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Proyecto Excel\"/>
    </mc:Choice>
  </mc:AlternateContent>
  <xr:revisionPtr revIDLastSave="0" documentId="13_ncr:1_{FFD9DC2B-A176-4DC3-BB91-3A1EF3C46446}" xr6:coauthVersionLast="47" xr6:coauthVersionMax="47" xr10:uidLastSave="{00000000-0000-0000-0000-000000000000}"/>
  <bookViews>
    <workbookView xWindow="-120" yWindow="-120" windowWidth="20730" windowHeight="11160" tabRatio="926" xr2:uid="{8F6281F5-66BF-418C-A973-A062E07C5BCC}"/>
  </bookViews>
  <sheets>
    <sheet name="Data Formula" sheetId="13" r:id="rId1"/>
    <sheet name="Consult" sheetId="14" r:id="rId2"/>
    <sheet name="Dashboard X" sheetId="24" r:id="rId3"/>
    <sheet name="Pronostic" sheetId="23" r:id="rId4"/>
    <sheet name="Hoja8" sheetId="22" state="veryHidden" r:id="rId5"/>
    <sheet name="Base" sheetId="2" state="veryHidden" r:id="rId6"/>
    <sheet name="Rango de Datos" sheetId="10" state="veryHidden" r:id="rId7"/>
    <sheet name="Datos1" sheetId="3" state="veryHidden" r:id="rId8"/>
    <sheet name="Aditional Tables" sheetId="15" state="veryHidden" r:id="rId9"/>
  </sheets>
  <definedNames>
    <definedName name="_xlnm._FilterDatabase" localSheetId="5" hidden="1">Base!$A$1:$M$2193</definedName>
    <definedName name="_xlnm._FilterDatabase" localSheetId="1" hidden="1">Consult!$A$1:$N$2193</definedName>
    <definedName name="_xlnm._FilterDatabase" localSheetId="0" hidden="1">'Data Formula'!$A$1:$M$2193</definedName>
    <definedName name="_xlnm._FilterDatabase" localSheetId="6" hidden="1">'Rango de Datos'!$A$8:$A$11</definedName>
    <definedName name="_xlcn.WorksheetConnection_AditionalTablesA150C171" hidden="1">'Aditional Tables'!$A$150:$C$171</definedName>
    <definedName name="SegmentaciónDeDatos_Month">#N/A</definedName>
    <definedName name="SegmentaciónDeDatos_Week">#N/A</definedName>
    <definedName name="SegmentaciónDeDatos_Year">#N/A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Aditional Tables!$A$150:$C$17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3" l="1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G2003" i="13"/>
  <c r="G2004" i="13"/>
  <c r="G2005" i="13"/>
  <c r="G2006" i="13"/>
  <c r="G2007" i="13"/>
  <c r="G2008" i="13"/>
  <c r="G2009" i="13"/>
  <c r="G2010" i="13"/>
  <c r="G2011" i="13"/>
  <c r="G2012" i="13"/>
  <c r="G2013" i="13"/>
  <c r="G2014" i="13"/>
  <c r="G2015" i="13"/>
  <c r="G2016" i="13"/>
  <c r="G2017" i="13"/>
  <c r="G2018" i="13"/>
  <c r="G2019" i="13"/>
  <c r="G2020" i="13"/>
  <c r="G2021" i="13"/>
  <c r="G2022" i="13"/>
  <c r="G2023" i="13"/>
  <c r="G2024" i="13"/>
  <c r="G2025" i="13"/>
  <c r="G2026" i="13"/>
  <c r="G2027" i="13"/>
  <c r="G2028" i="13"/>
  <c r="G2029" i="13"/>
  <c r="G2030" i="13"/>
  <c r="G2031" i="13"/>
  <c r="G2032" i="13"/>
  <c r="G2033" i="13"/>
  <c r="G2034" i="13"/>
  <c r="G2035" i="13"/>
  <c r="G2036" i="13"/>
  <c r="G2037" i="13"/>
  <c r="G2038" i="13"/>
  <c r="G2039" i="13"/>
  <c r="G2040" i="13"/>
  <c r="G2041" i="13"/>
  <c r="G2042" i="13"/>
  <c r="G2043" i="13"/>
  <c r="G2044" i="13"/>
  <c r="G2045" i="13"/>
  <c r="G2046" i="13"/>
  <c r="G2047" i="13"/>
  <c r="G2048" i="13"/>
  <c r="G2049" i="13"/>
  <c r="G2050" i="13"/>
  <c r="G2051" i="13"/>
  <c r="G2052" i="13"/>
  <c r="G2053" i="13"/>
  <c r="G2054" i="13"/>
  <c r="G2055" i="13"/>
  <c r="G2056" i="13"/>
  <c r="G2057" i="13"/>
  <c r="G2058" i="13"/>
  <c r="G2059" i="13"/>
  <c r="G2060" i="13"/>
  <c r="G2061" i="13"/>
  <c r="G2062" i="13"/>
  <c r="G2063" i="13"/>
  <c r="G2064" i="13"/>
  <c r="G2065" i="13"/>
  <c r="G2066" i="13"/>
  <c r="G2067" i="13"/>
  <c r="G2068" i="13"/>
  <c r="G2069" i="13"/>
  <c r="G2070" i="13"/>
  <c r="G2071" i="13"/>
  <c r="G2072" i="13"/>
  <c r="G2073" i="13"/>
  <c r="G2074" i="13"/>
  <c r="G2075" i="13"/>
  <c r="G2076" i="13"/>
  <c r="G2077" i="13"/>
  <c r="G2078" i="13"/>
  <c r="G2079" i="13"/>
  <c r="G2080" i="13"/>
  <c r="G2081" i="13"/>
  <c r="G2082" i="13"/>
  <c r="G2083" i="13"/>
  <c r="G2084" i="13"/>
  <c r="G2085" i="13"/>
  <c r="G2086" i="13"/>
  <c r="G2087" i="13"/>
  <c r="G2088" i="13"/>
  <c r="G2089" i="13"/>
  <c r="G2090" i="13"/>
  <c r="G2091" i="13"/>
  <c r="G2092" i="13"/>
  <c r="G2093" i="13"/>
  <c r="G2094" i="13"/>
  <c r="G2095" i="13"/>
  <c r="G2096" i="13"/>
  <c r="G2097" i="13"/>
  <c r="G2098" i="13"/>
  <c r="G2099" i="13"/>
  <c r="G2100" i="13"/>
  <c r="G2101" i="13"/>
  <c r="G2102" i="13"/>
  <c r="G2103" i="13"/>
  <c r="G2104" i="13"/>
  <c r="G2105" i="13"/>
  <c r="G2106" i="13"/>
  <c r="G2107" i="13"/>
  <c r="G2108" i="13"/>
  <c r="G2109" i="13"/>
  <c r="G2110" i="13"/>
  <c r="G2111" i="13"/>
  <c r="G2112" i="13"/>
  <c r="G2113" i="13"/>
  <c r="G2114" i="13"/>
  <c r="G2115" i="13"/>
  <c r="G2116" i="13"/>
  <c r="G2117" i="13"/>
  <c r="G2118" i="13"/>
  <c r="G2119" i="13"/>
  <c r="G2120" i="13"/>
  <c r="G2121" i="13"/>
  <c r="G2122" i="13"/>
  <c r="G2123" i="13"/>
  <c r="G2124" i="13"/>
  <c r="G2125" i="13"/>
  <c r="G2126" i="13"/>
  <c r="G2127" i="13"/>
  <c r="G2128" i="13"/>
  <c r="G2129" i="13"/>
  <c r="G2130" i="13"/>
  <c r="G2131" i="13"/>
  <c r="G2132" i="13"/>
  <c r="G2133" i="13"/>
  <c r="G2134" i="13"/>
  <c r="G2135" i="13"/>
  <c r="G2136" i="13"/>
  <c r="G2137" i="13"/>
  <c r="G2138" i="13"/>
  <c r="G2139" i="13"/>
  <c r="G2140" i="13"/>
  <c r="G2141" i="13"/>
  <c r="G2142" i="13"/>
  <c r="G2143" i="13"/>
  <c r="G2144" i="13"/>
  <c r="G2145" i="13"/>
  <c r="G2146" i="13"/>
  <c r="G2147" i="13"/>
  <c r="G2148" i="13"/>
  <c r="G2149" i="13"/>
  <c r="G2150" i="13"/>
  <c r="G2151" i="13"/>
  <c r="G2152" i="13"/>
  <c r="G2153" i="13"/>
  <c r="G2154" i="13"/>
  <c r="G2155" i="13"/>
  <c r="G2156" i="13"/>
  <c r="G2157" i="13"/>
  <c r="G2158" i="13"/>
  <c r="G2159" i="13"/>
  <c r="G2160" i="13"/>
  <c r="G2161" i="13"/>
  <c r="G2162" i="13"/>
  <c r="G2163" i="13"/>
  <c r="G2164" i="13"/>
  <c r="G2165" i="13"/>
  <c r="G2166" i="13"/>
  <c r="G2167" i="13"/>
  <c r="G2168" i="13"/>
  <c r="G2169" i="13"/>
  <c r="G2170" i="13"/>
  <c r="G2171" i="13"/>
  <c r="G2172" i="13"/>
  <c r="G2173" i="13"/>
  <c r="G2174" i="13"/>
  <c r="G2175" i="13"/>
  <c r="G2176" i="13"/>
  <c r="G2177" i="13"/>
  <c r="G2178" i="13"/>
  <c r="G2179" i="13"/>
  <c r="G2180" i="13"/>
  <c r="G2181" i="13"/>
  <c r="G2182" i="13"/>
  <c r="G2183" i="13"/>
  <c r="G2184" i="13"/>
  <c r="G2185" i="13"/>
  <c r="G2186" i="13"/>
  <c r="G2187" i="13"/>
  <c r="G2188" i="13"/>
  <c r="G2189" i="13"/>
  <c r="G2190" i="13"/>
  <c r="G2191" i="13"/>
  <c r="G2192" i="13"/>
  <c r="G2193" i="13"/>
  <c r="G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599" i="13"/>
  <c r="E600" i="13"/>
  <c r="E601" i="13"/>
  <c r="E602" i="13"/>
  <c r="E603" i="13"/>
  <c r="E604" i="13"/>
  <c r="E605" i="13"/>
  <c r="E606" i="13"/>
  <c r="E607" i="13"/>
  <c r="E608" i="13"/>
  <c r="E609" i="13"/>
  <c r="E610" i="13"/>
  <c r="E611" i="13"/>
  <c r="E612" i="13"/>
  <c r="E613" i="13"/>
  <c r="E614" i="13"/>
  <c r="E615" i="13"/>
  <c r="E616" i="13"/>
  <c r="E617" i="13"/>
  <c r="E618" i="13"/>
  <c r="E619" i="13"/>
  <c r="E620" i="13"/>
  <c r="E621" i="13"/>
  <c r="E622" i="13"/>
  <c r="E623" i="13"/>
  <c r="E624" i="13"/>
  <c r="E625" i="13"/>
  <c r="E626" i="13"/>
  <c r="E627" i="13"/>
  <c r="E628" i="13"/>
  <c r="E629" i="13"/>
  <c r="E630" i="13"/>
  <c r="E631" i="13"/>
  <c r="E632" i="13"/>
  <c r="E633" i="13"/>
  <c r="E634" i="13"/>
  <c r="E635" i="13"/>
  <c r="E636" i="13"/>
  <c r="E637" i="13"/>
  <c r="E638" i="13"/>
  <c r="E639" i="13"/>
  <c r="E640" i="13"/>
  <c r="E641" i="13"/>
  <c r="E642" i="13"/>
  <c r="E643" i="13"/>
  <c r="E644" i="13"/>
  <c r="E645" i="13"/>
  <c r="E646" i="13"/>
  <c r="E647" i="13"/>
  <c r="E648" i="13"/>
  <c r="E649" i="13"/>
  <c r="E650" i="13"/>
  <c r="E651" i="13"/>
  <c r="E652" i="13"/>
  <c r="E653" i="13"/>
  <c r="E654" i="13"/>
  <c r="E655" i="13"/>
  <c r="E656" i="13"/>
  <c r="E657" i="13"/>
  <c r="E658" i="13"/>
  <c r="E659" i="13"/>
  <c r="E660" i="13"/>
  <c r="E661" i="13"/>
  <c r="E662" i="13"/>
  <c r="E663" i="13"/>
  <c r="E664" i="13"/>
  <c r="E665" i="13"/>
  <c r="E666" i="13"/>
  <c r="E667" i="13"/>
  <c r="E668" i="13"/>
  <c r="E669" i="13"/>
  <c r="E670" i="13"/>
  <c r="E671" i="13"/>
  <c r="E672" i="13"/>
  <c r="E673" i="13"/>
  <c r="E674" i="13"/>
  <c r="E675" i="13"/>
  <c r="E676" i="13"/>
  <c r="E677" i="13"/>
  <c r="E678" i="13"/>
  <c r="E679" i="13"/>
  <c r="E680" i="13"/>
  <c r="E681" i="13"/>
  <c r="E682" i="13"/>
  <c r="E683" i="13"/>
  <c r="E684" i="13"/>
  <c r="E685" i="13"/>
  <c r="E686" i="13"/>
  <c r="E687" i="13"/>
  <c r="E688" i="13"/>
  <c r="E689" i="13"/>
  <c r="E690" i="13"/>
  <c r="E691" i="13"/>
  <c r="E692" i="13"/>
  <c r="E693" i="13"/>
  <c r="E694" i="13"/>
  <c r="E695" i="13"/>
  <c r="E696" i="13"/>
  <c r="E697" i="13"/>
  <c r="E698" i="13"/>
  <c r="E699" i="13"/>
  <c r="E700" i="13"/>
  <c r="E701" i="13"/>
  <c r="E702" i="13"/>
  <c r="E703" i="13"/>
  <c r="E704" i="13"/>
  <c r="E705" i="13"/>
  <c r="E706" i="13"/>
  <c r="E707" i="13"/>
  <c r="E708" i="13"/>
  <c r="E709" i="13"/>
  <c r="E710" i="13"/>
  <c r="E711" i="13"/>
  <c r="E712" i="13"/>
  <c r="E713" i="13"/>
  <c r="E714" i="13"/>
  <c r="E715" i="13"/>
  <c r="E716" i="13"/>
  <c r="E717" i="13"/>
  <c r="E718" i="13"/>
  <c r="E719" i="13"/>
  <c r="E720" i="13"/>
  <c r="E721" i="13"/>
  <c r="E722" i="13"/>
  <c r="E723" i="13"/>
  <c r="E724" i="13"/>
  <c r="E725" i="13"/>
  <c r="E726" i="13"/>
  <c r="E727" i="13"/>
  <c r="E728" i="13"/>
  <c r="E729" i="13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750" i="13"/>
  <c r="E751" i="13"/>
  <c r="E752" i="13"/>
  <c r="E753" i="13"/>
  <c r="E754" i="13"/>
  <c r="E755" i="13"/>
  <c r="E756" i="13"/>
  <c r="E757" i="13"/>
  <c r="E758" i="13"/>
  <c r="E759" i="13"/>
  <c r="E760" i="13"/>
  <c r="E761" i="13"/>
  <c r="E762" i="13"/>
  <c r="E763" i="13"/>
  <c r="E764" i="13"/>
  <c r="E765" i="13"/>
  <c r="E766" i="13"/>
  <c r="E767" i="13"/>
  <c r="E768" i="13"/>
  <c r="E769" i="13"/>
  <c r="E770" i="13"/>
  <c r="E771" i="13"/>
  <c r="E772" i="13"/>
  <c r="E773" i="13"/>
  <c r="E774" i="13"/>
  <c r="E775" i="13"/>
  <c r="E776" i="13"/>
  <c r="E777" i="13"/>
  <c r="E778" i="13"/>
  <c r="E779" i="13"/>
  <c r="E780" i="13"/>
  <c r="E781" i="13"/>
  <c r="E782" i="13"/>
  <c r="E783" i="13"/>
  <c r="E784" i="13"/>
  <c r="E785" i="13"/>
  <c r="E786" i="13"/>
  <c r="E787" i="13"/>
  <c r="E788" i="13"/>
  <c r="E789" i="13"/>
  <c r="E790" i="13"/>
  <c r="E791" i="13"/>
  <c r="E792" i="13"/>
  <c r="E793" i="13"/>
  <c r="E794" i="13"/>
  <c r="E795" i="13"/>
  <c r="E796" i="13"/>
  <c r="E797" i="13"/>
  <c r="E798" i="13"/>
  <c r="E799" i="13"/>
  <c r="E800" i="13"/>
  <c r="E801" i="13"/>
  <c r="E802" i="13"/>
  <c r="E803" i="13"/>
  <c r="E804" i="13"/>
  <c r="E805" i="13"/>
  <c r="E806" i="13"/>
  <c r="E807" i="13"/>
  <c r="E808" i="13"/>
  <c r="E809" i="13"/>
  <c r="E810" i="13"/>
  <c r="E811" i="13"/>
  <c r="E812" i="13"/>
  <c r="E813" i="13"/>
  <c r="E814" i="13"/>
  <c r="E815" i="13"/>
  <c r="E816" i="13"/>
  <c r="E817" i="13"/>
  <c r="E818" i="13"/>
  <c r="E819" i="13"/>
  <c r="E820" i="13"/>
  <c r="E821" i="13"/>
  <c r="E822" i="13"/>
  <c r="E823" i="13"/>
  <c r="E824" i="13"/>
  <c r="E825" i="13"/>
  <c r="E826" i="13"/>
  <c r="E827" i="13"/>
  <c r="E828" i="13"/>
  <c r="E829" i="13"/>
  <c r="E830" i="13"/>
  <c r="E831" i="13"/>
  <c r="E832" i="13"/>
  <c r="E833" i="13"/>
  <c r="E834" i="13"/>
  <c r="E835" i="13"/>
  <c r="E836" i="13"/>
  <c r="E837" i="13"/>
  <c r="E838" i="13"/>
  <c r="E839" i="13"/>
  <c r="E840" i="13"/>
  <c r="E841" i="13"/>
  <c r="E842" i="13"/>
  <c r="E843" i="13"/>
  <c r="E844" i="13"/>
  <c r="E845" i="13"/>
  <c r="E846" i="13"/>
  <c r="E847" i="13"/>
  <c r="E848" i="13"/>
  <c r="E849" i="13"/>
  <c r="E850" i="13"/>
  <c r="E851" i="13"/>
  <c r="E852" i="13"/>
  <c r="E853" i="13"/>
  <c r="E854" i="13"/>
  <c r="E855" i="13"/>
  <c r="E856" i="13"/>
  <c r="E857" i="13"/>
  <c r="E858" i="13"/>
  <c r="E859" i="13"/>
  <c r="E860" i="13"/>
  <c r="E861" i="13"/>
  <c r="E862" i="13"/>
  <c r="E863" i="13"/>
  <c r="E864" i="13"/>
  <c r="E865" i="13"/>
  <c r="E866" i="13"/>
  <c r="E867" i="13"/>
  <c r="E868" i="13"/>
  <c r="E869" i="13"/>
  <c r="E870" i="13"/>
  <c r="E871" i="13"/>
  <c r="E872" i="13"/>
  <c r="E873" i="13"/>
  <c r="E874" i="13"/>
  <c r="E875" i="13"/>
  <c r="E876" i="13"/>
  <c r="E877" i="13"/>
  <c r="E878" i="13"/>
  <c r="E879" i="13"/>
  <c r="E880" i="13"/>
  <c r="E881" i="13"/>
  <c r="E882" i="13"/>
  <c r="E883" i="13"/>
  <c r="E884" i="13"/>
  <c r="E885" i="13"/>
  <c r="E886" i="13"/>
  <c r="E887" i="13"/>
  <c r="E888" i="13"/>
  <c r="E889" i="13"/>
  <c r="E890" i="13"/>
  <c r="E891" i="13"/>
  <c r="E892" i="13"/>
  <c r="E893" i="13"/>
  <c r="E894" i="13"/>
  <c r="E895" i="13"/>
  <c r="E896" i="13"/>
  <c r="E897" i="13"/>
  <c r="E898" i="13"/>
  <c r="E899" i="13"/>
  <c r="E900" i="13"/>
  <c r="E901" i="13"/>
  <c r="E902" i="13"/>
  <c r="E903" i="13"/>
  <c r="E904" i="13"/>
  <c r="E905" i="13"/>
  <c r="E906" i="13"/>
  <c r="E907" i="13"/>
  <c r="E908" i="13"/>
  <c r="E909" i="13"/>
  <c r="E910" i="13"/>
  <c r="E911" i="13"/>
  <c r="E912" i="13"/>
  <c r="E913" i="13"/>
  <c r="E914" i="13"/>
  <c r="E915" i="13"/>
  <c r="E916" i="13"/>
  <c r="E917" i="13"/>
  <c r="E918" i="13"/>
  <c r="E919" i="13"/>
  <c r="E920" i="13"/>
  <c r="E921" i="13"/>
  <c r="E922" i="13"/>
  <c r="E923" i="13"/>
  <c r="E924" i="13"/>
  <c r="E925" i="13"/>
  <c r="E926" i="13"/>
  <c r="E927" i="13"/>
  <c r="E928" i="13"/>
  <c r="E929" i="13"/>
  <c r="E930" i="13"/>
  <c r="E931" i="13"/>
  <c r="E932" i="13"/>
  <c r="E933" i="13"/>
  <c r="E934" i="13"/>
  <c r="E935" i="13"/>
  <c r="E936" i="13"/>
  <c r="E937" i="13"/>
  <c r="E938" i="13"/>
  <c r="E939" i="13"/>
  <c r="E940" i="13"/>
  <c r="E941" i="13"/>
  <c r="E942" i="13"/>
  <c r="E943" i="13"/>
  <c r="E944" i="13"/>
  <c r="E945" i="13"/>
  <c r="E946" i="13"/>
  <c r="E947" i="13"/>
  <c r="E948" i="13"/>
  <c r="E949" i="13"/>
  <c r="E950" i="13"/>
  <c r="E951" i="13"/>
  <c r="E952" i="13"/>
  <c r="E953" i="13"/>
  <c r="E954" i="13"/>
  <c r="E955" i="13"/>
  <c r="E956" i="13"/>
  <c r="E957" i="13"/>
  <c r="E958" i="13"/>
  <c r="E959" i="13"/>
  <c r="E960" i="13"/>
  <c r="E961" i="13"/>
  <c r="E962" i="13"/>
  <c r="E963" i="13"/>
  <c r="E964" i="13"/>
  <c r="E965" i="13"/>
  <c r="E966" i="13"/>
  <c r="E967" i="13"/>
  <c r="E968" i="13"/>
  <c r="E969" i="13"/>
  <c r="E970" i="13"/>
  <c r="E971" i="13"/>
  <c r="E972" i="13"/>
  <c r="E973" i="13"/>
  <c r="E974" i="13"/>
  <c r="E975" i="13"/>
  <c r="E976" i="13"/>
  <c r="E977" i="13"/>
  <c r="E978" i="13"/>
  <c r="E979" i="13"/>
  <c r="E980" i="13"/>
  <c r="E981" i="13"/>
  <c r="E982" i="13"/>
  <c r="E983" i="13"/>
  <c r="E984" i="13"/>
  <c r="E985" i="13"/>
  <c r="E986" i="13"/>
  <c r="E987" i="13"/>
  <c r="E988" i="13"/>
  <c r="E989" i="13"/>
  <c r="E990" i="13"/>
  <c r="E991" i="13"/>
  <c r="E992" i="13"/>
  <c r="E993" i="13"/>
  <c r="E994" i="13"/>
  <c r="E995" i="13"/>
  <c r="E996" i="13"/>
  <c r="E997" i="13"/>
  <c r="E998" i="13"/>
  <c r="E999" i="13"/>
  <c r="E1000" i="13"/>
  <c r="E1001" i="13"/>
  <c r="E1002" i="13"/>
  <c r="E1003" i="13"/>
  <c r="E1004" i="13"/>
  <c r="E1005" i="13"/>
  <c r="E1006" i="13"/>
  <c r="E1007" i="13"/>
  <c r="E1008" i="13"/>
  <c r="E1009" i="13"/>
  <c r="E1010" i="13"/>
  <c r="E1011" i="13"/>
  <c r="E1012" i="13"/>
  <c r="E1013" i="13"/>
  <c r="E1014" i="13"/>
  <c r="E1015" i="13"/>
  <c r="E1016" i="13"/>
  <c r="E1017" i="13"/>
  <c r="E1018" i="13"/>
  <c r="E1019" i="13"/>
  <c r="E1020" i="13"/>
  <c r="E1021" i="13"/>
  <c r="E1022" i="13"/>
  <c r="E1023" i="13"/>
  <c r="E1024" i="13"/>
  <c r="E1025" i="13"/>
  <c r="E1026" i="13"/>
  <c r="E1027" i="13"/>
  <c r="E1028" i="13"/>
  <c r="E1029" i="13"/>
  <c r="E1030" i="13"/>
  <c r="E1031" i="13"/>
  <c r="E1032" i="13"/>
  <c r="E1033" i="13"/>
  <c r="E1034" i="13"/>
  <c r="E1035" i="13"/>
  <c r="E1036" i="13"/>
  <c r="E1037" i="13"/>
  <c r="E1038" i="13"/>
  <c r="E1039" i="13"/>
  <c r="E1040" i="13"/>
  <c r="E1041" i="13"/>
  <c r="E1042" i="13"/>
  <c r="E1043" i="13"/>
  <c r="E1044" i="13"/>
  <c r="E1045" i="13"/>
  <c r="E1046" i="13"/>
  <c r="E1047" i="13"/>
  <c r="E1048" i="13"/>
  <c r="E1049" i="13"/>
  <c r="E1050" i="13"/>
  <c r="E1051" i="13"/>
  <c r="E1052" i="13"/>
  <c r="E1053" i="13"/>
  <c r="E1054" i="13"/>
  <c r="E1055" i="13"/>
  <c r="E1056" i="13"/>
  <c r="E1057" i="13"/>
  <c r="E1058" i="13"/>
  <c r="E1059" i="13"/>
  <c r="E1060" i="13"/>
  <c r="E1061" i="13"/>
  <c r="E1062" i="13"/>
  <c r="E1063" i="13"/>
  <c r="E1064" i="13"/>
  <c r="E1065" i="13"/>
  <c r="E1066" i="13"/>
  <c r="E1067" i="13"/>
  <c r="E1068" i="13"/>
  <c r="E1069" i="13"/>
  <c r="E1070" i="13"/>
  <c r="E1071" i="13"/>
  <c r="E1072" i="13"/>
  <c r="E1073" i="13"/>
  <c r="E1074" i="13"/>
  <c r="E1075" i="13"/>
  <c r="E1076" i="13"/>
  <c r="E1077" i="13"/>
  <c r="E1078" i="13"/>
  <c r="E1079" i="13"/>
  <c r="E1080" i="13"/>
  <c r="E1081" i="13"/>
  <c r="E1082" i="13"/>
  <c r="E1083" i="13"/>
  <c r="E1084" i="13"/>
  <c r="E1085" i="13"/>
  <c r="E1086" i="13"/>
  <c r="E1087" i="13"/>
  <c r="E1088" i="13"/>
  <c r="E1089" i="13"/>
  <c r="E1090" i="13"/>
  <c r="E1091" i="13"/>
  <c r="E1092" i="13"/>
  <c r="E1093" i="13"/>
  <c r="E1094" i="13"/>
  <c r="E1095" i="13"/>
  <c r="E1096" i="13"/>
  <c r="E1097" i="13"/>
  <c r="E1098" i="13"/>
  <c r="E1099" i="13"/>
  <c r="E1100" i="13"/>
  <c r="E1101" i="13"/>
  <c r="E1102" i="13"/>
  <c r="E1103" i="13"/>
  <c r="E1104" i="13"/>
  <c r="E1105" i="13"/>
  <c r="E1106" i="13"/>
  <c r="E1107" i="13"/>
  <c r="E1108" i="13"/>
  <c r="E1109" i="13"/>
  <c r="E1110" i="13"/>
  <c r="E1111" i="13"/>
  <c r="E1112" i="13"/>
  <c r="E1113" i="13"/>
  <c r="E1114" i="13"/>
  <c r="E1115" i="13"/>
  <c r="E1116" i="13"/>
  <c r="E1117" i="13"/>
  <c r="E1118" i="13"/>
  <c r="E1119" i="13"/>
  <c r="E1120" i="13"/>
  <c r="E1121" i="13"/>
  <c r="E1122" i="13"/>
  <c r="E1123" i="13"/>
  <c r="E1124" i="13"/>
  <c r="E1125" i="13"/>
  <c r="E1126" i="13"/>
  <c r="E1127" i="13"/>
  <c r="E1128" i="13"/>
  <c r="E1129" i="13"/>
  <c r="E1130" i="13"/>
  <c r="E1131" i="13"/>
  <c r="E1132" i="13"/>
  <c r="E1133" i="13"/>
  <c r="E1134" i="13"/>
  <c r="E1135" i="13"/>
  <c r="E1136" i="13"/>
  <c r="E1137" i="13"/>
  <c r="E1138" i="13"/>
  <c r="E1139" i="13"/>
  <c r="E1140" i="13"/>
  <c r="E1141" i="13"/>
  <c r="E1142" i="13"/>
  <c r="E1143" i="13"/>
  <c r="E1144" i="13"/>
  <c r="E1145" i="13"/>
  <c r="E1146" i="13"/>
  <c r="E1147" i="13"/>
  <c r="E1148" i="13"/>
  <c r="E1149" i="13"/>
  <c r="E1150" i="13"/>
  <c r="E1151" i="13"/>
  <c r="E1152" i="13"/>
  <c r="E1153" i="13"/>
  <c r="E1154" i="13"/>
  <c r="E1155" i="13"/>
  <c r="E1156" i="13"/>
  <c r="E1157" i="13"/>
  <c r="E1158" i="13"/>
  <c r="E1159" i="13"/>
  <c r="E1160" i="13"/>
  <c r="E1161" i="13"/>
  <c r="E1162" i="13"/>
  <c r="E1163" i="13"/>
  <c r="E1164" i="13"/>
  <c r="E1165" i="13"/>
  <c r="E1166" i="13"/>
  <c r="E1167" i="13"/>
  <c r="E1168" i="13"/>
  <c r="E1169" i="13"/>
  <c r="E1170" i="13"/>
  <c r="E1171" i="13"/>
  <c r="E1172" i="13"/>
  <c r="E1173" i="13"/>
  <c r="E1174" i="13"/>
  <c r="E1175" i="13"/>
  <c r="E1176" i="13"/>
  <c r="E1177" i="13"/>
  <c r="E1178" i="13"/>
  <c r="E1179" i="13"/>
  <c r="E1180" i="13"/>
  <c r="E1181" i="13"/>
  <c r="E1182" i="13"/>
  <c r="E1183" i="13"/>
  <c r="E1184" i="13"/>
  <c r="E1185" i="13"/>
  <c r="E1186" i="13"/>
  <c r="E1187" i="13"/>
  <c r="E1188" i="13"/>
  <c r="E1189" i="13"/>
  <c r="E1190" i="13"/>
  <c r="E1191" i="13"/>
  <c r="E1192" i="13"/>
  <c r="E1193" i="13"/>
  <c r="E1194" i="13"/>
  <c r="E1195" i="13"/>
  <c r="E1196" i="13"/>
  <c r="E1197" i="13"/>
  <c r="E1198" i="13"/>
  <c r="E1199" i="13"/>
  <c r="E1200" i="13"/>
  <c r="E1201" i="13"/>
  <c r="E1202" i="13"/>
  <c r="E1203" i="13"/>
  <c r="E1204" i="13"/>
  <c r="E1205" i="13"/>
  <c r="E1206" i="13"/>
  <c r="E1207" i="13"/>
  <c r="E1208" i="13"/>
  <c r="E1209" i="13"/>
  <c r="E1210" i="13"/>
  <c r="E1211" i="13"/>
  <c r="E1212" i="13"/>
  <c r="E1213" i="13"/>
  <c r="E1214" i="13"/>
  <c r="E1215" i="13"/>
  <c r="E1216" i="13"/>
  <c r="E1217" i="13"/>
  <c r="E1218" i="13"/>
  <c r="E1219" i="13"/>
  <c r="E1220" i="13"/>
  <c r="E1221" i="13"/>
  <c r="E1222" i="13"/>
  <c r="E1223" i="13"/>
  <c r="E1224" i="13"/>
  <c r="E1225" i="13"/>
  <c r="E1226" i="13"/>
  <c r="E1227" i="13"/>
  <c r="E1228" i="13"/>
  <c r="E1229" i="13"/>
  <c r="E1230" i="13"/>
  <c r="E1231" i="13"/>
  <c r="E1232" i="13"/>
  <c r="E1233" i="13"/>
  <c r="E1234" i="13"/>
  <c r="E1235" i="13"/>
  <c r="E1236" i="13"/>
  <c r="E1237" i="13"/>
  <c r="E1238" i="13"/>
  <c r="E1239" i="13"/>
  <c r="E1240" i="13"/>
  <c r="E1241" i="13"/>
  <c r="E1242" i="13"/>
  <c r="E1243" i="13"/>
  <c r="E1244" i="13"/>
  <c r="E1245" i="13"/>
  <c r="E1246" i="13"/>
  <c r="E1247" i="13"/>
  <c r="E1248" i="13"/>
  <c r="E1249" i="13"/>
  <c r="E1250" i="13"/>
  <c r="E1251" i="13"/>
  <c r="E1252" i="13"/>
  <c r="E1253" i="13"/>
  <c r="E1254" i="13"/>
  <c r="E1255" i="13"/>
  <c r="E1256" i="13"/>
  <c r="E1257" i="13"/>
  <c r="E1258" i="13"/>
  <c r="E1259" i="13"/>
  <c r="E1260" i="13"/>
  <c r="E1261" i="13"/>
  <c r="E1262" i="13"/>
  <c r="E1263" i="13"/>
  <c r="E1264" i="13"/>
  <c r="E1265" i="13"/>
  <c r="E1266" i="13"/>
  <c r="E1267" i="13"/>
  <c r="E1268" i="13"/>
  <c r="E1269" i="13"/>
  <c r="E1270" i="13"/>
  <c r="E1271" i="13"/>
  <c r="E1272" i="13"/>
  <c r="E1273" i="13"/>
  <c r="E1274" i="13"/>
  <c r="E1275" i="13"/>
  <c r="E1276" i="13"/>
  <c r="E1277" i="13"/>
  <c r="E1278" i="13"/>
  <c r="E1279" i="13"/>
  <c r="E1280" i="13"/>
  <c r="E1281" i="13"/>
  <c r="E1282" i="13"/>
  <c r="E1283" i="13"/>
  <c r="E1284" i="13"/>
  <c r="E1285" i="13"/>
  <c r="E1286" i="13"/>
  <c r="E1287" i="13"/>
  <c r="E1288" i="13"/>
  <c r="E1289" i="13"/>
  <c r="E1290" i="13"/>
  <c r="E1291" i="13"/>
  <c r="E1292" i="13"/>
  <c r="E1293" i="13"/>
  <c r="E1294" i="13"/>
  <c r="E1295" i="13"/>
  <c r="E1296" i="13"/>
  <c r="E1297" i="13"/>
  <c r="E1298" i="13"/>
  <c r="E1299" i="13"/>
  <c r="E1300" i="13"/>
  <c r="E1301" i="13"/>
  <c r="E1302" i="13"/>
  <c r="E1303" i="13"/>
  <c r="E1304" i="13"/>
  <c r="E1305" i="13"/>
  <c r="E1306" i="13"/>
  <c r="E1307" i="13"/>
  <c r="E1308" i="13"/>
  <c r="E1309" i="13"/>
  <c r="E1310" i="13"/>
  <c r="E1311" i="13"/>
  <c r="E1312" i="13"/>
  <c r="E1313" i="13"/>
  <c r="E1314" i="13"/>
  <c r="E1315" i="13"/>
  <c r="E1316" i="13"/>
  <c r="E1317" i="13"/>
  <c r="E1318" i="13"/>
  <c r="E1319" i="13"/>
  <c r="E1320" i="13"/>
  <c r="E1321" i="13"/>
  <c r="E1322" i="13"/>
  <c r="E1323" i="13"/>
  <c r="E1324" i="13"/>
  <c r="E1325" i="13"/>
  <c r="E1326" i="13"/>
  <c r="E1327" i="13"/>
  <c r="E1328" i="13"/>
  <c r="E1329" i="13"/>
  <c r="E1330" i="13"/>
  <c r="E1331" i="13"/>
  <c r="E1332" i="13"/>
  <c r="E1333" i="13"/>
  <c r="E1334" i="13"/>
  <c r="E1335" i="13"/>
  <c r="E1336" i="13"/>
  <c r="E1337" i="13"/>
  <c r="E1338" i="13"/>
  <c r="E1339" i="13"/>
  <c r="E1340" i="13"/>
  <c r="E1341" i="13"/>
  <c r="E1342" i="13"/>
  <c r="E1343" i="13"/>
  <c r="E1344" i="13"/>
  <c r="E1345" i="13"/>
  <c r="E1346" i="13"/>
  <c r="E1347" i="13"/>
  <c r="E1348" i="13"/>
  <c r="E1349" i="13"/>
  <c r="E1350" i="13"/>
  <c r="E1351" i="13"/>
  <c r="E1352" i="13"/>
  <c r="E1353" i="13"/>
  <c r="E1354" i="13"/>
  <c r="E1355" i="13"/>
  <c r="E1356" i="13"/>
  <c r="E1357" i="13"/>
  <c r="E1358" i="13"/>
  <c r="E1359" i="13"/>
  <c r="E1360" i="13"/>
  <c r="E1361" i="13"/>
  <c r="E1362" i="13"/>
  <c r="E1363" i="13"/>
  <c r="E1364" i="13"/>
  <c r="E1365" i="13"/>
  <c r="E1366" i="13"/>
  <c r="E1367" i="13"/>
  <c r="E1368" i="13"/>
  <c r="E1369" i="13"/>
  <c r="E1370" i="13"/>
  <c r="E1371" i="13"/>
  <c r="E1372" i="13"/>
  <c r="E1373" i="13"/>
  <c r="E1374" i="13"/>
  <c r="E1375" i="13"/>
  <c r="E1376" i="13"/>
  <c r="E1377" i="13"/>
  <c r="E1378" i="13"/>
  <c r="E1379" i="13"/>
  <c r="E1380" i="13"/>
  <c r="E1381" i="13"/>
  <c r="E1382" i="13"/>
  <c r="E1383" i="13"/>
  <c r="E1384" i="13"/>
  <c r="E1385" i="13"/>
  <c r="E1386" i="13"/>
  <c r="E1387" i="13"/>
  <c r="E1388" i="13"/>
  <c r="E1389" i="13"/>
  <c r="E1390" i="13"/>
  <c r="E1391" i="13"/>
  <c r="E1392" i="13"/>
  <c r="E1393" i="13"/>
  <c r="E1394" i="13"/>
  <c r="E1395" i="13"/>
  <c r="E1396" i="13"/>
  <c r="E1397" i="13"/>
  <c r="E1398" i="13"/>
  <c r="E1399" i="13"/>
  <c r="E1400" i="13"/>
  <c r="E1401" i="13"/>
  <c r="E1402" i="13"/>
  <c r="E1403" i="13"/>
  <c r="E1404" i="13"/>
  <c r="E1405" i="13"/>
  <c r="E1406" i="13"/>
  <c r="E1407" i="13"/>
  <c r="E1408" i="13"/>
  <c r="E1409" i="13"/>
  <c r="E1410" i="13"/>
  <c r="E1411" i="13"/>
  <c r="E1412" i="13"/>
  <c r="E1413" i="13"/>
  <c r="E1414" i="13"/>
  <c r="E1415" i="13"/>
  <c r="E1416" i="13"/>
  <c r="E1417" i="13"/>
  <c r="E1418" i="13"/>
  <c r="E1419" i="13"/>
  <c r="E1420" i="13"/>
  <c r="E1421" i="13"/>
  <c r="E1422" i="13"/>
  <c r="E1423" i="13"/>
  <c r="E1424" i="13"/>
  <c r="E1425" i="13"/>
  <c r="E1426" i="13"/>
  <c r="E1427" i="13"/>
  <c r="E1428" i="13"/>
  <c r="E1429" i="13"/>
  <c r="E1430" i="13"/>
  <c r="E1431" i="13"/>
  <c r="E1432" i="13"/>
  <c r="E1433" i="13"/>
  <c r="E1434" i="13"/>
  <c r="E1435" i="13"/>
  <c r="E1436" i="13"/>
  <c r="E1437" i="13"/>
  <c r="E1438" i="13"/>
  <c r="E1439" i="13"/>
  <c r="E1440" i="13"/>
  <c r="E1441" i="13"/>
  <c r="E1442" i="13"/>
  <c r="E1443" i="13"/>
  <c r="E1444" i="13"/>
  <c r="E1445" i="13"/>
  <c r="E1446" i="13"/>
  <c r="E1447" i="13"/>
  <c r="E1448" i="13"/>
  <c r="E1449" i="13"/>
  <c r="E1450" i="13"/>
  <c r="E1451" i="13"/>
  <c r="E1452" i="13"/>
  <c r="E1453" i="13"/>
  <c r="E1454" i="13"/>
  <c r="E1455" i="13"/>
  <c r="E1456" i="13"/>
  <c r="E1457" i="13"/>
  <c r="E1458" i="13"/>
  <c r="E1459" i="13"/>
  <c r="E1460" i="13"/>
  <c r="E1461" i="13"/>
  <c r="E1462" i="13"/>
  <c r="E1463" i="13"/>
  <c r="E1464" i="13"/>
  <c r="E1465" i="13"/>
  <c r="E1466" i="13"/>
  <c r="E1467" i="13"/>
  <c r="E1468" i="13"/>
  <c r="E1469" i="13"/>
  <c r="E1470" i="13"/>
  <c r="E1471" i="13"/>
  <c r="E1472" i="13"/>
  <c r="E1473" i="13"/>
  <c r="E1474" i="13"/>
  <c r="E1475" i="13"/>
  <c r="E1476" i="13"/>
  <c r="E1477" i="13"/>
  <c r="E1478" i="13"/>
  <c r="E1479" i="13"/>
  <c r="E1480" i="13"/>
  <c r="E1481" i="13"/>
  <c r="E1482" i="13"/>
  <c r="E1483" i="13"/>
  <c r="E1484" i="13"/>
  <c r="E1485" i="13"/>
  <c r="E1486" i="13"/>
  <c r="E1487" i="13"/>
  <c r="E1488" i="13"/>
  <c r="E1489" i="13"/>
  <c r="E1490" i="13"/>
  <c r="E1491" i="13"/>
  <c r="E1492" i="13"/>
  <c r="E1493" i="13"/>
  <c r="E1494" i="13"/>
  <c r="E1495" i="13"/>
  <c r="E1496" i="13"/>
  <c r="E1497" i="13"/>
  <c r="E1498" i="13"/>
  <c r="E1499" i="13"/>
  <c r="E1500" i="13"/>
  <c r="E1501" i="13"/>
  <c r="E1502" i="13"/>
  <c r="E1503" i="13"/>
  <c r="E1504" i="13"/>
  <c r="E1505" i="13"/>
  <c r="E1506" i="13"/>
  <c r="E1507" i="13"/>
  <c r="E1508" i="13"/>
  <c r="E1509" i="13"/>
  <c r="E1510" i="13"/>
  <c r="E1511" i="13"/>
  <c r="E1512" i="13"/>
  <c r="E1513" i="13"/>
  <c r="E1514" i="13"/>
  <c r="E1515" i="13"/>
  <c r="E1516" i="13"/>
  <c r="E1517" i="13"/>
  <c r="E1518" i="13"/>
  <c r="E1519" i="13"/>
  <c r="E1520" i="13"/>
  <c r="E1521" i="13"/>
  <c r="E1522" i="13"/>
  <c r="E1523" i="13"/>
  <c r="E1524" i="13"/>
  <c r="E1525" i="13"/>
  <c r="E1526" i="13"/>
  <c r="E1527" i="13"/>
  <c r="E1528" i="13"/>
  <c r="E1529" i="13"/>
  <c r="E1530" i="13"/>
  <c r="E1531" i="13"/>
  <c r="E1532" i="13"/>
  <c r="E1533" i="13"/>
  <c r="E1534" i="13"/>
  <c r="E1535" i="13"/>
  <c r="E1536" i="13"/>
  <c r="E1537" i="13"/>
  <c r="E1538" i="13"/>
  <c r="E1539" i="13"/>
  <c r="E1540" i="13"/>
  <c r="E1541" i="13"/>
  <c r="E1542" i="13"/>
  <c r="E1543" i="13"/>
  <c r="E1544" i="13"/>
  <c r="E1545" i="13"/>
  <c r="E1546" i="13"/>
  <c r="E1547" i="13"/>
  <c r="E1548" i="13"/>
  <c r="E1549" i="13"/>
  <c r="E1550" i="13"/>
  <c r="E1551" i="13"/>
  <c r="E1552" i="13"/>
  <c r="E1553" i="13"/>
  <c r="E1554" i="13"/>
  <c r="E1555" i="13"/>
  <c r="E1556" i="13"/>
  <c r="E1557" i="13"/>
  <c r="E1558" i="13"/>
  <c r="E1559" i="13"/>
  <c r="E1560" i="13"/>
  <c r="E1561" i="13"/>
  <c r="E1562" i="13"/>
  <c r="E1563" i="13"/>
  <c r="E1564" i="13"/>
  <c r="E1565" i="13"/>
  <c r="E1566" i="13"/>
  <c r="E1567" i="13"/>
  <c r="E1568" i="13"/>
  <c r="E1569" i="13"/>
  <c r="E1570" i="13"/>
  <c r="E1571" i="13"/>
  <c r="E1572" i="13"/>
  <c r="E1573" i="13"/>
  <c r="E1574" i="13"/>
  <c r="E1575" i="13"/>
  <c r="E1576" i="13"/>
  <c r="E1577" i="13"/>
  <c r="E1578" i="13"/>
  <c r="E1579" i="13"/>
  <c r="E1580" i="13"/>
  <c r="E1581" i="13"/>
  <c r="E1582" i="13"/>
  <c r="E1583" i="13"/>
  <c r="E1584" i="13"/>
  <c r="E1585" i="13"/>
  <c r="E1586" i="13"/>
  <c r="E1587" i="13"/>
  <c r="E1588" i="13"/>
  <c r="E1589" i="13"/>
  <c r="E1590" i="13"/>
  <c r="E1591" i="13"/>
  <c r="E1592" i="13"/>
  <c r="E1593" i="13"/>
  <c r="E1594" i="13"/>
  <c r="E1595" i="13"/>
  <c r="E1596" i="13"/>
  <c r="E1597" i="13"/>
  <c r="E1598" i="13"/>
  <c r="E1599" i="13"/>
  <c r="E1600" i="13"/>
  <c r="E1601" i="13"/>
  <c r="E1602" i="13"/>
  <c r="E1603" i="13"/>
  <c r="E1604" i="13"/>
  <c r="E1605" i="13"/>
  <c r="E1606" i="13"/>
  <c r="E1607" i="13"/>
  <c r="E1608" i="13"/>
  <c r="E1609" i="13"/>
  <c r="E1610" i="13"/>
  <c r="E1611" i="13"/>
  <c r="E1612" i="13"/>
  <c r="E1613" i="13"/>
  <c r="E1614" i="13"/>
  <c r="E1615" i="13"/>
  <c r="E1616" i="13"/>
  <c r="E1617" i="13"/>
  <c r="E1618" i="13"/>
  <c r="E1619" i="13"/>
  <c r="E1620" i="13"/>
  <c r="E1621" i="13"/>
  <c r="E1622" i="13"/>
  <c r="E1623" i="13"/>
  <c r="E1624" i="13"/>
  <c r="E1625" i="13"/>
  <c r="E1626" i="13"/>
  <c r="E1627" i="13"/>
  <c r="E1628" i="13"/>
  <c r="E1629" i="13"/>
  <c r="E1630" i="13"/>
  <c r="E1631" i="13"/>
  <c r="E1632" i="13"/>
  <c r="E1633" i="13"/>
  <c r="E1634" i="13"/>
  <c r="E1635" i="13"/>
  <c r="E1636" i="13"/>
  <c r="E1637" i="13"/>
  <c r="E1638" i="13"/>
  <c r="E1639" i="13"/>
  <c r="E1640" i="13"/>
  <c r="E1641" i="13"/>
  <c r="E1642" i="13"/>
  <c r="E1643" i="13"/>
  <c r="E1644" i="13"/>
  <c r="E1645" i="13"/>
  <c r="E1646" i="13"/>
  <c r="E1647" i="13"/>
  <c r="E1648" i="13"/>
  <c r="E1649" i="13"/>
  <c r="E1650" i="13"/>
  <c r="E1651" i="13"/>
  <c r="E1652" i="13"/>
  <c r="E1653" i="13"/>
  <c r="E1654" i="13"/>
  <c r="E1655" i="13"/>
  <c r="E1656" i="13"/>
  <c r="E1657" i="13"/>
  <c r="E1658" i="13"/>
  <c r="E1659" i="13"/>
  <c r="E1660" i="13"/>
  <c r="E1661" i="13"/>
  <c r="E1662" i="13"/>
  <c r="E1663" i="13"/>
  <c r="E1664" i="13"/>
  <c r="E1665" i="13"/>
  <c r="E1666" i="13"/>
  <c r="E1667" i="13"/>
  <c r="E1668" i="13"/>
  <c r="E1669" i="13"/>
  <c r="E1670" i="13"/>
  <c r="E1671" i="13"/>
  <c r="E1672" i="13"/>
  <c r="E1673" i="13"/>
  <c r="E1674" i="13"/>
  <c r="E1675" i="13"/>
  <c r="E1676" i="13"/>
  <c r="E1677" i="13"/>
  <c r="E1678" i="13"/>
  <c r="E1679" i="13"/>
  <c r="E1680" i="13"/>
  <c r="E1681" i="13"/>
  <c r="E1682" i="13"/>
  <c r="E1683" i="13"/>
  <c r="E1684" i="13"/>
  <c r="E1685" i="13"/>
  <c r="E1686" i="13"/>
  <c r="E1687" i="13"/>
  <c r="E1688" i="13"/>
  <c r="E1689" i="13"/>
  <c r="E1690" i="13"/>
  <c r="E1691" i="13"/>
  <c r="E1692" i="13"/>
  <c r="E1693" i="13"/>
  <c r="E1694" i="13"/>
  <c r="E1695" i="13"/>
  <c r="E1696" i="13"/>
  <c r="E1697" i="13"/>
  <c r="E1698" i="13"/>
  <c r="E1699" i="13"/>
  <c r="E1700" i="13"/>
  <c r="E1701" i="13"/>
  <c r="E1702" i="13"/>
  <c r="E1703" i="13"/>
  <c r="E1704" i="13"/>
  <c r="E1705" i="13"/>
  <c r="E1706" i="13"/>
  <c r="E1707" i="13"/>
  <c r="E1708" i="13"/>
  <c r="E1709" i="13"/>
  <c r="E1710" i="13"/>
  <c r="E1711" i="13"/>
  <c r="E1712" i="13"/>
  <c r="E1713" i="13"/>
  <c r="E1714" i="13"/>
  <c r="E1715" i="13"/>
  <c r="E1716" i="13"/>
  <c r="E1717" i="13"/>
  <c r="E1718" i="13"/>
  <c r="E1719" i="13"/>
  <c r="E1720" i="13"/>
  <c r="E1721" i="13"/>
  <c r="E1722" i="13"/>
  <c r="E1723" i="13"/>
  <c r="E1724" i="13"/>
  <c r="E1725" i="13"/>
  <c r="E1726" i="13"/>
  <c r="E1727" i="13"/>
  <c r="E1728" i="13"/>
  <c r="E1729" i="13"/>
  <c r="E1730" i="13"/>
  <c r="E1731" i="13"/>
  <c r="E1732" i="13"/>
  <c r="E1733" i="13"/>
  <c r="E1734" i="13"/>
  <c r="E1735" i="13"/>
  <c r="E1736" i="13"/>
  <c r="E1737" i="13"/>
  <c r="E1738" i="13"/>
  <c r="E1739" i="13"/>
  <c r="E1740" i="13"/>
  <c r="E1741" i="13"/>
  <c r="E1742" i="13"/>
  <c r="E1743" i="13"/>
  <c r="E1744" i="13"/>
  <c r="E1745" i="13"/>
  <c r="E1746" i="13"/>
  <c r="E1747" i="13"/>
  <c r="E1748" i="13"/>
  <c r="E1749" i="13"/>
  <c r="E1750" i="13"/>
  <c r="E1751" i="13"/>
  <c r="E1752" i="13"/>
  <c r="E1753" i="13"/>
  <c r="E1754" i="13"/>
  <c r="E1755" i="13"/>
  <c r="E1756" i="13"/>
  <c r="E1757" i="13"/>
  <c r="E1758" i="13"/>
  <c r="E1759" i="13"/>
  <c r="E1760" i="13"/>
  <c r="E1761" i="13"/>
  <c r="E1762" i="13"/>
  <c r="E1763" i="13"/>
  <c r="E1764" i="13"/>
  <c r="E1765" i="13"/>
  <c r="E1766" i="13"/>
  <c r="E1767" i="13"/>
  <c r="E1768" i="13"/>
  <c r="E1769" i="13"/>
  <c r="E1770" i="13"/>
  <c r="E1771" i="13"/>
  <c r="E1772" i="13"/>
  <c r="E1773" i="13"/>
  <c r="E1774" i="13"/>
  <c r="E1775" i="13"/>
  <c r="E1776" i="13"/>
  <c r="E1777" i="13"/>
  <c r="E1778" i="13"/>
  <c r="E1779" i="13"/>
  <c r="E1780" i="13"/>
  <c r="E1781" i="13"/>
  <c r="E1782" i="13"/>
  <c r="E1783" i="13"/>
  <c r="E1784" i="13"/>
  <c r="E1785" i="13"/>
  <c r="E1786" i="13"/>
  <c r="E1787" i="13"/>
  <c r="E1788" i="13"/>
  <c r="E1789" i="13"/>
  <c r="E1790" i="13"/>
  <c r="E1791" i="13"/>
  <c r="E1792" i="13"/>
  <c r="E1793" i="13"/>
  <c r="E1794" i="13"/>
  <c r="E1795" i="13"/>
  <c r="E1796" i="13"/>
  <c r="E1797" i="13"/>
  <c r="E1798" i="13"/>
  <c r="E1799" i="13"/>
  <c r="E1800" i="13"/>
  <c r="E1801" i="13"/>
  <c r="E1802" i="13"/>
  <c r="E1803" i="13"/>
  <c r="E1804" i="13"/>
  <c r="E1805" i="13"/>
  <c r="E1806" i="13"/>
  <c r="E1807" i="13"/>
  <c r="E1808" i="13"/>
  <c r="E1809" i="13"/>
  <c r="E1810" i="13"/>
  <c r="E1811" i="13"/>
  <c r="E1812" i="13"/>
  <c r="E1813" i="13"/>
  <c r="E1814" i="13"/>
  <c r="E1815" i="13"/>
  <c r="E1816" i="13"/>
  <c r="E1817" i="13"/>
  <c r="E1818" i="13"/>
  <c r="E1819" i="13"/>
  <c r="E1820" i="13"/>
  <c r="E1821" i="13"/>
  <c r="E1822" i="13"/>
  <c r="E1823" i="13"/>
  <c r="E1824" i="13"/>
  <c r="E1825" i="13"/>
  <c r="E1826" i="13"/>
  <c r="E1827" i="13"/>
  <c r="E1828" i="13"/>
  <c r="E1829" i="13"/>
  <c r="E1830" i="13"/>
  <c r="E1831" i="13"/>
  <c r="E1832" i="13"/>
  <c r="E1833" i="13"/>
  <c r="E1834" i="13"/>
  <c r="E1835" i="13"/>
  <c r="E1836" i="13"/>
  <c r="E1837" i="13"/>
  <c r="E1838" i="13"/>
  <c r="E1839" i="13"/>
  <c r="E1840" i="13"/>
  <c r="E1841" i="13"/>
  <c r="E1842" i="13"/>
  <c r="E1843" i="13"/>
  <c r="E1844" i="13"/>
  <c r="E1845" i="13"/>
  <c r="E1846" i="13"/>
  <c r="E1847" i="13"/>
  <c r="E1848" i="13"/>
  <c r="E1849" i="13"/>
  <c r="E1850" i="13"/>
  <c r="E1851" i="13"/>
  <c r="E1852" i="13"/>
  <c r="E1853" i="13"/>
  <c r="E1854" i="13"/>
  <c r="E1855" i="13"/>
  <c r="E1856" i="13"/>
  <c r="E1857" i="13"/>
  <c r="E1858" i="13"/>
  <c r="E1859" i="13"/>
  <c r="E1860" i="13"/>
  <c r="E1861" i="13"/>
  <c r="E1862" i="13"/>
  <c r="E1863" i="13"/>
  <c r="E1864" i="13"/>
  <c r="E1865" i="13"/>
  <c r="E1866" i="13"/>
  <c r="E1867" i="13"/>
  <c r="E1868" i="13"/>
  <c r="E1869" i="13"/>
  <c r="E1870" i="13"/>
  <c r="E1871" i="13"/>
  <c r="E1872" i="13"/>
  <c r="E1873" i="13"/>
  <c r="E1874" i="13"/>
  <c r="E1875" i="13"/>
  <c r="E1876" i="13"/>
  <c r="E1877" i="13"/>
  <c r="E1878" i="13"/>
  <c r="E1879" i="13"/>
  <c r="E1880" i="13"/>
  <c r="E1881" i="13"/>
  <c r="E1882" i="13"/>
  <c r="E1883" i="13"/>
  <c r="E1884" i="13"/>
  <c r="E1885" i="13"/>
  <c r="E1886" i="13"/>
  <c r="E1887" i="13"/>
  <c r="E1888" i="13"/>
  <c r="E1889" i="13"/>
  <c r="E1890" i="13"/>
  <c r="E1891" i="13"/>
  <c r="E1892" i="13"/>
  <c r="E1893" i="13"/>
  <c r="E1894" i="13"/>
  <c r="E1895" i="13"/>
  <c r="E1896" i="13"/>
  <c r="E1897" i="13"/>
  <c r="E1898" i="13"/>
  <c r="E1899" i="13"/>
  <c r="E1900" i="13"/>
  <c r="E1901" i="13"/>
  <c r="E1902" i="13"/>
  <c r="E1903" i="13"/>
  <c r="E1904" i="13"/>
  <c r="E1905" i="13"/>
  <c r="E1906" i="13"/>
  <c r="E1907" i="13"/>
  <c r="E1908" i="13"/>
  <c r="E1909" i="13"/>
  <c r="E1910" i="13"/>
  <c r="E1911" i="13"/>
  <c r="E1912" i="13"/>
  <c r="E1913" i="13"/>
  <c r="E1914" i="13"/>
  <c r="E1915" i="13"/>
  <c r="E1916" i="13"/>
  <c r="E1917" i="13"/>
  <c r="E1918" i="13"/>
  <c r="E1919" i="13"/>
  <c r="E1920" i="13"/>
  <c r="E1921" i="13"/>
  <c r="E1922" i="13"/>
  <c r="E1923" i="13"/>
  <c r="E1924" i="13"/>
  <c r="E1925" i="13"/>
  <c r="E1926" i="13"/>
  <c r="E1927" i="13"/>
  <c r="E1928" i="13"/>
  <c r="E1929" i="13"/>
  <c r="E1930" i="13"/>
  <c r="E1931" i="13"/>
  <c r="E1932" i="13"/>
  <c r="E1933" i="13"/>
  <c r="E1934" i="13"/>
  <c r="E1935" i="13"/>
  <c r="E1936" i="13"/>
  <c r="E1937" i="13"/>
  <c r="E1938" i="13"/>
  <c r="E1939" i="13"/>
  <c r="E1940" i="13"/>
  <c r="E1941" i="13"/>
  <c r="E1942" i="13"/>
  <c r="E1943" i="13"/>
  <c r="E1944" i="13"/>
  <c r="E1945" i="13"/>
  <c r="E1946" i="13"/>
  <c r="E1947" i="13"/>
  <c r="E1948" i="13"/>
  <c r="E1949" i="13"/>
  <c r="E1950" i="13"/>
  <c r="E1951" i="13"/>
  <c r="E1952" i="13"/>
  <c r="E1953" i="13"/>
  <c r="E1954" i="13"/>
  <c r="E1955" i="13"/>
  <c r="E1956" i="13"/>
  <c r="E1957" i="13"/>
  <c r="E1958" i="13"/>
  <c r="E1959" i="13"/>
  <c r="E1960" i="13"/>
  <c r="E1961" i="13"/>
  <c r="E1962" i="13"/>
  <c r="E1963" i="13"/>
  <c r="E1964" i="13"/>
  <c r="E1965" i="13"/>
  <c r="E1966" i="13"/>
  <c r="E1967" i="13"/>
  <c r="E1968" i="13"/>
  <c r="E1969" i="13"/>
  <c r="E1970" i="13"/>
  <c r="E1971" i="13"/>
  <c r="E1972" i="13"/>
  <c r="E1973" i="13"/>
  <c r="E1974" i="13"/>
  <c r="E1975" i="13"/>
  <c r="E1976" i="13"/>
  <c r="E1977" i="13"/>
  <c r="E1978" i="13"/>
  <c r="E1979" i="13"/>
  <c r="E1980" i="13"/>
  <c r="E1981" i="13"/>
  <c r="E1982" i="13"/>
  <c r="E1983" i="13"/>
  <c r="E1984" i="13"/>
  <c r="E1985" i="13"/>
  <c r="E1986" i="13"/>
  <c r="E1987" i="13"/>
  <c r="E1988" i="13"/>
  <c r="E1989" i="13"/>
  <c r="E1990" i="13"/>
  <c r="E1991" i="13"/>
  <c r="E1992" i="13"/>
  <c r="E1993" i="13"/>
  <c r="E1994" i="13"/>
  <c r="E1995" i="13"/>
  <c r="E1996" i="13"/>
  <c r="E1997" i="13"/>
  <c r="E1998" i="13"/>
  <c r="E1999" i="13"/>
  <c r="E2000" i="13"/>
  <c r="E2001" i="13"/>
  <c r="E2002" i="13"/>
  <c r="E2003" i="13"/>
  <c r="E2004" i="13"/>
  <c r="E2005" i="13"/>
  <c r="E2006" i="13"/>
  <c r="E2007" i="13"/>
  <c r="E2008" i="13"/>
  <c r="E2009" i="13"/>
  <c r="E2010" i="13"/>
  <c r="E2011" i="13"/>
  <c r="E2012" i="13"/>
  <c r="E2013" i="13"/>
  <c r="E2014" i="13"/>
  <c r="E2015" i="13"/>
  <c r="E2016" i="13"/>
  <c r="E2017" i="13"/>
  <c r="E2018" i="13"/>
  <c r="E2019" i="13"/>
  <c r="E2020" i="13"/>
  <c r="E2021" i="13"/>
  <c r="E2022" i="13"/>
  <c r="E2023" i="13"/>
  <c r="E2024" i="13"/>
  <c r="E2025" i="13"/>
  <c r="E2026" i="13"/>
  <c r="E2027" i="13"/>
  <c r="E2028" i="13"/>
  <c r="E2029" i="13"/>
  <c r="E2030" i="13"/>
  <c r="E2031" i="13"/>
  <c r="E2032" i="13"/>
  <c r="E2033" i="13"/>
  <c r="E2034" i="13"/>
  <c r="E2035" i="13"/>
  <c r="E2036" i="13"/>
  <c r="E2037" i="13"/>
  <c r="E2038" i="13"/>
  <c r="E2039" i="13"/>
  <c r="E2040" i="13"/>
  <c r="E2041" i="13"/>
  <c r="E2042" i="13"/>
  <c r="E2043" i="13"/>
  <c r="E2044" i="13"/>
  <c r="E2045" i="13"/>
  <c r="E2046" i="13"/>
  <c r="E2047" i="13"/>
  <c r="E2048" i="13"/>
  <c r="E2049" i="13"/>
  <c r="E2050" i="13"/>
  <c r="E2051" i="13"/>
  <c r="E2052" i="13"/>
  <c r="E2053" i="13"/>
  <c r="E2054" i="13"/>
  <c r="E2055" i="13"/>
  <c r="E2056" i="13"/>
  <c r="E2057" i="13"/>
  <c r="E2058" i="13"/>
  <c r="E2059" i="13"/>
  <c r="E2060" i="13"/>
  <c r="E2061" i="13"/>
  <c r="E2062" i="13"/>
  <c r="E2063" i="13"/>
  <c r="E2064" i="13"/>
  <c r="E2065" i="13"/>
  <c r="E2066" i="13"/>
  <c r="E2067" i="13"/>
  <c r="E2068" i="13"/>
  <c r="E2069" i="13"/>
  <c r="E2070" i="13"/>
  <c r="E2071" i="13"/>
  <c r="E2072" i="13"/>
  <c r="E2073" i="13"/>
  <c r="E2074" i="13"/>
  <c r="E2075" i="13"/>
  <c r="E2076" i="13"/>
  <c r="E2077" i="13"/>
  <c r="E2078" i="13"/>
  <c r="E2079" i="13"/>
  <c r="E2080" i="13"/>
  <c r="E2081" i="13"/>
  <c r="E2082" i="13"/>
  <c r="E2083" i="13"/>
  <c r="E2084" i="13"/>
  <c r="E2085" i="13"/>
  <c r="E2086" i="13"/>
  <c r="E2087" i="13"/>
  <c r="E2088" i="13"/>
  <c r="E2089" i="13"/>
  <c r="E2090" i="13"/>
  <c r="E2091" i="13"/>
  <c r="E2092" i="13"/>
  <c r="E2093" i="13"/>
  <c r="E2094" i="13"/>
  <c r="E2095" i="13"/>
  <c r="E2096" i="13"/>
  <c r="E2097" i="13"/>
  <c r="E2098" i="13"/>
  <c r="E2099" i="13"/>
  <c r="E2100" i="13"/>
  <c r="E2101" i="13"/>
  <c r="E2102" i="13"/>
  <c r="E2103" i="13"/>
  <c r="E2104" i="13"/>
  <c r="E2105" i="13"/>
  <c r="E2106" i="13"/>
  <c r="E2107" i="13"/>
  <c r="E2108" i="13"/>
  <c r="E2109" i="13"/>
  <c r="E2110" i="13"/>
  <c r="E2111" i="13"/>
  <c r="E2112" i="13"/>
  <c r="E2113" i="13"/>
  <c r="E2114" i="13"/>
  <c r="E2115" i="13"/>
  <c r="E2116" i="13"/>
  <c r="E2117" i="13"/>
  <c r="E2118" i="13"/>
  <c r="E2119" i="13"/>
  <c r="E2120" i="13"/>
  <c r="E2121" i="13"/>
  <c r="E2122" i="13"/>
  <c r="E2123" i="13"/>
  <c r="E2124" i="13"/>
  <c r="E2125" i="13"/>
  <c r="E2126" i="13"/>
  <c r="E2127" i="13"/>
  <c r="E2128" i="13"/>
  <c r="E2129" i="13"/>
  <c r="E2130" i="13"/>
  <c r="E2131" i="13"/>
  <c r="E2132" i="13"/>
  <c r="E2133" i="13"/>
  <c r="E2134" i="13"/>
  <c r="E2135" i="13"/>
  <c r="E2136" i="13"/>
  <c r="E2137" i="13"/>
  <c r="E2138" i="13"/>
  <c r="E2139" i="13"/>
  <c r="E2140" i="13"/>
  <c r="E2141" i="13"/>
  <c r="E2142" i="13"/>
  <c r="E2143" i="13"/>
  <c r="E2144" i="13"/>
  <c r="E2145" i="13"/>
  <c r="E2146" i="13"/>
  <c r="E2147" i="13"/>
  <c r="E2148" i="13"/>
  <c r="E2149" i="13"/>
  <c r="E2150" i="13"/>
  <c r="E2151" i="13"/>
  <c r="E2152" i="13"/>
  <c r="E2153" i="13"/>
  <c r="E2154" i="13"/>
  <c r="E2155" i="13"/>
  <c r="E2156" i="13"/>
  <c r="E2157" i="13"/>
  <c r="E2158" i="13"/>
  <c r="E2159" i="13"/>
  <c r="E2160" i="13"/>
  <c r="E2161" i="13"/>
  <c r="E2162" i="13"/>
  <c r="E2163" i="13"/>
  <c r="E2164" i="13"/>
  <c r="E2165" i="13"/>
  <c r="E2166" i="13"/>
  <c r="E2167" i="13"/>
  <c r="E2168" i="13"/>
  <c r="E2169" i="13"/>
  <c r="E2170" i="13"/>
  <c r="E2171" i="13"/>
  <c r="E2172" i="13"/>
  <c r="E2173" i="13"/>
  <c r="E2174" i="13"/>
  <c r="E2175" i="13"/>
  <c r="E2176" i="13"/>
  <c r="E2177" i="13"/>
  <c r="E2178" i="13"/>
  <c r="E2179" i="13"/>
  <c r="E2180" i="13"/>
  <c r="E2181" i="13"/>
  <c r="E2182" i="13"/>
  <c r="E2183" i="13"/>
  <c r="E2184" i="13"/>
  <c r="E2185" i="13"/>
  <c r="E2186" i="13"/>
  <c r="E2187" i="13"/>
  <c r="E2188" i="13"/>
  <c r="E2189" i="13"/>
  <c r="E2190" i="13"/>
  <c r="E2191" i="13"/>
  <c r="E2192" i="13"/>
  <c r="E2193" i="13"/>
  <c r="E2" i="13"/>
  <c r="H9" i="10"/>
  <c r="L59" i="3"/>
  <c r="L60" i="3"/>
  <c r="L61" i="3"/>
  <c r="L62" i="3"/>
  <c r="L58" i="3"/>
  <c r="D3" i="13"/>
  <c r="I3" i="13" s="1"/>
  <c r="D4" i="13"/>
  <c r="I4" i="13" s="1"/>
  <c r="D5" i="13"/>
  <c r="I5" i="13" s="1"/>
  <c r="D6" i="13"/>
  <c r="I6" i="13" s="1"/>
  <c r="D7" i="13"/>
  <c r="I7" i="13" s="1"/>
  <c r="D8" i="13"/>
  <c r="I8" i="13" s="1"/>
  <c r="D9" i="13"/>
  <c r="I9" i="13" s="1"/>
  <c r="D10" i="13"/>
  <c r="I10" i="13" s="1"/>
  <c r="D11" i="13"/>
  <c r="I11" i="13" s="1"/>
  <c r="D12" i="13"/>
  <c r="I12" i="13" s="1"/>
  <c r="D13" i="13"/>
  <c r="I13" i="13" s="1"/>
  <c r="D14" i="13"/>
  <c r="I14" i="13" s="1"/>
  <c r="D15" i="13"/>
  <c r="I15" i="13" s="1"/>
  <c r="D16" i="13"/>
  <c r="I16" i="13" s="1"/>
  <c r="D17" i="13"/>
  <c r="I17" i="13" s="1"/>
  <c r="D18" i="13"/>
  <c r="I18" i="13" s="1"/>
  <c r="D19" i="13"/>
  <c r="I19" i="13" s="1"/>
  <c r="D20" i="13"/>
  <c r="I20" i="13" s="1"/>
  <c r="D21" i="13"/>
  <c r="I21" i="13" s="1"/>
  <c r="D22" i="13"/>
  <c r="I22" i="13" s="1"/>
  <c r="D23" i="13"/>
  <c r="I23" i="13" s="1"/>
  <c r="D24" i="13"/>
  <c r="I24" i="13" s="1"/>
  <c r="D25" i="13"/>
  <c r="I25" i="13" s="1"/>
  <c r="D26" i="13"/>
  <c r="I26" i="13" s="1"/>
  <c r="D27" i="13"/>
  <c r="I27" i="13" s="1"/>
  <c r="D28" i="13"/>
  <c r="I28" i="13" s="1"/>
  <c r="D29" i="13"/>
  <c r="I29" i="13" s="1"/>
  <c r="D30" i="13"/>
  <c r="I30" i="13" s="1"/>
  <c r="D31" i="13"/>
  <c r="I31" i="13" s="1"/>
  <c r="D32" i="13"/>
  <c r="I32" i="13" s="1"/>
  <c r="D33" i="13"/>
  <c r="I33" i="13" s="1"/>
  <c r="D34" i="13"/>
  <c r="I34" i="13" s="1"/>
  <c r="D35" i="13"/>
  <c r="I35" i="13" s="1"/>
  <c r="D36" i="13"/>
  <c r="I36" i="13" s="1"/>
  <c r="D37" i="13"/>
  <c r="I37" i="13" s="1"/>
  <c r="D38" i="13"/>
  <c r="I38" i="13" s="1"/>
  <c r="D39" i="13"/>
  <c r="I39" i="13" s="1"/>
  <c r="D40" i="13"/>
  <c r="I40" i="13" s="1"/>
  <c r="D41" i="13"/>
  <c r="I41" i="13" s="1"/>
  <c r="D42" i="13"/>
  <c r="I42" i="13" s="1"/>
  <c r="D43" i="13"/>
  <c r="I43" i="13" s="1"/>
  <c r="D44" i="13"/>
  <c r="I44" i="13" s="1"/>
  <c r="D45" i="13"/>
  <c r="I45" i="13" s="1"/>
  <c r="D46" i="13"/>
  <c r="I46" i="13" s="1"/>
  <c r="D47" i="13"/>
  <c r="I47" i="13" s="1"/>
  <c r="D48" i="13"/>
  <c r="I48" i="13" s="1"/>
  <c r="D49" i="13"/>
  <c r="I49" i="13" s="1"/>
  <c r="D50" i="13"/>
  <c r="I50" i="13" s="1"/>
  <c r="D51" i="13"/>
  <c r="I51" i="13" s="1"/>
  <c r="D52" i="13"/>
  <c r="I52" i="13" s="1"/>
  <c r="D53" i="13"/>
  <c r="I53" i="13" s="1"/>
  <c r="D54" i="13"/>
  <c r="I54" i="13" s="1"/>
  <c r="D55" i="13"/>
  <c r="I55" i="13" s="1"/>
  <c r="D56" i="13"/>
  <c r="I56" i="13" s="1"/>
  <c r="D57" i="13"/>
  <c r="I57" i="13" s="1"/>
  <c r="D58" i="13"/>
  <c r="I58" i="13" s="1"/>
  <c r="D59" i="13"/>
  <c r="I59" i="13" s="1"/>
  <c r="D60" i="13"/>
  <c r="I60" i="13" s="1"/>
  <c r="D61" i="13"/>
  <c r="I61" i="13" s="1"/>
  <c r="D62" i="13"/>
  <c r="I62" i="13" s="1"/>
  <c r="D63" i="13"/>
  <c r="I63" i="13" s="1"/>
  <c r="D64" i="13"/>
  <c r="I64" i="13" s="1"/>
  <c r="D65" i="13"/>
  <c r="I65" i="13" s="1"/>
  <c r="D66" i="13"/>
  <c r="I66" i="13" s="1"/>
  <c r="D67" i="13"/>
  <c r="I67" i="13" s="1"/>
  <c r="D68" i="13"/>
  <c r="I68" i="13" s="1"/>
  <c r="D69" i="13"/>
  <c r="I69" i="13" s="1"/>
  <c r="D70" i="13"/>
  <c r="I70" i="13" s="1"/>
  <c r="D71" i="13"/>
  <c r="I71" i="13" s="1"/>
  <c r="D72" i="13"/>
  <c r="I72" i="13" s="1"/>
  <c r="D73" i="13"/>
  <c r="I73" i="13" s="1"/>
  <c r="D74" i="13"/>
  <c r="I74" i="13" s="1"/>
  <c r="D75" i="13"/>
  <c r="I75" i="13" s="1"/>
  <c r="D76" i="13"/>
  <c r="I76" i="13" s="1"/>
  <c r="D77" i="13"/>
  <c r="I77" i="13" s="1"/>
  <c r="D78" i="13"/>
  <c r="I78" i="13" s="1"/>
  <c r="D79" i="13"/>
  <c r="I79" i="13" s="1"/>
  <c r="D80" i="13"/>
  <c r="I80" i="13" s="1"/>
  <c r="D81" i="13"/>
  <c r="I81" i="13" s="1"/>
  <c r="D82" i="13"/>
  <c r="I82" i="13" s="1"/>
  <c r="D83" i="13"/>
  <c r="I83" i="13" s="1"/>
  <c r="D84" i="13"/>
  <c r="I84" i="13" s="1"/>
  <c r="D85" i="13"/>
  <c r="I85" i="13" s="1"/>
  <c r="D86" i="13"/>
  <c r="I86" i="13" s="1"/>
  <c r="D87" i="13"/>
  <c r="I87" i="13" s="1"/>
  <c r="D88" i="13"/>
  <c r="I88" i="13" s="1"/>
  <c r="D89" i="13"/>
  <c r="I89" i="13" s="1"/>
  <c r="D90" i="13"/>
  <c r="I90" i="13" s="1"/>
  <c r="D91" i="13"/>
  <c r="I91" i="13" s="1"/>
  <c r="D92" i="13"/>
  <c r="I92" i="13" s="1"/>
  <c r="D93" i="13"/>
  <c r="I93" i="13" s="1"/>
  <c r="D94" i="13"/>
  <c r="I94" i="13" s="1"/>
  <c r="D95" i="13"/>
  <c r="I95" i="13" s="1"/>
  <c r="D96" i="13"/>
  <c r="I96" i="13" s="1"/>
  <c r="D97" i="13"/>
  <c r="I97" i="13" s="1"/>
  <c r="D98" i="13"/>
  <c r="I98" i="13" s="1"/>
  <c r="D99" i="13"/>
  <c r="I99" i="13" s="1"/>
  <c r="D100" i="13"/>
  <c r="I100" i="13" s="1"/>
  <c r="D101" i="13"/>
  <c r="I101" i="13" s="1"/>
  <c r="D102" i="13"/>
  <c r="I102" i="13" s="1"/>
  <c r="D103" i="13"/>
  <c r="I103" i="13" s="1"/>
  <c r="D104" i="13"/>
  <c r="I104" i="13" s="1"/>
  <c r="D105" i="13"/>
  <c r="I105" i="13" s="1"/>
  <c r="D106" i="13"/>
  <c r="I106" i="13" s="1"/>
  <c r="D107" i="13"/>
  <c r="I107" i="13" s="1"/>
  <c r="D108" i="13"/>
  <c r="I108" i="13" s="1"/>
  <c r="D109" i="13"/>
  <c r="I109" i="13" s="1"/>
  <c r="D110" i="13"/>
  <c r="I110" i="13" s="1"/>
  <c r="D111" i="13"/>
  <c r="I111" i="13" s="1"/>
  <c r="D112" i="13"/>
  <c r="I112" i="13" s="1"/>
  <c r="D113" i="13"/>
  <c r="I113" i="13" s="1"/>
  <c r="D114" i="13"/>
  <c r="I114" i="13" s="1"/>
  <c r="D115" i="13"/>
  <c r="I115" i="13" s="1"/>
  <c r="D116" i="13"/>
  <c r="I116" i="13" s="1"/>
  <c r="D117" i="13"/>
  <c r="I117" i="13" s="1"/>
  <c r="D118" i="13"/>
  <c r="I118" i="13" s="1"/>
  <c r="D119" i="13"/>
  <c r="I119" i="13" s="1"/>
  <c r="D120" i="13"/>
  <c r="I120" i="13" s="1"/>
  <c r="D121" i="13"/>
  <c r="I121" i="13" s="1"/>
  <c r="D122" i="13"/>
  <c r="I122" i="13" s="1"/>
  <c r="D123" i="13"/>
  <c r="I123" i="13" s="1"/>
  <c r="D124" i="13"/>
  <c r="I124" i="13" s="1"/>
  <c r="D125" i="13"/>
  <c r="I125" i="13" s="1"/>
  <c r="D126" i="13"/>
  <c r="I126" i="13" s="1"/>
  <c r="D127" i="13"/>
  <c r="I127" i="13" s="1"/>
  <c r="D128" i="13"/>
  <c r="I128" i="13" s="1"/>
  <c r="D129" i="13"/>
  <c r="I129" i="13" s="1"/>
  <c r="D130" i="13"/>
  <c r="I130" i="13" s="1"/>
  <c r="D131" i="13"/>
  <c r="I131" i="13" s="1"/>
  <c r="D132" i="13"/>
  <c r="I132" i="13" s="1"/>
  <c r="D133" i="13"/>
  <c r="I133" i="13" s="1"/>
  <c r="D134" i="13"/>
  <c r="I134" i="13" s="1"/>
  <c r="D135" i="13"/>
  <c r="I135" i="13" s="1"/>
  <c r="D136" i="13"/>
  <c r="I136" i="13" s="1"/>
  <c r="D137" i="13"/>
  <c r="I137" i="13" s="1"/>
  <c r="D138" i="13"/>
  <c r="I138" i="13" s="1"/>
  <c r="D139" i="13"/>
  <c r="I139" i="13" s="1"/>
  <c r="D140" i="13"/>
  <c r="I140" i="13" s="1"/>
  <c r="D141" i="13"/>
  <c r="I141" i="13" s="1"/>
  <c r="D142" i="13"/>
  <c r="I142" i="13" s="1"/>
  <c r="D143" i="13"/>
  <c r="I143" i="13" s="1"/>
  <c r="D144" i="13"/>
  <c r="I144" i="13" s="1"/>
  <c r="D145" i="13"/>
  <c r="I145" i="13" s="1"/>
  <c r="D146" i="13"/>
  <c r="I146" i="13" s="1"/>
  <c r="D147" i="13"/>
  <c r="I147" i="13" s="1"/>
  <c r="D148" i="13"/>
  <c r="I148" i="13" s="1"/>
  <c r="D149" i="13"/>
  <c r="I149" i="13" s="1"/>
  <c r="D150" i="13"/>
  <c r="I150" i="13" s="1"/>
  <c r="D151" i="13"/>
  <c r="I151" i="13" s="1"/>
  <c r="D152" i="13"/>
  <c r="I152" i="13" s="1"/>
  <c r="D153" i="13"/>
  <c r="I153" i="13" s="1"/>
  <c r="D154" i="13"/>
  <c r="I154" i="13" s="1"/>
  <c r="D155" i="13"/>
  <c r="I155" i="13" s="1"/>
  <c r="D156" i="13"/>
  <c r="I156" i="13" s="1"/>
  <c r="D157" i="13"/>
  <c r="I157" i="13" s="1"/>
  <c r="D158" i="13"/>
  <c r="I158" i="13" s="1"/>
  <c r="D159" i="13"/>
  <c r="I159" i="13" s="1"/>
  <c r="D160" i="13"/>
  <c r="I160" i="13" s="1"/>
  <c r="D161" i="13"/>
  <c r="I161" i="13" s="1"/>
  <c r="D162" i="13"/>
  <c r="I162" i="13" s="1"/>
  <c r="D163" i="13"/>
  <c r="I163" i="13" s="1"/>
  <c r="D164" i="13"/>
  <c r="I164" i="13" s="1"/>
  <c r="D165" i="13"/>
  <c r="I165" i="13" s="1"/>
  <c r="D166" i="13"/>
  <c r="I166" i="13" s="1"/>
  <c r="D167" i="13"/>
  <c r="I167" i="13" s="1"/>
  <c r="D168" i="13"/>
  <c r="I168" i="13" s="1"/>
  <c r="D169" i="13"/>
  <c r="I169" i="13" s="1"/>
  <c r="D170" i="13"/>
  <c r="I170" i="13" s="1"/>
  <c r="D171" i="13"/>
  <c r="I171" i="13" s="1"/>
  <c r="D172" i="13"/>
  <c r="I172" i="13" s="1"/>
  <c r="D173" i="13"/>
  <c r="I173" i="13" s="1"/>
  <c r="D174" i="13"/>
  <c r="I174" i="13" s="1"/>
  <c r="D175" i="13"/>
  <c r="I175" i="13" s="1"/>
  <c r="D176" i="13"/>
  <c r="I176" i="13" s="1"/>
  <c r="D177" i="13"/>
  <c r="I177" i="13" s="1"/>
  <c r="D178" i="13"/>
  <c r="I178" i="13" s="1"/>
  <c r="D179" i="13"/>
  <c r="I179" i="13" s="1"/>
  <c r="D180" i="13"/>
  <c r="I180" i="13" s="1"/>
  <c r="D181" i="13"/>
  <c r="I181" i="13" s="1"/>
  <c r="D182" i="13"/>
  <c r="I182" i="13" s="1"/>
  <c r="D183" i="13"/>
  <c r="I183" i="13" s="1"/>
  <c r="D184" i="13"/>
  <c r="I184" i="13" s="1"/>
  <c r="D185" i="13"/>
  <c r="I185" i="13" s="1"/>
  <c r="D186" i="13"/>
  <c r="I186" i="13" s="1"/>
  <c r="D187" i="13"/>
  <c r="I187" i="13" s="1"/>
  <c r="D188" i="13"/>
  <c r="I188" i="13" s="1"/>
  <c r="D189" i="13"/>
  <c r="I189" i="13" s="1"/>
  <c r="D190" i="13"/>
  <c r="I190" i="13" s="1"/>
  <c r="D191" i="13"/>
  <c r="I191" i="13" s="1"/>
  <c r="D192" i="13"/>
  <c r="I192" i="13" s="1"/>
  <c r="D193" i="13"/>
  <c r="I193" i="13" s="1"/>
  <c r="D194" i="13"/>
  <c r="I194" i="13" s="1"/>
  <c r="D195" i="13"/>
  <c r="I195" i="13" s="1"/>
  <c r="D196" i="13"/>
  <c r="I196" i="13" s="1"/>
  <c r="D197" i="13"/>
  <c r="I197" i="13" s="1"/>
  <c r="D198" i="13"/>
  <c r="I198" i="13" s="1"/>
  <c r="D199" i="13"/>
  <c r="I199" i="13" s="1"/>
  <c r="D200" i="13"/>
  <c r="I200" i="13" s="1"/>
  <c r="D201" i="13"/>
  <c r="I201" i="13" s="1"/>
  <c r="D202" i="13"/>
  <c r="I202" i="13" s="1"/>
  <c r="D203" i="13"/>
  <c r="I203" i="13" s="1"/>
  <c r="D204" i="13"/>
  <c r="I204" i="13" s="1"/>
  <c r="D205" i="13"/>
  <c r="I205" i="13" s="1"/>
  <c r="D206" i="13"/>
  <c r="I206" i="13" s="1"/>
  <c r="D207" i="13"/>
  <c r="I207" i="13" s="1"/>
  <c r="D208" i="13"/>
  <c r="I208" i="13" s="1"/>
  <c r="D209" i="13"/>
  <c r="I209" i="13" s="1"/>
  <c r="D210" i="13"/>
  <c r="I210" i="13" s="1"/>
  <c r="D211" i="13"/>
  <c r="I211" i="13" s="1"/>
  <c r="D212" i="13"/>
  <c r="I212" i="13" s="1"/>
  <c r="D213" i="13"/>
  <c r="I213" i="13" s="1"/>
  <c r="D214" i="13"/>
  <c r="I214" i="13" s="1"/>
  <c r="D215" i="13"/>
  <c r="I215" i="13" s="1"/>
  <c r="D216" i="13"/>
  <c r="I216" i="13" s="1"/>
  <c r="D217" i="13"/>
  <c r="I217" i="13" s="1"/>
  <c r="D218" i="13"/>
  <c r="I218" i="13" s="1"/>
  <c r="D219" i="13"/>
  <c r="I219" i="13" s="1"/>
  <c r="D220" i="13"/>
  <c r="I220" i="13" s="1"/>
  <c r="D221" i="13"/>
  <c r="I221" i="13" s="1"/>
  <c r="D222" i="13"/>
  <c r="I222" i="13" s="1"/>
  <c r="D223" i="13"/>
  <c r="I223" i="13" s="1"/>
  <c r="D224" i="13"/>
  <c r="I224" i="13" s="1"/>
  <c r="D225" i="13"/>
  <c r="I225" i="13" s="1"/>
  <c r="D226" i="13"/>
  <c r="I226" i="13" s="1"/>
  <c r="D227" i="13"/>
  <c r="I227" i="13" s="1"/>
  <c r="D228" i="13"/>
  <c r="I228" i="13" s="1"/>
  <c r="D229" i="13"/>
  <c r="I229" i="13" s="1"/>
  <c r="D230" i="13"/>
  <c r="I230" i="13" s="1"/>
  <c r="D231" i="13"/>
  <c r="I231" i="13" s="1"/>
  <c r="D232" i="13"/>
  <c r="I232" i="13" s="1"/>
  <c r="D233" i="13"/>
  <c r="I233" i="13" s="1"/>
  <c r="D234" i="13"/>
  <c r="I234" i="13" s="1"/>
  <c r="D235" i="13"/>
  <c r="I235" i="13" s="1"/>
  <c r="D236" i="13"/>
  <c r="I236" i="13" s="1"/>
  <c r="D237" i="13"/>
  <c r="I237" i="13" s="1"/>
  <c r="D238" i="13"/>
  <c r="I238" i="13" s="1"/>
  <c r="D239" i="13"/>
  <c r="I239" i="13" s="1"/>
  <c r="D240" i="13"/>
  <c r="I240" i="13" s="1"/>
  <c r="D241" i="13"/>
  <c r="I241" i="13" s="1"/>
  <c r="D242" i="13"/>
  <c r="I242" i="13" s="1"/>
  <c r="D243" i="13"/>
  <c r="I243" i="13" s="1"/>
  <c r="D244" i="13"/>
  <c r="I244" i="13" s="1"/>
  <c r="D245" i="13"/>
  <c r="I245" i="13" s="1"/>
  <c r="D246" i="13"/>
  <c r="I246" i="13" s="1"/>
  <c r="D247" i="13"/>
  <c r="I247" i="13" s="1"/>
  <c r="D248" i="13"/>
  <c r="I248" i="13" s="1"/>
  <c r="D249" i="13"/>
  <c r="I249" i="13" s="1"/>
  <c r="D250" i="13"/>
  <c r="I250" i="13" s="1"/>
  <c r="D251" i="13"/>
  <c r="I251" i="13" s="1"/>
  <c r="D252" i="13"/>
  <c r="I252" i="13" s="1"/>
  <c r="D253" i="13"/>
  <c r="I253" i="13" s="1"/>
  <c r="D254" i="13"/>
  <c r="I254" i="13" s="1"/>
  <c r="D255" i="13"/>
  <c r="I255" i="13" s="1"/>
  <c r="D256" i="13"/>
  <c r="I256" i="13" s="1"/>
  <c r="D257" i="13"/>
  <c r="I257" i="13" s="1"/>
  <c r="D258" i="13"/>
  <c r="I258" i="13" s="1"/>
  <c r="D259" i="13"/>
  <c r="I259" i="13" s="1"/>
  <c r="D260" i="13"/>
  <c r="I260" i="13" s="1"/>
  <c r="D261" i="13"/>
  <c r="I261" i="13" s="1"/>
  <c r="D262" i="13"/>
  <c r="I262" i="13" s="1"/>
  <c r="D263" i="13"/>
  <c r="I263" i="13" s="1"/>
  <c r="D264" i="13"/>
  <c r="I264" i="13" s="1"/>
  <c r="D265" i="13"/>
  <c r="I265" i="13" s="1"/>
  <c r="D266" i="13"/>
  <c r="I266" i="13" s="1"/>
  <c r="D267" i="13"/>
  <c r="I267" i="13" s="1"/>
  <c r="D268" i="13"/>
  <c r="I268" i="13" s="1"/>
  <c r="D269" i="13"/>
  <c r="I269" i="13" s="1"/>
  <c r="D270" i="13"/>
  <c r="I270" i="13" s="1"/>
  <c r="D271" i="13"/>
  <c r="I271" i="13" s="1"/>
  <c r="D272" i="13"/>
  <c r="I272" i="13" s="1"/>
  <c r="D273" i="13"/>
  <c r="I273" i="13" s="1"/>
  <c r="D274" i="13"/>
  <c r="I274" i="13" s="1"/>
  <c r="D275" i="13"/>
  <c r="I275" i="13" s="1"/>
  <c r="D276" i="13"/>
  <c r="I276" i="13" s="1"/>
  <c r="D277" i="13"/>
  <c r="I277" i="13" s="1"/>
  <c r="D278" i="13"/>
  <c r="I278" i="13" s="1"/>
  <c r="D279" i="13"/>
  <c r="I279" i="13" s="1"/>
  <c r="D280" i="13"/>
  <c r="I280" i="13" s="1"/>
  <c r="D281" i="13"/>
  <c r="I281" i="13" s="1"/>
  <c r="D282" i="13"/>
  <c r="I282" i="13" s="1"/>
  <c r="D283" i="13"/>
  <c r="I283" i="13" s="1"/>
  <c r="D284" i="13"/>
  <c r="I284" i="13" s="1"/>
  <c r="D285" i="13"/>
  <c r="I285" i="13" s="1"/>
  <c r="D286" i="13"/>
  <c r="I286" i="13" s="1"/>
  <c r="D287" i="13"/>
  <c r="I287" i="13" s="1"/>
  <c r="D288" i="13"/>
  <c r="I288" i="13" s="1"/>
  <c r="D289" i="13"/>
  <c r="I289" i="13" s="1"/>
  <c r="D290" i="13"/>
  <c r="I290" i="13" s="1"/>
  <c r="D291" i="13"/>
  <c r="I291" i="13" s="1"/>
  <c r="D292" i="13"/>
  <c r="I292" i="13" s="1"/>
  <c r="D293" i="13"/>
  <c r="I293" i="13" s="1"/>
  <c r="D294" i="13"/>
  <c r="I294" i="13" s="1"/>
  <c r="D295" i="13"/>
  <c r="I295" i="13" s="1"/>
  <c r="D296" i="13"/>
  <c r="I296" i="13" s="1"/>
  <c r="D297" i="13"/>
  <c r="I297" i="13" s="1"/>
  <c r="D298" i="13"/>
  <c r="I298" i="13" s="1"/>
  <c r="D299" i="13"/>
  <c r="I299" i="13" s="1"/>
  <c r="D300" i="13"/>
  <c r="I300" i="13" s="1"/>
  <c r="D301" i="13"/>
  <c r="I301" i="13" s="1"/>
  <c r="D302" i="13"/>
  <c r="I302" i="13" s="1"/>
  <c r="D303" i="13"/>
  <c r="I303" i="13" s="1"/>
  <c r="D304" i="13"/>
  <c r="I304" i="13" s="1"/>
  <c r="D305" i="13"/>
  <c r="I305" i="13" s="1"/>
  <c r="D306" i="13"/>
  <c r="I306" i="13" s="1"/>
  <c r="D307" i="13"/>
  <c r="I307" i="13" s="1"/>
  <c r="D308" i="13"/>
  <c r="I308" i="13" s="1"/>
  <c r="D309" i="13"/>
  <c r="I309" i="13" s="1"/>
  <c r="D310" i="13"/>
  <c r="I310" i="13" s="1"/>
  <c r="D311" i="13"/>
  <c r="I311" i="13" s="1"/>
  <c r="D312" i="13"/>
  <c r="I312" i="13" s="1"/>
  <c r="D313" i="13"/>
  <c r="I313" i="13" s="1"/>
  <c r="D314" i="13"/>
  <c r="I314" i="13" s="1"/>
  <c r="D315" i="13"/>
  <c r="I315" i="13" s="1"/>
  <c r="D316" i="13"/>
  <c r="I316" i="13" s="1"/>
  <c r="D317" i="13"/>
  <c r="I317" i="13" s="1"/>
  <c r="D318" i="13"/>
  <c r="I318" i="13" s="1"/>
  <c r="D319" i="13"/>
  <c r="I319" i="13" s="1"/>
  <c r="D320" i="13"/>
  <c r="I320" i="13" s="1"/>
  <c r="D321" i="13"/>
  <c r="I321" i="13" s="1"/>
  <c r="D322" i="13"/>
  <c r="I322" i="13" s="1"/>
  <c r="D323" i="13"/>
  <c r="I323" i="13" s="1"/>
  <c r="D324" i="13"/>
  <c r="I324" i="13" s="1"/>
  <c r="D325" i="13"/>
  <c r="I325" i="13" s="1"/>
  <c r="D326" i="13"/>
  <c r="I326" i="13" s="1"/>
  <c r="D327" i="13"/>
  <c r="I327" i="13" s="1"/>
  <c r="D328" i="13"/>
  <c r="I328" i="13" s="1"/>
  <c r="D329" i="13"/>
  <c r="I329" i="13" s="1"/>
  <c r="D330" i="13"/>
  <c r="I330" i="13" s="1"/>
  <c r="D331" i="13"/>
  <c r="I331" i="13" s="1"/>
  <c r="D332" i="13"/>
  <c r="I332" i="13" s="1"/>
  <c r="D333" i="13"/>
  <c r="I333" i="13" s="1"/>
  <c r="D334" i="13"/>
  <c r="I334" i="13" s="1"/>
  <c r="D335" i="13"/>
  <c r="I335" i="13" s="1"/>
  <c r="D336" i="13"/>
  <c r="I336" i="13" s="1"/>
  <c r="D337" i="13"/>
  <c r="I337" i="13" s="1"/>
  <c r="D338" i="13"/>
  <c r="I338" i="13" s="1"/>
  <c r="D339" i="13"/>
  <c r="I339" i="13" s="1"/>
  <c r="D340" i="13"/>
  <c r="I340" i="13" s="1"/>
  <c r="D341" i="13"/>
  <c r="I341" i="13" s="1"/>
  <c r="D342" i="13"/>
  <c r="I342" i="13" s="1"/>
  <c r="D343" i="13"/>
  <c r="I343" i="13" s="1"/>
  <c r="D344" i="13"/>
  <c r="I344" i="13" s="1"/>
  <c r="D345" i="13"/>
  <c r="I345" i="13" s="1"/>
  <c r="D346" i="13"/>
  <c r="I346" i="13" s="1"/>
  <c r="D347" i="13"/>
  <c r="I347" i="13" s="1"/>
  <c r="D348" i="13"/>
  <c r="I348" i="13" s="1"/>
  <c r="D349" i="13"/>
  <c r="I349" i="13" s="1"/>
  <c r="D350" i="13"/>
  <c r="I350" i="13" s="1"/>
  <c r="D351" i="13"/>
  <c r="I351" i="13" s="1"/>
  <c r="D352" i="13"/>
  <c r="I352" i="13" s="1"/>
  <c r="D353" i="13"/>
  <c r="I353" i="13" s="1"/>
  <c r="D354" i="13"/>
  <c r="I354" i="13" s="1"/>
  <c r="D355" i="13"/>
  <c r="I355" i="13" s="1"/>
  <c r="D356" i="13"/>
  <c r="I356" i="13" s="1"/>
  <c r="D357" i="13"/>
  <c r="I357" i="13" s="1"/>
  <c r="D358" i="13"/>
  <c r="I358" i="13" s="1"/>
  <c r="D359" i="13"/>
  <c r="I359" i="13" s="1"/>
  <c r="D360" i="13"/>
  <c r="I360" i="13" s="1"/>
  <c r="D361" i="13"/>
  <c r="I361" i="13" s="1"/>
  <c r="D362" i="13"/>
  <c r="I362" i="13" s="1"/>
  <c r="D363" i="13"/>
  <c r="I363" i="13" s="1"/>
  <c r="D364" i="13"/>
  <c r="I364" i="13" s="1"/>
  <c r="D365" i="13"/>
  <c r="I365" i="13" s="1"/>
  <c r="D366" i="13"/>
  <c r="I366" i="13" s="1"/>
  <c r="D367" i="13"/>
  <c r="I367" i="13" s="1"/>
  <c r="D368" i="13"/>
  <c r="I368" i="13" s="1"/>
  <c r="D369" i="13"/>
  <c r="I369" i="13" s="1"/>
  <c r="D370" i="13"/>
  <c r="I370" i="13" s="1"/>
  <c r="D371" i="13"/>
  <c r="I371" i="13" s="1"/>
  <c r="D372" i="13"/>
  <c r="I372" i="13" s="1"/>
  <c r="D373" i="13"/>
  <c r="I373" i="13" s="1"/>
  <c r="D374" i="13"/>
  <c r="I374" i="13" s="1"/>
  <c r="D375" i="13"/>
  <c r="I375" i="13" s="1"/>
  <c r="D376" i="13"/>
  <c r="I376" i="13" s="1"/>
  <c r="D377" i="13"/>
  <c r="I377" i="13" s="1"/>
  <c r="D378" i="13"/>
  <c r="I378" i="13" s="1"/>
  <c r="D379" i="13"/>
  <c r="I379" i="13" s="1"/>
  <c r="D380" i="13"/>
  <c r="I380" i="13" s="1"/>
  <c r="D381" i="13"/>
  <c r="I381" i="13" s="1"/>
  <c r="D382" i="13"/>
  <c r="I382" i="13" s="1"/>
  <c r="D383" i="13"/>
  <c r="I383" i="13" s="1"/>
  <c r="D384" i="13"/>
  <c r="I384" i="13" s="1"/>
  <c r="D385" i="13"/>
  <c r="I385" i="13" s="1"/>
  <c r="D386" i="13"/>
  <c r="I386" i="13" s="1"/>
  <c r="D387" i="13"/>
  <c r="I387" i="13" s="1"/>
  <c r="D388" i="13"/>
  <c r="I388" i="13" s="1"/>
  <c r="D389" i="13"/>
  <c r="I389" i="13" s="1"/>
  <c r="D390" i="13"/>
  <c r="I390" i="13" s="1"/>
  <c r="D391" i="13"/>
  <c r="I391" i="13" s="1"/>
  <c r="D392" i="13"/>
  <c r="I392" i="13" s="1"/>
  <c r="D393" i="13"/>
  <c r="I393" i="13" s="1"/>
  <c r="D394" i="13"/>
  <c r="I394" i="13" s="1"/>
  <c r="D395" i="13"/>
  <c r="I395" i="13" s="1"/>
  <c r="D396" i="13"/>
  <c r="I396" i="13" s="1"/>
  <c r="D397" i="13"/>
  <c r="I397" i="13" s="1"/>
  <c r="D398" i="13"/>
  <c r="I398" i="13" s="1"/>
  <c r="D399" i="13"/>
  <c r="I399" i="13" s="1"/>
  <c r="D400" i="13"/>
  <c r="I400" i="13" s="1"/>
  <c r="D401" i="13"/>
  <c r="I401" i="13" s="1"/>
  <c r="D402" i="13"/>
  <c r="I402" i="13" s="1"/>
  <c r="D403" i="13"/>
  <c r="I403" i="13" s="1"/>
  <c r="D404" i="13"/>
  <c r="I404" i="13" s="1"/>
  <c r="D405" i="13"/>
  <c r="I405" i="13" s="1"/>
  <c r="D406" i="13"/>
  <c r="I406" i="13" s="1"/>
  <c r="D407" i="13"/>
  <c r="I407" i="13" s="1"/>
  <c r="D408" i="13"/>
  <c r="I408" i="13" s="1"/>
  <c r="D409" i="13"/>
  <c r="I409" i="13" s="1"/>
  <c r="D410" i="13"/>
  <c r="I410" i="13" s="1"/>
  <c r="D411" i="13"/>
  <c r="I411" i="13" s="1"/>
  <c r="D412" i="13"/>
  <c r="I412" i="13" s="1"/>
  <c r="D413" i="13"/>
  <c r="I413" i="13" s="1"/>
  <c r="D414" i="13"/>
  <c r="I414" i="13" s="1"/>
  <c r="D415" i="13"/>
  <c r="I415" i="13" s="1"/>
  <c r="D416" i="13"/>
  <c r="I416" i="13" s="1"/>
  <c r="D417" i="13"/>
  <c r="I417" i="13" s="1"/>
  <c r="D418" i="13"/>
  <c r="I418" i="13" s="1"/>
  <c r="D419" i="13"/>
  <c r="I419" i="13" s="1"/>
  <c r="D420" i="13"/>
  <c r="I420" i="13" s="1"/>
  <c r="D421" i="13"/>
  <c r="I421" i="13" s="1"/>
  <c r="D422" i="13"/>
  <c r="I422" i="13" s="1"/>
  <c r="D423" i="13"/>
  <c r="I423" i="13" s="1"/>
  <c r="D424" i="13"/>
  <c r="I424" i="13" s="1"/>
  <c r="D425" i="13"/>
  <c r="I425" i="13" s="1"/>
  <c r="D426" i="13"/>
  <c r="I426" i="13" s="1"/>
  <c r="D427" i="13"/>
  <c r="I427" i="13" s="1"/>
  <c r="D428" i="13"/>
  <c r="I428" i="13" s="1"/>
  <c r="D429" i="13"/>
  <c r="I429" i="13" s="1"/>
  <c r="D430" i="13"/>
  <c r="I430" i="13" s="1"/>
  <c r="D431" i="13"/>
  <c r="I431" i="13" s="1"/>
  <c r="D432" i="13"/>
  <c r="I432" i="13" s="1"/>
  <c r="D433" i="13"/>
  <c r="I433" i="13" s="1"/>
  <c r="D434" i="13"/>
  <c r="I434" i="13" s="1"/>
  <c r="D435" i="13"/>
  <c r="I435" i="13" s="1"/>
  <c r="D436" i="13"/>
  <c r="I436" i="13" s="1"/>
  <c r="D437" i="13"/>
  <c r="I437" i="13" s="1"/>
  <c r="D438" i="13"/>
  <c r="I438" i="13" s="1"/>
  <c r="D439" i="13"/>
  <c r="I439" i="13" s="1"/>
  <c r="D440" i="13"/>
  <c r="I440" i="13" s="1"/>
  <c r="D441" i="13"/>
  <c r="I441" i="13" s="1"/>
  <c r="D442" i="13"/>
  <c r="I442" i="13" s="1"/>
  <c r="D443" i="13"/>
  <c r="I443" i="13" s="1"/>
  <c r="D444" i="13"/>
  <c r="I444" i="13" s="1"/>
  <c r="D445" i="13"/>
  <c r="I445" i="13" s="1"/>
  <c r="D446" i="13"/>
  <c r="I446" i="13" s="1"/>
  <c r="D447" i="13"/>
  <c r="I447" i="13" s="1"/>
  <c r="D448" i="13"/>
  <c r="I448" i="13" s="1"/>
  <c r="D449" i="13"/>
  <c r="I449" i="13" s="1"/>
  <c r="D450" i="13"/>
  <c r="I450" i="13" s="1"/>
  <c r="D451" i="13"/>
  <c r="I451" i="13" s="1"/>
  <c r="D452" i="13"/>
  <c r="I452" i="13" s="1"/>
  <c r="D453" i="13"/>
  <c r="I453" i="13" s="1"/>
  <c r="D454" i="13"/>
  <c r="I454" i="13" s="1"/>
  <c r="D455" i="13"/>
  <c r="I455" i="13" s="1"/>
  <c r="D456" i="13"/>
  <c r="I456" i="13" s="1"/>
  <c r="D457" i="13"/>
  <c r="I457" i="13" s="1"/>
  <c r="D458" i="13"/>
  <c r="I458" i="13" s="1"/>
  <c r="D459" i="13"/>
  <c r="I459" i="13" s="1"/>
  <c r="D460" i="13"/>
  <c r="I460" i="13" s="1"/>
  <c r="D461" i="13"/>
  <c r="I461" i="13" s="1"/>
  <c r="D462" i="13"/>
  <c r="I462" i="13" s="1"/>
  <c r="D463" i="13"/>
  <c r="I463" i="13" s="1"/>
  <c r="D464" i="13"/>
  <c r="I464" i="13" s="1"/>
  <c r="D465" i="13"/>
  <c r="I465" i="13" s="1"/>
  <c r="D466" i="13"/>
  <c r="I466" i="13" s="1"/>
  <c r="D467" i="13"/>
  <c r="I467" i="13" s="1"/>
  <c r="D468" i="13"/>
  <c r="I468" i="13" s="1"/>
  <c r="D469" i="13"/>
  <c r="I469" i="13" s="1"/>
  <c r="D470" i="13"/>
  <c r="I470" i="13" s="1"/>
  <c r="D471" i="13"/>
  <c r="I471" i="13" s="1"/>
  <c r="D472" i="13"/>
  <c r="I472" i="13" s="1"/>
  <c r="D473" i="13"/>
  <c r="I473" i="13" s="1"/>
  <c r="D474" i="13"/>
  <c r="I474" i="13" s="1"/>
  <c r="D475" i="13"/>
  <c r="I475" i="13" s="1"/>
  <c r="D476" i="13"/>
  <c r="I476" i="13" s="1"/>
  <c r="D477" i="13"/>
  <c r="I477" i="13" s="1"/>
  <c r="D478" i="13"/>
  <c r="I478" i="13" s="1"/>
  <c r="D479" i="13"/>
  <c r="I479" i="13" s="1"/>
  <c r="D480" i="13"/>
  <c r="I480" i="13" s="1"/>
  <c r="D481" i="13"/>
  <c r="I481" i="13" s="1"/>
  <c r="D482" i="13"/>
  <c r="I482" i="13" s="1"/>
  <c r="D483" i="13"/>
  <c r="I483" i="13" s="1"/>
  <c r="D484" i="13"/>
  <c r="I484" i="13" s="1"/>
  <c r="D485" i="13"/>
  <c r="I485" i="13" s="1"/>
  <c r="D486" i="13"/>
  <c r="I486" i="13" s="1"/>
  <c r="D487" i="13"/>
  <c r="I487" i="13" s="1"/>
  <c r="D488" i="13"/>
  <c r="I488" i="13" s="1"/>
  <c r="D489" i="13"/>
  <c r="I489" i="13" s="1"/>
  <c r="D490" i="13"/>
  <c r="I490" i="13" s="1"/>
  <c r="D491" i="13"/>
  <c r="I491" i="13" s="1"/>
  <c r="D492" i="13"/>
  <c r="I492" i="13" s="1"/>
  <c r="D493" i="13"/>
  <c r="I493" i="13" s="1"/>
  <c r="D494" i="13"/>
  <c r="I494" i="13" s="1"/>
  <c r="D495" i="13"/>
  <c r="I495" i="13" s="1"/>
  <c r="D496" i="13"/>
  <c r="I496" i="13" s="1"/>
  <c r="D497" i="13"/>
  <c r="I497" i="13" s="1"/>
  <c r="D498" i="13"/>
  <c r="I498" i="13" s="1"/>
  <c r="D499" i="13"/>
  <c r="I499" i="13" s="1"/>
  <c r="D500" i="13"/>
  <c r="I500" i="13" s="1"/>
  <c r="D501" i="13"/>
  <c r="I501" i="13" s="1"/>
  <c r="D502" i="13"/>
  <c r="I502" i="13" s="1"/>
  <c r="D503" i="13"/>
  <c r="I503" i="13" s="1"/>
  <c r="D504" i="13"/>
  <c r="I504" i="13" s="1"/>
  <c r="D505" i="13"/>
  <c r="I505" i="13" s="1"/>
  <c r="D506" i="13"/>
  <c r="I506" i="13" s="1"/>
  <c r="D507" i="13"/>
  <c r="I507" i="13" s="1"/>
  <c r="D508" i="13"/>
  <c r="I508" i="13" s="1"/>
  <c r="D509" i="13"/>
  <c r="I509" i="13" s="1"/>
  <c r="D510" i="13"/>
  <c r="I510" i="13" s="1"/>
  <c r="D511" i="13"/>
  <c r="I511" i="13" s="1"/>
  <c r="D512" i="13"/>
  <c r="I512" i="13" s="1"/>
  <c r="D513" i="13"/>
  <c r="I513" i="13" s="1"/>
  <c r="D514" i="13"/>
  <c r="I514" i="13" s="1"/>
  <c r="D515" i="13"/>
  <c r="I515" i="13" s="1"/>
  <c r="D516" i="13"/>
  <c r="I516" i="13" s="1"/>
  <c r="D517" i="13"/>
  <c r="I517" i="13" s="1"/>
  <c r="D518" i="13"/>
  <c r="I518" i="13" s="1"/>
  <c r="D519" i="13"/>
  <c r="I519" i="13" s="1"/>
  <c r="D520" i="13"/>
  <c r="I520" i="13" s="1"/>
  <c r="D521" i="13"/>
  <c r="I521" i="13" s="1"/>
  <c r="D522" i="13"/>
  <c r="I522" i="13" s="1"/>
  <c r="D523" i="13"/>
  <c r="I523" i="13" s="1"/>
  <c r="D524" i="13"/>
  <c r="I524" i="13" s="1"/>
  <c r="D525" i="13"/>
  <c r="I525" i="13" s="1"/>
  <c r="D526" i="13"/>
  <c r="I526" i="13" s="1"/>
  <c r="D527" i="13"/>
  <c r="I527" i="13" s="1"/>
  <c r="D528" i="13"/>
  <c r="I528" i="13" s="1"/>
  <c r="D529" i="13"/>
  <c r="I529" i="13" s="1"/>
  <c r="D530" i="13"/>
  <c r="I530" i="13" s="1"/>
  <c r="D531" i="13"/>
  <c r="I531" i="13" s="1"/>
  <c r="D532" i="13"/>
  <c r="I532" i="13" s="1"/>
  <c r="D533" i="13"/>
  <c r="I533" i="13" s="1"/>
  <c r="D534" i="13"/>
  <c r="I534" i="13" s="1"/>
  <c r="D535" i="13"/>
  <c r="I535" i="13" s="1"/>
  <c r="D536" i="13"/>
  <c r="I536" i="13" s="1"/>
  <c r="D537" i="13"/>
  <c r="I537" i="13" s="1"/>
  <c r="D538" i="13"/>
  <c r="I538" i="13" s="1"/>
  <c r="D539" i="13"/>
  <c r="I539" i="13" s="1"/>
  <c r="D540" i="13"/>
  <c r="I540" i="13" s="1"/>
  <c r="D541" i="13"/>
  <c r="I541" i="13" s="1"/>
  <c r="D542" i="13"/>
  <c r="I542" i="13" s="1"/>
  <c r="D543" i="13"/>
  <c r="I543" i="13" s="1"/>
  <c r="D544" i="13"/>
  <c r="I544" i="13" s="1"/>
  <c r="D545" i="13"/>
  <c r="I545" i="13" s="1"/>
  <c r="D546" i="13"/>
  <c r="I546" i="13" s="1"/>
  <c r="D547" i="13"/>
  <c r="I547" i="13" s="1"/>
  <c r="D548" i="13"/>
  <c r="I548" i="13" s="1"/>
  <c r="D549" i="13"/>
  <c r="I549" i="13" s="1"/>
  <c r="D550" i="13"/>
  <c r="I550" i="13" s="1"/>
  <c r="D551" i="13"/>
  <c r="I551" i="13" s="1"/>
  <c r="D552" i="13"/>
  <c r="I552" i="13" s="1"/>
  <c r="D553" i="13"/>
  <c r="I553" i="13" s="1"/>
  <c r="D554" i="13"/>
  <c r="I554" i="13" s="1"/>
  <c r="D555" i="13"/>
  <c r="I555" i="13" s="1"/>
  <c r="D556" i="13"/>
  <c r="I556" i="13" s="1"/>
  <c r="D557" i="13"/>
  <c r="I557" i="13" s="1"/>
  <c r="D558" i="13"/>
  <c r="I558" i="13" s="1"/>
  <c r="D559" i="13"/>
  <c r="I559" i="13" s="1"/>
  <c r="D560" i="13"/>
  <c r="I560" i="13" s="1"/>
  <c r="D561" i="13"/>
  <c r="I561" i="13" s="1"/>
  <c r="D562" i="13"/>
  <c r="I562" i="13" s="1"/>
  <c r="D563" i="13"/>
  <c r="I563" i="13" s="1"/>
  <c r="D564" i="13"/>
  <c r="I564" i="13" s="1"/>
  <c r="D565" i="13"/>
  <c r="I565" i="13" s="1"/>
  <c r="D566" i="13"/>
  <c r="I566" i="13" s="1"/>
  <c r="D567" i="13"/>
  <c r="I567" i="13" s="1"/>
  <c r="D568" i="13"/>
  <c r="I568" i="13" s="1"/>
  <c r="D569" i="13"/>
  <c r="I569" i="13" s="1"/>
  <c r="D570" i="13"/>
  <c r="I570" i="13" s="1"/>
  <c r="D571" i="13"/>
  <c r="I571" i="13" s="1"/>
  <c r="D572" i="13"/>
  <c r="I572" i="13" s="1"/>
  <c r="D573" i="13"/>
  <c r="I573" i="13" s="1"/>
  <c r="D574" i="13"/>
  <c r="I574" i="13" s="1"/>
  <c r="D575" i="13"/>
  <c r="I575" i="13" s="1"/>
  <c r="D576" i="13"/>
  <c r="I576" i="13" s="1"/>
  <c r="D577" i="13"/>
  <c r="I577" i="13" s="1"/>
  <c r="D578" i="13"/>
  <c r="I578" i="13" s="1"/>
  <c r="D579" i="13"/>
  <c r="I579" i="13" s="1"/>
  <c r="D580" i="13"/>
  <c r="I580" i="13" s="1"/>
  <c r="D581" i="13"/>
  <c r="I581" i="13" s="1"/>
  <c r="D582" i="13"/>
  <c r="I582" i="13" s="1"/>
  <c r="D583" i="13"/>
  <c r="I583" i="13" s="1"/>
  <c r="D584" i="13"/>
  <c r="I584" i="13" s="1"/>
  <c r="D585" i="13"/>
  <c r="I585" i="13" s="1"/>
  <c r="D586" i="13"/>
  <c r="I586" i="13" s="1"/>
  <c r="D587" i="13"/>
  <c r="I587" i="13" s="1"/>
  <c r="D588" i="13"/>
  <c r="I588" i="13" s="1"/>
  <c r="D589" i="13"/>
  <c r="I589" i="13" s="1"/>
  <c r="D590" i="13"/>
  <c r="I590" i="13" s="1"/>
  <c r="D591" i="13"/>
  <c r="I591" i="13" s="1"/>
  <c r="D592" i="13"/>
  <c r="I592" i="13" s="1"/>
  <c r="D593" i="13"/>
  <c r="I593" i="13" s="1"/>
  <c r="D594" i="13"/>
  <c r="I594" i="13" s="1"/>
  <c r="D595" i="13"/>
  <c r="I595" i="13" s="1"/>
  <c r="D596" i="13"/>
  <c r="I596" i="13" s="1"/>
  <c r="D597" i="13"/>
  <c r="I597" i="13" s="1"/>
  <c r="D598" i="13"/>
  <c r="I598" i="13" s="1"/>
  <c r="D599" i="13"/>
  <c r="I599" i="13" s="1"/>
  <c r="D600" i="13"/>
  <c r="I600" i="13" s="1"/>
  <c r="D601" i="13"/>
  <c r="I601" i="13" s="1"/>
  <c r="D602" i="13"/>
  <c r="I602" i="13" s="1"/>
  <c r="D603" i="13"/>
  <c r="I603" i="13" s="1"/>
  <c r="D604" i="13"/>
  <c r="I604" i="13" s="1"/>
  <c r="D605" i="13"/>
  <c r="I605" i="13" s="1"/>
  <c r="D606" i="13"/>
  <c r="I606" i="13" s="1"/>
  <c r="D607" i="13"/>
  <c r="I607" i="13" s="1"/>
  <c r="D608" i="13"/>
  <c r="I608" i="13" s="1"/>
  <c r="D609" i="13"/>
  <c r="I609" i="13" s="1"/>
  <c r="D610" i="13"/>
  <c r="I610" i="13" s="1"/>
  <c r="D611" i="13"/>
  <c r="I611" i="13" s="1"/>
  <c r="D612" i="13"/>
  <c r="I612" i="13" s="1"/>
  <c r="D613" i="13"/>
  <c r="I613" i="13" s="1"/>
  <c r="D614" i="13"/>
  <c r="I614" i="13" s="1"/>
  <c r="D615" i="13"/>
  <c r="I615" i="13" s="1"/>
  <c r="D616" i="13"/>
  <c r="I616" i="13" s="1"/>
  <c r="D617" i="13"/>
  <c r="I617" i="13" s="1"/>
  <c r="D618" i="13"/>
  <c r="I618" i="13" s="1"/>
  <c r="D619" i="13"/>
  <c r="I619" i="13" s="1"/>
  <c r="D620" i="13"/>
  <c r="I620" i="13" s="1"/>
  <c r="D621" i="13"/>
  <c r="I621" i="13" s="1"/>
  <c r="D622" i="13"/>
  <c r="I622" i="13" s="1"/>
  <c r="D623" i="13"/>
  <c r="I623" i="13" s="1"/>
  <c r="D624" i="13"/>
  <c r="I624" i="13" s="1"/>
  <c r="D625" i="13"/>
  <c r="I625" i="13" s="1"/>
  <c r="D626" i="13"/>
  <c r="I626" i="13" s="1"/>
  <c r="D627" i="13"/>
  <c r="I627" i="13" s="1"/>
  <c r="D628" i="13"/>
  <c r="I628" i="13" s="1"/>
  <c r="D629" i="13"/>
  <c r="I629" i="13" s="1"/>
  <c r="D630" i="13"/>
  <c r="I630" i="13" s="1"/>
  <c r="D631" i="13"/>
  <c r="I631" i="13" s="1"/>
  <c r="D632" i="13"/>
  <c r="I632" i="13" s="1"/>
  <c r="D633" i="13"/>
  <c r="I633" i="13" s="1"/>
  <c r="D634" i="13"/>
  <c r="I634" i="13" s="1"/>
  <c r="D635" i="13"/>
  <c r="I635" i="13" s="1"/>
  <c r="D636" i="13"/>
  <c r="I636" i="13" s="1"/>
  <c r="D637" i="13"/>
  <c r="I637" i="13" s="1"/>
  <c r="D638" i="13"/>
  <c r="I638" i="13" s="1"/>
  <c r="D639" i="13"/>
  <c r="I639" i="13" s="1"/>
  <c r="D640" i="13"/>
  <c r="I640" i="13" s="1"/>
  <c r="D641" i="13"/>
  <c r="I641" i="13" s="1"/>
  <c r="D642" i="13"/>
  <c r="I642" i="13" s="1"/>
  <c r="D643" i="13"/>
  <c r="I643" i="13" s="1"/>
  <c r="D644" i="13"/>
  <c r="I644" i="13" s="1"/>
  <c r="D645" i="13"/>
  <c r="I645" i="13" s="1"/>
  <c r="D646" i="13"/>
  <c r="I646" i="13" s="1"/>
  <c r="D647" i="13"/>
  <c r="I647" i="13" s="1"/>
  <c r="D648" i="13"/>
  <c r="I648" i="13" s="1"/>
  <c r="D649" i="13"/>
  <c r="I649" i="13" s="1"/>
  <c r="D650" i="13"/>
  <c r="I650" i="13" s="1"/>
  <c r="D651" i="13"/>
  <c r="I651" i="13" s="1"/>
  <c r="D652" i="13"/>
  <c r="I652" i="13" s="1"/>
  <c r="D653" i="13"/>
  <c r="I653" i="13" s="1"/>
  <c r="D654" i="13"/>
  <c r="I654" i="13" s="1"/>
  <c r="D655" i="13"/>
  <c r="I655" i="13" s="1"/>
  <c r="D656" i="13"/>
  <c r="I656" i="13" s="1"/>
  <c r="D657" i="13"/>
  <c r="I657" i="13" s="1"/>
  <c r="D658" i="13"/>
  <c r="I658" i="13" s="1"/>
  <c r="D659" i="13"/>
  <c r="I659" i="13" s="1"/>
  <c r="D660" i="13"/>
  <c r="I660" i="13" s="1"/>
  <c r="D661" i="13"/>
  <c r="I661" i="13" s="1"/>
  <c r="D662" i="13"/>
  <c r="I662" i="13" s="1"/>
  <c r="D663" i="13"/>
  <c r="I663" i="13" s="1"/>
  <c r="D664" i="13"/>
  <c r="I664" i="13" s="1"/>
  <c r="D665" i="13"/>
  <c r="I665" i="13" s="1"/>
  <c r="D666" i="13"/>
  <c r="I666" i="13" s="1"/>
  <c r="D667" i="13"/>
  <c r="I667" i="13" s="1"/>
  <c r="D668" i="13"/>
  <c r="I668" i="13" s="1"/>
  <c r="D669" i="13"/>
  <c r="I669" i="13" s="1"/>
  <c r="D670" i="13"/>
  <c r="I670" i="13" s="1"/>
  <c r="D671" i="13"/>
  <c r="I671" i="13" s="1"/>
  <c r="D672" i="13"/>
  <c r="I672" i="13" s="1"/>
  <c r="D673" i="13"/>
  <c r="I673" i="13" s="1"/>
  <c r="D674" i="13"/>
  <c r="I674" i="13" s="1"/>
  <c r="D675" i="13"/>
  <c r="I675" i="13" s="1"/>
  <c r="D676" i="13"/>
  <c r="I676" i="13" s="1"/>
  <c r="D677" i="13"/>
  <c r="I677" i="13" s="1"/>
  <c r="D678" i="13"/>
  <c r="I678" i="13" s="1"/>
  <c r="D679" i="13"/>
  <c r="I679" i="13" s="1"/>
  <c r="D680" i="13"/>
  <c r="I680" i="13" s="1"/>
  <c r="D681" i="13"/>
  <c r="I681" i="13" s="1"/>
  <c r="D682" i="13"/>
  <c r="I682" i="13" s="1"/>
  <c r="D683" i="13"/>
  <c r="I683" i="13" s="1"/>
  <c r="D684" i="13"/>
  <c r="I684" i="13" s="1"/>
  <c r="D685" i="13"/>
  <c r="I685" i="13" s="1"/>
  <c r="D686" i="13"/>
  <c r="I686" i="13" s="1"/>
  <c r="D687" i="13"/>
  <c r="I687" i="13" s="1"/>
  <c r="D688" i="13"/>
  <c r="I688" i="13" s="1"/>
  <c r="D689" i="13"/>
  <c r="I689" i="13" s="1"/>
  <c r="D690" i="13"/>
  <c r="I690" i="13" s="1"/>
  <c r="D691" i="13"/>
  <c r="I691" i="13" s="1"/>
  <c r="D692" i="13"/>
  <c r="I692" i="13" s="1"/>
  <c r="D693" i="13"/>
  <c r="I693" i="13" s="1"/>
  <c r="D694" i="13"/>
  <c r="I694" i="13" s="1"/>
  <c r="D695" i="13"/>
  <c r="I695" i="13" s="1"/>
  <c r="D696" i="13"/>
  <c r="I696" i="13" s="1"/>
  <c r="D697" i="13"/>
  <c r="I697" i="13" s="1"/>
  <c r="D698" i="13"/>
  <c r="I698" i="13" s="1"/>
  <c r="D699" i="13"/>
  <c r="I699" i="13" s="1"/>
  <c r="D700" i="13"/>
  <c r="I700" i="13" s="1"/>
  <c r="D701" i="13"/>
  <c r="I701" i="13" s="1"/>
  <c r="D702" i="13"/>
  <c r="I702" i="13" s="1"/>
  <c r="D703" i="13"/>
  <c r="I703" i="13" s="1"/>
  <c r="D704" i="13"/>
  <c r="I704" i="13" s="1"/>
  <c r="D705" i="13"/>
  <c r="I705" i="13" s="1"/>
  <c r="D706" i="13"/>
  <c r="I706" i="13" s="1"/>
  <c r="D707" i="13"/>
  <c r="I707" i="13" s="1"/>
  <c r="D708" i="13"/>
  <c r="I708" i="13" s="1"/>
  <c r="D709" i="13"/>
  <c r="I709" i="13" s="1"/>
  <c r="D710" i="13"/>
  <c r="I710" i="13" s="1"/>
  <c r="D711" i="13"/>
  <c r="I711" i="13" s="1"/>
  <c r="D712" i="13"/>
  <c r="I712" i="13" s="1"/>
  <c r="D713" i="13"/>
  <c r="I713" i="13" s="1"/>
  <c r="D714" i="13"/>
  <c r="I714" i="13" s="1"/>
  <c r="D715" i="13"/>
  <c r="I715" i="13" s="1"/>
  <c r="D716" i="13"/>
  <c r="I716" i="13" s="1"/>
  <c r="D717" i="13"/>
  <c r="I717" i="13" s="1"/>
  <c r="D718" i="13"/>
  <c r="I718" i="13" s="1"/>
  <c r="D719" i="13"/>
  <c r="I719" i="13" s="1"/>
  <c r="D720" i="13"/>
  <c r="I720" i="13" s="1"/>
  <c r="D721" i="13"/>
  <c r="I721" i="13" s="1"/>
  <c r="D722" i="13"/>
  <c r="I722" i="13" s="1"/>
  <c r="D723" i="13"/>
  <c r="I723" i="13" s="1"/>
  <c r="D724" i="13"/>
  <c r="I724" i="13" s="1"/>
  <c r="D725" i="13"/>
  <c r="I725" i="13" s="1"/>
  <c r="D726" i="13"/>
  <c r="I726" i="13" s="1"/>
  <c r="D727" i="13"/>
  <c r="I727" i="13" s="1"/>
  <c r="D728" i="13"/>
  <c r="I728" i="13" s="1"/>
  <c r="D729" i="13"/>
  <c r="I729" i="13" s="1"/>
  <c r="D730" i="13"/>
  <c r="I730" i="13" s="1"/>
  <c r="D731" i="13"/>
  <c r="I731" i="13" s="1"/>
  <c r="D732" i="13"/>
  <c r="I732" i="13" s="1"/>
  <c r="D733" i="13"/>
  <c r="I733" i="13" s="1"/>
  <c r="D734" i="13"/>
  <c r="I734" i="13" s="1"/>
  <c r="D735" i="13"/>
  <c r="I735" i="13" s="1"/>
  <c r="D736" i="13"/>
  <c r="I736" i="13" s="1"/>
  <c r="D737" i="13"/>
  <c r="I737" i="13" s="1"/>
  <c r="D738" i="13"/>
  <c r="I738" i="13" s="1"/>
  <c r="D739" i="13"/>
  <c r="I739" i="13" s="1"/>
  <c r="D740" i="13"/>
  <c r="I740" i="13" s="1"/>
  <c r="D741" i="13"/>
  <c r="I741" i="13" s="1"/>
  <c r="D742" i="13"/>
  <c r="I742" i="13" s="1"/>
  <c r="D743" i="13"/>
  <c r="I743" i="13" s="1"/>
  <c r="D744" i="13"/>
  <c r="I744" i="13" s="1"/>
  <c r="D745" i="13"/>
  <c r="I745" i="13" s="1"/>
  <c r="D746" i="13"/>
  <c r="I746" i="13" s="1"/>
  <c r="D747" i="13"/>
  <c r="I747" i="13" s="1"/>
  <c r="D748" i="13"/>
  <c r="I748" i="13" s="1"/>
  <c r="D749" i="13"/>
  <c r="I749" i="13" s="1"/>
  <c r="D750" i="13"/>
  <c r="I750" i="13" s="1"/>
  <c r="D751" i="13"/>
  <c r="I751" i="13" s="1"/>
  <c r="D752" i="13"/>
  <c r="I752" i="13" s="1"/>
  <c r="D753" i="13"/>
  <c r="I753" i="13" s="1"/>
  <c r="D754" i="13"/>
  <c r="I754" i="13" s="1"/>
  <c r="D755" i="13"/>
  <c r="I755" i="13" s="1"/>
  <c r="D756" i="13"/>
  <c r="I756" i="13" s="1"/>
  <c r="D757" i="13"/>
  <c r="I757" i="13" s="1"/>
  <c r="D758" i="13"/>
  <c r="I758" i="13" s="1"/>
  <c r="D759" i="13"/>
  <c r="I759" i="13" s="1"/>
  <c r="D760" i="13"/>
  <c r="I760" i="13" s="1"/>
  <c r="D761" i="13"/>
  <c r="I761" i="13" s="1"/>
  <c r="D762" i="13"/>
  <c r="I762" i="13" s="1"/>
  <c r="D763" i="13"/>
  <c r="I763" i="13" s="1"/>
  <c r="D764" i="13"/>
  <c r="I764" i="13" s="1"/>
  <c r="D765" i="13"/>
  <c r="I765" i="13" s="1"/>
  <c r="D766" i="13"/>
  <c r="I766" i="13" s="1"/>
  <c r="D767" i="13"/>
  <c r="I767" i="13" s="1"/>
  <c r="D768" i="13"/>
  <c r="I768" i="13" s="1"/>
  <c r="D769" i="13"/>
  <c r="I769" i="13" s="1"/>
  <c r="D770" i="13"/>
  <c r="I770" i="13" s="1"/>
  <c r="D771" i="13"/>
  <c r="I771" i="13" s="1"/>
  <c r="D772" i="13"/>
  <c r="I772" i="13" s="1"/>
  <c r="D773" i="13"/>
  <c r="I773" i="13" s="1"/>
  <c r="D774" i="13"/>
  <c r="I774" i="13" s="1"/>
  <c r="D775" i="13"/>
  <c r="I775" i="13" s="1"/>
  <c r="D776" i="13"/>
  <c r="I776" i="13" s="1"/>
  <c r="D777" i="13"/>
  <c r="I777" i="13" s="1"/>
  <c r="D778" i="13"/>
  <c r="I778" i="13" s="1"/>
  <c r="D779" i="13"/>
  <c r="I779" i="13" s="1"/>
  <c r="D780" i="13"/>
  <c r="I780" i="13" s="1"/>
  <c r="D781" i="13"/>
  <c r="I781" i="13" s="1"/>
  <c r="D782" i="13"/>
  <c r="I782" i="13" s="1"/>
  <c r="D783" i="13"/>
  <c r="I783" i="13" s="1"/>
  <c r="D784" i="13"/>
  <c r="I784" i="13" s="1"/>
  <c r="D785" i="13"/>
  <c r="I785" i="13" s="1"/>
  <c r="D786" i="13"/>
  <c r="I786" i="13" s="1"/>
  <c r="D787" i="13"/>
  <c r="I787" i="13" s="1"/>
  <c r="D788" i="13"/>
  <c r="I788" i="13" s="1"/>
  <c r="D789" i="13"/>
  <c r="I789" i="13" s="1"/>
  <c r="D790" i="13"/>
  <c r="I790" i="13" s="1"/>
  <c r="D791" i="13"/>
  <c r="I791" i="13" s="1"/>
  <c r="D792" i="13"/>
  <c r="I792" i="13" s="1"/>
  <c r="D793" i="13"/>
  <c r="I793" i="13" s="1"/>
  <c r="D794" i="13"/>
  <c r="I794" i="13" s="1"/>
  <c r="D795" i="13"/>
  <c r="I795" i="13" s="1"/>
  <c r="D796" i="13"/>
  <c r="I796" i="13" s="1"/>
  <c r="D797" i="13"/>
  <c r="I797" i="13" s="1"/>
  <c r="D798" i="13"/>
  <c r="I798" i="13" s="1"/>
  <c r="D799" i="13"/>
  <c r="I799" i="13" s="1"/>
  <c r="D800" i="13"/>
  <c r="I800" i="13" s="1"/>
  <c r="D801" i="13"/>
  <c r="I801" i="13" s="1"/>
  <c r="D802" i="13"/>
  <c r="I802" i="13" s="1"/>
  <c r="D803" i="13"/>
  <c r="I803" i="13" s="1"/>
  <c r="D804" i="13"/>
  <c r="I804" i="13" s="1"/>
  <c r="D805" i="13"/>
  <c r="I805" i="13" s="1"/>
  <c r="D806" i="13"/>
  <c r="I806" i="13" s="1"/>
  <c r="D807" i="13"/>
  <c r="I807" i="13" s="1"/>
  <c r="D808" i="13"/>
  <c r="I808" i="13" s="1"/>
  <c r="D809" i="13"/>
  <c r="I809" i="13" s="1"/>
  <c r="D810" i="13"/>
  <c r="I810" i="13" s="1"/>
  <c r="D811" i="13"/>
  <c r="I811" i="13" s="1"/>
  <c r="D812" i="13"/>
  <c r="I812" i="13" s="1"/>
  <c r="D813" i="13"/>
  <c r="I813" i="13" s="1"/>
  <c r="D814" i="13"/>
  <c r="I814" i="13" s="1"/>
  <c r="D815" i="13"/>
  <c r="I815" i="13" s="1"/>
  <c r="D816" i="13"/>
  <c r="I816" i="13" s="1"/>
  <c r="D817" i="13"/>
  <c r="I817" i="13" s="1"/>
  <c r="D818" i="13"/>
  <c r="I818" i="13" s="1"/>
  <c r="D819" i="13"/>
  <c r="I819" i="13" s="1"/>
  <c r="D820" i="13"/>
  <c r="I820" i="13" s="1"/>
  <c r="D821" i="13"/>
  <c r="I821" i="13" s="1"/>
  <c r="D822" i="13"/>
  <c r="I822" i="13" s="1"/>
  <c r="D823" i="13"/>
  <c r="I823" i="13" s="1"/>
  <c r="D824" i="13"/>
  <c r="I824" i="13" s="1"/>
  <c r="D825" i="13"/>
  <c r="I825" i="13" s="1"/>
  <c r="D826" i="13"/>
  <c r="I826" i="13" s="1"/>
  <c r="D827" i="13"/>
  <c r="I827" i="13" s="1"/>
  <c r="D828" i="13"/>
  <c r="I828" i="13" s="1"/>
  <c r="D829" i="13"/>
  <c r="I829" i="13" s="1"/>
  <c r="D830" i="13"/>
  <c r="I830" i="13" s="1"/>
  <c r="D831" i="13"/>
  <c r="I831" i="13" s="1"/>
  <c r="D832" i="13"/>
  <c r="I832" i="13" s="1"/>
  <c r="D833" i="13"/>
  <c r="I833" i="13" s="1"/>
  <c r="D834" i="13"/>
  <c r="I834" i="13" s="1"/>
  <c r="D835" i="13"/>
  <c r="I835" i="13" s="1"/>
  <c r="D836" i="13"/>
  <c r="I836" i="13" s="1"/>
  <c r="D837" i="13"/>
  <c r="I837" i="13" s="1"/>
  <c r="D838" i="13"/>
  <c r="I838" i="13" s="1"/>
  <c r="D839" i="13"/>
  <c r="I839" i="13" s="1"/>
  <c r="D840" i="13"/>
  <c r="I840" i="13" s="1"/>
  <c r="D841" i="13"/>
  <c r="I841" i="13" s="1"/>
  <c r="D842" i="13"/>
  <c r="I842" i="13" s="1"/>
  <c r="D843" i="13"/>
  <c r="I843" i="13" s="1"/>
  <c r="D844" i="13"/>
  <c r="I844" i="13" s="1"/>
  <c r="D845" i="13"/>
  <c r="I845" i="13" s="1"/>
  <c r="D846" i="13"/>
  <c r="I846" i="13" s="1"/>
  <c r="D847" i="13"/>
  <c r="I847" i="13" s="1"/>
  <c r="D848" i="13"/>
  <c r="I848" i="13" s="1"/>
  <c r="D849" i="13"/>
  <c r="I849" i="13" s="1"/>
  <c r="D850" i="13"/>
  <c r="I850" i="13" s="1"/>
  <c r="D851" i="13"/>
  <c r="I851" i="13" s="1"/>
  <c r="D852" i="13"/>
  <c r="I852" i="13" s="1"/>
  <c r="D853" i="13"/>
  <c r="I853" i="13" s="1"/>
  <c r="D854" i="13"/>
  <c r="I854" i="13" s="1"/>
  <c r="D855" i="13"/>
  <c r="I855" i="13" s="1"/>
  <c r="D856" i="13"/>
  <c r="I856" i="13" s="1"/>
  <c r="D857" i="13"/>
  <c r="I857" i="13" s="1"/>
  <c r="D858" i="13"/>
  <c r="I858" i="13" s="1"/>
  <c r="D859" i="13"/>
  <c r="I859" i="13" s="1"/>
  <c r="D860" i="13"/>
  <c r="I860" i="13" s="1"/>
  <c r="D861" i="13"/>
  <c r="I861" i="13" s="1"/>
  <c r="D862" i="13"/>
  <c r="I862" i="13" s="1"/>
  <c r="D863" i="13"/>
  <c r="I863" i="13" s="1"/>
  <c r="D864" i="13"/>
  <c r="I864" i="13" s="1"/>
  <c r="D865" i="13"/>
  <c r="I865" i="13" s="1"/>
  <c r="D866" i="13"/>
  <c r="I866" i="13" s="1"/>
  <c r="D867" i="13"/>
  <c r="I867" i="13" s="1"/>
  <c r="D868" i="13"/>
  <c r="I868" i="13" s="1"/>
  <c r="D869" i="13"/>
  <c r="I869" i="13" s="1"/>
  <c r="D870" i="13"/>
  <c r="I870" i="13" s="1"/>
  <c r="D871" i="13"/>
  <c r="I871" i="13" s="1"/>
  <c r="D872" i="13"/>
  <c r="I872" i="13" s="1"/>
  <c r="D873" i="13"/>
  <c r="I873" i="13" s="1"/>
  <c r="D874" i="13"/>
  <c r="I874" i="13" s="1"/>
  <c r="D875" i="13"/>
  <c r="I875" i="13" s="1"/>
  <c r="D876" i="13"/>
  <c r="I876" i="13" s="1"/>
  <c r="D877" i="13"/>
  <c r="I877" i="13" s="1"/>
  <c r="D878" i="13"/>
  <c r="I878" i="13" s="1"/>
  <c r="D879" i="13"/>
  <c r="I879" i="13" s="1"/>
  <c r="D880" i="13"/>
  <c r="I880" i="13" s="1"/>
  <c r="D881" i="13"/>
  <c r="I881" i="13" s="1"/>
  <c r="D882" i="13"/>
  <c r="I882" i="13" s="1"/>
  <c r="D883" i="13"/>
  <c r="I883" i="13" s="1"/>
  <c r="D884" i="13"/>
  <c r="I884" i="13" s="1"/>
  <c r="D885" i="13"/>
  <c r="I885" i="13" s="1"/>
  <c r="D886" i="13"/>
  <c r="I886" i="13" s="1"/>
  <c r="D887" i="13"/>
  <c r="I887" i="13" s="1"/>
  <c r="D888" i="13"/>
  <c r="I888" i="13" s="1"/>
  <c r="D889" i="13"/>
  <c r="I889" i="13" s="1"/>
  <c r="D890" i="13"/>
  <c r="I890" i="13" s="1"/>
  <c r="D891" i="13"/>
  <c r="I891" i="13" s="1"/>
  <c r="D892" i="13"/>
  <c r="I892" i="13" s="1"/>
  <c r="D893" i="13"/>
  <c r="I893" i="13" s="1"/>
  <c r="D894" i="13"/>
  <c r="I894" i="13" s="1"/>
  <c r="D895" i="13"/>
  <c r="I895" i="13" s="1"/>
  <c r="D896" i="13"/>
  <c r="I896" i="13" s="1"/>
  <c r="D897" i="13"/>
  <c r="I897" i="13" s="1"/>
  <c r="D898" i="13"/>
  <c r="I898" i="13" s="1"/>
  <c r="D899" i="13"/>
  <c r="I899" i="13" s="1"/>
  <c r="D900" i="13"/>
  <c r="I900" i="13" s="1"/>
  <c r="D901" i="13"/>
  <c r="I901" i="13" s="1"/>
  <c r="D902" i="13"/>
  <c r="I902" i="13" s="1"/>
  <c r="D903" i="13"/>
  <c r="I903" i="13" s="1"/>
  <c r="D904" i="13"/>
  <c r="I904" i="13" s="1"/>
  <c r="D905" i="13"/>
  <c r="I905" i="13" s="1"/>
  <c r="D906" i="13"/>
  <c r="I906" i="13" s="1"/>
  <c r="D907" i="13"/>
  <c r="I907" i="13" s="1"/>
  <c r="D908" i="13"/>
  <c r="I908" i="13" s="1"/>
  <c r="D909" i="13"/>
  <c r="I909" i="13" s="1"/>
  <c r="D910" i="13"/>
  <c r="I910" i="13" s="1"/>
  <c r="D911" i="13"/>
  <c r="I911" i="13" s="1"/>
  <c r="D912" i="13"/>
  <c r="I912" i="13" s="1"/>
  <c r="D913" i="13"/>
  <c r="I913" i="13" s="1"/>
  <c r="D914" i="13"/>
  <c r="I914" i="13" s="1"/>
  <c r="D915" i="13"/>
  <c r="I915" i="13" s="1"/>
  <c r="D916" i="13"/>
  <c r="I916" i="13" s="1"/>
  <c r="D917" i="13"/>
  <c r="I917" i="13" s="1"/>
  <c r="D918" i="13"/>
  <c r="I918" i="13" s="1"/>
  <c r="D919" i="13"/>
  <c r="I919" i="13" s="1"/>
  <c r="D920" i="13"/>
  <c r="I920" i="13" s="1"/>
  <c r="D921" i="13"/>
  <c r="I921" i="13" s="1"/>
  <c r="D922" i="13"/>
  <c r="I922" i="13" s="1"/>
  <c r="D923" i="13"/>
  <c r="I923" i="13" s="1"/>
  <c r="D924" i="13"/>
  <c r="I924" i="13" s="1"/>
  <c r="D925" i="13"/>
  <c r="I925" i="13" s="1"/>
  <c r="D926" i="13"/>
  <c r="I926" i="13" s="1"/>
  <c r="D927" i="13"/>
  <c r="I927" i="13" s="1"/>
  <c r="D928" i="13"/>
  <c r="I928" i="13" s="1"/>
  <c r="D929" i="13"/>
  <c r="I929" i="13" s="1"/>
  <c r="D930" i="13"/>
  <c r="I930" i="13" s="1"/>
  <c r="D931" i="13"/>
  <c r="I931" i="13" s="1"/>
  <c r="D932" i="13"/>
  <c r="I932" i="13" s="1"/>
  <c r="D933" i="13"/>
  <c r="I933" i="13" s="1"/>
  <c r="D934" i="13"/>
  <c r="I934" i="13" s="1"/>
  <c r="D935" i="13"/>
  <c r="I935" i="13" s="1"/>
  <c r="D936" i="13"/>
  <c r="I936" i="13" s="1"/>
  <c r="D937" i="13"/>
  <c r="I937" i="13" s="1"/>
  <c r="D938" i="13"/>
  <c r="I938" i="13" s="1"/>
  <c r="D939" i="13"/>
  <c r="I939" i="13" s="1"/>
  <c r="D940" i="13"/>
  <c r="I940" i="13" s="1"/>
  <c r="D941" i="13"/>
  <c r="I941" i="13" s="1"/>
  <c r="D942" i="13"/>
  <c r="I942" i="13" s="1"/>
  <c r="D943" i="13"/>
  <c r="I943" i="13" s="1"/>
  <c r="D944" i="13"/>
  <c r="I944" i="13" s="1"/>
  <c r="D945" i="13"/>
  <c r="I945" i="13" s="1"/>
  <c r="D946" i="13"/>
  <c r="I946" i="13" s="1"/>
  <c r="D947" i="13"/>
  <c r="I947" i="13" s="1"/>
  <c r="D948" i="13"/>
  <c r="I948" i="13" s="1"/>
  <c r="D949" i="13"/>
  <c r="I949" i="13" s="1"/>
  <c r="D950" i="13"/>
  <c r="I950" i="13" s="1"/>
  <c r="D951" i="13"/>
  <c r="I951" i="13" s="1"/>
  <c r="D952" i="13"/>
  <c r="I952" i="13" s="1"/>
  <c r="D953" i="13"/>
  <c r="I953" i="13" s="1"/>
  <c r="D954" i="13"/>
  <c r="I954" i="13" s="1"/>
  <c r="D955" i="13"/>
  <c r="I955" i="13" s="1"/>
  <c r="D956" i="13"/>
  <c r="I956" i="13" s="1"/>
  <c r="D957" i="13"/>
  <c r="I957" i="13" s="1"/>
  <c r="D958" i="13"/>
  <c r="I958" i="13" s="1"/>
  <c r="D959" i="13"/>
  <c r="I959" i="13" s="1"/>
  <c r="D960" i="13"/>
  <c r="I960" i="13" s="1"/>
  <c r="D961" i="13"/>
  <c r="I961" i="13" s="1"/>
  <c r="D962" i="13"/>
  <c r="I962" i="13" s="1"/>
  <c r="D963" i="13"/>
  <c r="I963" i="13" s="1"/>
  <c r="D964" i="13"/>
  <c r="I964" i="13" s="1"/>
  <c r="D965" i="13"/>
  <c r="I965" i="13" s="1"/>
  <c r="D966" i="13"/>
  <c r="I966" i="13" s="1"/>
  <c r="D967" i="13"/>
  <c r="I967" i="13" s="1"/>
  <c r="D968" i="13"/>
  <c r="I968" i="13" s="1"/>
  <c r="D969" i="13"/>
  <c r="I969" i="13" s="1"/>
  <c r="D970" i="13"/>
  <c r="I970" i="13" s="1"/>
  <c r="D971" i="13"/>
  <c r="I971" i="13" s="1"/>
  <c r="D972" i="13"/>
  <c r="I972" i="13" s="1"/>
  <c r="D973" i="13"/>
  <c r="I973" i="13" s="1"/>
  <c r="D974" i="13"/>
  <c r="I974" i="13" s="1"/>
  <c r="D975" i="13"/>
  <c r="I975" i="13" s="1"/>
  <c r="D976" i="13"/>
  <c r="I976" i="13" s="1"/>
  <c r="D977" i="13"/>
  <c r="I977" i="13" s="1"/>
  <c r="D978" i="13"/>
  <c r="I978" i="13" s="1"/>
  <c r="D979" i="13"/>
  <c r="I979" i="13" s="1"/>
  <c r="D980" i="13"/>
  <c r="I980" i="13" s="1"/>
  <c r="D981" i="13"/>
  <c r="I981" i="13" s="1"/>
  <c r="D982" i="13"/>
  <c r="I982" i="13" s="1"/>
  <c r="D983" i="13"/>
  <c r="I983" i="13" s="1"/>
  <c r="D984" i="13"/>
  <c r="I984" i="13" s="1"/>
  <c r="D985" i="13"/>
  <c r="I985" i="13" s="1"/>
  <c r="D986" i="13"/>
  <c r="I986" i="13" s="1"/>
  <c r="D987" i="13"/>
  <c r="I987" i="13" s="1"/>
  <c r="D988" i="13"/>
  <c r="I988" i="13" s="1"/>
  <c r="D989" i="13"/>
  <c r="I989" i="13" s="1"/>
  <c r="D990" i="13"/>
  <c r="I990" i="13" s="1"/>
  <c r="D991" i="13"/>
  <c r="I991" i="13" s="1"/>
  <c r="D992" i="13"/>
  <c r="I992" i="13" s="1"/>
  <c r="D993" i="13"/>
  <c r="I993" i="13" s="1"/>
  <c r="D994" i="13"/>
  <c r="I994" i="13" s="1"/>
  <c r="D995" i="13"/>
  <c r="I995" i="13" s="1"/>
  <c r="D996" i="13"/>
  <c r="I996" i="13" s="1"/>
  <c r="D997" i="13"/>
  <c r="I997" i="13" s="1"/>
  <c r="D998" i="13"/>
  <c r="I998" i="13" s="1"/>
  <c r="D999" i="13"/>
  <c r="I999" i="13" s="1"/>
  <c r="D1000" i="13"/>
  <c r="I1000" i="13" s="1"/>
  <c r="D1001" i="13"/>
  <c r="I1001" i="13" s="1"/>
  <c r="D1002" i="13"/>
  <c r="I1002" i="13" s="1"/>
  <c r="D1003" i="13"/>
  <c r="I1003" i="13" s="1"/>
  <c r="D1004" i="13"/>
  <c r="I1004" i="13" s="1"/>
  <c r="D1005" i="13"/>
  <c r="I1005" i="13" s="1"/>
  <c r="D1006" i="13"/>
  <c r="I1006" i="13" s="1"/>
  <c r="D1007" i="13"/>
  <c r="I1007" i="13" s="1"/>
  <c r="D1008" i="13"/>
  <c r="I1008" i="13" s="1"/>
  <c r="D1009" i="13"/>
  <c r="I1009" i="13" s="1"/>
  <c r="D1010" i="13"/>
  <c r="I1010" i="13" s="1"/>
  <c r="D1011" i="13"/>
  <c r="I1011" i="13" s="1"/>
  <c r="D1012" i="13"/>
  <c r="I1012" i="13" s="1"/>
  <c r="D1013" i="13"/>
  <c r="I1013" i="13" s="1"/>
  <c r="D1014" i="13"/>
  <c r="I1014" i="13" s="1"/>
  <c r="D1015" i="13"/>
  <c r="I1015" i="13" s="1"/>
  <c r="D1016" i="13"/>
  <c r="I1016" i="13" s="1"/>
  <c r="D1017" i="13"/>
  <c r="I1017" i="13" s="1"/>
  <c r="D1018" i="13"/>
  <c r="I1018" i="13" s="1"/>
  <c r="D1019" i="13"/>
  <c r="I1019" i="13" s="1"/>
  <c r="D1020" i="13"/>
  <c r="I1020" i="13" s="1"/>
  <c r="D1021" i="13"/>
  <c r="I1021" i="13" s="1"/>
  <c r="D1022" i="13"/>
  <c r="I1022" i="13" s="1"/>
  <c r="D1023" i="13"/>
  <c r="I1023" i="13" s="1"/>
  <c r="D1024" i="13"/>
  <c r="I1024" i="13" s="1"/>
  <c r="D1025" i="13"/>
  <c r="I1025" i="13" s="1"/>
  <c r="D1026" i="13"/>
  <c r="I1026" i="13" s="1"/>
  <c r="D1027" i="13"/>
  <c r="I1027" i="13" s="1"/>
  <c r="D1028" i="13"/>
  <c r="I1028" i="13" s="1"/>
  <c r="D1029" i="13"/>
  <c r="I1029" i="13" s="1"/>
  <c r="D1030" i="13"/>
  <c r="I1030" i="13" s="1"/>
  <c r="D1031" i="13"/>
  <c r="I1031" i="13" s="1"/>
  <c r="D1032" i="13"/>
  <c r="I1032" i="13" s="1"/>
  <c r="D1033" i="13"/>
  <c r="I1033" i="13" s="1"/>
  <c r="D1034" i="13"/>
  <c r="I1034" i="13" s="1"/>
  <c r="D1035" i="13"/>
  <c r="I1035" i="13" s="1"/>
  <c r="D1036" i="13"/>
  <c r="I1036" i="13" s="1"/>
  <c r="D1037" i="13"/>
  <c r="I1037" i="13" s="1"/>
  <c r="D1038" i="13"/>
  <c r="I1038" i="13" s="1"/>
  <c r="D1039" i="13"/>
  <c r="I1039" i="13" s="1"/>
  <c r="D1040" i="13"/>
  <c r="I1040" i="13" s="1"/>
  <c r="D1041" i="13"/>
  <c r="I1041" i="13" s="1"/>
  <c r="D1042" i="13"/>
  <c r="I1042" i="13" s="1"/>
  <c r="D1043" i="13"/>
  <c r="I1043" i="13" s="1"/>
  <c r="D1044" i="13"/>
  <c r="I1044" i="13" s="1"/>
  <c r="D1045" i="13"/>
  <c r="I1045" i="13" s="1"/>
  <c r="D1046" i="13"/>
  <c r="I1046" i="13" s="1"/>
  <c r="D1047" i="13"/>
  <c r="I1047" i="13" s="1"/>
  <c r="D1048" i="13"/>
  <c r="I1048" i="13" s="1"/>
  <c r="D1049" i="13"/>
  <c r="I1049" i="13" s="1"/>
  <c r="D1050" i="13"/>
  <c r="I1050" i="13" s="1"/>
  <c r="D1051" i="13"/>
  <c r="I1051" i="13" s="1"/>
  <c r="D1052" i="13"/>
  <c r="I1052" i="13" s="1"/>
  <c r="D1053" i="13"/>
  <c r="I1053" i="13" s="1"/>
  <c r="D1054" i="13"/>
  <c r="I1054" i="13" s="1"/>
  <c r="D1055" i="13"/>
  <c r="I1055" i="13" s="1"/>
  <c r="D1056" i="13"/>
  <c r="I1056" i="13" s="1"/>
  <c r="D1057" i="13"/>
  <c r="I1057" i="13" s="1"/>
  <c r="D1058" i="13"/>
  <c r="I1058" i="13" s="1"/>
  <c r="D1059" i="13"/>
  <c r="I1059" i="13" s="1"/>
  <c r="D1060" i="13"/>
  <c r="I1060" i="13" s="1"/>
  <c r="D1061" i="13"/>
  <c r="I1061" i="13" s="1"/>
  <c r="D1062" i="13"/>
  <c r="I1062" i="13" s="1"/>
  <c r="D1063" i="13"/>
  <c r="I1063" i="13" s="1"/>
  <c r="D1064" i="13"/>
  <c r="I1064" i="13" s="1"/>
  <c r="D1065" i="13"/>
  <c r="I1065" i="13" s="1"/>
  <c r="D1066" i="13"/>
  <c r="I1066" i="13" s="1"/>
  <c r="D1067" i="13"/>
  <c r="I1067" i="13" s="1"/>
  <c r="D1068" i="13"/>
  <c r="I1068" i="13" s="1"/>
  <c r="D1069" i="13"/>
  <c r="I1069" i="13" s="1"/>
  <c r="D1070" i="13"/>
  <c r="I1070" i="13" s="1"/>
  <c r="D1071" i="13"/>
  <c r="I1071" i="13" s="1"/>
  <c r="D1072" i="13"/>
  <c r="I1072" i="13" s="1"/>
  <c r="D1073" i="13"/>
  <c r="I1073" i="13" s="1"/>
  <c r="D1074" i="13"/>
  <c r="I1074" i="13" s="1"/>
  <c r="D1075" i="13"/>
  <c r="I1075" i="13" s="1"/>
  <c r="D1076" i="13"/>
  <c r="I1076" i="13" s="1"/>
  <c r="D1077" i="13"/>
  <c r="I1077" i="13" s="1"/>
  <c r="D1078" i="13"/>
  <c r="I1078" i="13" s="1"/>
  <c r="D1079" i="13"/>
  <c r="I1079" i="13" s="1"/>
  <c r="D1080" i="13"/>
  <c r="I1080" i="13" s="1"/>
  <c r="D1081" i="13"/>
  <c r="I1081" i="13" s="1"/>
  <c r="D1082" i="13"/>
  <c r="I1082" i="13" s="1"/>
  <c r="D1083" i="13"/>
  <c r="I1083" i="13" s="1"/>
  <c r="D1084" i="13"/>
  <c r="I1084" i="13" s="1"/>
  <c r="D1085" i="13"/>
  <c r="I1085" i="13" s="1"/>
  <c r="D1086" i="13"/>
  <c r="I1086" i="13" s="1"/>
  <c r="D1087" i="13"/>
  <c r="I1087" i="13" s="1"/>
  <c r="D1088" i="13"/>
  <c r="I1088" i="13" s="1"/>
  <c r="D1089" i="13"/>
  <c r="I1089" i="13" s="1"/>
  <c r="D1090" i="13"/>
  <c r="I1090" i="13" s="1"/>
  <c r="D1091" i="13"/>
  <c r="I1091" i="13" s="1"/>
  <c r="D1092" i="13"/>
  <c r="I1092" i="13" s="1"/>
  <c r="D1093" i="13"/>
  <c r="I1093" i="13" s="1"/>
  <c r="D1094" i="13"/>
  <c r="I1094" i="13" s="1"/>
  <c r="D1095" i="13"/>
  <c r="I1095" i="13" s="1"/>
  <c r="D1096" i="13"/>
  <c r="I1096" i="13" s="1"/>
  <c r="D1097" i="13"/>
  <c r="I1097" i="13" s="1"/>
  <c r="D1098" i="13"/>
  <c r="I1098" i="13" s="1"/>
  <c r="D1099" i="13"/>
  <c r="I1099" i="13" s="1"/>
  <c r="D1100" i="13"/>
  <c r="I1100" i="13" s="1"/>
  <c r="D1101" i="13"/>
  <c r="I1101" i="13" s="1"/>
  <c r="D1102" i="13"/>
  <c r="I1102" i="13" s="1"/>
  <c r="D1103" i="13"/>
  <c r="I1103" i="13" s="1"/>
  <c r="D1104" i="13"/>
  <c r="I1104" i="13" s="1"/>
  <c r="D1105" i="13"/>
  <c r="I1105" i="13" s="1"/>
  <c r="D1106" i="13"/>
  <c r="I1106" i="13" s="1"/>
  <c r="D1107" i="13"/>
  <c r="I1107" i="13" s="1"/>
  <c r="D1108" i="13"/>
  <c r="I1108" i="13" s="1"/>
  <c r="D1109" i="13"/>
  <c r="I1109" i="13" s="1"/>
  <c r="D1110" i="13"/>
  <c r="I1110" i="13" s="1"/>
  <c r="D1111" i="13"/>
  <c r="I1111" i="13" s="1"/>
  <c r="D1112" i="13"/>
  <c r="I1112" i="13" s="1"/>
  <c r="D1113" i="13"/>
  <c r="I1113" i="13" s="1"/>
  <c r="D1114" i="13"/>
  <c r="I1114" i="13" s="1"/>
  <c r="D1115" i="13"/>
  <c r="I1115" i="13" s="1"/>
  <c r="D1116" i="13"/>
  <c r="I1116" i="13" s="1"/>
  <c r="D1117" i="13"/>
  <c r="I1117" i="13" s="1"/>
  <c r="D1118" i="13"/>
  <c r="I1118" i="13" s="1"/>
  <c r="D1119" i="13"/>
  <c r="I1119" i="13" s="1"/>
  <c r="D1120" i="13"/>
  <c r="I1120" i="13" s="1"/>
  <c r="D1121" i="13"/>
  <c r="I1121" i="13" s="1"/>
  <c r="D1122" i="13"/>
  <c r="I1122" i="13" s="1"/>
  <c r="D1123" i="13"/>
  <c r="I1123" i="13" s="1"/>
  <c r="D1124" i="13"/>
  <c r="I1124" i="13" s="1"/>
  <c r="D1125" i="13"/>
  <c r="I1125" i="13" s="1"/>
  <c r="D1126" i="13"/>
  <c r="I1126" i="13" s="1"/>
  <c r="D1127" i="13"/>
  <c r="I1127" i="13" s="1"/>
  <c r="D1128" i="13"/>
  <c r="I1128" i="13" s="1"/>
  <c r="D1129" i="13"/>
  <c r="I1129" i="13" s="1"/>
  <c r="D1130" i="13"/>
  <c r="I1130" i="13" s="1"/>
  <c r="D1131" i="13"/>
  <c r="I1131" i="13" s="1"/>
  <c r="D1132" i="13"/>
  <c r="I1132" i="13" s="1"/>
  <c r="D1133" i="13"/>
  <c r="I1133" i="13" s="1"/>
  <c r="D1134" i="13"/>
  <c r="I1134" i="13" s="1"/>
  <c r="D1135" i="13"/>
  <c r="I1135" i="13" s="1"/>
  <c r="D1136" i="13"/>
  <c r="I1136" i="13" s="1"/>
  <c r="D1137" i="13"/>
  <c r="I1137" i="13" s="1"/>
  <c r="D1138" i="13"/>
  <c r="I1138" i="13" s="1"/>
  <c r="D1139" i="13"/>
  <c r="I1139" i="13" s="1"/>
  <c r="D1140" i="13"/>
  <c r="I1140" i="13" s="1"/>
  <c r="D1141" i="13"/>
  <c r="I1141" i="13" s="1"/>
  <c r="D1142" i="13"/>
  <c r="I1142" i="13" s="1"/>
  <c r="D1143" i="13"/>
  <c r="I1143" i="13" s="1"/>
  <c r="D1144" i="13"/>
  <c r="I1144" i="13" s="1"/>
  <c r="D1145" i="13"/>
  <c r="I1145" i="13" s="1"/>
  <c r="D1146" i="13"/>
  <c r="I1146" i="13" s="1"/>
  <c r="D1147" i="13"/>
  <c r="I1147" i="13" s="1"/>
  <c r="D1148" i="13"/>
  <c r="I1148" i="13" s="1"/>
  <c r="D1149" i="13"/>
  <c r="I1149" i="13" s="1"/>
  <c r="D1150" i="13"/>
  <c r="I1150" i="13" s="1"/>
  <c r="D1151" i="13"/>
  <c r="I1151" i="13" s="1"/>
  <c r="D1152" i="13"/>
  <c r="I1152" i="13" s="1"/>
  <c r="D1153" i="13"/>
  <c r="I1153" i="13" s="1"/>
  <c r="D1154" i="13"/>
  <c r="I1154" i="13" s="1"/>
  <c r="D1155" i="13"/>
  <c r="I1155" i="13" s="1"/>
  <c r="D1156" i="13"/>
  <c r="I1156" i="13" s="1"/>
  <c r="D1157" i="13"/>
  <c r="I1157" i="13" s="1"/>
  <c r="D1158" i="13"/>
  <c r="I1158" i="13" s="1"/>
  <c r="D1159" i="13"/>
  <c r="I1159" i="13" s="1"/>
  <c r="D1160" i="13"/>
  <c r="I1160" i="13" s="1"/>
  <c r="D1161" i="13"/>
  <c r="I1161" i="13" s="1"/>
  <c r="D1162" i="13"/>
  <c r="I1162" i="13" s="1"/>
  <c r="D1163" i="13"/>
  <c r="I1163" i="13" s="1"/>
  <c r="D1164" i="13"/>
  <c r="I1164" i="13" s="1"/>
  <c r="D1165" i="13"/>
  <c r="I1165" i="13" s="1"/>
  <c r="D1166" i="13"/>
  <c r="I1166" i="13" s="1"/>
  <c r="D1167" i="13"/>
  <c r="I1167" i="13" s="1"/>
  <c r="D1168" i="13"/>
  <c r="I1168" i="13" s="1"/>
  <c r="D1169" i="13"/>
  <c r="I1169" i="13" s="1"/>
  <c r="D1170" i="13"/>
  <c r="I1170" i="13" s="1"/>
  <c r="D1171" i="13"/>
  <c r="I1171" i="13" s="1"/>
  <c r="D1172" i="13"/>
  <c r="I1172" i="13" s="1"/>
  <c r="D1173" i="13"/>
  <c r="I1173" i="13" s="1"/>
  <c r="D1174" i="13"/>
  <c r="I1174" i="13" s="1"/>
  <c r="D1175" i="13"/>
  <c r="I1175" i="13" s="1"/>
  <c r="D1176" i="13"/>
  <c r="I1176" i="13" s="1"/>
  <c r="D1177" i="13"/>
  <c r="I1177" i="13" s="1"/>
  <c r="D1178" i="13"/>
  <c r="I1178" i="13" s="1"/>
  <c r="D1179" i="13"/>
  <c r="I1179" i="13" s="1"/>
  <c r="D1180" i="13"/>
  <c r="I1180" i="13" s="1"/>
  <c r="D1181" i="13"/>
  <c r="I1181" i="13" s="1"/>
  <c r="D1182" i="13"/>
  <c r="I1182" i="13" s="1"/>
  <c r="D1183" i="13"/>
  <c r="I1183" i="13" s="1"/>
  <c r="D1184" i="13"/>
  <c r="I1184" i="13" s="1"/>
  <c r="D1185" i="13"/>
  <c r="I1185" i="13" s="1"/>
  <c r="D1186" i="13"/>
  <c r="I1186" i="13" s="1"/>
  <c r="D1187" i="13"/>
  <c r="I1187" i="13" s="1"/>
  <c r="D1188" i="13"/>
  <c r="I1188" i="13" s="1"/>
  <c r="D1189" i="13"/>
  <c r="I1189" i="13" s="1"/>
  <c r="D1190" i="13"/>
  <c r="I1190" i="13" s="1"/>
  <c r="D1191" i="13"/>
  <c r="I1191" i="13" s="1"/>
  <c r="D1192" i="13"/>
  <c r="I1192" i="13" s="1"/>
  <c r="D1193" i="13"/>
  <c r="I1193" i="13" s="1"/>
  <c r="D1194" i="13"/>
  <c r="I1194" i="13" s="1"/>
  <c r="D1195" i="13"/>
  <c r="I1195" i="13" s="1"/>
  <c r="D1196" i="13"/>
  <c r="I1196" i="13" s="1"/>
  <c r="D1197" i="13"/>
  <c r="I1197" i="13" s="1"/>
  <c r="D1198" i="13"/>
  <c r="I1198" i="13" s="1"/>
  <c r="D1199" i="13"/>
  <c r="I1199" i="13" s="1"/>
  <c r="D1200" i="13"/>
  <c r="I1200" i="13" s="1"/>
  <c r="D1201" i="13"/>
  <c r="I1201" i="13" s="1"/>
  <c r="D1202" i="13"/>
  <c r="I1202" i="13" s="1"/>
  <c r="D1203" i="13"/>
  <c r="I1203" i="13" s="1"/>
  <c r="D1204" i="13"/>
  <c r="I1204" i="13" s="1"/>
  <c r="D1205" i="13"/>
  <c r="I1205" i="13" s="1"/>
  <c r="D1206" i="13"/>
  <c r="I1206" i="13" s="1"/>
  <c r="D1207" i="13"/>
  <c r="I1207" i="13" s="1"/>
  <c r="D1208" i="13"/>
  <c r="I1208" i="13" s="1"/>
  <c r="D1209" i="13"/>
  <c r="I1209" i="13" s="1"/>
  <c r="D1210" i="13"/>
  <c r="I1210" i="13" s="1"/>
  <c r="D1211" i="13"/>
  <c r="I1211" i="13" s="1"/>
  <c r="D1212" i="13"/>
  <c r="I1212" i="13" s="1"/>
  <c r="D1213" i="13"/>
  <c r="I1213" i="13" s="1"/>
  <c r="D1214" i="13"/>
  <c r="I1214" i="13" s="1"/>
  <c r="D1215" i="13"/>
  <c r="I1215" i="13" s="1"/>
  <c r="D1216" i="13"/>
  <c r="I1216" i="13" s="1"/>
  <c r="D1217" i="13"/>
  <c r="I1217" i="13" s="1"/>
  <c r="D1218" i="13"/>
  <c r="I1218" i="13" s="1"/>
  <c r="D1219" i="13"/>
  <c r="I1219" i="13" s="1"/>
  <c r="D1220" i="13"/>
  <c r="I1220" i="13" s="1"/>
  <c r="D1221" i="13"/>
  <c r="I1221" i="13" s="1"/>
  <c r="D1222" i="13"/>
  <c r="I1222" i="13" s="1"/>
  <c r="D1223" i="13"/>
  <c r="I1223" i="13" s="1"/>
  <c r="D1224" i="13"/>
  <c r="I1224" i="13" s="1"/>
  <c r="D1225" i="13"/>
  <c r="I1225" i="13" s="1"/>
  <c r="D1226" i="13"/>
  <c r="I1226" i="13" s="1"/>
  <c r="D1227" i="13"/>
  <c r="I1227" i="13" s="1"/>
  <c r="D1228" i="13"/>
  <c r="I1228" i="13" s="1"/>
  <c r="D1229" i="13"/>
  <c r="I1229" i="13" s="1"/>
  <c r="D1230" i="13"/>
  <c r="I1230" i="13" s="1"/>
  <c r="D1231" i="13"/>
  <c r="I1231" i="13" s="1"/>
  <c r="D1232" i="13"/>
  <c r="I1232" i="13" s="1"/>
  <c r="D1233" i="13"/>
  <c r="I1233" i="13" s="1"/>
  <c r="D1234" i="13"/>
  <c r="I1234" i="13" s="1"/>
  <c r="D1235" i="13"/>
  <c r="I1235" i="13" s="1"/>
  <c r="D1236" i="13"/>
  <c r="I1236" i="13" s="1"/>
  <c r="D1237" i="13"/>
  <c r="I1237" i="13" s="1"/>
  <c r="D1238" i="13"/>
  <c r="I1238" i="13" s="1"/>
  <c r="D1239" i="13"/>
  <c r="I1239" i="13" s="1"/>
  <c r="D1240" i="13"/>
  <c r="I1240" i="13" s="1"/>
  <c r="D1241" i="13"/>
  <c r="I1241" i="13" s="1"/>
  <c r="D1242" i="13"/>
  <c r="I1242" i="13" s="1"/>
  <c r="D1243" i="13"/>
  <c r="I1243" i="13" s="1"/>
  <c r="D1244" i="13"/>
  <c r="I1244" i="13" s="1"/>
  <c r="D1245" i="13"/>
  <c r="I1245" i="13" s="1"/>
  <c r="D1246" i="13"/>
  <c r="I1246" i="13" s="1"/>
  <c r="D1247" i="13"/>
  <c r="I1247" i="13" s="1"/>
  <c r="D1248" i="13"/>
  <c r="I1248" i="13" s="1"/>
  <c r="D1249" i="13"/>
  <c r="I1249" i="13" s="1"/>
  <c r="D1250" i="13"/>
  <c r="I1250" i="13" s="1"/>
  <c r="D1251" i="13"/>
  <c r="I1251" i="13" s="1"/>
  <c r="D1252" i="13"/>
  <c r="I1252" i="13" s="1"/>
  <c r="D1253" i="13"/>
  <c r="I1253" i="13" s="1"/>
  <c r="D1254" i="13"/>
  <c r="I1254" i="13" s="1"/>
  <c r="D1255" i="13"/>
  <c r="I1255" i="13" s="1"/>
  <c r="D1256" i="13"/>
  <c r="I1256" i="13" s="1"/>
  <c r="D1257" i="13"/>
  <c r="I1257" i="13" s="1"/>
  <c r="D1258" i="13"/>
  <c r="I1258" i="13" s="1"/>
  <c r="D1259" i="13"/>
  <c r="I1259" i="13" s="1"/>
  <c r="D1260" i="13"/>
  <c r="I1260" i="13" s="1"/>
  <c r="D1261" i="13"/>
  <c r="I1261" i="13" s="1"/>
  <c r="D1262" i="13"/>
  <c r="I1262" i="13" s="1"/>
  <c r="D1263" i="13"/>
  <c r="I1263" i="13" s="1"/>
  <c r="D1264" i="13"/>
  <c r="I1264" i="13" s="1"/>
  <c r="D1265" i="13"/>
  <c r="I1265" i="13" s="1"/>
  <c r="D1266" i="13"/>
  <c r="I1266" i="13" s="1"/>
  <c r="D1267" i="13"/>
  <c r="I1267" i="13" s="1"/>
  <c r="D1268" i="13"/>
  <c r="I1268" i="13" s="1"/>
  <c r="D1269" i="13"/>
  <c r="I1269" i="13" s="1"/>
  <c r="D1270" i="13"/>
  <c r="I1270" i="13" s="1"/>
  <c r="D1271" i="13"/>
  <c r="I1271" i="13" s="1"/>
  <c r="D1272" i="13"/>
  <c r="I1272" i="13" s="1"/>
  <c r="D1273" i="13"/>
  <c r="I1273" i="13" s="1"/>
  <c r="D1274" i="13"/>
  <c r="I1274" i="13" s="1"/>
  <c r="D1275" i="13"/>
  <c r="I1275" i="13" s="1"/>
  <c r="D1276" i="13"/>
  <c r="I1276" i="13" s="1"/>
  <c r="D1277" i="13"/>
  <c r="I1277" i="13" s="1"/>
  <c r="D1278" i="13"/>
  <c r="I1278" i="13" s="1"/>
  <c r="D1279" i="13"/>
  <c r="I1279" i="13" s="1"/>
  <c r="D1280" i="13"/>
  <c r="I1280" i="13" s="1"/>
  <c r="D1281" i="13"/>
  <c r="I1281" i="13" s="1"/>
  <c r="D1282" i="13"/>
  <c r="I1282" i="13" s="1"/>
  <c r="D1283" i="13"/>
  <c r="I1283" i="13" s="1"/>
  <c r="D1284" i="13"/>
  <c r="I1284" i="13" s="1"/>
  <c r="D1285" i="13"/>
  <c r="I1285" i="13" s="1"/>
  <c r="D1286" i="13"/>
  <c r="I1286" i="13" s="1"/>
  <c r="D1287" i="13"/>
  <c r="I1287" i="13" s="1"/>
  <c r="D1288" i="13"/>
  <c r="I1288" i="13" s="1"/>
  <c r="D1289" i="13"/>
  <c r="I1289" i="13" s="1"/>
  <c r="D1290" i="13"/>
  <c r="I1290" i="13" s="1"/>
  <c r="D1291" i="13"/>
  <c r="I1291" i="13" s="1"/>
  <c r="D1292" i="13"/>
  <c r="I1292" i="13" s="1"/>
  <c r="D1293" i="13"/>
  <c r="I1293" i="13" s="1"/>
  <c r="D1294" i="13"/>
  <c r="I1294" i="13" s="1"/>
  <c r="D1295" i="13"/>
  <c r="I1295" i="13" s="1"/>
  <c r="D1296" i="13"/>
  <c r="I1296" i="13" s="1"/>
  <c r="D1297" i="13"/>
  <c r="I1297" i="13" s="1"/>
  <c r="D1298" i="13"/>
  <c r="I1298" i="13" s="1"/>
  <c r="D1299" i="13"/>
  <c r="I1299" i="13" s="1"/>
  <c r="D1300" i="13"/>
  <c r="I1300" i="13" s="1"/>
  <c r="D1301" i="13"/>
  <c r="I1301" i="13" s="1"/>
  <c r="D1302" i="13"/>
  <c r="I1302" i="13" s="1"/>
  <c r="D1303" i="13"/>
  <c r="I1303" i="13" s="1"/>
  <c r="D1304" i="13"/>
  <c r="I1304" i="13" s="1"/>
  <c r="D1305" i="13"/>
  <c r="I1305" i="13" s="1"/>
  <c r="D1306" i="13"/>
  <c r="I1306" i="13" s="1"/>
  <c r="D1307" i="13"/>
  <c r="I1307" i="13" s="1"/>
  <c r="D1308" i="13"/>
  <c r="I1308" i="13" s="1"/>
  <c r="D1309" i="13"/>
  <c r="I1309" i="13" s="1"/>
  <c r="D1310" i="13"/>
  <c r="I1310" i="13" s="1"/>
  <c r="D1311" i="13"/>
  <c r="I1311" i="13" s="1"/>
  <c r="D1312" i="13"/>
  <c r="I1312" i="13" s="1"/>
  <c r="D1313" i="13"/>
  <c r="I1313" i="13" s="1"/>
  <c r="D1314" i="13"/>
  <c r="I1314" i="13" s="1"/>
  <c r="D1315" i="13"/>
  <c r="I1315" i="13" s="1"/>
  <c r="D1316" i="13"/>
  <c r="I1316" i="13" s="1"/>
  <c r="D1317" i="13"/>
  <c r="I1317" i="13" s="1"/>
  <c r="D1318" i="13"/>
  <c r="I1318" i="13" s="1"/>
  <c r="D1319" i="13"/>
  <c r="I1319" i="13" s="1"/>
  <c r="D1320" i="13"/>
  <c r="I1320" i="13" s="1"/>
  <c r="D1321" i="13"/>
  <c r="I1321" i="13" s="1"/>
  <c r="D1322" i="13"/>
  <c r="I1322" i="13" s="1"/>
  <c r="D1323" i="13"/>
  <c r="I1323" i="13" s="1"/>
  <c r="D1324" i="13"/>
  <c r="I1324" i="13" s="1"/>
  <c r="D1325" i="13"/>
  <c r="I1325" i="13" s="1"/>
  <c r="D1326" i="13"/>
  <c r="I1326" i="13" s="1"/>
  <c r="D1327" i="13"/>
  <c r="I1327" i="13" s="1"/>
  <c r="D1328" i="13"/>
  <c r="I1328" i="13" s="1"/>
  <c r="D1329" i="13"/>
  <c r="I1329" i="13" s="1"/>
  <c r="D1330" i="13"/>
  <c r="I1330" i="13" s="1"/>
  <c r="D1331" i="13"/>
  <c r="I1331" i="13" s="1"/>
  <c r="D1332" i="13"/>
  <c r="I1332" i="13" s="1"/>
  <c r="D1333" i="13"/>
  <c r="I1333" i="13" s="1"/>
  <c r="D1334" i="13"/>
  <c r="I1334" i="13" s="1"/>
  <c r="D1335" i="13"/>
  <c r="I1335" i="13" s="1"/>
  <c r="D1336" i="13"/>
  <c r="I1336" i="13" s="1"/>
  <c r="D1337" i="13"/>
  <c r="I1337" i="13" s="1"/>
  <c r="D1338" i="13"/>
  <c r="I1338" i="13" s="1"/>
  <c r="D1339" i="13"/>
  <c r="I1339" i="13" s="1"/>
  <c r="D1340" i="13"/>
  <c r="I1340" i="13" s="1"/>
  <c r="D1341" i="13"/>
  <c r="I1341" i="13" s="1"/>
  <c r="D1342" i="13"/>
  <c r="I1342" i="13" s="1"/>
  <c r="D1343" i="13"/>
  <c r="I1343" i="13" s="1"/>
  <c r="D1344" i="13"/>
  <c r="I1344" i="13" s="1"/>
  <c r="D1345" i="13"/>
  <c r="I1345" i="13" s="1"/>
  <c r="D1346" i="13"/>
  <c r="I1346" i="13" s="1"/>
  <c r="D1347" i="13"/>
  <c r="I1347" i="13" s="1"/>
  <c r="D1348" i="13"/>
  <c r="I1348" i="13" s="1"/>
  <c r="D1349" i="13"/>
  <c r="I1349" i="13" s="1"/>
  <c r="D1350" i="13"/>
  <c r="I1350" i="13" s="1"/>
  <c r="D1351" i="13"/>
  <c r="I1351" i="13" s="1"/>
  <c r="D1352" i="13"/>
  <c r="I1352" i="13" s="1"/>
  <c r="D1353" i="13"/>
  <c r="I1353" i="13" s="1"/>
  <c r="D1354" i="13"/>
  <c r="I1354" i="13" s="1"/>
  <c r="D1355" i="13"/>
  <c r="I1355" i="13" s="1"/>
  <c r="D1356" i="13"/>
  <c r="I1356" i="13" s="1"/>
  <c r="D1357" i="13"/>
  <c r="I1357" i="13" s="1"/>
  <c r="D1358" i="13"/>
  <c r="I1358" i="13" s="1"/>
  <c r="D1359" i="13"/>
  <c r="I1359" i="13" s="1"/>
  <c r="D1360" i="13"/>
  <c r="I1360" i="13" s="1"/>
  <c r="D1361" i="13"/>
  <c r="I1361" i="13" s="1"/>
  <c r="D1362" i="13"/>
  <c r="I1362" i="13" s="1"/>
  <c r="D1363" i="13"/>
  <c r="I1363" i="13" s="1"/>
  <c r="D1364" i="13"/>
  <c r="I1364" i="13" s="1"/>
  <c r="D1365" i="13"/>
  <c r="I1365" i="13" s="1"/>
  <c r="D1366" i="13"/>
  <c r="I1366" i="13" s="1"/>
  <c r="D1367" i="13"/>
  <c r="I1367" i="13" s="1"/>
  <c r="D1368" i="13"/>
  <c r="I1368" i="13" s="1"/>
  <c r="D1369" i="13"/>
  <c r="I1369" i="13" s="1"/>
  <c r="D1370" i="13"/>
  <c r="I1370" i="13" s="1"/>
  <c r="D1371" i="13"/>
  <c r="I1371" i="13" s="1"/>
  <c r="D1372" i="13"/>
  <c r="I1372" i="13" s="1"/>
  <c r="D1373" i="13"/>
  <c r="I1373" i="13" s="1"/>
  <c r="D1374" i="13"/>
  <c r="I1374" i="13" s="1"/>
  <c r="D1375" i="13"/>
  <c r="I1375" i="13" s="1"/>
  <c r="D1376" i="13"/>
  <c r="I1376" i="13" s="1"/>
  <c r="D1377" i="13"/>
  <c r="I1377" i="13" s="1"/>
  <c r="D1378" i="13"/>
  <c r="I1378" i="13" s="1"/>
  <c r="D1379" i="13"/>
  <c r="I1379" i="13" s="1"/>
  <c r="D1380" i="13"/>
  <c r="I1380" i="13" s="1"/>
  <c r="D1381" i="13"/>
  <c r="I1381" i="13" s="1"/>
  <c r="D1382" i="13"/>
  <c r="I1382" i="13" s="1"/>
  <c r="D1383" i="13"/>
  <c r="I1383" i="13" s="1"/>
  <c r="D1384" i="13"/>
  <c r="I1384" i="13" s="1"/>
  <c r="D1385" i="13"/>
  <c r="I1385" i="13" s="1"/>
  <c r="D1386" i="13"/>
  <c r="I1386" i="13" s="1"/>
  <c r="D1387" i="13"/>
  <c r="I1387" i="13" s="1"/>
  <c r="D1388" i="13"/>
  <c r="I1388" i="13" s="1"/>
  <c r="D1389" i="13"/>
  <c r="I1389" i="13" s="1"/>
  <c r="D1390" i="13"/>
  <c r="I1390" i="13" s="1"/>
  <c r="D1391" i="13"/>
  <c r="I1391" i="13" s="1"/>
  <c r="D1392" i="13"/>
  <c r="I1392" i="13" s="1"/>
  <c r="D1393" i="13"/>
  <c r="I1393" i="13" s="1"/>
  <c r="D1394" i="13"/>
  <c r="I1394" i="13" s="1"/>
  <c r="D1395" i="13"/>
  <c r="I1395" i="13" s="1"/>
  <c r="D1396" i="13"/>
  <c r="I1396" i="13" s="1"/>
  <c r="D1397" i="13"/>
  <c r="I1397" i="13" s="1"/>
  <c r="D1398" i="13"/>
  <c r="I1398" i="13" s="1"/>
  <c r="D1399" i="13"/>
  <c r="I1399" i="13" s="1"/>
  <c r="D1400" i="13"/>
  <c r="I1400" i="13" s="1"/>
  <c r="D1401" i="13"/>
  <c r="I1401" i="13" s="1"/>
  <c r="D1402" i="13"/>
  <c r="I1402" i="13" s="1"/>
  <c r="D1403" i="13"/>
  <c r="I1403" i="13" s="1"/>
  <c r="D1404" i="13"/>
  <c r="I1404" i="13" s="1"/>
  <c r="D1405" i="13"/>
  <c r="I1405" i="13" s="1"/>
  <c r="D1406" i="13"/>
  <c r="I1406" i="13" s="1"/>
  <c r="D1407" i="13"/>
  <c r="I1407" i="13" s="1"/>
  <c r="D1408" i="13"/>
  <c r="I1408" i="13" s="1"/>
  <c r="D1409" i="13"/>
  <c r="I1409" i="13" s="1"/>
  <c r="D1410" i="13"/>
  <c r="I1410" i="13" s="1"/>
  <c r="D1411" i="13"/>
  <c r="I1411" i="13" s="1"/>
  <c r="D1412" i="13"/>
  <c r="I1412" i="13" s="1"/>
  <c r="D1413" i="13"/>
  <c r="I1413" i="13" s="1"/>
  <c r="D1414" i="13"/>
  <c r="I1414" i="13" s="1"/>
  <c r="D1415" i="13"/>
  <c r="I1415" i="13" s="1"/>
  <c r="D1416" i="13"/>
  <c r="I1416" i="13" s="1"/>
  <c r="D1417" i="13"/>
  <c r="I1417" i="13" s="1"/>
  <c r="D1418" i="13"/>
  <c r="I1418" i="13" s="1"/>
  <c r="D1419" i="13"/>
  <c r="I1419" i="13" s="1"/>
  <c r="D1420" i="13"/>
  <c r="I1420" i="13" s="1"/>
  <c r="D1421" i="13"/>
  <c r="I1421" i="13" s="1"/>
  <c r="D1422" i="13"/>
  <c r="I1422" i="13" s="1"/>
  <c r="D1423" i="13"/>
  <c r="I1423" i="13" s="1"/>
  <c r="D1424" i="13"/>
  <c r="I1424" i="13" s="1"/>
  <c r="D1425" i="13"/>
  <c r="I1425" i="13" s="1"/>
  <c r="D1426" i="13"/>
  <c r="I1426" i="13" s="1"/>
  <c r="D1427" i="13"/>
  <c r="I1427" i="13" s="1"/>
  <c r="D1428" i="13"/>
  <c r="I1428" i="13" s="1"/>
  <c r="D1429" i="13"/>
  <c r="I1429" i="13" s="1"/>
  <c r="D1430" i="13"/>
  <c r="I1430" i="13" s="1"/>
  <c r="D1431" i="13"/>
  <c r="I1431" i="13" s="1"/>
  <c r="D1432" i="13"/>
  <c r="I1432" i="13" s="1"/>
  <c r="D1433" i="13"/>
  <c r="I1433" i="13" s="1"/>
  <c r="D1434" i="13"/>
  <c r="I1434" i="13" s="1"/>
  <c r="D1435" i="13"/>
  <c r="I1435" i="13" s="1"/>
  <c r="D1436" i="13"/>
  <c r="I1436" i="13" s="1"/>
  <c r="D1437" i="13"/>
  <c r="I1437" i="13" s="1"/>
  <c r="D1438" i="13"/>
  <c r="I1438" i="13" s="1"/>
  <c r="D1439" i="13"/>
  <c r="I1439" i="13" s="1"/>
  <c r="D1440" i="13"/>
  <c r="I1440" i="13" s="1"/>
  <c r="D1441" i="13"/>
  <c r="I1441" i="13" s="1"/>
  <c r="D1442" i="13"/>
  <c r="I1442" i="13" s="1"/>
  <c r="D1443" i="13"/>
  <c r="I1443" i="13" s="1"/>
  <c r="D1444" i="13"/>
  <c r="I1444" i="13" s="1"/>
  <c r="D1445" i="13"/>
  <c r="I1445" i="13" s="1"/>
  <c r="D1446" i="13"/>
  <c r="I1446" i="13" s="1"/>
  <c r="D1447" i="13"/>
  <c r="I1447" i="13" s="1"/>
  <c r="D1448" i="13"/>
  <c r="I1448" i="13" s="1"/>
  <c r="D1449" i="13"/>
  <c r="I1449" i="13" s="1"/>
  <c r="D1450" i="13"/>
  <c r="I1450" i="13" s="1"/>
  <c r="D1451" i="13"/>
  <c r="I1451" i="13" s="1"/>
  <c r="D1452" i="13"/>
  <c r="I1452" i="13" s="1"/>
  <c r="D1453" i="13"/>
  <c r="I1453" i="13" s="1"/>
  <c r="D1454" i="13"/>
  <c r="I1454" i="13" s="1"/>
  <c r="D1455" i="13"/>
  <c r="I1455" i="13" s="1"/>
  <c r="D1456" i="13"/>
  <c r="I1456" i="13" s="1"/>
  <c r="D1457" i="13"/>
  <c r="I1457" i="13" s="1"/>
  <c r="D1458" i="13"/>
  <c r="I1458" i="13" s="1"/>
  <c r="D1459" i="13"/>
  <c r="I1459" i="13" s="1"/>
  <c r="D1460" i="13"/>
  <c r="I1460" i="13" s="1"/>
  <c r="D1461" i="13"/>
  <c r="I1461" i="13" s="1"/>
  <c r="D1462" i="13"/>
  <c r="I1462" i="13" s="1"/>
  <c r="D1463" i="13"/>
  <c r="I1463" i="13" s="1"/>
  <c r="D1464" i="13"/>
  <c r="I1464" i="13" s="1"/>
  <c r="D1465" i="13"/>
  <c r="I1465" i="13" s="1"/>
  <c r="D1466" i="13"/>
  <c r="I1466" i="13" s="1"/>
  <c r="D1467" i="13"/>
  <c r="I1467" i="13" s="1"/>
  <c r="D1468" i="13"/>
  <c r="I1468" i="13" s="1"/>
  <c r="D1469" i="13"/>
  <c r="I1469" i="13" s="1"/>
  <c r="D1470" i="13"/>
  <c r="I1470" i="13" s="1"/>
  <c r="D1471" i="13"/>
  <c r="I1471" i="13" s="1"/>
  <c r="D1472" i="13"/>
  <c r="I1472" i="13" s="1"/>
  <c r="D1473" i="13"/>
  <c r="I1473" i="13" s="1"/>
  <c r="D1474" i="13"/>
  <c r="I1474" i="13" s="1"/>
  <c r="D1475" i="13"/>
  <c r="I1475" i="13" s="1"/>
  <c r="D1476" i="13"/>
  <c r="I1476" i="13" s="1"/>
  <c r="D1477" i="13"/>
  <c r="I1477" i="13" s="1"/>
  <c r="D1478" i="13"/>
  <c r="I1478" i="13" s="1"/>
  <c r="D1479" i="13"/>
  <c r="I1479" i="13" s="1"/>
  <c r="D1480" i="13"/>
  <c r="I1480" i="13" s="1"/>
  <c r="D1481" i="13"/>
  <c r="I1481" i="13" s="1"/>
  <c r="D1482" i="13"/>
  <c r="I1482" i="13" s="1"/>
  <c r="D1483" i="13"/>
  <c r="I1483" i="13" s="1"/>
  <c r="D1484" i="13"/>
  <c r="I1484" i="13" s="1"/>
  <c r="D1485" i="13"/>
  <c r="I1485" i="13" s="1"/>
  <c r="D1486" i="13"/>
  <c r="I1486" i="13" s="1"/>
  <c r="D1487" i="13"/>
  <c r="I1487" i="13" s="1"/>
  <c r="D1488" i="13"/>
  <c r="I1488" i="13" s="1"/>
  <c r="D1489" i="13"/>
  <c r="I1489" i="13" s="1"/>
  <c r="D1490" i="13"/>
  <c r="I1490" i="13" s="1"/>
  <c r="D1491" i="13"/>
  <c r="I1491" i="13" s="1"/>
  <c r="D1492" i="13"/>
  <c r="I1492" i="13" s="1"/>
  <c r="D1493" i="13"/>
  <c r="I1493" i="13" s="1"/>
  <c r="D1494" i="13"/>
  <c r="I1494" i="13" s="1"/>
  <c r="D1495" i="13"/>
  <c r="I1495" i="13" s="1"/>
  <c r="D1496" i="13"/>
  <c r="I1496" i="13" s="1"/>
  <c r="D1497" i="13"/>
  <c r="I1497" i="13" s="1"/>
  <c r="D1498" i="13"/>
  <c r="I1498" i="13" s="1"/>
  <c r="D1499" i="13"/>
  <c r="I1499" i="13" s="1"/>
  <c r="D1500" i="13"/>
  <c r="I1500" i="13" s="1"/>
  <c r="D1501" i="13"/>
  <c r="I1501" i="13" s="1"/>
  <c r="D1502" i="13"/>
  <c r="I1502" i="13" s="1"/>
  <c r="D1503" i="13"/>
  <c r="I1503" i="13" s="1"/>
  <c r="D1504" i="13"/>
  <c r="I1504" i="13" s="1"/>
  <c r="D1505" i="13"/>
  <c r="I1505" i="13" s="1"/>
  <c r="D1506" i="13"/>
  <c r="I1506" i="13" s="1"/>
  <c r="D1507" i="13"/>
  <c r="I1507" i="13" s="1"/>
  <c r="D1508" i="13"/>
  <c r="I1508" i="13" s="1"/>
  <c r="D1509" i="13"/>
  <c r="I1509" i="13" s="1"/>
  <c r="D1510" i="13"/>
  <c r="I1510" i="13" s="1"/>
  <c r="D1511" i="13"/>
  <c r="I1511" i="13" s="1"/>
  <c r="D1512" i="13"/>
  <c r="I1512" i="13" s="1"/>
  <c r="D1513" i="13"/>
  <c r="I1513" i="13" s="1"/>
  <c r="D1514" i="13"/>
  <c r="I1514" i="13" s="1"/>
  <c r="D1515" i="13"/>
  <c r="I1515" i="13" s="1"/>
  <c r="D1516" i="13"/>
  <c r="I1516" i="13" s="1"/>
  <c r="D1517" i="13"/>
  <c r="I1517" i="13" s="1"/>
  <c r="D1518" i="13"/>
  <c r="I1518" i="13" s="1"/>
  <c r="D1519" i="13"/>
  <c r="I1519" i="13" s="1"/>
  <c r="D1520" i="13"/>
  <c r="I1520" i="13" s="1"/>
  <c r="D1521" i="13"/>
  <c r="I1521" i="13" s="1"/>
  <c r="D1522" i="13"/>
  <c r="I1522" i="13" s="1"/>
  <c r="D1523" i="13"/>
  <c r="I1523" i="13" s="1"/>
  <c r="D1524" i="13"/>
  <c r="I1524" i="13" s="1"/>
  <c r="D1525" i="13"/>
  <c r="I1525" i="13" s="1"/>
  <c r="D1526" i="13"/>
  <c r="I1526" i="13" s="1"/>
  <c r="D1527" i="13"/>
  <c r="I1527" i="13" s="1"/>
  <c r="D1528" i="13"/>
  <c r="I1528" i="13" s="1"/>
  <c r="D1529" i="13"/>
  <c r="I1529" i="13" s="1"/>
  <c r="D1530" i="13"/>
  <c r="I1530" i="13" s="1"/>
  <c r="D1531" i="13"/>
  <c r="I1531" i="13" s="1"/>
  <c r="D1532" i="13"/>
  <c r="I1532" i="13" s="1"/>
  <c r="D1533" i="13"/>
  <c r="I1533" i="13" s="1"/>
  <c r="D1534" i="13"/>
  <c r="I1534" i="13" s="1"/>
  <c r="D1535" i="13"/>
  <c r="I1535" i="13" s="1"/>
  <c r="D1536" i="13"/>
  <c r="I1536" i="13" s="1"/>
  <c r="D1537" i="13"/>
  <c r="I1537" i="13" s="1"/>
  <c r="D1538" i="13"/>
  <c r="I1538" i="13" s="1"/>
  <c r="D1539" i="13"/>
  <c r="I1539" i="13" s="1"/>
  <c r="D1540" i="13"/>
  <c r="I1540" i="13" s="1"/>
  <c r="D1541" i="13"/>
  <c r="I1541" i="13" s="1"/>
  <c r="D1542" i="13"/>
  <c r="I1542" i="13" s="1"/>
  <c r="D1543" i="13"/>
  <c r="I1543" i="13" s="1"/>
  <c r="D1544" i="13"/>
  <c r="I1544" i="13" s="1"/>
  <c r="D1545" i="13"/>
  <c r="I1545" i="13" s="1"/>
  <c r="D1546" i="13"/>
  <c r="I1546" i="13" s="1"/>
  <c r="D1547" i="13"/>
  <c r="I1547" i="13" s="1"/>
  <c r="D1548" i="13"/>
  <c r="I1548" i="13" s="1"/>
  <c r="D1549" i="13"/>
  <c r="I1549" i="13" s="1"/>
  <c r="D1550" i="13"/>
  <c r="I1550" i="13" s="1"/>
  <c r="D1551" i="13"/>
  <c r="I1551" i="13" s="1"/>
  <c r="D1552" i="13"/>
  <c r="I1552" i="13" s="1"/>
  <c r="D1553" i="13"/>
  <c r="I1553" i="13" s="1"/>
  <c r="D1554" i="13"/>
  <c r="I1554" i="13" s="1"/>
  <c r="D1555" i="13"/>
  <c r="I1555" i="13" s="1"/>
  <c r="D1556" i="13"/>
  <c r="I1556" i="13" s="1"/>
  <c r="D1557" i="13"/>
  <c r="I1557" i="13" s="1"/>
  <c r="D1558" i="13"/>
  <c r="I1558" i="13" s="1"/>
  <c r="D1559" i="13"/>
  <c r="I1559" i="13" s="1"/>
  <c r="D1560" i="13"/>
  <c r="I1560" i="13" s="1"/>
  <c r="D1561" i="13"/>
  <c r="I1561" i="13" s="1"/>
  <c r="D1562" i="13"/>
  <c r="I1562" i="13" s="1"/>
  <c r="D1563" i="13"/>
  <c r="I1563" i="13" s="1"/>
  <c r="D1564" i="13"/>
  <c r="I1564" i="13" s="1"/>
  <c r="D1565" i="13"/>
  <c r="I1565" i="13" s="1"/>
  <c r="D1566" i="13"/>
  <c r="I1566" i="13" s="1"/>
  <c r="D1567" i="13"/>
  <c r="I1567" i="13" s="1"/>
  <c r="D1568" i="13"/>
  <c r="I1568" i="13" s="1"/>
  <c r="D1569" i="13"/>
  <c r="I1569" i="13" s="1"/>
  <c r="D1570" i="13"/>
  <c r="I1570" i="13" s="1"/>
  <c r="D1571" i="13"/>
  <c r="I1571" i="13" s="1"/>
  <c r="D1572" i="13"/>
  <c r="I1572" i="13" s="1"/>
  <c r="D1573" i="13"/>
  <c r="I1573" i="13" s="1"/>
  <c r="D1574" i="13"/>
  <c r="I1574" i="13" s="1"/>
  <c r="D1575" i="13"/>
  <c r="I1575" i="13" s="1"/>
  <c r="D1576" i="13"/>
  <c r="I1576" i="13" s="1"/>
  <c r="D1577" i="13"/>
  <c r="I1577" i="13" s="1"/>
  <c r="D1578" i="13"/>
  <c r="I1578" i="13" s="1"/>
  <c r="D1579" i="13"/>
  <c r="I1579" i="13" s="1"/>
  <c r="D1580" i="13"/>
  <c r="I1580" i="13" s="1"/>
  <c r="D1581" i="13"/>
  <c r="I1581" i="13" s="1"/>
  <c r="D1582" i="13"/>
  <c r="I1582" i="13" s="1"/>
  <c r="D1583" i="13"/>
  <c r="I1583" i="13" s="1"/>
  <c r="D1584" i="13"/>
  <c r="I1584" i="13" s="1"/>
  <c r="D1585" i="13"/>
  <c r="I1585" i="13" s="1"/>
  <c r="D1586" i="13"/>
  <c r="I1586" i="13" s="1"/>
  <c r="D1587" i="13"/>
  <c r="I1587" i="13" s="1"/>
  <c r="D1588" i="13"/>
  <c r="I1588" i="13" s="1"/>
  <c r="D1589" i="13"/>
  <c r="I1589" i="13" s="1"/>
  <c r="D1590" i="13"/>
  <c r="I1590" i="13" s="1"/>
  <c r="D1591" i="13"/>
  <c r="I1591" i="13" s="1"/>
  <c r="D1592" i="13"/>
  <c r="I1592" i="13" s="1"/>
  <c r="D1593" i="13"/>
  <c r="I1593" i="13" s="1"/>
  <c r="D1594" i="13"/>
  <c r="I1594" i="13" s="1"/>
  <c r="D1595" i="13"/>
  <c r="I1595" i="13" s="1"/>
  <c r="D1596" i="13"/>
  <c r="I1596" i="13" s="1"/>
  <c r="D1597" i="13"/>
  <c r="I1597" i="13" s="1"/>
  <c r="D1598" i="13"/>
  <c r="I1598" i="13" s="1"/>
  <c r="D1599" i="13"/>
  <c r="I1599" i="13" s="1"/>
  <c r="D1600" i="13"/>
  <c r="I1600" i="13" s="1"/>
  <c r="D1601" i="13"/>
  <c r="I1601" i="13" s="1"/>
  <c r="D1602" i="13"/>
  <c r="I1602" i="13" s="1"/>
  <c r="D1603" i="13"/>
  <c r="I1603" i="13" s="1"/>
  <c r="D1604" i="13"/>
  <c r="I1604" i="13" s="1"/>
  <c r="D1605" i="13"/>
  <c r="I1605" i="13" s="1"/>
  <c r="D1606" i="13"/>
  <c r="I1606" i="13" s="1"/>
  <c r="D1607" i="13"/>
  <c r="I1607" i="13" s="1"/>
  <c r="D1608" i="13"/>
  <c r="I1608" i="13" s="1"/>
  <c r="D1609" i="13"/>
  <c r="I1609" i="13" s="1"/>
  <c r="D1610" i="13"/>
  <c r="I1610" i="13" s="1"/>
  <c r="D1611" i="13"/>
  <c r="I1611" i="13" s="1"/>
  <c r="D1612" i="13"/>
  <c r="I1612" i="13" s="1"/>
  <c r="D1613" i="13"/>
  <c r="I1613" i="13" s="1"/>
  <c r="D1614" i="13"/>
  <c r="I1614" i="13" s="1"/>
  <c r="D1615" i="13"/>
  <c r="I1615" i="13" s="1"/>
  <c r="D1616" i="13"/>
  <c r="I1616" i="13" s="1"/>
  <c r="D1617" i="13"/>
  <c r="I1617" i="13" s="1"/>
  <c r="D1618" i="13"/>
  <c r="I1618" i="13" s="1"/>
  <c r="D1619" i="13"/>
  <c r="I1619" i="13" s="1"/>
  <c r="D1620" i="13"/>
  <c r="I1620" i="13" s="1"/>
  <c r="D1621" i="13"/>
  <c r="I1621" i="13" s="1"/>
  <c r="D1622" i="13"/>
  <c r="I1622" i="13" s="1"/>
  <c r="D1623" i="13"/>
  <c r="I1623" i="13" s="1"/>
  <c r="D1624" i="13"/>
  <c r="I1624" i="13" s="1"/>
  <c r="D1625" i="13"/>
  <c r="I1625" i="13" s="1"/>
  <c r="D1626" i="13"/>
  <c r="I1626" i="13" s="1"/>
  <c r="D1627" i="13"/>
  <c r="I1627" i="13" s="1"/>
  <c r="D1628" i="13"/>
  <c r="I1628" i="13" s="1"/>
  <c r="D1629" i="13"/>
  <c r="I1629" i="13" s="1"/>
  <c r="D1630" i="13"/>
  <c r="I1630" i="13" s="1"/>
  <c r="D1631" i="13"/>
  <c r="I1631" i="13" s="1"/>
  <c r="D1632" i="13"/>
  <c r="I1632" i="13" s="1"/>
  <c r="D1633" i="13"/>
  <c r="I1633" i="13" s="1"/>
  <c r="D1634" i="13"/>
  <c r="I1634" i="13" s="1"/>
  <c r="D1635" i="13"/>
  <c r="I1635" i="13" s="1"/>
  <c r="D1636" i="13"/>
  <c r="I1636" i="13" s="1"/>
  <c r="D1637" i="13"/>
  <c r="I1637" i="13" s="1"/>
  <c r="D1638" i="13"/>
  <c r="I1638" i="13" s="1"/>
  <c r="D1639" i="13"/>
  <c r="I1639" i="13" s="1"/>
  <c r="D1640" i="13"/>
  <c r="I1640" i="13" s="1"/>
  <c r="D1641" i="13"/>
  <c r="I1641" i="13" s="1"/>
  <c r="D1642" i="13"/>
  <c r="I1642" i="13" s="1"/>
  <c r="D1643" i="13"/>
  <c r="I1643" i="13" s="1"/>
  <c r="D1644" i="13"/>
  <c r="I1644" i="13" s="1"/>
  <c r="D1645" i="13"/>
  <c r="I1645" i="13" s="1"/>
  <c r="D1646" i="13"/>
  <c r="I1646" i="13" s="1"/>
  <c r="D1647" i="13"/>
  <c r="I1647" i="13" s="1"/>
  <c r="D1648" i="13"/>
  <c r="I1648" i="13" s="1"/>
  <c r="D1649" i="13"/>
  <c r="I1649" i="13" s="1"/>
  <c r="D1650" i="13"/>
  <c r="I1650" i="13" s="1"/>
  <c r="D1651" i="13"/>
  <c r="I1651" i="13" s="1"/>
  <c r="D1652" i="13"/>
  <c r="I1652" i="13" s="1"/>
  <c r="D1653" i="13"/>
  <c r="I1653" i="13" s="1"/>
  <c r="D1654" i="13"/>
  <c r="I1654" i="13" s="1"/>
  <c r="D1655" i="13"/>
  <c r="I1655" i="13" s="1"/>
  <c r="D1656" i="13"/>
  <c r="I1656" i="13" s="1"/>
  <c r="D1657" i="13"/>
  <c r="I1657" i="13" s="1"/>
  <c r="D1658" i="13"/>
  <c r="I1658" i="13" s="1"/>
  <c r="D1659" i="13"/>
  <c r="I1659" i="13" s="1"/>
  <c r="D1660" i="13"/>
  <c r="I1660" i="13" s="1"/>
  <c r="D1661" i="13"/>
  <c r="I1661" i="13" s="1"/>
  <c r="D1662" i="13"/>
  <c r="I1662" i="13" s="1"/>
  <c r="D1663" i="13"/>
  <c r="I1663" i="13" s="1"/>
  <c r="D1664" i="13"/>
  <c r="I1664" i="13" s="1"/>
  <c r="D1665" i="13"/>
  <c r="I1665" i="13" s="1"/>
  <c r="D1666" i="13"/>
  <c r="I1666" i="13" s="1"/>
  <c r="D1667" i="13"/>
  <c r="I1667" i="13" s="1"/>
  <c r="D1668" i="13"/>
  <c r="I1668" i="13" s="1"/>
  <c r="D1669" i="13"/>
  <c r="I1669" i="13" s="1"/>
  <c r="D1670" i="13"/>
  <c r="I1670" i="13" s="1"/>
  <c r="D1671" i="13"/>
  <c r="I1671" i="13" s="1"/>
  <c r="D1672" i="13"/>
  <c r="I1672" i="13" s="1"/>
  <c r="D1673" i="13"/>
  <c r="I1673" i="13" s="1"/>
  <c r="D1674" i="13"/>
  <c r="I1674" i="13" s="1"/>
  <c r="D1675" i="13"/>
  <c r="I1675" i="13" s="1"/>
  <c r="D1676" i="13"/>
  <c r="I1676" i="13" s="1"/>
  <c r="D1677" i="13"/>
  <c r="I1677" i="13" s="1"/>
  <c r="D1678" i="13"/>
  <c r="I1678" i="13" s="1"/>
  <c r="D1679" i="13"/>
  <c r="I1679" i="13" s="1"/>
  <c r="D1680" i="13"/>
  <c r="I1680" i="13" s="1"/>
  <c r="D1681" i="13"/>
  <c r="I1681" i="13" s="1"/>
  <c r="D1682" i="13"/>
  <c r="I1682" i="13" s="1"/>
  <c r="D1683" i="13"/>
  <c r="I1683" i="13" s="1"/>
  <c r="D1684" i="13"/>
  <c r="I1684" i="13" s="1"/>
  <c r="D1685" i="13"/>
  <c r="I1685" i="13" s="1"/>
  <c r="D1686" i="13"/>
  <c r="I1686" i="13" s="1"/>
  <c r="D1687" i="13"/>
  <c r="I1687" i="13" s="1"/>
  <c r="D1688" i="13"/>
  <c r="I1688" i="13" s="1"/>
  <c r="D1689" i="13"/>
  <c r="I1689" i="13" s="1"/>
  <c r="D1690" i="13"/>
  <c r="I1690" i="13" s="1"/>
  <c r="D1691" i="13"/>
  <c r="I1691" i="13" s="1"/>
  <c r="D1692" i="13"/>
  <c r="I1692" i="13" s="1"/>
  <c r="D1693" i="13"/>
  <c r="I1693" i="13" s="1"/>
  <c r="D1694" i="13"/>
  <c r="I1694" i="13" s="1"/>
  <c r="D1695" i="13"/>
  <c r="I1695" i="13" s="1"/>
  <c r="D1696" i="13"/>
  <c r="I1696" i="13" s="1"/>
  <c r="D1697" i="13"/>
  <c r="I1697" i="13" s="1"/>
  <c r="D1698" i="13"/>
  <c r="I1698" i="13" s="1"/>
  <c r="D1699" i="13"/>
  <c r="I1699" i="13" s="1"/>
  <c r="D1700" i="13"/>
  <c r="I1700" i="13" s="1"/>
  <c r="D1701" i="13"/>
  <c r="I1701" i="13" s="1"/>
  <c r="D1702" i="13"/>
  <c r="I1702" i="13" s="1"/>
  <c r="D1703" i="13"/>
  <c r="I1703" i="13" s="1"/>
  <c r="D1704" i="13"/>
  <c r="I1704" i="13" s="1"/>
  <c r="D1705" i="13"/>
  <c r="I1705" i="13" s="1"/>
  <c r="D1706" i="13"/>
  <c r="I1706" i="13" s="1"/>
  <c r="D1707" i="13"/>
  <c r="I1707" i="13" s="1"/>
  <c r="D1708" i="13"/>
  <c r="I1708" i="13" s="1"/>
  <c r="D1709" i="13"/>
  <c r="I1709" i="13" s="1"/>
  <c r="D1710" i="13"/>
  <c r="I1710" i="13" s="1"/>
  <c r="D1711" i="13"/>
  <c r="I1711" i="13" s="1"/>
  <c r="D1712" i="13"/>
  <c r="I1712" i="13" s="1"/>
  <c r="D1713" i="13"/>
  <c r="I1713" i="13" s="1"/>
  <c r="D1714" i="13"/>
  <c r="I1714" i="13" s="1"/>
  <c r="D1715" i="13"/>
  <c r="I1715" i="13" s="1"/>
  <c r="D1716" i="13"/>
  <c r="I1716" i="13" s="1"/>
  <c r="D1717" i="13"/>
  <c r="I1717" i="13" s="1"/>
  <c r="D1718" i="13"/>
  <c r="I1718" i="13" s="1"/>
  <c r="D1719" i="13"/>
  <c r="I1719" i="13" s="1"/>
  <c r="D1720" i="13"/>
  <c r="I1720" i="13" s="1"/>
  <c r="D1721" i="13"/>
  <c r="I1721" i="13" s="1"/>
  <c r="D1722" i="13"/>
  <c r="I1722" i="13" s="1"/>
  <c r="D1723" i="13"/>
  <c r="I1723" i="13" s="1"/>
  <c r="D1724" i="13"/>
  <c r="I1724" i="13" s="1"/>
  <c r="D1725" i="13"/>
  <c r="I1725" i="13" s="1"/>
  <c r="D1726" i="13"/>
  <c r="I1726" i="13" s="1"/>
  <c r="D1727" i="13"/>
  <c r="I1727" i="13" s="1"/>
  <c r="D1728" i="13"/>
  <c r="I1728" i="13" s="1"/>
  <c r="D1729" i="13"/>
  <c r="I1729" i="13" s="1"/>
  <c r="D1730" i="13"/>
  <c r="I1730" i="13" s="1"/>
  <c r="D1731" i="13"/>
  <c r="I1731" i="13" s="1"/>
  <c r="D1732" i="13"/>
  <c r="I1732" i="13" s="1"/>
  <c r="D1733" i="13"/>
  <c r="I1733" i="13" s="1"/>
  <c r="D1734" i="13"/>
  <c r="I1734" i="13" s="1"/>
  <c r="D1735" i="13"/>
  <c r="I1735" i="13" s="1"/>
  <c r="D1736" i="13"/>
  <c r="I1736" i="13" s="1"/>
  <c r="D1737" i="13"/>
  <c r="I1737" i="13" s="1"/>
  <c r="D1738" i="13"/>
  <c r="I1738" i="13" s="1"/>
  <c r="D1739" i="13"/>
  <c r="I1739" i="13" s="1"/>
  <c r="D1740" i="13"/>
  <c r="I1740" i="13" s="1"/>
  <c r="D1741" i="13"/>
  <c r="I1741" i="13" s="1"/>
  <c r="D1742" i="13"/>
  <c r="I1742" i="13" s="1"/>
  <c r="D1743" i="13"/>
  <c r="I1743" i="13" s="1"/>
  <c r="D1744" i="13"/>
  <c r="I1744" i="13" s="1"/>
  <c r="D1745" i="13"/>
  <c r="I1745" i="13" s="1"/>
  <c r="D1746" i="13"/>
  <c r="I1746" i="13" s="1"/>
  <c r="D1747" i="13"/>
  <c r="I1747" i="13" s="1"/>
  <c r="D1748" i="13"/>
  <c r="I1748" i="13" s="1"/>
  <c r="D1749" i="13"/>
  <c r="I1749" i="13" s="1"/>
  <c r="D1750" i="13"/>
  <c r="I1750" i="13" s="1"/>
  <c r="D1751" i="13"/>
  <c r="I1751" i="13" s="1"/>
  <c r="D1752" i="13"/>
  <c r="I1752" i="13" s="1"/>
  <c r="D1753" i="13"/>
  <c r="I1753" i="13" s="1"/>
  <c r="D1754" i="13"/>
  <c r="I1754" i="13" s="1"/>
  <c r="D1755" i="13"/>
  <c r="I1755" i="13" s="1"/>
  <c r="D1756" i="13"/>
  <c r="I1756" i="13" s="1"/>
  <c r="D1757" i="13"/>
  <c r="I1757" i="13" s="1"/>
  <c r="D1758" i="13"/>
  <c r="I1758" i="13" s="1"/>
  <c r="D1759" i="13"/>
  <c r="I1759" i="13" s="1"/>
  <c r="D1760" i="13"/>
  <c r="I1760" i="13" s="1"/>
  <c r="D1761" i="13"/>
  <c r="I1761" i="13" s="1"/>
  <c r="D1762" i="13"/>
  <c r="I1762" i="13" s="1"/>
  <c r="D1763" i="13"/>
  <c r="I1763" i="13" s="1"/>
  <c r="D1764" i="13"/>
  <c r="I1764" i="13" s="1"/>
  <c r="D1765" i="13"/>
  <c r="I1765" i="13" s="1"/>
  <c r="D1766" i="13"/>
  <c r="I1766" i="13" s="1"/>
  <c r="D1767" i="13"/>
  <c r="I1767" i="13" s="1"/>
  <c r="D1768" i="13"/>
  <c r="I1768" i="13" s="1"/>
  <c r="D1769" i="13"/>
  <c r="I1769" i="13" s="1"/>
  <c r="D1770" i="13"/>
  <c r="I1770" i="13" s="1"/>
  <c r="D1771" i="13"/>
  <c r="I1771" i="13" s="1"/>
  <c r="D1772" i="13"/>
  <c r="I1772" i="13" s="1"/>
  <c r="D1773" i="13"/>
  <c r="I1773" i="13" s="1"/>
  <c r="D1774" i="13"/>
  <c r="I1774" i="13" s="1"/>
  <c r="D1775" i="13"/>
  <c r="I1775" i="13" s="1"/>
  <c r="D1776" i="13"/>
  <c r="I1776" i="13" s="1"/>
  <c r="D1777" i="13"/>
  <c r="I1777" i="13" s="1"/>
  <c r="D1778" i="13"/>
  <c r="I1778" i="13" s="1"/>
  <c r="D1779" i="13"/>
  <c r="I1779" i="13" s="1"/>
  <c r="D1780" i="13"/>
  <c r="I1780" i="13" s="1"/>
  <c r="D1781" i="13"/>
  <c r="I1781" i="13" s="1"/>
  <c r="D1782" i="13"/>
  <c r="I1782" i="13" s="1"/>
  <c r="D1783" i="13"/>
  <c r="I1783" i="13" s="1"/>
  <c r="D1784" i="13"/>
  <c r="I1784" i="13" s="1"/>
  <c r="D1785" i="13"/>
  <c r="I1785" i="13" s="1"/>
  <c r="D1786" i="13"/>
  <c r="I1786" i="13" s="1"/>
  <c r="D1787" i="13"/>
  <c r="I1787" i="13" s="1"/>
  <c r="D1788" i="13"/>
  <c r="I1788" i="13" s="1"/>
  <c r="D1789" i="13"/>
  <c r="I1789" i="13" s="1"/>
  <c r="D1790" i="13"/>
  <c r="I1790" i="13" s="1"/>
  <c r="D1791" i="13"/>
  <c r="I1791" i="13" s="1"/>
  <c r="D1792" i="13"/>
  <c r="I1792" i="13" s="1"/>
  <c r="D1793" i="13"/>
  <c r="I1793" i="13" s="1"/>
  <c r="D1794" i="13"/>
  <c r="I1794" i="13" s="1"/>
  <c r="D1795" i="13"/>
  <c r="I1795" i="13" s="1"/>
  <c r="D1796" i="13"/>
  <c r="I1796" i="13" s="1"/>
  <c r="D1797" i="13"/>
  <c r="I1797" i="13" s="1"/>
  <c r="D1798" i="13"/>
  <c r="I1798" i="13" s="1"/>
  <c r="D1799" i="13"/>
  <c r="I1799" i="13" s="1"/>
  <c r="D1800" i="13"/>
  <c r="I1800" i="13" s="1"/>
  <c r="D1801" i="13"/>
  <c r="I1801" i="13" s="1"/>
  <c r="D1802" i="13"/>
  <c r="I1802" i="13" s="1"/>
  <c r="D1803" i="13"/>
  <c r="I1803" i="13" s="1"/>
  <c r="D1804" i="13"/>
  <c r="I1804" i="13" s="1"/>
  <c r="D1805" i="13"/>
  <c r="I1805" i="13" s="1"/>
  <c r="D1806" i="13"/>
  <c r="I1806" i="13" s="1"/>
  <c r="D1807" i="13"/>
  <c r="I1807" i="13" s="1"/>
  <c r="D1808" i="13"/>
  <c r="I1808" i="13" s="1"/>
  <c r="D1809" i="13"/>
  <c r="I1809" i="13" s="1"/>
  <c r="D1810" i="13"/>
  <c r="I1810" i="13" s="1"/>
  <c r="D1811" i="13"/>
  <c r="I1811" i="13" s="1"/>
  <c r="D1812" i="13"/>
  <c r="I1812" i="13" s="1"/>
  <c r="D1813" i="13"/>
  <c r="I1813" i="13" s="1"/>
  <c r="D1814" i="13"/>
  <c r="I1814" i="13" s="1"/>
  <c r="D1815" i="13"/>
  <c r="I1815" i="13" s="1"/>
  <c r="D1816" i="13"/>
  <c r="I1816" i="13" s="1"/>
  <c r="D1817" i="13"/>
  <c r="I1817" i="13" s="1"/>
  <c r="D1818" i="13"/>
  <c r="I1818" i="13" s="1"/>
  <c r="D1819" i="13"/>
  <c r="I1819" i="13" s="1"/>
  <c r="D1820" i="13"/>
  <c r="I1820" i="13" s="1"/>
  <c r="D1821" i="13"/>
  <c r="I1821" i="13" s="1"/>
  <c r="D1822" i="13"/>
  <c r="I1822" i="13" s="1"/>
  <c r="D1823" i="13"/>
  <c r="I1823" i="13" s="1"/>
  <c r="D1824" i="13"/>
  <c r="I1824" i="13" s="1"/>
  <c r="D1825" i="13"/>
  <c r="I1825" i="13" s="1"/>
  <c r="D1826" i="13"/>
  <c r="I1826" i="13" s="1"/>
  <c r="D1827" i="13"/>
  <c r="I1827" i="13" s="1"/>
  <c r="D1828" i="13"/>
  <c r="I1828" i="13" s="1"/>
  <c r="D1829" i="13"/>
  <c r="I1829" i="13" s="1"/>
  <c r="D1830" i="13"/>
  <c r="I1830" i="13" s="1"/>
  <c r="D1831" i="13"/>
  <c r="I1831" i="13" s="1"/>
  <c r="D1832" i="13"/>
  <c r="I1832" i="13" s="1"/>
  <c r="D1833" i="13"/>
  <c r="I1833" i="13" s="1"/>
  <c r="D1834" i="13"/>
  <c r="I1834" i="13" s="1"/>
  <c r="D1835" i="13"/>
  <c r="I1835" i="13" s="1"/>
  <c r="D1836" i="13"/>
  <c r="I1836" i="13" s="1"/>
  <c r="D1837" i="13"/>
  <c r="I1837" i="13" s="1"/>
  <c r="D1838" i="13"/>
  <c r="I1838" i="13" s="1"/>
  <c r="D1839" i="13"/>
  <c r="I1839" i="13" s="1"/>
  <c r="D1840" i="13"/>
  <c r="I1840" i="13" s="1"/>
  <c r="D1841" i="13"/>
  <c r="I1841" i="13" s="1"/>
  <c r="D1842" i="13"/>
  <c r="I1842" i="13" s="1"/>
  <c r="D1843" i="13"/>
  <c r="I1843" i="13" s="1"/>
  <c r="D1844" i="13"/>
  <c r="I1844" i="13" s="1"/>
  <c r="D1845" i="13"/>
  <c r="I1845" i="13" s="1"/>
  <c r="D1846" i="13"/>
  <c r="I1846" i="13" s="1"/>
  <c r="D1847" i="13"/>
  <c r="I1847" i="13" s="1"/>
  <c r="D1848" i="13"/>
  <c r="I1848" i="13" s="1"/>
  <c r="D1849" i="13"/>
  <c r="I1849" i="13" s="1"/>
  <c r="D1850" i="13"/>
  <c r="I1850" i="13" s="1"/>
  <c r="D1851" i="13"/>
  <c r="I1851" i="13" s="1"/>
  <c r="D1852" i="13"/>
  <c r="I1852" i="13" s="1"/>
  <c r="D1853" i="13"/>
  <c r="I1853" i="13" s="1"/>
  <c r="D1854" i="13"/>
  <c r="I1854" i="13" s="1"/>
  <c r="D1855" i="13"/>
  <c r="I1855" i="13" s="1"/>
  <c r="D1856" i="13"/>
  <c r="I1856" i="13" s="1"/>
  <c r="D1857" i="13"/>
  <c r="I1857" i="13" s="1"/>
  <c r="D1858" i="13"/>
  <c r="I1858" i="13" s="1"/>
  <c r="D1859" i="13"/>
  <c r="I1859" i="13" s="1"/>
  <c r="D1860" i="13"/>
  <c r="I1860" i="13" s="1"/>
  <c r="D1861" i="13"/>
  <c r="I1861" i="13" s="1"/>
  <c r="D1862" i="13"/>
  <c r="I1862" i="13" s="1"/>
  <c r="D1863" i="13"/>
  <c r="I1863" i="13" s="1"/>
  <c r="D1864" i="13"/>
  <c r="I1864" i="13" s="1"/>
  <c r="D1865" i="13"/>
  <c r="I1865" i="13" s="1"/>
  <c r="D1866" i="13"/>
  <c r="I1866" i="13" s="1"/>
  <c r="D1867" i="13"/>
  <c r="I1867" i="13" s="1"/>
  <c r="D1868" i="13"/>
  <c r="I1868" i="13" s="1"/>
  <c r="D1869" i="13"/>
  <c r="I1869" i="13" s="1"/>
  <c r="D1870" i="13"/>
  <c r="I1870" i="13" s="1"/>
  <c r="D1871" i="13"/>
  <c r="I1871" i="13" s="1"/>
  <c r="D1872" i="13"/>
  <c r="I1872" i="13" s="1"/>
  <c r="D1873" i="13"/>
  <c r="I1873" i="13" s="1"/>
  <c r="D1874" i="13"/>
  <c r="I1874" i="13" s="1"/>
  <c r="D1875" i="13"/>
  <c r="I1875" i="13" s="1"/>
  <c r="D1876" i="13"/>
  <c r="I1876" i="13" s="1"/>
  <c r="D1877" i="13"/>
  <c r="I1877" i="13" s="1"/>
  <c r="D1878" i="13"/>
  <c r="I1878" i="13" s="1"/>
  <c r="D1879" i="13"/>
  <c r="I1879" i="13" s="1"/>
  <c r="D1880" i="13"/>
  <c r="I1880" i="13" s="1"/>
  <c r="D1881" i="13"/>
  <c r="I1881" i="13" s="1"/>
  <c r="D1882" i="13"/>
  <c r="I1882" i="13" s="1"/>
  <c r="D1883" i="13"/>
  <c r="I1883" i="13" s="1"/>
  <c r="D1884" i="13"/>
  <c r="I1884" i="13" s="1"/>
  <c r="D1885" i="13"/>
  <c r="I1885" i="13" s="1"/>
  <c r="D1886" i="13"/>
  <c r="I1886" i="13" s="1"/>
  <c r="D1887" i="13"/>
  <c r="I1887" i="13" s="1"/>
  <c r="D1888" i="13"/>
  <c r="I1888" i="13" s="1"/>
  <c r="D1889" i="13"/>
  <c r="I1889" i="13" s="1"/>
  <c r="D1890" i="13"/>
  <c r="I1890" i="13" s="1"/>
  <c r="D1891" i="13"/>
  <c r="I1891" i="13" s="1"/>
  <c r="D1892" i="13"/>
  <c r="I1892" i="13" s="1"/>
  <c r="D1893" i="13"/>
  <c r="I1893" i="13" s="1"/>
  <c r="D1894" i="13"/>
  <c r="I1894" i="13" s="1"/>
  <c r="D1895" i="13"/>
  <c r="I1895" i="13" s="1"/>
  <c r="D1896" i="13"/>
  <c r="I1896" i="13" s="1"/>
  <c r="D1897" i="13"/>
  <c r="I1897" i="13" s="1"/>
  <c r="D1898" i="13"/>
  <c r="I1898" i="13" s="1"/>
  <c r="D1899" i="13"/>
  <c r="I1899" i="13" s="1"/>
  <c r="D1900" i="13"/>
  <c r="I1900" i="13" s="1"/>
  <c r="D1901" i="13"/>
  <c r="I1901" i="13" s="1"/>
  <c r="D1902" i="13"/>
  <c r="I1902" i="13" s="1"/>
  <c r="D1903" i="13"/>
  <c r="I1903" i="13" s="1"/>
  <c r="D1904" i="13"/>
  <c r="I1904" i="13" s="1"/>
  <c r="D1905" i="13"/>
  <c r="I1905" i="13" s="1"/>
  <c r="D1906" i="13"/>
  <c r="I1906" i="13" s="1"/>
  <c r="D1907" i="13"/>
  <c r="I1907" i="13" s="1"/>
  <c r="D1908" i="13"/>
  <c r="I1908" i="13" s="1"/>
  <c r="D1909" i="13"/>
  <c r="I1909" i="13" s="1"/>
  <c r="D1910" i="13"/>
  <c r="I1910" i="13" s="1"/>
  <c r="D1911" i="13"/>
  <c r="I1911" i="13" s="1"/>
  <c r="D1912" i="13"/>
  <c r="I1912" i="13" s="1"/>
  <c r="D1913" i="13"/>
  <c r="I1913" i="13" s="1"/>
  <c r="D1914" i="13"/>
  <c r="I1914" i="13" s="1"/>
  <c r="D1915" i="13"/>
  <c r="I1915" i="13" s="1"/>
  <c r="D1916" i="13"/>
  <c r="I1916" i="13" s="1"/>
  <c r="D1917" i="13"/>
  <c r="I1917" i="13" s="1"/>
  <c r="D1918" i="13"/>
  <c r="I1918" i="13" s="1"/>
  <c r="D1919" i="13"/>
  <c r="I1919" i="13" s="1"/>
  <c r="D1920" i="13"/>
  <c r="I1920" i="13" s="1"/>
  <c r="D1921" i="13"/>
  <c r="I1921" i="13" s="1"/>
  <c r="D1922" i="13"/>
  <c r="I1922" i="13" s="1"/>
  <c r="D1923" i="13"/>
  <c r="I1923" i="13" s="1"/>
  <c r="D1924" i="13"/>
  <c r="I1924" i="13" s="1"/>
  <c r="D1925" i="13"/>
  <c r="I1925" i="13" s="1"/>
  <c r="D1926" i="13"/>
  <c r="I1926" i="13" s="1"/>
  <c r="D1927" i="13"/>
  <c r="I1927" i="13" s="1"/>
  <c r="D1928" i="13"/>
  <c r="I1928" i="13" s="1"/>
  <c r="D1929" i="13"/>
  <c r="I1929" i="13" s="1"/>
  <c r="D1930" i="13"/>
  <c r="I1930" i="13" s="1"/>
  <c r="D1931" i="13"/>
  <c r="I1931" i="13" s="1"/>
  <c r="D1932" i="13"/>
  <c r="I1932" i="13" s="1"/>
  <c r="D1933" i="13"/>
  <c r="I1933" i="13" s="1"/>
  <c r="D1934" i="13"/>
  <c r="I1934" i="13" s="1"/>
  <c r="D1935" i="13"/>
  <c r="I1935" i="13" s="1"/>
  <c r="D1936" i="13"/>
  <c r="I1936" i="13" s="1"/>
  <c r="D1937" i="13"/>
  <c r="I1937" i="13" s="1"/>
  <c r="D1938" i="13"/>
  <c r="I1938" i="13" s="1"/>
  <c r="D1939" i="13"/>
  <c r="I1939" i="13" s="1"/>
  <c r="D1940" i="13"/>
  <c r="I1940" i="13" s="1"/>
  <c r="D1941" i="13"/>
  <c r="I1941" i="13" s="1"/>
  <c r="D1942" i="13"/>
  <c r="I1942" i="13" s="1"/>
  <c r="D1943" i="13"/>
  <c r="I1943" i="13" s="1"/>
  <c r="D1944" i="13"/>
  <c r="I1944" i="13" s="1"/>
  <c r="D1945" i="13"/>
  <c r="I1945" i="13" s="1"/>
  <c r="D1946" i="13"/>
  <c r="I1946" i="13" s="1"/>
  <c r="D1947" i="13"/>
  <c r="I1947" i="13" s="1"/>
  <c r="D1948" i="13"/>
  <c r="I1948" i="13" s="1"/>
  <c r="D1949" i="13"/>
  <c r="I1949" i="13" s="1"/>
  <c r="D1950" i="13"/>
  <c r="I1950" i="13" s="1"/>
  <c r="D1951" i="13"/>
  <c r="I1951" i="13" s="1"/>
  <c r="D1952" i="13"/>
  <c r="I1952" i="13" s="1"/>
  <c r="D1953" i="13"/>
  <c r="I1953" i="13" s="1"/>
  <c r="D1954" i="13"/>
  <c r="I1954" i="13" s="1"/>
  <c r="D1955" i="13"/>
  <c r="I1955" i="13" s="1"/>
  <c r="D1956" i="13"/>
  <c r="I1956" i="13" s="1"/>
  <c r="D1957" i="13"/>
  <c r="I1957" i="13" s="1"/>
  <c r="D1958" i="13"/>
  <c r="I1958" i="13" s="1"/>
  <c r="D1959" i="13"/>
  <c r="I1959" i="13" s="1"/>
  <c r="D1960" i="13"/>
  <c r="I1960" i="13" s="1"/>
  <c r="D1961" i="13"/>
  <c r="I1961" i="13" s="1"/>
  <c r="D1962" i="13"/>
  <c r="I1962" i="13" s="1"/>
  <c r="D1963" i="13"/>
  <c r="I1963" i="13" s="1"/>
  <c r="D1964" i="13"/>
  <c r="I1964" i="13" s="1"/>
  <c r="D1965" i="13"/>
  <c r="I1965" i="13" s="1"/>
  <c r="D1966" i="13"/>
  <c r="I1966" i="13" s="1"/>
  <c r="D1967" i="13"/>
  <c r="I1967" i="13" s="1"/>
  <c r="D1968" i="13"/>
  <c r="I1968" i="13" s="1"/>
  <c r="D1969" i="13"/>
  <c r="I1969" i="13" s="1"/>
  <c r="D1970" i="13"/>
  <c r="I1970" i="13" s="1"/>
  <c r="D1971" i="13"/>
  <c r="I1971" i="13" s="1"/>
  <c r="D1972" i="13"/>
  <c r="I1972" i="13" s="1"/>
  <c r="D1973" i="13"/>
  <c r="I1973" i="13" s="1"/>
  <c r="D1974" i="13"/>
  <c r="I1974" i="13" s="1"/>
  <c r="D1975" i="13"/>
  <c r="I1975" i="13" s="1"/>
  <c r="D1976" i="13"/>
  <c r="I1976" i="13" s="1"/>
  <c r="D1977" i="13"/>
  <c r="I1977" i="13" s="1"/>
  <c r="D1978" i="13"/>
  <c r="I1978" i="13" s="1"/>
  <c r="D1979" i="13"/>
  <c r="I1979" i="13" s="1"/>
  <c r="D1980" i="13"/>
  <c r="I1980" i="13" s="1"/>
  <c r="D1981" i="13"/>
  <c r="I1981" i="13" s="1"/>
  <c r="D1982" i="13"/>
  <c r="I1982" i="13" s="1"/>
  <c r="D1983" i="13"/>
  <c r="I1983" i="13" s="1"/>
  <c r="D1984" i="13"/>
  <c r="I1984" i="13" s="1"/>
  <c r="D1985" i="13"/>
  <c r="I1985" i="13" s="1"/>
  <c r="D1986" i="13"/>
  <c r="I1986" i="13" s="1"/>
  <c r="D1987" i="13"/>
  <c r="I1987" i="13" s="1"/>
  <c r="D1988" i="13"/>
  <c r="I1988" i="13" s="1"/>
  <c r="D1989" i="13"/>
  <c r="I1989" i="13" s="1"/>
  <c r="D1990" i="13"/>
  <c r="I1990" i="13" s="1"/>
  <c r="D1991" i="13"/>
  <c r="I1991" i="13" s="1"/>
  <c r="D1992" i="13"/>
  <c r="I1992" i="13" s="1"/>
  <c r="D1993" i="13"/>
  <c r="I1993" i="13" s="1"/>
  <c r="D1994" i="13"/>
  <c r="I1994" i="13" s="1"/>
  <c r="D1995" i="13"/>
  <c r="I1995" i="13" s="1"/>
  <c r="D1996" i="13"/>
  <c r="I1996" i="13" s="1"/>
  <c r="D1997" i="13"/>
  <c r="I1997" i="13" s="1"/>
  <c r="D1998" i="13"/>
  <c r="I1998" i="13" s="1"/>
  <c r="D1999" i="13"/>
  <c r="I1999" i="13" s="1"/>
  <c r="D2000" i="13"/>
  <c r="I2000" i="13" s="1"/>
  <c r="D2001" i="13"/>
  <c r="I2001" i="13" s="1"/>
  <c r="D2002" i="13"/>
  <c r="I2002" i="13" s="1"/>
  <c r="D2003" i="13"/>
  <c r="I2003" i="13" s="1"/>
  <c r="D2004" i="13"/>
  <c r="I2004" i="13" s="1"/>
  <c r="D2005" i="13"/>
  <c r="I2005" i="13" s="1"/>
  <c r="D2006" i="13"/>
  <c r="I2006" i="13" s="1"/>
  <c r="D2007" i="13"/>
  <c r="I2007" i="13" s="1"/>
  <c r="D2008" i="13"/>
  <c r="I2008" i="13" s="1"/>
  <c r="D2009" i="13"/>
  <c r="I2009" i="13" s="1"/>
  <c r="D2010" i="13"/>
  <c r="I2010" i="13" s="1"/>
  <c r="D2011" i="13"/>
  <c r="I2011" i="13" s="1"/>
  <c r="D2012" i="13"/>
  <c r="I2012" i="13" s="1"/>
  <c r="D2013" i="13"/>
  <c r="I2013" i="13" s="1"/>
  <c r="D2014" i="13"/>
  <c r="I2014" i="13" s="1"/>
  <c r="D2015" i="13"/>
  <c r="I2015" i="13" s="1"/>
  <c r="D2016" i="13"/>
  <c r="I2016" i="13" s="1"/>
  <c r="D2017" i="13"/>
  <c r="I2017" i="13" s="1"/>
  <c r="D2018" i="13"/>
  <c r="I2018" i="13" s="1"/>
  <c r="D2019" i="13"/>
  <c r="I2019" i="13" s="1"/>
  <c r="D2020" i="13"/>
  <c r="I2020" i="13" s="1"/>
  <c r="D2021" i="13"/>
  <c r="I2021" i="13" s="1"/>
  <c r="D2022" i="13"/>
  <c r="I2022" i="13" s="1"/>
  <c r="D2023" i="13"/>
  <c r="I2023" i="13" s="1"/>
  <c r="D2024" i="13"/>
  <c r="I2024" i="13" s="1"/>
  <c r="D2025" i="13"/>
  <c r="I2025" i="13" s="1"/>
  <c r="D2026" i="13"/>
  <c r="I2026" i="13" s="1"/>
  <c r="D2027" i="13"/>
  <c r="I2027" i="13" s="1"/>
  <c r="D2028" i="13"/>
  <c r="I2028" i="13" s="1"/>
  <c r="D2029" i="13"/>
  <c r="I2029" i="13" s="1"/>
  <c r="D2030" i="13"/>
  <c r="I2030" i="13" s="1"/>
  <c r="D2031" i="13"/>
  <c r="I2031" i="13" s="1"/>
  <c r="D2032" i="13"/>
  <c r="I2032" i="13" s="1"/>
  <c r="D2033" i="13"/>
  <c r="I2033" i="13" s="1"/>
  <c r="D2034" i="13"/>
  <c r="I2034" i="13" s="1"/>
  <c r="D2035" i="13"/>
  <c r="I2035" i="13" s="1"/>
  <c r="D2036" i="13"/>
  <c r="I2036" i="13" s="1"/>
  <c r="D2037" i="13"/>
  <c r="I2037" i="13" s="1"/>
  <c r="D2038" i="13"/>
  <c r="I2038" i="13" s="1"/>
  <c r="D2039" i="13"/>
  <c r="I2039" i="13" s="1"/>
  <c r="D2040" i="13"/>
  <c r="I2040" i="13" s="1"/>
  <c r="D2041" i="13"/>
  <c r="I2041" i="13" s="1"/>
  <c r="D2042" i="13"/>
  <c r="I2042" i="13" s="1"/>
  <c r="D2043" i="13"/>
  <c r="I2043" i="13" s="1"/>
  <c r="D2044" i="13"/>
  <c r="I2044" i="13" s="1"/>
  <c r="D2045" i="13"/>
  <c r="I2045" i="13" s="1"/>
  <c r="D2046" i="13"/>
  <c r="I2046" i="13" s="1"/>
  <c r="D2047" i="13"/>
  <c r="I2047" i="13" s="1"/>
  <c r="D2048" i="13"/>
  <c r="I2048" i="13" s="1"/>
  <c r="D2049" i="13"/>
  <c r="I2049" i="13" s="1"/>
  <c r="D2050" i="13"/>
  <c r="I2050" i="13" s="1"/>
  <c r="D2051" i="13"/>
  <c r="I2051" i="13" s="1"/>
  <c r="D2052" i="13"/>
  <c r="I2052" i="13" s="1"/>
  <c r="D2053" i="13"/>
  <c r="I2053" i="13" s="1"/>
  <c r="D2054" i="13"/>
  <c r="I2054" i="13" s="1"/>
  <c r="D2055" i="13"/>
  <c r="I2055" i="13" s="1"/>
  <c r="D2056" i="13"/>
  <c r="I2056" i="13" s="1"/>
  <c r="D2057" i="13"/>
  <c r="I2057" i="13" s="1"/>
  <c r="D2058" i="13"/>
  <c r="I2058" i="13" s="1"/>
  <c r="D2059" i="13"/>
  <c r="I2059" i="13" s="1"/>
  <c r="D2060" i="13"/>
  <c r="I2060" i="13" s="1"/>
  <c r="D2061" i="13"/>
  <c r="I2061" i="13" s="1"/>
  <c r="D2062" i="13"/>
  <c r="I2062" i="13" s="1"/>
  <c r="D2063" i="13"/>
  <c r="I2063" i="13" s="1"/>
  <c r="D2064" i="13"/>
  <c r="I2064" i="13" s="1"/>
  <c r="D2065" i="13"/>
  <c r="I2065" i="13" s="1"/>
  <c r="D2066" i="13"/>
  <c r="I2066" i="13" s="1"/>
  <c r="D2067" i="13"/>
  <c r="I2067" i="13" s="1"/>
  <c r="D2068" i="13"/>
  <c r="I2068" i="13" s="1"/>
  <c r="D2069" i="13"/>
  <c r="I2069" i="13" s="1"/>
  <c r="D2070" i="13"/>
  <c r="I2070" i="13" s="1"/>
  <c r="D2071" i="13"/>
  <c r="I2071" i="13" s="1"/>
  <c r="D2072" i="13"/>
  <c r="I2072" i="13" s="1"/>
  <c r="D2073" i="13"/>
  <c r="I2073" i="13" s="1"/>
  <c r="D2074" i="13"/>
  <c r="I2074" i="13" s="1"/>
  <c r="D2075" i="13"/>
  <c r="I2075" i="13" s="1"/>
  <c r="D2076" i="13"/>
  <c r="I2076" i="13" s="1"/>
  <c r="D2077" i="13"/>
  <c r="I2077" i="13" s="1"/>
  <c r="D2078" i="13"/>
  <c r="I2078" i="13" s="1"/>
  <c r="D2079" i="13"/>
  <c r="I2079" i="13" s="1"/>
  <c r="D2080" i="13"/>
  <c r="I2080" i="13" s="1"/>
  <c r="D2081" i="13"/>
  <c r="I2081" i="13" s="1"/>
  <c r="D2082" i="13"/>
  <c r="I2082" i="13" s="1"/>
  <c r="D2083" i="13"/>
  <c r="I2083" i="13" s="1"/>
  <c r="D2084" i="13"/>
  <c r="I2084" i="13" s="1"/>
  <c r="D2085" i="13"/>
  <c r="I2085" i="13" s="1"/>
  <c r="D2086" i="13"/>
  <c r="I2086" i="13" s="1"/>
  <c r="D2087" i="13"/>
  <c r="I2087" i="13" s="1"/>
  <c r="D2088" i="13"/>
  <c r="I2088" i="13" s="1"/>
  <c r="D2089" i="13"/>
  <c r="I2089" i="13" s="1"/>
  <c r="D2090" i="13"/>
  <c r="I2090" i="13" s="1"/>
  <c r="D2091" i="13"/>
  <c r="I2091" i="13" s="1"/>
  <c r="D2092" i="13"/>
  <c r="I2092" i="13" s="1"/>
  <c r="D2093" i="13"/>
  <c r="I2093" i="13" s="1"/>
  <c r="D2094" i="13"/>
  <c r="I2094" i="13" s="1"/>
  <c r="D2095" i="13"/>
  <c r="I2095" i="13" s="1"/>
  <c r="D2096" i="13"/>
  <c r="I2096" i="13" s="1"/>
  <c r="D2097" i="13"/>
  <c r="I2097" i="13" s="1"/>
  <c r="D2098" i="13"/>
  <c r="I2098" i="13" s="1"/>
  <c r="D2099" i="13"/>
  <c r="I2099" i="13" s="1"/>
  <c r="D2100" i="13"/>
  <c r="I2100" i="13" s="1"/>
  <c r="D2101" i="13"/>
  <c r="I2101" i="13" s="1"/>
  <c r="D2102" i="13"/>
  <c r="I2102" i="13" s="1"/>
  <c r="D2103" i="13"/>
  <c r="I2103" i="13" s="1"/>
  <c r="D2104" i="13"/>
  <c r="I2104" i="13" s="1"/>
  <c r="D2105" i="13"/>
  <c r="I2105" i="13" s="1"/>
  <c r="D2106" i="13"/>
  <c r="I2106" i="13" s="1"/>
  <c r="D2107" i="13"/>
  <c r="I2107" i="13" s="1"/>
  <c r="D2108" i="13"/>
  <c r="I2108" i="13" s="1"/>
  <c r="D2109" i="13"/>
  <c r="I2109" i="13" s="1"/>
  <c r="D2110" i="13"/>
  <c r="I2110" i="13" s="1"/>
  <c r="D2111" i="13"/>
  <c r="I2111" i="13" s="1"/>
  <c r="D2112" i="13"/>
  <c r="I2112" i="13" s="1"/>
  <c r="D2113" i="13"/>
  <c r="I2113" i="13" s="1"/>
  <c r="D2114" i="13"/>
  <c r="I2114" i="13" s="1"/>
  <c r="D2115" i="13"/>
  <c r="I2115" i="13" s="1"/>
  <c r="D2116" i="13"/>
  <c r="I2116" i="13" s="1"/>
  <c r="D2117" i="13"/>
  <c r="I2117" i="13" s="1"/>
  <c r="D2118" i="13"/>
  <c r="I2118" i="13" s="1"/>
  <c r="D2119" i="13"/>
  <c r="I2119" i="13" s="1"/>
  <c r="D2120" i="13"/>
  <c r="I2120" i="13" s="1"/>
  <c r="D2121" i="13"/>
  <c r="I2121" i="13" s="1"/>
  <c r="D2122" i="13"/>
  <c r="I2122" i="13" s="1"/>
  <c r="D2123" i="13"/>
  <c r="I2123" i="13" s="1"/>
  <c r="D2124" i="13"/>
  <c r="I2124" i="13" s="1"/>
  <c r="D2125" i="13"/>
  <c r="I2125" i="13" s="1"/>
  <c r="D2126" i="13"/>
  <c r="I2126" i="13" s="1"/>
  <c r="D2127" i="13"/>
  <c r="I2127" i="13" s="1"/>
  <c r="D2128" i="13"/>
  <c r="I2128" i="13" s="1"/>
  <c r="D2129" i="13"/>
  <c r="I2129" i="13" s="1"/>
  <c r="D2130" i="13"/>
  <c r="I2130" i="13" s="1"/>
  <c r="D2131" i="13"/>
  <c r="I2131" i="13" s="1"/>
  <c r="D2132" i="13"/>
  <c r="I2132" i="13" s="1"/>
  <c r="D2133" i="13"/>
  <c r="I2133" i="13" s="1"/>
  <c r="D2134" i="13"/>
  <c r="I2134" i="13" s="1"/>
  <c r="D2135" i="13"/>
  <c r="I2135" i="13" s="1"/>
  <c r="D2136" i="13"/>
  <c r="I2136" i="13" s="1"/>
  <c r="D2137" i="13"/>
  <c r="I2137" i="13" s="1"/>
  <c r="D2138" i="13"/>
  <c r="I2138" i="13" s="1"/>
  <c r="D2139" i="13"/>
  <c r="I2139" i="13" s="1"/>
  <c r="D2140" i="13"/>
  <c r="I2140" i="13" s="1"/>
  <c r="D2141" i="13"/>
  <c r="I2141" i="13" s="1"/>
  <c r="D2142" i="13"/>
  <c r="I2142" i="13" s="1"/>
  <c r="D2143" i="13"/>
  <c r="I2143" i="13" s="1"/>
  <c r="D2144" i="13"/>
  <c r="I2144" i="13" s="1"/>
  <c r="D2145" i="13"/>
  <c r="I2145" i="13" s="1"/>
  <c r="D2146" i="13"/>
  <c r="I2146" i="13" s="1"/>
  <c r="D2147" i="13"/>
  <c r="I2147" i="13" s="1"/>
  <c r="D2148" i="13"/>
  <c r="I2148" i="13" s="1"/>
  <c r="D2149" i="13"/>
  <c r="I2149" i="13" s="1"/>
  <c r="D2150" i="13"/>
  <c r="I2150" i="13" s="1"/>
  <c r="D2151" i="13"/>
  <c r="I2151" i="13" s="1"/>
  <c r="D2152" i="13"/>
  <c r="I2152" i="13" s="1"/>
  <c r="D2153" i="13"/>
  <c r="I2153" i="13" s="1"/>
  <c r="D2154" i="13"/>
  <c r="I2154" i="13" s="1"/>
  <c r="D2155" i="13"/>
  <c r="I2155" i="13" s="1"/>
  <c r="D2156" i="13"/>
  <c r="I2156" i="13" s="1"/>
  <c r="D2157" i="13"/>
  <c r="I2157" i="13" s="1"/>
  <c r="D2158" i="13"/>
  <c r="I2158" i="13" s="1"/>
  <c r="D2159" i="13"/>
  <c r="I2159" i="13" s="1"/>
  <c r="D2160" i="13"/>
  <c r="I2160" i="13" s="1"/>
  <c r="D2161" i="13"/>
  <c r="I2161" i="13" s="1"/>
  <c r="D2162" i="13"/>
  <c r="I2162" i="13" s="1"/>
  <c r="D2163" i="13"/>
  <c r="I2163" i="13" s="1"/>
  <c r="D2164" i="13"/>
  <c r="I2164" i="13" s="1"/>
  <c r="D2165" i="13"/>
  <c r="I2165" i="13" s="1"/>
  <c r="D2166" i="13"/>
  <c r="I2166" i="13" s="1"/>
  <c r="D2167" i="13"/>
  <c r="I2167" i="13" s="1"/>
  <c r="D2168" i="13"/>
  <c r="I2168" i="13" s="1"/>
  <c r="D2169" i="13"/>
  <c r="I2169" i="13" s="1"/>
  <c r="D2170" i="13"/>
  <c r="I2170" i="13" s="1"/>
  <c r="D2171" i="13"/>
  <c r="I2171" i="13" s="1"/>
  <c r="D2172" i="13"/>
  <c r="I2172" i="13" s="1"/>
  <c r="D2173" i="13"/>
  <c r="I2173" i="13" s="1"/>
  <c r="D2174" i="13"/>
  <c r="I2174" i="13" s="1"/>
  <c r="D2175" i="13"/>
  <c r="I2175" i="13" s="1"/>
  <c r="D2176" i="13"/>
  <c r="I2176" i="13" s="1"/>
  <c r="D2177" i="13"/>
  <c r="I2177" i="13" s="1"/>
  <c r="D2178" i="13"/>
  <c r="I2178" i="13" s="1"/>
  <c r="D2179" i="13"/>
  <c r="I2179" i="13" s="1"/>
  <c r="D2180" i="13"/>
  <c r="I2180" i="13" s="1"/>
  <c r="D2181" i="13"/>
  <c r="I2181" i="13" s="1"/>
  <c r="D2182" i="13"/>
  <c r="I2182" i="13" s="1"/>
  <c r="D2183" i="13"/>
  <c r="I2183" i="13" s="1"/>
  <c r="D2184" i="13"/>
  <c r="I2184" i="13" s="1"/>
  <c r="D2185" i="13"/>
  <c r="I2185" i="13" s="1"/>
  <c r="D2186" i="13"/>
  <c r="I2186" i="13" s="1"/>
  <c r="D2187" i="13"/>
  <c r="I2187" i="13" s="1"/>
  <c r="D2188" i="13"/>
  <c r="I2188" i="13" s="1"/>
  <c r="D2189" i="13"/>
  <c r="I2189" i="13" s="1"/>
  <c r="D2190" i="13"/>
  <c r="I2190" i="13" s="1"/>
  <c r="D2191" i="13"/>
  <c r="I2191" i="13" s="1"/>
  <c r="D2192" i="13"/>
  <c r="I2192" i="13" s="1"/>
  <c r="D2193" i="13"/>
  <c r="I2193" i="13" s="1"/>
  <c r="D2" i="13"/>
  <c r="I2" i="13" s="1"/>
  <c r="C26" i="10"/>
  <c r="D26" i="10"/>
  <c r="D25" i="10"/>
  <c r="D24" i="10"/>
  <c r="D23" i="10"/>
  <c r="D22" i="10"/>
  <c r="D21" i="10"/>
  <c r="N2193" i="13"/>
  <c r="M2193" i="13"/>
  <c r="L2193" i="13"/>
  <c r="K2193" i="13"/>
  <c r="F2193" i="13"/>
  <c r="C2193" i="13"/>
  <c r="N2192" i="13"/>
  <c r="M2192" i="13"/>
  <c r="L2192" i="13"/>
  <c r="K2192" i="13"/>
  <c r="F2192" i="13"/>
  <c r="C2192" i="13"/>
  <c r="N2191" i="13"/>
  <c r="M2191" i="13"/>
  <c r="L2191" i="13"/>
  <c r="K2191" i="13"/>
  <c r="F2191" i="13"/>
  <c r="C2191" i="13"/>
  <c r="N2190" i="13"/>
  <c r="M2190" i="13"/>
  <c r="L2190" i="13"/>
  <c r="K2190" i="13"/>
  <c r="F2190" i="13"/>
  <c r="C2190" i="13"/>
  <c r="N2189" i="13"/>
  <c r="M2189" i="13"/>
  <c r="L2189" i="13"/>
  <c r="K2189" i="13"/>
  <c r="F2189" i="13"/>
  <c r="C2189" i="13"/>
  <c r="N2188" i="13"/>
  <c r="M2188" i="13"/>
  <c r="L2188" i="13"/>
  <c r="K2188" i="13"/>
  <c r="F2188" i="13"/>
  <c r="C2188" i="13"/>
  <c r="N2187" i="13"/>
  <c r="M2187" i="13"/>
  <c r="L2187" i="13"/>
  <c r="K2187" i="13"/>
  <c r="F2187" i="13"/>
  <c r="C2187" i="13"/>
  <c r="N2186" i="13"/>
  <c r="M2186" i="13"/>
  <c r="L2186" i="13"/>
  <c r="K2186" i="13"/>
  <c r="F2186" i="13"/>
  <c r="C2186" i="13"/>
  <c r="N2185" i="13"/>
  <c r="M2185" i="13"/>
  <c r="L2185" i="13"/>
  <c r="K2185" i="13"/>
  <c r="F2185" i="13"/>
  <c r="C2185" i="13"/>
  <c r="N2184" i="13"/>
  <c r="M2184" i="13"/>
  <c r="L2184" i="13"/>
  <c r="K2184" i="13"/>
  <c r="F2184" i="13"/>
  <c r="C2184" i="13"/>
  <c r="N2183" i="13"/>
  <c r="M2183" i="13"/>
  <c r="L2183" i="13"/>
  <c r="K2183" i="13"/>
  <c r="F2183" i="13"/>
  <c r="C2183" i="13"/>
  <c r="N2182" i="13"/>
  <c r="M2182" i="13"/>
  <c r="L2182" i="13"/>
  <c r="K2182" i="13"/>
  <c r="F2182" i="13"/>
  <c r="C2182" i="13"/>
  <c r="N2181" i="13"/>
  <c r="M2181" i="13"/>
  <c r="L2181" i="13"/>
  <c r="K2181" i="13"/>
  <c r="F2181" i="13"/>
  <c r="C2181" i="13"/>
  <c r="N2180" i="13"/>
  <c r="M2180" i="13"/>
  <c r="L2180" i="13"/>
  <c r="K2180" i="13"/>
  <c r="F2180" i="13"/>
  <c r="C2180" i="13"/>
  <c r="N2179" i="13"/>
  <c r="M2179" i="13"/>
  <c r="L2179" i="13"/>
  <c r="K2179" i="13"/>
  <c r="F2179" i="13"/>
  <c r="C2179" i="13"/>
  <c r="N2178" i="13"/>
  <c r="M2178" i="13"/>
  <c r="L2178" i="13"/>
  <c r="K2178" i="13"/>
  <c r="F2178" i="13"/>
  <c r="C2178" i="13"/>
  <c r="N2177" i="13"/>
  <c r="M2177" i="13"/>
  <c r="L2177" i="13"/>
  <c r="K2177" i="13"/>
  <c r="F2177" i="13"/>
  <c r="C2177" i="13"/>
  <c r="N2176" i="13"/>
  <c r="M2176" i="13"/>
  <c r="L2176" i="13"/>
  <c r="K2176" i="13"/>
  <c r="F2176" i="13"/>
  <c r="C2176" i="13"/>
  <c r="N2175" i="13"/>
  <c r="M2175" i="13"/>
  <c r="L2175" i="13"/>
  <c r="K2175" i="13"/>
  <c r="F2175" i="13"/>
  <c r="C2175" i="13"/>
  <c r="N2174" i="13"/>
  <c r="M2174" i="13"/>
  <c r="L2174" i="13"/>
  <c r="K2174" i="13"/>
  <c r="F2174" i="13"/>
  <c r="C2174" i="13"/>
  <c r="N2173" i="13"/>
  <c r="M2173" i="13"/>
  <c r="L2173" i="13"/>
  <c r="K2173" i="13"/>
  <c r="F2173" i="13"/>
  <c r="C2173" i="13"/>
  <c r="N2172" i="13"/>
  <c r="M2172" i="13"/>
  <c r="L2172" i="13"/>
  <c r="K2172" i="13"/>
  <c r="F2172" i="13"/>
  <c r="C2172" i="13"/>
  <c r="N2171" i="13"/>
  <c r="M2171" i="13"/>
  <c r="L2171" i="13"/>
  <c r="K2171" i="13"/>
  <c r="F2171" i="13"/>
  <c r="C2171" i="13"/>
  <c r="N2170" i="13"/>
  <c r="M2170" i="13"/>
  <c r="L2170" i="13"/>
  <c r="K2170" i="13"/>
  <c r="F2170" i="13"/>
  <c r="C2170" i="13"/>
  <c r="N2169" i="13"/>
  <c r="M2169" i="13"/>
  <c r="L2169" i="13"/>
  <c r="K2169" i="13"/>
  <c r="F2169" i="13"/>
  <c r="C2169" i="13"/>
  <c r="N2168" i="13"/>
  <c r="M2168" i="13"/>
  <c r="L2168" i="13"/>
  <c r="K2168" i="13"/>
  <c r="F2168" i="13"/>
  <c r="C2168" i="13"/>
  <c r="N2167" i="13"/>
  <c r="M2167" i="13"/>
  <c r="L2167" i="13"/>
  <c r="K2167" i="13"/>
  <c r="F2167" i="13"/>
  <c r="C2167" i="13"/>
  <c r="N2166" i="13"/>
  <c r="M2166" i="13"/>
  <c r="L2166" i="13"/>
  <c r="K2166" i="13"/>
  <c r="F2166" i="13"/>
  <c r="C2166" i="13"/>
  <c r="N2165" i="13"/>
  <c r="M2165" i="13"/>
  <c r="L2165" i="13"/>
  <c r="K2165" i="13"/>
  <c r="F2165" i="13"/>
  <c r="C2165" i="13"/>
  <c r="N2164" i="13"/>
  <c r="M2164" i="13"/>
  <c r="L2164" i="13"/>
  <c r="K2164" i="13"/>
  <c r="F2164" i="13"/>
  <c r="C2164" i="13"/>
  <c r="N2163" i="13"/>
  <c r="M2163" i="13"/>
  <c r="L2163" i="13"/>
  <c r="K2163" i="13"/>
  <c r="F2163" i="13"/>
  <c r="C2163" i="13"/>
  <c r="N2162" i="13"/>
  <c r="M2162" i="13"/>
  <c r="L2162" i="13"/>
  <c r="K2162" i="13"/>
  <c r="F2162" i="13"/>
  <c r="C2162" i="13"/>
  <c r="N2161" i="13"/>
  <c r="M2161" i="13"/>
  <c r="L2161" i="13"/>
  <c r="K2161" i="13"/>
  <c r="F2161" i="13"/>
  <c r="C2161" i="13"/>
  <c r="N2160" i="13"/>
  <c r="M2160" i="13"/>
  <c r="L2160" i="13"/>
  <c r="K2160" i="13"/>
  <c r="F2160" i="13"/>
  <c r="C2160" i="13"/>
  <c r="N2159" i="13"/>
  <c r="M2159" i="13"/>
  <c r="L2159" i="13"/>
  <c r="K2159" i="13"/>
  <c r="F2159" i="13"/>
  <c r="C2159" i="13"/>
  <c r="N2158" i="13"/>
  <c r="M2158" i="13"/>
  <c r="L2158" i="13"/>
  <c r="K2158" i="13"/>
  <c r="F2158" i="13"/>
  <c r="C2158" i="13"/>
  <c r="N2157" i="13"/>
  <c r="M2157" i="13"/>
  <c r="L2157" i="13"/>
  <c r="K2157" i="13"/>
  <c r="F2157" i="13"/>
  <c r="C2157" i="13"/>
  <c r="N2156" i="13"/>
  <c r="M2156" i="13"/>
  <c r="L2156" i="13"/>
  <c r="K2156" i="13"/>
  <c r="F2156" i="13"/>
  <c r="C2156" i="13"/>
  <c r="N2155" i="13"/>
  <c r="M2155" i="13"/>
  <c r="L2155" i="13"/>
  <c r="K2155" i="13"/>
  <c r="F2155" i="13"/>
  <c r="C2155" i="13"/>
  <c r="N2154" i="13"/>
  <c r="M2154" i="13"/>
  <c r="L2154" i="13"/>
  <c r="K2154" i="13"/>
  <c r="F2154" i="13"/>
  <c r="C2154" i="13"/>
  <c r="N2153" i="13"/>
  <c r="M2153" i="13"/>
  <c r="L2153" i="13"/>
  <c r="K2153" i="13"/>
  <c r="F2153" i="13"/>
  <c r="C2153" i="13"/>
  <c r="N2152" i="13"/>
  <c r="M2152" i="13"/>
  <c r="L2152" i="13"/>
  <c r="K2152" i="13"/>
  <c r="F2152" i="13"/>
  <c r="C2152" i="13"/>
  <c r="N2151" i="13"/>
  <c r="M2151" i="13"/>
  <c r="L2151" i="13"/>
  <c r="K2151" i="13"/>
  <c r="F2151" i="13"/>
  <c r="C2151" i="13"/>
  <c r="N2150" i="13"/>
  <c r="M2150" i="13"/>
  <c r="L2150" i="13"/>
  <c r="K2150" i="13"/>
  <c r="F2150" i="13"/>
  <c r="C2150" i="13"/>
  <c r="N2149" i="13"/>
  <c r="M2149" i="13"/>
  <c r="L2149" i="13"/>
  <c r="K2149" i="13"/>
  <c r="F2149" i="13"/>
  <c r="C2149" i="13"/>
  <c r="N2148" i="13"/>
  <c r="M2148" i="13"/>
  <c r="L2148" i="13"/>
  <c r="K2148" i="13"/>
  <c r="F2148" i="13"/>
  <c r="C2148" i="13"/>
  <c r="N2147" i="13"/>
  <c r="M2147" i="13"/>
  <c r="L2147" i="13"/>
  <c r="K2147" i="13"/>
  <c r="F2147" i="13"/>
  <c r="C2147" i="13"/>
  <c r="N2146" i="13"/>
  <c r="M2146" i="13"/>
  <c r="L2146" i="13"/>
  <c r="K2146" i="13"/>
  <c r="F2146" i="13"/>
  <c r="C2146" i="13"/>
  <c r="N2145" i="13"/>
  <c r="M2145" i="13"/>
  <c r="L2145" i="13"/>
  <c r="K2145" i="13"/>
  <c r="F2145" i="13"/>
  <c r="C2145" i="13"/>
  <c r="N2144" i="13"/>
  <c r="M2144" i="13"/>
  <c r="L2144" i="13"/>
  <c r="K2144" i="13"/>
  <c r="F2144" i="13"/>
  <c r="C2144" i="13"/>
  <c r="N2143" i="13"/>
  <c r="M2143" i="13"/>
  <c r="L2143" i="13"/>
  <c r="K2143" i="13"/>
  <c r="F2143" i="13"/>
  <c r="C2143" i="13"/>
  <c r="N2142" i="13"/>
  <c r="M2142" i="13"/>
  <c r="L2142" i="13"/>
  <c r="K2142" i="13"/>
  <c r="F2142" i="13"/>
  <c r="C2142" i="13"/>
  <c r="N2141" i="13"/>
  <c r="M2141" i="13"/>
  <c r="L2141" i="13"/>
  <c r="K2141" i="13"/>
  <c r="F2141" i="13"/>
  <c r="C2141" i="13"/>
  <c r="N2140" i="13"/>
  <c r="M2140" i="13"/>
  <c r="L2140" i="13"/>
  <c r="K2140" i="13"/>
  <c r="F2140" i="13"/>
  <c r="C2140" i="13"/>
  <c r="N2139" i="13"/>
  <c r="M2139" i="13"/>
  <c r="L2139" i="13"/>
  <c r="K2139" i="13"/>
  <c r="F2139" i="13"/>
  <c r="C2139" i="13"/>
  <c r="N2138" i="13"/>
  <c r="M2138" i="13"/>
  <c r="L2138" i="13"/>
  <c r="K2138" i="13"/>
  <c r="F2138" i="13"/>
  <c r="C2138" i="13"/>
  <c r="N2137" i="13"/>
  <c r="M2137" i="13"/>
  <c r="L2137" i="13"/>
  <c r="K2137" i="13"/>
  <c r="F2137" i="13"/>
  <c r="C2137" i="13"/>
  <c r="N2136" i="13"/>
  <c r="M2136" i="13"/>
  <c r="L2136" i="13"/>
  <c r="K2136" i="13"/>
  <c r="F2136" i="13"/>
  <c r="C2136" i="13"/>
  <c r="N2135" i="13"/>
  <c r="M2135" i="13"/>
  <c r="L2135" i="13"/>
  <c r="K2135" i="13"/>
  <c r="F2135" i="13"/>
  <c r="C2135" i="13"/>
  <c r="N2134" i="13"/>
  <c r="M2134" i="13"/>
  <c r="L2134" i="13"/>
  <c r="K2134" i="13"/>
  <c r="F2134" i="13"/>
  <c r="C2134" i="13"/>
  <c r="N2133" i="13"/>
  <c r="M2133" i="13"/>
  <c r="L2133" i="13"/>
  <c r="K2133" i="13"/>
  <c r="F2133" i="13"/>
  <c r="C2133" i="13"/>
  <c r="N2132" i="13"/>
  <c r="M2132" i="13"/>
  <c r="L2132" i="13"/>
  <c r="K2132" i="13"/>
  <c r="F2132" i="13"/>
  <c r="C2132" i="13"/>
  <c r="N2131" i="13"/>
  <c r="M2131" i="13"/>
  <c r="L2131" i="13"/>
  <c r="K2131" i="13"/>
  <c r="F2131" i="13"/>
  <c r="C2131" i="13"/>
  <c r="N2130" i="13"/>
  <c r="M2130" i="13"/>
  <c r="L2130" i="13"/>
  <c r="K2130" i="13"/>
  <c r="F2130" i="13"/>
  <c r="C2130" i="13"/>
  <c r="N2129" i="13"/>
  <c r="M2129" i="13"/>
  <c r="L2129" i="13"/>
  <c r="K2129" i="13"/>
  <c r="F2129" i="13"/>
  <c r="C2129" i="13"/>
  <c r="N2128" i="13"/>
  <c r="M2128" i="13"/>
  <c r="L2128" i="13"/>
  <c r="K2128" i="13"/>
  <c r="F2128" i="13"/>
  <c r="C2128" i="13"/>
  <c r="N2127" i="13"/>
  <c r="M2127" i="13"/>
  <c r="L2127" i="13"/>
  <c r="K2127" i="13"/>
  <c r="F2127" i="13"/>
  <c r="C2127" i="13"/>
  <c r="N2126" i="13"/>
  <c r="M2126" i="13"/>
  <c r="L2126" i="13"/>
  <c r="K2126" i="13"/>
  <c r="F2126" i="13"/>
  <c r="C2126" i="13"/>
  <c r="N2125" i="13"/>
  <c r="M2125" i="13"/>
  <c r="L2125" i="13"/>
  <c r="K2125" i="13"/>
  <c r="F2125" i="13"/>
  <c r="C2125" i="13"/>
  <c r="N2124" i="13"/>
  <c r="M2124" i="13"/>
  <c r="L2124" i="13"/>
  <c r="K2124" i="13"/>
  <c r="F2124" i="13"/>
  <c r="C2124" i="13"/>
  <c r="N2123" i="13"/>
  <c r="M2123" i="13"/>
  <c r="L2123" i="13"/>
  <c r="K2123" i="13"/>
  <c r="F2123" i="13"/>
  <c r="C2123" i="13"/>
  <c r="N2122" i="13"/>
  <c r="M2122" i="13"/>
  <c r="L2122" i="13"/>
  <c r="K2122" i="13"/>
  <c r="F2122" i="13"/>
  <c r="C2122" i="13"/>
  <c r="N2121" i="13"/>
  <c r="M2121" i="13"/>
  <c r="L2121" i="13"/>
  <c r="K2121" i="13"/>
  <c r="F2121" i="13"/>
  <c r="C2121" i="13"/>
  <c r="N2120" i="13"/>
  <c r="M2120" i="13"/>
  <c r="L2120" i="13"/>
  <c r="K2120" i="13"/>
  <c r="F2120" i="13"/>
  <c r="C2120" i="13"/>
  <c r="N2119" i="13"/>
  <c r="M2119" i="13"/>
  <c r="L2119" i="13"/>
  <c r="K2119" i="13"/>
  <c r="F2119" i="13"/>
  <c r="C2119" i="13"/>
  <c r="N2118" i="13"/>
  <c r="M2118" i="13"/>
  <c r="L2118" i="13"/>
  <c r="K2118" i="13"/>
  <c r="F2118" i="13"/>
  <c r="C2118" i="13"/>
  <c r="N2117" i="13"/>
  <c r="M2117" i="13"/>
  <c r="L2117" i="13"/>
  <c r="K2117" i="13"/>
  <c r="F2117" i="13"/>
  <c r="C2117" i="13"/>
  <c r="N2116" i="13"/>
  <c r="M2116" i="13"/>
  <c r="L2116" i="13"/>
  <c r="K2116" i="13"/>
  <c r="F2116" i="13"/>
  <c r="C2116" i="13"/>
  <c r="N2115" i="13"/>
  <c r="M2115" i="13"/>
  <c r="L2115" i="13"/>
  <c r="K2115" i="13"/>
  <c r="F2115" i="13"/>
  <c r="C2115" i="13"/>
  <c r="N2114" i="13"/>
  <c r="M2114" i="13"/>
  <c r="L2114" i="13"/>
  <c r="K2114" i="13"/>
  <c r="F2114" i="13"/>
  <c r="C2114" i="13"/>
  <c r="N2113" i="13"/>
  <c r="M2113" i="13"/>
  <c r="L2113" i="13"/>
  <c r="K2113" i="13"/>
  <c r="F2113" i="13"/>
  <c r="C2113" i="13"/>
  <c r="N2112" i="13"/>
  <c r="M2112" i="13"/>
  <c r="L2112" i="13"/>
  <c r="K2112" i="13"/>
  <c r="F2112" i="13"/>
  <c r="C2112" i="13"/>
  <c r="N2111" i="13"/>
  <c r="M2111" i="13"/>
  <c r="L2111" i="13"/>
  <c r="K2111" i="13"/>
  <c r="F2111" i="13"/>
  <c r="C2111" i="13"/>
  <c r="N2110" i="13"/>
  <c r="M2110" i="13"/>
  <c r="L2110" i="13"/>
  <c r="K2110" i="13"/>
  <c r="F2110" i="13"/>
  <c r="C2110" i="13"/>
  <c r="N2109" i="13"/>
  <c r="M2109" i="13"/>
  <c r="L2109" i="13"/>
  <c r="K2109" i="13"/>
  <c r="F2109" i="13"/>
  <c r="C2109" i="13"/>
  <c r="N2108" i="13"/>
  <c r="M2108" i="13"/>
  <c r="L2108" i="13"/>
  <c r="K2108" i="13"/>
  <c r="F2108" i="13"/>
  <c r="C2108" i="13"/>
  <c r="N2107" i="13"/>
  <c r="M2107" i="13"/>
  <c r="L2107" i="13"/>
  <c r="K2107" i="13"/>
  <c r="F2107" i="13"/>
  <c r="C2107" i="13"/>
  <c r="N2106" i="13"/>
  <c r="M2106" i="13"/>
  <c r="L2106" i="13"/>
  <c r="K2106" i="13"/>
  <c r="F2106" i="13"/>
  <c r="C2106" i="13"/>
  <c r="N2105" i="13"/>
  <c r="M2105" i="13"/>
  <c r="L2105" i="13"/>
  <c r="K2105" i="13"/>
  <c r="F2105" i="13"/>
  <c r="C2105" i="13"/>
  <c r="N2104" i="13"/>
  <c r="M2104" i="13"/>
  <c r="L2104" i="13"/>
  <c r="K2104" i="13"/>
  <c r="F2104" i="13"/>
  <c r="C2104" i="13"/>
  <c r="N2103" i="13"/>
  <c r="M2103" i="13"/>
  <c r="L2103" i="13"/>
  <c r="K2103" i="13"/>
  <c r="F2103" i="13"/>
  <c r="C2103" i="13"/>
  <c r="N2102" i="13"/>
  <c r="M2102" i="13"/>
  <c r="L2102" i="13"/>
  <c r="K2102" i="13"/>
  <c r="F2102" i="13"/>
  <c r="C2102" i="13"/>
  <c r="N2101" i="13"/>
  <c r="M2101" i="13"/>
  <c r="L2101" i="13"/>
  <c r="K2101" i="13"/>
  <c r="F2101" i="13"/>
  <c r="C2101" i="13"/>
  <c r="N2100" i="13"/>
  <c r="M2100" i="13"/>
  <c r="L2100" i="13"/>
  <c r="K2100" i="13"/>
  <c r="F2100" i="13"/>
  <c r="C2100" i="13"/>
  <c r="N2099" i="13"/>
  <c r="M2099" i="13"/>
  <c r="L2099" i="13"/>
  <c r="K2099" i="13"/>
  <c r="F2099" i="13"/>
  <c r="C2099" i="13"/>
  <c r="N2098" i="13"/>
  <c r="M2098" i="13"/>
  <c r="L2098" i="13"/>
  <c r="K2098" i="13"/>
  <c r="F2098" i="13"/>
  <c r="C2098" i="13"/>
  <c r="N2097" i="13"/>
  <c r="M2097" i="13"/>
  <c r="L2097" i="13"/>
  <c r="K2097" i="13"/>
  <c r="F2097" i="13"/>
  <c r="C2097" i="13"/>
  <c r="N2096" i="13"/>
  <c r="M2096" i="13"/>
  <c r="L2096" i="13"/>
  <c r="K2096" i="13"/>
  <c r="F2096" i="13"/>
  <c r="C2096" i="13"/>
  <c r="N2095" i="13"/>
  <c r="M2095" i="13"/>
  <c r="L2095" i="13"/>
  <c r="K2095" i="13"/>
  <c r="F2095" i="13"/>
  <c r="C2095" i="13"/>
  <c r="N2094" i="13"/>
  <c r="M2094" i="13"/>
  <c r="L2094" i="13"/>
  <c r="K2094" i="13"/>
  <c r="F2094" i="13"/>
  <c r="C2094" i="13"/>
  <c r="N2093" i="13"/>
  <c r="M2093" i="13"/>
  <c r="L2093" i="13"/>
  <c r="K2093" i="13"/>
  <c r="F2093" i="13"/>
  <c r="C2093" i="13"/>
  <c r="N2092" i="13"/>
  <c r="M2092" i="13"/>
  <c r="L2092" i="13"/>
  <c r="K2092" i="13"/>
  <c r="F2092" i="13"/>
  <c r="C2092" i="13"/>
  <c r="N2091" i="13"/>
  <c r="M2091" i="13"/>
  <c r="L2091" i="13"/>
  <c r="K2091" i="13"/>
  <c r="F2091" i="13"/>
  <c r="C2091" i="13"/>
  <c r="N2090" i="13"/>
  <c r="M2090" i="13"/>
  <c r="L2090" i="13"/>
  <c r="K2090" i="13"/>
  <c r="F2090" i="13"/>
  <c r="C2090" i="13"/>
  <c r="N2089" i="13"/>
  <c r="M2089" i="13"/>
  <c r="L2089" i="13"/>
  <c r="K2089" i="13"/>
  <c r="F2089" i="13"/>
  <c r="C2089" i="13"/>
  <c r="N2088" i="13"/>
  <c r="M2088" i="13"/>
  <c r="L2088" i="13"/>
  <c r="K2088" i="13"/>
  <c r="F2088" i="13"/>
  <c r="C2088" i="13"/>
  <c r="N2087" i="13"/>
  <c r="M2087" i="13"/>
  <c r="L2087" i="13"/>
  <c r="K2087" i="13"/>
  <c r="F2087" i="13"/>
  <c r="C2087" i="13"/>
  <c r="N2086" i="13"/>
  <c r="M2086" i="13"/>
  <c r="L2086" i="13"/>
  <c r="K2086" i="13"/>
  <c r="F2086" i="13"/>
  <c r="C2086" i="13"/>
  <c r="N2085" i="13"/>
  <c r="M2085" i="13"/>
  <c r="L2085" i="13"/>
  <c r="K2085" i="13"/>
  <c r="F2085" i="13"/>
  <c r="C2085" i="13"/>
  <c r="N2084" i="13"/>
  <c r="M2084" i="13"/>
  <c r="L2084" i="13"/>
  <c r="K2084" i="13"/>
  <c r="F2084" i="13"/>
  <c r="C2084" i="13"/>
  <c r="N2083" i="13"/>
  <c r="M2083" i="13"/>
  <c r="L2083" i="13"/>
  <c r="K2083" i="13"/>
  <c r="F2083" i="13"/>
  <c r="C2083" i="13"/>
  <c r="N2082" i="13"/>
  <c r="M2082" i="13"/>
  <c r="L2082" i="13"/>
  <c r="K2082" i="13"/>
  <c r="F2082" i="13"/>
  <c r="C2082" i="13"/>
  <c r="N2081" i="13"/>
  <c r="M2081" i="13"/>
  <c r="L2081" i="13"/>
  <c r="K2081" i="13"/>
  <c r="F2081" i="13"/>
  <c r="C2081" i="13"/>
  <c r="N2080" i="13"/>
  <c r="M2080" i="13"/>
  <c r="L2080" i="13"/>
  <c r="K2080" i="13"/>
  <c r="F2080" i="13"/>
  <c r="C2080" i="13"/>
  <c r="N2079" i="13"/>
  <c r="M2079" i="13"/>
  <c r="L2079" i="13"/>
  <c r="K2079" i="13"/>
  <c r="F2079" i="13"/>
  <c r="C2079" i="13"/>
  <c r="N2078" i="13"/>
  <c r="M2078" i="13"/>
  <c r="L2078" i="13"/>
  <c r="K2078" i="13"/>
  <c r="F2078" i="13"/>
  <c r="C2078" i="13"/>
  <c r="N2077" i="13"/>
  <c r="M2077" i="13"/>
  <c r="L2077" i="13"/>
  <c r="K2077" i="13"/>
  <c r="F2077" i="13"/>
  <c r="C2077" i="13"/>
  <c r="N2076" i="13"/>
  <c r="M2076" i="13"/>
  <c r="L2076" i="13"/>
  <c r="K2076" i="13"/>
  <c r="F2076" i="13"/>
  <c r="C2076" i="13"/>
  <c r="N2075" i="13"/>
  <c r="M2075" i="13"/>
  <c r="L2075" i="13"/>
  <c r="K2075" i="13"/>
  <c r="F2075" i="13"/>
  <c r="C2075" i="13"/>
  <c r="N2074" i="13"/>
  <c r="M2074" i="13"/>
  <c r="L2074" i="13"/>
  <c r="K2074" i="13"/>
  <c r="F2074" i="13"/>
  <c r="C2074" i="13"/>
  <c r="N2073" i="13"/>
  <c r="M2073" i="13"/>
  <c r="L2073" i="13"/>
  <c r="K2073" i="13"/>
  <c r="F2073" i="13"/>
  <c r="C2073" i="13"/>
  <c r="N2072" i="13"/>
  <c r="M2072" i="13"/>
  <c r="L2072" i="13"/>
  <c r="K2072" i="13"/>
  <c r="F2072" i="13"/>
  <c r="C2072" i="13"/>
  <c r="N2071" i="13"/>
  <c r="M2071" i="13"/>
  <c r="L2071" i="13"/>
  <c r="K2071" i="13"/>
  <c r="F2071" i="13"/>
  <c r="C2071" i="13"/>
  <c r="N2070" i="13"/>
  <c r="M2070" i="13"/>
  <c r="L2070" i="13"/>
  <c r="K2070" i="13"/>
  <c r="F2070" i="13"/>
  <c r="C2070" i="13"/>
  <c r="N2069" i="13"/>
  <c r="M2069" i="13"/>
  <c r="L2069" i="13"/>
  <c r="K2069" i="13"/>
  <c r="F2069" i="13"/>
  <c r="C2069" i="13"/>
  <c r="N2068" i="13"/>
  <c r="M2068" i="13"/>
  <c r="L2068" i="13"/>
  <c r="K2068" i="13"/>
  <c r="F2068" i="13"/>
  <c r="C2068" i="13"/>
  <c r="N2067" i="13"/>
  <c r="M2067" i="13"/>
  <c r="L2067" i="13"/>
  <c r="K2067" i="13"/>
  <c r="F2067" i="13"/>
  <c r="C2067" i="13"/>
  <c r="N2066" i="13"/>
  <c r="M2066" i="13"/>
  <c r="L2066" i="13"/>
  <c r="K2066" i="13"/>
  <c r="F2066" i="13"/>
  <c r="C2066" i="13"/>
  <c r="N2065" i="13"/>
  <c r="M2065" i="13"/>
  <c r="L2065" i="13"/>
  <c r="K2065" i="13"/>
  <c r="F2065" i="13"/>
  <c r="C2065" i="13"/>
  <c r="N2064" i="13"/>
  <c r="M2064" i="13"/>
  <c r="L2064" i="13"/>
  <c r="K2064" i="13"/>
  <c r="F2064" i="13"/>
  <c r="C2064" i="13"/>
  <c r="N2063" i="13"/>
  <c r="M2063" i="13"/>
  <c r="L2063" i="13"/>
  <c r="K2063" i="13"/>
  <c r="F2063" i="13"/>
  <c r="C2063" i="13"/>
  <c r="N2062" i="13"/>
  <c r="M2062" i="13"/>
  <c r="L2062" i="13"/>
  <c r="K2062" i="13"/>
  <c r="F2062" i="13"/>
  <c r="C2062" i="13"/>
  <c r="N2061" i="13"/>
  <c r="M2061" i="13"/>
  <c r="L2061" i="13"/>
  <c r="K2061" i="13"/>
  <c r="F2061" i="13"/>
  <c r="C2061" i="13"/>
  <c r="N2060" i="13"/>
  <c r="M2060" i="13"/>
  <c r="L2060" i="13"/>
  <c r="K2060" i="13"/>
  <c r="F2060" i="13"/>
  <c r="C2060" i="13"/>
  <c r="N2059" i="13"/>
  <c r="M2059" i="13"/>
  <c r="L2059" i="13"/>
  <c r="K2059" i="13"/>
  <c r="F2059" i="13"/>
  <c r="C2059" i="13"/>
  <c r="N2058" i="13"/>
  <c r="M2058" i="13"/>
  <c r="L2058" i="13"/>
  <c r="K2058" i="13"/>
  <c r="F2058" i="13"/>
  <c r="C2058" i="13"/>
  <c r="N2057" i="13"/>
  <c r="M2057" i="13"/>
  <c r="L2057" i="13"/>
  <c r="K2057" i="13"/>
  <c r="F2057" i="13"/>
  <c r="C2057" i="13"/>
  <c r="N2056" i="13"/>
  <c r="M2056" i="13"/>
  <c r="L2056" i="13"/>
  <c r="K2056" i="13"/>
  <c r="F2056" i="13"/>
  <c r="C2056" i="13"/>
  <c r="N2055" i="13"/>
  <c r="M2055" i="13"/>
  <c r="L2055" i="13"/>
  <c r="K2055" i="13"/>
  <c r="F2055" i="13"/>
  <c r="C2055" i="13"/>
  <c r="N2054" i="13"/>
  <c r="M2054" i="13"/>
  <c r="L2054" i="13"/>
  <c r="K2054" i="13"/>
  <c r="F2054" i="13"/>
  <c r="C2054" i="13"/>
  <c r="N2053" i="13"/>
  <c r="M2053" i="13"/>
  <c r="L2053" i="13"/>
  <c r="K2053" i="13"/>
  <c r="F2053" i="13"/>
  <c r="C2053" i="13"/>
  <c r="N2052" i="13"/>
  <c r="M2052" i="13"/>
  <c r="L2052" i="13"/>
  <c r="K2052" i="13"/>
  <c r="F2052" i="13"/>
  <c r="C2052" i="13"/>
  <c r="N2051" i="13"/>
  <c r="M2051" i="13"/>
  <c r="L2051" i="13"/>
  <c r="K2051" i="13"/>
  <c r="F2051" i="13"/>
  <c r="C2051" i="13"/>
  <c r="N2050" i="13"/>
  <c r="M2050" i="13"/>
  <c r="L2050" i="13"/>
  <c r="K2050" i="13"/>
  <c r="F2050" i="13"/>
  <c r="C2050" i="13"/>
  <c r="N2049" i="13"/>
  <c r="M2049" i="13"/>
  <c r="L2049" i="13"/>
  <c r="K2049" i="13"/>
  <c r="F2049" i="13"/>
  <c r="C2049" i="13"/>
  <c r="N2048" i="13"/>
  <c r="M2048" i="13"/>
  <c r="L2048" i="13"/>
  <c r="K2048" i="13"/>
  <c r="F2048" i="13"/>
  <c r="C2048" i="13"/>
  <c r="N2047" i="13"/>
  <c r="M2047" i="13"/>
  <c r="L2047" i="13"/>
  <c r="K2047" i="13"/>
  <c r="F2047" i="13"/>
  <c r="C2047" i="13"/>
  <c r="N2046" i="13"/>
  <c r="M2046" i="13"/>
  <c r="L2046" i="13"/>
  <c r="K2046" i="13"/>
  <c r="F2046" i="13"/>
  <c r="C2046" i="13"/>
  <c r="N2045" i="13"/>
  <c r="M2045" i="13"/>
  <c r="L2045" i="13"/>
  <c r="K2045" i="13"/>
  <c r="F2045" i="13"/>
  <c r="C2045" i="13"/>
  <c r="N2044" i="13"/>
  <c r="M2044" i="13"/>
  <c r="L2044" i="13"/>
  <c r="K2044" i="13"/>
  <c r="F2044" i="13"/>
  <c r="C2044" i="13"/>
  <c r="N2043" i="13"/>
  <c r="M2043" i="13"/>
  <c r="L2043" i="13"/>
  <c r="K2043" i="13"/>
  <c r="F2043" i="13"/>
  <c r="C2043" i="13"/>
  <c r="N2042" i="13"/>
  <c r="M2042" i="13"/>
  <c r="L2042" i="13"/>
  <c r="K2042" i="13"/>
  <c r="F2042" i="13"/>
  <c r="C2042" i="13"/>
  <c r="N2041" i="13"/>
  <c r="M2041" i="13"/>
  <c r="L2041" i="13"/>
  <c r="K2041" i="13"/>
  <c r="F2041" i="13"/>
  <c r="C2041" i="13"/>
  <c r="N2040" i="13"/>
  <c r="M2040" i="13"/>
  <c r="L2040" i="13"/>
  <c r="K2040" i="13"/>
  <c r="F2040" i="13"/>
  <c r="C2040" i="13"/>
  <c r="N2039" i="13"/>
  <c r="M2039" i="13"/>
  <c r="L2039" i="13"/>
  <c r="K2039" i="13"/>
  <c r="F2039" i="13"/>
  <c r="C2039" i="13"/>
  <c r="N2038" i="13"/>
  <c r="M2038" i="13"/>
  <c r="L2038" i="13"/>
  <c r="K2038" i="13"/>
  <c r="F2038" i="13"/>
  <c r="C2038" i="13"/>
  <c r="N2037" i="13"/>
  <c r="M2037" i="13"/>
  <c r="L2037" i="13"/>
  <c r="K2037" i="13"/>
  <c r="F2037" i="13"/>
  <c r="C2037" i="13"/>
  <c r="N2036" i="13"/>
  <c r="M2036" i="13"/>
  <c r="L2036" i="13"/>
  <c r="K2036" i="13"/>
  <c r="F2036" i="13"/>
  <c r="C2036" i="13"/>
  <c r="N2035" i="13"/>
  <c r="M2035" i="13"/>
  <c r="L2035" i="13"/>
  <c r="K2035" i="13"/>
  <c r="F2035" i="13"/>
  <c r="C2035" i="13"/>
  <c r="N2034" i="13"/>
  <c r="M2034" i="13"/>
  <c r="L2034" i="13"/>
  <c r="K2034" i="13"/>
  <c r="F2034" i="13"/>
  <c r="C2034" i="13"/>
  <c r="N2033" i="13"/>
  <c r="M2033" i="13"/>
  <c r="L2033" i="13"/>
  <c r="K2033" i="13"/>
  <c r="F2033" i="13"/>
  <c r="C2033" i="13"/>
  <c r="N2032" i="13"/>
  <c r="M2032" i="13"/>
  <c r="L2032" i="13"/>
  <c r="K2032" i="13"/>
  <c r="F2032" i="13"/>
  <c r="C2032" i="13"/>
  <c r="N2031" i="13"/>
  <c r="M2031" i="13"/>
  <c r="L2031" i="13"/>
  <c r="K2031" i="13"/>
  <c r="F2031" i="13"/>
  <c r="C2031" i="13"/>
  <c r="N2030" i="13"/>
  <c r="M2030" i="13"/>
  <c r="L2030" i="13"/>
  <c r="K2030" i="13"/>
  <c r="F2030" i="13"/>
  <c r="C2030" i="13"/>
  <c r="N2029" i="13"/>
  <c r="M2029" i="13"/>
  <c r="L2029" i="13"/>
  <c r="K2029" i="13"/>
  <c r="F2029" i="13"/>
  <c r="C2029" i="13"/>
  <c r="N2028" i="13"/>
  <c r="M2028" i="13"/>
  <c r="L2028" i="13"/>
  <c r="K2028" i="13"/>
  <c r="F2028" i="13"/>
  <c r="C2028" i="13"/>
  <c r="N2027" i="13"/>
  <c r="M2027" i="13"/>
  <c r="L2027" i="13"/>
  <c r="K2027" i="13"/>
  <c r="F2027" i="13"/>
  <c r="C2027" i="13"/>
  <c r="N2026" i="13"/>
  <c r="M2026" i="13"/>
  <c r="L2026" i="13"/>
  <c r="K2026" i="13"/>
  <c r="F2026" i="13"/>
  <c r="C2026" i="13"/>
  <c r="N2025" i="13"/>
  <c r="M2025" i="13"/>
  <c r="L2025" i="13"/>
  <c r="K2025" i="13"/>
  <c r="F2025" i="13"/>
  <c r="C2025" i="13"/>
  <c r="N2024" i="13"/>
  <c r="M2024" i="13"/>
  <c r="L2024" i="13"/>
  <c r="K2024" i="13"/>
  <c r="F2024" i="13"/>
  <c r="C2024" i="13"/>
  <c r="N2023" i="13"/>
  <c r="M2023" i="13"/>
  <c r="L2023" i="13"/>
  <c r="K2023" i="13"/>
  <c r="F2023" i="13"/>
  <c r="C2023" i="13"/>
  <c r="N2022" i="13"/>
  <c r="M2022" i="13"/>
  <c r="L2022" i="13"/>
  <c r="K2022" i="13"/>
  <c r="F2022" i="13"/>
  <c r="C2022" i="13"/>
  <c r="N2021" i="13"/>
  <c r="M2021" i="13"/>
  <c r="L2021" i="13"/>
  <c r="K2021" i="13"/>
  <c r="F2021" i="13"/>
  <c r="C2021" i="13"/>
  <c r="N2020" i="13"/>
  <c r="M2020" i="13"/>
  <c r="L2020" i="13"/>
  <c r="K2020" i="13"/>
  <c r="F2020" i="13"/>
  <c r="C2020" i="13"/>
  <c r="N2019" i="13"/>
  <c r="M2019" i="13"/>
  <c r="L2019" i="13"/>
  <c r="K2019" i="13"/>
  <c r="F2019" i="13"/>
  <c r="C2019" i="13"/>
  <c r="N2018" i="13"/>
  <c r="M2018" i="13"/>
  <c r="L2018" i="13"/>
  <c r="K2018" i="13"/>
  <c r="F2018" i="13"/>
  <c r="C2018" i="13"/>
  <c r="N2017" i="13"/>
  <c r="M2017" i="13"/>
  <c r="L2017" i="13"/>
  <c r="K2017" i="13"/>
  <c r="F2017" i="13"/>
  <c r="C2017" i="13"/>
  <c r="N2016" i="13"/>
  <c r="M2016" i="13"/>
  <c r="L2016" i="13"/>
  <c r="K2016" i="13"/>
  <c r="F2016" i="13"/>
  <c r="C2016" i="13"/>
  <c r="N2015" i="13"/>
  <c r="M2015" i="13"/>
  <c r="L2015" i="13"/>
  <c r="K2015" i="13"/>
  <c r="F2015" i="13"/>
  <c r="C2015" i="13"/>
  <c r="N2014" i="13"/>
  <c r="M2014" i="13"/>
  <c r="L2014" i="13"/>
  <c r="K2014" i="13"/>
  <c r="F2014" i="13"/>
  <c r="C2014" i="13"/>
  <c r="N2013" i="13"/>
  <c r="M2013" i="13"/>
  <c r="L2013" i="13"/>
  <c r="K2013" i="13"/>
  <c r="F2013" i="13"/>
  <c r="C2013" i="13"/>
  <c r="N2012" i="13"/>
  <c r="M2012" i="13"/>
  <c r="L2012" i="13"/>
  <c r="K2012" i="13"/>
  <c r="F2012" i="13"/>
  <c r="C2012" i="13"/>
  <c r="N2011" i="13"/>
  <c r="M2011" i="13"/>
  <c r="L2011" i="13"/>
  <c r="K2011" i="13"/>
  <c r="F2011" i="13"/>
  <c r="C2011" i="13"/>
  <c r="N2010" i="13"/>
  <c r="M2010" i="13"/>
  <c r="L2010" i="13"/>
  <c r="K2010" i="13"/>
  <c r="F2010" i="13"/>
  <c r="C2010" i="13"/>
  <c r="N2009" i="13"/>
  <c r="M2009" i="13"/>
  <c r="L2009" i="13"/>
  <c r="K2009" i="13"/>
  <c r="F2009" i="13"/>
  <c r="C2009" i="13"/>
  <c r="N2008" i="13"/>
  <c r="M2008" i="13"/>
  <c r="L2008" i="13"/>
  <c r="K2008" i="13"/>
  <c r="F2008" i="13"/>
  <c r="C2008" i="13"/>
  <c r="N2007" i="13"/>
  <c r="M2007" i="13"/>
  <c r="L2007" i="13"/>
  <c r="K2007" i="13"/>
  <c r="F2007" i="13"/>
  <c r="C2007" i="13"/>
  <c r="N2006" i="13"/>
  <c r="M2006" i="13"/>
  <c r="L2006" i="13"/>
  <c r="K2006" i="13"/>
  <c r="F2006" i="13"/>
  <c r="C2006" i="13"/>
  <c r="N2005" i="13"/>
  <c r="M2005" i="13"/>
  <c r="L2005" i="13"/>
  <c r="K2005" i="13"/>
  <c r="F2005" i="13"/>
  <c r="C2005" i="13"/>
  <c r="N2004" i="13"/>
  <c r="M2004" i="13"/>
  <c r="L2004" i="13"/>
  <c r="K2004" i="13"/>
  <c r="F2004" i="13"/>
  <c r="C2004" i="13"/>
  <c r="N2003" i="13"/>
  <c r="M2003" i="13"/>
  <c r="L2003" i="13"/>
  <c r="K2003" i="13"/>
  <c r="F2003" i="13"/>
  <c r="C2003" i="13"/>
  <c r="N2002" i="13"/>
  <c r="M2002" i="13"/>
  <c r="L2002" i="13"/>
  <c r="K2002" i="13"/>
  <c r="F2002" i="13"/>
  <c r="C2002" i="13"/>
  <c r="N2001" i="13"/>
  <c r="M2001" i="13"/>
  <c r="L2001" i="13"/>
  <c r="K2001" i="13"/>
  <c r="F2001" i="13"/>
  <c r="C2001" i="13"/>
  <c r="N2000" i="13"/>
  <c r="M2000" i="13"/>
  <c r="L2000" i="13"/>
  <c r="K2000" i="13"/>
  <c r="F2000" i="13"/>
  <c r="C2000" i="13"/>
  <c r="N1999" i="13"/>
  <c r="M1999" i="13"/>
  <c r="L1999" i="13"/>
  <c r="K1999" i="13"/>
  <c r="F1999" i="13"/>
  <c r="C1999" i="13"/>
  <c r="N1998" i="13"/>
  <c r="M1998" i="13"/>
  <c r="L1998" i="13"/>
  <c r="K1998" i="13"/>
  <c r="F1998" i="13"/>
  <c r="C1998" i="13"/>
  <c r="N1997" i="13"/>
  <c r="M1997" i="13"/>
  <c r="L1997" i="13"/>
  <c r="K1997" i="13"/>
  <c r="F1997" i="13"/>
  <c r="C1997" i="13"/>
  <c r="N1996" i="13"/>
  <c r="M1996" i="13"/>
  <c r="L1996" i="13"/>
  <c r="K1996" i="13"/>
  <c r="F1996" i="13"/>
  <c r="C1996" i="13"/>
  <c r="N1995" i="13"/>
  <c r="M1995" i="13"/>
  <c r="L1995" i="13"/>
  <c r="K1995" i="13"/>
  <c r="F1995" i="13"/>
  <c r="C1995" i="13"/>
  <c r="N1994" i="13"/>
  <c r="M1994" i="13"/>
  <c r="L1994" i="13"/>
  <c r="K1994" i="13"/>
  <c r="F1994" i="13"/>
  <c r="C1994" i="13"/>
  <c r="N1993" i="13"/>
  <c r="M1993" i="13"/>
  <c r="L1993" i="13"/>
  <c r="K1993" i="13"/>
  <c r="F1993" i="13"/>
  <c r="C1993" i="13"/>
  <c r="N1992" i="13"/>
  <c r="M1992" i="13"/>
  <c r="L1992" i="13"/>
  <c r="K1992" i="13"/>
  <c r="F1992" i="13"/>
  <c r="C1992" i="13"/>
  <c r="N1991" i="13"/>
  <c r="M1991" i="13"/>
  <c r="L1991" i="13"/>
  <c r="K1991" i="13"/>
  <c r="F1991" i="13"/>
  <c r="C1991" i="13"/>
  <c r="N1990" i="13"/>
  <c r="M1990" i="13"/>
  <c r="L1990" i="13"/>
  <c r="K1990" i="13"/>
  <c r="F1990" i="13"/>
  <c r="C1990" i="13"/>
  <c r="N1989" i="13"/>
  <c r="M1989" i="13"/>
  <c r="L1989" i="13"/>
  <c r="K1989" i="13"/>
  <c r="F1989" i="13"/>
  <c r="C1989" i="13"/>
  <c r="N1988" i="13"/>
  <c r="M1988" i="13"/>
  <c r="L1988" i="13"/>
  <c r="K1988" i="13"/>
  <c r="F1988" i="13"/>
  <c r="C1988" i="13"/>
  <c r="N1987" i="13"/>
  <c r="M1987" i="13"/>
  <c r="L1987" i="13"/>
  <c r="K1987" i="13"/>
  <c r="F1987" i="13"/>
  <c r="C1987" i="13"/>
  <c r="N1986" i="13"/>
  <c r="M1986" i="13"/>
  <c r="L1986" i="13"/>
  <c r="K1986" i="13"/>
  <c r="F1986" i="13"/>
  <c r="C1986" i="13"/>
  <c r="N1985" i="13"/>
  <c r="M1985" i="13"/>
  <c r="L1985" i="13"/>
  <c r="K1985" i="13"/>
  <c r="F1985" i="13"/>
  <c r="C1985" i="13"/>
  <c r="N1984" i="13"/>
  <c r="M1984" i="13"/>
  <c r="L1984" i="13"/>
  <c r="K1984" i="13"/>
  <c r="F1984" i="13"/>
  <c r="C1984" i="13"/>
  <c r="N1983" i="13"/>
  <c r="M1983" i="13"/>
  <c r="L1983" i="13"/>
  <c r="K1983" i="13"/>
  <c r="F1983" i="13"/>
  <c r="C1983" i="13"/>
  <c r="N1982" i="13"/>
  <c r="M1982" i="13"/>
  <c r="L1982" i="13"/>
  <c r="K1982" i="13"/>
  <c r="F1982" i="13"/>
  <c r="C1982" i="13"/>
  <c r="N1981" i="13"/>
  <c r="M1981" i="13"/>
  <c r="L1981" i="13"/>
  <c r="K1981" i="13"/>
  <c r="F1981" i="13"/>
  <c r="C1981" i="13"/>
  <c r="N1980" i="13"/>
  <c r="M1980" i="13"/>
  <c r="L1980" i="13"/>
  <c r="K1980" i="13"/>
  <c r="F1980" i="13"/>
  <c r="C1980" i="13"/>
  <c r="N1979" i="13"/>
  <c r="M1979" i="13"/>
  <c r="L1979" i="13"/>
  <c r="K1979" i="13"/>
  <c r="F1979" i="13"/>
  <c r="C1979" i="13"/>
  <c r="N1978" i="13"/>
  <c r="M1978" i="13"/>
  <c r="L1978" i="13"/>
  <c r="K1978" i="13"/>
  <c r="F1978" i="13"/>
  <c r="C1978" i="13"/>
  <c r="N1977" i="13"/>
  <c r="M1977" i="13"/>
  <c r="L1977" i="13"/>
  <c r="K1977" i="13"/>
  <c r="F1977" i="13"/>
  <c r="C1977" i="13"/>
  <c r="N1976" i="13"/>
  <c r="M1976" i="13"/>
  <c r="L1976" i="13"/>
  <c r="K1976" i="13"/>
  <c r="F1976" i="13"/>
  <c r="C1976" i="13"/>
  <c r="N1975" i="13"/>
  <c r="M1975" i="13"/>
  <c r="L1975" i="13"/>
  <c r="K1975" i="13"/>
  <c r="F1975" i="13"/>
  <c r="C1975" i="13"/>
  <c r="N1974" i="13"/>
  <c r="M1974" i="13"/>
  <c r="L1974" i="13"/>
  <c r="K1974" i="13"/>
  <c r="F1974" i="13"/>
  <c r="C1974" i="13"/>
  <c r="N1973" i="13"/>
  <c r="M1973" i="13"/>
  <c r="L1973" i="13"/>
  <c r="K1973" i="13"/>
  <c r="F1973" i="13"/>
  <c r="C1973" i="13"/>
  <c r="N1972" i="13"/>
  <c r="M1972" i="13"/>
  <c r="L1972" i="13"/>
  <c r="K1972" i="13"/>
  <c r="F1972" i="13"/>
  <c r="C1972" i="13"/>
  <c r="N1971" i="13"/>
  <c r="M1971" i="13"/>
  <c r="L1971" i="13"/>
  <c r="K1971" i="13"/>
  <c r="F1971" i="13"/>
  <c r="C1971" i="13"/>
  <c r="N1970" i="13"/>
  <c r="M1970" i="13"/>
  <c r="L1970" i="13"/>
  <c r="K1970" i="13"/>
  <c r="F1970" i="13"/>
  <c r="C1970" i="13"/>
  <c r="N1969" i="13"/>
  <c r="M1969" i="13"/>
  <c r="L1969" i="13"/>
  <c r="K1969" i="13"/>
  <c r="F1969" i="13"/>
  <c r="C1969" i="13"/>
  <c r="N1968" i="13"/>
  <c r="M1968" i="13"/>
  <c r="L1968" i="13"/>
  <c r="K1968" i="13"/>
  <c r="F1968" i="13"/>
  <c r="C1968" i="13"/>
  <c r="N1967" i="13"/>
  <c r="M1967" i="13"/>
  <c r="L1967" i="13"/>
  <c r="K1967" i="13"/>
  <c r="F1967" i="13"/>
  <c r="C1967" i="13"/>
  <c r="N1966" i="13"/>
  <c r="M1966" i="13"/>
  <c r="L1966" i="13"/>
  <c r="K1966" i="13"/>
  <c r="F1966" i="13"/>
  <c r="C1966" i="13"/>
  <c r="N1965" i="13"/>
  <c r="M1965" i="13"/>
  <c r="L1965" i="13"/>
  <c r="K1965" i="13"/>
  <c r="F1965" i="13"/>
  <c r="C1965" i="13"/>
  <c r="N1964" i="13"/>
  <c r="M1964" i="13"/>
  <c r="L1964" i="13"/>
  <c r="K1964" i="13"/>
  <c r="F1964" i="13"/>
  <c r="C1964" i="13"/>
  <c r="N1963" i="13"/>
  <c r="M1963" i="13"/>
  <c r="L1963" i="13"/>
  <c r="K1963" i="13"/>
  <c r="F1963" i="13"/>
  <c r="C1963" i="13"/>
  <c r="N1962" i="13"/>
  <c r="M1962" i="13"/>
  <c r="L1962" i="13"/>
  <c r="K1962" i="13"/>
  <c r="F1962" i="13"/>
  <c r="C1962" i="13"/>
  <c r="N1961" i="13"/>
  <c r="M1961" i="13"/>
  <c r="L1961" i="13"/>
  <c r="K1961" i="13"/>
  <c r="F1961" i="13"/>
  <c r="C1961" i="13"/>
  <c r="N1960" i="13"/>
  <c r="M1960" i="13"/>
  <c r="L1960" i="13"/>
  <c r="K1960" i="13"/>
  <c r="F1960" i="13"/>
  <c r="C1960" i="13"/>
  <c r="N1959" i="13"/>
  <c r="M1959" i="13"/>
  <c r="L1959" i="13"/>
  <c r="K1959" i="13"/>
  <c r="F1959" i="13"/>
  <c r="C1959" i="13"/>
  <c r="N1958" i="13"/>
  <c r="M1958" i="13"/>
  <c r="L1958" i="13"/>
  <c r="K1958" i="13"/>
  <c r="F1958" i="13"/>
  <c r="C1958" i="13"/>
  <c r="N1957" i="13"/>
  <c r="M1957" i="13"/>
  <c r="L1957" i="13"/>
  <c r="K1957" i="13"/>
  <c r="F1957" i="13"/>
  <c r="C1957" i="13"/>
  <c r="N1956" i="13"/>
  <c r="M1956" i="13"/>
  <c r="L1956" i="13"/>
  <c r="K1956" i="13"/>
  <c r="F1956" i="13"/>
  <c r="C1956" i="13"/>
  <c r="N1955" i="13"/>
  <c r="M1955" i="13"/>
  <c r="L1955" i="13"/>
  <c r="K1955" i="13"/>
  <c r="F1955" i="13"/>
  <c r="C1955" i="13"/>
  <c r="N1954" i="13"/>
  <c r="M1954" i="13"/>
  <c r="L1954" i="13"/>
  <c r="K1954" i="13"/>
  <c r="F1954" i="13"/>
  <c r="C1954" i="13"/>
  <c r="N1953" i="13"/>
  <c r="M1953" i="13"/>
  <c r="L1953" i="13"/>
  <c r="K1953" i="13"/>
  <c r="F1953" i="13"/>
  <c r="C1953" i="13"/>
  <c r="N1952" i="13"/>
  <c r="M1952" i="13"/>
  <c r="L1952" i="13"/>
  <c r="K1952" i="13"/>
  <c r="F1952" i="13"/>
  <c r="C1952" i="13"/>
  <c r="N1951" i="13"/>
  <c r="M1951" i="13"/>
  <c r="L1951" i="13"/>
  <c r="K1951" i="13"/>
  <c r="F1951" i="13"/>
  <c r="C1951" i="13"/>
  <c r="N1950" i="13"/>
  <c r="M1950" i="13"/>
  <c r="L1950" i="13"/>
  <c r="K1950" i="13"/>
  <c r="F1950" i="13"/>
  <c r="C1950" i="13"/>
  <c r="N1949" i="13"/>
  <c r="M1949" i="13"/>
  <c r="L1949" i="13"/>
  <c r="K1949" i="13"/>
  <c r="F1949" i="13"/>
  <c r="C1949" i="13"/>
  <c r="N1948" i="13"/>
  <c r="M1948" i="13"/>
  <c r="L1948" i="13"/>
  <c r="K1948" i="13"/>
  <c r="F1948" i="13"/>
  <c r="C1948" i="13"/>
  <c r="N1947" i="13"/>
  <c r="M1947" i="13"/>
  <c r="L1947" i="13"/>
  <c r="K1947" i="13"/>
  <c r="F1947" i="13"/>
  <c r="C1947" i="13"/>
  <c r="N1946" i="13"/>
  <c r="M1946" i="13"/>
  <c r="L1946" i="13"/>
  <c r="K1946" i="13"/>
  <c r="F1946" i="13"/>
  <c r="C1946" i="13"/>
  <c r="N1945" i="13"/>
  <c r="M1945" i="13"/>
  <c r="L1945" i="13"/>
  <c r="K1945" i="13"/>
  <c r="F1945" i="13"/>
  <c r="C1945" i="13"/>
  <c r="N1944" i="13"/>
  <c r="M1944" i="13"/>
  <c r="L1944" i="13"/>
  <c r="K1944" i="13"/>
  <c r="F1944" i="13"/>
  <c r="C1944" i="13"/>
  <c r="N1943" i="13"/>
  <c r="M1943" i="13"/>
  <c r="L1943" i="13"/>
  <c r="K1943" i="13"/>
  <c r="F1943" i="13"/>
  <c r="C1943" i="13"/>
  <c r="N1942" i="13"/>
  <c r="M1942" i="13"/>
  <c r="L1942" i="13"/>
  <c r="K1942" i="13"/>
  <c r="F1942" i="13"/>
  <c r="C1942" i="13"/>
  <c r="N1941" i="13"/>
  <c r="M1941" i="13"/>
  <c r="L1941" i="13"/>
  <c r="K1941" i="13"/>
  <c r="F1941" i="13"/>
  <c r="C1941" i="13"/>
  <c r="N1940" i="13"/>
  <c r="M1940" i="13"/>
  <c r="L1940" i="13"/>
  <c r="K1940" i="13"/>
  <c r="F1940" i="13"/>
  <c r="C1940" i="13"/>
  <c r="N1939" i="13"/>
  <c r="M1939" i="13"/>
  <c r="L1939" i="13"/>
  <c r="K1939" i="13"/>
  <c r="F1939" i="13"/>
  <c r="C1939" i="13"/>
  <c r="N1938" i="13"/>
  <c r="M1938" i="13"/>
  <c r="L1938" i="13"/>
  <c r="K1938" i="13"/>
  <c r="F1938" i="13"/>
  <c r="C1938" i="13"/>
  <c r="N1937" i="13"/>
  <c r="M1937" i="13"/>
  <c r="L1937" i="13"/>
  <c r="K1937" i="13"/>
  <c r="F1937" i="13"/>
  <c r="C1937" i="13"/>
  <c r="N1936" i="13"/>
  <c r="M1936" i="13"/>
  <c r="L1936" i="13"/>
  <c r="K1936" i="13"/>
  <c r="F1936" i="13"/>
  <c r="C1936" i="13"/>
  <c r="N1935" i="13"/>
  <c r="M1935" i="13"/>
  <c r="L1935" i="13"/>
  <c r="K1935" i="13"/>
  <c r="F1935" i="13"/>
  <c r="C1935" i="13"/>
  <c r="N1934" i="13"/>
  <c r="M1934" i="13"/>
  <c r="L1934" i="13"/>
  <c r="K1934" i="13"/>
  <c r="F1934" i="13"/>
  <c r="C1934" i="13"/>
  <c r="N1933" i="13"/>
  <c r="M1933" i="13"/>
  <c r="L1933" i="13"/>
  <c r="K1933" i="13"/>
  <c r="F1933" i="13"/>
  <c r="C1933" i="13"/>
  <c r="N1932" i="13"/>
  <c r="M1932" i="13"/>
  <c r="L1932" i="13"/>
  <c r="K1932" i="13"/>
  <c r="F1932" i="13"/>
  <c r="C1932" i="13"/>
  <c r="N1931" i="13"/>
  <c r="M1931" i="13"/>
  <c r="L1931" i="13"/>
  <c r="K1931" i="13"/>
  <c r="F1931" i="13"/>
  <c r="C1931" i="13"/>
  <c r="N1930" i="13"/>
  <c r="M1930" i="13"/>
  <c r="L1930" i="13"/>
  <c r="K1930" i="13"/>
  <c r="F1930" i="13"/>
  <c r="C1930" i="13"/>
  <c r="N1929" i="13"/>
  <c r="M1929" i="13"/>
  <c r="L1929" i="13"/>
  <c r="K1929" i="13"/>
  <c r="F1929" i="13"/>
  <c r="C1929" i="13"/>
  <c r="N1928" i="13"/>
  <c r="M1928" i="13"/>
  <c r="L1928" i="13"/>
  <c r="K1928" i="13"/>
  <c r="F1928" i="13"/>
  <c r="C1928" i="13"/>
  <c r="N1927" i="13"/>
  <c r="M1927" i="13"/>
  <c r="L1927" i="13"/>
  <c r="K1927" i="13"/>
  <c r="F1927" i="13"/>
  <c r="C1927" i="13"/>
  <c r="N1926" i="13"/>
  <c r="M1926" i="13"/>
  <c r="L1926" i="13"/>
  <c r="K1926" i="13"/>
  <c r="F1926" i="13"/>
  <c r="C1926" i="13"/>
  <c r="N1925" i="13"/>
  <c r="M1925" i="13"/>
  <c r="L1925" i="13"/>
  <c r="K1925" i="13"/>
  <c r="F1925" i="13"/>
  <c r="C1925" i="13"/>
  <c r="N1924" i="13"/>
  <c r="M1924" i="13"/>
  <c r="L1924" i="13"/>
  <c r="K1924" i="13"/>
  <c r="F1924" i="13"/>
  <c r="C1924" i="13"/>
  <c r="N1923" i="13"/>
  <c r="M1923" i="13"/>
  <c r="L1923" i="13"/>
  <c r="K1923" i="13"/>
  <c r="F1923" i="13"/>
  <c r="C1923" i="13"/>
  <c r="N1922" i="13"/>
  <c r="M1922" i="13"/>
  <c r="L1922" i="13"/>
  <c r="K1922" i="13"/>
  <c r="F1922" i="13"/>
  <c r="C1922" i="13"/>
  <c r="N1921" i="13"/>
  <c r="M1921" i="13"/>
  <c r="L1921" i="13"/>
  <c r="K1921" i="13"/>
  <c r="F1921" i="13"/>
  <c r="C1921" i="13"/>
  <c r="N1920" i="13"/>
  <c r="M1920" i="13"/>
  <c r="L1920" i="13"/>
  <c r="K1920" i="13"/>
  <c r="F1920" i="13"/>
  <c r="C1920" i="13"/>
  <c r="N1919" i="13"/>
  <c r="M1919" i="13"/>
  <c r="L1919" i="13"/>
  <c r="K1919" i="13"/>
  <c r="F1919" i="13"/>
  <c r="C1919" i="13"/>
  <c r="N1918" i="13"/>
  <c r="M1918" i="13"/>
  <c r="L1918" i="13"/>
  <c r="K1918" i="13"/>
  <c r="F1918" i="13"/>
  <c r="C1918" i="13"/>
  <c r="N1917" i="13"/>
  <c r="M1917" i="13"/>
  <c r="L1917" i="13"/>
  <c r="K1917" i="13"/>
  <c r="F1917" i="13"/>
  <c r="C1917" i="13"/>
  <c r="N1916" i="13"/>
  <c r="M1916" i="13"/>
  <c r="L1916" i="13"/>
  <c r="K1916" i="13"/>
  <c r="F1916" i="13"/>
  <c r="C1916" i="13"/>
  <c r="N1915" i="13"/>
  <c r="M1915" i="13"/>
  <c r="L1915" i="13"/>
  <c r="K1915" i="13"/>
  <c r="F1915" i="13"/>
  <c r="C1915" i="13"/>
  <c r="N1914" i="13"/>
  <c r="M1914" i="13"/>
  <c r="L1914" i="13"/>
  <c r="K1914" i="13"/>
  <c r="F1914" i="13"/>
  <c r="C1914" i="13"/>
  <c r="N1913" i="13"/>
  <c r="M1913" i="13"/>
  <c r="L1913" i="13"/>
  <c r="K1913" i="13"/>
  <c r="F1913" i="13"/>
  <c r="C1913" i="13"/>
  <c r="N1912" i="13"/>
  <c r="M1912" i="13"/>
  <c r="L1912" i="13"/>
  <c r="K1912" i="13"/>
  <c r="F1912" i="13"/>
  <c r="C1912" i="13"/>
  <c r="N1911" i="13"/>
  <c r="M1911" i="13"/>
  <c r="L1911" i="13"/>
  <c r="K1911" i="13"/>
  <c r="F1911" i="13"/>
  <c r="C1911" i="13"/>
  <c r="N1910" i="13"/>
  <c r="M1910" i="13"/>
  <c r="L1910" i="13"/>
  <c r="K1910" i="13"/>
  <c r="F1910" i="13"/>
  <c r="C1910" i="13"/>
  <c r="N1909" i="13"/>
  <c r="M1909" i="13"/>
  <c r="L1909" i="13"/>
  <c r="K1909" i="13"/>
  <c r="F1909" i="13"/>
  <c r="C1909" i="13"/>
  <c r="N1908" i="13"/>
  <c r="M1908" i="13"/>
  <c r="L1908" i="13"/>
  <c r="K1908" i="13"/>
  <c r="F1908" i="13"/>
  <c r="C1908" i="13"/>
  <c r="N1907" i="13"/>
  <c r="M1907" i="13"/>
  <c r="L1907" i="13"/>
  <c r="K1907" i="13"/>
  <c r="F1907" i="13"/>
  <c r="C1907" i="13"/>
  <c r="N1906" i="13"/>
  <c r="M1906" i="13"/>
  <c r="L1906" i="13"/>
  <c r="K1906" i="13"/>
  <c r="F1906" i="13"/>
  <c r="C1906" i="13"/>
  <c r="N1905" i="13"/>
  <c r="M1905" i="13"/>
  <c r="L1905" i="13"/>
  <c r="K1905" i="13"/>
  <c r="F1905" i="13"/>
  <c r="C1905" i="13"/>
  <c r="N1904" i="13"/>
  <c r="M1904" i="13"/>
  <c r="L1904" i="13"/>
  <c r="K1904" i="13"/>
  <c r="F1904" i="13"/>
  <c r="C1904" i="13"/>
  <c r="N1903" i="13"/>
  <c r="M1903" i="13"/>
  <c r="L1903" i="13"/>
  <c r="K1903" i="13"/>
  <c r="F1903" i="13"/>
  <c r="C1903" i="13"/>
  <c r="N1902" i="13"/>
  <c r="M1902" i="13"/>
  <c r="L1902" i="13"/>
  <c r="K1902" i="13"/>
  <c r="F1902" i="13"/>
  <c r="C1902" i="13"/>
  <c r="N1901" i="13"/>
  <c r="M1901" i="13"/>
  <c r="L1901" i="13"/>
  <c r="K1901" i="13"/>
  <c r="F1901" i="13"/>
  <c r="C1901" i="13"/>
  <c r="N1900" i="13"/>
  <c r="M1900" i="13"/>
  <c r="L1900" i="13"/>
  <c r="K1900" i="13"/>
  <c r="F1900" i="13"/>
  <c r="C1900" i="13"/>
  <c r="N1899" i="13"/>
  <c r="M1899" i="13"/>
  <c r="L1899" i="13"/>
  <c r="K1899" i="13"/>
  <c r="F1899" i="13"/>
  <c r="C1899" i="13"/>
  <c r="N1898" i="13"/>
  <c r="M1898" i="13"/>
  <c r="L1898" i="13"/>
  <c r="K1898" i="13"/>
  <c r="F1898" i="13"/>
  <c r="C1898" i="13"/>
  <c r="N1897" i="13"/>
  <c r="M1897" i="13"/>
  <c r="L1897" i="13"/>
  <c r="K1897" i="13"/>
  <c r="F1897" i="13"/>
  <c r="C1897" i="13"/>
  <c r="N1896" i="13"/>
  <c r="M1896" i="13"/>
  <c r="L1896" i="13"/>
  <c r="K1896" i="13"/>
  <c r="F1896" i="13"/>
  <c r="C1896" i="13"/>
  <c r="N1895" i="13"/>
  <c r="M1895" i="13"/>
  <c r="L1895" i="13"/>
  <c r="K1895" i="13"/>
  <c r="F1895" i="13"/>
  <c r="C1895" i="13"/>
  <c r="N1894" i="13"/>
  <c r="M1894" i="13"/>
  <c r="L1894" i="13"/>
  <c r="K1894" i="13"/>
  <c r="F1894" i="13"/>
  <c r="C1894" i="13"/>
  <c r="N1893" i="13"/>
  <c r="M1893" i="13"/>
  <c r="L1893" i="13"/>
  <c r="K1893" i="13"/>
  <c r="F1893" i="13"/>
  <c r="C1893" i="13"/>
  <c r="N1892" i="13"/>
  <c r="M1892" i="13"/>
  <c r="L1892" i="13"/>
  <c r="K1892" i="13"/>
  <c r="F1892" i="13"/>
  <c r="C1892" i="13"/>
  <c r="N1891" i="13"/>
  <c r="M1891" i="13"/>
  <c r="L1891" i="13"/>
  <c r="K1891" i="13"/>
  <c r="F1891" i="13"/>
  <c r="C1891" i="13"/>
  <c r="N1890" i="13"/>
  <c r="M1890" i="13"/>
  <c r="L1890" i="13"/>
  <c r="K1890" i="13"/>
  <c r="F1890" i="13"/>
  <c r="C1890" i="13"/>
  <c r="N1889" i="13"/>
  <c r="M1889" i="13"/>
  <c r="L1889" i="13"/>
  <c r="K1889" i="13"/>
  <c r="F1889" i="13"/>
  <c r="C1889" i="13"/>
  <c r="N1888" i="13"/>
  <c r="M1888" i="13"/>
  <c r="L1888" i="13"/>
  <c r="K1888" i="13"/>
  <c r="F1888" i="13"/>
  <c r="C1888" i="13"/>
  <c r="N1887" i="13"/>
  <c r="M1887" i="13"/>
  <c r="L1887" i="13"/>
  <c r="K1887" i="13"/>
  <c r="F1887" i="13"/>
  <c r="C1887" i="13"/>
  <c r="N1886" i="13"/>
  <c r="M1886" i="13"/>
  <c r="L1886" i="13"/>
  <c r="K1886" i="13"/>
  <c r="F1886" i="13"/>
  <c r="C1886" i="13"/>
  <c r="N1885" i="13"/>
  <c r="M1885" i="13"/>
  <c r="L1885" i="13"/>
  <c r="K1885" i="13"/>
  <c r="F1885" i="13"/>
  <c r="C1885" i="13"/>
  <c r="N1884" i="13"/>
  <c r="M1884" i="13"/>
  <c r="L1884" i="13"/>
  <c r="K1884" i="13"/>
  <c r="F1884" i="13"/>
  <c r="C1884" i="13"/>
  <c r="N1883" i="13"/>
  <c r="M1883" i="13"/>
  <c r="L1883" i="13"/>
  <c r="K1883" i="13"/>
  <c r="F1883" i="13"/>
  <c r="C1883" i="13"/>
  <c r="N1882" i="13"/>
  <c r="M1882" i="13"/>
  <c r="L1882" i="13"/>
  <c r="K1882" i="13"/>
  <c r="F1882" i="13"/>
  <c r="C1882" i="13"/>
  <c r="N1881" i="13"/>
  <c r="M1881" i="13"/>
  <c r="L1881" i="13"/>
  <c r="K1881" i="13"/>
  <c r="F1881" i="13"/>
  <c r="C1881" i="13"/>
  <c r="N1880" i="13"/>
  <c r="M1880" i="13"/>
  <c r="L1880" i="13"/>
  <c r="K1880" i="13"/>
  <c r="F1880" i="13"/>
  <c r="C1880" i="13"/>
  <c r="N1879" i="13"/>
  <c r="M1879" i="13"/>
  <c r="L1879" i="13"/>
  <c r="K1879" i="13"/>
  <c r="F1879" i="13"/>
  <c r="C1879" i="13"/>
  <c r="N1878" i="13"/>
  <c r="M1878" i="13"/>
  <c r="L1878" i="13"/>
  <c r="K1878" i="13"/>
  <c r="F1878" i="13"/>
  <c r="C1878" i="13"/>
  <c r="N1877" i="13"/>
  <c r="M1877" i="13"/>
  <c r="L1877" i="13"/>
  <c r="K1877" i="13"/>
  <c r="F1877" i="13"/>
  <c r="C1877" i="13"/>
  <c r="N1876" i="13"/>
  <c r="M1876" i="13"/>
  <c r="L1876" i="13"/>
  <c r="K1876" i="13"/>
  <c r="F1876" i="13"/>
  <c r="C1876" i="13"/>
  <c r="N1875" i="13"/>
  <c r="M1875" i="13"/>
  <c r="L1875" i="13"/>
  <c r="K1875" i="13"/>
  <c r="F1875" i="13"/>
  <c r="C1875" i="13"/>
  <c r="N1874" i="13"/>
  <c r="M1874" i="13"/>
  <c r="L1874" i="13"/>
  <c r="K1874" i="13"/>
  <c r="F1874" i="13"/>
  <c r="C1874" i="13"/>
  <c r="N1873" i="13"/>
  <c r="M1873" i="13"/>
  <c r="L1873" i="13"/>
  <c r="K1873" i="13"/>
  <c r="F1873" i="13"/>
  <c r="C1873" i="13"/>
  <c r="N1872" i="13"/>
  <c r="M1872" i="13"/>
  <c r="L1872" i="13"/>
  <c r="K1872" i="13"/>
  <c r="F1872" i="13"/>
  <c r="C1872" i="13"/>
  <c r="N1871" i="13"/>
  <c r="M1871" i="13"/>
  <c r="L1871" i="13"/>
  <c r="K1871" i="13"/>
  <c r="F1871" i="13"/>
  <c r="C1871" i="13"/>
  <c r="N1870" i="13"/>
  <c r="M1870" i="13"/>
  <c r="L1870" i="13"/>
  <c r="K1870" i="13"/>
  <c r="F1870" i="13"/>
  <c r="C1870" i="13"/>
  <c r="N1869" i="13"/>
  <c r="M1869" i="13"/>
  <c r="L1869" i="13"/>
  <c r="K1869" i="13"/>
  <c r="F1869" i="13"/>
  <c r="C1869" i="13"/>
  <c r="N1868" i="13"/>
  <c r="M1868" i="13"/>
  <c r="L1868" i="13"/>
  <c r="K1868" i="13"/>
  <c r="F1868" i="13"/>
  <c r="C1868" i="13"/>
  <c r="N1867" i="13"/>
  <c r="M1867" i="13"/>
  <c r="L1867" i="13"/>
  <c r="K1867" i="13"/>
  <c r="F1867" i="13"/>
  <c r="C1867" i="13"/>
  <c r="N1866" i="13"/>
  <c r="M1866" i="13"/>
  <c r="L1866" i="13"/>
  <c r="K1866" i="13"/>
  <c r="F1866" i="13"/>
  <c r="C1866" i="13"/>
  <c r="N1865" i="13"/>
  <c r="M1865" i="13"/>
  <c r="L1865" i="13"/>
  <c r="K1865" i="13"/>
  <c r="F1865" i="13"/>
  <c r="C1865" i="13"/>
  <c r="N1864" i="13"/>
  <c r="M1864" i="13"/>
  <c r="L1864" i="13"/>
  <c r="K1864" i="13"/>
  <c r="F1864" i="13"/>
  <c r="C1864" i="13"/>
  <c r="N1863" i="13"/>
  <c r="M1863" i="13"/>
  <c r="L1863" i="13"/>
  <c r="K1863" i="13"/>
  <c r="F1863" i="13"/>
  <c r="C1863" i="13"/>
  <c r="N1862" i="13"/>
  <c r="M1862" i="13"/>
  <c r="L1862" i="13"/>
  <c r="K1862" i="13"/>
  <c r="F1862" i="13"/>
  <c r="C1862" i="13"/>
  <c r="N1861" i="13"/>
  <c r="M1861" i="13"/>
  <c r="L1861" i="13"/>
  <c r="K1861" i="13"/>
  <c r="F1861" i="13"/>
  <c r="C1861" i="13"/>
  <c r="N1860" i="13"/>
  <c r="M1860" i="13"/>
  <c r="L1860" i="13"/>
  <c r="K1860" i="13"/>
  <c r="F1860" i="13"/>
  <c r="C1860" i="13"/>
  <c r="N1859" i="13"/>
  <c r="M1859" i="13"/>
  <c r="L1859" i="13"/>
  <c r="K1859" i="13"/>
  <c r="F1859" i="13"/>
  <c r="C1859" i="13"/>
  <c r="N1858" i="13"/>
  <c r="M1858" i="13"/>
  <c r="L1858" i="13"/>
  <c r="K1858" i="13"/>
  <c r="F1858" i="13"/>
  <c r="C1858" i="13"/>
  <c r="N1857" i="13"/>
  <c r="M1857" i="13"/>
  <c r="L1857" i="13"/>
  <c r="K1857" i="13"/>
  <c r="F1857" i="13"/>
  <c r="C1857" i="13"/>
  <c r="N1856" i="13"/>
  <c r="M1856" i="13"/>
  <c r="L1856" i="13"/>
  <c r="K1856" i="13"/>
  <c r="F1856" i="13"/>
  <c r="C1856" i="13"/>
  <c r="N1855" i="13"/>
  <c r="M1855" i="13"/>
  <c r="L1855" i="13"/>
  <c r="K1855" i="13"/>
  <c r="F1855" i="13"/>
  <c r="C1855" i="13"/>
  <c r="N1854" i="13"/>
  <c r="M1854" i="13"/>
  <c r="L1854" i="13"/>
  <c r="K1854" i="13"/>
  <c r="F1854" i="13"/>
  <c r="C1854" i="13"/>
  <c r="N1853" i="13"/>
  <c r="M1853" i="13"/>
  <c r="L1853" i="13"/>
  <c r="K1853" i="13"/>
  <c r="F1853" i="13"/>
  <c r="C1853" i="13"/>
  <c r="N1852" i="13"/>
  <c r="M1852" i="13"/>
  <c r="L1852" i="13"/>
  <c r="K1852" i="13"/>
  <c r="F1852" i="13"/>
  <c r="C1852" i="13"/>
  <c r="N1851" i="13"/>
  <c r="M1851" i="13"/>
  <c r="L1851" i="13"/>
  <c r="K1851" i="13"/>
  <c r="F1851" i="13"/>
  <c r="C1851" i="13"/>
  <c r="N1850" i="13"/>
  <c r="M1850" i="13"/>
  <c r="L1850" i="13"/>
  <c r="K1850" i="13"/>
  <c r="F1850" i="13"/>
  <c r="C1850" i="13"/>
  <c r="N1849" i="13"/>
  <c r="M1849" i="13"/>
  <c r="L1849" i="13"/>
  <c r="K1849" i="13"/>
  <c r="F1849" i="13"/>
  <c r="C1849" i="13"/>
  <c r="N1848" i="13"/>
  <c r="M1848" i="13"/>
  <c r="L1848" i="13"/>
  <c r="K1848" i="13"/>
  <c r="F1848" i="13"/>
  <c r="C1848" i="13"/>
  <c r="N1847" i="13"/>
  <c r="M1847" i="13"/>
  <c r="L1847" i="13"/>
  <c r="K1847" i="13"/>
  <c r="F1847" i="13"/>
  <c r="C1847" i="13"/>
  <c r="N1846" i="13"/>
  <c r="M1846" i="13"/>
  <c r="L1846" i="13"/>
  <c r="K1846" i="13"/>
  <c r="F1846" i="13"/>
  <c r="C1846" i="13"/>
  <c r="N1845" i="13"/>
  <c r="M1845" i="13"/>
  <c r="L1845" i="13"/>
  <c r="K1845" i="13"/>
  <c r="F1845" i="13"/>
  <c r="C1845" i="13"/>
  <c r="N1844" i="13"/>
  <c r="M1844" i="13"/>
  <c r="L1844" i="13"/>
  <c r="K1844" i="13"/>
  <c r="F1844" i="13"/>
  <c r="C1844" i="13"/>
  <c r="N1843" i="13"/>
  <c r="M1843" i="13"/>
  <c r="L1843" i="13"/>
  <c r="K1843" i="13"/>
  <c r="F1843" i="13"/>
  <c r="C1843" i="13"/>
  <c r="N1842" i="13"/>
  <c r="M1842" i="13"/>
  <c r="L1842" i="13"/>
  <c r="K1842" i="13"/>
  <c r="F1842" i="13"/>
  <c r="C1842" i="13"/>
  <c r="N1841" i="13"/>
  <c r="M1841" i="13"/>
  <c r="L1841" i="13"/>
  <c r="K1841" i="13"/>
  <c r="F1841" i="13"/>
  <c r="C1841" i="13"/>
  <c r="N1840" i="13"/>
  <c r="M1840" i="13"/>
  <c r="L1840" i="13"/>
  <c r="K1840" i="13"/>
  <c r="F1840" i="13"/>
  <c r="C1840" i="13"/>
  <c r="N1839" i="13"/>
  <c r="M1839" i="13"/>
  <c r="L1839" i="13"/>
  <c r="K1839" i="13"/>
  <c r="F1839" i="13"/>
  <c r="C1839" i="13"/>
  <c r="N1838" i="13"/>
  <c r="M1838" i="13"/>
  <c r="L1838" i="13"/>
  <c r="K1838" i="13"/>
  <c r="F1838" i="13"/>
  <c r="C1838" i="13"/>
  <c r="N1837" i="13"/>
  <c r="M1837" i="13"/>
  <c r="L1837" i="13"/>
  <c r="K1837" i="13"/>
  <c r="F1837" i="13"/>
  <c r="C1837" i="13"/>
  <c r="N1836" i="13"/>
  <c r="M1836" i="13"/>
  <c r="L1836" i="13"/>
  <c r="K1836" i="13"/>
  <c r="F1836" i="13"/>
  <c r="C1836" i="13"/>
  <c r="N1835" i="13"/>
  <c r="M1835" i="13"/>
  <c r="L1835" i="13"/>
  <c r="K1835" i="13"/>
  <c r="F1835" i="13"/>
  <c r="C1835" i="13"/>
  <c r="N1834" i="13"/>
  <c r="M1834" i="13"/>
  <c r="L1834" i="13"/>
  <c r="K1834" i="13"/>
  <c r="F1834" i="13"/>
  <c r="C1834" i="13"/>
  <c r="N1833" i="13"/>
  <c r="M1833" i="13"/>
  <c r="L1833" i="13"/>
  <c r="K1833" i="13"/>
  <c r="F1833" i="13"/>
  <c r="C1833" i="13"/>
  <c r="N1832" i="13"/>
  <c r="M1832" i="13"/>
  <c r="L1832" i="13"/>
  <c r="K1832" i="13"/>
  <c r="F1832" i="13"/>
  <c r="C1832" i="13"/>
  <c r="N1831" i="13"/>
  <c r="M1831" i="13"/>
  <c r="L1831" i="13"/>
  <c r="K1831" i="13"/>
  <c r="F1831" i="13"/>
  <c r="C1831" i="13"/>
  <c r="N1830" i="13"/>
  <c r="M1830" i="13"/>
  <c r="L1830" i="13"/>
  <c r="K1830" i="13"/>
  <c r="F1830" i="13"/>
  <c r="C1830" i="13"/>
  <c r="N1829" i="13"/>
  <c r="M1829" i="13"/>
  <c r="L1829" i="13"/>
  <c r="K1829" i="13"/>
  <c r="F1829" i="13"/>
  <c r="C1829" i="13"/>
  <c r="N1828" i="13"/>
  <c r="M1828" i="13"/>
  <c r="L1828" i="13"/>
  <c r="K1828" i="13"/>
  <c r="F1828" i="13"/>
  <c r="C1828" i="13"/>
  <c r="N1827" i="13"/>
  <c r="M1827" i="13"/>
  <c r="L1827" i="13"/>
  <c r="K1827" i="13"/>
  <c r="F1827" i="13"/>
  <c r="C1827" i="13"/>
  <c r="N1826" i="13"/>
  <c r="M1826" i="13"/>
  <c r="L1826" i="13"/>
  <c r="K1826" i="13"/>
  <c r="F1826" i="13"/>
  <c r="C1826" i="13"/>
  <c r="N1825" i="13"/>
  <c r="M1825" i="13"/>
  <c r="L1825" i="13"/>
  <c r="K1825" i="13"/>
  <c r="F1825" i="13"/>
  <c r="C1825" i="13"/>
  <c r="N1824" i="13"/>
  <c r="M1824" i="13"/>
  <c r="L1824" i="13"/>
  <c r="K1824" i="13"/>
  <c r="F1824" i="13"/>
  <c r="C1824" i="13"/>
  <c r="N1823" i="13"/>
  <c r="M1823" i="13"/>
  <c r="L1823" i="13"/>
  <c r="K1823" i="13"/>
  <c r="F1823" i="13"/>
  <c r="C1823" i="13"/>
  <c r="N1822" i="13"/>
  <c r="M1822" i="13"/>
  <c r="L1822" i="13"/>
  <c r="K1822" i="13"/>
  <c r="F1822" i="13"/>
  <c r="C1822" i="13"/>
  <c r="N1821" i="13"/>
  <c r="M1821" i="13"/>
  <c r="L1821" i="13"/>
  <c r="K1821" i="13"/>
  <c r="F1821" i="13"/>
  <c r="C1821" i="13"/>
  <c r="N1820" i="13"/>
  <c r="M1820" i="13"/>
  <c r="L1820" i="13"/>
  <c r="K1820" i="13"/>
  <c r="F1820" i="13"/>
  <c r="C1820" i="13"/>
  <c r="N1819" i="13"/>
  <c r="M1819" i="13"/>
  <c r="L1819" i="13"/>
  <c r="K1819" i="13"/>
  <c r="F1819" i="13"/>
  <c r="C1819" i="13"/>
  <c r="N1818" i="13"/>
  <c r="M1818" i="13"/>
  <c r="L1818" i="13"/>
  <c r="K1818" i="13"/>
  <c r="F1818" i="13"/>
  <c r="C1818" i="13"/>
  <c r="N1817" i="13"/>
  <c r="M1817" i="13"/>
  <c r="L1817" i="13"/>
  <c r="K1817" i="13"/>
  <c r="F1817" i="13"/>
  <c r="C1817" i="13"/>
  <c r="N1816" i="13"/>
  <c r="M1816" i="13"/>
  <c r="L1816" i="13"/>
  <c r="K1816" i="13"/>
  <c r="F1816" i="13"/>
  <c r="C1816" i="13"/>
  <c r="N1815" i="13"/>
  <c r="M1815" i="13"/>
  <c r="L1815" i="13"/>
  <c r="K1815" i="13"/>
  <c r="F1815" i="13"/>
  <c r="C1815" i="13"/>
  <c r="N1814" i="13"/>
  <c r="M1814" i="13"/>
  <c r="L1814" i="13"/>
  <c r="K1814" i="13"/>
  <c r="F1814" i="13"/>
  <c r="C1814" i="13"/>
  <c r="N1813" i="13"/>
  <c r="M1813" i="13"/>
  <c r="L1813" i="13"/>
  <c r="K1813" i="13"/>
  <c r="F1813" i="13"/>
  <c r="C1813" i="13"/>
  <c r="N1812" i="13"/>
  <c r="M1812" i="13"/>
  <c r="L1812" i="13"/>
  <c r="K1812" i="13"/>
  <c r="F1812" i="13"/>
  <c r="C1812" i="13"/>
  <c r="N1811" i="13"/>
  <c r="M1811" i="13"/>
  <c r="L1811" i="13"/>
  <c r="K1811" i="13"/>
  <c r="F1811" i="13"/>
  <c r="C1811" i="13"/>
  <c r="N1810" i="13"/>
  <c r="M1810" i="13"/>
  <c r="L1810" i="13"/>
  <c r="K1810" i="13"/>
  <c r="F1810" i="13"/>
  <c r="C1810" i="13"/>
  <c r="N1809" i="13"/>
  <c r="M1809" i="13"/>
  <c r="L1809" i="13"/>
  <c r="K1809" i="13"/>
  <c r="F1809" i="13"/>
  <c r="C1809" i="13"/>
  <c r="N1808" i="13"/>
  <c r="M1808" i="13"/>
  <c r="L1808" i="13"/>
  <c r="K1808" i="13"/>
  <c r="F1808" i="13"/>
  <c r="C1808" i="13"/>
  <c r="N1807" i="13"/>
  <c r="M1807" i="13"/>
  <c r="L1807" i="13"/>
  <c r="K1807" i="13"/>
  <c r="F1807" i="13"/>
  <c r="C1807" i="13"/>
  <c r="N1806" i="13"/>
  <c r="M1806" i="13"/>
  <c r="L1806" i="13"/>
  <c r="K1806" i="13"/>
  <c r="F1806" i="13"/>
  <c r="C1806" i="13"/>
  <c r="N1805" i="13"/>
  <c r="M1805" i="13"/>
  <c r="L1805" i="13"/>
  <c r="K1805" i="13"/>
  <c r="F1805" i="13"/>
  <c r="C1805" i="13"/>
  <c r="N1804" i="13"/>
  <c r="M1804" i="13"/>
  <c r="L1804" i="13"/>
  <c r="K1804" i="13"/>
  <c r="F1804" i="13"/>
  <c r="C1804" i="13"/>
  <c r="N1803" i="13"/>
  <c r="M1803" i="13"/>
  <c r="L1803" i="13"/>
  <c r="K1803" i="13"/>
  <c r="F1803" i="13"/>
  <c r="C1803" i="13"/>
  <c r="N1802" i="13"/>
  <c r="M1802" i="13"/>
  <c r="L1802" i="13"/>
  <c r="K1802" i="13"/>
  <c r="F1802" i="13"/>
  <c r="C1802" i="13"/>
  <c r="N1801" i="13"/>
  <c r="M1801" i="13"/>
  <c r="L1801" i="13"/>
  <c r="K1801" i="13"/>
  <c r="F1801" i="13"/>
  <c r="C1801" i="13"/>
  <c r="N1800" i="13"/>
  <c r="M1800" i="13"/>
  <c r="L1800" i="13"/>
  <c r="K1800" i="13"/>
  <c r="F1800" i="13"/>
  <c r="C1800" i="13"/>
  <c r="N1799" i="13"/>
  <c r="M1799" i="13"/>
  <c r="L1799" i="13"/>
  <c r="K1799" i="13"/>
  <c r="F1799" i="13"/>
  <c r="C1799" i="13"/>
  <c r="N1798" i="13"/>
  <c r="M1798" i="13"/>
  <c r="L1798" i="13"/>
  <c r="K1798" i="13"/>
  <c r="F1798" i="13"/>
  <c r="C1798" i="13"/>
  <c r="N1797" i="13"/>
  <c r="M1797" i="13"/>
  <c r="L1797" i="13"/>
  <c r="K1797" i="13"/>
  <c r="F1797" i="13"/>
  <c r="C1797" i="13"/>
  <c r="N1796" i="13"/>
  <c r="M1796" i="13"/>
  <c r="L1796" i="13"/>
  <c r="K1796" i="13"/>
  <c r="F1796" i="13"/>
  <c r="C1796" i="13"/>
  <c r="N1795" i="13"/>
  <c r="M1795" i="13"/>
  <c r="L1795" i="13"/>
  <c r="K1795" i="13"/>
  <c r="F1795" i="13"/>
  <c r="C1795" i="13"/>
  <c r="N1794" i="13"/>
  <c r="M1794" i="13"/>
  <c r="L1794" i="13"/>
  <c r="K1794" i="13"/>
  <c r="F1794" i="13"/>
  <c r="C1794" i="13"/>
  <c r="N1793" i="13"/>
  <c r="M1793" i="13"/>
  <c r="L1793" i="13"/>
  <c r="K1793" i="13"/>
  <c r="F1793" i="13"/>
  <c r="C1793" i="13"/>
  <c r="N1792" i="13"/>
  <c r="M1792" i="13"/>
  <c r="L1792" i="13"/>
  <c r="K1792" i="13"/>
  <c r="F1792" i="13"/>
  <c r="C1792" i="13"/>
  <c r="N1791" i="13"/>
  <c r="M1791" i="13"/>
  <c r="L1791" i="13"/>
  <c r="K1791" i="13"/>
  <c r="F1791" i="13"/>
  <c r="C1791" i="13"/>
  <c r="N1790" i="13"/>
  <c r="M1790" i="13"/>
  <c r="L1790" i="13"/>
  <c r="K1790" i="13"/>
  <c r="F1790" i="13"/>
  <c r="C1790" i="13"/>
  <c r="N1789" i="13"/>
  <c r="M1789" i="13"/>
  <c r="L1789" i="13"/>
  <c r="K1789" i="13"/>
  <c r="F1789" i="13"/>
  <c r="C1789" i="13"/>
  <c r="N1788" i="13"/>
  <c r="M1788" i="13"/>
  <c r="L1788" i="13"/>
  <c r="K1788" i="13"/>
  <c r="F1788" i="13"/>
  <c r="C1788" i="13"/>
  <c r="N1787" i="13"/>
  <c r="M1787" i="13"/>
  <c r="L1787" i="13"/>
  <c r="K1787" i="13"/>
  <c r="F1787" i="13"/>
  <c r="C1787" i="13"/>
  <c r="N1786" i="13"/>
  <c r="M1786" i="13"/>
  <c r="L1786" i="13"/>
  <c r="K1786" i="13"/>
  <c r="F1786" i="13"/>
  <c r="C1786" i="13"/>
  <c r="N1785" i="13"/>
  <c r="M1785" i="13"/>
  <c r="L1785" i="13"/>
  <c r="K1785" i="13"/>
  <c r="F1785" i="13"/>
  <c r="C1785" i="13"/>
  <c r="N1784" i="13"/>
  <c r="M1784" i="13"/>
  <c r="L1784" i="13"/>
  <c r="K1784" i="13"/>
  <c r="F1784" i="13"/>
  <c r="C1784" i="13"/>
  <c r="N1783" i="13"/>
  <c r="M1783" i="13"/>
  <c r="L1783" i="13"/>
  <c r="K1783" i="13"/>
  <c r="F1783" i="13"/>
  <c r="C1783" i="13"/>
  <c r="N1782" i="13"/>
  <c r="M1782" i="13"/>
  <c r="L1782" i="13"/>
  <c r="K1782" i="13"/>
  <c r="F1782" i="13"/>
  <c r="C1782" i="13"/>
  <c r="N1781" i="13"/>
  <c r="M1781" i="13"/>
  <c r="L1781" i="13"/>
  <c r="K1781" i="13"/>
  <c r="F1781" i="13"/>
  <c r="C1781" i="13"/>
  <c r="N1780" i="13"/>
  <c r="M1780" i="13"/>
  <c r="L1780" i="13"/>
  <c r="K1780" i="13"/>
  <c r="F1780" i="13"/>
  <c r="C1780" i="13"/>
  <c r="N1779" i="13"/>
  <c r="M1779" i="13"/>
  <c r="L1779" i="13"/>
  <c r="K1779" i="13"/>
  <c r="F1779" i="13"/>
  <c r="C1779" i="13"/>
  <c r="N1778" i="13"/>
  <c r="M1778" i="13"/>
  <c r="L1778" i="13"/>
  <c r="K1778" i="13"/>
  <c r="F1778" i="13"/>
  <c r="C1778" i="13"/>
  <c r="N1777" i="13"/>
  <c r="M1777" i="13"/>
  <c r="L1777" i="13"/>
  <c r="K1777" i="13"/>
  <c r="F1777" i="13"/>
  <c r="C1777" i="13"/>
  <c r="N1776" i="13"/>
  <c r="M1776" i="13"/>
  <c r="L1776" i="13"/>
  <c r="K1776" i="13"/>
  <c r="F1776" i="13"/>
  <c r="C1776" i="13"/>
  <c r="N1775" i="13"/>
  <c r="M1775" i="13"/>
  <c r="L1775" i="13"/>
  <c r="K1775" i="13"/>
  <c r="F1775" i="13"/>
  <c r="C1775" i="13"/>
  <c r="N1774" i="13"/>
  <c r="M1774" i="13"/>
  <c r="L1774" i="13"/>
  <c r="K1774" i="13"/>
  <c r="F1774" i="13"/>
  <c r="C1774" i="13"/>
  <c r="N1773" i="13"/>
  <c r="M1773" i="13"/>
  <c r="L1773" i="13"/>
  <c r="K1773" i="13"/>
  <c r="F1773" i="13"/>
  <c r="C1773" i="13"/>
  <c r="N1772" i="13"/>
  <c r="M1772" i="13"/>
  <c r="L1772" i="13"/>
  <c r="K1772" i="13"/>
  <c r="F1772" i="13"/>
  <c r="C1772" i="13"/>
  <c r="N1771" i="13"/>
  <c r="M1771" i="13"/>
  <c r="L1771" i="13"/>
  <c r="K1771" i="13"/>
  <c r="F1771" i="13"/>
  <c r="C1771" i="13"/>
  <c r="N1770" i="13"/>
  <c r="M1770" i="13"/>
  <c r="L1770" i="13"/>
  <c r="K1770" i="13"/>
  <c r="F1770" i="13"/>
  <c r="C1770" i="13"/>
  <c r="N1769" i="13"/>
  <c r="M1769" i="13"/>
  <c r="L1769" i="13"/>
  <c r="K1769" i="13"/>
  <c r="F1769" i="13"/>
  <c r="C1769" i="13"/>
  <c r="N1768" i="13"/>
  <c r="M1768" i="13"/>
  <c r="L1768" i="13"/>
  <c r="K1768" i="13"/>
  <c r="F1768" i="13"/>
  <c r="C1768" i="13"/>
  <c r="N1767" i="13"/>
  <c r="M1767" i="13"/>
  <c r="L1767" i="13"/>
  <c r="K1767" i="13"/>
  <c r="F1767" i="13"/>
  <c r="C1767" i="13"/>
  <c r="N1766" i="13"/>
  <c r="M1766" i="13"/>
  <c r="L1766" i="13"/>
  <c r="K1766" i="13"/>
  <c r="F1766" i="13"/>
  <c r="C1766" i="13"/>
  <c r="N1765" i="13"/>
  <c r="M1765" i="13"/>
  <c r="L1765" i="13"/>
  <c r="K1765" i="13"/>
  <c r="F1765" i="13"/>
  <c r="C1765" i="13"/>
  <c r="N1764" i="13"/>
  <c r="M1764" i="13"/>
  <c r="L1764" i="13"/>
  <c r="K1764" i="13"/>
  <c r="F1764" i="13"/>
  <c r="C1764" i="13"/>
  <c r="N1763" i="13"/>
  <c r="M1763" i="13"/>
  <c r="L1763" i="13"/>
  <c r="K1763" i="13"/>
  <c r="F1763" i="13"/>
  <c r="C1763" i="13"/>
  <c r="N1762" i="13"/>
  <c r="M1762" i="13"/>
  <c r="L1762" i="13"/>
  <c r="K1762" i="13"/>
  <c r="F1762" i="13"/>
  <c r="C1762" i="13"/>
  <c r="N1761" i="13"/>
  <c r="M1761" i="13"/>
  <c r="L1761" i="13"/>
  <c r="K1761" i="13"/>
  <c r="F1761" i="13"/>
  <c r="C1761" i="13"/>
  <c r="N1760" i="13"/>
  <c r="M1760" i="13"/>
  <c r="L1760" i="13"/>
  <c r="K1760" i="13"/>
  <c r="F1760" i="13"/>
  <c r="C1760" i="13"/>
  <c r="N1759" i="13"/>
  <c r="M1759" i="13"/>
  <c r="L1759" i="13"/>
  <c r="K1759" i="13"/>
  <c r="F1759" i="13"/>
  <c r="C1759" i="13"/>
  <c r="N1758" i="13"/>
  <c r="M1758" i="13"/>
  <c r="L1758" i="13"/>
  <c r="K1758" i="13"/>
  <c r="F1758" i="13"/>
  <c r="C1758" i="13"/>
  <c r="N1757" i="13"/>
  <c r="M1757" i="13"/>
  <c r="L1757" i="13"/>
  <c r="K1757" i="13"/>
  <c r="F1757" i="13"/>
  <c r="C1757" i="13"/>
  <c r="N1756" i="13"/>
  <c r="M1756" i="13"/>
  <c r="L1756" i="13"/>
  <c r="K1756" i="13"/>
  <c r="F1756" i="13"/>
  <c r="C1756" i="13"/>
  <c r="N1755" i="13"/>
  <c r="M1755" i="13"/>
  <c r="L1755" i="13"/>
  <c r="K1755" i="13"/>
  <c r="F1755" i="13"/>
  <c r="C1755" i="13"/>
  <c r="N1754" i="13"/>
  <c r="M1754" i="13"/>
  <c r="L1754" i="13"/>
  <c r="K1754" i="13"/>
  <c r="F1754" i="13"/>
  <c r="C1754" i="13"/>
  <c r="N1753" i="13"/>
  <c r="M1753" i="13"/>
  <c r="L1753" i="13"/>
  <c r="K1753" i="13"/>
  <c r="F1753" i="13"/>
  <c r="C1753" i="13"/>
  <c r="N1752" i="13"/>
  <c r="M1752" i="13"/>
  <c r="L1752" i="13"/>
  <c r="K1752" i="13"/>
  <c r="F1752" i="13"/>
  <c r="C1752" i="13"/>
  <c r="N1751" i="13"/>
  <c r="M1751" i="13"/>
  <c r="L1751" i="13"/>
  <c r="K1751" i="13"/>
  <c r="F1751" i="13"/>
  <c r="C1751" i="13"/>
  <c r="N1750" i="13"/>
  <c r="M1750" i="13"/>
  <c r="L1750" i="13"/>
  <c r="K1750" i="13"/>
  <c r="F1750" i="13"/>
  <c r="C1750" i="13"/>
  <c r="N1749" i="13"/>
  <c r="M1749" i="13"/>
  <c r="L1749" i="13"/>
  <c r="K1749" i="13"/>
  <c r="F1749" i="13"/>
  <c r="C1749" i="13"/>
  <c r="N1748" i="13"/>
  <c r="M1748" i="13"/>
  <c r="L1748" i="13"/>
  <c r="K1748" i="13"/>
  <c r="F1748" i="13"/>
  <c r="C1748" i="13"/>
  <c r="N1747" i="13"/>
  <c r="M1747" i="13"/>
  <c r="L1747" i="13"/>
  <c r="K1747" i="13"/>
  <c r="F1747" i="13"/>
  <c r="C1747" i="13"/>
  <c r="N1746" i="13"/>
  <c r="M1746" i="13"/>
  <c r="L1746" i="13"/>
  <c r="K1746" i="13"/>
  <c r="F1746" i="13"/>
  <c r="C1746" i="13"/>
  <c r="N1745" i="13"/>
  <c r="M1745" i="13"/>
  <c r="L1745" i="13"/>
  <c r="K1745" i="13"/>
  <c r="F1745" i="13"/>
  <c r="C1745" i="13"/>
  <c r="N1744" i="13"/>
  <c r="M1744" i="13"/>
  <c r="L1744" i="13"/>
  <c r="K1744" i="13"/>
  <c r="F1744" i="13"/>
  <c r="C1744" i="13"/>
  <c r="N1743" i="13"/>
  <c r="M1743" i="13"/>
  <c r="L1743" i="13"/>
  <c r="K1743" i="13"/>
  <c r="F1743" i="13"/>
  <c r="C1743" i="13"/>
  <c r="N1742" i="13"/>
  <c r="M1742" i="13"/>
  <c r="L1742" i="13"/>
  <c r="K1742" i="13"/>
  <c r="F1742" i="13"/>
  <c r="C1742" i="13"/>
  <c r="N1741" i="13"/>
  <c r="M1741" i="13"/>
  <c r="L1741" i="13"/>
  <c r="K1741" i="13"/>
  <c r="F1741" i="13"/>
  <c r="C1741" i="13"/>
  <c r="N1740" i="13"/>
  <c r="M1740" i="13"/>
  <c r="L1740" i="13"/>
  <c r="K1740" i="13"/>
  <c r="F1740" i="13"/>
  <c r="C1740" i="13"/>
  <c r="N1739" i="13"/>
  <c r="M1739" i="13"/>
  <c r="L1739" i="13"/>
  <c r="K1739" i="13"/>
  <c r="F1739" i="13"/>
  <c r="C1739" i="13"/>
  <c r="N1738" i="13"/>
  <c r="M1738" i="13"/>
  <c r="L1738" i="13"/>
  <c r="K1738" i="13"/>
  <c r="F1738" i="13"/>
  <c r="C1738" i="13"/>
  <c r="N1737" i="13"/>
  <c r="M1737" i="13"/>
  <c r="L1737" i="13"/>
  <c r="K1737" i="13"/>
  <c r="F1737" i="13"/>
  <c r="C1737" i="13"/>
  <c r="N1736" i="13"/>
  <c r="M1736" i="13"/>
  <c r="L1736" i="13"/>
  <c r="K1736" i="13"/>
  <c r="F1736" i="13"/>
  <c r="C1736" i="13"/>
  <c r="N1735" i="13"/>
  <c r="M1735" i="13"/>
  <c r="L1735" i="13"/>
  <c r="K1735" i="13"/>
  <c r="F1735" i="13"/>
  <c r="C1735" i="13"/>
  <c r="N1734" i="13"/>
  <c r="M1734" i="13"/>
  <c r="L1734" i="13"/>
  <c r="K1734" i="13"/>
  <c r="F1734" i="13"/>
  <c r="C1734" i="13"/>
  <c r="N1733" i="13"/>
  <c r="M1733" i="13"/>
  <c r="L1733" i="13"/>
  <c r="K1733" i="13"/>
  <c r="F1733" i="13"/>
  <c r="C1733" i="13"/>
  <c r="N1732" i="13"/>
  <c r="M1732" i="13"/>
  <c r="L1732" i="13"/>
  <c r="K1732" i="13"/>
  <c r="F1732" i="13"/>
  <c r="C1732" i="13"/>
  <c r="N1731" i="13"/>
  <c r="M1731" i="13"/>
  <c r="L1731" i="13"/>
  <c r="K1731" i="13"/>
  <c r="F1731" i="13"/>
  <c r="C1731" i="13"/>
  <c r="N1730" i="13"/>
  <c r="M1730" i="13"/>
  <c r="L1730" i="13"/>
  <c r="K1730" i="13"/>
  <c r="F1730" i="13"/>
  <c r="C1730" i="13"/>
  <c r="N1729" i="13"/>
  <c r="M1729" i="13"/>
  <c r="L1729" i="13"/>
  <c r="K1729" i="13"/>
  <c r="F1729" i="13"/>
  <c r="C1729" i="13"/>
  <c r="N1728" i="13"/>
  <c r="M1728" i="13"/>
  <c r="L1728" i="13"/>
  <c r="K1728" i="13"/>
  <c r="F1728" i="13"/>
  <c r="C1728" i="13"/>
  <c r="N1727" i="13"/>
  <c r="M1727" i="13"/>
  <c r="L1727" i="13"/>
  <c r="K1727" i="13"/>
  <c r="F1727" i="13"/>
  <c r="C1727" i="13"/>
  <c r="N1726" i="13"/>
  <c r="M1726" i="13"/>
  <c r="L1726" i="13"/>
  <c r="K1726" i="13"/>
  <c r="F1726" i="13"/>
  <c r="C1726" i="13"/>
  <c r="N1725" i="13"/>
  <c r="M1725" i="13"/>
  <c r="L1725" i="13"/>
  <c r="K1725" i="13"/>
  <c r="F1725" i="13"/>
  <c r="C1725" i="13"/>
  <c r="N1724" i="13"/>
  <c r="M1724" i="13"/>
  <c r="L1724" i="13"/>
  <c r="K1724" i="13"/>
  <c r="F1724" i="13"/>
  <c r="C1724" i="13"/>
  <c r="N1723" i="13"/>
  <c r="M1723" i="13"/>
  <c r="L1723" i="13"/>
  <c r="K1723" i="13"/>
  <c r="F1723" i="13"/>
  <c r="C1723" i="13"/>
  <c r="N1722" i="13"/>
  <c r="M1722" i="13"/>
  <c r="L1722" i="13"/>
  <c r="K1722" i="13"/>
  <c r="F1722" i="13"/>
  <c r="C1722" i="13"/>
  <c r="N1721" i="13"/>
  <c r="M1721" i="13"/>
  <c r="L1721" i="13"/>
  <c r="K1721" i="13"/>
  <c r="F1721" i="13"/>
  <c r="C1721" i="13"/>
  <c r="N1720" i="13"/>
  <c r="M1720" i="13"/>
  <c r="L1720" i="13"/>
  <c r="K1720" i="13"/>
  <c r="F1720" i="13"/>
  <c r="C1720" i="13"/>
  <c r="N1719" i="13"/>
  <c r="M1719" i="13"/>
  <c r="L1719" i="13"/>
  <c r="K1719" i="13"/>
  <c r="F1719" i="13"/>
  <c r="C1719" i="13"/>
  <c r="N1718" i="13"/>
  <c r="M1718" i="13"/>
  <c r="L1718" i="13"/>
  <c r="K1718" i="13"/>
  <c r="F1718" i="13"/>
  <c r="C1718" i="13"/>
  <c r="N1717" i="13"/>
  <c r="M1717" i="13"/>
  <c r="L1717" i="13"/>
  <c r="K1717" i="13"/>
  <c r="F1717" i="13"/>
  <c r="C1717" i="13"/>
  <c r="N1716" i="13"/>
  <c r="M1716" i="13"/>
  <c r="L1716" i="13"/>
  <c r="K1716" i="13"/>
  <c r="F1716" i="13"/>
  <c r="C1716" i="13"/>
  <c r="N1715" i="13"/>
  <c r="M1715" i="13"/>
  <c r="L1715" i="13"/>
  <c r="K1715" i="13"/>
  <c r="F1715" i="13"/>
  <c r="C1715" i="13"/>
  <c r="N1714" i="13"/>
  <c r="M1714" i="13"/>
  <c r="L1714" i="13"/>
  <c r="K1714" i="13"/>
  <c r="F1714" i="13"/>
  <c r="C1714" i="13"/>
  <c r="N1713" i="13"/>
  <c r="M1713" i="13"/>
  <c r="L1713" i="13"/>
  <c r="K1713" i="13"/>
  <c r="F1713" i="13"/>
  <c r="C1713" i="13"/>
  <c r="N1712" i="13"/>
  <c r="M1712" i="13"/>
  <c r="L1712" i="13"/>
  <c r="K1712" i="13"/>
  <c r="F1712" i="13"/>
  <c r="C1712" i="13"/>
  <c r="N1711" i="13"/>
  <c r="M1711" i="13"/>
  <c r="L1711" i="13"/>
  <c r="K1711" i="13"/>
  <c r="F1711" i="13"/>
  <c r="C1711" i="13"/>
  <c r="N1710" i="13"/>
  <c r="M1710" i="13"/>
  <c r="L1710" i="13"/>
  <c r="K1710" i="13"/>
  <c r="F1710" i="13"/>
  <c r="C1710" i="13"/>
  <c r="N1709" i="13"/>
  <c r="M1709" i="13"/>
  <c r="L1709" i="13"/>
  <c r="K1709" i="13"/>
  <c r="F1709" i="13"/>
  <c r="C1709" i="13"/>
  <c r="N1708" i="13"/>
  <c r="M1708" i="13"/>
  <c r="L1708" i="13"/>
  <c r="K1708" i="13"/>
  <c r="F1708" i="13"/>
  <c r="C1708" i="13"/>
  <c r="N1707" i="13"/>
  <c r="M1707" i="13"/>
  <c r="L1707" i="13"/>
  <c r="K1707" i="13"/>
  <c r="F1707" i="13"/>
  <c r="C1707" i="13"/>
  <c r="N1706" i="13"/>
  <c r="M1706" i="13"/>
  <c r="L1706" i="13"/>
  <c r="K1706" i="13"/>
  <c r="F1706" i="13"/>
  <c r="C1706" i="13"/>
  <c r="N1705" i="13"/>
  <c r="M1705" i="13"/>
  <c r="L1705" i="13"/>
  <c r="K1705" i="13"/>
  <c r="F1705" i="13"/>
  <c r="C1705" i="13"/>
  <c r="N1704" i="13"/>
  <c r="M1704" i="13"/>
  <c r="L1704" i="13"/>
  <c r="K1704" i="13"/>
  <c r="F1704" i="13"/>
  <c r="C1704" i="13"/>
  <c r="N1703" i="13"/>
  <c r="M1703" i="13"/>
  <c r="L1703" i="13"/>
  <c r="K1703" i="13"/>
  <c r="F1703" i="13"/>
  <c r="C1703" i="13"/>
  <c r="N1702" i="13"/>
  <c r="M1702" i="13"/>
  <c r="L1702" i="13"/>
  <c r="K1702" i="13"/>
  <c r="F1702" i="13"/>
  <c r="C1702" i="13"/>
  <c r="N1701" i="13"/>
  <c r="M1701" i="13"/>
  <c r="L1701" i="13"/>
  <c r="K1701" i="13"/>
  <c r="F1701" i="13"/>
  <c r="C1701" i="13"/>
  <c r="N1700" i="13"/>
  <c r="M1700" i="13"/>
  <c r="L1700" i="13"/>
  <c r="K1700" i="13"/>
  <c r="F1700" i="13"/>
  <c r="C1700" i="13"/>
  <c r="N1699" i="13"/>
  <c r="M1699" i="13"/>
  <c r="L1699" i="13"/>
  <c r="K1699" i="13"/>
  <c r="F1699" i="13"/>
  <c r="C1699" i="13"/>
  <c r="N1698" i="13"/>
  <c r="M1698" i="13"/>
  <c r="L1698" i="13"/>
  <c r="K1698" i="13"/>
  <c r="F1698" i="13"/>
  <c r="C1698" i="13"/>
  <c r="N1697" i="13"/>
  <c r="M1697" i="13"/>
  <c r="L1697" i="13"/>
  <c r="K1697" i="13"/>
  <c r="F1697" i="13"/>
  <c r="C1697" i="13"/>
  <c r="N1696" i="13"/>
  <c r="M1696" i="13"/>
  <c r="L1696" i="13"/>
  <c r="K1696" i="13"/>
  <c r="F1696" i="13"/>
  <c r="C1696" i="13"/>
  <c r="N1695" i="13"/>
  <c r="M1695" i="13"/>
  <c r="L1695" i="13"/>
  <c r="K1695" i="13"/>
  <c r="F1695" i="13"/>
  <c r="C1695" i="13"/>
  <c r="N1694" i="13"/>
  <c r="M1694" i="13"/>
  <c r="L1694" i="13"/>
  <c r="K1694" i="13"/>
  <c r="F1694" i="13"/>
  <c r="C1694" i="13"/>
  <c r="N1693" i="13"/>
  <c r="M1693" i="13"/>
  <c r="L1693" i="13"/>
  <c r="K1693" i="13"/>
  <c r="F1693" i="13"/>
  <c r="C1693" i="13"/>
  <c r="N1692" i="13"/>
  <c r="M1692" i="13"/>
  <c r="L1692" i="13"/>
  <c r="K1692" i="13"/>
  <c r="F1692" i="13"/>
  <c r="C1692" i="13"/>
  <c r="N1691" i="13"/>
  <c r="M1691" i="13"/>
  <c r="L1691" i="13"/>
  <c r="K1691" i="13"/>
  <c r="F1691" i="13"/>
  <c r="C1691" i="13"/>
  <c r="N1690" i="13"/>
  <c r="M1690" i="13"/>
  <c r="L1690" i="13"/>
  <c r="K1690" i="13"/>
  <c r="F1690" i="13"/>
  <c r="C1690" i="13"/>
  <c r="N1689" i="13"/>
  <c r="M1689" i="13"/>
  <c r="L1689" i="13"/>
  <c r="K1689" i="13"/>
  <c r="F1689" i="13"/>
  <c r="C1689" i="13"/>
  <c r="N1688" i="13"/>
  <c r="M1688" i="13"/>
  <c r="L1688" i="13"/>
  <c r="K1688" i="13"/>
  <c r="F1688" i="13"/>
  <c r="C1688" i="13"/>
  <c r="N1687" i="13"/>
  <c r="M1687" i="13"/>
  <c r="L1687" i="13"/>
  <c r="K1687" i="13"/>
  <c r="F1687" i="13"/>
  <c r="C1687" i="13"/>
  <c r="N1686" i="13"/>
  <c r="M1686" i="13"/>
  <c r="L1686" i="13"/>
  <c r="K1686" i="13"/>
  <c r="F1686" i="13"/>
  <c r="C1686" i="13"/>
  <c r="N1685" i="13"/>
  <c r="M1685" i="13"/>
  <c r="L1685" i="13"/>
  <c r="K1685" i="13"/>
  <c r="F1685" i="13"/>
  <c r="C1685" i="13"/>
  <c r="N1684" i="13"/>
  <c r="M1684" i="13"/>
  <c r="L1684" i="13"/>
  <c r="K1684" i="13"/>
  <c r="F1684" i="13"/>
  <c r="C1684" i="13"/>
  <c r="N1683" i="13"/>
  <c r="M1683" i="13"/>
  <c r="L1683" i="13"/>
  <c r="K1683" i="13"/>
  <c r="F1683" i="13"/>
  <c r="C1683" i="13"/>
  <c r="N1682" i="13"/>
  <c r="M1682" i="13"/>
  <c r="L1682" i="13"/>
  <c r="K1682" i="13"/>
  <c r="F1682" i="13"/>
  <c r="C1682" i="13"/>
  <c r="N1681" i="13"/>
  <c r="M1681" i="13"/>
  <c r="L1681" i="13"/>
  <c r="K1681" i="13"/>
  <c r="F1681" i="13"/>
  <c r="C1681" i="13"/>
  <c r="N1680" i="13"/>
  <c r="M1680" i="13"/>
  <c r="L1680" i="13"/>
  <c r="K1680" i="13"/>
  <c r="F1680" i="13"/>
  <c r="C1680" i="13"/>
  <c r="N1679" i="13"/>
  <c r="M1679" i="13"/>
  <c r="L1679" i="13"/>
  <c r="K1679" i="13"/>
  <c r="F1679" i="13"/>
  <c r="C1679" i="13"/>
  <c r="N1678" i="13"/>
  <c r="M1678" i="13"/>
  <c r="L1678" i="13"/>
  <c r="K1678" i="13"/>
  <c r="F1678" i="13"/>
  <c r="C1678" i="13"/>
  <c r="N1677" i="13"/>
  <c r="M1677" i="13"/>
  <c r="L1677" i="13"/>
  <c r="K1677" i="13"/>
  <c r="F1677" i="13"/>
  <c r="C1677" i="13"/>
  <c r="N1676" i="13"/>
  <c r="M1676" i="13"/>
  <c r="L1676" i="13"/>
  <c r="K1676" i="13"/>
  <c r="F1676" i="13"/>
  <c r="C1676" i="13"/>
  <c r="N1675" i="13"/>
  <c r="M1675" i="13"/>
  <c r="L1675" i="13"/>
  <c r="K1675" i="13"/>
  <c r="F1675" i="13"/>
  <c r="C1675" i="13"/>
  <c r="N1674" i="13"/>
  <c r="M1674" i="13"/>
  <c r="L1674" i="13"/>
  <c r="K1674" i="13"/>
  <c r="F1674" i="13"/>
  <c r="C1674" i="13"/>
  <c r="N1673" i="13"/>
  <c r="M1673" i="13"/>
  <c r="L1673" i="13"/>
  <c r="K1673" i="13"/>
  <c r="F1673" i="13"/>
  <c r="C1673" i="13"/>
  <c r="N1672" i="13"/>
  <c r="M1672" i="13"/>
  <c r="L1672" i="13"/>
  <c r="K1672" i="13"/>
  <c r="F1672" i="13"/>
  <c r="C1672" i="13"/>
  <c r="N1671" i="13"/>
  <c r="M1671" i="13"/>
  <c r="L1671" i="13"/>
  <c r="K1671" i="13"/>
  <c r="F1671" i="13"/>
  <c r="C1671" i="13"/>
  <c r="N1670" i="13"/>
  <c r="M1670" i="13"/>
  <c r="L1670" i="13"/>
  <c r="K1670" i="13"/>
  <c r="F1670" i="13"/>
  <c r="C1670" i="13"/>
  <c r="N1669" i="13"/>
  <c r="M1669" i="13"/>
  <c r="L1669" i="13"/>
  <c r="K1669" i="13"/>
  <c r="F1669" i="13"/>
  <c r="C1669" i="13"/>
  <c r="N1668" i="13"/>
  <c r="M1668" i="13"/>
  <c r="L1668" i="13"/>
  <c r="K1668" i="13"/>
  <c r="F1668" i="13"/>
  <c r="C1668" i="13"/>
  <c r="N1667" i="13"/>
  <c r="M1667" i="13"/>
  <c r="L1667" i="13"/>
  <c r="K1667" i="13"/>
  <c r="F1667" i="13"/>
  <c r="C1667" i="13"/>
  <c r="N1666" i="13"/>
  <c r="M1666" i="13"/>
  <c r="L1666" i="13"/>
  <c r="K1666" i="13"/>
  <c r="F1666" i="13"/>
  <c r="C1666" i="13"/>
  <c r="N1665" i="13"/>
  <c r="M1665" i="13"/>
  <c r="L1665" i="13"/>
  <c r="K1665" i="13"/>
  <c r="F1665" i="13"/>
  <c r="C1665" i="13"/>
  <c r="N1664" i="13"/>
  <c r="M1664" i="13"/>
  <c r="L1664" i="13"/>
  <c r="K1664" i="13"/>
  <c r="F1664" i="13"/>
  <c r="C1664" i="13"/>
  <c r="N1663" i="13"/>
  <c r="M1663" i="13"/>
  <c r="L1663" i="13"/>
  <c r="K1663" i="13"/>
  <c r="F1663" i="13"/>
  <c r="C1663" i="13"/>
  <c r="N1662" i="13"/>
  <c r="M1662" i="13"/>
  <c r="L1662" i="13"/>
  <c r="K1662" i="13"/>
  <c r="F1662" i="13"/>
  <c r="C1662" i="13"/>
  <c r="N1661" i="13"/>
  <c r="M1661" i="13"/>
  <c r="L1661" i="13"/>
  <c r="K1661" i="13"/>
  <c r="F1661" i="13"/>
  <c r="C1661" i="13"/>
  <c r="N1660" i="13"/>
  <c r="M1660" i="13"/>
  <c r="L1660" i="13"/>
  <c r="K1660" i="13"/>
  <c r="F1660" i="13"/>
  <c r="C1660" i="13"/>
  <c r="N1659" i="13"/>
  <c r="M1659" i="13"/>
  <c r="L1659" i="13"/>
  <c r="K1659" i="13"/>
  <c r="F1659" i="13"/>
  <c r="C1659" i="13"/>
  <c r="N1658" i="13"/>
  <c r="M1658" i="13"/>
  <c r="L1658" i="13"/>
  <c r="K1658" i="13"/>
  <c r="F1658" i="13"/>
  <c r="C1658" i="13"/>
  <c r="N1657" i="13"/>
  <c r="M1657" i="13"/>
  <c r="L1657" i="13"/>
  <c r="K1657" i="13"/>
  <c r="F1657" i="13"/>
  <c r="C1657" i="13"/>
  <c r="N1656" i="13"/>
  <c r="M1656" i="13"/>
  <c r="L1656" i="13"/>
  <c r="K1656" i="13"/>
  <c r="F1656" i="13"/>
  <c r="C1656" i="13"/>
  <c r="N1655" i="13"/>
  <c r="M1655" i="13"/>
  <c r="L1655" i="13"/>
  <c r="K1655" i="13"/>
  <c r="F1655" i="13"/>
  <c r="C1655" i="13"/>
  <c r="N1654" i="13"/>
  <c r="M1654" i="13"/>
  <c r="L1654" i="13"/>
  <c r="K1654" i="13"/>
  <c r="F1654" i="13"/>
  <c r="C1654" i="13"/>
  <c r="N1653" i="13"/>
  <c r="M1653" i="13"/>
  <c r="L1653" i="13"/>
  <c r="K1653" i="13"/>
  <c r="F1653" i="13"/>
  <c r="C1653" i="13"/>
  <c r="N1652" i="13"/>
  <c r="M1652" i="13"/>
  <c r="L1652" i="13"/>
  <c r="K1652" i="13"/>
  <c r="F1652" i="13"/>
  <c r="C1652" i="13"/>
  <c r="N1651" i="13"/>
  <c r="M1651" i="13"/>
  <c r="L1651" i="13"/>
  <c r="K1651" i="13"/>
  <c r="F1651" i="13"/>
  <c r="C1651" i="13"/>
  <c r="N1650" i="13"/>
  <c r="M1650" i="13"/>
  <c r="L1650" i="13"/>
  <c r="K1650" i="13"/>
  <c r="F1650" i="13"/>
  <c r="C1650" i="13"/>
  <c r="N1649" i="13"/>
  <c r="M1649" i="13"/>
  <c r="L1649" i="13"/>
  <c r="K1649" i="13"/>
  <c r="F1649" i="13"/>
  <c r="C1649" i="13"/>
  <c r="N1648" i="13"/>
  <c r="M1648" i="13"/>
  <c r="L1648" i="13"/>
  <c r="K1648" i="13"/>
  <c r="F1648" i="13"/>
  <c r="C1648" i="13"/>
  <c r="N1647" i="13"/>
  <c r="M1647" i="13"/>
  <c r="L1647" i="13"/>
  <c r="K1647" i="13"/>
  <c r="F1647" i="13"/>
  <c r="C1647" i="13"/>
  <c r="N1646" i="13"/>
  <c r="M1646" i="13"/>
  <c r="L1646" i="13"/>
  <c r="K1646" i="13"/>
  <c r="F1646" i="13"/>
  <c r="C1646" i="13"/>
  <c r="N1645" i="13"/>
  <c r="M1645" i="13"/>
  <c r="L1645" i="13"/>
  <c r="K1645" i="13"/>
  <c r="F1645" i="13"/>
  <c r="C1645" i="13"/>
  <c r="N1644" i="13"/>
  <c r="M1644" i="13"/>
  <c r="L1644" i="13"/>
  <c r="K1644" i="13"/>
  <c r="F1644" i="13"/>
  <c r="C1644" i="13"/>
  <c r="N1643" i="13"/>
  <c r="M1643" i="13"/>
  <c r="L1643" i="13"/>
  <c r="K1643" i="13"/>
  <c r="F1643" i="13"/>
  <c r="C1643" i="13"/>
  <c r="N1642" i="13"/>
  <c r="M1642" i="13"/>
  <c r="L1642" i="13"/>
  <c r="K1642" i="13"/>
  <c r="F1642" i="13"/>
  <c r="C1642" i="13"/>
  <c r="N1641" i="13"/>
  <c r="M1641" i="13"/>
  <c r="L1641" i="13"/>
  <c r="K1641" i="13"/>
  <c r="F1641" i="13"/>
  <c r="C1641" i="13"/>
  <c r="N1640" i="13"/>
  <c r="M1640" i="13"/>
  <c r="L1640" i="13"/>
  <c r="K1640" i="13"/>
  <c r="F1640" i="13"/>
  <c r="C1640" i="13"/>
  <c r="N1639" i="13"/>
  <c r="M1639" i="13"/>
  <c r="L1639" i="13"/>
  <c r="K1639" i="13"/>
  <c r="F1639" i="13"/>
  <c r="C1639" i="13"/>
  <c r="N1638" i="13"/>
  <c r="M1638" i="13"/>
  <c r="L1638" i="13"/>
  <c r="K1638" i="13"/>
  <c r="F1638" i="13"/>
  <c r="C1638" i="13"/>
  <c r="N1637" i="13"/>
  <c r="M1637" i="13"/>
  <c r="L1637" i="13"/>
  <c r="K1637" i="13"/>
  <c r="F1637" i="13"/>
  <c r="C1637" i="13"/>
  <c r="N1636" i="13"/>
  <c r="M1636" i="13"/>
  <c r="L1636" i="13"/>
  <c r="K1636" i="13"/>
  <c r="F1636" i="13"/>
  <c r="C1636" i="13"/>
  <c r="N1635" i="13"/>
  <c r="M1635" i="13"/>
  <c r="L1635" i="13"/>
  <c r="K1635" i="13"/>
  <c r="F1635" i="13"/>
  <c r="C1635" i="13"/>
  <c r="N1634" i="13"/>
  <c r="M1634" i="13"/>
  <c r="L1634" i="13"/>
  <c r="K1634" i="13"/>
  <c r="F1634" i="13"/>
  <c r="C1634" i="13"/>
  <c r="N1633" i="13"/>
  <c r="M1633" i="13"/>
  <c r="L1633" i="13"/>
  <c r="K1633" i="13"/>
  <c r="F1633" i="13"/>
  <c r="C1633" i="13"/>
  <c r="N1632" i="13"/>
  <c r="M1632" i="13"/>
  <c r="L1632" i="13"/>
  <c r="K1632" i="13"/>
  <c r="F1632" i="13"/>
  <c r="C1632" i="13"/>
  <c r="N1631" i="13"/>
  <c r="M1631" i="13"/>
  <c r="L1631" i="13"/>
  <c r="K1631" i="13"/>
  <c r="F1631" i="13"/>
  <c r="C1631" i="13"/>
  <c r="N1630" i="13"/>
  <c r="M1630" i="13"/>
  <c r="L1630" i="13"/>
  <c r="K1630" i="13"/>
  <c r="F1630" i="13"/>
  <c r="C1630" i="13"/>
  <c r="N1629" i="13"/>
  <c r="M1629" i="13"/>
  <c r="L1629" i="13"/>
  <c r="K1629" i="13"/>
  <c r="F1629" i="13"/>
  <c r="C1629" i="13"/>
  <c r="N1628" i="13"/>
  <c r="M1628" i="13"/>
  <c r="L1628" i="13"/>
  <c r="K1628" i="13"/>
  <c r="F1628" i="13"/>
  <c r="C1628" i="13"/>
  <c r="N1627" i="13"/>
  <c r="M1627" i="13"/>
  <c r="L1627" i="13"/>
  <c r="K1627" i="13"/>
  <c r="F1627" i="13"/>
  <c r="C1627" i="13"/>
  <c r="N1626" i="13"/>
  <c r="M1626" i="13"/>
  <c r="L1626" i="13"/>
  <c r="K1626" i="13"/>
  <c r="F1626" i="13"/>
  <c r="C1626" i="13"/>
  <c r="N1625" i="13"/>
  <c r="M1625" i="13"/>
  <c r="L1625" i="13"/>
  <c r="K1625" i="13"/>
  <c r="F1625" i="13"/>
  <c r="C1625" i="13"/>
  <c r="N1624" i="13"/>
  <c r="M1624" i="13"/>
  <c r="L1624" i="13"/>
  <c r="K1624" i="13"/>
  <c r="F1624" i="13"/>
  <c r="C1624" i="13"/>
  <c r="N1623" i="13"/>
  <c r="M1623" i="13"/>
  <c r="L1623" i="13"/>
  <c r="K1623" i="13"/>
  <c r="F1623" i="13"/>
  <c r="C1623" i="13"/>
  <c r="N1622" i="13"/>
  <c r="M1622" i="13"/>
  <c r="L1622" i="13"/>
  <c r="K1622" i="13"/>
  <c r="F1622" i="13"/>
  <c r="C1622" i="13"/>
  <c r="N1621" i="13"/>
  <c r="M1621" i="13"/>
  <c r="L1621" i="13"/>
  <c r="K1621" i="13"/>
  <c r="F1621" i="13"/>
  <c r="C1621" i="13"/>
  <c r="N1620" i="13"/>
  <c r="M1620" i="13"/>
  <c r="L1620" i="13"/>
  <c r="K1620" i="13"/>
  <c r="F1620" i="13"/>
  <c r="C1620" i="13"/>
  <c r="N1619" i="13"/>
  <c r="M1619" i="13"/>
  <c r="L1619" i="13"/>
  <c r="K1619" i="13"/>
  <c r="F1619" i="13"/>
  <c r="C1619" i="13"/>
  <c r="N1618" i="13"/>
  <c r="M1618" i="13"/>
  <c r="L1618" i="13"/>
  <c r="K1618" i="13"/>
  <c r="F1618" i="13"/>
  <c r="C1618" i="13"/>
  <c r="N1617" i="13"/>
  <c r="M1617" i="13"/>
  <c r="L1617" i="13"/>
  <c r="K1617" i="13"/>
  <c r="F1617" i="13"/>
  <c r="C1617" i="13"/>
  <c r="N1616" i="13"/>
  <c r="M1616" i="13"/>
  <c r="L1616" i="13"/>
  <c r="K1616" i="13"/>
  <c r="F1616" i="13"/>
  <c r="C1616" i="13"/>
  <c r="N1615" i="13"/>
  <c r="M1615" i="13"/>
  <c r="L1615" i="13"/>
  <c r="K1615" i="13"/>
  <c r="F1615" i="13"/>
  <c r="C1615" i="13"/>
  <c r="N1614" i="13"/>
  <c r="M1614" i="13"/>
  <c r="L1614" i="13"/>
  <c r="K1614" i="13"/>
  <c r="F1614" i="13"/>
  <c r="C1614" i="13"/>
  <c r="N1613" i="13"/>
  <c r="M1613" i="13"/>
  <c r="L1613" i="13"/>
  <c r="K1613" i="13"/>
  <c r="F1613" i="13"/>
  <c r="C1613" i="13"/>
  <c r="N1612" i="13"/>
  <c r="M1612" i="13"/>
  <c r="L1612" i="13"/>
  <c r="K1612" i="13"/>
  <c r="F1612" i="13"/>
  <c r="C1612" i="13"/>
  <c r="N1611" i="13"/>
  <c r="M1611" i="13"/>
  <c r="L1611" i="13"/>
  <c r="K1611" i="13"/>
  <c r="F1611" i="13"/>
  <c r="C1611" i="13"/>
  <c r="N1610" i="13"/>
  <c r="M1610" i="13"/>
  <c r="L1610" i="13"/>
  <c r="K1610" i="13"/>
  <c r="F1610" i="13"/>
  <c r="C1610" i="13"/>
  <c r="N1609" i="13"/>
  <c r="M1609" i="13"/>
  <c r="L1609" i="13"/>
  <c r="K1609" i="13"/>
  <c r="F1609" i="13"/>
  <c r="C1609" i="13"/>
  <c r="N1608" i="13"/>
  <c r="M1608" i="13"/>
  <c r="L1608" i="13"/>
  <c r="K1608" i="13"/>
  <c r="F1608" i="13"/>
  <c r="C1608" i="13"/>
  <c r="N1607" i="13"/>
  <c r="M1607" i="13"/>
  <c r="L1607" i="13"/>
  <c r="K1607" i="13"/>
  <c r="F1607" i="13"/>
  <c r="C1607" i="13"/>
  <c r="N1606" i="13"/>
  <c r="M1606" i="13"/>
  <c r="L1606" i="13"/>
  <c r="K1606" i="13"/>
  <c r="F1606" i="13"/>
  <c r="C1606" i="13"/>
  <c r="N1605" i="13"/>
  <c r="M1605" i="13"/>
  <c r="L1605" i="13"/>
  <c r="K1605" i="13"/>
  <c r="F1605" i="13"/>
  <c r="C1605" i="13"/>
  <c r="N1604" i="13"/>
  <c r="M1604" i="13"/>
  <c r="L1604" i="13"/>
  <c r="K1604" i="13"/>
  <c r="F1604" i="13"/>
  <c r="C1604" i="13"/>
  <c r="N1603" i="13"/>
  <c r="M1603" i="13"/>
  <c r="L1603" i="13"/>
  <c r="K1603" i="13"/>
  <c r="F1603" i="13"/>
  <c r="C1603" i="13"/>
  <c r="N1602" i="13"/>
  <c r="M1602" i="13"/>
  <c r="L1602" i="13"/>
  <c r="K1602" i="13"/>
  <c r="F1602" i="13"/>
  <c r="C1602" i="13"/>
  <c r="N1601" i="13"/>
  <c r="M1601" i="13"/>
  <c r="L1601" i="13"/>
  <c r="K1601" i="13"/>
  <c r="F1601" i="13"/>
  <c r="C1601" i="13"/>
  <c r="N1600" i="13"/>
  <c r="M1600" i="13"/>
  <c r="L1600" i="13"/>
  <c r="K1600" i="13"/>
  <c r="F1600" i="13"/>
  <c r="C1600" i="13"/>
  <c r="N1599" i="13"/>
  <c r="M1599" i="13"/>
  <c r="L1599" i="13"/>
  <c r="K1599" i="13"/>
  <c r="F1599" i="13"/>
  <c r="C1599" i="13"/>
  <c r="N1598" i="13"/>
  <c r="M1598" i="13"/>
  <c r="L1598" i="13"/>
  <c r="K1598" i="13"/>
  <c r="F1598" i="13"/>
  <c r="C1598" i="13"/>
  <c r="N1597" i="13"/>
  <c r="M1597" i="13"/>
  <c r="L1597" i="13"/>
  <c r="K1597" i="13"/>
  <c r="F1597" i="13"/>
  <c r="C1597" i="13"/>
  <c r="N1596" i="13"/>
  <c r="M1596" i="13"/>
  <c r="L1596" i="13"/>
  <c r="K1596" i="13"/>
  <c r="F1596" i="13"/>
  <c r="C1596" i="13"/>
  <c r="N1595" i="13"/>
  <c r="M1595" i="13"/>
  <c r="L1595" i="13"/>
  <c r="K1595" i="13"/>
  <c r="F1595" i="13"/>
  <c r="C1595" i="13"/>
  <c r="N1594" i="13"/>
  <c r="M1594" i="13"/>
  <c r="L1594" i="13"/>
  <c r="K1594" i="13"/>
  <c r="F1594" i="13"/>
  <c r="C1594" i="13"/>
  <c r="N1593" i="13"/>
  <c r="M1593" i="13"/>
  <c r="L1593" i="13"/>
  <c r="K1593" i="13"/>
  <c r="F1593" i="13"/>
  <c r="C1593" i="13"/>
  <c r="N1592" i="13"/>
  <c r="M1592" i="13"/>
  <c r="L1592" i="13"/>
  <c r="K1592" i="13"/>
  <c r="F1592" i="13"/>
  <c r="C1592" i="13"/>
  <c r="N1591" i="13"/>
  <c r="M1591" i="13"/>
  <c r="L1591" i="13"/>
  <c r="K1591" i="13"/>
  <c r="F1591" i="13"/>
  <c r="C1591" i="13"/>
  <c r="N1590" i="13"/>
  <c r="M1590" i="13"/>
  <c r="L1590" i="13"/>
  <c r="K1590" i="13"/>
  <c r="F1590" i="13"/>
  <c r="C1590" i="13"/>
  <c r="N1589" i="13"/>
  <c r="M1589" i="13"/>
  <c r="L1589" i="13"/>
  <c r="K1589" i="13"/>
  <c r="F1589" i="13"/>
  <c r="C1589" i="13"/>
  <c r="N1588" i="13"/>
  <c r="M1588" i="13"/>
  <c r="L1588" i="13"/>
  <c r="K1588" i="13"/>
  <c r="F1588" i="13"/>
  <c r="C1588" i="13"/>
  <c r="N1587" i="13"/>
  <c r="M1587" i="13"/>
  <c r="L1587" i="13"/>
  <c r="K1587" i="13"/>
  <c r="F1587" i="13"/>
  <c r="C1587" i="13"/>
  <c r="N1586" i="13"/>
  <c r="M1586" i="13"/>
  <c r="L1586" i="13"/>
  <c r="K1586" i="13"/>
  <c r="F1586" i="13"/>
  <c r="C1586" i="13"/>
  <c r="N1585" i="13"/>
  <c r="M1585" i="13"/>
  <c r="L1585" i="13"/>
  <c r="K1585" i="13"/>
  <c r="F1585" i="13"/>
  <c r="C1585" i="13"/>
  <c r="N1584" i="13"/>
  <c r="M1584" i="13"/>
  <c r="L1584" i="13"/>
  <c r="K1584" i="13"/>
  <c r="F1584" i="13"/>
  <c r="C1584" i="13"/>
  <c r="N1583" i="13"/>
  <c r="M1583" i="13"/>
  <c r="L1583" i="13"/>
  <c r="K1583" i="13"/>
  <c r="F1583" i="13"/>
  <c r="C1583" i="13"/>
  <c r="N1582" i="13"/>
  <c r="M1582" i="13"/>
  <c r="L1582" i="13"/>
  <c r="K1582" i="13"/>
  <c r="F1582" i="13"/>
  <c r="C1582" i="13"/>
  <c r="N1581" i="13"/>
  <c r="M1581" i="13"/>
  <c r="L1581" i="13"/>
  <c r="K1581" i="13"/>
  <c r="F1581" i="13"/>
  <c r="C1581" i="13"/>
  <c r="N1580" i="13"/>
  <c r="M1580" i="13"/>
  <c r="L1580" i="13"/>
  <c r="K1580" i="13"/>
  <c r="F1580" i="13"/>
  <c r="C1580" i="13"/>
  <c r="N1579" i="13"/>
  <c r="M1579" i="13"/>
  <c r="L1579" i="13"/>
  <c r="K1579" i="13"/>
  <c r="F1579" i="13"/>
  <c r="C1579" i="13"/>
  <c r="N1578" i="13"/>
  <c r="M1578" i="13"/>
  <c r="L1578" i="13"/>
  <c r="K1578" i="13"/>
  <c r="F1578" i="13"/>
  <c r="C1578" i="13"/>
  <c r="N1577" i="13"/>
  <c r="M1577" i="13"/>
  <c r="L1577" i="13"/>
  <c r="K1577" i="13"/>
  <c r="F1577" i="13"/>
  <c r="C1577" i="13"/>
  <c r="N1576" i="13"/>
  <c r="M1576" i="13"/>
  <c r="L1576" i="13"/>
  <c r="K1576" i="13"/>
  <c r="F1576" i="13"/>
  <c r="C1576" i="13"/>
  <c r="N1575" i="13"/>
  <c r="M1575" i="13"/>
  <c r="L1575" i="13"/>
  <c r="K1575" i="13"/>
  <c r="F1575" i="13"/>
  <c r="C1575" i="13"/>
  <c r="N1574" i="13"/>
  <c r="M1574" i="13"/>
  <c r="L1574" i="13"/>
  <c r="K1574" i="13"/>
  <c r="F1574" i="13"/>
  <c r="C1574" i="13"/>
  <c r="N1573" i="13"/>
  <c r="M1573" i="13"/>
  <c r="L1573" i="13"/>
  <c r="K1573" i="13"/>
  <c r="F1573" i="13"/>
  <c r="C1573" i="13"/>
  <c r="N1572" i="13"/>
  <c r="M1572" i="13"/>
  <c r="L1572" i="13"/>
  <c r="K1572" i="13"/>
  <c r="F1572" i="13"/>
  <c r="C1572" i="13"/>
  <c r="N1571" i="13"/>
  <c r="M1571" i="13"/>
  <c r="L1571" i="13"/>
  <c r="K1571" i="13"/>
  <c r="F1571" i="13"/>
  <c r="C1571" i="13"/>
  <c r="N1570" i="13"/>
  <c r="M1570" i="13"/>
  <c r="L1570" i="13"/>
  <c r="K1570" i="13"/>
  <c r="F1570" i="13"/>
  <c r="C1570" i="13"/>
  <c r="N1569" i="13"/>
  <c r="M1569" i="13"/>
  <c r="L1569" i="13"/>
  <c r="K1569" i="13"/>
  <c r="F1569" i="13"/>
  <c r="C1569" i="13"/>
  <c r="N1568" i="13"/>
  <c r="M1568" i="13"/>
  <c r="L1568" i="13"/>
  <c r="K1568" i="13"/>
  <c r="F1568" i="13"/>
  <c r="C1568" i="13"/>
  <c r="N1567" i="13"/>
  <c r="M1567" i="13"/>
  <c r="L1567" i="13"/>
  <c r="K1567" i="13"/>
  <c r="F1567" i="13"/>
  <c r="C1567" i="13"/>
  <c r="N1566" i="13"/>
  <c r="M1566" i="13"/>
  <c r="L1566" i="13"/>
  <c r="K1566" i="13"/>
  <c r="F1566" i="13"/>
  <c r="C1566" i="13"/>
  <c r="N1565" i="13"/>
  <c r="M1565" i="13"/>
  <c r="L1565" i="13"/>
  <c r="K1565" i="13"/>
  <c r="F1565" i="13"/>
  <c r="C1565" i="13"/>
  <c r="N1564" i="13"/>
  <c r="M1564" i="13"/>
  <c r="L1564" i="13"/>
  <c r="K1564" i="13"/>
  <c r="F1564" i="13"/>
  <c r="C1564" i="13"/>
  <c r="N1563" i="13"/>
  <c r="M1563" i="13"/>
  <c r="L1563" i="13"/>
  <c r="K1563" i="13"/>
  <c r="F1563" i="13"/>
  <c r="C1563" i="13"/>
  <c r="N1562" i="13"/>
  <c r="M1562" i="13"/>
  <c r="L1562" i="13"/>
  <c r="K1562" i="13"/>
  <c r="F1562" i="13"/>
  <c r="C1562" i="13"/>
  <c r="N1561" i="13"/>
  <c r="M1561" i="13"/>
  <c r="L1561" i="13"/>
  <c r="K1561" i="13"/>
  <c r="F1561" i="13"/>
  <c r="C1561" i="13"/>
  <c r="N1560" i="13"/>
  <c r="M1560" i="13"/>
  <c r="L1560" i="13"/>
  <c r="K1560" i="13"/>
  <c r="F1560" i="13"/>
  <c r="C1560" i="13"/>
  <c r="N1559" i="13"/>
  <c r="M1559" i="13"/>
  <c r="L1559" i="13"/>
  <c r="K1559" i="13"/>
  <c r="F1559" i="13"/>
  <c r="C1559" i="13"/>
  <c r="N1558" i="13"/>
  <c r="M1558" i="13"/>
  <c r="L1558" i="13"/>
  <c r="K1558" i="13"/>
  <c r="F1558" i="13"/>
  <c r="C1558" i="13"/>
  <c r="N1557" i="13"/>
  <c r="M1557" i="13"/>
  <c r="L1557" i="13"/>
  <c r="K1557" i="13"/>
  <c r="F1557" i="13"/>
  <c r="C1557" i="13"/>
  <c r="N1556" i="13"/>
  <c r="M1556" i="13"/>
  <c r="L1556" i="13"/>
  <c r="K1556" i="13"/>
  <c r="F1556" i="13"/>
  <c r="C1556" i="13"/>
  <c r="N1555" i="13"/>
  <c r="M1555" i="13"/>
  <c r="L1555" i="13"/>
  <c r="K1555" i="13"/>
  <c r="F1555" i="13"/>
  <c r="C1555" i="13"/>
  <c r="N1554" i="13"/>
  <c r="M1554" i="13"/>
  <c r="L1554" i="13"/>
  <c r="K1554" i="13"/>
  <c r="F1554" i="13"/>
  <c r="C1554" i="13"/>
  <c r="N1553" i="13"/>
  <c r="M1553" i="13"/>
  <c r="L1553" i="13"/>
  <c r="K1553" i="13"/>
  <c r="F1553" i="13"/>
  <c r="C1553" i="13"/>
  <c r="N1552" i="13"/>
  <c r="M1552" i="13"/>
  <c r="L1552" i="13"/>
  <c r="K1552" i="13"/>
  <c r="F1552" i="13"/>
  <c r="C1552" i="13"/>
  <c r="N1551" i="13"/>
  <c r="M1551" i="13"/>
  <c r="L1551" i="13"/>
  <c r="K1551" i="13"/>
  <c r="F1551" i="13"/>
  <c r="C1551" i="13"/>
  <c r="N1550" i="13"/>
  <c r="M1550" i="13"/>
  <c r="L1550" i="13"/>
  <c r="K1550" i="13"/>
  <c r="F1550" i="13"/>
  <c r="C1550" i="13"/>
  <c r="N1549" i="13"/>
  <c r="M1549" i="13"/>
  <c r="L1549" i="13"/>
  <c r="K1549" i="13"/>
  <c r="F1549" i="13"/>
  <c r="C1549" i="13"/>
  <c r="N1548" i="13"/>
  <c r="M1548" i="13"/>
  <c r="L1548" i="13"/>
  <c r="K1548" i="13"/>
  <c r="F1548" i="13"/>
  <c r="C1548" i="13"/>
  <c r="N1547" i="13"/>
  <c r="M1547" i="13"/>
  <c r="L1547" i="13"/>
  <c r="K1547" i="13"/>
  <c r="F1547" i="13"/>
  <c r="C1547" i="13"/>
  <c r="N1546" i="13"/>
  <c r="M1546" i="13"/>
  <c r="L1546" i="13"/>
  <c r="K1546" i="13"/>
  <c r="F1546" i="13"/>
  <c r="C1546" i="13"/>
  <c r="N1545" i="13"/>
  <c r="M1545" i="13"/>
  <c r="L1545" i="13"/>
  <c r="K1545" i="13"/>
  <c r="F1545" i="13"/>
  <c r="C1545" i="13"/>
  <c r="N1544" i="13"/>
  <c r="M1544" i="13"/>
  <c r="L1544" i="13"/>
  <c r="K1544" i="13"/>
  <c r="F1544" i="13"/>
  <c r="C1544" i="13"/>
  <c r="N1543" i="13"/>
  <c r="M1543" i="13"/>
  <c r="L1543" i="13"/>
  <c r="K1543" i="13"/>
  <c r="F1543" i="13"/>
  <c r="C1543" i="13"/>
  <c r="N1542" i="13"/>
  <c r="M1542" i="13"/>
  <c r="L1542" i="13"/>
  <c r="K1542" i="13"/>
  <c r="F1542" i="13"/>
  <c r="C1542" i="13"/>
  <c r="N1541" i="13"/>
  <c r="M1541" i="13"/>
  <c r="L1541" i="13"/>
  <c r="K1541" i="13"/>
  <c r="F1541" i="13"/>
  <c r="C1541" i="13"/>
  <c r="N1540" i="13"/>
  <c r="M1540" i="13"/>
  <c r="L1540" i="13"/>
  <c r="K1540" i="13"/>
  <c r="F1540" i="13"/>
  <c r="C1540" i="13"/>
  <c r="N1539" i="13"/>
  <c r="M1539" i="13"/>
  <c r="L1539" i="13"/>
  <c r="K1539" i="13"/>
  <c r="F1539" i="13"/>
  <c r="C1539" i="13"/>
  <c r="N1538" i="13"/>
  <c r="M1538" i="13"/>
  <c r="L1538" i="13"/>
  <c r="K1538" i="13"/>
  <c r="F1538" i="13"/>
  <c r="C1538" i="13"/>
  <c r="N1537" i="13"/>
  <c r="M1537" i="13"/>
  <c r="L1537" i="13"/>
  <c r="K1537" i="13"/>
  <c r="F1537" i="13"/>
  <c r="C1537" i="13"/>
  <c r="N1536" i="13"/>
  <c r="M1536" i="13"/>
  <c r="L1536" i="13"/>
  <c r="K1536" i="13"/>
  <c r="F1536" i="13"/>
  <c r="C1536" i="13"/>
  <c r="N1535" i="13"/>
  <c r="M1535" i="13"/>
  <c r="L1535" i="13"/>
  <c r="K1535" i="13"/>
  <c r="F1535" i="13"/>
  <c r="C1535" i="13"/>
  <c r="N1534" i="13"/>
  <c r="M1534" i="13"/>
  <c r="L1534" i="13"/>
  <c r="K1534" i="13"/>
  <c r="F1534" i="13"/>
  <c r="C1534" i="13"/>
  <c r="N1533" i="13"/>
  <c r="M1533" i="13"/>
  <c r="L1533" i="13"/>
  <c r="K1533" i="13"/>
  <c r="F1533" i="13"/>
  <c r="C1533" i="13"/>
  <c r="N1532" i="13"/>
  <c r="M1532" i="13"/>
  <c r="L1532" i="13"/>
  <c r="K1532" i="13"/>
  <c r="F1532" i="13"/>
  <c r="C1532" i="13"/>
  <c r="N1531" i="13"/>
  <c r="M1531" i="13"/>
  <c r="L1531" i="13"/>
  <c r="K1531" i="13"/>
  <c r="F1531" i="13"/>
  <c r="C1531" i="13"/>
  <c r="N1530" i="13"/>
  <c r="M1530" i="13"/>
  <c r="L1530" i="13"/>
  <c r="K1530" i="13"/>
  <c r="F1530" i="13"/>
  <c r="C1530" i="13"/>
  <c r="N1529" i="13"/>
  <c r="M1529" i="13"/>
  <c r="L1529" i="13"/>
  <c r="K1529" i="13"/>
  <c r="F1529" i="13"/>
  <c r="C1529" i="13"/>
  <c r="N1528" i="13"/>
  <c r="M1528" i="13"/>
  <c r="L1528" i="13"/>
  <c r="K1528" i="13"/>
  <c r="F1528" i="13"/>
  <c r="C1528" i="13"/>
  <c r="N1527" i="13"/>
  <c r="M1527" i="13"/>
  <c r="L1527" i="13"/>
  <c r="K1527" i="13"/>
  <c r="F1527" i="13"/>
  <c r="C1527" i="13"/>
  <c r="N1526" i="13"/>
  <c r="M1526" i="13"/>
  <c r="L1526" i="13"/>
  <c r="K1526" i="13"/>
  <c r="F1526" i="13"/>
  <c r="C1526" i="13"/>
  <c r="N1525" i="13"/>
  <c r="M1525" i="13"/>
  <c r="L1525" i="13"/>
  <c r="K1525" i="13"/>
  <c r="F1525" i="13"/>
  <c r="C1525" i="13"/>
  <c r="N1524" i="13"/>
  <c r="M1524" i="13"/>
  <c r="L1524" i="13"/>
  <c r="K1524" i="13"/>
  <c r="F1524" i="13"/>
  <c r="C1524" i="13"/>
  <c r="N1523" i="13"/>
  <c r="M1523" i="13"/>
  <c r="L1523" i="13"/>
  <c r="K1523" i="13"/>
  <c r="F1523" i="13"/>
  <c r="C1523" i="13"/>
  <c r="N1522" i="13"/>
  <c r="M1522" i="13"/>
  <c r="L1522" i="13"/>
  <c r="K1522" i="13"/>
  <c r="F1522" i="13"/>
  <c r="C1522" i="13"/>
  <c r="N1521" i="13"/>
  <c r="M1521" i="13"/>
  <c r="L1521" i="13"/>
  <c r="K1521" i="13"/>
  <c r="F1521" i="13"/>
  <c r="C1521" i="13"/>
  <c r="N1520" i="13"/>
  <c r="M1520" i="13"/>
  <c r="L1520" i="13"/>
  <c r="K1520" i="13"/>
  <c r="F1520" i="13"/>
  <c r="C1520" i="13"/>
  <c r="N1519" i="13"/>
  <c r="M1519" i="13"/>
  <c r="L1519" i="13"/>
  <c r="K1519" i="13"/>
  <c r="F1519" i="13"/>
  <c r="C1519" i="13"/>
  <c r="N1518" i="13"/>
  <c r="M1518" i="13"/>
  <c r="L1518" i="13"/>
  <c r="K1518" i="13"/>
  <c r="F1518" i="13"/>
  <c r="C1518" i="13"/>
  <c r="N1517" i="13"/>
  <c r="M1517" i="13"/>
  <c r="L1517" i="13"/>
  <c r="K1517" i="13"/>
  <c r="F1517" i="13"/>
  <c r="C1517" i="13"/>
  <c r="N1516" i="13"/>
  <c r="M1516" i="13"/>
  <c r="L1516" i="13"/>
  <c r="K1516" i="13"/>
  <c r="F1516" i="13"/>
  <c r="C1516" i="13"/>
  <c r="N1515" i="13"/>
  <c r="M1515" i="13"/>
  <c r="L1515" i="13"/>
  <c r="K1515" i="13"/>
  <c r="F1515" i="13"/>
  <c r="C1515" i="13"/>
  <c r="N1514" i="13"/>
  <c r="M1514" i="13"/>
  <c r="L1514" i="13"/>
  <c r="K1514" i="13"/>
  <c r="F1514" i="13"/>
  <c r="C1514" i="13"/>
  <c r="N1513" i="13"/>
  <c r="M1513" i="13"/>
  <c r="L1513" i="13"/>
  <c r="K1513" i="13"/>
  <c r="F1513" i="13"/>
  <c r="C1513" i="13"/>
  <c r="N1512" i="13"/>
  <c r="M1512" i="13"/>
  <c r="L1512" i="13"/>
  <c r="K1512" i="13"/>
  <c r="F1512" i="13"/>
  <c r="C1512" i="13"/>
  <c r="N1511" i="13"/>
  <c r="M1511" i="13"/>
  <c r="L1511" i="13"/>
  <c r="K1511" i="13"/>
  <c r="F1511" i="13"/>
  <c r="C1511" i="13"/>
  <c r="N1510" i="13"/>
  <c r="M1510" i="13"/>
  <c r="L1510" i="13"/>
  <c r="K1510" i="13"/>
  <c r="F1510" i="13"/>
  <c r="C1510" i="13"/>
  <c r="N1509" i="13"/>
  <c r="M1509" i="13"/>
  <c r="L1509" i="13"/>
  <c r="K1509" i="13"/>
  <c r="F1509" i="13"/>
  <c r="C1509" i="13"/>
  <c r="N1508" i="13"/>
  <c r="M1508" i="13"/>
  <c r="L1508" i="13"/>
  <c r="K1508" i="13"/>
  <c r="F1508" i="13"/>
  <c r="C1508" i="13"/>
  <c r="N1507" i="13"/>
  <c r="M1507" i="13"/>
  <c r="L1507" i="13"/>
  <c r="K1507" i="13"/>
  <c r="F1507" i="13"/>
  <c r="C1507" i="13"/>
  <c r="N1506" i="13"/>
  <c r="M1506" i="13"/>
  <c r="L1506" i="13"/>
  <c r="K1506" i="13"/>
  <c r="F1506" i="13"/>
  <c r="C1506" i="13"/>
  <c r="N1505" i="13"/>
  <c r="M1505" i="13"/>
  <c r="L1505" i="13"/>
  <c r="K1505" i="13"/>
  <c r="F1505" i="13"/>
  <c r="C1505" i="13"/>
  <c r="N1504" i="13"/>
  <c r="M1504" i="13"/>
  <c r="L1504" i="13"/>
  <c r="K1504" i="13"/>
  <c r="F1504" i="13"/>
  <c r="C1504" i="13"/>
  <c r="N1503" i="13"/>
  <c r="M1503" i="13"/>
  <c r="L1503" i="13"/>
  <c r="K1503" i="13"/>
  <c r="F1503" i="13"/>
  <c r="C1503" i="13"/>
  <c r="N1502" i="13"/>
  <c r="M1502" i="13"/>
  <c r="L1502" i="13"/>
  <c r="K1502" i="13"/>
  <c r="F1502" i="13"/>
  <c r="C1502" i="13"/>
  <c r="N1501" i="13"/>
  <c r="M1501" i="13"/>
  <c r="L1501" i="13"/>
  <c r="K1501" i="13"/>
  <c r="F1501" i="13"/>
  <c r="C1501" i="13"/>
  <c r="N1500" i="13"/>
  <c r="M1500" i="13"/>
  <c r="L1500" i="13"/>
  <c r="K1500" i="13"/>
  <c r="F1500" i="13"/>
  <c r="C1500" i="13"/>
  <c r="N1499" i="13"/>
  <c r="M1499" i="13"/>
  <c r="L1499" i="13"/>
  <c r="K1499" i="13"/>
  <c r="F1499" i="13"/>
  <c r="C1499" i="13"/>
  <c r="N1498" i="13"/>
  <c r="M1498" i="13"/>
  <c r="L1498" i="13"/>
  <c r="K1498" i="13"/>
  <c r="F1498" i="13"/>
  <c r="C1498" i="13"/>
  <c r="N1497" i="13"/>
  <c r="M1497" i="13"/>
  <c r="L1497" i="13"/>
  <c r="K1497" i="13"/>
  <c r="F1497" i="13"/>
  <c r="C1497" i="13"/>
  <c r="N1496" i="13"/>
  <c r="M1496" i="13"/>
  <c r="L1496" i="13"/>
  <c r="K1496" i="13"/>
  <c r="F1496" i="13"/>
  <c r="C1496" i="13"/>
  <c r="N1495" i="13"/>
  <c r="M1495" i="13"/>
  <c r="L1495" i="13"/>
  <c r="K1495" i="13"/>
  <c r="F1495" i="13"/>
  <c r="C1495" i="13"/>
  <c r="N1494" i="13"/>
  <c r="M1494" i="13"/>
  <c r="L1494" i="13"/>
  <c r="K1494" i="13"/>
  <c r="F1494" i="13"/>
  <c r="C1494" i="13"/>
  <c r="N1493" i="13"/>
  <c r="M1493" i="13"/>
  <c r="L1493" i="13"/>
  <c r="K1493" i="13"/>
  <c r="F1493" i="13"/>
  <c r="C1493" i="13"/>
  <c r="N1492" i="13"/>
  <c r="M1492" i="13"/>
  <c r="L1492" i="13"/>
  <c r="K1492" i="13"/>
  <c r="F1492" i="13"/>
  <c r="C1492" i="13"/>
  <c r="N1491" i="13"/>
  <c r="M1491" i="13"/>
  <c r="L1491" i="13"/>
  <c r="K1491" i="13"/>
  <c r="F1491" i="13"/>
  <c r="C1491" i="13"/>
  <c r="N1490" i="13"/>
  <c r="M1490" i="13"/>
  <c r="L1490" i="13"/>
  <c r="K1490" i="13"/>
  <c r="F1490" i="13"/>
  <c r="C1490" i="13"/>
  <c r="N1489" i="13"/>
  <c r="M1489" i="13"/>
  <c r="L1489" i="13"/>
  <c r="K1489" i="13"/>
  <c r="F1489" i="13"/>
  <c r="C1489" i="13"/>
  <c r="N1488" i="13"/>
  <c r="M1488" i="13"/>
  <c r="L1488" i="13"/>
  <c r="K1488" i="13"/>
  <c r="F1488" i="13"/>
  <c r="C1488" i="13"/>
  <c r="N1487" i="13"/>
  <c r="M1487" i="13"/>
  <c r="L1487" i="13"/>
  <c r="K1487" i="13"/>
  <c r="F1487" i="13"/>
  <c r="C1487" i="13"/>
  <c r="N1486" i="13"/>
  <c r="M1486" i="13"/>
  <c r="L1486" i="13"/>
  <c r="K1486" i="13"/>
  <c r="F1486" i="13"/>
  <c r="C1486" i="13"/>
  <c r="N1485" i="13"/>
  <c r="M1485" i="13"/>
  <c r="L1485" i="13"/>
  <c r="K1485" i="13"/>
  <c r="F1485" i="13"/>
  <c r="C1485" i="13"/>
  <c r="N1484" i="13"/>
  <c r="M1484" i="13"/>
  <c r="L1484" i="13"/>
  <c r="K1484" i="13"/>
  <c r="F1484" i="13"/>
  <c r="C1484" i="13"/>
  <c r="N1483" i="13"/>
  <c r="M1483" i="13"/>
  <c r="L1483" i="13"/>
  <c r="K1483" i="13"/>
  <c r="F1483" i="13"/>
  <c r="C1483" i="13"/>
  <c r="N1482" i="13"/>
  <c r="M1482" i="13"/>
  <c r="L1482" i="13"/>
  <c r="K1482" i="13"/>
  <c r="F1482" i="13"/>
  <c r="C1482" i="13"/>
  <c r="N1481" i="13"/>
  <c r="M1481" i="13"/>
  <c r="L1481" i="13"/>
  <c r="K1481" i="13"/>
  <c r="F1481" i="13"/>
  <c r="C1481" i="13"/>
  <c r="N1480" i="13"/>
  <c r="M1480" i="13"/>
  <c r="L1480" i="13"/>
  <c r="K1480" i="13"/>
  <c r="F1480" i="13"/>
  <c r="C1480" i="13"/>
  <c r="N1479" i="13"/>
  <c r="M1479" i="13"/>
  <c r="L1479" i="13"/>
  <c r="K1479" i="13"/>
  <c r="F1479" i="13"/>
  <c r="C1479" i="13"/>
  <c r="N1478" i="13"/>
  <c r="M1478" i="13"/>
  <c r="L1478" i="13"/>
  <c r="K1478" i="13"/>
  <c r="F1478" i="13"/>
  <c r="C1478" i="13"/>
  <c r="N1477" i="13"/>
  <c r="M1477" i="13"/>
  <c r="L1477" i="13"/>
  <c r="K1477" i="13"/>
  <c r="F1477" i="13"/>
  <c r="C1477" i="13"/>
  <c r="N1476" i="13"/>
  <c r="M1476" i="13"/>
  <c r="L1476" i="13"/>
  <c r="K1476" i="13"/>
  <c r="F1476" i="13"/>
  <c r="C1476" i="13"/>
  <c r="N1475" i="13"/>
  <c r="M1475" i="13"/>
  <c r="L1475" i="13"/>
  <c r="K1475" i="13"/>
  <c r="F1475" i="13"/>
  <c r="C1475" i="13"/>
  <c r="N1474" i="13"/>
  <c r="M1474" i="13"/>
  <c r="L1474" i="13"/>
  <c r="K1474" i="13"/>
  <c r="F1474" i="13"/>
  <c r="C1474" i="13"/>
  <c r="N1473" i="13"/>
  <c r="M1473" i="13"/>
  <c r="L1473" i="13"/>
  <c r="K1473" i="13"/>
  <c r="F1473" i="13"/>
  <c r="C1473" i="13"/>
  <c r="N1472" i="13"/>
  <c r="M1472" i="13"/>
  <c r="L1472" i="13"/>
  <c r="K1472" i="13"/>
  <c r="F1472" i="13"/>
  <c r="C1472" i="13"/>
  <c r="N1471" i="13"/>
  <c r="M1471" i="13"/>
  <c r="L1471" i="13"/>
  <c r="K1471" i="13"/>
  <c r="F1471" i="13"/>
  <c r="C1471" i="13"/>
  <c r="N1470" i="13"/>
  <c r="M1470" i="13"/>
  <c r="L1470" i="13"/>
  <c r="K1470" i="13"/>
  <c r="F1470" i="13"/>
  <c r="C1470" i="13"/>
  <c r="N1469" i="13"/>
  <c r="M1469" i="13"/>
  <c r="L1469" i="13"/>
  <c r="K1469" i="13"/>
  <c r="F1469" i="13"/>
  <c r="C1469" i="13"/>
  <c r="N1468" i="13"/>
  <c r="M1468" i="13"/>
  <c r="L1468" i="13"/>
  <c r="K1468" i="13"/>
  <c r="F1468" i="13"/>
  <c r="C1468" i="13"/>
  <c r="N1467" i="13"/>
  <c r="M1467" i="13"/>
  <c r="L1467" i="13"/>
  <c r="K1467" i="13"/>
  <c r="F1467" i="13"/>
  <c r="C1467" i="13"/>
  <c r="N1466" i="13"/>
  <c r="M1466" i="13"/>
  <c r="L1466" i="13"/>
  <c r="K1466" i="13"/>
  <c r="F1466" i="13"/>
  <c r="C1466" i="13"/>
  <c r="N1465" i="13"/>
  <c r="M1465" i="13"/>
  <c r="L1465" i="13"/>
  <c r="K1465" i="13"/>
  <c r="F1465" i="13"/>
  <c r="C1465" i="13"/>
  <c r="N1464" i="13"/>
  <c r="M1464" i="13"/>
  <c r="L1464" i="13"/>
  <c r="K1464" i="13"/>
  <c r="F1464" i="13"/>
  <c r="C1464" i="13"/>
  <c r="N1463" i="13"/>
  <c r="M1463" i="13"/>
  <c r="L1463" i="13"/>
  <c r="K1463" i="13"/>
  <c r="F1463" i="13"/>
  <c r="C1463" i="13"/>
  <c r="N1462" i="13"/>
  <c r="M1462" i="13"/>
  <c r="L1462" i="13"/>
  <c r="K1462" i="13"/>
  <c r="F1462" i="13"/>
  <c r="C1462" i="13"/>
  <c r="N1461" i="13"/>
  <c r="M1461" i="13"/>
  <c r="L1461" i="13"/>
  <c r="K1461" i="13"/>
  <c r="F1461" i="13"/>
  <c r="C1461" i="13"/>
  <c r="N1460" i="13"/>
  <c r="M1460" i="13"/>
  <c r="L1460" i="13"/>
  <c r="K1460" i="13"/>
  <c r="F1460" i="13"/>
  <c r="C1460" i="13"/>
  <c r="N1459" i="13"/>
  <c r="M1459" i="13"/>
  <c r="L1459" i="13"/>
  <c r="K1459" i="13"/>
  <c r="F1459" i="13"/>
  <c r="C1459" i="13"/>
  <c r="N1458" i="13"/>
  <c r="M1458" i="13"/>
  <c r="L1458" i="13"/>
  <c r="K1458" i="13"/>
  <c r="F1458" i="13"/>
  <c r="C1458" i="13"/>
  <c r="N1457" i="13"/>
  <c r="M1457" i="13"/>
  <c r="L1457" i="13"/>
  <c r="K1457" i="13"/>
  <c r="F1457" i="13"/>
  <c r="C1457" i="13"/>
  <c r="N1456" i="13"/>
  <c r="M1456" i="13"/>
  <c r="L1456" i="13"/>
  <c r="K1456" i="13"/>
  <c r="F1456" i="13"/>
  <c r="C1456" i="13"/>
  <c r="N1455" i="13"/>
  <c r="M1455" i="13"/>
  <c r="L1455" i="13"/>
  <c r="K1455" i="13"/>
  <c r="F1455" i="13"/>
  <c r="C1455" i="13"/>
  <c r="N1454" i="13"/>
  <c r="M1454" i="13"/>
  <c r="L1454" i="13"/>
  <c r="K1454" i="13"/>
  <c r="F1454" i="13"/>
  <c r="C1454" i="13"/>
  <c r="N1453" i="13"/>
  <c r="M1453" i="13"/>
  <c r="L1453" i="13"/>
  <c r="K1453" i="13"/>
  <c r="F1453" i="13"/>
  <c r="C1453" i="13"/>
  <c r="N1452" i="13"/>
  <c r="M1452" i="13"/>
  <c r="L1452" i="13"/>
  <c r="K1452" i="13"/>
  <c r="F1452" i="13"/>
  <c r="C1452" i="13"/>
  <c r="N1451" i="13"/>
  <c r="M1451" i="13"/>
  <c r="L1451" i="13"/>
  <c r="K1451" i="13"/>
  <c r="F1451" i="13"/>
  <c r="C1451" i="13"/>
  <c r="N1450" i="13"/>
  <c r="M1450" i="13"/>
  <c r="L1450" i="13"/>
  <c r="K1450" i="13"/>
  <c r="F1450" i="13"/>
  <c r="C1450" i="13"/>
  <c r="N1449" i="13"/>
  <c r="M1449" i="13"/>
  <c r="L1449" i="13"/>
  <c r="K1449" i="13"/>
  <c r="F1449" i="13"/>
  <c r="C1449" i="13"/>
  <c r="N1448" i="13"/>
  <c r="M1448" i="13"/>
  <c r="L1448" i="13"/>
  <c r="K1448" i="13"/>
  <c r="F1448" i="13"/>
  <c r="C1448" i="13"/>
  <c r="N1447" i="13"/>
  <c r="M1447" i="13"/>
  <c r="L1447" i="13"/>
  <c r="K1447" i="13"/>
  <c r="F1447" i="13"/>
  <c r="C1447" i="13"/>
  <c r="N1446" i="13"/>
  <c r="M1446" i="13"/>
  <c r="L1446" i="13"/>
  <c r="K1446" i="13"/>
  <c r="F1446" i="13"/>
  <c r="C1446" i="13"/>
  <c r="N1445" i="13"/>
  <c r="M1445" i="13"/>
  <c r="L1445" i="13"/>
  <c r="K1445" i="13"/>
  <c r="F1445" i="13"/>
  <c r="C1445" i="13"/>
  <c r="N1444" i="13"/>
  <c r="M1444" i="13"/>
  <c r="L1444" i="13"/>
  <c r="K1444" i="13"/>
  <c r="F1444" i="13"/>
  <c r="C1444" i="13"/>
  <c r="N1443" i="13"/>
  <c r="M1443" i="13"/>
  <c r="L1443" i="13"/>
  <c r="K1443" i="13"/>
  <c r="F1443" i="13"/>
  <c r="C1443" i="13"/>
  <c r="N1442" i="13"/>
  <c r="M1442" i="13"/>
  <c r="L1442" i="13"/>
  <c r="K1442" i="13"/>
  <c r="F1442" i="13"/>
  <c r="C1442" i="13"/>
  <c r="N1441" i="13"/>
  <c r="M1441" i="13"/>
  <c r="L1441" i="13"/>
  <c r="K1441" i="13"/>
  <c r="F1441" i="13"/>
  <c r="C1441" i="13"/>
  <c r="N1440" i="13"/>
  <c r="M1440" i="13"/>
  <c r="L1440" i="13"/>
  <c r="K1440" i="13"/>
  <c r="F1440" i="13"/>
  <c r="C1440" i="13"/>
  <c r="N1439" i="13"/>
  <c r="M1439" i="13"/>
  <c r="L1439" i="13"/>
  <c r="K1439" i="13"/>
  <c r="F1439" i="13"/>
  <c r="C1439" i="13"/>
  <c r="N1438" i="13"/>
  <c r="M1438" i="13"/>
  <c r="L1438" i="13"/>
  <c r="K1438" i="13"/>
  <c r="F1438" i="13"/>
  <c r="C1438" i="13"/>
  <c r="N1437" i="13"/>
  <c r="M1437" i="13"/>
  <c r="L1437" i="13"/>
  <c r="K1437" i="13"/>
  <c r="F1437" i="13"/>
  <c r="C1437" i="13"/>
  <c r="N1436" i="13"/>
  <c r="M1436" i="13"/>
  <c r="L1436" i="13"/>
  <c r="K1436" i="13"/>
  <c r="F1436" i="13"/>
  <c r="C1436" i="13"/>
  <c r="N1435" i="13"/>
  <c r="M1435" i="13"/>
  <c r="L1435" i="13"/>
  <c r="K1435" i="13"/>
  <c r="F1435" i="13"/>
  <c r="C1435" i="13"/>
  <c r="N1434" i="13"/>
  <c r="M1434" i="13"/>
  <c r="L1434" i="13"/>
  <c r="K1434" i="13"/>
  <c r="F1434" i="13"/>
  <c r="C1434" i="13"/>
  <c r="N1433" i="13"/>
  <c r="M1433" i="13"/>
  <c r="L1433" i="13"/>
  <c r="K1433" i="13"/>
  <c r="F1433" i="13"/>
  <c r="C1433" i="13"/>
  <c r="N1432" i="13"/>
  <c r="M1432" i="13"/>
  <c r="L1432" i="13"/>
  <c r="K1432" i="13"/>
  <c r="F1432" i="13"/>
  <c r="C1432" i="13"/>
  <c r="N1431" i="13"/>
  <c r="M1431" i="13"/>
  <c r="L1431" i="13"/>
  <c r="K1431" i="13"/>
  <c r="F1431" i="13"/>
  <c r="C1431" i="13"/>
  <c r="N1430" i="13"/>
  <c r="M1430" i="13"/>
  <c r="L1430" i="13"/>
  <c r="K1430" i="13"/>
  <c r="F1430" i="13"/>
  <c r="C1430" i="13"/>
  <c r="N1429" i="13"/>
  <c r="M1429" i="13"/>
  <c r="L1429" i="13"/>
  <c r="K1429" i="13"/>
  <c r="F1429" i="13"/>
  <c r="C1429" i="13"/>
  <c r="N1428" i="13"/>
  <c r="M1428" i="13"/>
  <c r="L1428" i="13"/>
  <c r="K1428" i="13"/>
  <c r="F1428" i="13"/>
  <c r="C1428" i="13"/>
  <c r="N1427" i="13"/>
  <c r="M1427" i="13"/>
  <c r="L1427" i="13"/>
  <c r="K1427" i="13"/>
  <c r="F1427" i="13"/>
  <c r="C1427" i="13"/>
  <c r="N1426" i="13"/>
  <c r="M1426" i="13"/>
  <c r="L1426" i="13"/>
  <c r="K1426" i="13"/>
  <c r="F1426" i="13"/>
  <c r="C1426" i="13"/>
  <c r="N1425" i="13"/>
  <c r="M1425" i="13"/>
  <c r="L1425" i="13"/>
  <c r="K1425" i="13"/>
  <c r="F1425" i="13"/>
  <c r="C1425" i="13"/>
  <c r="N1424" i="13"/>
  <c r="M1424" i="13"/>
  <c r="L1424" i="13"/>
  <c r="K1424" i="13"/>
  <c r="F1424" i="13"/>
  <c r="C1424" i="13"/>
  <c r="N1423" i="13"/>
  <c r="M1423" i="13"/>
  <c r="L1423" i="13"/>
  <c r="K1423" i="13"/>
  <c r="F1423" i="13"/>
  <c r="C1423" i="13"/>
  <c r="N1422" i="13"/>
  <c r="M1422" i="13"/>
  <c r="L1422" i="13"/>
  <c r="K1422" i="13"/>
  <c r="F1422" i="13"/>
  <c r="C1422" i="13"/>
  <c r="N1421" i="13"/>
  <c r="M1421" i="13"/>
  <c r="L1421" i="13"/>
  <c r="K1421" i="13"/>
  <c r="F1421" i="13"/>
  <c r="C1421" i="13"/>
  <c r="N1420" i="13"/>
  <c r="M1420" i="13"/>
  <c r="L1420" i="13"/>
  <c r="K1420" i="13"/>
  <c r="F1420" i="13"/>
  <c r="C1420" i="13"/>
  <c r="N1419" i="13"/>
  <c r="M1419" i="13"/>
  <c r="L1419" i="13"/>
  <c r="K1419" i="13"/>
  <c r="F1419" i="13"/>
  <c r="C1419" i="13"/>
  <c r="N1418" i="13"/>
  <c r="M1418" i="13"/>
  <c r="L1418" i="13"/>
  <c r="K1418" i="13"/>
  <c r="F1418" i="13"/>
  <c r="C1418" i="13"/>
  <c r="N1417" i="13"/>
  <c r="M1417" i="13"/>
  <c r="L1417" i="13"/>
  <c r="K1417" i="13"/>
  <c r="F1417" i="13"/>
  <c r="C1417" i="13"/>
  <c r="N1416" i="13"/>
  <c r="M1416" i="13"/>
  <c r="L1416" i="13"/>
  <c r="K1416" i="13"/>
  <c r="F1416" i="13"/>
  <c r="C1416" i="13"/>
  <c r="N1415" i="13"/>
  <c r="M1415" i="13"/>
  <c r="L1415" i="13"/>
  <c r="K1415" i="13"/>
  <c r="F1415" i="13"/>
  <c r="C1415" i="13"/>
  <c r="N1414" i="13"/>
  <c r="M1414" i="13"/>
  <c r="L1414" i="13"/>
  <c r="K1414" i="13"/>
  <c r="F1414" i="13"/>
  <c r="C1414" i="13"/>
  <c r="N1413" i="13"/>
  <c r="M1413" i="13"/>
  <c r="L1413" i="13"/>
  <c r="K1413" i="13"/>
  <c r="F1413" i="13"/>
  <c r="C1413" i="13"/>
  <c r="N1412" i="13"/>
  <c r="M1412" i="13"/>
  <c r="L1412" i="13"/>
  <c r="K1412" i="13"/>
  <c r="F1412" i="13"/>
  <c r="C1412" i="13"/>
  <c r="N1411" i="13"/>
  <c r="M1411" i="13"/>
  <c r="L1411" i="13"/>
  <c r="K1411" i="13"/>
  <c r="F1411" i="13"/>
  <c r="C1411" i="13"/>
  <c r="N1410" i="13"/>
  <c r="M1410" i="13"/>
  <c r="L1410" i="13"/>
  <c r="K1410" i="13"/>
  <c r="F1410" i="13"/>
  <c r="C1410" i="13"/>
  <c r="N1409" i="13"/>
  <c r="M1409" i="13"/>
  <c r="L1409" i="13"/>
  <c r="K1409" i="13"/>
  <c r="F1409" i="13"/>
  <c r="C1409" i="13"/>
  <c r="N1408" i="13"/>
  <c r="M1408" i="13"/>
  <c r="L1408" i="13"/>
  <c r="K1408" i="13"/>
  <c r="F1408" i="13"/>
  <c r="C1408" i="13"/>
  <c r="N1407" i="13"/>
  <c r="M1407" i="13"/>
  <c r="L1407" i="13"/>
  <c r="K1407" i="13"/>
  <c r="F1407" i="13"/>
  <c r="C1407" i="13"/>
  <c r="N1406" i="13"/>
  <c r="M1406" i="13"/>
  <c r="L1406" i="13"/>
  <c r="K1406" i="13"/>
  <c r="F1406" i="13"/>
  <c r="C1406" i="13"/>
  <c r="N1405" i="13"/>
  <c r="M1405" i="13"/>
  <c r="L1405" i="13"/>
  <c r="K1405" i="13"/>
  <c r="F1405" i="13"/>
  <c r="C1405" i="13"/>
  <c r="N1404" i="13"/>
  <c r="M1404" i="13"/>
  <c r="L1404" i="13"/>
  <c r="K1404" i="13"/>
  <c r="F1404" i="13"/>
  <c r="C1404" i="13"/>
  <c r="N1403" i="13"/>
  <c r="M1403" i="13"/>
  <c r="L1403" i="13"/>
  <c r="K1403" i="13"/>
  <c r="F1403" i="13"/>
  <c r="C1403" i="13"/>
  <c r="N1402" i="13"/>
  <c r="M1402" i="13"/>
  <c r="L1402" i="13"/>
  <c r="K1402" i="13"/>
  <c r="F1402" i="13"/>
  <c r="C1402" i="13"/>
  <c r="N1401" i="13"/>
  <c r="M1401" i="13"/>
  <c r="L1401" i="13"/>
  <c r="K1401" i="13"/>
  <c r="F1401" i="13"/>
  <c r="C1401" i="13"/>
  <c r="N1400" i="13"/>
  <c r="M1400" i="13"/>
  <c r="L1400" i="13"/>
  <c r="K1400" i="13"/>
  <c r="F1400" i="13"/>
  <c r="C1400" i="13"/>
  <c r="N1399" i="13"/>
  <c r="M1399" i="13"/>
  <c r="L1399" i="13"/>
  <c r="K1399" i="13"/>
  <c r="F1399" i="13"/>
  <c r="C1399" i="13"/>
  <c r="N1398" i="13"/>
  <c r="M1398" i="13"/>
  <c r="L1398" i="13"/>
  <c r="K1398" i="13"/>
  <c r="F1398" i="13"/>
  <c r="C1398" i="13"/>
  <c r="N1397" i="13"/>
  <c r="M1397" i="13"/>
  <c r="L1397" i="13"/>
  <c r="K1397" i="13"/>
  <c r="F1397" i="13"/>
  <c r="C1397" i="13"/>
  <c r="N1396" i="13"/>
  <c r="M1396" i="13"/>
  <c r="L1396" i="13"/>
  <c r="K1396" i="13"/>
  <c r="F1396" i="13"/>
  <c r="C1396" i="13"/>
  <c r="N1395" i="13"/>
  <c r="M1395" i="13"/>
  <c r="L1395" i="13"/>
  <c r="K1395" i="13"/>
  <c r="F1395" i="13"/>
  <c r="C1395" i="13"/>
  <c r="N1394" i="13"/>
  <c r="M1394" i="13"/>
  <c r="L1394" i="13"/>
  <c r="K1394" i="13"/>
  <c r="F1394" i="13"/>
  <c r="C1394" i="13"/>
  <c r="N1393" i="13"/>
  <c r="M1393" i="13"/>
  <c r="L1393" i="13"/>
  <c r="K1393" i="13"/>
  <c r="F1393" i="13"/>
  <c r="C1393" i="13"/>
  <c r="N1392" i="13"/>
  <c r="M1392" i="13"/>
  <c r="L1392" i="13"/>
  <c r="K1392" i="13"/>
  <c r="F1392" i="13"/>
  <c r="C1392" i="13"/>
  <c r="N1391" i="13"/>
  <c r="M1391" i="13"/>
  <c r="L1391" i="13"/>
  <c r="K1391" i="13"/>
  <c r="F1391" i="13"/>
  <c r="C1391" i="13"/>
  <c r="N1390" i="13"/>
  <c r="M1390" i="13"/>
  <c r="L1390" i="13"/>
  <c r="K1390" i="13"/>
  <c r="F1390" i="13"/>
  <c r="C1390" i="13"/>
  <c r="N1389" i="13"/>
  <c r="M1389" i="13"/>
  <c r="L1389" i="13"/>
  <c r="K1389" i="13"/>
  <c r="F1389" i="13"/>
  <c r="C1389" i="13"/>
  <c r="N1388" i="13"/>
  <c r="M1388" i="13"/>
  <c r="L1388" i="13"/>
  <c r="K1388" i="13"/>
  <c r="F1388" i="13"/>
  <c r="C1388" i="13"/>
  <c r="N1387" i="13"/>
  <c r="M1387" i="13"/>
  <c r="L1387" i="13"/>
  <c r="K1387" i="13"/>
  <c r="F1387" i="13"/>
  <c r="C1387" i="13"/>
  <c r="N1386" i="13"/>
  <c r="M1386" i="13"/>
  <c r="L1386" i="13"/>
  <c r="K1386" i="13"/>
  <c r="F1386" i="13"/>
  <c r="C1386" i="13"/>
  <c r="N1385" i="13"/>
  <c r="M1385" i="13"/>
  <c r="L1385" i="13"/>
  <c r="K1385" i="13"/>
  <c r="F1385" i="13"/>
  <c r="C1385" i="13"/>
  <c r="N1384" i="13"/>
  <c r="M1384" i="13"/>
  <c r="L1384" i="13"/>
  <c r="K1384" i="13"/>
  <c r="F1384" i="13"/>
  <c r="C1384" i="13"/>
  <c r="N1383" i="13"/>
  <c r="M1383" i="13"/>
  <c r="L1383" i="13"/>
  <c r="K1383" i="13"/>
  <c r="F1383" i="13"/>
  <c r="C1383" i="13"/>
  <c r="N1382" i="13"/>
  <c r="M1382" i="13"/>
  <c r="L1382" i="13"/>
  <c r="K1382" i="13"/>
  <c r="F1382" i="13"/>
  <c r="C1382" i="13"/>
  <c r="N1381" i="13"/>
  <c r="M1381" i="13"/>
  <c r="L1381" i="13"/>
  <c r="K1381" i="13"/>
  <c r="F1381" i="13"/>
  <c r="C1381" i="13"/>
  <c r="N1380" i="13"/>
  <c r="M1380" i="13"/>
  <c r="L1380" i="13"/>
  <c r="K1380" i="13"/>
  <c r="F1380" i="13"/>
  <c r="C1380" i="13"/>
  <c r="N1379" i="13"/>
  <c r="M1379" i="13"/>
  <c r="L1379" i="13"/>
  <c r="K1379" i="13"/>
  <c r="F1379" i="13"/>
  <c r="C1379" i="13"/>
  <c r="N1378" i="13"/>
  <c r="M1378" i="13"/>
  <c r="L1378" i="13"/>
  <c r="K1378" i="13"/>
  <c r="F1378" i="13"/>
  <c r="C1378" i="13"/>
  <c r="N1377" i="13"/>
  <c r="M1377" i="13"/>
  <c r="L1377" i="13"/>
  <c r="K1377" i="13"/>
  <c r="F1377" i="13"/>
  <c r="C1377" i="13"/>
  <c r="N1376" i="13"/>
  <c r="M1376" i="13"/>
  <c r="L1376" i="13"/>
  <c r="K1376" i="13"/>
  <c r="F1376" i="13"/>
  <c r="C1376" i="13"/>
  <c r="N1375" i="13"/>
  <c r="M1375" i="13"/>
  <c r="L1375" i="13"/>
  <c r="K1375" i="13"/>
  <c r="F1375" i="13"/>
  <c r="C1375" i="13"/>
  <c r="N1374" i="13"/>
  <c r="M1374" i="13"/>
  <c r="L1374" i="13"/>
  <c r="K1374" i="13"/>
  <c r="F1374" i="13"/>
  <c r="C1374" i="13"/>
  <c r="N1373" i="13"/>
  <c r="M1373" i="13"/>
  <c r="L1373" i="13"/>
  <c r="K1373" i="13"/>
  <c r="F1373" i="13"/>
  <c r="C1373" i="13"/>
  <c r="N1372" i="13"/>
  <c r="M1372" i="13"/>
  <c r="L1372" i="13"/>
  <c r="K1372" i="13"/>
  <c r="F1372" i="13"/>
  <c r="C1372" i="13"/>
  <c r="N1371" i="13"/>
  <c r="M1371" i="13"/>
  <c r="L1371" i="13"/>
  <c r="K1371" i="13"/>
  <c r="F1371" i="13"/>
  <c r="C1371" i="13"/>
  <c r="N1370" i="13"/>
  <c r="M1370" i="13"/>
  <c r="L1370" i="13"/>
  <c r="K1370" i="13"/>
  <c r="F1370" i="13"/>
  <c r="C1370" i="13"/>
  <c r="N1369" i="13"/>
  <c r="M1369" i="13"/>
  <c r="L1369" i="13"/>
  <c r="K1369" i="13"/>
  <c r="F1369" i="13"/>
  <c r="C1369" i="13"/>
  <c r="N1368" i="13"/>
  <c r="M1368" i="13"/>
  <c r="L1368" i="13"/>
  <c r="K1368" i="13"/>
  <c r="F1368" i="13"/>
  <c r="C1368" i="13"/>
  <c r="N1367" i="13"/>
  <c r="M1367" i="13"/>
  <c r="L1367" i="13"/>
  <c r="K1367" i="13"/>
  <c r="F1367" i="13"/>
  <c r="C1367" i="13"/>
  <c r="N1366" i="13"/>
  <c r="M1366" i="13"/>
  <c r="L1366" i="13"/>
  <c r="K1366" i="13"/>
  <c r="F1366" i="13"/>
  <c r="C1366" i="13"/>
  <c r="N1365" i="13"/>
  <c r="M1365" i="13"/>
  <c r="L1365" i="13"/>
  <c r="K1365" i="13"/>
  <c r="F1365" i="13"/>
  <c r="C1365" i="13"/>
  <c r="N1364" i="13"/>
  <c r="M1364" i="13"/>
  <c r="L1364" i="13"/>
  <c r="K1364" i="13"/>
  <c r="F1364" i="13"/>
  <c r="C1364" i="13"/>
  <c r="N1363" i="13"/>
  <c r="M1363" i="13"/>
  <c r="L1363" i="13"/>
  <c r="K1363" i="13"/>
  <c r="F1363" i="13"/>
  <c r="C1363" i="13"/>
  <c r="N1362" i="13"/>
  <c r="M1362" i="13"/>
  <c r="L1362" i="13"/>
  <c r="K1362" i="13"/>
  <c r="F1362" i="13"/>
  <c r="C1362" i="13"/>
  <c r="N1361" i="13"/>
  <c r="M1361" i="13"/>
  <c r="L1361" i="13"/>
  <c r="K1361" i="13"/>
  <c r="F1361" i="13"/>
  <c r="C1361" i="13"/>
  <c r="N1360" i="13"/>
  <c r="M1360" i="13"/>
  <c r="L1360" i="13"/>
  <c r="K1360" i="13"/>
  <c r="F1360" i="13"/>
  <c r="C1360" i="13"/>
  <c r="N1359" i="13"/>
  <c r="M1359" i="13"/>
  <c r="L1359" i="13"/>
  <c r="K1359" i="13"/>
  <c r="F1359" i="13"/>
  <c r="C1359" i="13"/>
  <c r="N1358" i="13"/>
  <c r="M1358" i="13"/>
  <c r="L1358" i="13"/>
  <c r="K1358" i="13"/>
  <c r="F1358" i="13"/>
  <c r="C1358" i="13"/>
  <c r="N1357" i="13"/>
  <c r="M1357" i="13"/>
  <c r="L1357" i="13"/>
  <c r="K1357" i="13"/>
  <c r="F1357" i="13"/>
  <c r="C1357" i="13"/>
  <c r="N1356" i="13"/>
  <c r="M1356" i="13"/>
  <c r="L1356" i="13"/>
  <c r="K1356" i="13"/>
  <c r="F1356" i="13"/>
  <c r="C1356" i="13"/>
  <c r="N1355" i="13"/>
  <c r="M1355" i="13"/>
  <c r="L1355" i="13"/>
  <c r="K1355" i="13"/>
  <c r="F1355" i="13"/>
  <c r="C1355" i="13"/>
  <c r="N1354" i="13"/>
  <c r="M1354" i="13"/>
  <c r="L1354" i="13"/>
  <c r="K1354" i="13"/>
  <c r="F1354" i="13"/>
  <c r="C1354" i="13"/>
  <c r="N1353" i="13"/>
  <c r="M1353" i="13"/>
  <c r="L1353" i="13"/>
  <c r="K1353" i="13"/>
  <c r="F1353" i="13"/>
  <c r="C1353" i="13"/>
  <c r="N1352" i="13"/>
  <c r="M1352" i="13"/>
  <c r="L1352" i="13"/>
  <c r="K1352" i="13"/>
  <c r="F1352" i="13"/>
  <c r="C1352" i="13"/>
  <c r="N1351" i="13"/>
  <c r="M1351" i="13"/>
  <c r="L1351" i="13"/>
  <c r="K1351" i="13"/>
  <c r="F1351" i="13"/>
  <c r="C1351" i="13"/>
  <c r="N1350" i="13"/>
  <c r="M1350" i="13"/>
  <c r="L1350" i="13"/>
  <c r="K1350" i="13"/>
  <c r="F1350" i="13"/>
  <c r="C1350" i="13"/>
  <c r="N1349" i="13"/>
  <c r="M1349" i="13"/>
  <c r="L1349" i="13"/>
  <c r="K1349" i="13"/>
  <c r="F1349" i="13"/>
  <c r="C1349" i="13"/>
  <c r="N1348" i="13"/>
  <c r="M1348" i="13"/>
  <c r="L1348" i="13"/>
  <c r="K1348" i="13"/>
  <c r="F1348" i="13"/>
  <c r="C1348" i="13"/>
  <c r="N1347" i="13"/>
  <c r="M1347" i="13"/>
  <c r="L1347" i="13"/>
  <c r="K1347" i="13"/>
  <c r="F1347" i="13"/>
  <c r="C1347" i="13"/>
  <c r="N1346" i="13"/>
  <c r="M1346" i="13"/>
  <c r="L1346" i="13"/>
  <c r="K1346" i="13"/>
  <c r="F1346" i="13"/>
  <c r="C1346" i="13"/>
  <c r="N1345" i="13"/>
  <c r="M1345" i="13"/>
  <c r="L1345" i="13"/>
  <c r="K1345" i="13"/>
  <c r="F1345" i="13"/>
  <c r="C1345" i="13"/>
  <c r="N1344" i="13"/>
  <c r="M1344" i="13"/>
  <c r="L1344" i="13"/>
  <c r="K1344" i="13"/>
  <c r="F1344" i="13"/>
  <c r="C1344" i="13"/>
  <c r="N1343" i="13"/>
  <c r="M1343" i="13"/>
  <c r="L1343" i="13"/>
  <c r="K1343" i="13"/>
  <c r="F1343" i="13"/>
  <c r="C1343" i="13"/>
  <c r="N1342" i="13"/>
  <c r="M1342" i="13"/>
  <c r="L1342" i="13"/>
  <c r="K1342" i="13"/>
  <c r="F1342" i="13"/>
  <c r="C1342" i="13"/>
  <c r="N1341" i="13"/>
  <c r="M1341" i="13"/>
  <c r="L1341" i="13"/>
  <c r="K1341" i="13"/>
  <c r="F1341" i="13"/>
  <c r="C1341" i="13"/>
  <c r="N1340" i="13"/>
  <c r="M1340" i="13"/>
  <c r="L1340" i="13"/>
  <c r="K1340" i="13"/>
  <c r="F1340" i="13"/>
  <c r="C1340" i="13"/>
  <c r="N1339" i="13"/>
  <c r="M1339" i="13"/>
  <c r="L1339" i="13"/>
  <c r="K1339" i="13"/>
  <c r="F1339" i="13"/>
  <c r="C1339" i="13"/>
  <c r="N1338" i="13"/>
  <c r="M1338" i="13"/>
  <c r="L1338" i="13"/>
  <c r="K1338" i="13"/>
  <c r="F1338" i="13"/>
  <c r="C1338" i="13"/>
  <c r="N1337" i="13"/>
  <c r="M1337" i="13"/>
  <c r="L1337" i="13"/>
  <c r="K1337" i="13"/>
  <c r="F1337" i="13"/>
  <c r="C1337" i="13"/>
  <c r="N1336" i="13"/>
  <c r="M1336" i="13"/>
  <c r="L1336" i="13"/>
  <c r="K1336" i="13"/>
  <c r="F1336" i="13"/>
  <c r="C1336" i="13"/>
  <c r="N1335" i="13"/>
  <c r="M1335" i="13"/>
  <c r="L1335" i="13"/>
  <c r="K1335" i="13"/>
  <c r="F1335" i="13"/>
  <c r="C1335" i="13"/>
  <c r="N1334" i="13"/>
  <c r="M1334" i="13"/>
  <c r="L1334" i="13"/>
  <c r="K1334" i="13"/>
  <c r="F1334" i="13"/>
  <c r="C1334" i="13"/>
  <c r="N1333" i="13"/>
  <c r="M1333" i="13"/>
  <c r="L1333" i="13"/>
  <c r="K1333" i="13"/>
  <c r="F1333" i="13"/>
  <c r="C1333" i="13"/>
  <c r="N1332" i="13"/>
  <c r="M1332" i="13"/>
  <c r="L1332" i="13"/>
  <c r="K1332" i="13"/>
  <c r="F1332" i="13"/>
  <c r="C1332" i="13"/>
  <c r="N1331" i="13"/>
  <c r="M1331" i="13"/>
  <c r="L1331" i="13"/>
  <c r="K1331" i="13"/>
  <c r="F1331" i="13"/>
  <c r="C1331" i="13"/>
  <c r="N1330" i="13"/>
  <c r="M1330" i="13"/>
  <c r="L1330" i="13"/>
  <c r="K1330" i="13"/>
  <c r="F1330" i="13"/>
  <c r="C1330" i="13"/>
  <c r="N1329" i="13"/>
  <c r="M1329" i="13"/>
  <c r="L1329" i="13"/>
  <c r="K1329" i="13"/>
  <c r="F1329" i="13"/>
  <c r="C1329" i="13"/>
  <c r="N1328" i="13"/>
  <c r="M1328" i="13"/>
  <c r="L1328" i="13"/>
  <c r="K1328" i="13"/>
  <c r="F1328" i="13"/>
  <c r="C1328" i="13"/>
  <c r="N1327" i="13"/>
  <c r="M1327" i="13"/>
  <c r="L1327" i="13"/>
  <c r="K1327" i="13"/>
  <c r="F1327" i="13"/>
  <c r="C1327" i="13"/>
  <c r="N1326" i="13"/>
  <c r="M1326" i="13"/>
  <c r="L1326" i="13"/>
  <c r="K1326" i="13"/>
  <c r="F1326" i="13"/>
  <c r="C1326" i="13"/>
  <c r="N1325" i="13"/>
  <c r="M1325" i="13"/>
  <c r="L1325" i="13"/>
  <c r="K1325" i="13"/>
  <c r="F1325" i="13"/>
  <c r="C1325" i="13"/>
  <c r="N1324" i="13"/>
  <c r="M1324" i="13"/>
  <c r="L1324" i="13"/>
  <c r="K1324" i="13"/>
  <c r="F1324" i="13"/>
  <c r="C1324" i="13"/>
  <c r="N1323" i="13"/>
  <c r="M1323" i="13"/>
  <c r="L1323" i="13"/>
  <c r="K1323" i="13"/>
  <c r="F1323" i="13"/>
  <c r="C1323" i="13"/>
  <c r="N1322" i="13"/>
  <c r="M1322" i="13"/>
  <c r="L1322" i="13"/>
  <c r="K1322" i="13"/>
  <c r="F1322" i="13"/>
  <c r="C1322" i="13"/>
  <c r="N1321" i="13"/>
  <c r="M1321" i="13"/>
  <c r="L1321" i="13"/>
  <c r="K1321" i="13"/>
  <c r="F1321" i="13"/>
  <c r="C1321" i="13"/>
  <c r="N1320" i="13"/>
  <c r="M1320" i="13"/>
  <c r="L1320" i="13"/>
  <c r="K1320" i="13"/>
  <c r="F1320" i="13"/>
  <c r="C1320" i="13"/>
  <c r="N1319" i="13"/>
  <c r="M1319" i="13"/>
  <c r="L1319" i="13"/>
  <c r="K1319" i="13"/>
  <c r="F1319" i="13"/>
  <c r="C1319" i="13"/>
  <c r="N1318" i="13"/>
  <c r="M1318" i="13"/>
  <c r="L1318" i="13"/>
  <c r="K1318" i="13"/>
  <c r="F1318" i="13"/>
  <c r="C1318" i="13"/>
  <c r="N1317" i="13"/>
  <c r="M1317" i="13"/>
  <c r="L1317" i="13"/>
  <c r="K1317" i="13"/>
  <c r="F1317" i="13"/>
  <c r="C1317" i="13"/>
  <c r="N1316" i="13"/>
  <c r="M1316" i="13"/>
  <c r="L1316" i="13"/>
  <c r="K1316" i="13"/>
  <c r="F1316" i="13"/>
  <c r="C1316" i="13"/>
  <c r="N1315" i="13"/>
  <c r="M1315" i="13"/>
  <c r="L1315" i="13"/>
  <c r="K1315" i="13"/>
  <c r="F1315" i="13"/>
  <c r="C1315" i="13"/>
  <c r="N1314" i="13"/>
  <c r="M1314" i="13"/>
  <c r="L1314" i="13"/>
  <c r="K1314" i="13"/>
  <c r="F1314" i="13"/>
  <c r="C1314" i="13"/>
  <c r="N1313" i="13"/>
  <c r="M1313" i="13"/>
  <c r="L1313" i="13"/>
  <c r="K1313" i="13"/>
  <c r="F1313" i="13"/>
  <c r="C1313" i="13"/>
  <c r="N1312" i="13"/>
  <c r="M1312" i="13"/>
  <c r="L1312" i="13"/>
  <c r="K1312" i="13"/>
  <c r="F1312" i="13"/>
  <c r="C1312" i="13"/>
  <c r="N1311" i="13"/>
  <c r="M1311" i="13"/>
  <c r="L1311" i="13"/>
  <c r="K1311" i="13"/>
  <c r="F1311" i="13"/>
  <c r="C1311" i="13"/>
  <c r="N1310" i="13"/>
  <c r="M1310" i="13"/>
  <c r="L1310" i="13"/>
  <c r="K1310" i="13"/>
  <c r="F1310" i="13"/>
  <c r="C1310" i="13"/>
  <c r="N1309" i="13"/>
  <c r="M1309" i="13"/>
  <c r="L1309" i="13"/>
  <c r="K1309" i="13"/>
  <c r="F1309" i="13"/>
  <c r="C1309" i="13"/>
  <c r="N1308" i="13"/>
  <c r="M1308" i="13"/>
  <c r="L1308" i="13"/>
  <c r="K1308" i="13"/>
  <c r="F1308" i="13"/>
  <c r="C1308" i="13"/>
  <c r="N1307" i="13"/>
  <c r="M1307" i="13"/>
  <c r="L1307" i="13"/>
  <c r="K1307" i="13"/>
  <c r="F1307" i="13"/>
  <c r="C1307" i="13"/>
  <c r="N1306" i="13"/>
  <c r="M1306" i="13"/>
  <c r="L1306" i="13"/>
  <c r="K1306" i="13"/>
  <c r="F1306" i="13"/>
  <c r="C1306" i="13"/>
  <c r="N1305" i="13"/>
  <c r="M1305" i="13"/>
  <c r="L1305" i="13"/>
  <c r="K1305" i="13"/>
  <c r="F1305" i="13"/>
  <c r="C1305" i="13"/>
  <c r="N1304" i="13"/>
  <c r="M1304" i="13"/>
  <c r="L1304" i="13"/>
  <c r="K1304" i="13"/>
  <c r="F1304" i="13"/>
  <c r="C1304" i="13"/>
  <c r="N1303" i="13"/>
  <c r="M1303" i="13"/>
  <c r="L1303" i="13"/>
  <c r="K1303" i="13"/>
  <c r="F1303" i="13"/>
  <c r="C1303" i="13"/>
  <c r="N1302" i="13"/>
  <c r="M1302" i="13"/>
  <c r="L1302" i="13"/>
  <c r="K1302" i="13"/>
  <c r="F1302" i="13"/>
  <c r="C1302" i="13"/>
  <c r="N1301" i="13"/>
  <c r="M1301" i="13"/>
  <c r="L1301" i="13"/>
  <c r="K1301" i="13"/>
  <c r="F1301" i="13"/>
  <c r="C1301" i="13"/>
  <c r="N1300" i="13"/>
  <c r="M1300" i="13"/>
  <c r="L1300" i="13"/>
  <c r="K1300" i="13"/>
  <c r="F1300" i="13"/>
  <c r="C1300" i="13"/>
  <c r="N1299" i="13"/>
  <c r="M1299" i="13"/>
  <c r="L1299" i="13"/>
  <c r="K1299" i="13"/>
  <c r="F1299" i="13"/>
  <c r="C1299" i="13"/>
  <c r="N1298" i="13"/>
  <c r="M1298" i="13"/>
  <c r="L1298" i="13"/>
  <c r="K1298" i="13"/>
  <c r="F1298" i="13"/>
  <c r="C1298" i="13"/>
  <c r="N1297" i="13"/>
  <c r="M1297" i="13"/>
  <c r="L1297" i="13"/>
  <c r="K1297" i="13"/>
  <c r="F1297" i="13"/>
  <c r="C1297" i="13"/>
  <c r="N1296" i="13"/>
  <c r="M1296" i="13"/>
  <c r="L1296" i="13"/>
  <c r="K1296" i="13"/>
  <c r="F1296" i="13"/>
  <c r="C1296" i="13"/>
  <c r="N1295" i="13"/>
  <c r="M1295" i="13"/>
  <c r="L1295" i="13"/>
  <c r="K1295" i="13"/>
  <c r="F1295" i="13"/>
  <c r="C1295" i="13"/>
  <c r="N1294" i="13"/>
  <c r="M1294" i="13"/>
  <c r="L1294" i="13"/>
  <c r="K1294" i="13"/>
  <c r="F1294" i="13"/>
  <c r="C1294" i="13"/>
  <c r="N1293" i="13"/>
  <c r="M1293" i="13"/>
  <c r="L1293" i="13"/>
  <c r="K1293" i="13"/>
  <c r="F1293" i="13"/>
  <c r="C1293" i="13"/>
  <c r="N1292" i="13"/>
  <c r="M1292" i="13"/>
  <c r="L1292" i="13"/>
  <c r="K1292" i="13"/>
  <c r="F1292" i="13"/>
  <c r="C1292" i="13"/>
  <c r="N1291" i="13"/>
  <c r="M1291" i="13"/>
  <c r="L1291" i="13"/>
  <c r="K1291" i="13"/>
  <c r="F1291" i="13"/>
  <c r="C1291" i="13"/>
  <c r="N1290" i="13"/>
  <c r="M1290" i="13"/>
  <c r="L1290" i="13"/>
  <c r="K1290" i="13"/>
  <c r="F1290" i="13"/>
  <c r="C1290" i="13"/>
  <c r="N1289" i="13"/>
  <c r="M1289" i="13"/>
  <c r="L1289" i="13"/>
  <c r="K1289" i="13"/>
  <c r="F1289" i="13"/>
  <c r="C1289" i="13"/>
  <c r="N1288" i="13"/>
  <c r="M1288" i="13"/>
  <c r="L1288" i="13"/>
  <c r="K1288" i="13"/>
  <c r="F1288" i="13"/>
  <c r="C1288" i="13"/>
  <c r="N1287" i="13"/>
  <c r="M1287" i="13"/>
  <c r="L1287" i="13"/>
  <c r="K1287" i="13"/>
  <c r="F1287" i="13"/>
  <c r="C1287" i="13"/>
  <c r="N1286" i="13"/>
  <c r="M1286" i="13"/>
  <c r="L1286" i="13"/>
  <c r="K1286" i="13"/>
  <c r="F1286" i="13"/>
  <c r="C1286" i="13"/>
  <c r="N1285" i="13"/>
  <c r="M1285" i="13"/>
  <c r="L1285" i="13"/>
  <c r="K1285" i="13"/>
  <c r="F1285" i="13"/>
  <c r="C1285" i="13"/>
  <c r="N1284" i="13"/>
  <c r="M1284" i="13"/>
  <c r="L1284" i="13"/>
  <c r="K1284" i="13"/>
  <c r="F1284" i="13"/>
  <c r="C1284" i="13"/>
  <c r="N1283" i="13"/>
  <c r="M1283" i="13"/>
  <c r="L1283" i="13"/>
  <c r="K1283" i="13"/>
  <c r="F1283" i="13"/>
  <c r="C1283" i="13"/>
  <c r="N1282" i="13"/>
  <c r="M1282" i="13"/>
  <c r="L1282" i="13"/>
  <c r="K1282" i="13"/>
  <c r="F1282" i="13"/>
  <c r="C1282" i="13"/>
  <c r="N1281" i="13"/>
  <c r="M1281" i="13"/>
  <c r="L1281" i="13"/>
  <c r="K1281" i="13"/>
  <c r="F1281" i="13"/>
  <c r="C1281" i="13"/>
  <c r="N1280" i="13"/>
  <c r="M1280" i="13"/>
  <c r="L1280" i="13"/>
  <c r="K1280" i="13"/>
  <c r="F1280" i="13"/>
  <c r="C1280" i="13"/>
  <c r="N1279" i="13"/>
  <c r="M1279" i="13"/>
  <c r="L1279" i="13"/>
  <c r="K1279" i="13"/>
  <c r="F1279" i="13"/>
  <c r="C1279" i="13"/>
  <c r="N1278" i="13"/>
  <c r="M1278" i="13"/>
  <c r="L1278" i="13"/>
  <c r="K1278" i="13"/>
  <c r="F1278" i="13"/>
  <c r="C1278" i="13"/>
  <c r="N1277" i="13"/>
  <c r="M1277" i="13"/>
  <c r="L1277" i="13"/>
  <c r="K1277" i="13"/>
  <c r="F1277" i="13"/>
  <c r="C1277" i="13"/>
  <c r="N1276" i="13"/>
  <c r="M1276" i="13"/>
  <c r="L1276" i="13"/>
  <c r="K1276" i="13"/>
  <c r="F1276" i="13"/>
  <c r="C1276" i="13"/>
  <c r="N1275" i="13"/>
  <c r="M1275" i="13"/>
  <c r="L1275" i="13"/>
  <c r="K1275" i="13"/>
  <c r="F1275" i="13"/>
  <c r="C1275" i="13"/>
  <c r="N1274" i="13"/>
  <c r="M1274" i="13"/>
  <c r="L1274" i="13"/>
  <c r="K1274" i="13"/>
  <c r="F1274" i="13"/>
  <c r="C1274" i="13"/>
  <c r="N1273" i="13"/>
  <c r="M1273" i="13"/>
  <c r="L1273" i="13"/>
  <c r="K1273" i="13"/>
  <c r="F1273" i="13"/>
  <c r="C1273" i="13"/>
  <c r="N1272" i="13"/>
  <c r="M1272" i="13"/>
  <c r="L1272" i="13"/>
  <c r="K1272" i="13"/>
  <c r="F1272" i="13"/>
  <c r="C1272" i="13"/>
  <c r="N1271" i="13"/>
  <c r="M1271" i="13"/>
  <c r="L1271" i="13"/>
  <c r="K1271" i="13"/>
  <c r="F1271" i="13"/>
  <c r="C1271" i="13"/>
  <c r="N1270" i="13"/>
  <c r="M1270" i="13"/>
  <c r="L1270" i="13"/>
  <c r="K1270" i="13"/>
  <c r="F1270" i="13"/>
  <c r="C1270" i="13"/>
  <c r="N1269" i="13"/>
  <c r="M1269" i="13"/>
  <c r="L1269" i="13"/>
  <c r="K1269" i="13"/>
  <c r="F1269" i="13"/>
  <c r="C1269" i="13"/>
  <c r="N1268" i="13"/>
  <c r="M1268" i="13"/>
  <c r="L1268" i="13"/>
  <c r="K1268" i="13"/>
  <c r="F1268" i="13"/>
  <c r="C1268" i="13"/>
  <c r="N1267" i="13"/>
  <c r="M1267" i="13"/>
  <c r="L1267" i="13"/>
  <c r="K1267" i="13"/>
  <c r="F1267" i="13"/>
  <c r="C1267" i="13"/>
  <c r="N1266" i="13"/>
  <c r="M1266" i="13"/>
  <c r="L1266" i="13"/>
  <c r="K1266" i="13"/>
  <c r="F1266" i="13"/>
  <c r="C1266" i="13"/>
  <c r="N1265" i="13"/>
  <c r="M1265" i="13"/>
  <c r="L1265" i="13"/>
  <c r="K1265" i="13"/>
  <c r="F1265" i="13"/>
  <c r="C1265" i="13"/>
  <c r="N1264" i="13"/>
  <c r="M1264" i="13"/>
  <c r="L1264" i="13"/>
  <c r="K1264" i="13"/>
  <c r="F1264" i="13"/>
  <c r="C1264" i="13"/>
  <c r="N1263" i="13"/>
  <c r="M1263" i="13"/>
  <c r="L1263" i="13"/>
  <c r="K1263" i="13"/>
  <c r="F1263" i="13"/>
  <c r="C1263" i="13"/>
  <c r="N1262" i="13"/>
  <c r="M1262" i="13"/>
  <c r="L1262" i="13"/>
  <c r="K1262" i="13"/>
  <c r="F1262" i="13"/>
  <c r="C1262" i="13"/>
  <c r="N1261" i="13"/>
  <c r="M1261" i="13"/>
  <c r="L1261" i="13"/>
  <c r="K1261" i="13"/>
  <c r="F1261" i="13"/>
  <c r="C1261" i="13"/>
  <c r="N1260" i="13"/>
  <c r="M1260" i="13"/>
  <c r="L1260" i="13"/>
  <c r="K1260" i="13"/>
  <c r="F1260" i="13"/>
  <c r="C1260" i="13"/>
  <c r="N1259" i="13"/>
  <c r="M1259" i="13"/>
  <c r="L1259" i="13"/>
  <c r="K1259" i="13"/>
  <c r="F1259" i="13"/>
  <c r="C1259" i="13"/>
  <c r="N1258" i="13"/>
  <c r="M1258" i="13"/>
  <c r="L1258" i="13"/>
  <c r="K1258" i="13"/>
  <c r="F1258" i="13"/>
  <c r="C1258" i="13"/>
  <c r="N1257" i="13"/>
  <c r="M1257" i="13"/>
  <c r="L1257" i="13"/>
  <c r="K1257" i="13"/>
  <c r="F1257" i="13"/>
  <c r="C1257" i="13"/>
  <c r="N1256" i="13"/>
  <c r="M1256" i="13"/>
  <c r="L1256" i="13"/>
  <c r="K1256" i="13"/>
  <c r="F1256" i="13"/>
  <c r="C1256" i="13"/>
  <c r="N1255" i="13"/>
  <c r="M1255" i="13"/>
  <c r="L1255" i="13"/>
  <c r="K1255" i="13"/>
  <c r="F1255" i="13"/>
  <c r="C1255" i="13"/>
  <c r="N1254" i="13"/>
  <c r="M1254" i="13"/>
  <c r="L1254" i="13"/>
  <c r="K1254" i="13"/>
  <c r="F1254" i="13"/>
  <c r="C1254" i="13"/>
  <c r="N1253" i="13"/>
  <c r="M1253" i="13"/>
  <c r="L1253" i="13"/>
  <c r="K1253" i="13"/>
  <c r="F1253" i="13"/>
  <c r="C1253" i="13"/>
  <c r="N1252" i="13"/>
  <c r="M1252" i="13"/>
  <c r="L1252" i="13"/>
  <c r="K1252" i="13"/>
  <c r="F1252" i="13"/>
  <c r="C1252" i="13"/>
  <c r="N1251" i="13"/>
  <c r="M1251" i="13"/>
  <c r="L1251" i="13"/>
  <c r="K1251" i="13"/>
  <c r="F1251" i="13"/>
  <c r="C1251" i="13"/>
  <c r="N1250" i="13"/>
  <c r="M1250" i="13"/>
  <c r="L1250" i="13"/>
  <c r="K1250" i="13"/>
  <c r="F1250" i="13"/>
  <c r="C1250" i="13"/>
  <c r="N1249" i="13"/>
  <c r="M1249" i="13"/>
  <c r="L1249" i="13"/>
  <c r="K1249" i="13"/>
  <c r="F1249" i="13"/>
  <c r="C1249" i="13"/>
  <c r="N1248" i="13"/>
  <c r="M1248" i="13"/>
  <c r="L1248" i="13"/>
  <c r="K1248" i="13"/>
  <c r="F1248" i="13"/>
  <c r="C1248" i="13"/>
  <c r="N1247" i="13"/>
  <c r="M1247" i="13"/>
  <c r="L1247" i="13"/>
  <c r="K1247" i="13"/>
  <c r="F1247" i="13"/>
  <c r="C1247" i="13"/>
  <c r="N1246" i="13"/>
  <c r="M1246" i="13"/>
  <c r="L1246" i="13"/>
  <c r="K1246" i="13"/>
  <c r="F1246" i="13"/>
  <c r="C1246" i="13"/>
  <c r="N1245" i="13"/>
  <c r="M1245" i="13"/>
  <c r="L1245" i="13"/>
  <c r="K1245" i="13"/>
  <c r="F1245" i="13"/>
  <c r="C1245" i="13"/>
  <c r="N1244" i="13"/>
  <c r="M1244" i="13"/>
  <c r="L1244" i="13"/>
  <c r="K1244" i="13"/>
  <c r="F1244" i="13"/>
  <c r="C1244" i="13"/>
  <c r="N1243" i="13"/>
  <c r="M1243" i="13"/>
  <c r="L1243" i="13"/>
  <c r="K1243" i="13"/>
  <c r="F1243" i="13"/>
  <c r="C1243" i="13"/>
  <c r="N1242" i="13"/>
  <c r="M1242" i="13"/>
  <c r="L1242" i="13"/>
  <c r="K1242" i="13"/>
  <c r="F1242" i="13"/>
  <c r="C1242" i="13"/>
  <c r="N1241" i="13"/>
  <c r="M1241" i="13"/>
  <c r="L1241" i="13"/>
  <c r="K1241" i="13"/>
  <c r="F1241" i="13"/>
  <c r="C1241" i="13"/>
  <c r="N1240" i="13"/>
  <c r="M1240" i="13"/>
  <c r="L1240" i="13"/>
  <c r="K1240" i="13"/>
  <c r="F1240" i="13"/>
  <c r="C1240" i="13"/>
  <c r="N1239" i="13"/>
  <c r="M1239" i="13"/>
  <c r="L1239" i="13"/>
  <c r="K1239" i="13"/>
  <c r="F1239" i="13"/>
  <c r="C1239" i="13"/>
  <c r="N1238" i="13"/>
  <c r="M1238" i="13"/>
  <c r="L1238" i="13"/>
  <c r="K1238" i="13"/>
  <c r="F1238" i="13"/>
  <c r="C1238" i="13"/>
  <c r="N1237" i="13"/>
  <c r="M1237" i="13"/>
  <c r="L1237" i="13"/>
  <c r="K1237" i="13"/>
  <c r="F1237" i="13"/>
  <c r="C1237" i="13"/>
  <c r="N1236" i="13"/>
  <c r="M1236" i="13"/>
  <c r="L1236" i="13"/>
  <c r="K1236" i="13"/>
  <c r="F1236" i="13"/>
  <c r="C1236" i="13"/>
  <c r="N1235" i="13"/>
  <c r="M1235" i="13"/>
  <c r="L1235" i="13"/>
  <c r="K1235" i="13"/>
  <c r="F1235" i="13"/>
  <c r="C1235" i="13"/>
  <c r="N1234" i="13"/>
  <c r="M1234" i="13"/>
  <c r="L1234" i="13"/>
  <c r="K1234" i="13"/>
  <c r="F1234" i="13"/>
  <c r="C1234" i="13"/>
  <c r="N1233" i="13"/>
  <c r="M1233" i="13"/>
  <c r="L1233" i="13"/>
  <c r="K1233" i="13"/>
  <c r="F1233" i="13"/>
  <c r="C1233" i="13"/>
  <c r="N1232" i="13"/>
  <c r="M1232" i="13"/>
  <c r="L1232" i="13"/>
  <c r="K1232" i="13"/>
  <c r="F1232" i="13"/>
  <c r="C1232" i="13"/>
  <c r="N1231" i="13"/>
  <c r="M1231" i="13"/>
  <c r="L1231" i="13"/>
  <c r="K1231" i="13"/>
  <c r="F1231" i="13"/>
  <c r="C1231" i="13"/>
  <c r="N1230" i="13"/>
  <c r="M1230" i="13"/>
  <c r="L1230" i="13"/>
  <c r="K1230" i="13"/>
  <c r="F1230" i="13"/>
  <c r="C1230" i="13"/>
  <c r="N1229" i="13"/>
  <c r="M1229" i="13"/>
  <c r="L1229" i="13"/>
  <c r="K1229" i="13"/>
  <c r="F1229" i="13"/>
  <c r="C1229" i="13"/>
  <c r="N1228" i="13"/>
  <c r="M1228" i="13"/>
  <c r="L1228" i="13"/>
  <c r="K1228" i="13"/>
  <c r="F1228" i="13"/>
  <c r="C1228" i="13"/>
  <c r="N1227" i="13"/>
  <c r="M1227" i="13"/>
  <c r="L1227" i="13"/>
  <c r="K1227" i="13"/>
  <c r="F1227" i="13"/>
  <c r="C1227" i="13"/>
  <c r="N1226" i="13"/>
  <c r="M1226" i="13"/>
  <c r="L1226" i="13"/>
  <c r="K1226" i="13"/>
  <c r="F1226" i="13"/>
  <c r="C1226" i="13"/>
  <c r="N1225" i="13"/>
  <c r="M1225" i="13"/>
  <c r="L1225" i="13"/>
  <c r="K1225" i="13"/>
  <c r="F1225" i="13"/>
  <c r="C1225" i="13"/>
  <c r="N1224" i="13"/>
  <c r="M1224" i="13"/>
  <c r="L1224" i="13"/>
  <c r="K1224" i="13"/>
  <c r="F1224" i="13"/>
  <c r="C1224" i="13"/>
  <c r="N1223" i="13"/>
  <c r="M1223" i="13"/>
  <c r="L1223" i="13"/>
  <c r="K1223" i="13"/>
  <c r="F1223" i="13"/>
  <c r="C1223" i="13"/>
  <c r="N1222" i="13"/>
  <c r="M1222" i="13"/>
  <c r="L1222" i="13"/>
  <c r="K1222" i="13"/>
  <c r="F1222" i="13"/>
  <c r="C1222" i="13"/>
  <c r="N1221" i="13"/>
  <c r="M1221" i="13"/>
  <c r="L1221" i="13"/>
  <c r="K1221" i="13"/>
  <c r="F1221" i="13"/>
  <c r="C1221" i="13"/>
  <c r="N1220" i="13"/>
  <c r="M1220" i="13"/>
  <c r="L1220" i="13"/>
  <c r="K1220" i="13"/>
  <c r="F1220" i="13"/>
  <c r="C1220" i="13"/>
  <c r="N1219" i="13"/>
  <c r="M1219" i="13"/>
  <c r="L1219" i="13"/>
  <c r="K1219" i="13"/>
  <c r="F1219" i="13"/>
  <c r="C1219" i="13"/>
  <c r="N1218" i="13"/>
  <c r="M1218" i="13"/>
  <c r="L1218" i="13"/>
  <c r="K1218" i="13"/>
  <c r="F1218" i="13"/>
  <c r="C1218" i="13"/>
  <c r="N1217" i="13"/>
  <c r="M1217" i="13"/>
  <c r="L1217" i="13"/>
  <c r="K1217" i="13"/>
  <c r="F1217" i="13"/>
  <c r="C1217" i="13"/>
  <c r="N1216" i="13"/>
  <c r="M1216" i="13"/>
  <c r="L1216" i="13"/>
  <c r="K1216" i="13"/>
  <c r="F1216" i="13"/>
  <c r="C1216" i="13"/>
  <c r="N1215" i="13"/>
  <c r="M1215" i="13"/>
  <c r="L1215" i="13"/>
  <c r="K1215" i="13"/>
  <c r="F1215" i="13"/>
  <c r="C1215" i="13"/>
  <c r="N1214" i="13"/>
  <c r="M1214" i="13"/>
  <c r="L1214" i="13"/>
  <c r="K1214" i="13"/>
  <c r="F1214" i="13"/>
  <c r="C1214" i="13"/>
  <c r="N1213" i="13"/>
  <c r="M1213" i="13"/>
  <c r="L1213" i="13"/>
  <c r="K1213" i="13"/>
  <c r="F1213" i="13"/>
  <c r="C1213" i="13"/>
  <c r="N1212" i="13"/>
  <c r="M1212" i="13"/>
  <c r="L1212" i="13"/>
  <c r="K1212" i="13"/>
  <c r="F1212" i="13"/>
  <c r="C1212" i="13"/>
  <c r="N1211" i="13"/>
  <c r="M1211" i="13"/>
  <c r="L1211" i="13"/>
  <c r="K1211" i="13"/>
  <c r="F1211" i="13"/>
  <c r="C1211" i="13"/>
  <c r="N1210" i="13"/>
  <c r="M1210" i="13"/>
  <c r="L1210" i="13"/>
  <c r="K1210" i="13"/>
  <c r="F1210" i="13"/>
  <c r="C1210" i="13"/>
  <c r="N1209" i="13"/>
  <c r="M1209" i="13"/>
  <c r="L1209" i="13"/>
  <c r="K1209" i="13"/>
  <c r="F1209" i="13"/>
  <c r="C1209" i="13"/>
  <c r="N1208" i="13"/>
  <c r="M1208" i="13"/>
  <c r="L1208" i="13"/>
  <c r="K1208" i="13"/>
  <c r="F1208" i="13"/>
  <c r="C1208" i="13"/>
  <c r="N1207" i="13"/>
  <c r="M1207" i="13"/>
  <c r="L1207" i="13"/>
  <c r="K1207" i="13"/>
  <c r="F1207" i="13"/>
  <c r="C1207" i="13"/>
  <c r="N1206" i="13"/>
  <c r="M1206" i="13"/>
  <c r="L1206" i="13"/>
  <c r="K1206" i="13"/>
  <c r="F1206" i="13"/>
  <c r="C1206" i="13"/>
  <c r="N1205" i="13"/>
  <c r="M1205" i="13"/>
  <c r="L1205" i="13"/>
  <c r="K1205" i="13"/>
  <c r="F1205" i="13"/>
  <c r="C1205" i="13"/>
  <c r="N1204" i="13"/>
  <c r="M1204" i="13"/>
  <c r="L1204" i="13"/>
  <c r="K1204" i="13"/>
  <c r="F1204" i="13"/>
  <c r="C1204" i="13"/>
  <c r="N1203" i="13"/>
  <c r="M1203" i="13"/>
  <c r="L1203" i="13"/>
  <c r="K1203" i="13"/>
  <c r="F1203" i="13"/>
  <c r="C1203" i="13"/>
  <c r="N1202" i="13"/>
  <c r="M1202" i="13"/>
  <c r="L1202" i="13"/>
  <c r="K1202" i="13"/>
  <c r="F1202" i="13"/>
  <c r="C1202" i="13"/>
  <c r="N1201" i="13"/>
  <c r="M1201" i="13"/>
  <c r="L1201" i="13"/>
  <c r="K1201" i="13"/>
  <c r="F1201" i="13"/>
  <c r="C1201" i="13"/>
  <c r="N1200" i="13"/>
  <c r="M1200" i="13"/>
  <c r="L1200" i="13"/>
  <c r="K1200" i="13"/>
  <c r="F1200" i="13"/>
  <c r="C1200" i="13"/>
  <c r="N1199" i="13"/>
  <c r="M1199" i="13"/>
  <c r="L1199" i="13"/>
  <c r="K1199" i="13"/>
  <c r="F1199" i="13"/>
  <c r="C1199" i="13"/>
  <c r="N1198" i="13"/>
  <c r="M1198" i="13"/>
  <c r="L1198" i="13"/>
  <c r="K1198" i="13"/>
  <c r="F1198" i="13"/>
  <c r="C1198" i="13"/>
  <c r="N1197" i="13"/>
  <c r="M1197" i="13"/>
  <c r="L1197" i="13"/>
  <c r="K1197" i="13"/>
  <c r="F1197" i="13"/>
  <c r="C1197" i="13"/>
  <c r="N1196" i="13"/>
  <c r="M1196" i="13"/>
  <c r="L1196" i="13"/>
  <c r="K1196" i="13"/>
  <c r="F1196" i="13"/>
  <c r="C1196" i="13"/>
  <c r="N1195" i="13"/>
  <c r="M1195" i="13"/>
  <c r="L1195" i="13"/>
  <c r="K1195" i="13"/>
  <c r="F1195" i="13"/>
  <c r="C1195" i="13"/>
  <c r="N1194" i="13"/>
  <c r="M1194" i="13"/>
  <c r="L1194" i="13"/>
  <c r="K1194" i="13"/>
  <c r="F1194" i="13"/>
  <c r="C1194" i="13"/>
  <c r="N1193" i="13"/>
  <c r="M1193" i="13"/>
  <c r="L1193" i="13"/>
  <c r="K1193" i="13"/>
  <c r="F1193" i="13"/>
  <c r="C1193" i="13"/>
  <c r="N1192" i="13"/>
  <c r="M1192" i="13"/>
  <c r="L1192" i="13"/>
  <c r="K1192" i="13"/>
  <c r="F1192" i="13"/>
  <c r="C1192" i="13"/>
  <c r="N1191" i="13"/>
  <c r="M1191" i="13"/>
  <c r="L1191" i="13"/>
  <c r="K1191" i="13"/>
  <c r="F1191" i="13"/>
  <c r="C1191" i="13"/>
  <c r="N1190" i="13"/>
  <c r="M1190" i="13"/>
  <c r="L1190" i="13"/>
  <c r="K1190" i="13"/>
  <c r="F1190" i="13"/>
  <c r="C1190" i="13"/>
  <c r="N1189" i="13"/>
  <c r="M1189" i="13"/>
  <c r="L1189" i="13"/>
  <c r="K1189" i="13"/>
  <c r="F1189" i="13"/>
  <c r="C1189" i="13"/>
  <c r="N1188" i="13"/>
  <c r="M1188" i="13"/>
  <c r="L1188" i="13"/>
  <c r="K1188" i="13"/>
  <c r="F1188" i="13"/>
  <c r="C1188" i="13"/>
  <c r="N1187" i="13"/>
  <c r="M1187" i="13"/>
  <c r="L1187" i="13"/>
  <c r="K1187" i="13"/>
  <c r="F1187" i="13"/>
  <c r="C1187" i="13"/>
  <c r="N1186" i="13"/>
  <c r="M1186" i="13"/>
  <c r="L1186" i="13"/>
  <c r="K1186" i="13"/>
  <c r="F1186" i="13"/>
  <c r="C1186" i="13"/>
  <c r="N1185" i="13"/>
  <c r="M1185" i="13"/>
  <c r="L1185" i="13"/>
  <c r="K1185" i="13"/>
  <c r="F1185" i="13"/>
  <c r="C1185" i="13"/>
  <c r="N1184" i="13"/>
  <c r="M1184" i="13"/>
  <c r="L1184" i="13"/>
  <c r="K1184" i="13"/>
  <c r="F1184" i="13"/>
  <c r="C1184" i="13"/>
  <c r="N1183" i="13"/>
  <c r="M1183" i="13"/>
  <c r="L1183" i="13"/>
  <c r="K1183" i="13"/>
  <c r="F1183" i="13"/>
  <c r="C1183" i="13"/>
  <c r="N1182" i="13"/>
  <c r="M1182" i="13"/>
  <c r="L1182" i="13"/>
  <c r="K1182" i="13"/>
  <c r="F1182" i="13"/>
  <c r="C1182" i="13"/>
  <c r="N1181" i="13"/>
  <c r="M1181" i="13"/>
  <c r="L1181" i="13"/>
  <c r="K1181" i="13"/>
  <c r="F1181" i="13"/>
  <c r="C1181" i="13"/>
  <c r="N1180" i="13"/>
  <c r="M1180" i="13"/>
  <c r="L1180" i="13"/>
  <c r="K1180" i="13"/>
  <c r="F1180" i="13"/>
  <c r="C1180" i="13"/>
  <c r="N1179" i="13"/>
  <c r="M1179" i="13"/>
  <c r="L1179" i="13"/>
  <c r="K1179" i="13"/>
  <c r="F1179" i="13"/>
  <c r="C1179" i="13"/>
  <c r="N1178" i="13"/>
  <c r="M1178" i="13"/>
  <c r="L1178" i="13"/>
  <c r="K1178" i="13"/>
  <c r="F1178" i="13"/>
  <c r="C1178" i="13"/>
  <c r="N1177" i="13"/>
  <c r="M1177" i="13"/>
  <c r="L1177" i="13"/>
  <c r="K1177" i="13"/>
  <c r="F1177" i="13"/>
  <c r="C1177" i="13"/>
  <c r="N1176" i="13"/>
  <c r="M1176" i="13"/>
  <c r="L1176" i="13"/>
  <c r="K1176" i="13"/>
  <c r="F1176" i="13"/>
  <c r="C1176" i="13"/>
  <c r="N1175" i="13"/>
  <c r="M1175" i="13"/>
  <c r="L1175" i="13"/>
  <c r="K1175" i="13"/>
  <c r="F1175" i="13"/>
  <c r="C1175" i="13"/>
  <c r="N1174" i="13"/>
  <c r="M1174" i="13"/>
  <c r="L1174" i="13"/>
  <c r="K1174" i="13"/>
  <c r="F1174" i="13"/>
  <c r="C1174" i="13"/>
  <c r="N1173" i="13"/>
  <c r="M1173" i="13"/>
  <c r="L1173" i="13"/>
  <c r="K1173" i="13"/>
  <c r="F1173" i="13"/>
  <c r="C1173" i="13"/>
  <c r="N1172" i="13"/>
  <c r="M1172" i="13"/>
  <c r="L1172" i="13"/>
  <c r="K1172" i="13"/>
  <c r="F1172" i="13"/>
  <c r="C1172" i="13"/>
  <c r="N1171" i="13"/>
  <c r="M1171" i="13"/>
  <c r="L1171" i="13"/>
  <c r="K1171" i="13"/>
  <c r="F1171" i="13"/>
  <c r="C1171" i="13"/>
  <c r="N1170" i="13"/>
  <c r="M1170" i="13"/>
  <c r="L1170" i="13"/>
  <c r="K1170" i="13"/>
  <c r="F1170" i="13"/>
  <c r="C1170" i="13"/>
  <c r="N1169" i="13"/>
  <c r="M1169" i="13"/>
  <c r="L1169" i="13"/>
  <c r="K1169" i="13"/>
  <c r="F1169" i="13"/>
  <c r="C1169" i="13"/>
  <c r="N1168" i="13"/>
  <c r="M1168" i="13"/>
  <c r="L1168" i="13"/>
  <c r="K1168" i="13"/>
  <c r="F1168" i="13"/>
  <c r="C1168" i="13"/>
  <c r="N1167" i="13"/>
  <c r="M1167" i="13"/>
  <c r="L1167" i="13"/>
  <c r="K1167" i="13"/>
  <c r="F1167" i="13"/>
  <c r="C1167" i="13"/>
  <c r="N1166" i="13"/>
  <c r="M1166" i="13"/>
  <c r="L1166" i="13"/>
  <c r="K1166" i="13"/>
  <c r="F1166" i="13"/>
  <c r="C1166" i="13"/>
  <c r="N1165" i="13"/>
  <c r="M1165" i="13"/>
  <c r="L1165" i="13"/>
  <c r="K1165" i="13"/>
  <c r="F1165" i="13"/>
  <c r="C1165" i="13"/>
  <c r="N1164" i="13"/>
  <c r="M1164" i="13"/>
  <c r="L1164" i="13"/>
  <c r="K1164" i="13"/>
  <c r="F1164" i="13"/>
  <c r="C1164" i="13"/>
  <c r="N1163" i="13"/>
  <c r="M1163" i="13"/>
  <c r="L1163" i="13"/>
  <c r="K1163" i="13"/>
  <c r="F1163" i="13"/>
  <c r="C1163" i="13"/>
  <c r="N1162" i="13"/>
  <c r="M1162" i="13"/>
  <c r="L1162" i="13"/>
  <c r="K1162" i="13"/>
  <c r="F1162" i="13"/>
  <c r="C1162" i="13"/>
  <c r="N1161" i="13"/>
  <c r="M1161" i="13"/>
  <c r="L1161" i="13"/>
  <c r="K1161" i="13"/>
  <c r="F1161" i="13"/>
  <c r="C1161" i="13"/>
  <c r="N1160" i="13"/>
  <c r="M1160" i="13"/>
  <c r="L1160" i="13"/>
  <c r="K1160" i="13"/>
  <c r="F1160" i="13"/>
  <c r="C1160" i="13"/>
  <c r="N1159" i="13"/>
  <c r="M1159" i="13"/>
  <c r="L1159" i="13"/>
  <c r="K1159" i="13"/>
  <c r="F1159" i="13"/>
  <c r="C1159" i="13"/>
  <c r="N1158" i="13"/>
  <c r="M1158" i="13"/>
  <c r="L1158" i="13"/>
  <c r="K1158" i="13"/>
  <c r="F1158" i="13"/>
  <c r="C1158" i="13"/>
  <c r="N1157" i="13"/>
  <c r="M1157" i="13"/>
  <c r="L1157" i="13"/>
  <c r="K1157" i="13"/>
  <c r="F1157" i="13"/>
  <c r="C1157" i="13"/>
  <c r="N1156" i="13"/>
  <c r="M1156" i="13"/>
  <c r="L1156" i="13"/>
  <c r="K1156" i="13"/>
  <c r="F1156" i="13"/>
  <c r="C1156" i="13"/>
  <c r="N1155" i="13"/>
  <c r="M1155" i="13"/>
  <c r="L1155" i="13"/>
  <c r="K1155" i="13"/>
  <c r="F1155" i="13"/>
  <c r="C1155" i="13"/>
  <c r="N1154" i="13"/>
  <c r="M1154" i="13"/>
  <c r="L1154" i="13"/>
  <c r="K1154" i="13"/>
  <c r="F1154" i="13"/>
  <c r="C1154" i="13"/>
  <c r="N1153" i="13"/>
  <c r="M1153" i="13"/>
  <c r="L1153" i="13"/>
  <c r="K1153" i="13"/>
  <c r="F1153" i="13"/>
  <c r="C1153" i="13"/>
  <c r="N1152" i="13"/>
  <c r="M1152" i="13"/>
  <c r="L1152" i="13"/>
  <c r="K1152" i="13"/>
  <c r="F1152" i="13"/>
  <c r="C1152" i="13"/>
  <c r="N1151" i="13"/>
  <c r="M1151" i="13"/>
  <c r="L1151" i="13"/>
  <c r="K1151" i="13"/>
  <c r="F1151" i="13"/>
  <c r="C1151" i="13"/>
  <c r="N1150" i="13"/>
  <c r="M1150" i="13"/>
  <c r="L1150" i="13"/>
  <c r="K1150" i="13"/>
  <c r="F1150" i="13"/>
  <c r="C1150" i="13"/>
  <c r="N1149" i="13"/>
  <c r="M1149" i="13"/>
  <c r="L1149" i="13"/>
  <c r="K1149" i="13"/>
  <c r="F1149" i="13"/>
  <c r="C1149" i="13"/>
  <c r="N1148" i="13"/>
  <c r="M1148" i="13"/>
  <c r="L1148" i="13"/>
  <c r="K1148" i="13"/>
  <c r="F1148" i="13"/>
  <c r="C1148" i="13"/>
  <c r="N1147" i="13"/>
  <c r="M1147" i="13"/>
  <c r="L1147" i="13"/>
  <c r="K1147" i="13"/>
  <c r="F1147" i="13"/>
  <c r="C1147" i="13"/>
  <c r="N1146" i="13"/>
  <c r="M1146" i="13"/>
  <c r="L1146" i="13"/>
  <c r="K1146" i="13"/>
  <c r="F1146" i="13"/>
  <c r="C1146" i="13"/>
  <c r="N1145" i="13"/>
  <c r="M1145" i="13"/>
  <c r="L1145" i="13"/>
  <c r="K1145" i="13"/>
  <c r="F1145" i="13"/>
  <c r="C1145" i="13"/>
  <c r="N1144" i="13"/>
  <c r="M1144" i="13"/>
  <c r="L1144" i="13"/>
  <c r="K1144" i="13"/>
  <c r="F1144" i="13"/>
  <c r="C1144" i="13"/>
  <c r="N1143" i="13"/>
  <c r="M1143" i="13"/>
  <c r="L1143" i="13"/>
  <c r="K1143" i="13"/>
  <c r="F1143" i="13"/>
  <c r="C1143" i="13"/>
  <c r="N1142" i="13"/>
  <c r="M1142" i="13"/>
  <c r="L1142" i="13"/>
  <c r="K1142" i="13"/>
  <c r="F1142" i="13"/>
  <c r="C1142" i="13"/>
  <c r="N1141" i="13"/>
  <c r="M1141" i="13"/>
  <c r="L1141" i="13"/>
  <c r="K1141" i="13"/>
  <c r="F1141" i="13"/>
  <c r="C1141" i="13"/>
  <c r="N1140" i="13"/>
  <c r="M1140" i="13"/>
  <c r="L1140" i="13"/>
  <c r="K1140" i="13"/>
  <c r="F1140" i="13"/>
  <c r="C1140" i="13"/>
  <c r="N1139" i="13"/>
  <c r="M1139" i="13"/>
  <c r="L1139" i="13"/>
  <c r="K1139" i="13"/>
  <c r="F1139" i="13"/>
  <c r="C1139" i="13"/>
  <c r="N1138" i="13"/>
  <c r="M1138" i="13"/>
  <c r="L1138" i="13"/>
  <c r="K1138" i="13"/>
  <c r="F1138" i="13"/>
  <c r="C1138" i="13"/>
  <c r="N1137" i="13"/>
  <c r="M1137" i="13"/>
  <c r="L1137" i="13"/>
  <c r="K1137" i="13"/>
  <c r="F1137" i="13"/>
  <c r="C1137" i="13"/>
  <c r="N1136" i="13"/>
  <c r="M1136" i="13"/>
  <c r="L1136" i="13"/>
  <c r="K1136" i="13"/>
  <c r="F1136" i="13"/>
  <c r="C1136" i="13"/>
  <c r="N1135" i="13"/>
  <c r="M1135" i="13"/>
  <c r="L1135" i="13"/>
  <c r="K1135" i="13"/>
  <c r="F1135" i="13"/>
  <c r="C1135" i="13"/>
  <c r="N1134" i="13"/>
  <c r="M1134" i="13"/>
  <c r="L1134" i="13"/>
  <c r="K1134" i="13"/>
  <c r="F1134" i="13"/>
  <c r="C1134" i="13"/>
  <c r="N1133" i="13"/>
  <c r="M1133" i="13"/>
  <c r="L1133" i="13"/>
  <c r="K1133" i="13"/>
  <c r="F1133" i="13"/>
  <c r="C1133" i="13"/>
  <c r="N1132" i="13"/>
  <c r="M1132" i="13"/>
  <c r="L1132" i="13"/>
  <c r="K1132" i="13"/>
  <c r="F1132" i="13"/>
  <c r="C1132" i="13"/>
  <c r="N1131" i="13"/>
  <c r="M1131" i="13"/>
  <c r="L1131" i="13"/>
  <c r="K1131" i="13"/>
  <c r="F1131" i="13"/>
  <c r="C1131" i="13"/>
  <c r="N1130" i="13"/>
  <c r="M1130" i="13"/>
  <c r="L1130" i="13"/>
  <c r="K1130" i="13"/>
  <c r="F1130" i="13"/>
  <c r="C1130" i="13"/>
  <c r="N1129" i="13"/>
  <c r="M1129" i="13"/>
  <c r="L1129" i="13"/>
  <c r="K1129" i="13"/>
  <c r="F1129" i="13"/>
  <c r="C1129" i="13"/>
  <c r="N1128" i="13"/>
  <c r="M1128" i="13"/>
  <c r="L1128" i="13"/>
  <c r="K1128" i="13"/>
  <c r="F1128" i="13"/>
  <c r="C1128" i="13"/>
  <c r="N1127" i="13"/>
  <c r="M1127" i="13"/>
  <c r="L1127" i="13"/>
  <c r="K1127" i="13"/>
  <c r="F1127" i="13"/>
  <c r="C1127" i="13"/>
  <c r="N1126" i="13"/>
  <c r="M1126" i="13"/>
  <c r="L1126" i="13"/>
  <c r="K1126" i="13"/>
  <c r="F1126" i="13"/>
  <c r="C1126" i="13"/>
  <c r="N1125" i="13"/>
  <c r="M1125" i="13"/>
  <c r="L1125" i="13"/>
  <c r="K1125" i="13"/>
  <c r="F1125" i="13"/>
  <c r="C1125" i="13"/>
  <c r="N1124" i="13"/>
  <c r="M1124" i="13"/>
  <c r="L1124" i="13"/>
  <c r="K1124" i="13"/>
  <c r="F1124" i="13"/>
  <c r="C1124" i="13"/>
  <c r="N1123" i="13"/>
  <c r="M1123" i="13"/>
  <c r="L1123" i="13"/>
  <c r="K1123" i="13"/>
  <c r="F1123" i="13"/>
  <c r="C1123" i="13"/>
  <c r="N1122" i="13"/>
  <c r="M1122" i="13"/>
  <c r="L1122" i="13"/>
  <c r="K1122" i="13"/>
  <c r="F1122" i="13"/>
  <c r="C1122" i="13"/>
  <c r="N1121" i="13"/>
  <c r="M1121" i="13"/>
  <c r="L1121" i="13"/>
  <c r="K1121" i="13"/>
  <c r="F1121" i="13"/>
  <c r="C1121" i="13"/>
  <c r="N1120" i="13"/>
  <c r="M1120" i="13"/>
  <c r="L1120" i="13"/>
  <c r="K1120" i="13"/>
  <c r="F1120" i="13"/>
  <c r="C1120" i="13"/>
  <c r="N1119" i="13"/>
  <c r="M1119" i="13"/>
  <c r="L1119" i="13"/>
  <c r="K1119" i="13"/>
  <c r="F1119" i="13"/>
  <c r="C1119" i="13"/>
  <c r="N1118" i="13"/>
  <c r="M1118" i="13"/>
  <c r="L1118" i="13"/>
  <c r="K1118" i="13"/>
  <c r="F1118" i="13"/>
  <c r="C1118" i="13"/>
  <c r="N1117" i="13"/>
  <c r="M1117" i="13"/>
  <c r="L1117" i="13"/>
  <c r="K1117" i="13"/>
  <c r="F1117" i="13"/>
  <c r="C1117" i="13"/>
  <c r="N1116" i="13"/>
  <c r="M1116" i="13"/>
  <c r="L1116" i="13"/>
  <c r="K1116" i="13"/>
  <c r="F1116" i="13"/>
  <c r="C1116" i="13"/>
  <c r="N1115" i="13"/>
  <c r="M1115" i="13"/>
  <c r="L1115" i="13"/>
  <c r="K1115" i="13"/>
  <c r="F1115" i="13"/>
  <c r="C1115" i="13"/>
  <c r="N1114" i="13"/>
  <c r="M1114" i="13"/>
  <c r="L1114" i="13"/>
  <c r="K1114" i="13"/>
  <c r="F1114" i="13"/>
  <c r="C1114" i="13"/>
  <c r="N1113" i="13"/>
  <c r="M1113" i="13"/>
  <c r="L1113" i="13"/>
  <c r="K1113" i="13"/>
  <c r="F1113" i="13"/>
  <c r="C1113" i="13"/>
  <c r="N1112" i="13"/>
  <c r="M1112" i="13"/>
  <c r="L1112" i="13"/>
  <c r="K1112" i="13"/>
  <c r="F1112" i="13"/>
  <c r="C1112" i="13"/>
  <c r="N1111" i="13"/>
  <c r="M1111" i="13"/>
  <c r="L1111" i="13"/>
  <c r="K1111" i="13"/>
  <c r="F1111" i="13"/>
  <c r="C1111" i="13"/>
  <c r="N1110" i="13"/>
  <c r="M1110" i="13"/>
  <c r="L1110" i="13"/>
  <c r="K1110" i="13"/>
  <c r="F1110" i="13"/>
  <c r="C1110" i="13"/>
  <c r="N1109" i="13"/>
  <c r="M1109" i="13"/>
  <c r="L1109" i="13"/>
  <c r="K1109" i="13"/>
  <c r="F1109" i="13"/>
  <c r="C1109" i="13"/>
  <c r="N1108" i="13"/>
  <c r="M1108" i="13"/>
  <c r="L1108" i="13"/>
  <c r="K1108" i="13"/>
  <c r="F1108" i="13"/>
  <c r="C1108" i="13"/>
  <c r="N1107" i="13"/>
  <c r="M1107" i="13"/>
  <c r="L1107" i="13"/>
  <c r="K1107" i="13"/>
  <c r="F1107" i="13"/>
  <c r="C1107" i="13"/>
  <c r="N1106" i="13"/>
  <c r="M1106" i="13"/>
  <c r="L1106" i="13"/>
  <c r="K1106" i="13"/>
  <c r="F1106" i="13"/>
  <c r="C1106" i="13"/>
  <c r="N1105" i="13"/>
  <c r="M1105" i="13"/>
  <c r="L1105" i="13"/>
  <c r="K1105" i="13"/>
  <c r="F1105" i="13"/>
  <c r="C1105" i="13"/>
  <c r="N1104" i="13"/>
  <c r="M1104" i="13"/>
  <c r="L1104" i="13"/>
  <c r="K1104" i="13"/>
  <c r="F1104" i="13"/>
  <c r="C1104" i="13"/>
  <c r="N1103" i="13"/>
  <c r="M1103" i="13"/>
  <c r="L1103" i="13"/>
  <c r="K1103" i="13"/>
  <c r="F1103" i="13"/>
  <c r="C1103" i="13"/>
  <c r="N1102" i="13"/>
  <c r="M1102" i="13"/>
  <c r="L1102" i="13"/>
  <c r="K1102" i="13"/>
  <c r="F1102" i="13"/>
  <c r="C1102" i="13"/>
  <c r="N1101" i="13"/>
  <c r="M1101" i="13"/>
  <c r="L1101" i="13"/>
  <c r="K1101" i="13"/>
  <c r="F1101" i="13"/>
  <c r="C1101" i="13"/>
  <c r="N1100" i="13"/>
  <c r="M1100" i="13"/>
  <c r="L1100" i="13"/>
  <c r="K1100" i="13"/>
  <c r="F1100" i="13"/>
  <c r="C1100" i="13"/>
  <c r="N1099" i="13"/>
  <c r="M1099" i="13"/>
  <c r="L1099" i="13"/>
  <c r="K1099" i="13"/>
  <c r="F1099" i="13"/>
  <c r="C1099" i="13"/>
  <c r="N1098" i="13"/>
  <c r="M1098" i="13"/>
  <c r="L1098" i="13"/>
  <c r="K1098" i="13"/>
  <c r="F1098" i="13"/>
  <c r="C1098" i="13"/>
  <c r="N1097" i="13"/>
  <c r="M1097" i="13"/>
  <c r="L1097" i="13"/>
  <c r="K1097" i="13"/>
  <c r="F1097" i="13"/>
  <c r="C1097" i="13"/>
  <c r="N1096" i="13"/>
  <c r="M1096" i="13"/>
  <c r="L1096" i="13"/>
  <c r="K1096" i="13"/>
  <c r="F1096" i="13"/>
  <c r="C1096" i="13"/>
  <c r="N1095" i="13"/>
  <c r="M1095" i="13"/>
  <c r="L1095" i="13"/>
  <c r="K1095" i="13"/>
  <c r="F1095" i="13"/>
  <c r="C1095" i="13"/>
  <c r="N1094" i="13"/>
  <c r="M1094" i="13"/>
  <c r="L1094" i="13"/>
  <c r="K1094" i="13"/>
  <c r="F1094" i="13"/>
  <c r="C1094" i="13"/>
  <c r="N1093" i="13"/>
  <c r="M1093" i="13"/>
  <c r="L1093" i="13"/>
  <c r="K1093" i="13"/>
  <c r="F1093" i="13"/>
  <c r="C1093" i="13"/>
  <c r="N1092" i="13"/>
  <c r="M1092" i="13"/>
  <c r="L1092" i="13"/>
  <c r="K1092" i="13"/>
  <c r="F1092" i="13"/>
  <c r="C1092" i="13"/>
  <c r="N1091" i="13"/>
  <c r="M1091" i="13"/>
  <c r="L1091" i="13"/>
  <c r="K1091" i="13"/>
  <c r="F1091" i="13"/>
  <c r="C1091" i="13"/>
  <c r="N1090" i="13"/>
  <c r="M1090" i="13"/>
  <c r="L1090" i="13"/>
  <c r="K1090" i="13"/>
  <c r="F1090" i="13"/>
  <c r="C1090" i="13"/>
  <c r="N1089" i="13"/>
  <c r="M1089" i="13"/>
  <c r="L1089" i="13"/>
  <c r="K1089" i="13"/>
  <c r="F1089" i="13"/>
  <c r="C1089" i="13"/>
  <c r="N1088" i="13"/>
  <c r="M1088" i="13"/>
  <c r="L1088" i="13"/>
  <c r="K1088" i="13"/>
  <c r="F1088" i="13"/>
  <c r="C1088" i="13"/>
  <c r="N1087" i="13"/>
  <c r="M1087" i="13"/>
  <c r="L1087" i="13"/>
  <c r="K1087" i="13"/>
  <c r="F1087" i="13"/>
  <c r="C1087" i="13"/>
  <c r="N1086" i="13"/>
  <c r="M1086" i="13"/>
  <c r="L1086" i="13"/>
  <c r="K1086" i="13"/>
  <c r="F1086" i="13"/>
  <c r="C1086" i="13"/>
  <c r="N1085" i="13"/>
  <c r="M1085" i="13"/>
  <c r="L1085" i="13"/>
  <c r="K1085" i="13"/>
  <c r="F1085" i="13"/>
  <c r="C1085" i="13"/>
  <c r="N1084" i="13"/>
  <c r="M1084" i="13"/>
  <c r="L1084" i="13"/>
  <c r="K1084" i="13"/>
  <c r="F1084" i="13"/>
  <c r="C1084" i="13"/>
  <c r="N1083" i="13"/>
  <c r="M1083" i="13"/>
  <c r="L1083" i="13"/>
  <c r="K1083" i="13"/>
  <c r="F1083" i="13"/>
  <c r="C1083" i="13"/>
  <c r="N1082" i="13"/>
  <c r="M1082" i="13"/>
  <c r="L1082" i="13"/>
  <c r="K1082" i="13"/>
  <c r="F1082" i="13"/>
  <c r="C1082" i="13"/>
  <c r="N1081" i="13"/>
  <c r="M1081" i="13"/>
  <c r="L1081" i="13"/>
  <c r="K1081" i="13"/>
  <c r="F1081" i="13"/>
  <c r="C1081" i="13"/>
  <c r="N1080" i="13"/>
  <c r="M1080" i="13"/>
  <c r="L1080" i="13"/>
  <c r="K1080" i="13"/>
  <c r="F1080" i="13"/>
  <c r="C1080" i="13"/>
  <c r="N1079" i="13"/>
  <c r="M1079" i="13"/>
  <c r="L1079" i="13"/>
  <c r="K1079" i="13"/>
  <c r="F1079" i="13"/>
  <c r="C1079" i="13"/>
  <c r="N1078" i="13"/>
  <c r="M1078" i="13"/>
  <c r="L1078" i="13"/>
  <c r="K1078" i="13"/>
  <c r="F1078" i="13"/>
  <c r="C1078" i="13"/>
  <c r="N1077" i="13"/>
  <c r="M1077" i="13"/>
  <c r="L1077" i="13"/>
  <c r="K1077" i="13"/>
  <c r="F1077" i="13"/>
  <c r="C1077" i="13"/>
  <c r="N1076" i="13"/>
  <c r="M1076" i="13"/>
  <c r="L1076" i="13"/>
  <c r="K1076" i="13"/>
  <c r="F1076" i="13"/>
  <c r="C1076" i="13"/>
  <c r="N1075" i="13"/>
  <c r="M1075" i="13"/>
  <c r="L1075" i="13"/>
  <c r="K1075" i="13"/>
  <c r="F1075" i="13"/>
  <c r="C1075" i="13"/>
  <c r="N1074" i="13"/>
  <c r="M1074" i="13"/>
  <c r="L1074" i="13"/>
  <c r="K1074" i="13"/>
  <c r="F1074" i="13"/>
  <c r="C1074" i="13"/>
  <c r="N1073" i="13"/>
  <c r="M1073" i="13"/>
  <c r="L1073" i="13"/>
  <c r="K1073" i="13"/>
  <c r="F1073" i="13"/>
  <c r="C1073" i="13"/>
  <c r="N1072" i="13"/>
  <c r="M1072" i="13"/>
  <c r="L1072" i="13"/>
  <c r="K1072" i="13"/>
  <c r="F1072" i="13"/>
  <c r="C1072" i="13"/>
  <c r="N1071" i="13"/>
  <c r="M1071" i="13"/>
  <c r="L1071" i="13"/>
  <c r="K1071" i="13"/>
  <c r="F1071" i="13"/>
  <c r="C1071" i="13"/>
  <c r="N1070" i="13"/>
  <c r="M1070" i="13"/>
  <c r="L1070" i="13"/>
  <c r="K1070" i="13"/>
  <c r="F1070" i="13"/>
  <c r="C1070" i="13"/>
  <c r="N1069" i="13"/>
  <c r="M1069" i="13"/>
  <c r="L1069" i="13"/>
  <c r="K1069" i="13"/>
  <c r="F1069" i="13"/>
  <c r="C1069" i="13"/>
  <c r="N1068" i="13"/>
  <c r="M1068" i="13"/>
  <c r="L1068" i="13"/>
  <c r="K1068" i="13"/>
  <c r="F1068" i="13"/>
  <c r="C1068" i="13"/>
  <c r="N1067" i="13"/>
  <c r="M1067" i="13"/>
  <c r="L1067" i="13"/>
  <c r="K1067" i="13"/>
  <c r="F1067" i="13"/>
  <c r="C1067" i="13"/>
  <c r="N1066" i="13"/>
  <c r="M1066" i="13"/>
  <c r="L1066" i="13"/>
  <c r="K1066" i="13"/>
  <c r="F1066" i="13"/>
  <c r="C1066" i="13"/>
  <c r="N1065" i="13"/>
  <c r="M1065" i="13"/>
  <c r="L1065" i="13"/>
  <c r="K1065" i="13"/>
  <c r="F1065" i="13"/>
  <c r="C1065" i="13"/>
  <c r="N1064" i="13"/>
  <c r="M1064" i="13"/>
  <c r="L1064" i="13"/>
  <c r="K1064" i="13"/>
  <c r="F1064" i="13"/>
  <c r="C1064" i="13"/>
  <c r="N1063" i="13"/>
  <c r="M1063" i="13"/>
  <c r="L1063" i="13"/>
  <c r="K1063" i="13"/>
  <c r="F1063" i="13"/>
  <c r="C1063" i="13"/>
  <c r="N1062" i="13"/>
  <c r="M1062" i="13"/>
  <c r="L1062" i="13"/>
  <c r="K1062" i="13"/>
  <c r="F1062" i="13"/>
  <c r="C1062" i="13"/>
  <c r="N1061" i="13"/>
  <c r="M1061" i="13"/>
  <c r="L1061" i="13"/>
  <c r="K1061" i="13"/>
  <c r="F1061" i="13"/>
  <c r="C1061" i="13"/>
  <c r="N1060" i="13"/>
  <c r="M1060" i="13"/>
  <c r="L1060" i="13"/>
  <c r="K1060" i="13"/>
  <c r="F1060" i="13"/>
  <c r="C1060" i="13"/>
  <c r="N1059" i="13"/>
  <c r="M1059" i="13"/>
  <c r="L1059" i="13"/>
  <c r="K1059" i="13"/>
  <c r="F1059" i="13"/>
  <c r="C1059" i="13"/>
  <c r="N1058" i="13"/>
  <c r="M1058" i="13"/>
  <c r="L1058" i="13"/>
  <c r="K1058" i="13"/>
  <c r="F1058" i="13"/>
  <c r="C1058" i="13"/>
  <c r="N1057" i="13"/>
  <c r="M1057" i="13"/>
  <c r="L1057" i="13"/>
  <c r="K1057" i="13"/>
  <c r="F1057" i="13"/>
  <c r="C1057" i="13"/>
  <c r="N1056" i="13"/>
  <c r="M1056" i="13"/>
  <c r="L1056" i="13"/>
  <c r="K1056" i="13"/>
  <c r="F1056" i="13"/>
  <c r="C1056" i="13"/>
  <c r="N1055" i="13"/>
  <c r="M1055" i="13"/>
  <c r="L1055" i="13"/>
  <c r="K1055" i="13"/>
  <c r="F1055" i="13"/>
  <c r="C1055" i="13"/>
  <c r="N1054" i="13"/>
  <c r="M1054" i="13"/>
  <c r="L1054" i="13"/>
  <c r="K1054" i="13"/>
  <c r="F1054" i="13"/>
  <c r="C1054" i="13"/>
  <c r="N1053" i="13"/>
  <c r="M1053" i="13"/>
  <c r="L1053" i="13"/>
  <c r="K1053" i="13"/>
  <c r="F1053" i="13"/>
  <c r="C1053" i="13"/>
  <c r="N1052" i="13"/>
  <c r="M1052" i="13"/>
  <c r="L1052" i="13"/>
  <c r="K1052" i="13"/>
  <c r="F1052" i="13"/>
  <c r="C1052" i="13"/>
  <c r="N1051" i="13"/>
  <c r="M1051" i="13"/>
  <c r="L1051" i="13"/>
  <c r="K1051" i="13"/>
  <c r="F1051" i="13"/>
  <c r="C1051" i="13"/>
  <c r="N1050" i="13"/>
  <c r="M1050" i="13"/>
  <c r="L1050" i="13"/>
  <c r="K1050" i="13"/>
  <c r="F1050" i="13"/>
  <c r="C1050" i="13"/>
  <c r="N1049" i="13"/>
  <c r="M1049" i="13"/>
  <c r="L1049" i="13"/>
  <c r="K1049" i="13"/>
  <c r="F1049" i="13"/>
  <c r="C1049" i="13"/>
  <c r="N1048" i="13"/>
  <c r="M1048" i="13"/>
  <c r="L1048" i="13"/>
  <c r="K1048" i="13"/>
  <c r="F1048" i="13"/>
  <c r="C1048" i="13"/>
  <c r="N1047" i="13"/>
  <c r="M1047" i="13"/>
  <c r="L1047" i="13"/>
  <c r="K1047" i="13"/>
  <c r="F1047" i="13"/>
  <c r="C1047" i="13"/>
  <c r="N1046" i="13"/>
  <c r="M1046" i="13"/>
  <c r="L1046" i="13"/>
  <c r="K1046" i="13"/>
  <c r="F1046" i="13"/>
  <c r="C1046" i="13"/>
  <c r="N1045" i="13"/>
  <c r="M1045" i="13"/>
  <c r="L1045" i="13"/>
  <c r="K1045" i="13"/>
  <c r="F1045" i="13"/>
  <c r="C1045" i="13"/>
  <c r="N1044" i="13"/>
  <c r="M1044" i="13"/>
  <c r="L1044" i="13"/>
  <c r="K1044" i="13"/>
  <c r="F1044" i="13"/>
  <c r="C1044" i="13"/>
  <c r="N1043" i="13"/>
  <c r="M1043" i="13"/>
  <c r="L1043" i="13"/>
  <c r="K1043" i="13"/>
  <c r="F1043" i="13"/>
  <c r="C1043" i="13"/>
  <c r="N1042" i="13"/>
  <c r="M1042" i="13"/>
  <c r="L1042" i="13"/>
  <c r="K1042" i="13"/>
  <c r="F1042" i="13"/>
  <c r="C1042" i="13"/>
  <c r="N1041" i="13"/>
  <c r="M1041" i="13"/>
  <c r="L1041" i="13"/>
  <c r="K1041" i="13"/>
  <c r="F1041" i="13"/>
  <c r="C1041" i="13"/>
  <c r="N1040" i="13"/>
  <c r="M1040" i="13"/>
  <c r="L1040" i="13"/>
  <c r="K1040" i="13"/>
  <c r="F1040" i="13"/>
  <c r="C1040" i="13"/>
  <c r="N1039" i="13"/>
  <c r="M1039" i="13"/>
  <c r="L1039" i="13"/>
  <c r="K1039" i="13"/>
  <c r="F1039" i="13"/>
  <c r="C1039" i="13"/>
  <c r="N1038" i="13"/>
  <c r="M1038" i="13"/>
  <c r="L1038" i="13"/>
  <c r="K1038" i="13"/>
  <c r="F1038" i="13"/>
  <c r="C1038" i="13"/>
  <c r="N1037" i="13"/>
  <c r="M1037" i="13"/>
  <c r="L1037" i="13"/>
  <c r="K1037" i="13"/>
  <c r="F1037" i="13"/>
  <c r="C1037" i="13"/>
  <c r="N1036" i="13"/>
  <c r="M1036" i="13"/>
  <c r="L1036" i="13"/>
  <c r="K1036" i="13"/>
  <c r="F1036" i="13"/>
  <c r="C1036" i="13"/>
  <c r="N1035" i="13"/>
  <c r="M1035" i="13"/>
  <c r="L1035" i="13"/>
  <c r="K1035" i="13"/>
  <c r="F1035" i="13"/>
  <c r="C1035" i="13"/>
  <c r="N1034" i="13"/>
  <c r="M1034" i="13"/>
  <c r="L1034" i="13"/>
  <c r="K1034" i="13"/>
  <c r="F1034" i="13"/>
  <c r="C1034" i="13"/>
  <c r="N1033" i="13"/>
  <c r="M1033" i="13"/>
  <c r="L1033" i="13"/>
  <c r="K1033" i="13"/>
  <c r="F1033" i="13"/>
  <c r="C1033" i="13"/>
  <c r="N1032" i="13"/>
  <c r="M1032" i="13"/>
  <c r="L1032" i="13"/>
  <c r="K1032" i="13"/>
  <c r="F1032" i="13"/>
  <c r="C1032" i="13"/>
  <c r="N1031" i="13"/>
  <c r="M1031" i="13"/>
  <c r="L1031" i="13"/>
  <c r="K1031" i="13"/>
  <c r="F1031" i="13"/>
  <c r="C1031" i="13"/>
  <c r="N1030" i="13"/>
  <c r="M1030" i="13"/>
  <c r="L1030" i="13"/>
  <c r="K1030" i="13"/>
  <c r="F1030" i="13"/>
  <c r="C1030" i="13"/>
  <c r="N1029" i="13"/>
  <c r="M1029" i="13"/>
  <c r="L1029" i="13"/>
  <c r="K1029" i="13"/>
  <c r="F1029" i="13"/>
  <c r="C1029" i="13"/>
  <c r="N1028" i="13"/>
  <c r="M1028" i="13"/>
  <c r="L1028" i="13"/>
  <c r="K1028" i="13"/>
  <c r="F1028" i="13"/>
  <c r="C1028" i="13"/>
  <c r="N1027" i="13"/>
  <c r="M1027" i="13"/>
  <c r="L1027" i="13"/>
  <c r="K1027" i="13"/>
  <c r="F1027" i="13"/>
  <c r="C1027" i="13"/>
  <c r="N1026" i="13"/>
  <c r="M1026" i="13"/>
  <c r="L1026" i="13"/>
  <c r="K1026" i="13"/>
  <c r="F1026" i="13"/>
  <c r="C1026" i="13"/>
  <c r="N1025" i="13"/>
  <c r="M1025" i="13"/>
  <c r="L1025" i="13"/>
  <c r="K1025" i="13"/>
  <c r="F1025" i="13"/>
  <c r="C1025" i="13"/>
  <c r="N1024" i="13"/>
  <c r="M1024" i="13"/>
  <c r="L1024" i="13"/>
  <c r="K1024" i="13"/>
  <c r="F1024" i="13"/>
  <c r="C1024" i="13"/>
  <c r="N1023" i="13"/>
  <c r="M1023" i="13"/>
  <c r="L1023" i="13"/>
  <c r="K1023" i="13"/>
  <c r="F1023" i="13"/>
  <c r="C1023" i="13"/>
  <c r="N1022" i="13"/>
  <c r="M1022" i="13"/>
  <c r="L1022" i="13"/>
  <c r="K1022" i="13"/>
  <c r="F1022" i="13"/>
  <c r="C1022" i="13"/>
  <c r="N1021" i="13"/>
  <c r="M1021" i="13"/>
  <c r="L1021" i="13"/>
  <c r="K1021" i="13"/>
  <c r="F1021" i="13"/>
  <c r="C1021" i="13"/>
  <c r="N1020" i="13"/>
  <c r="M1020" i="13"/>
  <c r="L1020" i="13"/>
  <c r="K1020" i="13"/>
  <c r="F1020" i="13"/>
  <c r="C1020" i="13"/>
  <c r="N1019" i="13"/>
  <c r="M1019" i="13"/>
  <c r="L1019" i="13"/>
  <c r="K1019" i="13"/>
  <c r="F1019" i="13"/>
  <c r="C1019" i="13"/>
  <c r="N1018" i="13"/>
  <c r="M1018" i="13"/>
  <c r="L1018" i="13"/>
  <c r="K1018" i="13"/>
  <c r="F1018" i="13"/>
  <c r="C1018" i="13"/>
  <c r="N1017" i="13"/>
  <c r="M1017" i="13"/>
  <c r="L1017" i="13"/>
  <c r="K1017" i="13"/>
  <c r="F1017" i="13"/>
  <c r="C1017" i="13"/>
  <c r="N1016" i="13"/>
  <c r="M1016" i="13"/>
  <c r="L1016" i="13"/>
  <c r="K1016" i="13"/>
  <c r="F1016" i="13"/>
  <c r="C1016" i="13"/>
  <c r="N1015" i="13"/>
  <c r="M1015" i="13"/>
  <c r="L1015" i="13"/>
  <c r="K1015" i="13"/>
  <c r="F1015" i="13"/>
  <c r="C1015" i="13"/>
  <c r="N1014" i="13"/>
  <c r="M1014" i="13"/>
  <c r="L1014" i="13"/>
  <c r="K1014" i="13"/>
  <c r="F1014" i="13"/>
  <c r="C1014" i="13"/>
  <c r="N1013" i="13"/>
  <c r="M1013" i="13"/>
  <c r="L1013" i="13"/>
  <c r="K1013" i="13"/>
  <c r="F1013" i="13"/>
  <c r="C1013" i="13"/>
  <c r="N1012" i="13"/>
  <c r="M1012" i="13"/>
  <c r="L1012" i="13"/>
  <c r="K1012" i="13"/>
  <c r="F1012" i="13"/>
  <c r="C1012" i="13"/>
  <c r="N1011" i="13"/>
  <c r="M1011" i="13"/>
  <c r="L1011" i="13"/>
  <c r="K1011" i="13"/>
  <c r="F1011" i="13"/>
  <c r="C1011" i="13"/>
  <c r="N1010" i="13"/>
  <c r="M1010" i="13"/>
  <c r="L1010" i="13"/>
  <c r="K1010" i="13"/>
  <c r="F1010" i="13"/>
  <c r="C1010" i="13"/>
  <c r="N1009" i="13"/>
  <c r="M1009" i="13"/>
  <c r="L1009" i="13"/>
  <c r="K1009" i="13"/>
  <c r="F1009" i="13"/>
  <c r="C1009" i="13"/>
  <c r="N1008" i="13"/>
  <c r="M1008" i="13"/>
  <c r="L1008" i="13"/>
  <c r="K1008" i="13"/>
  <c r="F1008" i="13"/>
  <c r="C1008" i="13"/>
  <c r="N1007" i="13"/>
  <c r="M1007" i="13"/>
  <c r="L1007" i="13"/>
  <c r="K1007" i="13"/>
  <c r="F1007" i="13"/>
  <c r="C1007" i="13"/>
  <c r="N1006" i="13"/>
  <c r="M1006" i="13"/>
  <c r="L1006" i="13"/>
  <c r="K1006" i="13"/>
  <c r="F1006" i="13"/>
  <c r="C1006" i="13"/>
  <c r="N1005" i="13"/>
  <c r="M1005" i="13"/>
  <c r="L1005" i="13"/>
  <c r="K1005" i="13"/>
  <c r="F1005" i="13"/>
  <c r="C1005" i="13"/>
  <c r="N1004" i="13"/>
  <c r="M1004" i="13"/>
  <c r="L1004" i="13"/>
  <c r="K1004" i="13"/>
  <c r="F1004" i="13"/>
  <c r="C1004" i="13"/>
  <c r="N1003" i="13"/>
  <c r="M1003" i="13"/>
  <c r="L1003" i="13"/>
  <c r="K1003" i="13"/>
  <c r="F1003" i="13"/>
  <c r="C1003" i="13"/>
  <c r="N1002" i="13"/>
  <c r="M1002" i="13"/>
  <c r="L1002" i="13"/>
  <c r="K1002" i="13"/>
  <c r="F1002" i="13"/>
  <c r="C1002" i="13"/>
  <c r="N1001" i="13"/>
  <c r="M1001" i="13"/>
  <c r="L1001" i="13"/>
  <c r="K1001" i="13"/>
  <c r="F1001" i="13"/>
  <c r="C1001" i="13"/>
  <c r="N1000" i="13"/>
  <c r="M1000" i="13"/>
  <c r="L1000" i="13"/>
  <c r="K1000" i="13"/>
  <c r="F1000" i="13"/>
  <c r="C1000" i="13"/>
  <c r="N999" i="13"/>
  <c r="M999" i="13"/>
  <c r="L999" i="13"/>
  <c r="K999" i="13"/>
  <c r="F999" i="13"/>
  <c r="C999" i="13"/>
  <c r="N998" i="13"/>
  <c r="M998" i="13"/>
  <c r="L998" i="13"/>
  <c r="K998" i="13"/>
  <c r="F998" i="13"/>
  <c r="C998" i="13"/>
  <c r="N997" i="13"/>
  <c r="M997" i="13"/>
  <c r="L997" i="13"/>
  <c r="K997" i="13"/>
  <c r="F997" i="13"/>
  <c r="C997" i="13"/>
  <c r="N996" i="13"/>
  <c r="M996" i="13"/>
  <c r="L996" i="13"/>
  <c r="K996" i="13"/>
  <c r="F996" i="13"/>
  <c r="C996" i="13"/>
  <c r="N995" i="13"/>
  <c r="M995" i="13"/>
  <c r="L995" i="13"/>
  <c r="K995" i="13"/>
  <c r="F995" i="13"/>
  <c r="C995" i="13"/>
  <c r="N994" i="13"/>
  <c r="M994" i="13"/>
  <c r="L994" i="13"/>
  <c r="K994" i="13"/>
  <c r="F994" i="13"/>
  <c r="C994" i="13"/>
  <c r="N993" i="13"/>
  <c r="M993" i="13"/>
  <c r="L993" i="13"/>
  <c r="K993" i="13"/>
  <c r="F993" i="13"/>
  <c r="C993" i="13"/>
  <c r="N992" i="13"/>
  <c r="M992" i="13"/>
  <c r="L992" i="13"/>
  <c r="K992" i="13"/>
  <c r="F992" i="13"/>
  <c r="C992" i="13"/>
  <c r="N991" i="13"/>
  <c r="M991" i="13"/>
  <c r="L991" i="13"/>
  <c r="K991" i="13"/>
  <c r="F991" i="13"/>
  <c r="C991" i="13"/>
  <c r="N990" i="13"/>
  <c r="M990" i="13"/>
  <c r="L990" i="13"/>
  <c r="K990" i="13"/>
  <c r="F990" i="13"/>
  <c r="C990" i="13"/>
  <c r="N989" i="13"/>
  <c r="M989" i="13"/>
  <c r="L989" i="13"/>
  <c r="K989" i="13"/>
  <c r="F989" i="13"/>
  <c r="C989" i="13"/>
  <c r="N988" i="13"/>
  <c r="M988" i="13"/>
  <c r="L988" i="13"/>
  <c r="K988" i="13"/>
  <c r="F988" i="13"/>
  <c r="C988" i="13"/>
  <c r="N987" i="13"/>
  <c r="M987" i="13"/>
  <c r="L987" i="13"/>
  <c r="K987" i="13"/>
  <c r="F987" i="13"/>
  <c r="C987" i="13"/>
  <c r="N986" i="13"/>
  <c r="M986" i="13"/>
  <c r="L986" i="13"/>
  <c r="K986" i="13"/>
  <c r="F986" i="13"/>
  <c r="C986" i="13"/>
  <c r="N985" i="13"/>
  <c r="M985" i="13"/>
  <c r="L985" i="13"/>
  <c r="K985" i="13"/>
  <c r="F985" i="13"/>
  <c r="C985" i="13"/>
  <c r="N984" i="13"/>
  <c r="M984" i="13"/>
  <c r="L984" i="13"/>
  <c r="K984" i="13"/>
  <c r="F984" i="13"/>
  <c r="C984" i="13"/>
  <c r="N983" i="13"/>
  <c r="M983" i="13"/>
  <c r="L983" i="13"/>
  <c r="K983" i="13"/>
  <c r="F983" i="13"/>
  <c r="C983" i="13"/>
  <c r="N982" i="13"/>
  <c r="M982" i="13"/>
  <c r="L982" i="13"/>
  <c r="K982" i="13"/>
  <c r="F982" i="13"/>
  <c r="C982" i="13"/>
  <c r="N981" i="13"/>
  <c r="M981" i="13"/>
  <c r="L981" i="13"/>
  <c r="K981" i="13"/>
  <c r="F981" i="13"/>
  <c r="C981" i="13"/>
  <c r="N980" i="13"/>
  <c r="M980" i="13"/>
  <c r="L980" i="13"/>
  <c r="K980" i="13"/>
  <c r="F980" i="13"/>
  <c r="C980" i="13"/>
  <c r="N979" i="13"/>
  <c r="M979" i="13"/>
  <c r="L979" i="13"/>
  <c r="K979" i="13"/>
  <c r="F979" i="13"/>
  <c r="C979" i="13"/>
  <c r="N978" i="13"/>
  <c r="M978" i="13"/>
  <c r="L978" i="13"/>
  <c r="K978" i="13"/>
  <c r="F978" i="13"/>
  <c r="C978" i="13"/>
  <c r="N977" i="13"/>
  <c r="M977" i="13"/>
  <c r="L977" i="13"/>
  <c r="K977" i="13"/>
  <c r="F977" i="13"/>
  <c r="C977" i="13"/>
  <c r="N976" i="13"/>
  <c r="M976" i="13"/>
  <c r="L976" i="13"/>
  <c r="K976" i="13"/>
  <c r="F976" i="13"/>
  <c r="C976" i="13"/>
  <c r="N975" i="13"/>
  <c r="M975" i="13"/>
  <c r="L975" i="13"/>
  <c r="K975" i="13"/>
  <c r="F975" i="13"/>
  <c r="C975" i="13"/>
  <c r="N974" i="13"/>
  <c r="M974" i="13"/>
  <c r="L974" i="13"/>
  <c r="K974" i="13"/>
  <c r="F974" i="13"/>
  <c r="C974" i="13"/>
  <c r="N973" i="13"/>
  <c r="M973" i="13"/>
  <c r="L973" i="13"/>
  <c r="K973" i="13"/>
  <c r="F973" i="13"/>
  <c r="C973" i="13"/>
  <c r="N972" i="13"/>
  <c r="M972" i="13"/>
  <c r="L972" i="13"/>
  <c r="K972" i="13"/>
  <c r="F972" i="13"/>
  <c r="C972" i="13"/>
  <c r="N971" i="13"/>
  <c r="M971" i="13"/>
  <c r="L971" i="13"/>
  <c r="K971" i="13"/>
  <c r="F971" i="13"/>
  <c r="C971" i="13"/>
  <c r="N970" i="13"/>
  <c r="M970" i="13"/>
  <c r="L970" i="13"/>
  <c r="K970" i="13"/>
  <c r="F970" i="13"/>
  <c r="C970" i="13"/>
  <c r="N969" i="13"/>
  <c r="M969" i="13"/>
  <c r="L969" i="13"/>
  <c r="K969" i="13"/>
  <c r="F969" i="13"/>
  <c r="C969" i="13"/>
  <c r="N968" i="13"/>
  <c r="M968" i="13"/>
  <c r="L968" i="13"/>
  <c r="K968" i="13"/>
  <c r="F968" i="13"/>
  <c r="C968" i="13"/>
  <c r="N967" i="13"/>
  <c r="M967" i="13"/>
  <c r="L967" i="13"/>
  <c r="K967" i="13"/>
  <c r="F967" i="13"/>
  <c r="C967" i="13"/>
  <c r="N966" i="13"/>
  <c r="M966" i="13"/>
  <c r="L966" i="13"/>
  <c r="K966" i="13"/>
  <c r="F966" i="13"/>
  <c r="C966" i="13"/>
  <c r="N965" i="13"/>
  <c r="M965" i="13"/>
  <c r="L965" i="13"/>
  <c r="K965" i="13"/>
  <c r="F965" i="13"/>
  <c r="C965" i="13"/>
  <c r="N964" i="13"/>
  <c r="M964" i="13"/>
  <c r="L964" i="13"/>
  <c r="K964" i="13"/>
  <c r="F964" i="13"/>
  <c r="C964" i="13"/>
  <c r="N963" i="13"/>
  <c r="M963" i="13"/>
  <c r="L963" i="13"/>
  <c r="K963" i="13"/>
  <c r="F963" i="13"/>
  <c r="C963" i="13"/>
  <c r="N962" i="13"/>
  <c r="M962" i="13"/>
  <c r="L962" i="13"/>
  <c r="K962" i="13"/>
  <c r="F962" i="13"/>
  <c r="C962" i="13"/>
  <c r="N961" i="13"/>
  <c r="M961" i="13"/>
  <c r="L961" i="13"/>
  <c r="K961" i="13"/>
  <c r="F961" i="13"/>
  <c r="C961" i="13"/>
  <c r="N960" i="13"/>
  <c r="M960" i="13"/>
  <c r="L960" i="13"/>
  <c r="K960" i="13"/>
  <c r="F960" i="13"/>
  <c r="C960" i="13"/>
  <c r="N959" i="13"/>
  <c r="M959" i="13"/>
  <c r="L959" i="13"/>
  <c r="K959" i="13"/>
  <c r="F959" i="13"/>
  <c r="C959" i="13"/>
  <c r="N958" i="13"/>
  <c r="M958" i="13"/>
  <c r="L958" i="13"/>
  <c r="K958" i="13"/>
  <c r="F958" i="13"/>
  <c r="C958" i="13"/>
  <c r="N957" i="13"/>
  <c r="M957" i="13"/>
  <c r="L957" i="13"/>
  <c r="K957" i="13"/>
  <c r="F957" i="13"/>
  <c r="C957" i="13"/>
  <c r="N956" i="13"/>
  <c r="M956" i="13"/>
  <c r="L956" i="13"/>
  <c r="K956" i="13"/>
  <c r="F956" i="13"/>
  <c r="C956" i="13"/>
  <c r="N955" i="13"/>
  <c r="M955" i="13"/>
  <c r="L955" i="13"/>
  <c r="K955" i="13"/>
  <c r="F955" i="13"/>
  <c r="C955" i="13"/>
  <c r="N954" i="13"/>
  <c r="M954" i="13"/>
  <c r="L954" i="13"/>
  <c r="K954" i="13"/>
  <c r="F954" i="13"/>
  <c r="C954" i="13"/>
  <c r="N953" i="13"/>
  <c r="M953" i="13"/>
  <c r="L953" i="13"/>
  <c r="K953" i="13"/>
  <c r="F953" i="13"/>
  <c r="C953" i="13"/>
  <c r="N952" i="13"/>
  <c r="M952" i="13"/>
  <c r="L952" i="13"/>
  <c r="K952" i="13"/>
  <c r="F952" i="13"/>
  <c r="C952" i="13"/>
  <c r="N951" i="13"/>
  <c r="M951" i="13"/>
  <c r="L951" i="13"/>
  <c r="K951" i="13"/>
  <c r="F951" i="13"/>
  <c r="C951" i="13"/>
  <c r="N950" i="13"/>
  <c r="M950" i="13"/>
  <c r="L950" i="13"/>
  <c r="K950" i="13"/>
  <c r="F950" i="13"/>
  <c r="C950" i="13"/>
  <c r="N949" i="13"/>
  <c r="M949" i="13"/>
  <c r="L949" i="13"/>
  <c r="K949" i="13"/>
  <c r="F949" i="13"/>
  <c r="C949" i="13"/>
  <c r="N948" i="13"/>
  <c r="M948" i="13"/>
  <c r="L948" i="13"/>
  <c r="K948" i="13"/>
  <c r="F948" i="13"/>
  <c r="C948" i="13"/>
  <c r="N947" i="13"/>
  <c r="M947" i="13"/>
  <c r="L947" i="13"/>
  <c r="K947" i="13"/>
  <c r="F947" i="13"/>
  <c r="C947" i="13"/>
  <c r="N946" i="13"/>
  <c r="M946" i="13"/>
  <c r="L946" i="13"/>
  <c r="K946" i="13"/>
  <c r="F946" i="13"/>
  <c r="C946" i="13"/>
  <c r="N945" i="13"/>
  <c r="M945" i="13"/>
  <c r="L945" i="13"/>
  <c r="K945" i="13"/>
  <c r="F945" i="13"/>
  <c r="C945" i="13"/>
  <c r="N944" i="13"/>
  <c r="M944" i="13"/>
  <c r="L944" i="13"/>
  <c r="K944" i="13"/>
  <c r="F944" i="13"/>
  <c r="C944" i="13"/>
  <c r="N943" i="13"/>
  <c r="M943" i="13"/>
  <c r="L943" i="13"/>
  <c r="K943" i="13"/>
  <c r="F943" i="13"/>
  <c r="C943" i="13"/>
  <c r="N942" i="13"/>
  <c r="M942" i="13"/>
  <c r="L942" i="13"/>
  <c r="K942" i="13"/>
  <c r="F942" i="13"/>
  <c r="C942" i="13"/>
  <c r="N941" i="13"/>
  <c r="M941" i="13"/>
  <c r="L941" i="13"/>
  <c r="K941" i="13"/>
  <c r="F941" i="13"/>
  <c r="C941" i="13"/>
  <c r="N940" i="13"/>
  <c r="M940" i="13"/>
  <c r="L940" i="13"/>
  <c r="K940" i="13"/>
  <c r="F940" i="13"/>
  <c r="C940" i="13"/>
  <c r="N939" i="13"/>
  <c r="M939" i="13"/>
  <c r="L939" i="13"/>
  <c r="K939" i="13"/>
  <c r="F939" i="13"/>
  <c r="C939" i="13"/>
  <c r="N938" i="13"/>
  <c r="M938" i="13"/>
  <c r="L938" i="13"/>
  <c r="K938" i="13"/>
  <c r="F938" i="13"/>
  <c r="C938" i="13"/>
  <c r="N937" i="13"/>
  <c r="M937" i="13"/>
  <c r="L937" i="13"/>
  <c r="K937" i="13"/>
  <c r="F937" i="13"/>
  <c r="C937" i="13"/>
  <c r="N936" i="13"/>
  <c r="M936" i="13"/>
  <c r="L936" i="13"/>
  <c r="K936" i="13"/>
  <c r="F936" i="13"/>
  <c r="C936" i="13"/>
  <c r="N935" i="13"/>
  <c r="M935" i="13"/>
  <c r="L935" i="13"/>
  <c r="K935" i="13"/>
  <c r="F935" i="13"/>
  <c r="C935" i="13"/>
  <c r="N934" i="13"/>
  <c r="M934" i="13"/>
  <c r="L934" i="13"/>
  <c r="K934" i="13"/>
  <c r="F934" i="13"/>
  <c r="C934" i="13"/>
  <c r="N933" i="13"/>
  <c r="M933" i="13"/>
  <c r="L933" i="13"/>
  <c r="K933" i="13"/>
  <c r="F933" i="13"/>
  <c r="C933" i="13"/>
  <c r="N932" i="13"/>
  <c r="M932" i="13"/>
  <c r="L932" i="13"/>
  <c r="K932" i="13"/>
  <c r="F932" i="13"/>
  <c r="C932" i="13"/>
  <c r="N931" i="13"/>
  <c r="M931" i="13"/>
  <c r="L931" i="13"/>
  <c r="K931" i="13"/>
  <c r="F931" i="13"/>
  <c r="C931" i="13"/>
  <c r="N930" i="13"/>
  <c r="M930" i="13"/>
  <c r="L930" i="13"/>
  <c r="K930" i="13"/>
  <c r="F930" i="13"/>
  <c r="C930" i="13"/>
  <c r="N929" i="13"/>
  <c r="M929" i="13"/>
  <c r="L929" i="13"/>
  <c r="K929" i="13"/>
  <c r="F929" i="13"/>
  <c r="C929" i="13"/>
  <c r="N928" i="13"/>
  <c r="M928" i="13"/>
  <c r="L928" i="13"/>
  <c r="K928" i="13"/>
  <c r="F928" i="13"/>
  <c r="C928" i="13"/>
  <c r="N927" i="13"/>
  <c r="M927" i="13"/>
  <c r="L927" i="13"/>
  <c r="K927" i="13"/>
  <c r="F927" i="13"/>
  <c r="C927" i="13"/>
  <c r="N926" i="13"/>
  <c r="M926" i="13"/>
  <c r="L926" i="13"/>
  <c r="K926" i="13"/>
  <c r="F926" i="13"/>
  <c r="C926" i="13"/>
  <c r="N925" i="13"/>
  <c r="M925" i="13"/>
  <c r="L925" i="13"/>
  <c r="K925" i="13"/>
  <c r="F925" i="13"/>
  <c r="C925" i="13"/>
  <c r="N924" i="13"/>
  <c r="M924" i="13"/>
  <c r="L924" i="13"/>
  <c r="K924" i="13"/>
  <c r="F924" i="13"/>
  <c r="C924" i="13"/>
  <c r="N923" i="13"/>
  <c r="M923" i="13"/>
  <c r="L923" i="13"/>
  <c r="K923" i="13"/>
  <c r="F923" i="13"/>
  <c r="C923" i="13"/>
  <c r="N922" i="13"/>
  <c r="M922" i="13"/>
  <c r="L922" i="13"/>
  <c r="K922" i="13"/>
  <c r="F922" i="13"/>
  <c r="C922" i="13"/>
  <c r="N921" i="13"/>
  <c r="M921" i="13"/>
  <c r="L921" i="13"/>
  <c r="K921" i="13"/>
  <c r="F921" i="13"/>
  <c r="C921" i="13"/>
  <c r="N920" i="13"/>
  <c r="M920" i="13"/>
  <c r="L920" i="13"/>
  <c r="K920" i="13"/>
  <c r="F920" i="13"/>
  <c r="C920" i="13"/>
  <c r="N919" i="13"/>
  <c r="M919" i="13"/>
  <c r="L919" i="13"/>
  <c r="K919" i="13"/>
  <c r="F919" i="13"/>
  <c r="C919" i="13"/>
  <c r="N918" i="13"/>
  <c r="M918" i="13"/>
  <c r="L918" i="13"/>
  <c r="K918" i="13"/>
  <c r="F918" i="13"/>
  <c r="C918" i="13"/>
  <c r="N917" i="13"/>
  <c r="M917" i="13"/>
  <c r="L917" i="13"/>
  <c r="K917" i="13"/>
  <c r="F917" i="13"/>
  <c r="C917" i="13"/>
  <c r="N916" i="13"/>
  <c r="M916" i="13"/>
  <c r="L916" i="13"/>
  <c r="K916" i="13"/>
  <c r="F916" i="13"/>
  <c r="C916" i="13"/>
  <c r="N915" i="13"/>
  <c r="M915" i="13"/>
  <c r="L915" i="13"/>
  <c r="K915" i="13"/>
  <c r="F915" i="13"/>
  <c r="C915" i="13"/>
  <c r="N914" i="13"/>
  <c r="M914" i="13"/>
  <c r="L914" i="13"/>
  <c r="K914" i="13"/>
  <c r="F914" i="13"/>
  <c r="C914" i="13"/>
  <c r="N913" i="13"/>
  <c r="M913" i="13"/>
  <c r="L913" i="13"/>
  <c r="K913" i="13"/>
  <c r="F913" i="13"/>
  <c r="C913" i="13"/>
  <c r="N912" i="13"/>
  <c r="M912" i="13"/>
  <c r="L912" i="13"/>
  <c r="K912" i="13"/>
  <c r="F912" i="13"/>
  <c r="C912" i="13"/>
  <c r="N911" i="13"/>
  <c r="M911" i="13"/>
  <c r="L911" i="13"/>
  <c r="K911" i="13"/>
  <c r="F911" i="13"/>
  <c r="C911" i="13"/>
  <c r="N910" i="13"/>
  <c r="M910" i="13"/>
  <c r="L910" i="13"/>
  <c r="K910" i="13"/>
  <c r="F910" i="13"/>
  <c r="C910" i="13"/>
  <c r="N909" i="13"/>
  <c r="M909" i="13"/>
  <c r="L909" i="13"/>
  <c r="K909" i="13"/>
  <c r="F909" i="13"/>
  <c r="C909" i="13"/>
  <c r="N908" i="13"/>
  <c r="M908" i="13"/>
  <c r="L908" i="13"/>
  <c r="K908" i="13"/>
  <c r="F908" i="13"/>
  <c r="C908" i="13"/>
  <c r="N907" i="13"/>
  <c r="M907" i="13"/>
  <c r="L907" i="13"/>
  <c r="K907" i="13"/>
  <c r="F907" i="13"/>
  <c r="C907" i="13"/>
  <c r="N906" i="13"/>
  <c r="M906" i="13"/>
  <c r="L906" i="13"/>
  <c r="K906" i="13"/>
  <c r="F906" i="13"/>
  <c r="C906" i="13"/>
  <c r="N905" i="13"/>
  <c r="M905" i="13"/>
  <c r="L905" i="13"/>
  <c r="K905" i="13"/>
  <c r="F905" i="13"/>
  <c r="C905" i="13"/>
  <c r="N904" i="13"/>
  <c r="M904" i="13"/>
  <c r="L904" i="13"/>
  <c r="K904" i="13"/>
  <c r="F904" i="13"/>
  <c r="C904" i="13"/>
  <c r="N903" i="13"/>
  <c r="M903" i="13"/>
  <c r="L903" i="13"/>
  <c r="K903" i="13"/>
  <c r="F903" i="13"/>
  <c r="C903" i="13"/>
  <c r="N902" i="13"/>
  <c r="M902" i="13"/>
  <c r="L902" i="13"/>
  <c r="K902" i="13"/>
  <c r="F902" i="13"/>
  <c r="C902" i="13"/>
  <c r="N901" i="13"/>
  <c r="M901" i="13"/>
  <c r="L901" i="13"/>
  <c r="K901" i="13"/>
  <c r="F901" i="13"/>
  <c r="C901" i="13"/>
  <c r="N900" i="13"/>
  <c r="M900" i="13"/>
  <c r="L900" i="13"/>
  <c r="K900" i="13"/>
  <c r="F900" i="13"/>
  <c r="C900" i="13"/>
  <c r="N899" i="13"/>
  <c r="M899" i="13"/>
  <c r="L899" i="13"/>
  <c r="K899" i="13"/>
  <c r="F899" i="13"/>
  <c r="C899" i="13"/>
  <c r="N898" i="13"/>
  <c r="M898" i="13"/>
  <c r="L898" i="13"/>
  <c r="K898" i="13"/>
  <c r="F898" i="13"/>
  <c r="C898" i="13"/>
  <c r="N897" i="13"/>
  <c r="M897" i="13"/>
  <c r="L897" i="13"/>
  <c r="K897" i="13"/>
  <c r="F897" i="13"/>
  <c r="C897" i="13"/>
  <c r="N896" i="13"/>
  <c r="M896" i="13"/>
  <c r="L896" i="13"/>
  <c r="K896" i="13"/>
  <c r="F896" i="13"/>
  <c r="C896" i="13"/>
  <c r="N895" i="13"/>
  <c r="M895" i="13"/>
  <c r="L895" i="13"/>
  <c r="K895" i="13"/>
  <c r="F895" i="13"/>
  <c r="C895" i="13"/>
  <c r="N894" i="13"/>
  <c r="M894" i="13"/>
  <c r="L894" i="13"/>
  <c r="K894" i="13"/>
  <c r="F894" i="13"/>
  <c r="C894" i="13"/>
  <c r="N893" i="13"/>
  <c r="M893" i="13"/>
  <c r="L893" i="13"/>
  <c r="K893" i="13"/>
  <c r="F893" i="13"/>
  <c r="C893" i="13"/>
  <c r="N892" i="13"/>
  <c r="M892" i="13"/>
  <c r="L892" i="13"/>
  <c r="K892" i="13"/>
  <c r="F892" i="13"/>
  <c r="C892" i="13"/>
  <c r="N891" i="13"/>
  <c r="M891" i="13"/>
  <c r="L891" i="13"/>
  <c r="K891" i="13"/>
  <c r="F891" i="13"/>
  <c r="C891" i="13"/>
  <c r="N890" i="13"/>
  <c r="M890" i="13"/>
  <c r="L890" i="13"/>
  <c r="K890" i="13"/>
  <c r="F890" i="13"/>
  <c r="C890" i="13"/>
  <c r="N889" i="13"/>
  <c r="M889" i="13"/>
  <c r="L889" i="13"/>
  <c r="K889" i="13"/>
  <c r="F889" i="13"/>
  <c r="C889" i="13"/>
  <c r="N888" i="13"/>
  <c r="M888" i="13"/>
  <c r="L888" i="13"/>
  <c r="K888" i="13"/>
  <c r="F888" i="13"/>
  <c r="C888" i="13"/>
  <c r="N887" i="13"/>
  <c r="M887" i="13"/>
  <c r="L887" i="13"/>
  <c r="K887" i="13"/>
  <c r="F887" i="13"/>
  <c r="C887" i="13"/>
  <c r="N886" i="13"/>
  <c r="M886" i="13"/>
  <c r="L886" i="13"/>
  <c r="K886" i="13"/>
  <c r="F886" i="13"/>
  <c r="C886" i="13"/>
  <c r="N885" i="13"/>
  <c r="M885" i="13"/>
  <c r="L885" i="13"/>
  <c r="K885" i="13"/>
  <c r="F885" i="13"/>
  <c r="C885" i="13"/>
  <c r="N884" i="13"/>
  <c r="M884" i="13"/>
  <c r="L884" i="13"/>
  <c r="K884" i="13"/>
  <c r="F884" i="13"/>
  <c r="C884" i="13"/>
  <c r="N883" i="13"/>
  <c r="M883" i="13"/>
  <c r="L883" i="13"/>
  <c r="K883" i="13"/>
  <c r="F883" i="13"/>
  <c r="C883" i="13"/>
  <c r="N882" i="13"/>
  <c r="M882" i="13"/>
  <c r="L882" i="13"/>
  <c r="K882" i="13"/>
  <c r="F882" i="13"/>
  <c r="C882" i="13"/>
  <c r="N881" i="13"/>
  <c r="M881" i="13"/>
  <c r="L881" i="13"/>
  <c r="K881" i="13"/>
  <c r="F881" i="13"/>
  <c r="C881" i="13"/>
  <c r="N880" i="13"/>
  <c r="M880" i="13"/>
  <c r="L880" i="13"/>
  <c r="K880" i="13"/>
  <c r="F880" i="13"/>
  <c r="C880" i="13"/>
  <c r="N879" i="13"/>
  <c r="M879" i="13"/>
  <c r="L879" i="13"/>
  <c r="K879" i="13"/>
  <c r="F879" i="13"/>
  <c r="C879" i="13"/>
  <c r="N878" i="13"/>
  <c r="M878" i="13"/>
  <c r="L878" i="13"/>
  <c r="K878" i="13"/>
  <c r="F878" i="13"/>
  <c r="C878" i="13"/>
  <c r="N877" i="13"/>
  <c r="M877" i="13"/>
  <c r="L877" i="13"/>
  <c r="K877" i="13"/>
  <c r="F877" i="13"/>
  <c r="C877" i="13"/>
  <c r="N876" i="13"/>
  <c r="M876" i="13"/>
  <c r="L876" i="13"/>
  <c r="K876" i="13"/>
  <c r="F876" i="13"/>
  <c r="C876" i="13"/>
  <c r="N875" i="13"/>
  <c r="M875" i="13"/>
  <c r="L875" i="13"/>
  <c r="K875" i="13"/>
  <c r="F875" i="13"/>
  <c r="C875" i="13"/>
  <c r="N874" i="13"/>
  <c r="M874" i="13"/>
  <c r="L874" i="13"/>
  <c r="K874" i="13"/>
  <c r="F874" i="13"/>
  <c r="C874" i="13"/>
  <c r="N873" i="13"/>
  <c r="M873" i="13"/>
  <c r="L873" i="13"/>
  <c r="K873" i="13"/>
  <c r="F873" i="13"/>
  <c r="C873" i="13"/>
  <c r="N872" i="13"/>
  <c r="M872" i="13"/>
  <c r="L872" i="13"/>
  <c r="K872" i="13"/>
  <c r="F872" i="13"/>
  <c r="C872" i="13"/>
  <c r="N871" i="13"/>
  <c r="M871" i="13"/>
  <c r="L871" i="13"/>
  <c r="K871" i="13"/>
  <c r="F871" i="13"/>
  <c r="C871" i="13"/>
  <c r="N870" i="13"/>
  <c r="M870" i="13"/>
  <c r="L870" i="13"/>
  <c r="K870" i="13"/>
  <c r="F870" i="13"/>
  <c r="C870" i="13"/>
  <c r="N869" i="13"/>
  <c r="M869" i="13"/>
  <c r="L869" i="13"/>
  <c r="K869" i="13"/>
  <c r="F869" i="13"/>
  <c r="C869" i="13"/>
  <c r="N868" i="13"/>
  <c r="M868" i="13"/>
  <c r="L868" i="13"/>
  <c r="K868" i="13"/>
  <c r="F868" i="13"/>
  <c r="C868" i="13"/>
  <c r="N867" i="13"/>
  <c r="M867" i="13"/>
  <c r="L867" i="13"/>
  <c r="K867" i="13"/>
  <c r="F867" i="13"/>
  <c r="C867" i="13"/>
  <c r="N866" i="13"/>
  <c r="M866" i="13"/>
  <c r="L866" i="13"/>
  <c r="K866" i="13"/>
  <c r="F866" i="13"/>
  <c r="C866" i="13"/>
  <c r="N865" i="13"/>
  <c r="M865" i="13"/>
  <c r="L865" i="13"/>
  <c r="K865" i="13"/>
  <c r="F865" i="13"/>
  <c r="C865" i="13"/>
  <c r="N864" i="13"/>
  <c r="M864" i="13"/>
  <c r="L864" i="13"/>
  <c r="K864" i="13"/>
  <c r="F864" i="13"/>
  <c r="C864" i="13"/>
  <c r="N863" i="13"/>
  <c r="M863" i="13"/>
  <c r="L863" i="13"/>
  <c r="K863" i="13"/>
  <c r="F863" i="13"/>
  <c r="C863" i="13"/>
  <c r="N862" i="13"/>
  <c r="M862" i="13"/>
  <c r="L862" i="13"/>
  <c r="K862" i="13"/>
  <c r="F862" i="13"/>
  <c r="C862" i="13"/>
  <c r="N861" i="13"/>
  <c r="M861" i="13"/>
  <c r="L861" i="13"/>
  <c r="K861" i="13"/>
  <c r="F861" i="13"/>
  <c r="C861" i="13"/>
  <c r="N860" i="13"/>
  <c r="M860" i="13"/>
  <c r="L860" i="13"/>
  <c r="K860" i="13"/>
  <c r="F860" i="13"/>
  <c r="C860" i="13"/>
  <c r="N859" i="13"/>
  <c r="M859" i="13"/>
  <c r="L859" i="13"/>
  <c r="K859" i="13"/>
  <c r="F859" i="13"/>
  <c r="C859" i="13"/>
  <c r="N858" i="13"/>
  <c r="M858" i="13"/>
  <c r="L858" i="13"/>
  <c r="K858" i="13"/>
  <c r="F858" i="13"/>
  <c r="C858" i="13"/>
  <c r="N857" i="13"/>
  <c r="M857" i="13"/>
  <c r="L857" i="13"/>
  <c r="K857" i="13"/>
  <c r="F857" i="13"/>
  <c r="C857" i="13"/>
  <c r="N856" i="13"/>
  <c r="M856" i="13"/>
  <c r="L856" i="13"/>
  <c r="K856" i="13"/>
  <c r="F856" i="13"/>
  <c r="C856" i="13"/>
  <c r="N855" i="13"/>
  <c r="M855" i="13"/>
  <c r="L855" i="13"/>
  <c r="K855" i="13"/>
  <c r="F855" i="13"/>
  <c r="C855" i="13"/>
  <c r="N854" i="13"/>
  <c r="M854" i="13"/>
  <c r="L854" i="13"/>
  <c r="K854" i="13"/>
  <c r="F854" i="13"/>
  <c r="C854" i="13"/>
  <c r="N853" i="13"/>
  <c r="M853" i="13"/>
  <c r="L853" i="13"/>
  <c r="K853" i="13"/>
  <c r="F853" i="13"/>
  <c r="C853" i="13"/>
  <c r="N852" i="13"/>
  <c r="M852" i="13"/>
  <c r="L852" i="13"/>
  <c r="K852" i="13"/>
  <c r="F852" i="13"/>
  <c r="C852" i="13"/>
  <c r="N851" i="13"/>
  <c r="M851" i="13"/>
  <c r="L851" i="13"/>
  <c r="K851" i="13"/>
  <c r="F851" i="13"/>
  <c r="C851" i="13"/>
  <c r="N850" i="13"/>
  <c r="M850" i="13"/>
  <c r="L850" i="13"/>
  <c r="K850" i="13"/>
  <c r="F850" i="13"/>
  <c r="C850" i="13"/>
  <c r="N849" i="13"/>
  <c r="M849" i="13"/>
  <c r="L849" i="13"/>
  <c r="K849" i="13"/>
  <c r="F849" i="13"/>
  <c r="C849" i="13"/>
  <c r="N848" i="13"/>
  <c r="M848" i="13"/>
  <c r="L848" i="13"/>
  <c r="K848" i="13"/>
  <c r="F848" i="13"/>
  <c r="C848" i="13"/>
  <c r="N847" i="13"/>
  <c r="M847" i="13"/>
  <c r="L847" i="13"/>
  <c r="K847" i="13"/>
  <c r="F847" i="13"/>
  <c r="C847" i="13"/>
  <c r="N846" i="13"/>
  <c r="M846" i="13"/>
  <c r="L846" i="13"/>
  <c r="K846" i="13"/>
  <c r="F846" i="13"/>
  <c r="C846" i="13"/>
  <c r="N845" i="13"/>
  <c r="M845" i="13"/>
  <c r="L845" i="13"/>
  <c r="K845" i="13"/>
  <c r="F845" i="13"/>
  <c r="C845" i="13"/>
  <c r="N844" i="13"/>
  <c r="M844" i="13"/>
  <c r="L844" i="13"/>
  <c r="K844" i="13"/>
  <c r="F844" i="13"/>
  <c r="C844" i="13"/>
  <c r="N843" i="13"/>
  <c r="M843" i="13"/>
  <c r="L843" i="13"/>
  <c r="K843" i="13"/>
  <c r="F843" i="13"/>
  <c r="C843" i="13"/>
  <c r="N842" i="13"/>
  <c r="M842" i="13"/>
  <c r="L842" i="13"/>
  <c r="K842" i="13"/>
  <c r="F842" i="13"/>
  <c r="C842" i="13"/>
  <c r="N841" i="13"/>
  <c r="M841" i="13"/>
  <c r="L841" i="13"/>
  <c r="K841" i="13"/>
  <c r="F841" i="13"/>
  <c r="C841" i="13"/>
  <c r="N840" i="13"/>
  <c r="M840" i="13"/>
  <c r="L840" i="13"/>
  <c r="K840" i="13"/>
  <c r="F840" i="13"/>
  <c r="C840" i="13"/>
  <c r="N839" i="13"/>
  <c r="M839" i="13"/>
  <c r="L839" i="13"/>
  <c r="K839" i="13"/>
  <c r="F839" i="13"/>
  <c r="C839" i="13"/>
  <c r="N838" i="13"/>
  <c r="M838" i="13"/>
  <c r="L838" i="13"/>
  <c r="K838" i="13"/>
  <c r="F838" i="13"/>
  <c r="C838" i="13"/>
  <c r="N837" i="13"/>
  <c r="M837" i="13"/>
  <c r="L837" i="13"/>
  <c r="K837" i="13"/>
  <c r="F837" i="13"/>
  <c r="C837" i="13"/>
  <c r="N836" i="13"/>
  <c r="M836" i="13"/>
  <c r="L836" i="13"/>
  <c r="K836" i="13"/>
  <c r="F836" i="13"/>
  <c r="C836" i="13"/>
  <c r="N835" i="13"/>
  <c r="M835" i="13"/>
  <c r="L835" i="13"/>
  <c r="K835" i="13"/>
  <c r="F835" i="13"/>
  <c r="C835" i="13"/>
  <c r="N834" i="13"/>
  <c r="M834" i="13"/>
  <c r="L834" i="13"/>
  <c r="K834" i="13"/>
  <c r="F834" i="13"/>
  <c r="C834" i="13"/>
  <c r="N833" i="13"/>
  <c r="M833" i="13"/>
  <c r="L833" i="13"/>
  <c r="K833" i="13"/>
  <c r="F833" i="13"/>
  <c r="C833" i="13"/>
  <c r="N832" i="13"/>
  <c r="M832" i="13"/>
  <c r="L832" i="13"/>
  <c r="K832" i="13"/>
  <c r="F832" i="13"/>
  <c r="C832" i="13"/>
  <c r="N831" i="13"/>
  <c r="M831" i="13"/>
  <c r="L831" i="13"/>
  <c r="K831" i="13"/>
  <c r="F831" i="13"/>
  <c r="C831" i="13"/>
  <c r="N830" i="13"/>
  <c r="M830" i="13"/>
  <c r="L830" i="13"/>
  <c r="K830" i="13"/>
  <c r="F830" i="13"/>
  <c r="C830" i="13"/>
  <c r="N829" i="13"/>
  <c r="M829" i="13"/>
  <c r="L829" i="13"/>
  <c r="K829" i="13"/>
  <c r="F829" i="13"/>
  <c r="C829" i="13"/>
  <c r="N828" i="13"/>
  <c r="M828" i="13"/>
  <c r="L828" i="13"/>
  <c r="K828" i="13"/>
  <c r="F828" i="13"/>
  <c r="C828" i="13"/>
  <c r="N827" i="13"/>
  <c r="M827" i="13"/>
  <c r="L827" i="13"/>
  <c r="K827" i="13"/>
  <c r="F827" i="13"/>
  <c r="C827" i="13"/>
  <c r="N826" i="13"/>
  <c r="M826" i="13"/>
  <c r="L826" i="13"/>
  <c r="K826" i="13"/>
  <c r="F826" i="13"/>
  <c r="C826" i="13"/>
  <c r="N825" i="13"/>
  <c r="M825" i="13"/>
  <c r="L825" i="13"/>
  <c r="K825" i="13"/>
  <c r="F825" i="13"/>
  <c r="C825" i="13"/>
  <c r="N824" i="13"/>
  <c r="M824" i="13"/>
  <c r="L824" i="13"/>
  <c r="K824" i="13"/>
  <c r="F824" i="13"/>
  <c r="C824" i="13"/>
  <c r="N823" i="13"/>
  <c r="M823" i="13"/>
  <c r="L823" i="13"/>
  <c r="K823" i="13"/>
  <c r="F823" i="13"/>
  <c r="C823" i="13"/>
  <c r="N822" i="13"/>
  <c r="M822" i="13"/>
  <c r="L822" i="13"/>
  <c r="K822" i="13"/>
  <c r="F822" i="13"/>
  <c r="C822" i="13"/>
  <c r="N821" i="13"/>
  <c r="M821" i="13"/>
  <c r="L821" i="13"/>
  <c r="K821" i="13"/>
  <c r="F821" i="13"/>
  <c r="C821" i="13"/>
  <c r="N820" i="13"/>
  <c r="M820" i="13"/>
  <c r="L820" i="13"/>
  <c r="K820" i="13"/>
  <c r="F820" i="13"/>
  <c r="C820" i="13"/>
  <c r="N819" i="13"/>
  <c r="M819" i="13"/>
  <c r="L819" i="13"/>
  <c r="K819" i="13"/>
  <c r="F819" i="13"/>
  <c r="C819" i="13"/>
  <c r="N818" i="13"/>
  <c r="M818" i="13"/>
  <c r="L818" i="13"/>
  <c r="K818" i="13"/>
  <c r="F818" i="13"/>
  <c r="C818" i="13"/>
  <c r="N817" i="13"/>
  <c r="M817" i="13"/>
  <c r="L817" i="13"/>
  <c r="K817" i="13"/>
  <c r="F817" i="13"/>
  <c r="C817" i="13"/>
  <c r="N816" i="13"/>
  <c r="M816" i="13"/>
  <c r="L816" i="13"/>
  <c r="K816" i="13"/>
  <c r="F816" i="13"/>
  <c r="C816" i="13"/>
  <c r="N815" i="13"/>
  <c r="M815" i="13"/>
  <c r="L815" i="13"/>
  <c r="K815" i="13"/>
  <c r="F815" i="13"/>
  <c r="C815" i="13"/>
  <c r="N814" i="13"/>
  <c r="M814" i="13"/>
  <c r="L814" i="13"/>
  <c r="K814" i="13"/>
  <c r="F814" i="13"/>
  <c r="C814" i="13"/>
  <c r="N813" i="13"/>
  <c r="M813" i="13"/>
  <c r="L813" i="13"/>
  <c r="K813" i="13"/>
  <c r="F813" i="13"/>
  <c r="C813" i="13"/>
  <c r="N812" i="13"/>
  <c r="M812" i="13"/>
  <c r="L812" i="13"/>
  <c r="K812" i="13"/>
  <c r="F812" i="13"/>
  <c r="C812" i="13"/>
  <c r="N811" i="13"/>
  <c r="M811" i="13"/>
  <c r="L811" i="13"/>
  <c r="K811" i="13"/>
  <c r="F811" i="13"/>
  <c r="C811" i="13"/>
  <c r="N810" i="13"/>
  <c r="M810" i="13"/>
  <c r="L810" i="13"/>
  <c r="K810" i="13"/>
  <c r="F810" i="13"/>
  <c r="C810" i="13"/>
  <c r="N809" i="13"/>
  <c r="M809" i="13"/>
  <c r="L809" i="13"/>
  <c r="K809" i="13"/>
  <c r="F809" i="13"/>
  <c r="C809" i="13"/>
  <c r="N808" i="13"/>
  <c r="M808" i="13"/>
  <c r="L808" i="13"/>
  <c r="K808" i="13"/>
  <c r="F808" i="13"/>
  <c r="C808" i="13"/>
  <c r="N807" i="13"/>
  <c r="M807" i="13"/>
  <c r="L807" i="13"/>
  <c r="K807" i="13"/>
  <c r="F807" i="13"/>
  <c r="C807" i="13"/>
  <c r="N806" i="13"/>
  <c r="M806" i="13"/>
  <c r="L806" i="13"/>
  <c r="K806" i="13"/>
  <c r="F806" i="13"/>
  <c r="C806" i="13"/>
  <c r="N805" i="13"/>
  <c r="M805" i="13"/>
  <c r="L805" i="13"/>
  <c r="K805" i="13"/>
  <c r="F805" i="13"/>
  <c r="C805" i="13"/>
  <c r="N804" i="13"/>
  <c r="M804" i="13"/>
  <c r="L804" i="13"/>
  <c r="K804" i="13"/>
  <c r="F804" i="13"/>
  <c r="C804" i="13"/>
  <c r="N803" i="13"/>
  <c r="M803" i="13"/>
  <c r="L803" i="13"/>
  <c r="K803" i="13"/>
  <c r="F803" i="13"/>
  <c r="C803" i="13"/>
  <c r="N802" i="13"/>
  <c r="M802" i="13"/>
  <c r="L802" i="13"/>
  <c r="K802" i="13"/>
  <c r="F802" i="13"/>
  <c r="C802" i="13"/>
  <c r="N801" i="13"/>
  <c r="M801" i="13"/>
  <c r="L801" i="13"/>
  <c r="K801" i="13"/>
  <c r="F801" i="13"/>
  <c r="C801" i="13"/>
  <c r="N800" i="13"/>
  <c r="M800" i="13"/>
  <c r="L800" i="13"/>
  <c r="K800" i="13"/>
  <c r="F800" i="13"/>
  <c r="C800" i="13"/>
  <c r="N799" i="13"/>
  <c r="M799" i="13"/>
  <c r="L799" i="13"/>
  <c r="K799" i="13"/>
  <c r="F799" i="13"/>
  <c r="C799" i="13"/>
  <c r="N798" i="13"/>
  <c r="M798" i="13"/>
  <c r="L798" i="13"/>
  <c r="K798" i="13"/>
  <c r="F798" i="13"/>
  <c r="C798" i="13"/>
  <c r="N797" i="13"/>
  <c r="M797" i="13"/>
  <c r="L797" i="13"/>
  <c r="K797" i="13"/>
  <c r="F797" i="13"/>
  <c r="C797" i="13"/>
  <c r="N796" i="13"/>
  <c r="M796" i="13"/>
  <c r="L796" i="13"/>
  <c r="K796" i="13"/>
  <c r="F796" i="13"/>
  <c r="C796" i="13"/>
  <c r="N795" i="13"/>
  <c r="M795" i="13"/>
  <c r="L795" i="13"/>
  <c r="K795" i="13"/>
  <c r="F795" i="13"/>
  <c r="C795" i="13"/>
  <c r="N794" i="13"/>
  <c r="M794" i="13"/>
  <c r="L794" i="13"/>
  <c r="K794" i="13"/>
  <c r="F794" i="13"/>
  <c r="C794" i="13"/>
  <c r="N793" i="13"/>
  <c r="M793" i="13"/>
  <c r="L793" i="13"/>
  <c r="K793" i="13"/>
  <c r="F793" i="13"/>
  <c r="C793" i="13"/>
  <c r="N792" i="13"/>
  <c r="M792" i="13"/>
  <c r="L792" i="13"/>
  <c r="K792" i="13"/>
  <c r="F792" i="13"/>
  <c r="C792" i="13"/>
  <c r="N791" i="13"/>
  <c r="M791" i="13"/>
  <c r="L791" i="13"/>
  <c r="K791" i="13"/>
  <c r="F791" i="13"/>
  <c r="C791" i="13"/>
  <c r="N790" i="13"/>
  <c r="M790" i="13"/>
  <c r="L790" i="13"/>
  <c r="K790" i="13"/>
  <c r="F790" i="13"/>
  <c r="C790" i="13"/>
  <c r="N789" i="13"/>
  <c r="M789" i="13"/>
  <c r="L789" i="13"/>
  <c r="K789" i="13"/>
  <c r="F789" i="13"/>
  <c r="C789" i="13"/>
  <c r="N788" i="13"/>
  <c r="M788" i="13"/>
  <c r="L788" i="13"/>
  <c r="K788" i="13"/>
  <c r="F788" i="13"/>
  <c r="C788" i="13"/>
  <c r="N787" i="13"/>
  <c r="M787" i="13"/>
  <c r="L787" i="13"/>
  <c r="K787" i="13"/>
  <c r="F787" i="13"/>
  <c r="C787" i="13"/>
  <c r="N786" i="13"/>
  <c r="M786" i="13"/>
  <c r="L786" i="13"/>
  <c r="K786" i="13"/>
  <c r="F786" i="13"/>
  <c r="C786" i="13"/>
  <c r="N785" i="13"/>
  <c r="M785" i="13"/>
  <c r="L785" i="13"/>
  <c r="K785" i="13"/>
  <c r="F785" i="13"/>
  <c r="C785" i="13"/>
  <c r="N784" i="13"/>
  <c r="M784" i="13"/>
  <c r="L784" i="13"/>
  <c r="K784" i="13"/>
  <c r="F784" i="13"/>
  <c r="C784" i="13"/>
  <c r="N783" i="13"/>
  <c r="M783" i="13"/>
  <c r="L783" i="13"/>
  <c r="K783" i="13"/>
  <c r="F783" i="13"/>
  <c r="C783" i="13"/>
  <c r="N782" i="13"/>
  <c r="M782" i="13"/>
  <c r="L782" i="13"/>
  <c r="K782" i="13"/>
  <c r="F782" i="13"/>
  <c r="C782" i="13"/>
  <c r="N781" i="13"/>
  <c r="M781" i="13"/>
  <c r="L781" i="13"/>
  <c r="K781" i="13"/>
  <c r="F781" i="13"/>
  <c r="C781" i="13"/>
  <c r="N780" i="13"/>
  <c r="M780" i="13"/>
  <c r="L780" i="13"/>
  <c r="K780" i="13"/>
  <c r="F780" i="13"/>
  <c r="C780" i="13"/>
  <c r="N779" i="13"/>
  <c r="M779" i="13"/>
  <c r="L779" i="13"/>
  <c r="K779" i="13"/>
  <c r="F779" i="13"/>
  <c r="C779" i="13"/>
  <c r="N778" i="13"/>
  <c r="M778" i="13"/>
  <c r="L778" i="13"/>
  <c r="K778" i="13"/>
  <c r="F778" i="13"/>
  <c r="C778" i="13"/>
  <c r="N777" i="13"/>
  <c r="M777" i="13"/>
  <c r="L777" i="13"/>
  <c r="K777" i="13"/>
  <c r="F777" i="13"/>
  <c r="C777" i="13"/>
  <c r="N776" i="13"/>
  <c r="M776" i="13"/>
  <c r="L776" i="13"/>
  <c r="K776" i="13"/>
  <c r="F776" i="13"/>
  <c r="C776" i="13"/>
  <c r="N775" i="13"/>
  <c r="M775" i="13"/>
  <c r="L775" i="13"/>
  <c r="K775" i="13"/>
  <c r="F775" i="13"/>
  <c r="C775" i="13"/>
  <c r="N774" i="13"/>
  <c r="M774" i="13"/>
  <c r="L774" i="13"/>
  <c r="K774" i="13"/>
  <c r="F774" i="13"/>
  <c r="C774" i="13"/>
  <c r="N773" i="13"/>
  <c r="M773" i="13"/>
  <c r="L773" i="13"/>
  <c r="K773" i="13"/>
  <c r="F773" i="13"/>
  <c r="C773" i="13"/>
  <c r="N772" i="13"/>
  <c r="M772" i="13"/>
  <c r="L772" i="13"/>
  <c r="K772" i="13"/>
  <c r="F772" i="13"/>
  <c r="C772" i="13"/>
  <c r="N771" i="13"/>
  <c r="M771" i="13"/>
  <c r="L771" i="13"/>
  <c r="K771" i="13"/>
  <c r="F771" i="13"/>
  <c r="C771" i="13"/>
  <c r="N770" i="13"/>
  <c r="M770" i="13"/>
  <c r="L770" i="13"/>
  <c r="K770" i="13"/>
  <c r="F770" i="13"/>
  <c r="C770" i="13"/>
  <c r="N769" i="13"/>
  <c r="M769" i="13"/>
  <c r="L769" i="13"/>
  <c r="K769" i="13"/>
  <c r="F769" i="13"/>
  <c r="C769" i="13"/>
  <c r="N768" i="13"/>
  <c r="M768" i="13"/>
  <c r="L768" i="13"/>
  <c r="K768" i="13"/>
  <c r="F768" i="13"/>
  <c r="C768" i="13"/>
  <c r="N767" i="13"/>
  <c r="M767" i="13"/>
  <c r="L767" i="13"/>
  <c r="K767" i="13"/>
  <c r="F767" i="13"/>
  <c r="C767" i="13"/>
  <c r="N766" i="13"/>
  <c r="M766" i="13"/>
  <c r="L766" i="13"/>
  <c r="K766" i="13"/>
  <c r="F766" i="13"/>
  <c r="C766" i="13"/>
  <c r="N765" i="13"/>
  <c r="M765" i="13"/>
  <c r="L765" i="13"/>
  <c r="K765" i="13"/>
  <c r="F765" i="13"/>
  <c r="C765" i="13"/>
  <c r="N764" i="13"/>
  <c r="M764" i="13"/>
  <c r="L764" i="13"/>
  <c r="K764" i="13"/>
  <c r="F764" i="13"/>
  <c r="C764" i="13"/>
  <c r="N763" i="13"/>
  <c r="M763" i="13"/>
  <c r="L763" i="13"/>
  <c r="K763" i="13"/>
  <c r="F763" i="13"/>
  <c r="C763" i="13"/>
  <c r="N762" i="13"/>
  <c r="M762" i="13"/>
  <c r="L762" i="13"/>
  <c r="K762" i="13"/>
  <c r="F762" i="13"/>
  <c r="C762" i="13"/>
  <c r="N761" i="13"/>
  <c r="M761" i="13"/>
  <c r="L761" i="13"/>
  <c r="K761" i="13"/>
  <c r="F761" i="13"/>
  <c r="C761" i="13"/>
  <c r="N760" i="13"/>
  <c r="M760" i="13"/>
  <c r="L760" i="13"/>
  <c r="K760" i="13"/>
  <c r="F760" i="13"/>
  <c r="C760" i="13"/>
  <c r="N759" i="13"/>
  <c r="M759" i="13"/>
  <c r="L759" i="13"/>
  <c r="K759" i="13"/>
  <c r="F759" i="13"/>
  <c r="C759" i="13"/>
  <c r="N758" i="13"/>
  <c r="M758" i="13"/>
  <c r="L758" i="13"/>
  <c r="K758" i="13"/>
  <c r="F758" i="13"/>
  <c r="C758" i="13"/>
  <c r="N757" i="13"/>
  <c r="M757" i="13"/>
  <c r="L757" i="13"/>
  <c r="K757" i="13"/>
  <c r="F757" i="13"/>
  <c r="C757" i="13"/>
  <c r="N756" i="13"/>
  <c r="M756" i="13"/>
  <c r="L756" i="13"/>
  <c r="K756" i="13"/>
  <c r="F756" i="13"/>
  <c r="C756" i="13"/>
  <c r="N755" i="13"/>
  <c r="M755" i="13"/>
  <c r="L755" i="13"/>
  <c r="K755" i="13"/>
  <c r="F755" i="13"/>
  <c r="C755" i="13"/>
  <c r="N754" i="13"/>
  <c r="M754" i="13"/>
  <c r="L754" i="13"/>
  <c r="K754" i="13"/>
  <c r="F754" i="13"/>
  <c r="C754" i="13"/>
  <c r="N753" i="13"/>
  <c r="M753" i="13"/>
  <c r="L753" i="13"/>
  <c r="K753" i="13"/>
  <c r="F753" i="13"/>
  <c r="C753" i="13"/>
  <c r="N752" i="13"/>
  <c r="M752" i="13"/>
  <c r="L752" i="13"/>
  <c r="K752" i="13"/>
  <c r="F752" i="13"/>
  <c r="C752" i="13"/>
  <c r="N751" i="13"/>
  <c r="M751" i="13"/>
  <c r="L751" i="13"/>
  <c r="K751" i="13"/>
  <c r="F751" i="13"/>
  <c r="C751" i="13"/>
  <c r="N750" i="13"/>
  <c r="M750" i="13"/>
  <c r="L750" i="13"/>
  <c r="K750" i="13"/>
  <c r="F750" i="13"/>
  <c r="C750" i="13"/>
  <c r="N749" i="13"/>
  <c r="M749" i="13"/>
  <c r="L749" i="13"/>
  <c r="K749" i="13"/>
  <c r="F749" i="13"/>
  <c r="C749" i="13"/>
  <c r="N748" i="13"/>
  <c r="M748" i="13"/>
  <c r="L748" i="13"/>
  <c r="K748" i="13"/>
  <c r="F748" i="13"/>
  <c r="C748" i="13"/>
  <c r="N747" i="13"/>
  <c r="M747" i="13"/>
  <c r="L747" i="13"/>
  <c r="K747" i="13"/>
  <c r="F747" i="13"/>
  <c r="C747" i="13"/>
  <c r="N746" i="13"/>
  <c r="M746" i="13"/>
  <c r="L746" i="13"/>
  <c r="K746" i="13"/>
  <c r="F746" i="13"/>
  <c r="C746" i="13"/>
  <c r="N745" i="13"/>
  <c r="M745" i="13"/>
  <c r="L745" i="13"/>
  <c r="K745" i="13"/>
  <c r="F745" i="13"/>
  <c r="C745" i="13"/>
  <c r="N744" i="13"/>
  <c r="M744" i="13"/>
  <c r="L744" i="13"/>
  <c r="K744" i="13"/>
  <c r="F744" i="13"/>
  <c r="C744" i="13"/>
  <c r="N743" i="13"/>
  <c r="M743" i="13"/>
  <c r="L743" i="13"/>
  <c r="K743" i="13"/>
  <c r="F743" i="13"/>
  <c r="C743" i="13"/>
  <c r="N742" i="13"/>
  <c r="M742" i="13"/>
  <c r="L742" i="13"/>
  <c r="K742" i="13"/>
  <c r="F742" i="13"/>
  <c r="C742" i="13"/>
  <c r="N741" i="13"/>
  <c r="M741" i="13"/>
  <c r="L741" i="13"/>
  <c r="K741" i="13"/>
  <c r="F741" i="13"/>
  <c r="C741" i="13"/>
  <c r="N740" i="13"/>
  <c r="M740" i="13"/>
  <c r="L740" i="13"/>
  <c r="K740" i="13"/>
  <c r="F740" i="13"/>
  <c r="C740" i="13"/>
  <c r="N739" i="13"/>
  <c r="M739" i="13"/>
  <c r="L739" i="13"/>
  <c r="K739" i="13"/>
  <c r="F739" i="13"/>
  <c r="C739" i="13"/>
  <c r="N738" i="13"/>
  <c r="M738" i="13"/>
  <c r="L738" i="13"/>
  <c r="K738" i="13"/>
  <c r="F738" i="13"/>
  <c r="C738" i="13"/>
  <c r="N737" i="13"/>
  <c r="M737" i="13"/>
  <c r="L737" i="13"/>
  <c r="K737" i="13"/>
  <c r="F737" i="13"/>
  <c r="C737" i="13"/>
  <c r="N736" i="13"/>
  <c r="M736" i="13"/>
  <c r="L736" i="13"/>
  <c r="K736" i="13"/>
  <c r="F736" i="13"/>
  <c r="C736" i="13"/>
  <c r="N735" i="13"/>
  <c r="M735" i="13"/>
  <c r="L735" i="13"/>
  <c r="K735" i="13"/>
  <c r="F735" i="13"/>
  <c r="C735" i="13"/>
  <c r="N734" i="13"/>
  <c r="M734" i="13"/>
  <c r="L734" i="13"/>
  <c r="K734" i="13"/>
  <c r="F734" i="13"/>
  <c r="C734" i="13"/>
  <c r="N733" i="13"/>
  <c r="M733" i="13"/>
  <c r="L733" i="13"/>
  <c r="K733" i="13"/>
  <c r="F733" i="13"/>
  <c r="C733" i="13"/>
  <c r="N732" i="13"/>
  <c r="M732" i="13"/>
  <c r="L732" i="13"/>
  <c r="K732" i="13"/>
  <c r="F732" i="13"/>
  <c r="C732" i="13"/>
  <c r="N731" i="13"/>
  <c r="M731" i="13"/>
  <c r="L731" i="13"/>
  <c r="K731" i="13"/>
  <c r="F731" i="13"/>
  <c r="C731" i="13"/>
  <c r="N730" i="13"/>
  <c r="M730" i="13"/>
  <c r="L730" i="13"/>
  <c r="K730" i="13"/>
  <c r="F730" i="13"/>
  <c r="C730" i="13"/>
  <c r="N729" i="13"/>
  <c r="M729" i="13"/>
  <c r="L729" i="13"/>
  <c r="K729" i="13"/>
  <c r="F729" i="13"/>
  <c r="C729" i="13"/>
  <c r="N728" i="13"/>
  <c r="M728" i="13"/>
  <c r="L728" i="13"/>
  <c r="K728" i="13"/>
  <c r="F728" i="13"/>
  <c r="C728" i="13"/>
  <c r="N727" i="13"/>
  <c r="M727" i="13"/>
  <c r="L727" i="13"/>
  <c r="K727" i="13"/>
  <c r="F727" i="13"/>
  <c r="C727" i="13"/>
  <c r="N726" i="13"/>
  <c r="M726" i="13"/>
  <c r="L726" i="13"/>
  <c r="K726" i="13"/>
  <c r="F726" i="13"/>
  <c r="C726" i="13"/>
  <c r="N725" i="13"/>
  <c r="M725" i="13"/>
  <c r="L725" i="13"/>
  <c r="K725" i="13"/>
  <c r="F725" i="13"/>
  <c r="C725" i="13"/>
  <c r="N724" i="13"/>
  <c r="M724" i="13"/>
  <c r="L724" i="13"/>
  <c r="K724" i="13"/>
  <c r="F724" i="13"/>
  <c r="C724" i="13"/>
  <c r="N723" i="13"/>
  <c r="M723" i="13"/>
  <c r="L723" i="13"/>
  <c r="K723" i="13"/>
  <c r="F723" i="13"/>
  <c r="C723" i="13"/>
  <c r="N722" i="13"/>
  <c r="M722" i="13"/>
  <c r="L722" i="13"/>
  <c r="K722" i="13"/>
  <c r="F722" i="13"/>
  <c r="C722" i="13"/>
  <c r="N721" i="13"/>
  <c r="M721" i="13"/>
  <c r="L721" i="13"/>
  <c r="K721" i="13"/>
  <c r="F721" i="13"/>
  <c r="C721" i="13"/>
  <c r="N720" i="13"/>
  <c r="M720" i="13"/>
  <c r="L720" i="13"/>
  <c r="K720" i="13"/>
  <c r="F720" i="13"/>
  <c r="C720" i="13"/>
  <c r="N719" i="13"/>
  <c r="M719" i="13"/>
  <c r="L719" i="13"/>
  <c r="K719" i="13"/>
  <c r="F719" i="13"/>
  <c r="C719" i="13"/>
  <c r="N718" i="13"/>
  <c r="M718" i="13"/>
  <c r="L718" i="13"/>
  <c r="K718" i="13"/>
  <c r="F718" i="13"/>
  <c r="C718" i="13"/>
  <c r="N717" i="13"/>
  <c r="M717" i="13"/>
  <c r="L717" i="13"/>
  <c r="K717" i="13"/>
  <c r="F717" i="13"/>
  <c r="C717" i="13"/>
  <c r="N716" i="13"/>
  <c r="M716" i="13"/>
  <c r="L716" i="13"/>
  <c r="K716" i="13"/>
  <c r="F716" i="13"/>
  <c r="C716" i="13"/>
  <c r="N715" i="13"/>
  <c r="M715" i="13"/>
  <c r="L715" i="13"/>
  <c r="K715" i="13"/>
  <c r="F715" i="13"/>
  <c r="C715" i="13"/>
  <c r="N714" i="13"/>
  <c r="M714" i="13"/>
  <c r="L714" i="13"/>
  <c r="K714" i="13"/>
  <c r="F714" i="13"/>
  <c r="C714" i="13"/>
  <c r="N713" i="13"/>
  <c r="M713" i="13"/>
  <c r="L713" i="13"/>
  <c r="K713" i="13"/>
  <c r="F713" i="13"/>
  <c r="C713" i="13"/>
  <c r="N712" i="13"/>
  <c r="M712" i="13"/>
  <c r="L712" i="13"/>
  <c r="K712" i="13"/>
  <c r="F712" i="13"/>
  <c r="C712" i="13"/>
  <c r="N711" i="13"/>
  <c r="M711" i="13"/>
  <c r="L711" i="13"/>
  <c r="K711" i="13"/>
  <c r="F711" i="13"/>
  <c r="C711" i="13"/>
  <c r="N710" i="13"/>
  <c r="M710" i="13"/>
  <c r="L710" i="13"/>
  <c r="K710" i="13"/>
  <c r="F710" i="13"/>
  <c r="C710" i="13"/>
  <c r="N709" i="13"/>
  <c r="M709" i="13"/>
  <c r="L709" i="13"/>
  <c r="K709" i="13"/>
  <c r="F709" i="13"/>
  <c r="C709" i="13"/>
  <c r="N708" i="13"/>
  <c r="M708" i="13"/>
  <c r="L708" i="13"/>
  <c r="K708" i="13"/>
  <c r="F708" i="13"/>
  <c r="C708" i="13"/>
  <c r="N707" i="13"/>
  <c r="M707" i="13"/>
  <c r="L707" i="13"/>
  <c r="K707" i="13"/>
  <c r="F707" i="13"/>
  <c r="C707" i="13"/>
  <c r="N706" i="13"/>
  <c r="M706" i="13"/>
  <c r="L706" i="13"/>
  <c r="K706" i="13"/>
  <c r="F706" i="13"/>
  <c r="C706" i="13"/>
  <c r="N705" i="13"/>
  <c r="M705" i="13"/>
  <c r="L705" i="13"/>
  <c r="K705" i="13"/>
  <c r="F705" i="13"/>
  <c r="C705" i="13"/>
  <c r="N704" i="13"/>
  <c r="M704" i="13"/>
  <c r="L704" i="13"/>
  <c r="K704" i="13"/>
  <c r="F704" i="13"/>
  <c r="C704" i="13"/>
  <c r="N703" i="13"/>
  <c r="M703" i="13"/>
  <c r="L703" i="13"/>
  <c r="K703" i="13"/>
  <c r="F703" i="13"/>
  <c r="C703" i="13"/>
  <c r="N702" i="13"/>
  <c r="M702" i="13"/>
  <c r="L702" i="13"/>
  <c r="K702" i="13"/>
  <c r="F702" i="13"/>
  <c r="C702" i="13"/>
  <c r="N701" i="13"/>
  <c r="M701" i="13"/>
  <c r="L701" i="13"/>
  <c r="K701" i="13"/>
  <c r="F701" i="13"/>
  <c r="C701" i="13"/>
  <c r="N700" i="13"/>
  <c r="M700" i="13"/>
  <c r="L700" i="13"/>
  <c r="K700" i="13"/>
  <c r="F700" i="13"/>
  <c r="C700" i="13"/>
  <c r="N699" i="13"/>
  <c r="M699" i="13"/>
  <c r="L699" i="13"/>
  <c r="K699" i="13"/>
  <c r="F699" i="13"/>
  <c r="C699" i="13"/>
  <c r="N698" i="13"/>
  <c r="M698" i="13"/>
  <c r="L698" i="13"/>
  <c r="K698" i="13"/>
  <c r="F698" i="13"/>
  <c r="C698" i="13"/>
  <c r="N697" i="13"/>
  <c r="M697" i="13"/>
  <c r="L697" i="13"/>
  <c r="K697" i="13"/>
  <c r="F697" i="13"/>
  <c r="C697" i="13"/>
  <c r="N696" i="13"/>
  <c r="M696" i="13"/>
  <c r="L696" i="13"/>
  <c r="K696" i="13"/>
  <c r="F696" i="13"/>
  <c r="C696" i="13"/>
  <c r="N695" i="13"/>
  <c r="M695" i="13"/>
  <c r="L695" i="13"/>
  <c r="K695" i="13"/>
  <c r="F695" i="13"/>
  <c r="C695" i="13"/>
  <c r="N694" i="13"/>
  <c r="M694" i="13"/>
  <c r="L694" i="13"/>
  <c r="K694" i="13"/>
  <c r="F694" i="13"/>
  <c r="C694" i="13"/>
  <c r="N693" i="13"/>
  <c r="M693" i="13"/>
  <c r="L693" i="13"/>
  <c r="K693" i="13"/>
  <c r="F693" i="13"/>
  <c r="C693" i="13"/>
  <c r="N692" i="13"/>
  <c r="M692" i="13"/>
  <c r="L692" i="13"/>
  <c r="K692" i="13"/>
  <c r="F692" i="13"/>
  <c r="C692" i="13"/>
  <c r="N691" i="13"/>
  <c r="M691" i="13"/>
  <c r="L691" i="13"/>
  <c r="K691" i="13"/>
  <c r="F691" i="13"/>
  <c r="C691" i="13"/>
  <c r="N690" i="13"/>
  <c r="M690" i="13"/>
  <c r="L690" i="13"/>
  <c r="K690" i="13"/>
  <c r="F690" i="13"/>
  <c r="C690" i="13"/>
  <c r="N689" i="13"/>
  <c r="M689" i="13"/>
  <c r="L689" i="13"/>
  <c r="K689" i="13"/>
  <c r="F689" i="13"/>
  <c r="C689" i="13"/>
  <c r="N688" i="13"/>
  <c r="M688" i="13"/>
  <c r="L688" i="13"/>
  <c r="K688" i="13"/>
  <c r="F688" i="13"/>
  <c r="C688" i="13"/>
  <c r="N687" i="13"/>
  <c r="M687" i="13"/>
  <c r="L687" i="13"/>
  <c r="K687" i="13"/>
  <c r="F687" i="13"/>
  <c r="C687" i="13"/>
  <c r="N686" i="13"/>
  <c r="M686" i="13"/>
  <c r="L686" i="13"/>
  <c r="K686" i="13"/>
  <c r="F686" i="13"/>
  <c r="C686" i="13"/>
  <c r="N685" i="13"/>
  <c r="M685" i="13"/>
  <c r="L685" i="13"/>
  <c r="K685" i="13"/>
  <c r="F685" i="13"/>
  <c r="C685" i="13"/>
  <c r="N684" i="13"/>
  <c r="M684" i="13"/>
  <c r="L684" i="13"/>
  <c r="K684" i="13"/>
  <c r="F684" i="13"/>
  <c r="C684" i="13"/>
  <c r="N683" i="13"/>
  <c r="M683" i="13"/>
  <c r="L683" i="13"/>
  <c r="K683" i="13"/>
  <c r="F683" i="13"/>
  <c r="C683" i="13"/>
  <c r="N682" i="13"/>
  <c r="M682" i="13"/>
  <c r="L682" i="13"/>
  <c r="K682" i="13"/>
  <c r="F682" i="13"/>
  <c r="C682" i="13"/>
  <c r="N681" i="13"/>
  <c r="M681" i="13"/>
  <c r="L681" i="13"/>
  <c r="K681" i="13"/>
  <c r="F681" i="13"/>
  <c r="C681" i="13"/>
  <c r="N680" i="13"/>
  <c r="M680" i="13"/>
  <c r="L680" i="13"/>
  <c r="K680" i="13"/>
  <c r="F680" i="13"/>
  <c r="C680" i="13"/>
  <c r="N679" i="13"/>
  <c r="M679" i="13"/>
  <c r="L679" i="13"/>
  <c r="K679" i="13"/>
  <c r="F679" i="13"/>
  <c r="C679" i="13"/>
  <c r="N678" i="13"/>
  <c r="M678" i="13"/>
  <c r="L678" i="13"/>
  <c r="K678" i="13"/>
  <c r="F678" i="13"/>
  <c r="C678" i="13"/>
  <c r="N677" i="13"/>
  <c r="M677" i="13"/>
  <c r="L677" i="13"/>
  <c r="K677" i="13"/>
  <c r="F677" i="13"/>
  <c r="C677" i="13"/>
  <c r="N676" i="13"/>
  <c r="M676" i="13"/>
  <c r="L676" i="13"/>
  <c r="K676" i="13"/>
  <c r="F676" i="13"/>
  <c r="C676" i="13"/>
  <c r="N675" i="13"/>
  <c r="M675" i="13"/>
  <c r="L675" i="13"/>
  <c r="K675" i="13"/>
  <c r="F675" i="13"/>
  <c r="C675" i="13"/>
  <c r="N674" i="13"/>
  <c r="M674" i="13"/>
  <c r="L674" i="13"/>
  <c r="K674" i="13"/>
  <c r="F674" i="13"/>
  <c r="C674" i="13"/>
  <c r="N673" i="13"/>
  <c r="M673" i="13"/>
  <c r="L673" i="13"/>
  <c r="K673" i="13"/>
  <c r="F673" i="13"/>
  <c r="C673" i="13"/>
  <c r="N672" i="13"/>
  <c r="M672" i="13"/>
  <c r="L672" i="13"/>
  <c r="K672" i="13"/>
  <c r="F672" i="13"/>
  <c r="C672" i="13"/>
  <c r="N671" i="13"/>
  <c r="M671" i="13"/>
  <c r="L671" i="13"/>
  <c r="K671" i="13"/>
  <c r="F671" i="13"/>
  <c r="C671" i="13"/>
  <c r="N670" i="13"/>
  <c r="M670" i="13"/>
  <c r="L670" i="13"/>
  <c r="K670" i="13"/>
  <c r="F670" i="13"/>
  <c r="C670" i="13"/>
  <c r="N669" i="13"/>
  <c r="M669" i="13"/>
  <c r="L669" i="13"/>
  <c r="K669" i="13"/>
  <c r="F669" i="13"/>
  <c r="C669" i="13"/>
  <c r="N668" i="13"/>
  <c r="M668" i="13"/>
  <c r="L668" i="13"/>
  <c r="K668" i="13"/>
  <c r="F668" i="13"/>
  <c r="C668" i="13"/>
  <c r="N667" i="13"/>
  <c r="M667" i="13"/>
  <c r="L667" i="13"/>
  <c r="K667" i="13"/>
  <c r="F667" i="13"/>
  <c r="C667" i="13"/>
  <c r="N666" i="13"/>
  <c r="M666" i="13"/>
  <c r="L666" i="13"/>
  <c r="K666" i="13"/>
  <c r="F666" i="13"/>
  <c r="C666" i="13"/>
  <c r="N665" i="13"/>
  <c r="M665" i="13"/>
  <c r="L665" i="13"/>
  <c r="K665" i="13"/>
  <c r="F665" i="13"/>
  <c r="C665" i="13"/>
  <c r="N664" i="13"/>
  <c r="M664" i="13"/>
  <c r="L664" i="13"/>
  <c r="K664" i="13"/>
  <c r="F664" i="13"/>
  <c r="C664" i="13"/>
  <c r="N663" i="13"/>
  <c r="M663" i="13"/>
  <c r="L663" i="13"/>
  <c r="K663" i="13"/>
  <c r="F663" i="13"/>
  <c r="C663" i="13"/>
  <c r="N662" i="13"/>
  <c r="M662" i="13"/>
  <c r="L662" i="13"/>
  <c r="K662" i="13"/>
  <c r="F662" i="13"/>
  <c r="C662" i="13"/>
  <c r="N661" i="13"/>
  <c r="M661" i="13"/>
  <c r="L661" i="13"/>
  <c r="K661" i="13"/>
  <c r="F661" i="13"/>
  <c r="C661" i="13"/>
  <c r="N660" i="13"/>
  <c r="M660" i="13"/>
  <c r="L660" i="13"/>
  <c r="K660" i="13"/>
  <c r="F660" i="13"/>
  <c r="C660" i="13"/>
  <c r="N659" i="13"/>
  <c r="M659" i="13"/>
  <c r="L659" i="13"/>
  <c r="K659" i="13"/>
  <c r="F659" i="13"/>
  <c r="C659" i="13"/>
  <c r="N658" i="13"/>
  <c r="M658" i="13"/>
  <c r="L658" i="13"/>
  <c r="K658" i="13"/>
  <c r="F658" i="13"/>
  <c r="C658" i="13"/>
  <c r="N657" i="13"/>
  <c r="M657" i="13"/>
  <c r="L657" i="13"/>
  <c r="K657" i="13"/>
  <c r="F657" i="13"/>
  <c r="C657" i="13"/>
  <c r="N656" i="13"/>
  <c r="M656" i="13"/>
  <c r="L656" i="13"/>
  <c r="K656" i="13"/>
  <c r="F656" i="13"/>
  <c r="C656" i="13"/>
  <c r="N655" i="13"/>
  <c r="M655" i="13"/>
  <c r="L655" i="13"/>
  <c r="K655" i="13"/>
  <c r="F655" i="13"/>
  <c r="C655" i="13"/>
  <c r="N654" i="13"/>
  <c r="M654" i="13"/>
  <c r="L654" i="13"/>
  <c r="K654" i="13"/>
  <c r="F654" i="13"/>
  <c r="C654" i="13"/>
  <c r="N653" i="13"/>
  <c r="M653" i="13"/>
  <c r="L653" i="13"/>
  <c r="K653" i="13"/>
  <c r="F653" i="13"/>
  <c r="C653" i="13"/>
  <c r="N652" i="13"/>
  <c r="M652" i="13"/>
  <c r="L652" i="13"/>
  <c r="K652" i="13"/>
  <c r="F652" i="13"/>
  <c r="C652" i="13"/>
  <c r="N651" i="13"/>
  <c r="M651" i="13"/>
  <c r="L651" i="13"/>
  <c r="K651" i="13"/>
  <c r="F651" i="13"/>
  <c r="C651" i="13"/>
  <c r="N650" i="13"/>
  <c r="M650" i="13"/>
  <c r="L650" i="13"/>
  <c r="K650" i="13"/>
  <c r="F650" i="13"/>
  <c r="C650" i="13"/>
  <c r="N649" i="13"/>
  <c r="M649" i="13"/>
  <c r="L649" i="13"/>
  <c r="K649" i="13"/>
  <c r="F649" i="13"/>
  <c r="C649" i="13"/>
  <c r="N648" i="13"/>
  <c r="M648" i="13"/>
  <c r="L648" i="13"/>
  <c r="K648" i="13"/>
  <c r="F648" i="13"/>
  <c r="C648" i="13"/>
  <c r="N647" i="13"/>
  <c r="M647" i="13"/>
  <c r="L647" i="13"/>
  <c r="K647" i="13"/>
  <c r="F647" i="13"/>
  <c r="C647" i="13"/>
  <c r="N646" i="13"/>
  <c r="M646" i="13"/>
  <c r="L646" i="13"/>
  <c r="K646" i="13"/>
  <c r="F646" i="13"/>
  <c r="C646" i="13"/>
  <c r="N645" i="13"/>
  <c r="M645" i="13"/>
  <c r="L645" i="13"/>
  <c r="K645" i="13"/>
  <c r="F645" i="13"/>
  <c r="C645" i="13"/>
  <c r="N644" i="13"/>
  <c r="M644" i="13"/>
  <c r="L644" i="13"/>
  <c r="K644" i="13"/>
  <c r="F644" i="13"/>
  <c r="C644" i="13"/>
  <c r="N643" i="13"/>
  <c r="M643" i="13"/>
  <c r="L643" i="13"/>
  <c r="K643" i="13"/>
  <c r="F643" i="13"/>
  <c r="C643" i="13"/>
  <c r="N642" i="13"/>
  <c r="M642" i="13"/>
  <c r="L642" i="13"/>
  <c r="K642" i="13"/>
  <c r="F642" i="13"/>
  <c r="C642" i="13"/>
  <c r="N641" i="13"/>
  <c r="M641" i="13"/>
  <c r="L641" i="13"/>
  <c r="K641" i="13"/>
  <c r="F641" i="13"/>
  <c r="C641" i="13"/>
  <c r="N640" i="13"/>
  <c r="M640" i="13"/>
  <c r="L640" i="13"/>
  <c r="K640" i="13"/>
  <c r="F640" i="13"/>
  <c r="C640" i="13"/>
  <c r="N639" i="13"/>
  <c r="M639" i="13"/>
  <c r="L639" i="13"/>
  <c r="K639" i="13"/>
  <c r="F639" i="13"/>
  <c r="C639" i="13"/>
  <c r="N638" i="13"/>
  <c r="M638" i="13"/>
  <c r="L638" i="13"/>
  <c r="K638" i="13"/>
  <c r="F638" i="13"/>
  <c r="C638" i="13"/>
  <c r="N637" i="13"/>
  <c r="M637" i="13"/>
  <c r="L637" i="13"/>
  <c r="K637" i="13"/>
  <c r="F637" i="13"/>
  <c r="C637" i="13"/>
  <c r="N636" i="13"/>
  <c r="M636" i="13"/>
  <c r="L636" i="13"/>
  <c r="K636" i="13"/>
  <c r="F636" i="13"/>
  <c r="C636" i="13"/>
  <c r="N635" i="13"/>
  <c r="M635" i="13"/>
  <c r="L635" i="13"/>
  <c r="K635" i="13"/>
  <c r="F635" i="13"/>
  <c r="C635" i="13"/>
  <c r="N634" i="13"/>
  <c r="M634" i="13"/>
  <c r="L634" i="13"/>
  <c r="K634" i="13"/>
  <c r="F634" i="13"/>
  <c r="C634" i="13"/>
  <c r="N633" i="13"/>
  <c r="M633" i="13"/>
  <c r="L633" i="13"/>
  <c r="K633" i="13"/>
  <c r="F633" i="13"/>
  <c r="C633" i="13"/>
  <c r="N632" i="13"/>
  <c r="M632" i="13"/>
  <c r="L632" i="13"/>
  <c r="K632" i="13"/>
  <c r="F632" i="13"/>
  <c r="C632" i="13"/>
  <c r="N631" i="13"/>
  <c r="M631" i="13"/>
  <c r="L631" i="13"/>
  <c r="K631" i="13"/>
  <c r="F631" i="13"/>
  <c r="C631" i="13"/>
  <c r="N630" i="13"/>
  <c r="M630" i="13"/>
  <c r="L630" i="13"/>
  <c r="K630" i="13"/>
  <c r="F630" i="13"/>
  <c r="C630" i="13"/>
  <c r="N629" i="13"/>
  <c r="M629" i="13"/>
  <c r="L629" i="13"/>
  <c r="K629" i="13"/>
  <c r="F629" i="13"/>
  <c r="C629" i="13"/>
  <c r="N628" i="13"/>
  <c r="M628" i="13"/>
  <c r="L628" i="13"/>
  <c r="K628" i="13"/>
  <c r="F628" i="13"/>
  <c r="C628" i="13"/>
  <c r="N627" i="13"/>
  <c r="M627" i="13"/>
  <c r="L627" i="13"/>
  <c r="K627" i="13"/>
  <c r="F627" i="13"/>
  <c r="C627" i="13"/>
  <c r="N626" i="13"/>
  <c r="M626" i="13"/>
  <c r="L626" i="13"/>
  <c r="K626" i="13"/>
  <c r="F626" i="13"/>
  <c r="C626" i="13"/>
  <c r="N625" i="13"/>
  <c r="M625" i="13"/>
  <c r="L625" i="13"/>
  <c r="K625" i="13"/>
  <c r="F625" i="13"/>
  <c r="C625" i="13"/>
  <c r="N624" i="13"/>
  <c r="M624" i="13"/>
  <c r="L624" i="13"/>
  <c r="K624" i="13"/>
  <c r="F624" i="13"/>
  <c r="C624" i="13"/>
  <c r="N623" i="13"/>
  <c r="M623" i="13"/>
  <c r="L623" i="13"/>
  <c r="K623" i="13"/>
  <c r="F623" i="13"/>
  <c r="C623" i="13"/>
  <c r="N622" i="13"/>
  <c r="M622" i="13"/>
  <c r="L622" i="13"/>
  <c r="K622" i="13"/>
  <c r="F622" i="13"/>
  <c r="C622" i="13"/>
  <c r="N621" i="13"/>
  <c r="M621" i="13"/>
  <c r="L621" i="13"/>
  <c r="K621" i="13"/>
  <c r="F621" i="13"/>
  <c r="C621" i="13"/>
  <c r="N620" i="13"/>
  <c r="M620" i="13"/>
  <c r="L620" i="13"/>
  <c r="K620" i="13"/>
  <c r="F620" i="13"/>
  <c r="C620" i="13"/>
  <c r="N619" i="13"/>
  <c r="M619" i="13"/>
  <c r="L619" i="13"/>
  <c r="K619" i="13"/>
  <c r="F619" i="13"/>
  <c r="C619" i="13"/>
  <c r="N618" i="13"/>
  <c r="M618" i="13"/>
  <c r="L618" i="13"/>
  <c r="K618" i="13"/>
  <c r="F618" i="13"/>
  <c r="C618" i="13"/>
  <c r="N617" i="13"/>
  <c r="M617" i="13"/>
  <c r="L617" i="13"/>
  <c r="K617" i="13"/>
  <c r="F617" i="13"/>
  <c r="C617" i="13"/>
  <c r="N616" i="13"/>
  <c r="M616" i="13"/>
  <c r="L616" i="13"/>
  <c r="K616" i="13"/>
  <c r="F616" i="13"/>
  <c r="C616" i="13"/>
  <c r="N615" i="13"/>
  <c r="M615" i="13"/>
  <c r="L615" i="13"/>
  <c r="K615" i="13"/>
  <c r="F615" i="13"/>
  <c r="C615" i="13"/>
  <c r="N614" i="13"/>
  <c r="M614" i="13"/>
  <c r="L614" i="13"/>
  <c r="K614" i="13"/>
  <c r="F614" i="13"/>
  <c r="C614" i="13"/>
  <c r="N613" i="13"/>
  <c r="M613" i="13"/>
  <c r="L613" i="13"/>
  <c r="K613" i="13"/>
  <c r="F613" i="13"/>
  <c r="C613" i="13"/>
  <c r="N612" i="13"/>
  <c r="M612" i="13"/>
  <c r="L612" i="13"/>
  <c r="K612" i="13"/>
  <c r="F612" i="13"/>
  <c r="C612" i="13"/>
  <c r="N611" i="13"/>
  <c r="M611" i="13"/>
  <c r="L611" i="13"/>
  <c r="K611" i="13"/>
  <c r="F611" i="13"/>
  <c r="C611" i="13"/>
  <c r="N610" i="13"/>
  <c r="M610" i="13"/>
  <c r="L610" i="13"/>
  <c r="K610" i="13"/>
  <c r="F610" i="13"/>
  <c r="C610" i="13"/>
  <c r="N609" i="13"/>
  <c r="M609" i="13"/>
  <c r="L609" i="13"/>
  <c r="K609" i="13"/>
  <c r="F609" i="13"/>
  <c r="C609" i="13"/>
  <c r="N608" i="13"/>
  <c r="M608" i="13"/>
  <c r="L608" i="13"/>
  <c r="K608" i="13"/>
  <c r="F608" i="13"/>
  <c r="C608" i="13"/>
  <c r="N607" i="13"/>
  <c r="M607" i="13"/>
  <c r="L607" i="13"/>
  <c r="K607" i="13"/>
  <c r="F607" i="13"/>
  <c r="C607" i="13"/>
  <c r="N606" i="13"/>
  <c r="M606" i="13"/>
  <c r="L606" i="13"/>
  <c r="K606" i="13"/>
  <c r="F606" i="13"/>
  <c r="C606" i="13"/>
  <c r="N605" i="13"/>
  <c r="M605" i="13"/>
  <c r="L605" i="13"/>
  <c r="K605" i="13"/>
  <c r="F605" i="13"/>
  <c r="C605" i="13"/>
  <c r="N604" i="13"/>
  <c r="M604" i="13"/>
  <c r="L604" i="13"/>
  <c r="K604" i="13"/>
  <c r="F604" i="13"/>
  <c r="C604" i="13"/>
  <c r="N603" i="13"/>
  <c r="M603" i="13"/>
  <c r="L603" i="13"/>
  <c r="K603" i="13"/>
  <c r="F603" i="13"/>
  <c r="C603" i="13"/>
  <c r="N602" i="13"/>
  <c r="M602" i="13"/>
  <c r="L602" i="13"/>
  <c r="K602" i="13"/>
  <c r="F602" i="13"/>
  <c r="C602" i="13"/>
  <c r="N601" i="13"/>
  <c r="M601" i="13"/>
  <c r="L601" i="13"/>
  <c r="K601" i="13"/>
  <c r="F601" i="13"/>
  <c r="C601" i="13"/>
  <c r="N600" i="13"/>
  <c r="M600" i="13"/>
  <c r="L600" i="13"/>
  <c r="K600" i="13"/>
  <c r="F600" i="13"/>
  <c r="C600" i="13"/>
  <c r="N599" i="13"/>
  <c r="M599" i="13"/>
  <c r="L599" i="13"/>
  <c r="K599" i="13"/>
  <c r="F599" i="13"/>
  <c r="C599" i="13"/>
  <c r="N598" i="13"/>
  <c r="M598" i="13"/>
  <c r="L598" i="13"/>
  <c r="K598" i="13"/>
  <c r="F598" i="13"/>
  <c r="C598" i="13"/>
  <c r="N597" i="13"/>
  <c r="M597" i="13"/>
  <c r="L597" i="13"/>
  <c r="K597" i="13"/>
  <c r="F597" i="13"/>
  <c r="C597" i="13"/>
  <c r="N596" i="13"/>
  <c r="M596" i="13"/>
  <c r="L596" i="13"/>
  <c r="K596" i="13"/>
  <c r="F596" i="13"/>
  <c r="C596" i="13"/>
  <c r="N595" i="13"/>
  <c r="M595" i="13"/>
  <c r="L595" i="13"/>
  <c r="K595" i="13"/>
  <c r="F595" i="13"/>
  <c r="C595" i="13"/>
  <c r="N594" i="13"/>
  <c r="M594" i="13"/>
  <c r="L594" i="13"/>
  <c r="K594" i="13"/>
  <c r="F594" i="13"/>
  <c r="C594" i="13"/>
  <c r="N593" i="13"/>
  <c r="M593" i="13"/>
  <c r="L593" i="13"/>
  <c r="K593" i="13"/>
  <c r="F593" i="13"/>
  <c r="C593" i="13"/>
  <c r="N592" i="13"/>
  <c r="M592" i="13"/>
  <c r="L592" i="13"/>
  <c r="K592" i="13"/>
  <c r="F592" i="13"/>
  <c r="C592" i="13"/>
  <c r="N591" i="13"/>
  <c r="M591" i="13"/>
  <c r="L591" i="13"/>
  <c r="K591" i="13"/>
  <c r="F591" i="13"/>
  <c r="C591" i="13"/>
  <c r="N590" i="13"/>
  <c r="M590" i="13"/>
  <c r="L590" i="13"/>
  <c r="K590" i="13"/>
  <c r="F590" i="13"/>
  <c r="C590" i="13"/>
  <c r="N589" i="13"/>
  <c r="M589" i="13"/>
  <c r="L589" i="13"/>
  <c r="K589" i="13"/>
  <c r="F589" i="13"/>
  <c r="C589" i="13"/>
  <c r="N588" i="13"/>
  <c r="M588" i="13"/>
  <c r="L588" i="13"/>
  <c r="K588" i="13"/>
  <c r="F588" i="13"/>
  <c r="C588" i="13"/>
  <c r="N587" i="13"/>
  <c r="M587" i="13"/>
  <c r="L587" i="13"/>
  <c r="K587" i="13"/>
  <c r="F587" i="13"/>
  <c r="C587" i="13"/>
  <c r="N586" i="13"/>
  <c r="M586" i="13"/>
  <c r="L586" i="13"/>
  <c r="K586" i="13"/>
  <c r="F586" i="13"/>
  <c r="C586" i="13"/>
  <c r="N585" i="13"/>
  <c r="M585" i="13"/>
  <c r="L585" i="13"/>
  <c r="K585" i="13"/>
  <c r="F585" i="13"/>
  <c r="C585" i="13"/>
  <c r="N584" i="13"/>
  <c r="M584" i="13"/>
  <c r="L584" i="13"/>
  <c r="K584" i="13"/>
  <c r="F584" i="13"/>
  <c r="C584" i="13"/>
  <c r="N583" i="13"/>
  <c r="M583" i="13"/>
  <c r="L583" i="13"/>
  <c r="K583" i="13"/>
  <c r="F583" i="13"/>
  <c r="C583" i="13"/>
  <c r="N582" i="13"/>
  <c r="M582" i="13"/>
  <c r="L582" i="13"/>
  <c r="K582" i="13"/>
  <c r="F582" i="13"/>
  <c r="C582" i="13"/>
  <c r="N581" i="13"/>
  <c r="M581" i="13"/>
  <c r="L581" i="13"/>
  <c r="K581" i="13"/>
  <c r="F581" i="13"/>
  <c r="C581" i="13"/>
  <c r="N580" i="13"/>
  <c r="M580" i="13"/>
  <c r="L580" i="13"/>
  <c r="K580" i="13"/>
  <c r="F580" i="13"/>
  <c r="C580" i="13"/>
  <c r="N579" i="13"/>
  <c r="M579" i="13"/>
  <c r="L579" i="13"/>
  <c r="K579" i="13"/>
  <c r="F579" i="13"/>
  <c r="C579" i="13"/>
  <c r="N578" i="13"/>
  <c r="M578" i="13"/>
  <c r="L578" i="13"/>
  <c r="K578" i="13"/>
  <c r="F578" i="13"/>
  <c r="C578" i="13"/>
  <c r="N577" i="13"/>
  <c r="M577" i="13"/>
  <c r="L577" i="13"/>
  <c r="K577" i="13"/>
  <c r="F577" i="13"/>
  <c r="C577" i="13"/>
  <c r="N576" i="13"/>
  <c r="M576" i="13"/>
  <c r="L576" i="13"/>
  <c r="K576" i="13"/>
  <c r="F576" i="13"/>
  <c r="C576" i="13"/>
  <c r="N575" i="13"/>
  <c r="M575" i="13"/>
  <c r="L575" i="13"/>
  <c r="K575" i="13"/>
  <c r="F575" i="13"/>
  <c r="C575" i="13"/>
  <c r="N574" i="13"/>
  <c r="M574" i="13"/>
  <c r="L574" i="13"/>
  <c r="K574" i="13"/>
  <c r="F574" i="13"/>
  <c r="C574" i="13"/>
  <c r="N573" i="13"/>
  <c r="M573" i="13"/>
  <c r="L573" i="13"/>
  <c r="K573" i="13"/>
  <c r="F573" i="13"/>
  <c r="C573" i="13"/>
  <c r="N572" i="13"/>
  <c r="M572" i="13"/>
  <c r="L572" i="13"/>
  <c r="K572" i="13"/>
  <c r="F572" i="13"/>
  <c r="C572" i="13"/>
  <c r="N571" i="13"/>
  <c r="M571" i="13"/>
  <c r="L571" i="13"/>
  <c r="K571" i="13"/>
  <c r="F571" i="13"/>
  <c r="C571" i="13"/>
  <c r="N570" i="13"/>
  <c r="M570" i="13"/>
  <c r="L570" i="13"/>
  <c r="K570" i="13"/>
  <c r="F570" i="13"/>
  <c r="C570" i="13"/>
  <c r="N569" i="13"/>
  <c r="M569" i="13"/>
  <c r="L569" i="13"/>
  <c r="K569" i="13"/>
  <c r="F569" i="13"/>
  <c r="C569" i="13"/>
  <c r="N568" i="13"/>
  <c r="M568" i="13"/>
  <c r="L568" i="13"/>
  <c r="K568" i="13"/>
  <c r="F568" i="13"/>
  <c r="C568" i="13"/>
  <c r="N567" i="13"/>
  <c r="M567" i="13"/>
  <c r="L567" i="13"/>
  <c r="K567" i="13"/>
  <c r="F567" i="13"/>
  <c r="C567" i="13"/>
  <c r="N566" i="13"/>
  <c r="M566" i="13"/>
  <c r="L566" i="13"/>
  <c r="K566" i="13"/>
  <c r="F566" i="13"/>
  <c r="C566" i="13"/>
  <c r="N565" i="13"/>
  <c r="M565" i="13"/>
  <c r="L565" i="13"/>
  <c r="K565" i="13"/>
  <c r="F565" i="13"/>
  <c r="C565" i="13"/>
  <c r="N564" i="13"/>
  <c r="M564" i="13"/>
  <c r="L564" i="13"/>
  <c r="K564" i="13"/>
  <c r="F564" i="13"/>
  <c r="C564" i="13"/>
  <c r="N563" i="13"/>
  <c r="M563" i="13"/>
  <c r="L563" i="13"/>
  <c r="K563" i="13"/>
  <c r="F563" i="13"/>
  <c r="C563" i="13"/>
  <c r="N562" i="13"/>
  <c r="M562" i="13"/>
  <c r="L562" i="13"/>
  <c r="K562" i="13"/>
  <c r="F562" i="13"/>
  <c r="C562" i="13"/>
  <c r="N561" i="13"/>
  <c r="M561" i="13"/>
  <c r="L561" i="13"/>
  <c r="K561" i="13"/>
  <c r="F561" i="13"/>
  <c r="C561" i="13"/>
  <c r="N560" i="13"/>
  <c r="M560" i="13"/>
  <c r="L560" i="13"/>
  <c r="K560" i="13"/>
  <c r="F560" i="13"/>
  <c r="C560" i="13"/>
  <c r="N559" i="13"/>
  <c r="M559" i="13"/>
  <c r="L559" i="13"/>
  <c r="K559" i="13"/>
  <c r="F559" i="13"/>
  <c r="C559" i="13"/>
  <c r="N558" i="13"/>
  <c r="M558" i="13"/>
  <c r="L558" i="13"/>
  <c r="K558" i="13"/>
  <c r="F558" i="13"/>
  <c r="C558" i="13"/>
  <c r="N557" i="13"/>
  <c r="M557" i="13"/>
  <c r="L557" i="13"/>
  <c r="K557" i="13"/>
  <c r="F557" i="13"/>
  <c r="C557" i="13"/>
  <c r="N556" i="13"/>
  <c r="M556" i="13"/>
  <c r="L556" i="13"/>
  <c r="K556" i="13"/>
  <c r="F556" i="13"/>
  <c r="C556" i="13"/>
  <c r="N555" i="13"/>
  <c r="M555" i="13"/>
  <c r="L555" i="13"/>
  <c r="K555" i="13"/>
  <c r="F555" i="13"/>
  <c r="C555" i="13"/>
  <c r="N554" i="13"/>
  <c r="M554" i="13"/>
  <c r="L554" i="13"/>
  <c r="K554" i="13"/>
  <c r="F554" i="13"/>
  <c r="C554" i="13"/>
  <c r="N553" i="13"/>
  <c r="M553" i="13"/>
  <c r="L553" i="13"/>
  <c r="K553" i="13"/>
  <c r="F553" i="13"/>
  <c r="C553" i="13"/>
  <c r="N552" i="13"/>
  <c r="M552" i="13"/>
  <c r="L552" i="13"/>
  <c r="K552" i="13"/>
  <c r="F552" i="13"/>
  <c r="C552" i="13"/>
  <c r="N551" i="13"/>
  <c r="M551" i="13"/>
  <c r="L551" i="13"/>
  <c r="K551" i="13"/>
  <c r="F551" i="13"/>
  <c r="C551" i="13"/>
  <c r="N550" i="13"/>
  <c r="M550" i="13"/>
  <c r="L550" i="13"/>
  <c r="K550" i="13"/>
  <c r="F550" i="13"/>
  <c r="C550" i="13"/>
  <c r="N549" i="13"/>
  <c r="M549" i="13"/>
  <c r="L549" i="13"/>
  <c r="K549" i="13"/>
  <c r="F549" i="13"/>
  <c r="C549" i="13"/>
  <c r="N548" i="13"/>
  <c r="M548" i="13"/>
  <c r="L548" i="13"/>
  <c r="K548" i="13"/>
  <c r="F548" i="13"/>
  <c r="C548" i="13"/>
  <c r="N547" i="13"/>
  <c r="M547" i="13"/>
  <c r="L547" i="13"/>
  <c r="K547" i="13"/>
  <c r="F547" i="13"/>
  <c r="C547" i="13"/>
  <c r="N546" i="13"/>
  <c r="M546" i="13"/>
  <c r="L546" i="13"/>
  <c r="K546" i="13"/>
  <c r="F546" i="13"/>
  <c r="C546" i="13"/>
  <c r="N545" i="13"/>
  <c r="M545" i="13"/>
  <c r="L545" i="13"/>
  <c r="K545" i="13"/>
  <c r="F545" i="13"/>
  <c r="C545" i="13"/>
  <c r="N544" i="13"/>
  <c r="M544" i="13"/>
  <c r="L544" i="13"/>
  <c r="K544" i="13"/>
  <c r="F544" i="13"/>
  <c r="C544" i="13"/>
  <c r="N543" i="13"/>
  <c r="M543" i="13"/>
  <c r="L543" i="13"/>
  <c r="K543" i="13"/>
  <c r="F543" i="13"/>
  <c r="C543" i="13"/>
  <c r="N542" i="13"/>
  <c r="M542" i="13"/>
  <c r="L542" i="13"/>
  <c r="K542" i="13"/>
  <c r="F542" i="13"/>
  <c r="C542" i="13"/>
  <c r="N541" i="13"/>
  <c r="M541" i="13"/>
  <c r="L541" i="13"/>
  <c r="K541" i="13"/>
  <c r="F541" i="13"/>
  <c r="C541" i="13"/>
  <c r="N540" i="13"/>
  <c r="M540" i="13"/>
  <c r="L540" i="13"/>
  <c r="K540" i="13"/>
  <c r="F540" i="13"/>
  <c r="C540" i="13"/>
  <c r="N539" i="13"/>
  <c r="M539" i="13"/>
  <c r="L539" i="13"/>
  <c r="K539" i="13"/>
  <c r="F539" i="13"/>
  <c r="C539" i="13"/>
  <c r="N538" i="13"/>
  <c r="M538" i="13"/>
  <c r="L538" i="13"/>
  <c r="K538" i="13"/>
  <c r="F538" i="13"/>
  <c r="C538" i="13"/>
  <c r="N537" i="13"/>
  <c r="M537" i="13"/>
  <c r="L537" i="13"/>
  <c r="K537" i="13"/>
  <c r="F537" i="13"/>
  <c r="C537" i="13"/>
  <c r="N536" i="13"/>
  <c r="M536" i="13"/>
  <c r="L536" i="13"/>
  <c r="K536" i="13"/>
  <c r="F536" i="13"/>
  <c r="C536" i="13"/>
  <c r="N535" i="13"/>
  <c r="M535" i="13"/>
  <c r="L535" i="13"/>
  <c r="K535" i="13"/>
  <c r="F535" i="13"/>
  <c r="C535" i="13"/>
  <c r="N534" i="13"/>
  <c r="M534" i="13"/>
  <c r="L534" i="13"/>
  <c r="K534" i="13"/>
  <c r="F534" i="13"/>
  <c r="C534" i="13"/>
  <c r="N533" i="13"/>
  <c r="M533" i="13"/>
  <c r="L533" i="13"/>
  <c r="K533" i="13"/>
  <c r="F533" i="13"/>
  <c r="C533" i="13"/>
  <c r="N532" i="13"/>
  <c r="M532" i="13"/>
  <c r="L532" i="13"/>
  <c r="K532" i="13"/>
  <c r="F532" i="13"/>
  <c r="C532" i="13"/>
  <c r="N531" i="13"/>
  <c r="M531" i="13"/>
  <c r="L531" i="13"/>
  <c r="K531" i="13"/>
  <c r="F531" i="13"/>
  <c r="C531" i="13"/>
  <c r="N530" i="13"/>
  <c r="M530" i="13"/>
  <c r="L530" i="13"/>
  <c r="K530" i="13"/>
  <c r="F530" i="13"/>
  <c r="C530" i="13"/>
  <c r="N529" i="13"/>
  <c r="M529" i="13"/>
  <c r="L529" i="13"/>
  <c r="K529" i="13"/>
  <c r="F529" i="13"/>
  <c r="C529" i="13"/>
  <c r="N528" i="13"/>
  <c r="M528" i="13"/>
  <c r="L528" i="13"/>
  <c r="K528" i="13"/>
  <c r="F528" i="13"/>
  <c r="C528" i="13"/>
  <c r="N527" i="13"/>
  <c r="M527" i="13"/>
  <c r="L527" i="13"/>
  <c r="K527" i="13"/>
  <c r="F527" i="13"/>
  <c r="C527" i="13"/>
  <c r="N526" i="13"/>
  <c r="M526" i="13"/>
  <c r="L526" i="13"/>
  <c r="K526" i="13"/>
  <c r="F526" i="13"/>
  <c r="C526" i="13"/>
  <c r="N525" i="13"/>
  <c r="M525" i="13"/>
  <c r="L525" i="13"/>
  <c r="K525" i="13"/>
  <c r="F525" i="13"/>
  <c r="C525" i="13"/>
  <c r="N524" i="13"/>
  <c r="M524" i="13"/>
  <c r="L524" i="13"/>
  <c r="K524" i="13"/>
  <c r="F524" i="13"/>
  <c r="C524" i="13"/>
  <c r="N523" i="13"/>
  <c r="M523" i="13"/>
  <c r="L523" i="13"/>
  <c r="K523" i="13"/>
  <c r="F523" i="13"/>
  <c r="C523" i="13"/>
  <c r="N522" i="13"/>
  <c r="M522" i="13"/>
  <c r="L522" i="13"/>
  <c r="K522" i="13"/>
  <c r="F522" i="13"/>
  <c r="C522" i="13"/>
  <c r="N521" i="13"/>
  <c r="M521" i="13"/>
  <c r="L521" i="13"/>
  <c r="K521" i="13"/>
  <c r="F521" i="13"/>
  <c r="C521" i="13"/>
  <c r="N520" i="13"/>
  <c r="M520" i="13"/>
  <c r="L520" i="13"/>
  <c r="K520" i="13"/>
  <c r="F520" i="13"/>
  <c r="C520" i="13"/>
  <c r="N519" i="13"/>
  <c r="M519" i="13"/>
  <c r="L519" i="13"/>
  <c r="K519" i="13"/>
  <c r="F519" i="13"/>
  <c r="C519" i="13"/>
  <c r="N518" i="13"/>
  <c r="M518" i="13"/>
  <c r="L518" i="13"/>
  <c r="K518" i="13"/>
  <c r="F518" i="13"/>
  <c r="C518" i="13"/>
  <c r="N517" i="13"/>
  <c r="M517" i="13"/>
  <c r="L517" i="13"/>
  <c r="K517" i="13"/>
  <c r="F517" i="13"/>
  <c r="C517" i="13"/>
  <c r="N516" i="13"/>
  <c r="M516" i="13"/>
  <c r="L516" i="13"/>
  <c r="K516" i="13"/>
  <c r="F516" i="13"/>
  <c r="C516" i="13"/>
  <c r="N515" i="13"/>
  <c r="M515" i="13"/>
  <c r="L515" i="13"/>
  <c r="K515" i="13"/>
  <c r="F515" i="13"/>
  <c r="C515" i="13"/>
  <c r="N514" i="13"/>
  <c r="M514" i="13"/>
  <c r="L514" i="13"/>
  <c r="K514" i="13"/>
  <c r="F514" i="13"/>
  <c r="C514" i="13"/>
  <c r="N513" i="13"/>
  <c r="M513" i="13"/>
  <c r="L513" i="13"/>
  <c r="K513" i="13"/>
  <c r="F513" i="13"/>
  <c r="C513" i="13"/>
  <c r="N512" i="13"/>
  <c r="M512" i="13"/>
  <c r="L512" i="13"/>
  <c r="K512" i="13"/>
  <c r="F512" i="13"/>
  <c r="C512" i="13"/>
  <c r="N511" i="13"/>
  <c r="M511" i="13"/>
  <c r="L511" i="13"/>
  <c r="K511" i="13"/>
  <c r="F511" i="13"/>
  <c r="C511" i="13"/>
  <c r="N510" i="13"/>
  <c r="M510" i="13"/>
  <c r="L510" i="13"/>
  <c r="K510" i="13"/>
  <c r="F510" i="13"/>
  <c r="C510" i="13"/>
  <c r="N509" i="13"/>
  <c r="M509" i="13"/>
  <c r="L509" i="13"/>
  <c r="K509" i="13"/>
  <c r="F509" i="13"/>
  <c r="C509" i="13"/>
  <c r="N508" i="13"/>
  <c r="M508" i="13"/>
  <c r="L508" i="13"/>
  <c r="K508" i="13"/>
  <c r="F508" i="13"/>
  <c r="C508" i="13"/>
  <c r="N507" i="13"/>
  <c r="M507" i="13"/>
  <c r="L507" i="13"/>
  <c r="K507" i="13"/>
  <c r="F507" i="13"/>
  <c r="C507" i="13"/>
  <c r="N506" i="13"/>
  <c r="M506" i="13"/>
  <c r="L506" i="13"/>
  <c r="K506" i="13"/>
  <c r="F506" i="13"/>
  <c r="C506" i="13"/>
  <c r="N505" i="13"/>
  <c r="M505" i="13"/>
  <c r="L505" i="13"/>
  <c r="K505" i="13"/>
  <c r="F505" i="13"/>
  <c r="C505" i="13"/>
  <c r="N504" i="13"/>
  <c r="M504" i="13"/>
  <c r="L504" i="13"/>
  <c r="K504" i="13"/>
  <c r="F504" i="13"/>
  <c r="C504" i="13"/>
  <c r="N503" i="13"/>
  <c r="M503" i="13"/>
  <c r="L503" i="13"/>
  <c r="K503" i="13"/>
  <c r="F503" i="13"/>
  <c r="C503" i="13"/>
  <c r="N502" i="13"/>
  <c r="M502" i="13"/>
  <c r="L502" i="13"/>
  <c r="K502" i="13"/>
  <c r="F502" i="13"/>
  <c r="C502" i="13"/>
  <c r="N501" i="13"/>
  <c r="M501" i="13"/>
  <c r="L501" i="13"/>
  <c r="K501" i="13"/>
  <c r="F501" i="13"/>
  <c r="C501" i="13"/>
  <c r="N500" i="13"/>
  <c r="M500" i="13"/>
  <c r="L500" i="13"/>
  <c r="K500" i="13"/>
  <c r="F500" i="13"/>
  <c r="C500" i="13"/>
  <c r="N499" i="13"/>
  <c r="M499" i="13"/>
  <c r="L499" i="13"/>
  <c r="K499" i="13"/>
  <c r="F499" i="13"/>
  <c r="C499" i="13"/>
  <c r="N498" i="13"/>
  <c r="M498" i="13"/>
  <c r="L498" i="13"/>
  <c r="K498" i="13"/>
  <c r="F498" i="13"/>
  <c r="C498" i="13"/>
  <c r="N497" i="13"/>
  <c r="M497" i="13"/>
  <c r="L497" i="13"/>
  <c r="K497" i="13"/>
  <c r="F497" i="13"/>
  <c r="C497" i="13"/>
  <c r="N496" i="13"/>
  <c r="M496" i="13"/>
  <c r="L496" i="13"/>
  <c r="K496" i="13"/>
  <c r="F496" i="13"/>
  <c r="C496" i="13"/>
  <c r="N495" i="13"/>
  <c r="M495" i="13"/>
  <c r="L495" i="13"/>
  <c r="K495" i="13"/>
  <c r="F495" i="13"/>
  <c r="C495" i="13"/>
  <c r="N494" i="13"/>
  <c r="M494" i="13"/>
  <c r="L494" i="13"/>
  <c r="K494" i="13"/>
  <c r="F494" i="13"/>
  <c r="C494" i="13"/>
  <c r="N493" i="13"/>
  <c r="M493" i="13"/>
  <c r="L493" i="13"/>
  <c r="K493" i="13"/>
  <c r="F493" i="13"/>
  <c r="C493" i="13"/>
  <c r="N492" i="13"/>
  <c r="M492" i="13"/>
  <c r="L492" i="13"/>
  <c r="K492" i="13"/>
  <c r="F492" i="13"/>
  <c r="C492" i="13"/>
  <c r="N491" i="13"/>
  <c r="M491" i="13"/>
  <c r="L491" i="13"/>
  <c r="K491" i="13"/>
  <c r="F491" i="13"/>
  <c r="C491" i="13"/>
  <c r="N490" i="13"/>
  <c r="M490" i="13"/>
  <c r="L490" i="13"/>
  <c r="K490" i="13"/>
  <c r="F490" i="13"/>
  <c r="C490" i="13"/>
  <c r="N489" i="13"/>
  <c r="M489" i="13"/>
  <c r="L489" i="13"/>
  <c r="K489" i="13"/>
  <c r="F489" i="13"/>
  <c r="C489" i="13"/>
  <c r="N488" i="13"/>
  <c r="M488" i="13"/>
  <c r="L488" i="13"/>
  <c r="K488" i="13"/>
  <c r="F488" i="13"/>
  <c r="C488" i="13"/>
  <c r="N487" i="13"/>
  <c r="M487" i="13"/>
  <c r="L487" i="13"/>
  <c r="K487" i="13"/>
  <c r="F487" i="13"/>
  <c r="C487" i="13"/>
  <c r="N486" i="13"/>
  <c r="M486" i="13"/>
  <c r="L486" i="13"/>
  <c r="K486" i="13"/>
  <c r="F486" i="13"/>
  <c r="C486" i="13"/>
  <c r="N485" i="13"/>
  <c r="M485" i="13"/>
  <c r="L485" i="13"/>
  <c r="K485" i="13"/>
  <c r="F485" i="13"/>
  <c r="C485" i="13"/>
  <c r="N484" i="13"/>
  <c r="M484" i="13"/>
  <c r="L484" i="13"/>
  <c r="K484" i="13"/>
  <c r="F484" i="13"/>
  <c r="C484" i="13"/>
  <c r="N483" i="13"/>
  <c r="M483" i="13"/>
  <c r="L483" i="13"/>
  <c r="K483" i="13"/>
  <c r="F483" i="13"/>
  <c r="C483" i="13"/>
  <c r="N482" i="13"/>
  <c r="M482" i="13"/>
  <c r="L482" i="13"/>
  <c r="K482" i="13"/>
  <c r="F482" i="13"/>
  <c r="C482" i="13"/>
  <c r="N481" i="13"/>
  <c r="M481" i="13"/>
  <c r="L481" i="13"/>
  <c r="K481" i="13"/>
  <c r="F481" i="13"/>
  <c r="C481" i="13"/>
  <c r="N480" i="13"/>
  <c r="M480" i="13"/>
  <c r="L480" i="13"/>
  <c r="K480" i="13"/>
  <c r="F480" i="13"/>
  <c r="C480" i="13"/>
  <c r="N479" i="13"/>
  <c r="M479" i="13"/>
  <c r="L479" i="13"/>
  <c r="K479" i="13"/>
  <c r="F479" i="13"/>
  <c r="C479" i="13"/>
  <c r="N478" i="13"/>
  <c r="M478" i="13"/>
  <c r="L478" i="13"/>
  <c r="K478" i="13"/>
  <c r="F478" i="13"/>
  <c r="C478" i="13"/>
  <c r="N477" i="13"/>
  <c r="M477" i="13"/>
  <c r="L477" i="13"/>
  <c r="K477" i="13"/>
  <c r="F477" i="13"/>
  <c r="C477" i="13"/>
  <c r="N476" i="13"/>
  <c r="M476" i="13"/>
  <c r="L476" i="13"/>
  <c r="K476" i="13"/>
  <c r="F476" i="13"/>
  <c r="C476" i="13"/>
  <c r="N475" i="13"/>
  <c r="M475" i="13"/>
  <c r="L475" i="13"/>
  <c r="K475" i="13"/>
  <c r="F475" i="13"/>
  <c r="C475" i="13"/>
  <c r="N474" i="13"/>
  <c r="M474" i="13"/>
  <c r="L474" i="13"/>
  <c r="K474" i="13"/>
  <c r="F474" i="13"/>
  <c r="C474" i="13"/>
  <c r="N473" i="13"/>
  <c r="M473" i="13"/>
  <c r="L473" i="13"/>
  <c r="K473" i="13"/>
  <c r="F473" i="13"/>
  <c r="C473" i="13"/>
  <c r="N472" i="13"/>
  <c r="M472" i="13"/>
  <c r="L472" i="13"/>
  <c r="K472" i="13"/>
  <c r="F472" i="13"/>
  <c r="C472" i="13"/>
  <c r="N471" i="13"/>
  <c r="M471" i="13"/>
  <c r="L471" i="13"/>
  <c r="K471" i="13"/>
  <c r="F471" i="13"/>
  <c r="C471" i="13"/>
  <c r="N470" i="13"/>
  <c r="M470" i="13"/>
  <c r="L470" i="13"/>
  <c r="K470" i="13"/>
  <c r="F470" i="13"/>
  <c r="C470" i="13"/>
  <c r="N469" i="13"/>
  <c r="M469" i="13"/>
  <c r="L469" i="13"/>
  <c r="K469" i="13"/>
  <c r="F469" i="13"/>
  <c r="C469" i="13"/>
  <c r="N468" i="13"/>
  <c r="M468" i="13"/>
  <c r="L468" i="13"/>
  <c r="K468" i="13"/>
  <c r="F468" i="13"/>
  <c r="C468" i="13"/>
  <c r="N467" i="13"/>
  <c r="M467" i="13"/>
  <c r="L467" i="13"/>
  <c r="K467" i="13"/>
  <c r="F467" i="13"/>
  <c r="C467" i="13"/>
  <c r="N466" i="13"/>
  <c r="M466" i="13"/>
  <c r="L466" i="13"/>
  <c r="K466" i="13"/>
  <c r="F466" i="13"/>
  <c r="C466" i="13"/>
  <c r="N465" i="13"/>
  <c r="M465" i="13"/>
  <c r="L465" i="13"/>
  <c r="K465" i="13"/>
  <c r="F465" i="13"/>
  <c r="C465" i="13"/>
  <c r="N464" i="13"/>
  <c r="M464" i="13"/>
  <c r="L464" i="13"/>
  <c r="K464" i="13"/>
  <c r="F464" i="13"/>
  <c r="C464" i="13"/>
  <c r="N463" i="13"/>
  <c r="M463" i="13"/>
  <c r="L463" i="13"/>
  <c r="K463" i="13"/>
  <c r="F463" i="13"/>
  <c r="C463" i="13"/>
  <c r="N462" i="13"/>
  <c r="M462" i="13"/>
  <c r="L462" i="13"/>
  <c r="K462" i="13"/>
  <c r="F462" i="13"/>
  <c r="C462" i="13"/>
  <c r="N461" i="13"/>
  <c r="M461" i="13"/>
  <c r="L461" i="13"/>
  <c r="K461" i="13"/>
  <c r="F461" i="13"/>
  <c r="C461" i="13"/>
  <c r="N460" i="13"/>
  <c r="M460" i="13"/>
  <c r="L460" i="13"/>
  <c r="K460" i="13"/>
  <c r="F460" i="13"/>
  <c r="C460" i="13"/>
  <c r="N459" i="13"/>
  <c r="M459" i="13"/>
  <c r="L459" i="13"/>
  <c r="K459" i="13"/>
  <c r="F459" i="13"/>
  <c r="C459" i="13"/>
  <c r="N458" i="13"/>
  <c r="M458" i="13"/>
  <c r="L458" i="13"/>
  <c r="K458" i="13"/>
  <c r="F458" i="13"/>
  <c r="C458" i="13"/>
  <c r="N457" i="13"/>
  <c r="M457" i="13"/>
  <c r="L457" i="13"/>
  <c r="K457" i="13"/>
  <c r="F457" i="13"/>
  <c r="C457" i="13"/>
  <c r="N456" i="13"/>
  <c r="M456" i="13"/>
  <c r="L456" i="13"/>
  <c r="K456" i="13"/>
  <c r="F456" i="13"/>
  <c r="C456" i="13"/>
  <c r="N455" i="13"/>
  <c r="M455" i="13"/>
  <c r="L455" i="13"/>
  <c r="K455" i="13"/>
  <c r="F455" i="13"/>
  <c r="C455" i="13"/>
  <c r="N454" i="13"/>
  <c r="M454" i="13"/>
  <c r="L454" i="13"/>
  <c r="K454" i="13"/>
  <c r="F454" i="13"/>
  <c r="C454" i="13"/>
  <c r="N453" i="13"/>
  <c r="M453" i="13"/>
  <c r="L453" i="13"/>
  <c r="K453" i="13"/>
  <c r="F453" i="13"/>
  <c r="C453" i="13"/>
  <c r="N452" i="13"/>
  <c r="M452" i="13"/>
  <c r="L452" i="13"/>
  <c r="K452" i="13"/>
  <c r="F452" i="13"/>
  <c r="C452" i="13"/>
  <c r="N451" i="13"/>
  <c r="M451" i="13"/>
  <c r="L451" i="13"/>
  <c r="K451" i="13"/>
  <c r="F451" i="13"/>
  <c r="C451" i="13"/>
  <c r="N450" i="13"/>
  <c r="M450" i="13"/>
  <c r="L450" i="13"/>
  <c r="K450" i="13"/>
  <c r="F450" i="13"/>
  <c r="C450" i="13"/>
  <c r="N449" i="13"/>
  <c r="M449" i="13"/>
  <c r="L449" i="13"/>
  <c r="K449" i="13"/>
  <c r="F449" i="13"/>
  <c r="C449" i="13"/>
  <c r="N448" i="13"/>
  <c r="M448" i="13"/>
  <c r="L448" i="13"/>
  <c r="K448" i="13"/>
  <c r="F448" i="13"/>
  <c r="C448" i="13"/>
  <c r="N447" i="13"/>
  <c r="M447" i="13"/>
  <c r="L447" i="13"/>
  <c r="K447" i="13"/>
  <c r="F447" i="13"/>
  <c r="C447" i="13"/>
  <c r="N446" i="13"/>
  <c r="M446" i="13"/>
  <c r="L446" i="13"/>
  <c r="K446" i="13"/>
  <c r="F446" i="13"/>
  <c r="C446" i="13"/>
  <c r="N445" i="13"/>
  <c r="M445" i="13"/>
  <c r="L445" i="13"/>
  <c r="K445" i="13"/>
  <c r="F445" i="13"/>
  <c r="C445" i="13"/>
  <c r="N444" i="13"/>
  <c r="M444" i="13"/>
  <c r="L444" i="13"/>
  <c r="K444" i="13"/>
  <c r="F444" i="13"/>
  <c r="C444" i="13"/>
  <c r="N443" i="13"/>
  <c r="M443" i="13"/>
  <c r="L443" i="13"/>
  <c r="K443" i="13"/>
  <c r="F443" i="13"/>
  <c r="C443" i="13"/>
  <c r="N442" i="13"/>
  <c r="M442" i="13"/>
  <c r="L442" i="13"/>
  <c r="K442" i="13"/>
  <c r="F442" i="13"/>
  <c r="C442" i="13"/>
  <c r="N441" i="13"/>
  <c r="M441" i="13"/>
  <c r="L441" i="13"/>
  <c r="K441" i="13"/>
  <c r="F441" i="13"/>
  <c r="C441" i="13"/>
  <c r="N440" i="13"/>
  <c r="M440" i="13"/>
  <c r="L440" i="13"/>
  <c r="K440" i="13"/>
  <c r="F440" i="13"/>
  <c r="C440" i="13"/>
  <c r="N439" i="13"/>
  <c r="M439" i="13"/>
  <c r="L439" i="13"/>
  <c r="K439" i="13"/>
  <c r="F439" i="13"/>
  <c r="C439" i="13"/>
  <c r="N438" i="13"/>
  <c r="M438" i="13"/>
  <c r="L438" i="13"/>
  <c r="K438" i="13"/>
  <c r="F438" i="13"/>
  <c r="C438" i="13"/>
  <c r="N437" i="13"/>
  <c r="M437" i="13"/>
  <c r="L437" i="13"/>
  <c r="K437" i="13"/>
  <c r="F437" i="13"/>
  <c r="C437" i="13"/>
  <c r="N436" i="13"/>
  <c r="M436" i="13"/>
  <c r="L436" i="13"/>
  <c r="K436" i="13"/>
  <c r="F436" i="13"/>
  <c r="C436" i="13"/>
  <c r="N435" i="13"/>
  <c r="M435" i="13"/>
  <c r="L435" i="13"/>
  <c r="K435" i="13"/>
  <c r="F435" i="13"/>
  <c r="C435" i="13"/>
  <c r="N434" i="13"/>
  <c r="M434" i="13"/>
  <c r="L434" i="13"/>
  <c r="K434" i="13"/>
  <c r="F434" i="13"/>
  <c r="C434" i="13"/>
  <c r="N433" i="13"/>
  <c r="M433" i="13"/>
  <c r="L433" i="13"/>
  <c r="K433" i="13"/>
  <c r="F433" i="13"/>
  <c r="C433" i="13"/>
  <c r="N432" i="13"/>
  <c r="M432" i="13"/>
  <c r="L432" i="13"/>
  <c r="K432" i="13"/>
  <c r="F432" i="13"/>
  <c r="C432" i="13"/>
  <c r="N431" i="13"/>
  <c r="M431" i="13"/>
  <c r="L431" i="13"/>
  <c r="K431" i="13"/>
  <c r="F431" i="13"/>
  <c r="C431" i="13"/>
  <c r="N430" i="13"/>
  <c r="M430" i="13"/>
  <c r="L430" i="13"/>
  <c r="K430" i="13"/>
  <c r="F430" i="13"/>
  <c r="C430" i="13"/>
  <c r="N429" i="13"/>
  <c r="M429" i="13"/>
  <c r="L429" i="13"/>
  <c r="K429" i="13"/>
  <c r="F429" i="13"/>
  <c r="C429" i="13"/>
  <c r="N428" i="13"/>
  <c r="M428" i="13"/>
  <c r="L428" i="13"/>
  <c r="K428" i="13"/>
  <c r="F428" i="13"/>
  <c r="C428" i="13"/>
  <c r="N427" i="13"/>
  <c r="M427" i="13"/>
  <c r="L427" i="13"/>
  <c r="K427" i="13"/>
  <c r="F427" i="13"/>
  <c r="C427" i="13"/>
  <c r="N426" i="13"/>
  <c r="M426" i="13"/>
  <c r="L426" i="13"/>
  <c r="K426" i="13"/>
  <c r="F426" i="13"/>
  <c r="C426" i="13"/>
  <c r="N425" i="13"/>
  <c r="M425" i="13"/>
  <c r="L425" i="13"/>
  <c r="K425" i="13"/>
  <c r="F425" i="13"/>
  <c r="C425" i="13"/>
  <c r="N424" i="13"/>
  <c r="M424" i="13"/>
  <c r="L424" i="13"/>
  <c r="K424" i="13"/>
  <c r="F424" i="13"/>
  <c r="C424" i="13"/>
  <c r="N423" i="13"/>
  <c r="M423" i="13"/>
  <c r="L423" i="13"/>
  <c r="K423" i="13"/>
  <c r="F423" i="13"/>
  <c r="C423" i="13"/>
  <c r="N422" i="13"/>
  <c r="M422" i="13"/>
  <c r="L422" i="13"/>
  <c r="K422" i="13"/>
  <c r="F422" i="13"/>
  <c r="C422" i="13"/>
  <c r="N421" i="13"/>
  <c r="M421" i="13"/>
  <c r="L421" i="13"/>
  <c r="K421" i="13"/>
  <c r="F421" i="13"/>
  <c r="C421" i="13"/>
  <c r="N420" i="13"/>
  <c r="M420" i="13"/>
  <c r="L420" i="13"/>
  <c r="K420" i="13"/>
  <c r="F420" i="13"/>
  <c r="C420" i="13"/>
  <c r="N419" i="13"/>
  <c r="M419" i="13"/>
  <c r="L419" i="13"/>
  <c r="K419" i="13"/>
  <c r="F419" i="13"/>
  <c r="C419" i="13"/>
  <c r="N418" i="13"/>
  <c r="M418" i="13"/>
  <c r="L418" i="13"/>
  <c r="K418" i="13"/>
  <c r="F418" i="13"/>
  <c r="C418" i="13"/>
  <c r="N417" i="13"/>
  <c r="M417" i="13"/>
  <c r="L417" i="13"/>
  <c r="K417" i="13"/>
  <c r="F417" i="13"/>
  <c r="C417" i="13"/>
  <c r="N416" i="13"/>
  <c r="M416" i="13"/>
  <c r="L416" i="13"/>
  <c r="K416" i="13"/>
  <c r="F416" i="13"/>
  <c r="C416" i="13"/>
  <c r="N415" i="13"/>
  <c r="M415" i="13"/>
  <c r="L415" i="13"/>
  <c r="K415" i="13"/>
  <c r="F415" i="13"/>
  <c r="C415" i="13"/>
  <c r="N414" i="13"/>
  <c r="M414" i="13"/>
  <c r="L414" i="13"/>
  <c r="K414" i="13"/>
  <c r="F414" i="13"/>
  <c r="C414" i="13"/>
  <c r="N413" i="13"/>
  <c r="M413" i="13"/>
  <c r="L413" i="13"/>
  <c r="K413" i="13"/>
  <c r="F413" i="13"/>
  <c r="C413" i="13"/>
  <c r="N412" i="13"/>
  <c r="M412" i="13"/>
  <c r="L412" i="13"/>
  <c r="K412" i="13"/>
  <c r="F412" i="13"/>
  <c r="C412" i="13"/>
  <c r="N411" i="13"/>
  <c r="M411" i="13"/>
  <c r="L411" i="13"/>
  <c r="K411" i="13"/>
  <c r="F411" i="13"/>
  <c r="C411" i="13"/>
  <c r="N410" i="13"/>
  <c r="M410" i="13"/>
  <c r="L410" i="13"/>
  <c r="K410" i="13"/>
  <c r="F410" i="13"/>
  <c r="C410" i="13"/>
  <c r="N409" i="13"/>
  <c r="M409" i="13"/>
  <c r="L409" i="13"/>
  <c r="K409" i="13"/>
  <c r="F409" i="13"/>
  <c r="C409" i="13"/>
  <c r="N408" i="13"/>
  <c r="M408" i="13"/>
  <c r="L408" i="13"/>
  <c r="K408" i="13"/>
  <c r="F408" i="13"/>
  <c r="C408" i="13"/>
  <c r="N407" i="13"/>
  <c r="M407" i="13"/>
  <c r="L407" i="13"/>
  <c r="K407" i="13"/>
  <c r="F407" i="13"/>
  <c r="C407" i="13"/>
  <c r="N406" i="13"/>
  <c r="M406" i="13"/>
  <c r="L406" i="13"/>
  <c r="K406" i="13"/>
  <c r="F406" i="13"/>
  <c r="C406" i="13"/>
  <c r="N405" i="13"/>
  <c r="M405" i="13"/>
  <c r="L405" i="13"/>
  <c r="K405" i="13"/>
  <c r="F405" i="13"/>
  <c r="C405" i="13"/>
  <c r="N404" i="13"/>
  <c r="M404" i="13"/>
  <c r="L404" i="13"/>
  <c r="K404" i="13"/>
  <c r="F404" i="13"/>
  <c r="C404" i="13"/>
  <c r="N403" i="13"/>
  <c r="M403" i="13"/>
  <c r="L403" i="13"/>
  <c r="K403" i="13"/>
  <c r="F403" i="13"/>
  <c r="C403" i="13"/>
  <c r="N402" i="13"/>
  <c r="M402" i="13"/>
  <c r="L402" i="13"/>
  <c r="K402" i="13"/>
  <c r="F402" i="13"/>
  <c r="C402" i="13"/>
  <c r="N401" i="13"/>
  <c r="M401" i="13"/>
  <c r="L401" i="13"/>
  <c r="K401" i="13"/>
  <c r="F401" i="13"/>
  <c r="C401" i="13"/>
  <c r="N400" i="13"/>
  <c r="M400" i="13"/>
  <c r="L400" i="13"/>
  <c r="K400" i="13"/>
  <c r="F400" i="13"/>
  <c r="C400" i="13"/>
  <c r="N399" i="13"/>
  <c r="M399" i="13"/>
  <c r="L399" i="13"/>
  <c r="K399" i="13"/>
  <c r="F399" i="13"/>
  <c r="C399" i="13"/>
  <c r="N398" i="13"/>
  <c r="M398" i="13"/>
  <c r="L398" i="13"/>
  <c r="K398" i="13"/>
  <c r="F398" i="13"/>
  <c r="C398" i="13"/>
  <c r="N397" i="13"/>
  <c r="M397" i="13"/>
  <c r="L397" i="13"/>
  <c r="K397" i="13"/>
  <c r="F397" i="13"/>
  <c r="C397" i="13"/>
  <c r="N396" i="13"/>
  <c r="M396" i="13"/>
  <c r="L396" i="13"/>
  <c r="K396" i="13"/>
  <c r="F396" i="13"/>
  <c r="C396" i="13"/>
  <c r="N395" i="13"/>
  <c r="M395" i="13"/>
  <c r="L395" i="13"/>
  <c r="K395" i="13"/>
  <c r="F395" i="13"/>
  <c r="C395" i="13"/>
  <c r="N394" i="13"/>
  <c r="M394" i="13"/>
  <c r="L394" i="13"/>
  <c r="K394" i="13"/>
  <c r="F394" i="13"/>
  <c r="C394" i="13"/>
  <c r="N393" i="13"/>
  <c r="M393" i="13"/>
  <c r="L393" i="13"/>
  <c r="K393" i="13"/>
  <c r="F393" i="13"/>
  <c r="C393" i="13"/>
  <c r="N392" i="13"/>
  <c r="M392" i="13"/>
  <c r="L392" i="13"/>
  <c r="K392" i="13"/>
  <c r="F392" i="13"/>
  <c r="C392" i="13"/>
  <c r="N391" i="13"/>
  <c r="M391" i="13"/>
  <c r="L391" i="13"/>
  <c r="K391" i="13"/>
  <c r="F391" i="13"/>
  <c r="C391" i="13"/>
  <c r="N390" i="13"/>
  <c r="M390" i="13"/>
  <c r="L390" i="13"/>
  <c r="K390" i="13"/>
  <c r="F390" i="13"/>
  <c r="C390" i="13"/>
  <c r="N389" i="13"/>
  <c r="M389" i="13"/>
  <c r="L389" i="13"/>
  <c r="K389" i="13"/>
  <c r="F389" i="13"/>
  <c r="C389" i="13"/>
  <c r="N388" i="13"/>
  <c r="M388" i="13"/>
  <c r="L388" i="13"/>
  <c r="K388" i="13"/>
  <c r="F388" i="13"/>
  <c r="C388" i="13"/>
  <c r="N387" i="13"/>
  <c r="M387" i="13"/>
  <c r="L387" i="13"/>
  <c r="K387" i="13"/>
  <c r="F387" i="13"/>
  <c r="C387" i="13"/>
  <c r="N386" i="13"/>
  <c r="M386" i="13"/>
  <c r="L386" i="13"/>
  <c r="K386" i="13"/>
  <c r="F386" i="13"/>
  <c r="C386" i="13"/>
  <c r="N385" i="13"/>
  <c r="M385" i="13"/>
  <c r="L385" i="13"/>
  <c r="K385" i="13"/>
  <c r="F385" i="13"/>
  <c r="C385" i="13"/>
  <c r="N384" i="13"/>
  <c r="M384" i="13"/>
  <c r="L384" i="13"/>
  <c r="K384" i="13"/>
  <c r="F384" i="13"/>
  <c r="C384" i="13"/>
  <c r="N383" i="13"/>
  <c r="M383" i="13"/>
  <c r="L383" i="13"/>
  <c r="K383" i="13"/>
  <c r="F383" i="13"/>
  <c r="C383" i="13"/>
  <c r="N382" i="13"/>
  <c r="M382" i="13"/>
  <c r="L382" i="13"/>
  <c r="K382" i="13"/>
  <c r="F382" i="13"/>
  <c r="C382" i="13"/>
  <c r="N381" i="13"/>
  <c r="M381" i="13"/>
  <c r="L381" i="13"/>
  <c r="K381" i="13"/>
  <c r="F381" i="13"/>
  <c r="C381" i="13"/>
  <c r="N380" i="13"/>
  <c r="M380" i="13"/>
  <c r="L380" i="13"/>
  <c r="K380" i="13"/>
  <c r="F380" i="13"/>
  <c r="C380" i="13"/>
  <c r="N379" i="13"/>
  <c r="M379" i="13"/>
  <c r="L379" i="13"/>
  <c r="K379" i="13"/>
  <c r="F379" i="13"/>
  <c r="C379" i="13"/>
  <c r="N378" i="13"/>
  <c r="M378" i="13"/>
  <c r="L378" i="13"/>
  <c r="K378" i="13"/>
  <c r="F378" i="13"/>
  <c r="C378" i="13"/>
  <c r="N377" i="13"/>
  <c r="M377" i="13"/>
  <c r="L377" i="13"/>
  <c r="K377" i="13"/>
  <c r="F377" i="13"/>
  <c r="C377" i="13"/>
  <c r="N376" i="13"/>
  <c r="M376" i="13"/>
  <c r="L376" i="13"/>
  <c r="K376" i="13"/>
  <c r="F376" i="13"/>
  <c r="C376" i="13"/>
  <c r="N375" i="13"/>
  <c r="M375" i="13"/>
  <c r="L375" i="13"/>
  <c r="K375" i="13"/>
  <c r="F375" i="13"/>
  <c r="C375" i="13"/>
  <c r="N374" i="13"/>
  <c r="M374" i="13"/>
  <c r="L374" i="13"/>
  <c r="K374" i="13"/>
  <c r="F374" i="13"/>
  <c r="C374" i="13"/>
  <c r="N373" i="13"/>
  <c r="M373" i="13"/>
  <c r="L373" i="13"/>
  <c r="K373" i="13"/>
  <c r="F373" i="13"/>
  <c r="C373" i="13"/>
  <c r="N372" i="13"/>
  <c r="M372" i="13"/>
  <c r="L372" i="13"/>
  <c r="K372" i="13"/>
  <c r="F372" i="13"/>
  <c r="C372" i="13"/>
  <c r="N371" i="13"/>
  <c r="M371" i="13"/>
  <c r="L371" i="13"/>
  <c r="K371" i="13"/>
  <c r="F371" i="13"/>
  <c r="C371" i="13"/>
  <c r="N370" i="13"/>
  <c r="M370" i="13"/>
  <c r="L370" i="13"/>
  <c r="K370" i="13"/>
  <c r="F370" i="13"/>
  <c r="C370" i="13"/>
  <c r="N369" i="13"/>
  <c r="M369" i="13"/>
  <c r="L369" i="13"/>
  <c r="K369" i="13"/>
  <c r="F369" i="13"/>
  <c r="C369" i="13"/>
  <c r="N368" i="13"/>
  <c r="M368" i="13"/>
  <c r="L368" i="13"/>
  <c r="K368" i="13"/>
  <c r="F368" i="13"/>
  <c r="C368" i="13"/>
  <c r="N367" i="13"/>
  <c r="M367" i="13"/>
  <c r="L367" i="13"/>
  <c r="K367" i="13"/>
  <c r="F367" i="13"/>
  <c r="C367" i="13"/>
  <c r="N366" i="13"/>
  <c r="M366" i="13"/>
  <c r="L366" i="13"/>
  <c r="K366" i="13"/>
  <c r="F366" i="13"/>
  <c r="C366" i="13"/>
  <c r="N365" i="13"/>
  <c r="M365" i="13"/>
  <c r="L365" i="13"/>
  <c r="K365" i="13"/>
  <c r="F365" i="13"/>
  <c r="C365" i="13"/>
  <c r="N364" i="13"/>
  <c r="M364" i="13"/>
  <c r="L364" i="13"/>
  <c r="K364" i="13"/>
  <c r="F364" i="13"/>
  <c r="C364" i="13"/>
  <c r="N363" i="13"/>
  <c r="M363" i="13"/>
  <c r="L363" i="13"/>
  <c r="K363" i="13"/>
  <c r="F363" i="13"/>
  <c r="C363" i="13"/>
  <c r="N362" i="13"/>
  <c r="M362" i="13"/>
  <c r="L362" i="13"/>
  <c r="K362" i="13"/>
  <c r="F362" i="13"/>
  <c r="C362" i="13"/>
  <c r="N361" i="13"/>
  <c r="M361" i="13"/>
  <c r="L361" i="13"/>
  <c r="K361" i="13"/>
  <c r="F361" i="13"/>
  <c r="C361" i="13"/>
  <c r="N360" i="13"/>
  <c r="M360" i="13"/>
  <c r="L360" i="13"/>
  <c r="K360" i="13"/>
  <c r="F360" i="13"/>
  <c r="C360" i="13"/>
  <c r="N359" i="13"/>
  <c r="M359" i="13"/>
  <c r="L359" i="13"/>
  <c r="K359" i="13"/>
  <c r="F359" i="13"/>
  <c r="C359" i="13"/>
  <c r="N358" i="13"/>
  <c r="M358" i="13"/>
  <c r="L358" i="13"/>
  <c r="K358" i="13"/>
  <c r="F358" i="13"/>
  <c r="C358" i="13"/>
  <c r="N357" i="13"/>
  <c r="M357" i="13"/>
  <c r="L357" i="13"/>
  <c r="K357" i="13"/>
  <c r="F357" i="13"/>
  <c r="C357" i="13"/>
  <c r="N356" i="13"/>
  <c r="M356" i="13"/>
  <c r="L356" i="13"/>
  <c r="K356" i="13"/>
  <c r="F356" i="13"/>
  <c r="C356" i="13"/>
  <c r="N355" i="13"/>
  <c r="M355" i="13"/>
  <c r="L355" i="13"/>
  <c r="K355" i="13"/>
  <c r="F355" i="13"/>
  <c r="C355" i="13"/>
  <c r="N354" i="13"/>
  <c r="M354" i="13"/>
  <c r="L354" i="13"/>
  <c r="K354" i="13"/>
  <c r="F354" i="13"/>
  <c r="C354" i="13"/>
  <c r="N353" i="13"/>
  <c r="M353" i="13"/>
  <c r="L353" i="13"/>
  <c r="K353" i="13"/>
  <c r="F353" i="13"/>
  <c r="C353" i="13"/>
  <c r="N352" i="13"/>
  <c r="M352" i="13"/>
  <c r="L352" i="13"/>
  <c r="K352" i="13"/>
  <c r="F352" i="13"/>
  <c r="C352" i="13"/>
  <c r="N351" i="13"/>
  <c r="M351" i="13"/>
  <c r="L351" i="13"/>
  <c r="K351" i="13"/>
  <c r="F351" i="13"/>
  <c r="C351" i="13"/>
  <c r="N350" i="13"/>
  <c r="M350" i="13"/>
  <c r="L350" i="13"/>
  <c r="K350" i="13"/>
  <c r="F350" i="13"/>
  <c r="C350" i="13"/>
  <c r="N349" i="13"/>
  <c r="M349" i="13"/>
  <c r="L349" i="13"/>
  <c r="K349" i="13"/>
  <c r="F349" i="13"/>
  <c r="C349" i="13"/>
  <c r="N348" i="13"/>
  <c r="M348" i="13"/>
  <c r="L348" i="13"/>
  <c r="K348" i="13"/>
  <c r="F348" i="13"/>
  <c r="C348" i="13"/>
  <c r="N347" i="13"/>
  <c r="M347" i="13"/>
  <c r="L347" i="13"/>
  <c r="K347" i="13"/>
  <c r="F347" i="13"/>
  <c r="C347" i="13"/>
  <c r="N346" i="13"/>
  <c r="M346" i="13"/>
  <c r="L346" i="13"/>
  <c r="K346" i="13"/>
  <c r="F346" i="13"/>
  <c r="C346" i="13"/>
  <c r="N345" i="13"/>
  <c r="M345" i="13"/>
  <c r="L345" i="13"/>
  <c r="K345" i="13"/>
  <c r="F345" i="13"/>
  <c r="C345" i="13"/>
  <c r="N344" i="13"/>
  <c r="M344" i="13"/>
  <c r="L344" i="13"/>
  <c r="K344" i="13"/>
  <c r="F344" i="13"/>
  <c r="C344" i="13"/>
  <c r="N343" i="13"/>
  <c r="M343" i="13"/>
  <c r="L343" i="13"/>
  <c r="K343" i="13"/>
  <c r="F343" i="13"/>
  <c r="C343" i="13"/>
  <c r="N342" i="13"/>
  <c r="M342" i="13"/>
  <c r="L342" i="13"/>
  <c r="K342" i="13"/>
  <c r="F342" i="13"/>
  <c r="C342" i="13"/>
  <c r="N341" i="13"/>
  <c r="M341" i="13"/>
  <c r="L341" i="13"/>
  <c r="K341" i="13"/>
  <c r="F341" i="13"/>
  <c r="C341" i="13"/>
  <c r="N340" i="13"/>
  <c r="M340" i="13"/>
  <c r="L340" i="13"/>
  <c r="K340" i="13"/>
  <c r="F340" i="13"/>
  <c r="C340" i="13"/>
  <c r="N339" i="13"/>
  <c r="M339" i="13"/>
  <c r="L339" i="13"/>
  <c r="K339" i="13"/>
  <c r="F339" i="13"/>
  <c r="C339" i="13"/>
  <c r="N338" i="13"/>
  <c r="M338" i="13"/>
  <c r="L338" i="13"/>
  <c r="K338" i="13"/>
  <c r="F338" i="13"/>
  <c r="C338" i="13"/>
  <c r="N337" i="13"/>
  <c r="M337" i="13"/>
  <c r="L337" i="13"/>
  <c r="K337" i="13"/>
  <c r="F337" i="13"/>
  <c r="C337" i="13"/>
  <c r="N336" i="13"/>
  <c r="M336" i="13"/>
  <c r="L336" i="13"/>
  <c r="K336" i="13"/>
  <c r="F336" i="13"/>
  <c r="C336" i="13"/>
  <c r="N335" i="13"/>
  <c r="M335" i="13"/>
  <c r="L335" i="13"/>
  <c r="K335" i="13"/>
  <c r="F335" i="13"/>
  <c r="C335" i="13"/>
  <c r="N334" i="13"/>
  <c r="M334" i="13"/>
  <c r="L334" i="13"/>
  <c r="K334" i="13"/>
  <c r="F334" i="13"/>
  <c r="C334" i="13"/>
  <c r="N333" i="13"/>
  <c r="M333" i="13"/>
  <c r="L333" i="13"/>
  <c r="K333" i="13"/>
  <c r="F333" i="13"/>
  <c r="C333" i="13"/>
  <c r="N332" i="13"/>
  <c r="M332" i="13"/>
  <c r="L332" i="13"/>
  <c r="K332" i="13"/>
  <c r="F332" i="13"/>
  <c r="C332" i="13"/>
  <c r="N331" i="13"/>
  <c r="M331" i="13"/>
  <c r="L331" i="13"/>
  <c r="K331" i="13"/>
  <c r="F331" i="13"/>
  <c r="C331" i="13"/>
  <c r="N330" i="13"/>
  <c r="M330" i="13"/>
  <c r="L330" i="13"/>
  <c r="K330" i="13"/>
  <c r="F330" i="13"/>
  <c r="C330" i="13"/>
  <c r="N329" i="13"/>
  <c r="M329" i="13"/>
  <c r="L329" i="13"/>
  <c r="K329" i="13"/>
  <c r="F329" i="13"/>
  <c r="C329" i="13"/>
  <c r="N328" i="13"/>
  <c r="M328" i="13"/>
  <c r="L328" i="13"/>
  <c r="K328" i="13"/>
  <c r="F328" i="13"/>
  <c r="C328" i="13"/>
  <c r="N327" i="13"/>
  <c r="M327" i="13"/>
  <c r="L327" i="13"/>
  <c r="K327" i="13"/>
  <c r="F327" i="13"/>
  <c r="C327" i="13"/>
  <c r="N326" i="13"/>
  <c r="M326" i="13"/>
  <c r="L326" i="13"/>
  <c r="K326" i="13"/>
  <c r="F326" i="13"/>
  <c r="C326" i="13"/>
  <c r="N325" i="13"/>
  <c r="M325" i="13"/>
  <c r="L325" i="13"/>
  <c r="K325" i="13"/>
  <c r="F325" i="13"/>
  <c r="C325" i="13"/>
  <c r="N324" i="13"/>
  <c r="M324" i="13"/>
  <c r="L324" i="13"/>
  <c r="K324" i="13"/>
  <c r="F324" i="13"/>
  <c r="C324" i="13"/>
  <c r="N323" i="13"/>
  <c r="M323" i="13"/>
  <c r="L323" i="13"/>
  <c r="K323" i="13"/>
  <c r="F323" i="13"/>
  <c r="C323" i="13"/>
  <c r="N322" i="13"/>
  <c r="M322" i="13"/>
  <c r="L322" i="13"/>
  <c r="K322" i="13"/>
  <c r="F322" i="13"/>
  <c r="C322" i="13"/>
  <c r="N321" i="13"/>
  <c r="M321" i="13"/>
  <c r="L321" i="13"/>
  <c r="K321" i="13"/>
  <c r="F321" i="13"/>
  <c r="C321" i="13"/>
  <c r="N320" i="13"/>
  <c r="M320" i="13"/>
  <c r="L320" i="13"/>
  <c r="K320" i="13"/>
  <c r="F320" i="13"/>
  <c r="C320" i="13"/>
  <c r="N319" i="13"/>
  <c r="M319" i="13"/>
  <c r="L319" i="13"/>
  <c r="K319" i="13"/>
  <c r="F319" i="13"/>
  <c r="C319" i="13"/>
  <c r="N318" i="13"/>
  <c r="M318" i="13"/>
  <c r="L318" i="13"/>
  <c r="K318" i="13"/>
  <c r="F318" i="13"/>
  <c r="C318" i="13"/>
  <c r="N317" i="13"/>
  <c r="M317" i="13"/>
  <c r="L317" i="13"/>
  <c r="K317" i="13"/>
  <c r="F317" i="13"/>
  <c r="C317" i="13"/>
  <c r="N316" i="13"/>
  <c r="M316" i="13"/>
  <c r="L316" i="13"/>
  <c r="K316" i="13"/>
  <c r="F316" i="13"/>
  <c r="C316" i="13"/>
  <c r="N315" i="13"/>
  <c r="M315" i="13"/>
  <c r="L315" i="13"/>
  <c r="K315" i="13"/>
  <c r="F315" i="13"/>
  <c r="C315" i="13"/>
  <c r="N314" i="13"/>
  <c r="M314" i="13"/>
  <c r="L314" i="13"/>
  <c r="K314" i="13"/>
  <c r="F314" i="13"/>
  <c r="C314" i="13"/>
  <c r="N313" i="13"/>
  <c r="M313" i="13"/>
  <c r="L313" i="13"/>
  <c r="K313" i="13"/>
  <c r="F313" i="13"/>
  <c r="C313" i="13"/>
  <c r="N312" i="13"/>
  <c r="M312" i="13"/>
  <c r="L312" i="13"/>
  <c r="K312" i="13"/>
  <c r="F312" i="13"/>
  <c r="C312" i="13"/>
  <c r="N311" i="13"/>
  <c r="M311" i="13"/>
  <c r="L311" i="13"/>
  <c r="K311" i="13"/>
  <c r="F311" i="13"/>
  <c r="C311" i="13"/>
  <c r="N310" i="13"/>
  <c r="M310" i="13"/>
  <c r="L310" i="13"/>
  <c r="K310" i="13"/>
  <c r="F310" i="13"/>
  <c r="C310" i="13"/>
  <c r="N309" i="13"/>
  <c r="M309" i="13"/>
  <c r="L309" i="13"/>
  <c r="K309" i="13"/>
  <c r="F309" i="13"/>
  <c r="C309" i="13"/>
  <c r="N308" i="13"/>
  <c r="M308" i="13"/>
  <c r="L308" i="13"/>
  <c r="K308" i="13"/>
  <c r="F308" i="13"/>
  <c r="C308" i="13"/>
  <c r="N307" i="13"/>
  <c r="M307" i="13"/>
  <c r="L307" i="13"/>
  <c r="K307" i="13"/>
  <c r="F307" i="13"/>
  <c r="C307" i="13"/>
  <c r="N306" i="13"/>
  <c r="M306" i="13"/>
  <c r="L306" i="13"/>
  <c r="K306" i="13"/>
  <c r="F306" i="13"/>
  <c r="C306" i="13"/>
  <c r="N305" i="13"/>
  <c r="M305" i="13"/>
  <c r="L305" i="13"/>
  <c r="K305" i="13"/>
  <c r="F305" i="13"/>
  <c r="C305" i="13"/>
  <c r="N304" i="13"/>
  <c r="M304" i="13"/>
  <c r="L304" i="13"/>
  <c r="K304" i="13"/>
  <c r="F304" i="13"/>
  <c r="C304" i="13"/>
  <c r="N303" i="13"/>
  <c r="M303" i="13"/>
  <c r="L303" i="13"/>
  <c r="K303" i="13"/>
  <c r="F303" i="13"/>
  <c r="C303" i="13"/>
  <c r="N302" i="13"/>
  <c r="M302" i="13"/>
  <c r="L302" i="13"/>
  <c r="K302" i="13"/>
  <c r="F302" i="13"/>
  <c r="C302" i="13"/>
  <c r="N301" i="13"/>
  <c r="M301" i="13"/>
  <c r="L301" i="13"/>
  <c r="K301" i="13"/>
  <c r="F301" i="13"/>
  <c r="C301" i="13"/>
  <c r="N300" i="13"/>
  <c r="M300" i="13"/>
  <c r="L300" i="13"/>
  <c r="K300" i="13"/>
  <c r="F300" i="13"/>
  <c r="C300" i="13"/>
  <c r="N299" i="13"/>
  <c r="M299" i="13"/>
  <c r="L299" i="13"/>
  <c r="K299" i="13"/>
  <c r="F299" i="13"/>
  <c r="C299" i="13"/>
  <c r="N298" i="13"/>
  <c r="M298" i="13"/>
  <c r="L298" i="13"/>
  <c r="K298" i="13"/>
  <c r="F298" i="13"/>
  <c r="C298" i="13"/>
  <c r="N297" i="13"/>
  <c r="M297" i="13"/>
  <c r="L297" i="13"/>
  <c r="K297" i="13"/>
  <c r="F297" i="13"/>
  <c r="C297" i="13"/>
  <c r="N296" i="13"/>
  <c r="M296" i="13"/>
  <c r="L296" i="13"/>
  <c r="K296" i="13"/>
  <c r="F296" i="13"/>
  <c r="C296" i="13"/>
  <c r="N295" i="13"/>
  <c r="M295" i="13"/>
  <c r="L295" i="13"/>
  <c r="K295" i="13"/>
  <c r="F295" i="13"/>
  <c r="C295" i="13"/>
  <c r="N294" i="13"/>
  <c r="M294" i="13"/>
  <c r="L294" i="13"/>
  <c r="K294" i="13"/>
  <c r="F294" i="13"/>
  <c r="C294" i="13"/>
  <c r="N293" i="13"/>
  <c r="M293" i="13"/>
  <c r="L293" i="13"/>
  <c r="K293" i="13"/>
  <c r="F293" i="13"/>
  <c r="C293" i="13"/>
  <c r="N292" i="13"/>
  <c r="M292" i="13"/>
  <c r="L292" i="13"/>
  <c r="K292" i="13"/>
  <c r="F292" i="13"/>
  <c r="C292" i="13"/>
  <c r="N291" i="13"/>
  <c r="M291" i="13"/>
  <c r="L291" i="13"/>
  <c r="K291" i="13"/>
  <c r="F291" i="13"/>
  <c r="C291" i="13"/>
  <c r="N290" i="13"/>
  <c r="M290" i="13"/>
  <c r="L290" i="13"/>
  <c r="K290" i="13"/>
  <c r="F290" i="13"/>
  <c r="C290" i="13"/>
  <c r="N289" i="13"/>
  <c r="M289" i="13"/>
  <c r="L289" i="13"/>
  <c r="K289" i="13"/>
  <c r="F289" i="13"/>
  <c r="C289" i="13"/>
  <c r="N288" i="13"/>
  <c r="M288" i="13"/>
  <c r="L288" i="13"/>
  <c r="K288" i="13"/>
  <c r="F288" i="13"/>
  <c r="C288" i="13"/>
  <c r="N287" i="13"/>
  <c r="M287" i="13"/>
  <c r="L287" i="13"/>
  <c r="K287" i="13"/>
  <c r="F287" i="13"/>
  <c r="C287" i="13"/>
  <c r="N286" i="13"/>
  <c r="M286" i="13"/>
  <c r="L286" i="13"/>
  <c r="K286" i="13"/>
  <c r="F286" i="13"/>
  <c r="C286" i="13"/>
  <c r="N285" i="13"/>
  <c r="M285" i="13"/>
  <c r="L285" i="13"/>
  <c r="K285" i="13"/>
  <c r="F285" i="13"/>
  <c r="C285" i="13"/>
  <c r="N284" i="13"/>
  <c r="M284" i="13"/>
  <c r="L284" i="13"/>
  <c r="K284" i="13"/>
  <c r="F284" i="13"/>
  <c r="C284" i="13"/>
  <c r="N283" i="13"/>
  <c r="M283" i="13"/>
  <c r="L283" i="13"/>
  <c r="K283" i="13"/>
  <c r="F283" i="13"/>
  <c r="C283" i="13"/>
  <c r="N282" i="13"/>
  <c r="M282" i="13"/>
  <c r="L282" i="13"/>
  <c r="K282" i="13"/>
  <c r="F282" i="13"/>
  <c r="C282" i="13"/>
  <c r="N281" i="13"/>
  <c r="M281" i="13"/>
  <c r="L281" i="13"/>
  <c r="K281" i="13"/>
  <c r="F281" i="13"/>
  <c r="C281" i="13"/>
  <c r="N280" i="13"/>
  <c r="M280" i="13"/>
  <c r="L280" i="13"/>
  <c r="K280" i="13"/>
  <c r="F280" i="13"/>
  <c r="C280" i="13"/>
  <c r="N279" i="13"/>
  <c r="M279" i="13"/>
  <c r="L279" i="13"/>
  <c r="K279" i="13"/>
  <c r="F279" i="13"/>
  <c r="C279" i="13"/>
  <c r="N278" i="13"/>
  <c r="M278" i="13"/>
  <c r="L278" i="13"/>
  <c r="K278" i="13"/>
  <c r="F278" i="13"/>
  <c r="C278" i="13"/>
  <c r="N277" i="13"/>
  <c r="M277" i="13"/>
  <c r="L277" i="13"/>
  <c r="K277" i="13"/>
  <c r="F277" i="13"/>
  <c r="C277" i="13"/>
  <c r="N276" i="13"/>
  <c r="M276" i="13"/>
  <c r="L276" i="13"/>
  <c r="K276" i="13"/>
  <c r="F276" i="13"/>
  <c r="C276" i="13"/>
  <c r="N275" i="13"/>
  <c r="M275" i="13"/>
  <c r="L275" i="13"/>
  <c r="K275" i="13"/>
  <c r="F275" i="13"/>
  <c r="C275" i="13"/>
  <c r="N274" i="13"/>
  <c r="M274" i="13"/>
  <c r="L274" i="13"/>
  <c r="K274" i="13"/>
  <c r="F274" i="13"/>
  <c r="C274" i="13"/>
  <c r="N273" i="13"/>
  <c r="M273" i="13"/>
  <c r="L273" i="13"/>
  <c r="K273" i="13"/>
  <c r="F273" i="13"/>
  <c r="C273" i="13"/>
  <c r="N272" i="13"/>
  <c r="M272" i="13"/>
  <c r="L272" i="13"/>
  <c r="K272" i="13"/>
  <c r="F272" i="13"/>
  <c r="C272" i="13"/>
  <c r="N271" i="13"/>
  <c r="M271" i="13"/>
  <c r="L271" i="13"/>
  <c r="K271" i="13"/>
  <c r="F271" i="13"/>
  <c r="C271" i="13"/>
  <c r="N270" i="13"/>
  <c r="M270" i="13"/>
  <c r="L270" i="13"/>
  <c r="K270" i="13"/>
  <c r="F270" i="13"/>
  <c r="C270" i="13"/>
  <c r="N269" i="13"/>
  <c r="M269" i="13"/>
  <c r="L269" i="13"/>
  <c r="K269" i="13"/>
  <c r="F269" i="13"/>
  <c r="C269" i="13"/>
  <c r="N268" i="13"/>
  <c r="M268" i="13"/>
  <c r="L268" i="13"/>
  <c r="K268" i="13"/>
  <c r="F268" i="13"/>
  <c r="C268" i="13"/>
  <c r="N267" i="13"/>
  <c r="M267" i="13"/>
  <c r="L267" i="13"/>
  <c r="K267" i="13"/>
  <c r="F267" i="13"/>
  <c r="C267" i="13"/>
  <c r="N266" i="13"/>
  <c r="M266" i="13"/>
  <c r="L266" i="13"/>
  <c r="K266" i="13"/>
  <c r="F266" i="13"/>
  <c r="C266" i="13"/>
  <c r="N265" i="13"/>
  <c r="M265" i="13"/>
  <c r="L265" i="13"/>
  <c r="K265" i="13"/>
  <c r="F265" i="13"/>
  <c r="C265" i="13"/>
  <c r="N264" i="13"/>
  <c r="M264" i="13"/>
  <c r="L264" i="13"/>
  <c r="K264" i="13"/>
  <c r="F264" i="13"/>
  <c r="C264" i="13"/>
  <c r="N263" i="13"/>
  <c r="M263" i="13"/>
  <c r="L263" i="13"/>
  <c r="K263" i="13"/>
  <c r="F263" i="13"/>
  <c r="C263" i="13"/>
  <c r="N262" i="13"/>
  <c r="M262" i="13"/>
  <c r="L262" i="13"/>
  <c r="K262" i="13"/>
  <c r="F262" i="13"/>
  <c r="C262" i="13"/>
  <c r="N261" i="13"/>
  <c r="M261" i="13"/>
  <c r="L261" i="13"/>
  <c r="K261" i="13"/>
  <c r="F261" i="13"/>
  <c r="C261" i="13"/>
  <c r="N260" i="13"/>
  <c r="M260" i="13"/>
  <c r="L260" i="13"/>
  <c r="K260" i="13"/>
  <c r="F260" i="13"/>
  <c r="C260" i="13"/>
  <c r="N259" i="13"/>
  <c r="M259" i="13"/>
  <c r="L259" i="13"/>
  <c r="K259" i="13"/>
  <c r="F259" i="13"/>
  <c r="C259" i="13"/>
  <c r="N258" i="13"/>
  <c r="M258" i="13"/>
  <c r="L258" i="13"/>
  <c r="K258" i="13"/>
  <c r="F258" i="13"/>
  <c r="C258" i="13"/>
  <c r="N257" i="13"/>
  <c r="M257" i="13"/>
  <c r="L257" i="13"/>
  <c r="K257" i="13"/>
  <c r="F257" i="13"/>
  <c r="C257" i="13"/>
  <c r="N256" i="13"/>
  <c r="M256" i="13"/>
  <c r="L256" i="13"/>
  <c r="K256" i="13"/>
  <c r="F256" i="13"/>
  <c r="C256" i="13"/>
  <c r="N255" i="13"/>
  <c r="M255" i="13"/>
  <c r="L255" i="13"/>
  <c r="K255" i="13"/>
  <c r="F255" i="13"/>
  <c r="C255" i="13"/>
  <c r="N254" i="13"/>
  <c r="M254" i="13"/>
  <c r="L254" i="13"/>
  <c r="K254" i="13"/>
  <c r="F254" i="13"/>
  <c r="C254" i="13"/>
  <c r="N253" i="13"/>
  <c r="M253" i="13"/>
  <c r="L253" i="13"/>
  <c r="K253" i="13"/>
  <c r="F253" i="13"/>
  <c r="C253" i="13"/>
  <c r="N252" i="13"/>
  <c r="M252" i="13"/>
  <c r="L252" i="13"/>
  <c r="K252" i="13"/>
  <c r="F252" i="13"/>
  <c r="C252" i="13"/>
  <c r="N251" i="13"/>
  <c r="M251" i="13"/>
  <c r="L251" i="13"/>
  <c r="K251" i="13"/>
  <c r="F251" i="13"/>
  <c r="C251" i="13"/>
  <c r="N250" i="13"/>
  <c r="M250" i="13"/>
  <c r="L250" i="13"/>
  <c r="K250" i="13"/>
  <c r="F250" i="13"/>
  <c r="C250" i="13"/>
  <c r="N249" i="13"/>
  <c r="M249" i="13"/>
  <c r="L249" i="13"/>
  <c r="K249" i="13"/>
  <c r="F249" i="13"/>
  <c r="C249" i="13"/>
  <c r="N248" i="13"/>
  <c r="M248" i="13"/>
  <c r="L248" i="13"/>
  <c r="K248" i="13"/>
  <c r="F248" i="13"/>
  <c r="C248" i="13"/>
  <c r="N247" i="13"/>
  <c r="M247" i="13"/>
  <c r="L247" i="13"/>
  <c r="K247" i="13"/>
  <c r="F247" i="13"/>
  <c r="C247" i="13"/>
  <c r="N246" i="13"/>
  <c r="M246" i="13"/>
  <c r="L246" i="13"/>
  <c r="K246" i="13"/>
  <c r="F246" i="13"/>
  <c r="C246" i="13"/>
  <c r="N245" i="13"/>
  <c r="M245" i="13"/>
  <c r="L245" i="13"/>
  <c r="K245" i="13"/>
  <c r="F245" i="13"/>
  <c r="C245" i="13"/>
  <c r="N244" i="13"/>
  <c r="M244" i="13"/>
  <c r="L244" i="13"/>
  <c r="K244" i="13"/>
  <c r="F244" i="13"/>
  <c r="C244" i="13"/>
  <c r="N243" i="13"/>
  <c r="M243" i="13"/>
  <c r="L243" i="13"/>
  <c r="K243" i="13"/>
  <c r="F243" i="13"/>
  <c r="C243" i="13"/>
  <c r="N242" i="13"/>
  <c r="M242" i="13"/>
  <c r="L242" i="13"/>
  <c r="K242" i="13"/>
  <c r="F242" i="13"/>
  <c r="C242" i="13"/>
  <c r="N241" i="13"/>
  <c r="M241" i="13"/>
  <c r="L241" i="13"/>
  <c r="K241" i="13"/>
  <c r="F241" i="13"/>
  <c r="C241" i="13"/>
  <c r="N240" i="13"/>
  <c r="M240" i="13"/>
  <c r="L240" i="13"/>
  <c r="K240" i="13"/>
  <c r="F240" i="13"/>
  <c r="C240" i="13"/>
  <c r="N239" i="13"/>
  <c r="M239" i="13"/>
  <c r="L239" i="13"/>
  <c r="K239" i="13"/>
  <c r="F239" i="13"/>
  <c r="C239" i="13"/>
  <c r="N238" i="13"/>
  <c r="M238" i="13"/>
  <c r="L238" i="13"/>
  <c r="K238" i="13"/>
  <c r="F238" i="13"/>
  <c r="C238" i="13"/>
  <c r="N237" i="13"/>
  <c r="M237" i="13"/>
  <c r="L237" i="13"/>
  <c r="K237" i="13"/>
  <c r="F237" i="13"/>
  <c r="C237" i="13"/>
  <c r="N236" i="13"/>
  <c r="M236" i="13"/>
  <c r="L236" i="13"/>
  <c r="K236" i="13"/>
  <c r="F236" i="13"/>
  <c r="C236" i="13"/>
  <c r="N235" i="13"/>
  <c r="M235" i="13"/>
  <c r="L235" i="13"/>
  <c r="K235" i="13"/>
  <c r="F235" i="13"/>
  <c r="C235" i="13"/>
  <c r="N234" i="13"/>
  <c r="M234" i="13"/>
  <c r="L234" i="13"/>
  <c r="K234" i="13"/>
  <c r="F234" i="13"/>
  <c r="C234" i="13"/>
  <c r="N233" i="13"/>
  <c r="M233" i="13"/>
  <c r="L233" i="13"/>
  <c r="K233" i="13"/>
  <c r="F233" i="13"/>
  <c r="C233" i="13"/>
  <c r="N232" i="13"/>
  <c r="M232" i="13"/>
  <c r="L232" i="13"/>
  <c r="K232" i="13"/>
  <c r="F232" i="13"/>
  <c r="C232" i="13"/>
  <c r="N231" i="13"/>
  <c r="M231" i="13"/>
  <c r="L231" i="13"/>
  <c r="K231" i="13"/>
  <c r="F231" i="13"/>
  <c r="C231" i="13"/>
  <c r="N230" i="13"/>
  <c r="M230" i="13"/>
  <c r="L230" i="13"/>
  <c r="K230" i="13"/>
  <c r="F230" i="13"/>
  <c r="C230" i="13"/>
  <c r="N229" i="13"/>
  <c r="M229" i="13"/>
  <c r="L229" i="13"/>
  <c r="K229" i="13"/>
  <c r="F229" i="13"/>
  <c r="C229" i="13"/>
  <c r="N228" i="13"/>
  <c r="M228" i="13"/>
  <c r="L228" i="13"/>
  <c r="K228" i="13"/>
  <c r="F228" i="13"/>
  <c r="C228" i="13"/>
  <c r="N227" i="13"/>
  <c r="M227" i="13"/>
  <c r="L227" i="13"/>
  <c r="K227" i="13"/>
  <c r="F227" i="13"/>
  <c r="C227" i="13"/>
  <c r="N226" i="13"/>
  <c r="M226" i="13"/>
  <c r="L226" i="13"/>
  <c r="K226" i="13"/>
  <c r="F226" i="13"/>
  <c r="C226" i="13"/>
  <c r="N225" i="13"/>
  <c r="M225" i="13"/>
  <c r="L225" i="13"/>
  <c r="K225" i="13"/>
  <c r="F225" i="13"/>
  <c r="C225" i="13"/>
  <c r="N224" i="13"/>
  <c r="M224" i="13"/>
  <c r="L224" i="13"/>
  <c r="K224" i="13"/>
  <c r="F224" i="13"/>
  <c r="C224" i="13"/>
  <c r="N223" i="13"/>
  <c r="M223" i="13"/>
  <c r="L223" i="13"/>
  <c r="K223" i="13"/>
  <c r="F223" i="13"/>
  <c r="C223" i="13"/>
  <c r="N222" i="13"/>
  <c r="M222" i="13"/>
  <c r="L222" i="13"/>
  <c r="K222" i="13"/>
  <c r="F222" i="13"/>
  <c r="C222" i="13"/>
  <c r="N221" i="13"/>
  <c r="M221" i="13"/>
  <c r="L221" i="13"/>
  <c r="K221" i="13"/>
  <c r="F221" i="13"/>
  <c r="C221" i="13"/>
  <c r="N220" i="13"/>
  <c r="M220" i="13"/>
  <c r="L220" i="13"/>
  <c r="K220" i="13"/>
  <c r="F220" i="13"/>
  <c r="C220" i="13"/>
  <c r="N219" i="13"/>
  <c r="M219" i="13"/>
  <c r="L219" i="13"/>
  <c r="K219" i="13"/>
  <c r="F219" i="13"/>
  <c r="C219" i="13"/>
  <c r="N218" i="13"/>
  <c r="M218" i="13"/>
  <c r="L218" i="13"/>
  <c r="K218" i="13"/>
  <c r="F218" i="13"/>
  <c r="C218" i="13"/>
  <c r="N217" i="13"/>
  <c r="M217" i="13"/>
  <c r="L217" i="13"/>
  <c r="K217" i="13"/>
  <c r="F217" i="13"/>
  <c r="C217" i="13"/>
  <c r="N216" i="13"/>
  <c r="M216" i="13"/>
  <c r="L216" i="13"/>
  <c r="K216" i="13"/>
  <c r="F216" i="13"/>
  <c r="C216" i="13"/>
  <c r="N215" i="13"/>
  <c r="M215" i="13"/>
  <c r="L215" i="13"/>
  <c r="K215" i="13"/>
  <c r="F215" i="13"/>
  <c r="C215" i="13"/>
  <c r="N214" i="13"/>
  <c r="M214" i="13"/>
  <c r="L214" i="13"/>
  <c r="K214" i="13"/>
  <c r="F214" i="13"/>
  <c r="C214" i="13"/>
  <c r="N213" i="13"/>
  <c r="M213" i="13"/>
  <c r="L213" i="13"/>
  <c r="K213" i="13"/>
  <c r="F213" i="13"/>
  <c r="C213" i="13"/>
  <c r="N212" i="13"/>
  <c r="M212" i="13"/>
  <c r="L212" i="13"/>
  <c r="K212" i="13"/>
  <c r="F212" i="13"/>
  <c r="C212" i="13"/>
  <c r="N211" i="13"/>
  <c r="M211" i="13"/>
  <c r="L211" i="13"/>
  <c r="K211" i="13"/>
  <c r="F211" i="13"/>
  <c r="C211" i="13"/>
  <c r="N210" i="13"/>
  <c r="M210" i="13"/>
  <c r="L210" i="13"/>
  <c r="K210" i="13"/>
  <c r="F210" i="13"/>
  <c r="C210" i="13"/>
  <c r="N209" i="13"/>
  <c r="M209" i="13"/>
  <c r="L209" i="13"/>
  <c r="K209" i="13"/>
  <c r="F209" i="13"/>
  <c r="C209" i="13"/>
  <c r="N208" i="13"/>
  <c r="M208" i="13"/>
  <c r="L208" i="13"/>
  <c r="K208" i="13"/>
  <c r="F208" i="13"/>
  <c r="C208" i="13"/>
  <c r="N207" i="13"/>
  <c r="M207" i="13"/>
  <c r="L207" i="13"/>
  <c r="K207" i="13"/>
  <c r="F207" i="13"/>
  <c r="C207" i="13"/>
  <c r="N206" i="13"/>
  <c r="M206" i="13"/>
  <c r="L206" i="13"/>
  <c r="K206" i="13"/>
  <c r="F206" i="13"/>
  <c r="C206" i="13"/>
  <c r="N205" i="13"/>
  <c r="M205" i="13"/>
  <c r="L205" i="13"/>
  <c r="K205" i="13"/>
  <c r="F205" i="13"/>
  <c r="C205" i="13"/>
  <c r="N204" i="13"/>
  <c r="M204" i="13"/>
  <c r="L204" i="13"/>
  <c r="K204" i="13"/>
  <c r="F204" i="13"/>
  <c r="C204" i="13"/>
  <c r="N203" i="13"/>
  <c r="M203" i="13"/>
  <c r="L203" i="13"/>
  <c r="K203" i="13"/>
  <c r="F203" i="13"/>
  <c r="C203" i="13"/>
  <c r="N202" i="13"/>
  <c r="M202" i="13"/>
  <c r="L202" i="13"/>
  <c r="K202" i="13"/>
  <c r="F202" i="13"/>
  <c r="C202" i="13"/>
  <c r="N201" i="13"/>
  <c r="M201" i="13"/>
  <c r="L201" i="13"/>
  <c r="K201" i="13"/>
  <c r="F201" i="13"/>
  <c r="C201" i="13"/>
  <c r="N200" i="13"/>
  <c r="M200" i="13"/>
  <c r="L200" i="13"/>
  <c r="K200" i="13"/>
  <c r="F200" i="13"/>
  <c r="C200" i="13"/>
  <c r="N199" i="13"/>
  <c r="M199" i="13"/>
  <c r="L199" i="13"/>
  <c r="K199" i="13"/>
  <c r="F199" i="13"/>
  <c r="C199" i="13"/>
  <c r="N198" i="13"/>
  <c r="M198" i="13"/>
  <c r="L198" i="13"/>
  <c r="K198" i="13"/>
  <c r="F198" i="13"/>
  <c r="C198" i="13"/>
  <c r="N197" i="13"/>
  <c r="M197" i="13"/>
  <c r="L197" i="13"/>
  <c r="K197" i="13"/>
  <c r="F197" i="13"/>
  <c r="C197" i="13"/>
  <c r="N196" i="13"/>
  <c r="M196" i="13"/>
  <c r="L196" i="13"/>
  <c r="K196" i="13"/>
  <c r="F196" i="13"/>
  <c r="C196" i="13"/>
  <c r="N195" i="13"/>
  <c r="M195" i="13"/>
  <c r="L195" i="13"/>
  <c r="K195" i="13"/>
  <c r="F195" i="13"/>
  <c r="C195" i="13"/>
  <c r="N194" i="13"/>
  <c r="M194" i="13"/>
  <c r="L194" i="13"/>
  <c r="K194" i="13"/>
  <c r="F194" i="13"/>
  <c r="C194" i="13"/>
  <c r="N193" i="13"/>
  <c r="M193" i="13"/>
  <c r="L193" i="13"/>
  <c r="K193" i="13"/>
  <c r="F193" i="13"/>
  <c r="C193" i="13"/>
  <c r="N192" i="13"/>
  <c r="M192" i="13"/>
  <c r="L192" i="13"/>
  <c r="K192" i="13"/>
  <c r="F192" i="13"/>
  <c r="C192" i="13"/>
  <c r="N191" i="13"/>
  <c r="M191" i="13"/>
  <c r="L191" i="13"/>
  <c r="K191" i="13"/>
  <c r="F191" i="13"/>
  <c r="C191" i="13"/>
  <c r="N190" i="13"/>
  <c r="M190" i="13"/>
  <c r="L190" i="13"/>
  <c r="K190" i="13"/>
  <c r="F190" i="13"/>
  <c r="C190" i="13"/>
  <c r="N189" i="13"/>
  <c r="M189" i="13"/>
  <c r="L189" i="13"/>
  <c r="K189" i="13"/>
  <c r="F189" i="13"/>
  <c r="C189" i="13"/>
  <c r="N188" i="13"/>
  <c r="M188" i="13"/>
  <c r="L188" i="13"/>
  <c r="K188" i="13"/>
  <c r="F188" i="13"/>
  <c r="C188" i="13"/>
  <c r="N187" i="13"/>
  <c r="M187" i="13"/>
  <c r="L187" i="13"/>
  <c r="K187" i="13"/>
  <c r="F187" i="13"/>
  <c r="C187" i="13"/>
  <c r="N186" i="13"/>
  <c r="M186" i="13"/>
  <c r="L186" i="13"/>
  <c r="K186" i="13"/>
  <c r="F186" i="13"/>
  <c r="C186" i="13"/>
  <c r="N185" i="13"/>
  <c r="M185" i="13"/>
  <c r="L185" i="13"/>
  <c r="K185" i="13"/>
  <c r="F185" i="13"/>
  <c r="C185" i="13"/>
  <c r="N184" i="13"/>
  <c r="M184" i="13"/>
  <c r="L184" i="13"/>
  <c r="K184" i="13"/>
  <c r="F184" i="13"/>
  <c r="C184" i="13"/>
  <c r="N183" i="13"/>
  <c r="M183" i="13"/>
  <c r="L183" i="13"/>
  <c r="K183" i="13"/>
  <c r="F183" i="13"/>
  <c r="C183" i="13"/>
  <c r="N182" i="13"/>
  <c r="M182" i="13"/>
  <c r="L182" i="13"/>
  <c r="K182" i="13"/>
  <c r="F182" i="13"/>
  <c r="C182" i="13"/>
  <c r="N181" i="13"/>
  <c r="M181" i="13"/>
  <c r="L181" i="13"/>
  <c r="K181" i="13"/>
  <c r="F181" i="13"/>
  <c r="C181" i="13"/>
  <c r="N180" i="13"/>
  <c r="M180" i="13"/>
  <c r="L180" i="13"/>
  <c r="K180" i="13"/>
  <c r="F180" i="13"/>
  <c r="C180" i="13"/>
  <c r="N179" i="13"/>
  <c r="M179" i="13"/>
  <c r="L179" i="13"/>
  <c r="K179" i="13"/>
  <c r="F179" i="13"/>
  <c r="C179" i="13"/>
  <c r="N178" i="13"/>
  <c r="M178" i="13"/>
  <c r="L178" i="13"/>
  <c r="K178" i="13"/>
  <c r="F178" i="13"/>
  <c r="C178" i="13"/>
  <c r="N177" i="13"/>
  <c r="M177" i="13"/>
  <c r="L177" i="13"/>
  <c r="K177" i="13"/>
  <c r="F177" i="13"/>
  <c r="C177" i="13"/>
  <c r="N176" i="13"/>
  <c r="M176" i="13"/>
  <c r="L176" i="13"/>
  <c r="K176" i="13"/>
  <c r="F176" i="13"/>
  <c r="C176" i="13"/>
  <c r="N175" i="13"/>
  <c r="M175" i="13"/>
  <c r="L175" i="13"/>
  <c r="K175" i="13"/>
  <c r="F175" i="13"/>
  <c r="C175" i="13"/>
  <c r="N174" i="13"/>
  <c r="M174" i="13"/>
  <c r="L174" i="13"/>
  <c r="K174" i="13"/>
  <c r="F174" i="13"/>
  <c r="C174" i="13"/>
  <c r="N173" i="13"/>
  <c r="M173" i="13"/>
  <c r="L173" i="13"/>
  <c r="K173" i="13"/>
  <c r="F173" i="13"/>
  <c r="C173" i="13"/>
  <c r="N172" i="13"/>
  <c r="M172" i="13"/>
  <c r="L172" i="13"/>
  <c r="K172" i="13"/>
  <c r="F172" i="13"/>
  <c r="C172" i="13"/>
  <c r="N171" i="13"/>
  <c r="M171" i="13"/>
  <c r="L171" i="13"/>
  <c r="K171" i="13"/>
  <c r="F171" i="13"/>
  <c r="C171" i="13"/>
  <c r="N170" i="13"/>
  <c r="M170" i="13"/>
  <c r="L170" i="13"/>
  <c r="K170" i="13"/>
  <c r="F170" i="13"/>
  <c r="C170" i="13"/>
  <c r="N169" i="13"/>
  <c r="M169" i="13"/>
  <c r="L169" i="13"/>
  <c r="K169" i="13"/>
  <c r="F169" i="13"/>
  <c r="C169" i="13"/>
  <c r="N168" i="13"/>
  <c r="M168" i="13"/>
  <c r="L168" i="13"/>
  <c r="K168" i="13"/>
  <c r="F168" i="13"/>
  <c r="C168" i="13"/>
  <c r="N167" i="13"/>
  <c r="M167" i="13"/>
  <c r="L167" i="13"/>
  <c r="K167" i="13"/>
  <c r="F167" i="13"/>
  <c r="C167" i="13"/>
  <c r="N166" i="13"/>
  <c r="M166" i="13"/>
  <c r="L166" i="13"/>
  <c r="K166" i="13"/>
  <c r="F166" i="13"/>
  <c r="C166" i="13"/>
  <c r="N165" i="13"/>
  <c r="M165" i="13"/>
  <c r="L165" i="13"/>
  <c r="K165" i="13"/>
  <c r="F165" i="13"/>
  <c r="C165" i="13"/>
  <c r="N164" i="13"/>
  <c r="M164" i="13"/>
  <c r="L164" i="13"/>
  <c r="K164" i="13"/>
  <c r="F164" i="13"/>
  <c r="C164" i="13"/>
  <c r="N163" i="13"/>
  <c r="M163" i="13"/>
  <c r="L163" i="13"/>
  <c r="K163" i="13"/>
  <c r="F163" i="13"/>
  <c r="C163" i="13"/>
  <c r="N162" i="13"/>
  <c r="M162" i="13"/>
  <c r="L162" i="13"/>
  <c r="K162" i="13"/>
  <c r="F162" i="13"/>
  <c r="C162" i="13"/>
  <c r="N161" i="13"/>
  <c r="M161" i="13"/>
  <c r="L161" i="13"/>
  <c r="K161" i="13"/>
  <c r="F161" i="13"/>
  <c r="C161" i="13"/>
  <c r="N160" i="13"/>
  <c r="M160" i="13"/>
  <c r="L160" i="13"/>
  <c r="K160" i="13"/>
  <c r="F160" i="13"/>
  <c r="C160" i="13"/>
  <c r="N159" i="13"/>
  <c r="M159" i="13"/>
  <c r="L159" i="13"/>
  <c r="K159" i="13"/>
  <c r="F159" i="13"/>
  <c r="C159" i="13"/>
  <c r="N158" i="13"/>
  <c r="M158" i="13"/>
  <c r="L158" i="13"/>
  <c r="K158" i="13"/>
  <c r="F158" i="13"/>
  <c r="C158" i="13"/>
  <c r="N157" i="13"/>
  <c r="M157" i="13"/>
  <c r="L157" i="13"/>
  <c r="K157" i="13"/>
  <c r="F157" i="13"/>
  <c r="C157" i="13"/>
  <c r="N156" i="13"/>
  <c r="M156" i="13"/>
  <c r="L156" i="13"/>
  <c r="K156" i="13"/>
  <c r="F156" i="13"/>
  <c r="C156" i="13"/>
  <c r="N155" i="13"/>
  <c r="M155" i="13"/>
  <c r="L155" i="13"/>
  <c r="K155" i="13"/>
  <c r="F155" i="13"/>
  <c r="C155" i="13"/>
  <c r="N154" i="13"/>
  <c r="M154" i="13"/>
  <c r="L154" i="13"/>
  <c r="K154" i="13"/>
  <c r="F154" i="13"/>
  <c r="C154" i="13"/>
  <c r="N153" i="13"/>
  <c r="M153" i="13"/>
  <c r="L153" i="13"/>
  <c r="K153" i="13"/>
  <c r="F153" i="13"/>
  <c r="C153" i="13"/>
  <c r="N152" i="13"/>
  <c r="M152" i="13"/>
  <c r="L152" i="13"/>
  <c r="K152" i="13"/>
  <c r="F152" i="13"/>
  <c r="C152" i="13"/>
  <c r="N151" i="13"/>
  <c r="M151" i="13"/>
  <c r="L151" i="13"/>
  <c r="K151" i="13"/>
  <c r="F151" i="13"/>
  <c r="C151" i="13"/>
  <c r="N150" i="13"/>
  <c r="M150" i="13"/>
  <c r="L150" i="13"/>
  <c r="K150" i="13"/>
  <c r="F150" i="13"/>
  <c r="C150" i="13"/>
  <c r="N149" i="13"/>
  <c r="M149" i="13"/>
  <c r="L149" i="13"/>
  <c r="K149" i="13"/>
  <c r="F149" i="13"/>
  <c r="C149" i="13"/>
  <c r="N148" i="13"/>
  <c r="M148" i="13"/>
  <c r="L148" i="13"/>
  <c r="K148" i="13"/>
  <c r="F148" i="13"/>
  <c r="C148" i="13"/>
  <c r="N147" i="13"/>
  <c r="M147" i="13"/>
  <c r="L147" i="13"/>
  <c r="K147" i="13"/>
  <c r="F147" i="13"/>
  <c r="C147" i="13"/>
  <c r="N146" i="13"/>
  <c r="M146" i="13"/>
  <c r="L146" i="13"/>
  <c r="K146" i="13"/>
  <c r="F146" i="13"/>
  <c r="C146" i="13"/>
  <c r="N145" i="13"/>
  <c r="M145" i="13"/>
  <c r="L145" i="13"/>
  <c r="K145" i="13"/>
  <c r="F145" i="13"/>
  <c r="C145" i="13"/>
  <c r="N144" i="13"/>
  <c r="M144" i="13"/>
  <c r="L144" i="13"/>
  <c r="K144" i="13"/>
  <c r="F144" i="13"/>
  <c r="C144" i="13"/>
  <c r="N143" i="13"/>
  <c r="M143" i="13"/>
  <c r="L143" i="13"/>
  <c r="K143" i="13"/>
  <c r="F143" i="13"/>
  <c r="C143" i="13"/>
  <c r="N142" i="13"/>
  <c r="M142" i="13"/>
  <c r="L142" i="13"/>
  <c r="K142" i="13"/>
  <c r="F142" i="13"/>
  <c r="C142" i="13"/>
  <c r="N141" i="13"/>
  <c r="M141" i="13"/>
  <c r="L141" i="13"/>
  <c r="K141" i="13"/>
  <c r="F141" i="13"/>
  <c r="C141" i="13"/>
  <c r="N140" i="13"/>
  <c r="M140" i="13"/>
  <c r="L140" i="13"/>
  <c r="K140" i="13"/>
  <c r="F140" i="13"/>
  <c r="C140" i="13"/>
  <c r="N139" i="13"/>
  <c r="M139" i="13"/>
  <c r="L139" i="13"/>
  <c r="K139" i="13"/>
  <c r="F139" i="13"/>
  <c r="C139" i="13"/>
  <c r="N138" i="13"/>
  <c r="M138" i="13"/>
  <c r="L138" i="13"/>
  <c r="K138" i="13"/>
  <c r="F138" i="13"/>
  <c r="C138" i="13"/>
  <c r="N137" i="13"/>
  <c r="M137" i="13"/>
  <c r="L137" i="13"/>
  <c r="K137" i="13"/>
  <c r="F137" i="13"/>
  <c r="C137" i="13"/>
  <c r="N136" i="13"/>
  <c r="M136" i="13"/>
  <c r="L136" i="13"/>
  <c r="K136" i="13"/>
  <c r="F136" i="13"/>
  <c r="C136" i="13"/>
  <c r="N135" i="13"/>
  <c r="M135" i="13"/>
  <c r="L135" i="13"/>
  <c r="K135" i="13"/>
  <c r="F135" i="13"/>
  <c r="C135" i="13"/>
  <c r="N134" i="13"/>
  <c r="M134" i="13"/>
  <c r="L134" i="13"/>
  <c r="K134" i="13"/>
  <c r="F134" i="13"/>
  <c r="C134" i="13"/>
  <c r="N133" i="13"/>
  <c r="M133" i="13"/>
  <c r="L133" i="13"/>
  <c r="K133" i="13"/>
  <c r="F133" i="13"/>
  <c r="C133" i="13"/>
  <c r="N132" i="13"/>
  <c r="M132" i="13"/>
  <c r="L132" i="13"/>
  <c r="K132" i="13"/>
  <c r="F132" i="13"/>
  <c r="C132" i="13"/>
  <c r="N131" i="13"/>
  <c r="M131" i="13"/>
  <c r="L131" i="13"/>
  <c r="K131" i="13"/>
  <c r="F131" i="13"/>
  <c r="C131" i="13"/>
  <c r="N130" i="13"/>
  <c r="M130" i="13"/>
  <c r="L130" i="13"/>
  <c r="K130" i="13"/>
  <c r="F130" i="13"/>
  <c r="C130" i="13"/>
  <c r="N129" i="13"/>
  <c r="M129" i="13"/>
  <c r="L129" i="13"/>
  <c r="K129" i="13"/>
  <c r="F129" i="13"/>
  <c r="C129" i="13"/>
  <c r="N128" i="13"/>
  <c r="M128" i="13"/>
  <c r="L128" i="13"/>
  <c r="K128" i="13"/>
  <c r="F128" i="13"/>
  <c r="C128" i="13"/>
  <c r="N127" i="13"/>
  <c r="M127" i="13"/>
  <c r="L127" i="13"/>
  <c r="K127" i="13"/>
  <c r="F127" i="13"/>
  <c r="C127" i="13"/>
  <c r="N126" i="13"/>
  <c r="M126" i="13"/>
  <c r="L126" i="13"/>
  <c r="K126" i="13"/>
  <c r="F126" i="13"/>
  <c r="C126" i="13"/>
  <c r="N125" i="13"/>
  <c r="M125" i="13"/>
  <c r="L125" i="13"/>
  <c r="K125" i="13"/>
  <c r="F125" i="13"/>
  <c r="C125" i="13"/>
  <c r="N124" i="13"/>
  <c r="M124" i="13"/>
  <c r="L124" i="13"/>
  <c r="K124" i="13"/>
  <c r="F124" i="13"/>
  <c r="C124" i="13"/>
  <c r="N123" i="13"/>
  <c r="M123" i="13"/>
  <c r="L123" i="13"/>
  <c r="K123" i="13"/>
  <c r="F123" i="13"/>
  <c r="C123" i="13"/>
  <c r="N122" i="13"/>
  <c r="M122" i="13"/>
  <c r="L122" i="13"/>
  <c r="K122" i="13"/>
  <c r="F122" i="13"/>
  <c r="C122" i="13"/>
  <c r="N121" i="13"/>
  <c r="M121" i="13"/>
  <c r="L121" i="13"/>
  <c r="K121" i="13"/>
  <c r="F121" i="13"/>
  <c r="C121" i="13"/>
  <c r="N120" i="13"/>
  <c r="M120" i="13"/>
  <c r="L120" i="13"/>
  <c r="K120" i="13"/>
  <c r="F120" i="13"/>
  <c r="C120" i="13"/>
  <c r="N119" i="13"/>
  <c r="M119" i="13"/>
  <c r="L119" i="13"/>
  <c r="K119" i="13"/>
  <c r="F119" i="13"/>
  <c r="C119" i="13"/>
  <c r="N118" i="13"/>
  <c r="M118" i="13"/>
  <c r="L118" i="13"/>
  <c r="K118" i="13"/>
  <c r="F118" i="13"/>
  <c r="C118" i="13"/>
  <c r="N117" i="13"/>
  <c r="M117" i="13"/>
  <c r="L117" i="13"/>
  <c r="K117" i="13"/>
  <c r="F117" i="13"/>
  <c r="C117" i="13"/>
  <c r="N116" i="13"/>
  <c r="M116" i="13"/>
  <c r="L116" i="13"/>
  <c r="K116" i="13"/>
  <c r="F116" i="13"/>
  <c r="C116" i="13"/>
  <c r="N115" i="13"/>
  <c r="M115" i="13"/>
  <c r="L115" i="13"/>
  <c r="K115" i="13"/>
  <c r="F115" i="13"/>
  <c r="C115" i="13"/>
  <c r="N114" i="13"/>
  <c r="M114" i="13"/>
  <c r="L114" i="13"/>
  <c r="K114" i="13"/>
  <c r="F114" i="13"/>
  <c r="C114" i="13"/>
  <c r="N113" i="13"/>
  <c r="M113" i="13"/>
  <c r="L113" i="13"/>
  <c r="K113" i="13"/>
  <c r="F113" i="13"/>
  <c r="C113" i="13"/>
  <c r="N112" i="13"/>
  <c r="M112" i="13"/>
  <c r="L112" i="13"/>
  <c r="K112" i="13"/>
  <c r="F112" i="13"/>
  <c r="C112" i="13"/>
  <c r="N111" i="13"/>
  <c r="M111" i="13"/>
  <c r="L111" i="13"/>
  <c r="K111" i="13"/>
  <c r="F111" i="13"/>
  <c r="C111" i="13"/>
  <c r="N110" i="13"/>
  <c r="M110" i="13"/>
  <c r="L110" i="13"/>
  <c r="K110" i="13"/>
  <c r="F110" i="13"/>
  <c r="C110" i="13"/>
  <c r="N109" i="13"/>
  <c r="M109" i="13"/>
  <c r="L109" i="13"/>
  <c r="K109" i="13"/>
  <c r="F109" i="13"/>
  <c r="C109" i="13"/>
  <c r="N108" i="13"/>
  <c r="M108" i="13"/>
  <c r="L108" i="13"/>
  <c r="K108" i="13"/>
  <c r="F108" i="13"/>
  <c r="C108" i="13"/>
  <c r="N107" i="13"/>
  <c r="M107" i="13"/>
  <c r="L107" i="13"/>
  <c r="K107" i="13"/>
  <c r="F107" i="13"/>
  <c r="C107" i="13"/>
  <c r="N106" i="13"/>
  <c r="M106" i="13"/>
  <c r="L106" i="13"/>
  <c r="K106" i="13"/>
  <c r="F106" i="13"/>
  <c r="C106" i="13"/>
  <c r="N105" i="13"/>
  <c r="M105" i="13"/>
  <c r="L105" i="13"/>
  <c r="K105" i="13"/>
  <c r="F105" i="13"/>
  <c r="C105" i="13"/>
  <c r="N104" i="13"/>
  <c r="M104" i="13"/>
  <c r="L104" i="13"/>
  <c r="K104" i="13"/>
  <c r="F104" i="13"/>
  <c r="C104" i="13"/>
  <c r="N103" i="13"/>
  <c r="M103" i="13"/>
  <c r="L103" i="13"/>
  <c r="K103" i="13"/>
  <c r="F103" i="13"/>
  <c r="C103" i="13"/>
  <c r="N102" i="13"/>
  <c r="M102" i="13"/>
  <c r="L102" i="13"/>
  <c r="K102" i="13"/>
  <c r="F102" i="13"/>
  <c r="C102" i="13"/>
  <c r="N101" i="13"/>
  <c r="M101" i="13"/>
  <c r="L101" i="13"/>
  <c r="K101" i="13"/>
  <c r="F101" i="13"/>
  <c r="C101" i="13"/>
  <c r="N100" i="13"/>
  <c r="M100" i="13"/>
  <c r="L100" i="13"/>
  <c r="K100" i="13"/>
  <c r="F100" i="13"/>
  <c r="C100" i="13"/>
  <c r="N99" i="13"/>
  <c r="M99" i="13"/>
  <c r="L99" i="13"/>
  <c r="K99" i="13"/>
  <c r="F99" i="13"/>
  <c r="C99" i="13"/>
  <c r="N98" i="13"/>
  <c r="M98" i="13"/>
  <c r="L98" i="13"/>
  <c r="K98" i="13"/>
  <c r="F98" i="13"/>
  <c r="C98" i="13"/>
  <c r="N97" i="13"/>
  <c r="M97" i="13"/>
  <c r="L97" i="13"/>
  <c r="K97" i="13"/>
  <c r="F97" i="13"/>
  <c r="C97" i="13"/>
  <c r="N96" i="13"/>
  <c r="M96" i="13"/>
  <c r="L96" i="13"/>
  <c r="K96" i="13"/>
  <c r="F96" i="13"/>
  <c r="C96" i="13"/>
  <c r="N95" i="13"/>
  <c r="M95" i="13"/>
  <c r="L95" i="13"/>
  <c r="K95" i="13"/>
  <c r="F95" i="13"/>
  <c r="C95" i="13"/>
  <c r="N94" i="13"/>
  <c r="M94" i="13"/>
  <c r="L94" i="13"/>
  <c r="K94" i="13"/>
  <c r="F94" i="13"/>
  <c r="C94" i="13"/>
  <c r="N93" i="13"/>
  <c r="M93" i="13"/>
  <c r="L93" i="13"/>
  <c r="K93" i="13"/>
  <c r="F93" i="13"/>
  <c r="C93" i="13"/>
  <c r="N92" i="13"/>
  <c r="M92" i="13"/>
  <c r="L92" i="13"/>
  <c r="K92" i="13"/>
  <c r="F92" i="13"/>
  <c r="C92" i="13"/>
  <c r="N91" i="13"/>
  <c r="M91" i="13"/>
  <c r="L91" i="13"/>
  <c r="K91" i="13"/>
  <c r="F91" i="13"/>
  <c r="C91" i="13"/>
  <c r="N90" i="13"/>
  <c r="M90" i="13"/>
  <c r="L90" i="13"/>
  <c r="K90" i="13"/>
  <c r="F90" i="13"/>
  <c r="C90" i="13"/>
  <c r="N89" i="13"/>
  <c r="M89" i="13"/>
  <c r="L89" i="13"/>
  <c r="K89" i="13"/>
  <c r="F89" i="13"/>
  <c r="C89" i="13"/>
  <c r="N88" i="13"/>
  <c r="M88" i="13"/>
  <c r="L88" i="13"/>
  <c r="K88" i="13"/>
  <c r="F88" i="13"/>
  <c r="C88" i="13"/>
  <c r="N87" i="13"/>
  <c r="M87" i="13"/>
  <c r="L87" i="13"/>
  <c r="K87" i="13"/>
  <c r="F87" i="13"/>
  <c r="C87" i="13"/>
  <c r="N86" i="13"/>
  <c r="M86" i="13"/>
  <c r="L86" i="13"/>
  <c r="K86" i="13"/>
  <c r="F86" i="13"/>
  <c r="C86" i="13"/>
  <c r="N85" i="13"/>
  <c r="M85" i="13"/>
  <c r="L85" i="13"/>
  <c r="K85" i="13"/>
  <c r="F85" i="13"/>
  <c r="C85" i="13"/>
  <c r="N84" i="13"/>
  <c r="M84" i="13"/>
  <c r="L84" i="13"/>
  <c r="K84" i="13"/>
  <c r="F84" i="13"/>
  <c r="C84" i="13"/>
  <c r="N83" i="13"/>
  <c r="M83" i="13"/>
  <c r="L83" i="13"/>
  <c r="K83" i="13"/>
  <c r="F83" i="13"/>
  <c r="C83" i="13"/>
  <c r="N82" i="13"/>
  <c r="M82" i="13"/>
  <c r="L82" i="13"/>
  <c r="K82" i="13"/>
  <c r="F82" i="13"/>
  <c r="C82" i="13"/>
  <c r="N81" i="13"/>
  <c r="M81" i="13"/>
  <c r="L81" i="13"/>
  <c r="K81" i="13"/>
  <c r="F81" i="13"/>
  <c r="C81" i="13"/>
  <c r="N80" i="13"/>
  <c r="M80" i="13"/>
  <c r="L80" i="13"/>
  <c r="K80" i="13"/>
  <c r="F80" i="13"/>
  <c r="C80" i="13"/>
  <c r="N79" i="13"/>
  <c r="M79" i="13"/>
  <c r="L79" i="13"/>
  <c r="K79" i="13"/>
  <c r="F79" i="13"/>
  <c r="C79" i="13"/>
  <c r="N78" i="13"/>
  <c r="M78" i="13"/>
  <c r="L78" i="13"/>
  <c r="K78" i="13"/>
  <c r="F78" i="13"/>
  <c r="C78" i="13"/>
  <c r="N77" i="13"/>
  <c r="M77" i="13"/>
  <c r="L77" i="13"/>
  <c r="K77" i="13"/>
  <c r="F77" i="13"/>
  <c r="C77" i="13"/>
  <c r="N76" i="13"/>
  <c r="M76" i="13"/>
  <c r="L76" i="13"/>
  <c r="K76" i="13"/>
  <c r="F76" i="13"/>
  <c r="C76" i="13"/>
  <c r="N75" i="13"/>
  <c r="M75" i="13"/>
  <c r="L75" i="13"/>
  <c r="K75" i="13"/>
  <c r="F75" i="13"/>
  <c r="C75" i="13"/>
  <c r="N74" i="13"/>
  <c r="M74" i="13"/>
  <c r="L74" i="13"/>
  <c r="K74" i="13"/>
  <c r="F74" i="13"/>
  <c r="C74" i="13"/>
  <c r="N73" i="13"/>
  <c r="M73" i="13"/>
  <c r="L73" i="13"/>
  <c r="K73" i="13"/>
  <c r="F73" i="13"/>
  <c r="C73" i="13"/>
  <c r="N72" i="13"/>
  <c r="M72" i="13"/>
  <c r="L72" i="13"/>
  <c r="K72" i="13"/>
  <c r="F72" i="13"/>
  <c r="C72" i="13"/>
  <c r="N71" i="13"/>
  <c r="M71" i="13"/>
  <c r="L71" i="13"/>
  <c r="K71" i="13"/>
  <c r="F71" i="13"/>
  <c r="C71" i="13"/>
  <c r="N70" i="13"/>
  <c r="M70" i="13"/>
  <c r="L70" i="13"/>
  <c r="K70" i="13"/>
  <c r="F70" i="13"/>
  <c r="C70" i="13"/>
  <c r="N69" i="13"/>
  <c r="M69" i="13"/>
  <c r="L69" i="13"/>
  <c r="K69" i="13"/>
  <c r="F69" i="13"/>
  <c r="C69" i="13"/>
  <c r="N68" i="13"/>
  <c r="M68" i="13"/>
  <c r="L68" i="13"/>
  <c r="K68" i="13"/>
  <c r="F68" i="13"/>
  <c r="C68" i="13"/>
  <c r="N67" i="13"/>
  <c r="M67" i="13"/>
  <c r="L67" i="13"/>
  <c r="K67" i="13"/>
  <c r="F67" i="13"/>
  <c r="C67" i="13"/>
  <c r="N66" i="13"/>
  <c r="M66" i="13"/>
  <c r="L66" i="13"/>
  <c r="K66" i="13"/>
  <c r="F66" i="13"/>
  <c r="C66" i="13"/>
  <c r="N65" i="13"/>
  <c r="M65" i="13"/>
  <c r="L65" i="13"/>
  <c r="K65" i="13"/>
  <c r="F65" i="13"/>
  <c r="C65" i="13"/>
  <c r="N64" i="13"/>
  <c r="M64" i="13"/>
  <c r="L64" i="13"/>
  <c r="K64" i="13"/>
  <c r="F64" i="13"/>
  <c r="C64" i="13"/>
  <c r="N63" i="13"/>
  <c r="M63" i="13"/>
  <c r="L63" i="13"/>
  <c r="K63" i="13"/>
  <c r="F63" i="13"/>
  <c r="C63" i="13"/>
  <c r="N62" i="13"/>
  <c r="M62" i="13"/>
  <c r="L62" i="13"/>
  <c r="K62" i="13"/>
  <c r="F62" i="13"/>
  <c r="C62" i="13"/>
  <c r="N61" i="13"/>
  <c r="M61" i="13"/>
  <c r="L61" i="13"/>
  <c r="K61" i="13"/>
  <c r="F61" i="13"/>
  <c r="C61" i="13"/>
  <c r="N60" i="13"/>
  <c r="M60" i="13"/>
  <c r="L60" i="13"/>
  <c r="K60" i="13"/>
  <c r="F60" i="13"/>
  <c r="C60" i="13"/>
  <c r="N59" i="13"/>
  <c r="M59" i="13"/>
  <c r="L59" i="13"/>
  <c r="K59" i="13"/>
  <c r="F59" i="13"/>
  <c r="C59" i="13"/>
  <c r="N58" i="13"/>
  <c r="M58" i="13"/>
  <c r="L58" i="13"/>
  <c r="K58" i="13"/>
  <c r="F58" i="13"/>
  <c r="C58" i="13"/>
  <c r="N57" i="13"/>
  <c r="M57" i="13"/>
  <c r="L57" i="13"/>
  <c r="K57" i="13"/>
  <c r="F57" i="13"/>
  <c r="C57" i="13"/>
  <c r="N56" i="13"/>
  <c r="M56" i="13"/>
  <c r="L56" i="13"/>
  <c r="K56" i="13"/>
  <c r="F56" i="13"/>
  <c r="C56" i="13"/>
  <c r="N55" i="13"/>
  <c r="M55" i="13"/>
  <c r="L55" i="13"/>
  <c r="K55" i="13"/>
  <c r="F55" i="13"/>
  <c r="C55" i="13"/>
  <c r="N54" i="13"/>
  <c r="M54" i="13"/>
  <c r="L54" i="13"/>
  <c r="K54" i="13"/>
  <c r="F54" i="13"/>
  <c r="C54" i="13"/>
  <c r="N53" i="13"/>
  <c r="M53" i="13"/>
  <c r="L53" i="13"/>
  <c r="K53" i="13"/>
  <c r="F53" i="13"/>
  <c r="C53" i="13"/>
  <c r="N52" i="13"/>
  <c r="M52" i="13"/>
  <c r="L52" i="13"/>
  <c r="K52" i="13"/>
  <c r="F52" i="13"/>
  <c r="C52" i="13"/>
  <c r="N51" i="13"/>
  <c r="M51" i="13"/>
  <c r="L51" i="13"/>
  <c r="K51" i="13"/>
  <c r="F51" i="13"/>
  <c r="C51" i="13"/>
  <c r="N50" i="13"/>
  <c r="M50" i="13"/>
  <c r="L50" i="13"/>
  <c r="K50" i="13"/>
  <c r="F50" i="13"/>
  <c r="C50" i="13"/>
  <c r="N49" i="13"/>
  <c r="M49" i="13"/>
  <c r="L49" i="13"/>
  <c r="K49" i="13"/>
  <c r="F49" i="13"/>
  <c r="C49" i="13"/>
  <c r="N48" i="13"/>
  <c r="M48" i="13"/>
  <c r="L48" i="13"/>
  <c r="K48" i="13"/>
  <c r="F48" i="13"/>
  <c r="C48" i="13"/>
  <c r="N47" i="13"/>
  <c r="M47" i="13"/>
  <c r="L47" i="13"/>
  <c r="K47" i="13"/>
  <c r="F47" i="13"/>
  <c r="C47" i="13"/>
  <c r="N46" i="13"/>
  <c r="M46" i="13"/>
  <c r="L46" i="13"/>
  <c r="K46" i="13"/>
  <c r="F46" i="13"/>
  <c r="C46" i="13"/>
  <c r="N45" i="13"/>
  <c r="M45" i="13"/>
  <c r="L45" i="13"/>
  <c r="K45" i="13"/>
  <c r="F45" i="13"/>
  <c r="C45" i="13"/>
  <c r="N44" i="13"/>
  <c r="M44" i="13"/>
  <c r="L44" i="13"/>
  <c r="K44" i="13"/>
  <c r="F44" i="13"/>
  <c r="C44" i="13"/>
  <c r="N43" i="13"/>
  <c r="M43" i="13"/>
  <c r="L43" i="13"/>
  <c r="K43" i="13"/>
  <c r="F43" i="13"/>
  <c r="C43" i="13"/>
  <c r="N42" i="13"/>
  <c r="M42" i="13"/>
  <c r="L42" i="13"/>
  <c r="K42" i="13"/>
  <c r="F42" i="13"/>
  <c r="C42" i="13"/>
  <c r="N41" i="13"/>
  <c r="M41" i="13"/>
  <c r="L41" i="13"/>
  <c r="K41" i="13"/>
  <c r="F41" i="13"/>
  <c r="C41" i="13"/>
  <c r="N40" i="13"/>
  <c r="M40" i="13"/>
  <c r="L40" i="13"/>
  <c r="K40" i="13"/>
  <c r="F40" i="13"/>
  <c r="C40" i="13"/>
  <c r="N39" i="13"/>
  <c r="M39" i="13"/>
  <c r="L39" i="13"/>
  <c r="K39" i="13"/>
  <c r="F39" i="13"/>
  <c r="C39" i="13"/>
  <c r="N38" i="13"/>
  <c r="M38" i="13"/>
  <c r="L38" i="13"/>
  <c r="K38" i="13"/>
  <c r="F38" i="13"/>
  <c r="C38" i="13"/>
  <c r="N37" i="13"/>
  <c r="M37" i="13"/>
  <c r="L37" i="13"/>
  <c r="K37" i="13"/>
  <c r="F37" i="13"/>
  <c r="C37" i="13"/>
  <c r="N36" i="13"/>
  <c r="M36" i="13"/>
  <c r="L36" i="13"/>
  <c r="K36" i="13"/>
  <c r="F36" i="13"/>
  <c r="C36" i="13"/>
  <c r="N35" i="13"/>
  <c r="M35" i="13"/>
  <c r="L35" i="13"/>
  <c r="K35" i="13"/>
  <c r="F35" i="13"/>
  <c r="C35" i="13"/>
  <c r="N34" i="13"/>
  <c r="M34" i="13"/>
  <c r="L34" i="13"/>
  <c r="K34" i="13"/>
  <c r="F34" i="13"/>
  <c r="C34" i="13"/>
  <c r="N33" i="13"/>
  <c r="M33" i="13"/>
  <c r="L33" i="13"/>
  <c r="K33" i="13"/>
  <c r="F33" i="13"/>
  <c r="C33" i="13"/>
  <c r="N32" i="13"/>
  <c r="M32" i="13"/>
  <c r="L32" i="13"/>
  <c r="K32" i="13"/>
  <c r="F32" i="13"/>
  <c r="C32" i="13"/>
  <c r="N31" i="13"/>
  <c r="M31" i="13"/>
  <c r="L31" i="13"/>
  <c r="K31" i="13"/>
  <c r="F31" i="13"/>
  <c r="C31" i="13"/>
  <c r="N30" i="13"/>
  <c r="M30" i="13"/>
  <c r="L30" i="13"/>
  <c r="K30" i="13"/>
  <c r="F30" i="13"/>
  <c r="C30" i="13"/>
  <c r="N29" i="13"/>
  <c r="M29" i="13"/>
  <c r="L29" i="13"/>
  <c r="K29" i="13"/>
  <c r="F29" i="13"/>
  <c r="C29" i="13"/>
  <c r="N28" i="13"/>
  <c r="M28" i="13"/>
  <c r="L28" i="13"/>
  <c r="K28" i="13"/>
  <c r="F28" i="13"/>
  <c r="C28" i="13"/>
  <c r="N27" i="13"/>
  <c r="M27" i="13"/>
  <c r="L27" i="13"/>
  <c r="K27" i="13"/>
  <c r="F27" i="13"/>
  <c r="C27" i="13"/>
  <c r="N26" i="13"/>
  <c r="M26" i="13"/>
  <c r="L26" i="13"/>
  <c r="K26" i="13"/>
  <c r="F26" i="13"/>
  <c r="C26" i="13"/>
  <c r="N25" i="13"/>
  <c r="M25" i="13"/>
  <c r="L25" i="13"/>
  <c r="K25" i="13"/>
  <c r="F25" i="13"/>
  <c r="C25" i="13"/>
  <c r="N24" i="13"/>
  <c r="M24" i="13"/>
  <c r="L24" i="13"/>
  <c r="K24" i="13"/>
  <c r="F24" i="13"/>
  <c r="C24" i="13"/>
  <c r="N23" i="13"/>
  <c r="M23" i="13"/>
  <c r="L23" i="13"/>
  <c r="K23" i="13"/>
  <c r="F23" i="13"/>
  <c r="C23" i="13"/>
  <c r="N22" i="13"/>
  <c r="M22" i="13"/>
  <c r="L22" i="13"/>
  <c r="K22" i="13"/>
  <c r="F22" i="13"/>
  <c r="C22" i="13"/>
  <c r="N21" i="13"/>
  <c r="M21" i="13"/>
  <c r="L21" i="13"/>
  <c r="K21" i="13"/>
  <c r="F21" i="13"/>
  <c r="C21" i="13"/>
  <c r="N20" i="13"/>
  <c r="M20" i="13"/>
  <c r="L20" i="13"/>
  <c r="K20" i="13"/>
  <c r="F20" i="13"/>
  <c r="C20" i="13"/>
  <c r="N19" i="13"/>
  <c r="M19" i="13"/>
  <c r="L19" i="13"/>
  <c r="K19" i="13"/>
  <c r="F19" i="13"/>
  <c r="C19" i="13"/>
  <c r="N18" i="13"/>
  <c r="M18" i="13"/>
  <c r="L18" i="13"/>
  <c r="K18" i="13"/>
  <c r="F18" i="13"/>
  <c r="C18" i="13"/>
  <c r="N17" i="13"/>
  <c r="M17" i="13"/>
  <c r="L17" i="13"/>
  <c r="K17" i="13"/>
  <c r="F17" i="13"/>
  <c r="C17" i="13"/>
  <c r="N16" i="13"/>
  <c r="M16" i="13"/>
  <c r="L16" i="13"/>
  <c r="K16" i="13"/>
  <c r="F16" i="13"/>
  <c r="C16" i="13"/>
  <c r="N15" i="13"/>
  <c r="M15" i="13"/>
  <c r="L15" i="13"/>
  <c r="K15" i="13"/>
  <c r="F15" i="13"/>
  <c r="C15" i="13"/>
  <c r="N14" i="13"/>
  <c r="M14" i="13"/>
  <c r="L14" i="13"/>
  <c r="K14" i="13"/>
  <c r="F14" i="13"/>
  <c r="C14" i="13"/>
  <c r="N13" i="13"/>
  <c r="M13" i="13"/>
  <c r="L13" i="13"/>
  <c r="K13" i="13"/>
  <c r="F13" i="13"/>
  <c r="C13" i="13"/>
  <c r="N12" i="13"/>
  <c r="M12" i="13"/>
  <c r="L12" i="13"/>
  <c r="K12" i="13"/>
  <c r="F12" i="13"/>
  <c r="C12" i="13"/>
  <c r="N11" i="13"/>
  <c r="M11" i="13"/>
  <c r="L11" i="13"/>
  <c r="K11" i="13"/>
  <c r="F11" i="13"/>
  <c r="C11" i="13"/>
  <c r="N10" i="13"/>
  <c r="M10" i="13"/>
  <c r="L10" i="13"/>
  <c r="K10" i="13"/>
  <c r="F10" i="13"/>
  <c r="C10" i="13"/>
  <c r="N9" i="13"/>
  <c r="M9" i="13"/>
  <c r="L9" i="13"/>
  <c r="K9" i="13"/>
  <c r="F9" i="13"/>
  <c r="C9" i="13"/>
  <c r="N8" i="13"/>
  <c r="M8" i="13"/>
  <c r="L8" i="13"/>
  <c r="K8" i="13"/>
  <c r="F8" i="13"/>
  <c r="C8" i="13"/>
  <c r="N7" i="13"/>
  <c r="M7" i="13"/>
  <c r="L7" i="13"/>
  <c r="K7" i="13"/>
  <c r="F7" i="13"/>
  <c r="C7" i="13"/>
  <c r="N6" i="13"/>
  <c r="M6" i="13"/>
  <c r="L6" i="13"/>
  <c r="K6" i="13"/>
  <c r="F6" i="13"/>
  <c r="C6" i="13"/>
  <c r="N5" i="13"/>
  <c r="M5" i="13"/>
  <c r="L5" i="13"/>
  <c r="K5" i="13"/>
  <c r="F5" i="13"/>
  <c r="C5" i="13"/>
  <c r="N4" i="13"/>
  <c r="M4" i="13"/>
  <c r="L4" i="13"/>
  <c r="K4" i="13"/>
  <c r="F4" i="13"/>
  <c r="C4" i="13"/>
  <c r="N3" i="13"/>
  <c r="M3" i="13"/>
  <c r="L3" i="13"/>
  <c r="K3" i="13"/>
  <c r="F3" i="13"/>
  <c r="C3" i="13"/>
  <c r="N2" i="13"/>
  <c r="M2" i="13"/>
  <c r="L2" i="13"/>
  <c r="K2" i="13"/>
  <c r="F2" i="13"/>
  <c r="C2" i="13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10" i="10"/>
  <c r="H11" i="10"/>
  <c r="H12" i="10"/>
  <c r="H13" i="10"/>
  <c r="H14" i="10"/>
  <c r="H15" i="10"/>
  <c r="H16" i="10"/>
  <c r="H17" i="10"/>
  <c r="H18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C12" i="10"/>
  <c r="D9" i="10"/>
  <c r="D10" i="10"/>
  <c r="D11" i="10"/>
  <c r="B12" i="10"/>
  <c r="B26" i="10"/>
  <c r="C8" i="22"/>
  <c r="C9" i="22"/>
  <c r="C10" i="22"/>
  <c r="C11" i="22"/>
  <c r="F31" i="15"/>
  <c r="C10" i="15"/>
  <c r="H24" i="13" l="1"/>
  <c r="H2190" i="13"/>
  <c r="H2182" i="13"/>
  <c r="H2174" i="13"/>
  <c r="H2166" i="13"/>
  <c r="H2158" i="13"/>
  <c r="H2150" i="13"/>
  <c r="H2142" i="13"/>
  <c r="H2134" i="13"/>
  <c r="H2126" i="13"/>
  <c r="H2118" i="13"/>
  <c r="H2110" i="13"/>
  <c r="H2102" i="13"/>
  <c r="H2094" i="13"/>
  <c r="H2086" i="13"/>
  <c r="H2078" i="13"/>
  <c r="H2070" i="13"/>
  <c r="H2062" i="13"/>
  <c r="H2054" i="13"/>
  <c r="H2046" i="13"/>
  <c r="H2038" i="13"/>
  <c r="H2030" i="13"/>
  <c r="H2022" i="13"/>
  <c r="H2014" i="13"/>
  <c r="H2006" i="13"/>
  <c r="H1998" i="13"/>
  <c r="H1990" i="13"/>
  <c r="H1982" i="13"/>
  <c r="H1974" i="13"/>
  <c r="H1966" i="13"/>
  <c r="H1958" i="13"/>
  <c r="H1950" i="13"/>
  <c r="H1942" i="13"/>
  <c r="H1934" i="13"/>
  <c r="H1926" i="13"/>
  <c r="H1918" i="13"/>
  <c r="H1910" i="13"/>
  <c r="H1902" i="13"/>
  <c r="H1894" i="13"/>
  <c r="H1886" i="13"/>
  <c r="H1878" i="13"/>
  <c r="H1870" i="13"/>
  <c r="H1862" i="13"/>
  <c r="H1854" i="13"/>
  <c r="H1846" i="13"/>
  <c r="H1838" i="13"/>
  <c r="H1830" i="13"/>
  <c r="H1822" i="13"/>
  <c r="H1814" i="13"/>
  <c r="H1806" i="13"/>
  <c r="H1798" i="13"/>
  <c r="H1790" i="13"/>
  <c r="H1782" i="13"/>
  <c r="H1774" i="13"/>
  <c r="H1766" i="13"/>
  <c r="H1758" i="13"/>
  <c r="H1750" i="13"/>
  <c r="H1742" i="13"/>
  <c r="H1734" i="13"/>
  <c r="H1726" i="13"/>
  <c r="H1718" i="13"/>
  <c r="H1710" i="13"/>
  <c r="H1702" i="13"/>
  <c r="H1694" i="13"/>
  <c r="H1686" i="13"/>
  <c r="H1678" i="13"/>
  <c r="H1670" i="13"/>
  <c r="H1662" i="13"/>
  <c r="H1654" i="13"/>
  <c r="H1646" i="13"/>
  <c r="H1638" i="13"/>
  <c r="H1630" i="13"/>
  <c r="H1622" i="13"/>
  <c r="H1614" i="13"/>
  <c r="H1606" i="13"/>
  <c r="H1598" i="13"/>
  <c r="H1590" i="13"/>
  <c r="H1582" i="13"/>
  <c r="H1574" i="13"/>
  <c r="H1566" i="13"/>
  <c r="H1558" i="13"/>
  <c r="H1550" i="13"/>
  <c r="H1542" i="13"/>
  <c r="H1534" i="13"/>
  <c r="H1526" i="13"/>
  <c r="H1518" i="13"/>
  <c r="H1510" i="13"/>
  <c r="H1502" i="13"/>
  <c r="H1494" i="13"/>
  <c r="H1486" i="13"/>
  <c r="H1478" i="13"/>
  <c r="H1470" i="13"/>
  <c r="H1462" i="13"/>
  <c r="H1454" i="13"/>
  <c r="H1446" i="13"/>
  <c r="H1438" i="13"/>
  <c r="H1430" i="13"/>
  <c r="H1422" i="13"/>
  <c r="H1414" i="13"/>
  <c r="H1406" i="13"/>
  <c r="H1398" i="13"/>
  <c r="H1390" i="13"/>
  <c r="H1382" i="13"/>
  <c r="H1374" i="13"/>
  <c r="H1366" i="13"/>
  <c r="H1358" i="13"/>
  <c r="H1350" i="13"/>
  <c r="H1342" i="13"/>
  <c r="H1334" i="13"/>
  <c r="H1326" i="13"/>
  <c r="H1318" i="13"/>
  <c r="H1310" i="13"/>
  <c r="H1302" i="13"/>
  <c r="H1294" i="13"/>
  <c r="H1286" i="13"/>
  <c r="H1278" i="13"/>
  <c r="H1270" i="13"/>
  <c r="H1262" i="13"/>
  <c r="H1254" i="13"/>
  <c r="H1246" i="13"/>
  <c r="H1238" i="13"/>
  <c r="H1230" i="13"/>
  <c r="H1222" i="13"/>
  <c r="H1214" i="13"/>
  <c r="H1206" i="13"/>
  <c r="H1198" i="13"/>
  <c r="H1190" i="13"/>
  <c r="H1182" i="13"/>
  <c r="H1174" i="13"/>
  <c r="H1166" i="13"/>
  <c r="H1158" i="13"/>
  <c r="H1150" i="13"/>
  <c r="H1142" i="13"/>
  <c r="H1134" i="13"/>
  <c r="H1126" i="13"/>
  <c r="H1118" i="13"/>
  <c r="H1110" i="13"/>
  <c r="H1102" i="13"/>
  <c r="H1094" i="13"/>
  <c r="H1086" i="13"/>
  <c r="H1078" i="13"/>
  <c r="H1070" i="13"/>
  <c r="H1062" i="13"/>
  <c r="H1054" i="13"/>
  <c r="H1046" i="13"/>
  <c r="H1038" i="13"/>
  <c r="H1030" i="13"/>
  <c r="H1022" i="13"/>
  <c r="H1014" i="13"/>
  <c r="H1006" i="13"/>
  <c r="H998" i="13"/>
  <c r="H990" i="13"/>
  <c r="H982" i="13"/>
  <c r="H974" i="13"/>
  <c r="H966" i="13"/>
  <c r="H2189" i="13"/>
  <c r="H2181" i="13"/>
  <c r="H2173" i="13"/>
  <c r="H2165" i="13"/>
  <c r="H2157" i="13"/>
  <c r="H2149" i="13"/>
  <c r="H2141" i="13"/>
  <c r="H2133" i="13"/>
  <c r="H2125" i="13"/>
  <c r="H2117" i="13"/>
  <c r="H2109" i="13"/>
  <c r="H2101" i="13"/>
  <c r="H2093" i="13"/>
  <c r="H2085" i="13"/>
  <c r="H2077" i="13"/>
  <c r="H2069" i="13"/>
  <c r="H2061" i="13"/>
  <c r="H2053" i="13"/>
  <c r="H2045" i="13"/>
  <c r="H2037" i="13"/>
  <c r="H2029" i="13"/>
  <c r="H2021" i="13"/>
  <c r="H2013" i="13"/>
  <c r="H2005" i="13"/>
  <c r="H1997" i="13"/>
  <c r="H1989" i="13"/>
  <c r="H1981" i="13"/>
  <c r="H1973" i="13"/>
  <c r="H1965" i="13"/>
  <c r="H1957" i="13"/>
  <c r="H1949" i="13"/>
  <c r="H1941" i="13"/>
  <c r="H1933" i="13"/>
  <c r="H1925" i="13"/>
  <c r="H1917" i="13"/>
  <c r="H1909" i="13"/>
  <c r="H1901" i="13"/>
  <c r="H1893" i="13"/>
  <c r="H1885" i="13"/>
  <c r="H1877" i="13"/>
  <c r="H1869" i="13"/>
  <c r="H1861" i="13"/>
  <c r="H1853" i="13"/>
  <c r="H1845" i="13"/>
  <c r="H1837" i="13"/>
  <c r="H1829" i="13"/>
  <c r="H1821" i="13"/>
  <c r="H1813" i="13"/>
  <c r="H1805" i="13"/>
  <c r="H1797" i="13"/>
  <c r="H1789" i="13"/>
  <c r="H1781" i="13"/>
  <c r="H1773" i="13"/>
  <c r="H1765" i="13"/>
  <c r="H1757" i="13"/>
  <c r="H1749" i="13"/>
  <c r="H1741" i="13"/>
  <c r="H1733" i="13"/>
  <c r="H1725" i="13"/>
  <c r="H1717" i="13"/>
  <c r="H1709" i="13"/>
  <c r="H1701" i="13"/>
  <c r="H1693" i="13"/>
  <c r="H1685" i="13"/>
  <c r="H1677" i="13"/>
  <c r="H1669" i="13"/>
  <c r="H1661" i="13"/>
  <c r="H1653" i="13"/>
  <c r="H1645" i="13"/>
  <c r="H1637" i="13"/>
  <c r="H1629" i="13"/>
  <c r="H1621" i="13"/>
  <c r="H1613" i="13"/>
  <c r="H1605" i="13"/>
  <c r="H1597" i="13"/>
  <c r="H1589" i="13"/>
  <c r="H1581" i="13"/>
  <c r="H1573" i="13"/>
  <c r="H1565" i="13"/>
  <c r="H1557" i="13"/>
  <c r="H1549" i="13"/>
  <c r="H1541" i="13"/>
  <c r="H1533" i="13"/>
  <c r="H1525" i="13"/>
  <c r="H1517" i="13"/>
  <c r="H1509" i="13"/>
  <c r="H1501" i="13"/>
  <c r="H1493" i="13"/>
  <c r="H1485" i="13"/>
  <c r="H1477" i="13"/>
  <c r="H1469" i="13"/>
  <c r="H1461" i="13"/>
  <c r="H1453" i="13"/>
  <c r="H1445" i="13"/>
  <c r="H1437" i="13"/>
  <c r="H1429" i="13"/>
  <c r="H1421" i="13"/>
  <c r="H1413" i="13"/>
  <c r="H1405" i="13"/>
  <c r="H1397" i="13"/>
  <c r="H1389" i="13"/>
  <c r="H1381" i="13"/>
  <c r="H1373" i="13"/>
  <c r="H1365" i="13"/>
  <c r="H1357" i="13"/>
  <c r="H1349" i="13"/>
  <c r="H1341" i="13"/>
  <c r="H1333" i="13"/>
  <c r="H1325" i="13"/>
  <c r="H1317" i="13"/>
  <c r="H1309" i="13"/>
  <c r="H1301" i="13"/>
  <c r="H1293" i="13"/>
  <c r="H1285" i="13"/>
  <c r="H1277" i="13"/>
  <c r="H1269" i="13"/>
  <c r="H1261" i="13"/>
  <c r="H1253" i="13"/>
  <c r="H1245" i="13"/>
  <c r="H1237" i="13"/>
  <c r="H1229" i="13"/>
  <c r="H1221" i="13"/>
  <c r="H1213" i="13"/>
  <c r="H1205" i="13"/>
  <c r="H1197" i="13"/>
  <c r="H1189" i="13"/>
  <c r="H1181" i="13"/>
  <c r="H1173" i="13"/>
  <c r="H1165" i="13"/>
  <c r="H1157" i="13"/>
  <c r="H1149" i="13"/>
  <c r="H1141" i="13"/>
  <c r="H1133" i="13"/>
  <c r="H1125" i="13"/>
  <c r="H1117" i="13"/>
  <c r="H1109" i="13"/>
  <c r="H1101" i="13"/>
  <c r="H1093" i="13"/>
  <c r="H1085" i="13"/>
  <c r="H1077" i="13"/>
  <c r="H1069" i="13"/>
  <c r="H1061" i="13"/>
  <c r="H1053" i="13"/>
  <c r="H1045" i="13"/>
  <c r="H1037" i="13"/>
  <c r="H1029" i="13"/>
  <c r="H1021" i="13"/>
  <c r="H1013" i="13"/>
  <c r="H1005" i="13"/>
  <c r="H997" i="13"/>
  <c r="H989" i="13"/>
  <c r="H981" i="13"/>
  <c r="H973" i="13"/>
  <c r="H965" i="13"/>
  <c r="H957" i="13"/>
  <c r="H949" i="13"/>
  <c r="H941" i="13"/>
  <c r="H933" i="13"/>
  <c r="H925" i="13"/>
  <c r="H917" i="13"/>
  <c r="H909" i="13"/>
  <c r="H901" i="13"/>
  <c r="H893" i="13"/>
  <c r="H885" i="13"/>
  <c r="H877" i="13"/>
  <c r="H869" i="13"/>
  <c r="H861" i="13"/>
  <c r="H853" i="13"/>
  <c r="H845" i="13"/>
  <c r="H837" i="13"/>
  <c r="H829" i="13"/>
  <c r="H821" i="13"/>
  <c r="H813" i="13"/>
  <c r="H805" i="13"/>
  <c r="H797" i="13"/>
  <c r="H789" i="13"/>
  <c r="H781" i="13"/>
  <c r="H773" i="13"/>
  <c r="H765" i="13"/>
  <c r="H757" i="13"/>
  <c r="H749" i="13"/>
  <c r="H741" i="13"/>
  <c r="H733" i="13"/>
  <c r="H725" i="13"/>
  <c r="H717" i="13"/>
  <c r="H709" i="13"/>
  <c r="H701" i="13"/>
  <c r="H693" i="13"/>
  <c r="H685" i="13"/>
  <c r="H677" i="13"/>
  <c r="H669" i="13"/>
  <c r="H661" i="13"/>
  <c r="H653" i="13"/>
  <c r="H645" i="13"/>
  <c r="H637" i="13"/>
  <c r="H629" i="13"/>
  <c r="H621" i="13"/>
  <c r="H613" i="13"/>
  <c r="H605" i="13"/>
  <c r="H597" i="13"/>
  <c r="H589" i="13"/>
  <c r="H581" i="13"/>
  <c r="H573" i="13"/>
  <c r="H565" i="13"/>
  <c r="H557" i="13"/>
  <c r="H549" i="13"/>
  <c r="H541" i="13"/>
  <c r="H533" i="13"/>
  <c r="H525" i="13"/>
  <c r="H517" i="13"/>
  <c r="H509" i="13"/>
  <c r="H501" i="13"/>
  <c r="H493" i="13"/>
  <c r="H485" i="13"/>
  <c r="H477" i="13"/>
  <c r="H469" i="13"/>
  <c r="H461" i="13"/>
  <c r="H453" i="13"/>
  <c r="H445" i="13"/>
  <c r="H437" i="13"/>
  <c r="H429" i="13"/>
  <c r="H421" i="13"/>
  <c r="H413" i="13"/>
  <c r="H405" i="13"/>
  <c r="H397" i="13"/>
  <c r="H389" i="13"/>
  <c r="H381" i="13"/>
  <c r="H373" i="13"/>
  <c r="H365" i="13"/>
  <c r="H357" i="13"/>
  <c r="H349" i="13"/>
  <c r="H341" i="13"/>
  <c r="H333" i="13"/>
  <c r="H325" i="13"/>
  <c r="H317" i="13"/>
  <c r="H309" i="13"/>
  <c r="H301" i="13"/>
  <c r="H293" i="13"/>
  <c r="H285" i="13"/>
  <c r="H277" i="13"/>
  <c r="H269" i="13"/>
  <c r="H261" i="13"/>
  <c r="H253" i="13"/>
  <c r="H245" i="13"/>
  <c r="H237" i="13"/>
  <c r="H229" i="13"/>
  <c r="H221" i="13"/>
  <c r="H213" i="13"/>
  <c r="H205" i="13"/>
  <c r="H197" i="13"/>
  <c r="H189" i="13"/>
  <c r="H181" i="13"/>
  <c r="H173" i="13"/>
  <c r="H165" i="13"/>
  <c r="H157" i="13"/>
  <c r="H149" i="13"/>
  <c r="H141" i="13"/>
  <c r="H133" i="13"/>
  <c r="H125" i="13"/>
  <c r="H117" i="13"/>
  <c r="H109" i="13"/>
  <c r="H101" i="13"/>
  <c r="H93" i="13"/>
  <c r="H85" i="13"/>
  <c r="H77" i="13"/>
  <c r="H69" i="13"/>
  <c r="H61" i="13"/>
  <c r="H53" i="13"/>
  <c r="H45" i="13"/>
  <c r="H37" i="13"/>
  <c r="H29" i="13"/>
  <c r="H21" i="13"/>
  <c r="H13" i="13"/>
  <c r="H5" i="13"/>
  <c r="H958" i="13"/>
  <c r="H950" i="13"/>
  <c r="H942" i="13"/>
  <c r="H934" i="13"/>
  <c r="H926" i="13"/>
  <c r="H918" i="13"/>
  <c r="H910" i="13"/>
  <c r="H902" i="13"/>
  <c r="H894" i="13"/>
  <c r="H886" i="13"/>
  <c r="H878" i="13"/>
  <c r="H870" i="13"/>
  <c r="H862" i="13"/>
  <c r="H854" i="13"/>
  <c r="H846" i="13"/>
  <c r="H838" i="13"/>
  <c r="H830" i="13"/>
  <c r="H822" i="13"/>
  <c r="H814" i="13"/>
  <c r="H806" i="13"/>
  <c r="H798" i="13"/>
  <c r="H790" i="13"/>
  <c r="H782" i="13"/>
  <c r="H774" i="13"/>
  <c r="H766" i="13"/>
  <c r="H758" i="13"/>
  <c r="H750" i="13"/>
  <c r="H742" i="13"/>
  <c r="H734" i="13"/>
  <c r="H726" i="13"/>
  <c r="H718" i="13"/>
  <c r="H710" i="13"/>
  <c r="H702" i="13"/>
  <c r="H694" i="13"/>
  <c r="H686" i="13"/>
  <c r="H678" i="13"/>
  <c r="H670" i="13"/>
  <c r="H662" i="13"/>
  <c r="H654" i="13"/>
  <c r="H646" i="13"/>
  <c r="H638" i="13"/>
  <c r="H630" i="13"/>
  <c r="H622" i="13"/>
  <c r="H614" i="13"/>
  <c r="H606" i="13"/>
  <c r="H598" i="13"/>
  <c r="H590" i="13"/>
  <c r="H582" i="13"/>
  <c r="H574" i="13"/>
  <c r="H566" i="13"/>
  <c r="H558" i="13"/>
  <c r="H550" i="13"/>
  <c r="H542" i="13"/>
  <c r="H534" i="13"/>
  <c r="H526" i="13"/>
  <c r="H518" i="13"/>
  <c r="H510" i="13"/>
  <c r="H502" i="13"/>
  <c r="H494" i="13"/>
  <c r="H486" i="13"/>
  <c r="H478" i="13"/>
  <c r="H470" i="13"/>
  <c r="H462" i="13"/>
  <c r="H454" i="13"/>
  <c r="H446" i="13"/>
  <c r="H438" i="13"/>
  <c r="H430" i="13"/>
  <c r="H422" i="13"/>
  <c r="H414" i="13"/>
  <c r="H406" i="13"/>
  <c r="H398" i="13"/>
  <c r="H390" i="13"/>
  <c r="H382" i="13"/>
  <c r="H374" i="13"/>
  <c r="H366" i="13"/>
  <c r="H358" i="13"/>
  <c r="H350" i="13"/>
  <c r="H342" i="13"/>
  <c r="H334" i="13"/>
  <c r="H326" i="13"/>
  <c r="H318" i="13"/>
  <c r="H310" i="13"/>
  <c r="H302" i="13"/>
  <c r="H294" i="13"/>
  <c r="H286" i="13"/>
  <c r="H278" i="13"/>
  <c r="H270" i="13"/>
  <c r="H262" i="13"/>
  <c r="H254" i="13"/>
  <c r="H246" i="13"/>
  <c r="H238" i="13"/>
  <c r="H230" i="13"/>
  <c r="H222" i="13"/>
  <c r="H214" i="13"/>
  <c r="H206" i="13"/>
  <c r="H198" i="13"/>
  <c r="H190" i="13"/>
  <c r="H182" i="13"/>
  <c r="H174" i="13"/>
  <c r="H166" i="13"/>
  <c r="H158" i="13"/>
  <c r="H150" i="13"/>
  <c r="H142" i="13"/>
  <c r="H134" i="13"/>
  <c r="H126" i="13"/>
  <c r="H118" i="13"/>
  <c r="H110" i="13"/>
  <c r="H102" i="13"/>
  <c r="H94" i="13"/>
  <c r="H86" i="13"/>
  <c r="H78" i="13"/>
  <c r="H70" i="13"/>
  <c r="H62" i="13"/>
  <c r="H54" i="13"/>
  <c r="H46" i="13"/>
  <c r="H38" i="13"/>
  <c r="H30" i="13"/>
  <c r="H22" i="13"/>
  <c r="H14" i="13"/>
  <c r="H6" i="13"/>
  <c r="H327" i="13"/>
  <c r="H263" i="13"/>
  <c r="H312" i="13"/>
  <c r="H16" i="13"/>
  <c r="H8" i="13"/>
  <c r="H2187" i="13"/>
  <c r="H2179" i="13"/>
  <c r="H2171" i="13"/>
  <c r="H2163" i="13"/>
  <c r="H2155" i="13"/>
  <c r="H2147" i="13"/>
  <c r="H2139" i="13"/>
  <c r="H2131" i="13"/>
  <c r="H2123" i="13"/>
  <c r="H2115" i="13"/>
  <c r="H2107" i="13"/>
  <c r="H2099" i="13"/>
  <c r="H2091" i="13"/>
  <c r="H2083" i="13"/>
  <c r="H2075" i="13"/>
  <c r="H2067" i="13"/>
  <c r="H2059" i="13"/>
  <c r="H2051" i="13"/>
  <c r="H2043" i="13"/>
  <c r="H2035" i="13"/>
  <c r="H2027" i="13"/>
  <c r="H2019" i="13"/>
  <c r="H2011" i="13"/>
  <c r="H2003" i="13"/>
  <c r="H1995" i="13"/>
  <c r="H1987" i="13"/>
  <c r="H1979" i="13"/>
  <c r="H1971" i="13"/>
  <c r="H1963" i="13"/>
  <c r="H1955" i="13"/>
  <c r="H1947" i="13"/>
  <c r="H1939" i="13"/>
  <c r="H1931" i="13"/>
  <c r="H1923" i="13"/>
  <c r="H1915" i="13"/>
  <c r="H1907" i="13"/>
  <c r="H1899" i="13"/>
  <c r="H1891" i="13"/>
  <c r="H1883" i="13"/>
  <c r="H1875" i="13"/>
  <c r="H1867" i="13"/>
  <c r="H1859" i="13"/>
  <c r="H1851" i="13"/>
  <c r="H1843" i="13"/>
  <c r="H1835" i="13"/>
  <c r="H1827" i="13"/>
  <c r="H1819" i="13"/>
  <c r="H1811" i="13"/>
  <c r="H1803" i="13"/>
  <c r="H1795" i="13"/>
  <c r="H1787" i="13"/>
  <c r="H1779" i="13"/>
  <c r="H1771" i="13"/>
  <c r="H1763" i="13"/>
  <c r="H1755" i="13"/>
  <c r="H1747" i="13"/>
  <c r="H1739" i="13"/>
  <c r="H1731" i="13"/>
  <c r="H1723" i="13"/>
  <c r="H1715" i="13"/>
  <c r="H1707" i="13"/>
  <c r="H1699" i="13"/>
  <c r="H1691" i="13"/>
  <c r="H1683" i="13"/>
  <c r="H459" i="13"/>
  <c r="H451" i="13"/>
  <c r="H443" i="13"/>
  <c r="H435" i="13"/>
  <c r="H427" i="13"/>
  <c r="H419" i="13"/>
  <c r="H411" i="13"/>
  <c r="H403" i="13"/>
  <c r="H395" i="13"/>
  <c r="H387" i="13"/>
  <c r="H379" i="13"/>
  <c r="H371" i="13"/>
  <c r="H363" i="13"/>
  <c r="H355" i="13"/>
  <c r="H347" i="13"/>
  <c r="H339" i="13"/>
  <c r="H331" i="13"/>
  <c r="H323" i="13"/>
  <c r="H315" i="13"/>
  <c r="H307" i="13"/>
  <c r="H299" i="13"/>
  <c r="H291" i="13"/>
  <c r="H283" i="13"/>
  <c r="H275" i="13"/>
  <c r="H267" i="13"/>
  <c r="H259" i="13"/>
  <c r="H251" i="13"/>
  <c r="H243" i="13"/>
  <c r="H235" i="13"/>
  <c r="H227" i="13"/>
  <c r="H219" i="13"/>
  <c r="H211" i="13"/>
  <c r="H203" i="13"/>
  <c r="H195" i="13"/>
  <c r="H187" i="13"/>
  <c r="H179" i="13"/>
  <c r="H171" i="13"/>
  <c r="H163" i="13"/>
  <c r="H155" i="13"/>
  <c r="H147" i="13"/>
  <c r="H139" i="13"/>
  <c r="H131" i="13"/>
  <c r="H123" i="13"/>
  <c r="H115" i="13"/>
  <c r="H107" i="13"/>
  <c r="H99" i="13"/>
  <c r="H91" i="13"/>
  <c r="H83" i="13"/>
  <c r="H75" i="13"/>
  <c r="H67" i="13"/>
  <c r="H59" i="13"/>
  <c r="H51" i="13"/>
  <c r="H43" i="13"/>
  <c r="H35" i="13"/>
  <c r="H27" i="13"/>
  <c r="H19" i="13"/>
  <c r="H11" i="13"/>
  <c r="H3" i="13"/>
  <c r="H2188" i="13"/>
  <c r="H2180" i="13"/>
  <c r="H2172" i="13"/>
  <c r="H2164" i="13"/>
  <c r="H2156" i="13"/>
  <c r="H2148" i="13"/>
  <c r="H2140" i="13"/>
  <c r="H2132" i="13"/>
  <c r="H2124" i="13"/>
  <c r="H2116" i="13"/>
  <c r="H2108" i="13"/>
  <c r="H2100" i="13"/>
  <c r="H2092" i="13"/>
  <c r="H2084" i="13"/>
  <c r="H2076" i="13"/>
  <c r="H2068" i="13"/>
  <c r="H2060" i="13"/>
  <c r="H2052" i="13"/>
  <c r="H2044" i="13"/>
  <c r="H2036" i="13"/>
  <c r="H2028" i="13"/>
  <c r="H2020" i="13"/>
  <c r="H2012" i="13"/>
  <c r="H2004" i="13"/>
  <c r="H1996" i="13"/>
  <c r="H1988" i="13"/>
  <c r="H1980" i="13"/>
  <c r="H1972" i="13"/>
  <c r="H1964" i="13"/>
  <c r="H1956" i="13"/>
  <c r="H1948" i="13"/>
  <c r="H1940" i="13"/>
  <c r="H1932" i="13"/>
  <c r="H1924" i="13"/>
  <c r="H1916" i="13"/>
  <c r="H1908" i="13"/>
  <c r="H1900" i="13"/>
  <c r="H1892" i="13"/>
  <c r="H1884" i="13"/>
  <c r="H1876" i="13"/>
  <c r="H1868" i="13"/>
  <c r="H1860" i="13"/>
  <c r="H1852" i="13"/>
  <c r="H1844" i="13"/>
  <c r="H1836" i="13"/>
  <c r="H1828" i="13"/>
  <c r="H1820" i="13"/>
  <c r="H1812" i="13"/>
  <c r="H1804" i="13"/>
  <c r="H1796" i="13"/>
  <c r="H1788" i="13"/>
  <c r="H1780" i="13"/>
  <c r="H1772" i="13"/>
  <c r="H1764" i="13"/>
  <c r="H1756" i="13"/>
  <c r="H1748" i="13"/>
  <c r="H1740" i="13"/>
  <c r="H1732" i="13"/>
  <c r="H1724" i="13"/>
  <c r="H1716" i="13"/>
  <c r="H1708" i="13"/>
  <c r="H1700" i="13"/>
  <c r="H1692" i="13"/>
  <c r="H1684" i="13"/>
  <c r="H1676" i="13"/>
  <c r="H1668" i="13"/>
  <c r="H1660" i="13"/>
  <c r="H1652" i="13"/>
  <c r="H1644" i="13"/>
  <c r="H1636" i="13"/>
  <c r="H1628" i="13"/>
  <c r="H1620" i="13"/>
  <c r="H1612" i="13"/>
  <c r="H1604" i="13"/>
  <c r="H1596" i="13"/>
  <c r="H1588" i="13"/>
  <c r="H1580" i="13"/>
  <c r="H1572" i="13"/>
  <c r="H1564" i="13"/>
  <c r="H1556" i="13"/>
  <c r="H1548" i="13"/>
  <c r="H1540" i="13"/>
  <c r="H1532" i="13"/>
  <c r="H1524" i="13"/>
  <c r="H1516" i="13"/>
  <c r="H1508" i="13"/>
  <c r="H1500" i="13"/>
  <c r="H1492" i="13"/>
  <c r="H1484" i="13"/>
  <c r="H1476" i="13"/>
  <c r="H1468" i="13"/>
  <c r="H1460" i="13"/>
  <c r="H1452" i="13"/>
  <c r="H1444" i="13"/>
  <c r="H1436" i="13"/>
  <c r="H1428" i="13"/>
  <c r="H1420" i="13"/>
  <c r="H1412" i="13"/>
  <c r="H1404" i="13"/>
  <c r="H1396" i="13"/>
  <c r="H1388" i="13"/>
  <c r="H1380" i="13"/>
  <c r="H1372" i="13"/>
  <c r="H1364" i="13"/>
  <c r="H1356" i="13"/>
  <c r="H1348" i="13"/>
  <c r="H1340" i="13"/>
  <c r="H1332" i="13"/>
  <c r="H1324" i="13"/>
  <c r="H1316" i="13"/>
  <c r="H1308" i="13"/>
  <c r="H1300" i="13"/>
  <c r="H1292" i="13"/>
  <c r="H1284" i="13"/>
  <c r="H1276" i="13"/>
  <c r="H1268" i="13"/>
  <c r="H1260" i="13"/>
  <c r="H1252" i="13"/>
  <c r="H1244" i="13"/>
  <c r="H1236" i="13"/>
  <c r="H1228" i="13"/>
  <c r="H1220" i="13"/>
  <c r="H1212" i="13"/>
  <c r="H1204" i="13"/>
  <c r="H1196" i="13"/>
  <c r="H1188" i="13"/>
  <c r="H1180" i="13"/>
  <c r="H1172" i="13"/>
  <c r="H1164" i="13"/>
  <c r="H1156" i="13"/>
  <c r="H1148" i="13"/>
  <c r="H1140" i="13"/>
  <c r="H1132" i="13"/>
  <c r="H1124" i="13"/>
  <c r="H1116" i="13"/>
  <c r="H1108" i="13"/>
  <c r="H1100" i="13"/>
  <c r="H1092" i="13"/>
  <c r="H1084" i="13"/>
  <c r="H1076" i="13"/>
  <c r="H1068" i="13"/>
  <c r="H1060" i="13"/>
  <c r="H1052" i="13"/>
  <c r="H1044" i="13"/>
  <c r="H1036" i="13"/>
  <c r="H1028" i="13"/>
  <c r="H1020" i="13"/>
  <c r="H1012" i="13"/>
  <c r="H1004" i="13"/>
  <c r="H996" i="13"/>
  <c r="H988" i="13"/>
  <c r="H980" i="13"/>
  <c r="H972" i="13"/>
  <c r="H964" i="13"/>
  <c r="H956" i="13"/>
  <c r="H948" i="13"/>
  <c r="H940" i="13"/>
  <c r="H932" i="13"/>
  <c r="H924" i="13"/>
  <c r="H916" i="13"/>
  <c r="H908" i="13"/>
  <c r="H900" i="13"/>
  <c r="H892" i="13"/>
  <c r="H884" i="13"/>
  <c r="H876" i="13"/>
  <c r="H868" i="13"/>
  <c r="H860" i="13"/>
  <c r="H852" i="13"/>
  <c r="H844" i="13"/>
  <c r="H836" i="13"/>
  <c r="H828" i="13"/>
  <c r="H820" i="13"/>
  <c r="H812" i="13"/>
  <c r="H804" i="13"/>
  <c r="H796" i="13"/>
  <c r="H788" i="13"/>
  <c r="H780" i="13"/>
  <c r="H772" i="13"/>
  <c r="H764" i="13"/>
  <c r="H756" i="13"/>
  <c r="H748" i="13"/>
  <c r="H740" i="13"/>
  <c r="H732" i="13"/>
  <c r="H724" i="13"/>
  <c r="H716" i="13"/>
  <c r="H708" i="13"/>
  <c r="H700" i="13"/>
  <c r="H692" i="13"/>
  <c r="H684" i="13"/>
  <c r="H676" i="13"/>
  <c r="H668" i="13"/>
  <c r="H660" i="13"/>
  <c r="H652" i="13"/>
  <c r="H644" i="13"/>
  <c r="H636" i="13"/>
  <c r="H628" i="13"/>
  <c r="H620" i="13"/>
  <c r="H612" i="13"/>
  <c r="H604" i="13"/>
  <c r="H596" i="13"/>
  <c r="H588" i="13"/>
  <c r="H580" i="13"/>
  <c r="H572" i="13"/>
  <c r="H564" i="13"/>
  <c r="H556" i="13"/>
  <c r="H548" i="13"/>
  <c r="H540" i="13"/>
  <c r="H532" i="13"/>
  <c r="H524" i="13"/>
  <c r="H516" i="13"/>
  <c r="H508" i="13"/>
  <c r="H500" i="13"/>
  <c r="H492" i="13"/>
  <c r="H484" i="13"/>
  <c r="H476" i="13"/>
  <c r="H468" i="13"/>
  <c r="H460" i="13"/>
  <c r="H452" i="13"/>
  <c r="H444" i="13"/>
  <c r="H436" i="13"/>
  <c r="H428" i="13"/>
  <c r="H420" i="13"/>
  <c r="H412" i="13"/>
  <c r="H404" i="13"/>
  <c r="H396" i="13"/>
  <c r="H388" i="13"/>
  <c r="H380" i="13"/>
  <c r="H372" i="13"/>
  <c r="H364" i="13"/>
  <c r="H356" i="13"/>
  <c r="H348" i="13"/>
  <c r="H340" i="13"/>
  <c r="H332" i="13"/>
  <c r="H324" i="13"/>
  <c r="H316" i="13"/>
  <c r="H308" i="13"/>
  <c r="H300" i="13"/>
  <c r="H292" i="13"/>
  <c r="H284" i="13"/>
  <c r="H276" i="13"/>
  <c r="H268" i="13"/>
  <c r="H260" i="13"/>
  <c r="H252" i="13"/>
  <c r="H244" i="13"/>
  <c r="H236" i="13"/>
  <c r="H228" i="13"/>
  <c r="H220" i="13"/>
  <c r="H212" i="13"/>
  <c r="H204" i="13"/>
  <c r="H196" i="13"/>
  <c r="H188" i="13"/>
  <c r="H180" i="13"/>
  <c r="H172" i="13"/>
  <c r="H164" i="13"/>
  <c r="H156" i="13"/>
  <c r="H148" i="13"/>
  <c r="H140" i="13"/>
  <c r="H132" i="13"/>
  <c r="H124" i="13"/>
  <c r="H116" i="13"/>
  <c r="H108" i="13"/>
  <c r="H100" i="13"/>
  <c r="H92" i="13"/>
  <c r="H84" i="13"/>
  <c r="H76" i="13"/>
  <c r="H68" i="13"/>
  <c r="H60" i="13"/>
  <c r="H52" i="13"/>
  <c r="H44" i="13"/>
  <c r="H36" i="13"/>
  <c r="H28" i="13"/>
  <c r="H20" i="13"/>
  <c r="H12" i="13"/>
  <c r="H4" i="13"/>
  <c r="H2192" i="13"/>
  <c r="H2184" i="13"/>
  <c r="H2176" i="13"/>
  <c r="H2168" i="13"/>
  <c r="H2160" i="13"/>
  <c r="H2152" i="13"/>
  <c r="H2144" i="13"/>
  <c r="H2136" i="13"/>
  <c r="H2128" i="13"/>
  <c r="H2120" i="13"/>
  <c r="H2112" i="13"/>
  <c r="H2104" i="13"/>
  <c r="H2096" i="13"/>
  <c r="H2088" i="13"/>
  <c r="H2080" i="13"/>
  <c r="H2072" i="13"/>
  <c r="H2064" i="13"/>
  <c r="H2056" i="13"/>
  <c r="H2048" i="13"/>
  <c r="H2040" i="13"/>
  <c r="H2032" i="13"/>
  <c r="H2024" i="13"/>
  <c r="H2016" i="13"/>
  <c r="H2008" i="13"/>
  <c r="H2000" i="13"/>
  <c r="H1992" i="13"/>
  <c r="H1984" i="13"/>
  <c r="H1976" i="13"/>
  <c r="H1968" i="13"/>
  <c r="H1960" i="13"/>
  <c r="H1952" i="13"/>
  <c r="H1944" i="13"/>
  <c r="H1936" i="13"/>
  <c r="H1928" i="13"/>
  <c r="H1920" i="13"/>
  <c r="H1912" i="13"/>
  <c r="H1904" i="13"/>
  <c r="H1896" i="13"/>
  <c r="H1888" i="13"/>
  <c r="H1880" i="13"/>
  <c r="H1872" i="13"/>
  <c r="H1864" i="13"/>
  <c r="H1856" i="13"/>
  <c r="H1848" i="13"/>
  <c r="H1840" i="13"/>
  <c r="H1832" i="13"/>
  <c r="H1824" i="13"/>
  <c r="H1816" i="13"/>
  <c r="H1808" i="13"/>
  <c r="H1800" i="13"/>
  <c r="H1792" i="13"/>
  <c r="H1784" i="13"/>
  <c r="H1776" i="13"/>
  <c r="H1768" i="13"/>
  <c r="H1760" i="13"/>
  <c r="H1752" i="13"/>
  <c r="H1744" i="13"/>
  <c r="H1736" i="13"/>
  <c r="H1728" i="13"/>
  <c r="H1720" i="13"/>
  <c r="H1712" i="13"/>
  <c r="H1704" i="13"/>
  <c r="H1696" i="13"/>
  <c r="H1688" i="13"/>
  <c r="H1680" i="13"/>
  <c r="H1672" i="13"/>
  <c r="H1664" i="13"/>
  <c r="H1656" i="13"/>
  <c r="H1648" i="13"/>
  <c r="H1640" i="13"/>
  <c r="H1632" i="13"/>
  <c r="H1624" i="13"/>
  <c r="H1616" i="13"/>
  <c r="H1608" i="13"/>
  <c r="H1600" i="13"/>
  <c r="H1592" i="13"/>
  <c r="H1584" i="13"/>
  <c r="H1576" i="13"/>
  <c r="H1568" i="13"/>
  <c r="H1560" i="13"/>
  <c r="H1552" i="13"/>
  <c r="H1544" i="13"/>
  <c r="H1536" i="13"/>
  <c r="H1528" i="13"/>
  <c r="H1520" i="13"/>
  <c r="H1512" i="13"/>
  <c r="H1504" i="13"/>
  <c r="H1496" i="13"/>
  <c r="H1488" i="13"/>
  <c r="H1480" i="13"/>
  <c r="H1472" i="13"/>
  <c r="H1464" i="13"/>
  <c r="H1456" i="13"/>
  <c r="H1448" i="13"/>
  <c r="H1440" i="13"/>
  <c r="H1432" i="13"/>
  <c r="H1424" i="13"/>
  <c r="H1416" i="13"/>
  <c r="H1408" i="13"/>
  <c r="H1400" i="13"/>
  <c r="H1392" i="13"/>
  <c r="H1384" i="13"/>
  <c r="H1376" i="13"/>
  <c r="H1368" i="13"/>
  <c r="H1360" i="13"/>
  <c r="H1352" i="13"/>
  <c r="H1344" i="13"/>
  <c r="H1336" i="13"/>
  <c r="H1328" i="13"/>
  <c r="H1320" i="13"/>
  <c r="H1312" i="13"/>
  <c r="H1304" i="13"/>
  <c r="H1296" i="13"/>
  <c r="H1288" i="13"/>
  <c r="H1280" i="13"/>
  <c r="H1272" i="13"/>
  <c r="H1264" i="13"/>
  <c r="H1256" i="13"/>
  <c r="H1248" i="13"/>
  <c r="H1240" i="13"/>
  <c r="H1232" i="13"/>
  <c r="H1224" i="13"/>
  <c r="H1216" i="13"/>
  <c r="H1208" i="13"/>
  <c r="H1200" i="13"/>
  <c r="H1192" i="13"/>
  <c r="H1184" i="13"/>
  <c r="H1176" i="13"/>
  <c r="H1168" i="13"/>
  <c r="H1160" i="13"/>
  <c r="H1152" i="13"/>
  <c r="H1144" i="13"/>
  <c r="H1136" i="13"/>
  <c r="H1128" i="13"/>
  <c r="H1120" i="13"/>
  <c r="H1112" i="13"/>
  <c r="H1104" i="13"/>
  <c r="H1096" i="13"/>
  <c r="H1088" i="13"/>
  <c r="H1080" i="13"/>
  <c r="H1072" i="13"/>
  <c r="H1064" i="13"/>
  <c r="H1056" i="13"/>
  <c r="H1048" i="13"/>
  <c r="H1040" i="13"/>
  <c r="H1032" i="13"/>
  <c r="H1024" i="13"/>
  <c r="H1016" i="13"/>
  <c r="H1008" i="13"/>
  <c r="H1000" i="13"/>
  <c r="H992" i="13"/>
  <c r="H984" i="13"/>
  <c r="H976" i="13"/>
  <c r="H968" i="13"/>
  <c r="H960" i="13"/>
  <c r="H952" i="13"/>
  <c r="H944" i="13"/>
  <c r="H936" i="13"/>
  <c r="H928" i="13"/>
  <c r="H920" i="13"/>
  <c r="H912" i="13"/>
  <c r="H904" i="13"/>
  <c r="H896" i="13"/>
  <c r="H888" i="13"/>
  <c r="H880" i="13"/>
  <c r="H872" i="13"/>
  <c r="H864" i="13"/>
  <c r="H856" i="13"/>
  <c r="H848" i="13"/>
  <c r="H840" i="13"/>
  <c r="H832" i="13"/>
  <c r="H824" i="13"/>
  <c r="H816" i="13"/>
  <c r="H808" i="13"/>
  <c r="H800" i="13"/>
  <c r="H792" i="13"/>
  <c r="H784" i="13"/>
  <c r="H776" i="13"/>
  <c r="H768" i="13"/>
  <c r="H760" i="13"/>
  <c r="H752" i="13"/>
  <c r="H744" i="13"/>
  <c r="H736" i="13"/>
  <c r="H728" i="13"/>
  <c r="H720" i="13"/>
  <c r="H712" i="13"/>
  <c r="H704" i="13"/>
  <c r="H696" i="13"/>
  <c r="H688" i="13"/>
  <c r="H680" i="13"/>
  <c r="H672" i="13"/>
  <c r="H664" i="13"/>
  <c r="H656" i="13"/>
  <c r="H648" i="13"/>
  <c r="H640" i="13"/>
  <c r="H632" i="13"/>
  <c r="H624" i="13"/>
  <c r="H616" i="13"/>
  <c r="H608" i="13"/>
  <c r="H600" i="13"/>
  <c r="H592" i="13"/>
  <c r="H584" i="13"/>
  <c r="H576" i="13"/>
  <c r="H568" i="13"/>
  <c r="H560" i="13"/>
  <c r="H552" i="13"/>
  <c r="H544" i="13"/>
  <c r="H536" i="13"/>
  <c r="H528" i="13"/>
  <c r="H520" i="13"/>
  <c r="H512" i="13"/>
  <c r="H504" i="13"/>
  <c r="H496" i="13"/>
  <c r="H488" i="13"/>
  <c r="H480" i="13"/>
  <c r="H472" i="13"/>
  <c r="H464" i="13"/>
  <c r="H456" i="13"/>
  <c r="H448" i="13"/>
  <c r="H440" i="13"/>
  <c r="H432" i="13"/>
  <c r="H424" i="13"/>
  <c r="H416" i="13"/>
  <c r="H408" i="13"/>
  <c r="H400" i="13"/>
  <c r="H392" i="13"/>
  <c r="H384" i="13"/>
  <c r="H376" i="13"/>
  <c r="H368" i="13"/>
  <c r="H360" i="13"/>
  <c r="H352" i="13"/>
  <c r="H344" i="13"/>
  <c r="H336" i="13"/>
  <c r="H328" i="13"/>
  <c r="H320" i="13"/>
  <c r="H304" i="13"/>
  <c r="H296" i="13"/>
  <c r="H288" i="13"/>
  <c r="H280" i="13"/>
  <c r="H272" i="13"/>
  <c r="H264" i="13"/>
  <c r="H256" i="13"/>
  <c r="H248" i="13"/>
  <c r="H240" i="13"/>
  <c r="H232" i="13"/>
  <c r="H224" i="13"/>
  <c r="H216" i="13"/>
  <c r="H208" i="13"/>
  <c r="H200" i="13"/>
  <c r="H192" i="13"/>
  <c r="H184" i="13"/>
  <c r="H176" i="13"/>
  <c r="H168" i="13"/>
  <c r="H160" i="13"/>
  <c r="H152" i="13"/>
  <c r="H144" i="13"/>
  <c r="H136" i="13"/>
  <c r="H128" i="13"/>
  <c r="H120" i="13"/>
  <c r="H112" i="13"/>
  <c r="H104" i="13"/>
  <c r="H96" i="13"/>
  <c r="H88" i="13"/>
  <c r="H80" i="13"/>
  <c r="H72" i="13"/>
  <c r="H64" i="13"/>
  <c r="H56" i="13"/>
  <c r="H48" i="13"/>
  <c r="H40" i="13"/>
  <c r="H32" i="13"/>
  <c r="H81" i="13"/>
  <c r="H375" i="13"/>
  <c r="H295" i="13"/>
  <c r="H39" i="13"/>
  <c r="H2191" i="13"/>
  <c r="H2183" i="13"/>
  <c r="H2175" i="13"/>
  <c r="H2167" i="13"/>
  <c r="H2159" i="13"/>
  <c r="H2151" i="13"/>
  <c r="H2143" i="13"/>
  <c r="H2135" i="13"/>
  <c r="H2127" i="13"/>
  <c r="H2119" i="13"/>
  <c r="H2111" i="13"/>
  <c r="H2103" i="13"/>
  <c r="H2095" i="13"/>
  <c r="H2087" i="13"/>
  <c r="H2079" i="13"/>
  <c r="H2071" i="13"/>
  <c r="H2063" i="13"/>
  <c r="H2055" i="13"/>
  <c r="H2047" i="13"/>
  <c r="H2039" i="13"/>
  <c r="H2031" i="13"/>
  <c r="H2023" i="13"/>
  <c r="H2015" i="13"/>
  <c r="H2007" i="13"/>
  <c r="H1999" i="13"/>
  <c r="H1991" i="13"/>
  <c r="H1983" i="13"/>
  <c r="H1975" i="13"/>
  <c r="H1967" i="13"/>
  <c r="H1959" i="13"/>
  <c r="H1951" i="13"/>
  <c r="H1943" i="13"/>
  <c r="H1935" i="13"/>
  <c r="H1927" i="13"/>
  <c r="H1919" i="13"/>
  <c r="H1911" i="13"/>
  <c r="H1903" i="13"/>
  <c r="H1895" i="13"/>
  <c r="H1887" i="13"/>
  <c r="H1879" i="13"/>
  <c r="H1871" i="13"/>
  <c r="H1863" i="13"/>
  <c r="H1855" i="13"/>
  <c r="H1847" i="13"/>
  <c r="H1839" i="13"/>
  <c r="H1831" i="13"/>
  <c r="H1823" i="13"/>
  <c r="H1815" i="13"/>
  <c r="H1807" i="13"/>
  <c r="H1799" i="13"/>
  <c r="H1791" i="13"/>
  <c r="H1783" i="13"/>
  <c r="H1775" i="13"/>
  <c r="H1767" i="13"/>
  <c r="H1759" i="13"/>
  <c r="H1751" i="13"/>
  <c r="H1743" i="13"/>
  <c r="H1735" i="13"/>
  <c r="H1727" i="13"/>
  <c r="H1719" i="13"/>
  <c r="H1711" i="13"/>
  <c r="H1703" i="13"/>
  <c r="H1695" i="13"/>
  <c r="H1687" i="13"/>
  <c r="H1679" i="13"/>
  <c r="H1671" i="13"/>
  <c r="H1663" i="13"/>
  <c r="H1655" i="13"/>
  <c r="H1647" i="13"/>
  <c r="H1639" i="13"/>
  <c r="H1631" i="13"/>
  <c r="H1623" i="13"/>
  <c r="H1615" i="13"/>
  <c r="H1607" i="13"/>
  <c r="H1599" i="13"/>
  <c r="H1591" i="13"/>
  <c r="H1583" i="13"/>
  <c r="H1575" i="13"/>
  <c r="H1567" i="13"/>
  <c r="H1559" i="13"/>
  <c r="H1551" i="13"/>
  <c r="H1543" i="13"/>
  <c r="H1535" i="13"/>
  <c r="H1527" i="13"/>
  <c r="H1519" i="13"/>
  <c r="H1511" i="13"/>
  <c r="H1503" i="13"/>
  <c r="H1495" i="13"/>
  <c r="H1487" i="13"/>
  <c r="H1479" i="13"/>
  <c r="H1471" i="13"/>
  <c r="H1463" i="13"/>
  <c r="H1455" i="13"/>
  <c r="H1447" i="13"/>
  <c r="H1439" i="13"/>
  <c r="H1431" i="13"/>
  <c r="H1423" i="13"/>
  <c r="H1415" i="13"/>
  <c r="H1407" i="13"/>
  <c r="H1399" i="13"/>
  <c r="H1391" i="13"/>
  <c r="H1383" i="13"/>
  <c r="H1375" i="13"/>
  <c r="H1367" i="13"/>
  <c r="H1359" i="13"/>
  <c r="H1351" i="13"/>
  <c r="H1343" i="13"/>
  <c r="H1335" i="13"/>
  <c r="H1327" i="13"/>
  <c r="H1319" i="13"/>
  <c r="H1311" i="13"/>
  <c r="H1303" i="13"/>
  <c r="H1295" i="13"/>
  <c r="H1287" i="13"/>
  <c r="H1279" i="13"/>
  <c r="H1271" i="13"/>
  <c r="H1263" i="13"/>
  <c r="H1255" i="13"/>
  <c r="H1247" i="13"/>
  <c r="H1239" i="13"/>
  <c r="H1231" i="13"/>
  <c r="H1223" i="13"/>
  <c r="H1215" i="13"/>
  <c r="H1207" i="13"/>
  <c r="H1199" i="13"/>
  <c r="H1191" i="13"/>
  <c r="H1183" i="13"/>
  <c r="H1175" i="13"/>
  <c r="H1167" i="13"/>
  <c r="H1159" i="13"/>
  <c r="H1151" i="13"/>
  <c r="H1143" i="13"/>
  <c r="H1135" i="13"/>
  <c r="H1127" i="13"/>
  <c r="H1119" i="13"/>
  <c r="H1111" i="13"/>
  <c r="H1103" i="13"/>
  <c r="H1095" i="13"/>
  <c r="H1087" i="13"/>
  <c r="H1079" i="13"/>
  <c r="H1071" i="13"/>
  <c r="H1063" i="13"/>
  <c r="H1055" i="13"/>
  <c r="H1047" i="13"/>
  <c r="H1039" i="13"/>
  <c r="H1031" i="13"/>
  <c r="H1023" i="13"/>
  <c r="H1015" i="13"/>
  <c r="H1007" i="13"/>
  <c r="H999" i="13"/>
  <c r="H991" i="13"/>
  <c r="H983" i="13"/>
  <c r="H975" i="13"/>
  <c r="H967" i="13"/>
  <c r="H959" i="13"/>
  <c r="H951" i="13"/>
  <c r="H943" i="13"/>
  <c r="H935" i="13"/>
  <c r="H927" i="13"/>
  <c r="H919" i="13"/>
  <c r="H911" i="13"/>
  <c r="H903" i="13"/>
  <c r="H895" i="13"/>
  <c r="H887" i="13"/>
  <c r="H879" i="13"/>
  <c r="H871" i="13"/>
  <c r="H863" i="13"/>
  <c r="H855" i="13"/>
  <c r="H847" i="13"/>
  <c r="H839" i="13"/>
  <c r="H831" i="13"/>
  <c r="H823" i="13"/>
  <c r="H815" i="13"/>
  <c r="H807" i="13"/>
  <c r="H799" i="13"/>
  <c r="H791" i="13"/>
  <c r="H783" i="13"/>
  <c r="H775" i="13"/>
  <c r="H767" i="13"/>
  <c r="H759" i="13"/>
  <c r="H751" i="13"/>
  <c r="H743" i="13"/>
  <c r="H735" i="13"/>
  <c r="H727" i="13"/>
  <c r="H719" i="13"/>
  <c r="H711" i="13"/>
  <c r="H703" i="13"/>
  <c r="H695" i="13"/>
  <c r="H687" i="13"/>
  <c r="H679" i="13"/>
  <c r="H671" i="13"/>
  <c r="H663" i="13"/>
  <c r="H655" i="13"/>
  <c r="H647" i="13"/>
  <c r="H639" i="13"/>
  <c r="H631" i="13"/>
  <c r="H623" i="13"/>
  <c r="H615" i="13"/>
  <c r="H607" i="13"/>
  <c r="H599" i="13"/>
  <c r="H591" i="13"/>
  <c r="H583" i="13"/>
  <c r="H575" i="13"/>
  <c r="H567" i="13"/>
  <c r="H559" i="13"/>
  <c r="H551" i="13"/>
  <c r="H543" i="13"/>
  <c r="H535" i="13"/>
  <c r="H527" i="13"/>
  <c r="H519" i="13"/>
  <c r="H511" i="13"/>
  <c r="H503" i="13"/>
  <c r="H495" i="13"/>
  <c r="H487" i="13"/>
  <c r="H479" i="13"/>
  <c r="H471" i="13"/>
  <c r="H463" i="13"/>
  <c r="H455" i="13"/>
  <c r="H447" i="13"/>
  <c r="H439" i="13"/>
  <c r="H431" i="13"/>
  <c r="H423" i="13"/>
  <c r="H415" i="13"/>
  <c r="H407" i="13"/>
  <c r="H399" i="13"/>
  <c r="H391" i="13"/>
  <c r="H383" i="13"/>
  <c r="H367" i="13"/>
  <c r="H359" i="13"/>
  <c r="H351" i="13"/>
  <c r="H343" i="13"/>
  <c r="H335" i="13"/>
  <c r="H319" i="13"/>
  <c r="H311" i="13"/>
  <c r="H303" i="13"/>
  <c r="H287" i="13"/>
  <c r="H279" i="13"/>
  <c r="H271" i="13"/>
  <c r="H255" i="13"/>
  <c r="H247" i="13"/>
  <c r="H239" i="13"/>
  <c r="H231" i="13"/>
  <c r="H223" i="13"/>
  <c r="H215" i="13"/>
  <c r="H207" i="13"/>
  <c r="H199" i="13"/>
  <c r="H191" i="13"/>
  <c r="H183" i="13"/>
  <c r="H175" i="13"/>
  <c r="H167" i="13"/>
  <c r="H159" i="13"/>
  <c r="H151" i="13"/>
  <c r="H143" i="13"/>
  <c r="H135" i="13"/>
  <c r="H127" i="13"/>
  <c r="H119" i="13"/>
  <c r="H111" i="13"/>
  <c r="H103" i="13"/>
  <c r="H95" i="13"/>
  <c r="H87" i="13"/>
  <c r="H79" i="13"/>
  <c r="H71" i="13"/>
  <c r="H63" i="13"/>
  <c r="H55" i="13"/>
  <c r="H47" i="13"/>
  <c r="H31" i="13"/>
  <c r="H23" i="13"/>
  <c r="H15" i="13"/>
  <c r="H7" i="13"/>
  <c r="H1675" i="13"/>
  <c r="H1667" i="13"/>
  <c r="H1659" i="13"/>
  <c r="H1651" i="13"/>
  <c r="H1643" i="13"/>
  <c r="H1635" i="13"/>
  <c r="H1627" i="13"/>
  <c r="H1619" i="13"/>
  <c r="H1611" i="13"/>
  <c r="H1603" i="13"/>
  <c r="H1595" i="13"/>
  <c r="H1587" i="13"/>
  <c r="H1579" i="13"/>
  <c r="H1571" i="13"/>
  <c r="H1563" i="13"/>
  <c r="H1555" i="13"/>
  <c r="H1547" i="13"/>
  <c r="H1539" i="13"/>
  <c r="H1531" i="13"/>
  <c r="H1523" i="13"/>
  <c r="H1515" i="13"/>
  <c r="H1507" i="13"/>
  <c r="H1499" i="13"/>
  <c r="H1491" i="13"/>
  <c r="H1483" i="13"/>
  <c r="H1475" i="13"/>
  <c r="H1467" i="13"/>
  <c r="H1459" i="13"/>
  <c r="H1451" i="13"/>
  <c r="H1443" i="13"/>
  <c r="H1435" i="13"/>
  <c r="H1427" i="13"/>
  <c r="H1419" i="13"/>
  <c r="H1411" i="13"/>
  <c r="H1403" i="13"/>
  <c r="H1395" i="13"/>
  <c r="H1387" i="13"/>
  <c r="H1379" i="13"/>
  <c r="H1371" i="13"/>
  <c r="H1363" i="13"/>
  <c r="H1355" i="13"/>
  <c r="H1347" i="13"/>
  <c r="H1339" i="13"/>
  <c r="H1331" i="13"/>
  <c r="H1323" i="13"/>
  <c r="H1315" i="13"/>
  <c r="H1307" i="13"/>
  <c r="H1299" i="13"/>
  <c r="H1291" i="13"/>
  <c r="H1283" i="13"/>
  <c r="H1275" i="13"/>
  <c r="H1267" i="13"/>
  <c r="H1259" i="13"/>
  <c r="H1251" i="13"/>
  <c r="H1243" i="13"/>
  <c r="H1235" i="13"/>
  <c r="H1227" i="13"/>
  <c r="H1219" i="13"/>
  <c r="H1211" i="13"/>
  <c r="H1203" i="13"/>
  <c r="H1195" i="13"/>
  <c r="H1187" i="13"/>
  <c r="H1179" i="13"/>
  <c r="H1171" i="13"/>
  <c r="H1163" i="13"/>
  <c r="H1155" i="13"/>
  <c r="H1147" i="13"/>
  <c r="H1139" i="13"/>
  <c r="H1131" i="13"/>
  <c r="H1123" i="13"/>
  <c r="H1115" i="13"/>
  <c r="H1107" i="13"/>
  <c r="H1099" i="13"/>
  <c r="H1091" i="13"/>
  <c r="H1083" i="13"/>
  <c r="H1075" i="13"/>
  <c r="H1067" i="13"/>
  <c r="H1059" i="13"/>
  <c r="H1051" i="13"/>
  <c r="H1043" i="13"/>
  <c r="H1035" i="13"/>
  <c r="H1027" i="13"/>
  <c r="H1019" i="13"/>
  <c r="H1011" i="13"/>
  <c r="H1003" i="13"/>
  <c r="H995" i="13"/>
  <c r="H987" i="13"/>
  <c r="H979" i="13"/>
  <c r="H971" i="13"/>
  <c r="H963" i="13"/>
  <c r="H955" i="13"/>
  <c r="H947" i="13"/>
  <c r="H939" i="13"/>
  <c r="H931" i="13"/>
  <c r="H923" i="13"/>
  <c r="H915" i="13"/>
  <c r="H907" i="13"/>
  <c r="H899" i="13"/>
  <c r="H891" i="13"/>
  <c r="H883" i="13"/>
  <c r="H875" i="13"/>
  <c r="H867" i="13"/>
  <c r="H859" i="13"/>
  <c r="H851" i="13"/>
  <c r="H843" i="13"/>
  <c r="H835" i="13"/>
  <c r="H827" i="13"/>
  <c r="H819" i="13"/>
  <c r="H811" i="13"/>
  <c r="H803" i="13"/>
  <c r="H795" i="13"/>
  <c r="H787" i="13"/>
  <c r="H779" i="13"/>
  <c r="H771" i="13"/>
  <c r="H763" i="13"/>
  <c r="H755" i="13"/>
  <c r="H747" i="13"/>
  <c r="H739" i="13"/>
  <c r="H731" i="13"/>
  <c r="H723" i="13"/>
  <c r="H715" i="13"/>
  <c r="H707" i="13"/>
  <c r="H699" i="13"/>
  <c r="H691" i="13"/>
  <c r="H683" i="13"/>
  <c r="H675" i="13"/>
  <c r="H667" i="13"/>
  <c r="H659" i="13"/>
  <c r="H651" i="13"/>
  <c r="H643" i="13"/>
  <c r="H635" i="13"/>
  <c r="H627" i="13"/>
  <c r="H619" i="13"/>
  <c r="H611" i="13"/>
  <c r="H603" i="13"/>
  <c r="H595" i="13"/>
  <c r="H587" i="13"/>
  <c r="H579" i="13"/>
  <c r="H571" i="13"/>
  <c r="H563" i="13"/>
  <c r="H555" i="13"/>
  <c r="H547" i="13"/>
  <c r="H539" i="13"/>
  <c r="H531" i="13"/>
  <c r="H523" i="13"/>
  <c r="H515" i="13"/>
  <c r="H507" i="13"/>
  <c r="H499" i="13"/>
  <c r="H491" i="13"/>
  <c r="H483" i="13"/>
  <c r="H475" i="13"/>
  <c r="H467" i="13"/>
  <c r="H217" i="13"/>
  <c r="H201" i="13"/>
  <c r="H121" i="13"/>
  <c r="H2193" i="13"/>
  <c r="H2185" i="13"/>
  <c r="H2177" i="13"/>
  <c r="H2169" i="13"/>
  <c r="H2161" i="13"/>
  <c r="H2153" i="13"/>
  <c r="H2145" i="13"/>
  <c r="H2137" i="13"/>
  <c r="H2129" i="13"/>
  <c r="H2121" i="13"/>
  <c r="H2113" i="13"/>
  <c r="H2105" i="13"/>
  <c r="H2097" i="13"/>
  <c r="H2089" i="13"/>
  <c r="H2081" i="13"/>
  <c r="H2073" i="13"/>
  <c r="H2065" i="13"/>
  <c r="H2057" i="13"/>
  <c r="H2049" i="13"/>
  <c r="H2041" i="13"/>
  <c r="H2033" i="13"/>
  <c r="H2025" i="13"/>
  <c r="H2017" i="13"/>
  <c r="H2009" i="13"/>
  <c r="H2001" i="13"/>
  <c r="H1993" i="13"/>
  <c r="H1985" i="13"/>
  <c r="H1977" i="13"/>
  <c r="H1969" i="13"/>
  <c r="H1961" i="13"/>
  <c r="H1953" i="13"/>
  <c r="H1945" i="13"/>
  <c r="H1937" i="13"/>
  <c r="H1929" i="13"/>
  <c r="H1921" i="13"/>
  <c r="H1913" i="13"/>
  <c r="H1905" i="13"/>
  <c r="H1897" i="13"/>
  <c r="H1889" i="13"/>
  <c r="H1881" i="13"/>
  <c r="H1873" i="13"/>
  <c r="H1865" i="13"/>
  <c r="H1857" i="13"/>
  <c r="H1849" i="13"/>
  <c r="H1841" i="13"/>
  <c r="H1833" i="13"/>
  <c r="H1825" i="13"/>
  <c r="H1817" i="13"/>
  <c r="H1809" i="13"/>
  <c r="H1801" i="13"/>
  <c r="H1793" i="13"/>
  <c r="H1785" i="13"/>
  <c r="H1777" i="13"/>
  <c r="H1769" i="13"/>
  <c r="H1761" i="13"/>
  <c r="H1753" i="13"/>
  <c r="H1745" i="13"/>
  <c r="H1737" i="13"/>
  <c r="H1729" i="13"/>
  <c r="H1721" i="13"/>
  <c r="H1713" i="13"/>
  <c r="H1705" i="13"/>
  <c r="H1697" i="13"/>
  <c r="H1689" i="13"/>
  <c r="H1681" i="13"/>
  <c r="H1673" i="13"/>
  <c r="H1665" i="13"/>
  <c r="H1657" i="13"/>
  <c r="H1649" i="13"/>
  <c r="H1641" i="13"/>
  <c r="H1633" i="13"/>
  <c r="H1625" i="13"/>
  <c r="H1617" i="13"/>
  <c r="H1609" i="13"/>
  <c r="H1601" i="13"/>
  <c r="H1593" i="13"/>
  <c r="H1585" i="13"/>
  <c r="H1577" i="13"/>
  <c r="H1569" i="13"/>
  <c r="H1561" i="13"/>
  <c r="H1553" i="13"/>
  <c r="H1545" i="13"/>
  <c r="H1537" i="13"/>
  <c r="H1529" i="13"/>
  <c r="H1521" i="13"/>
  <c r="H1513" i="13"/>
  <c r="H1505" i="13"/>
  <c r="H1497" i="13"/>
  <c r="H1489" i="13"/>
  <c r="H1481" i="13"/>
  <c r="H1473" i="13"/>
  <c r="H1465" i="13"/>
  <c r="H1457" i="13"/>
  <c r="H1449" i="13"/>
  <c r="H1441" i="13"/>
  <c r="H1433" i="13"/>
  <c r="H1425" i="13"/>
  <c r="H1417" i="13"/>
  <c r="H1409" i="13"/>
  <c r="H1401" i="13"/>
  <c r="H1393" i="13"/>
  <c r="H1385" i="13"/>
  <c r="H1377" i="13"/>
  <c r="H1369" i="13"/>
  <c r="H1361" i="13"/>
  <c r="H1353" i="13"/>
  <c r="H1345" i="13"/>
  <c r="H1337" i="13"/>
  <c r="H1329" i="13"/>
  <c r="H1321" i="13"/>
  <c r="H1313" i="13"/>
  <c r="H1305" i="13"/>
  <c r="H1297" i="13"/>
  <c r="H1289" i="13"/>
  <c r="H1281" i="13"/>
  <c r="H1273" i="13"/>
  <c r="H1265" i="13"/>
  <c r="H1257" i="13"/>
  <c r="H1249" i="13"/>
  <c r="H1241" i="13"/>
  <c r="H1233" i="13"/>
  <c r="H1225" i="13"/>
  <c r="H1217" i="13"/>
  <c r="H1209" i="13"/>
  <c r="H1201" i="13"/>
  <c r="H1193" i="13"/>
  <c r="H1185" i="13"/>
  <c r="H1177" i="13"/>
  <c r="H1169" i="13"/>
  <c r="H1161" i="13"/>
  <c r="H1153" i="13"/>
  <c r="H1145" i="13"/>
  <c r="H1137" i="13"/>
  <c r="H1129" i="13"/>
  <c r="H1121" i="13"/>
  <c r="H1113" i="13"/>
  <c r="H1105" i="13"/>
  <c r="H1097" i="13"/>
  <c r="H1089" i="13"/>
  <c r="H1081" i="13"/>
  <c r="H1073" i="13"/>
  <c r="H1065" i="13"/>
  <c r="H1057" i="13"/>
  <c r="H1049" i="13"/>
  <c r="H1041" i="13"/>
  <c r="H1033" i="13"/>
  <c r="H1025" i="13"/>
  <c r="H1017" i="13"/>
  <c r="H1009" i="13"/>
  <c r="H1001" i="13"/>
  <c r="H993" i="13"/>
  <c r="H985" i="13"/>
  <c r="H977" i="13"/>
  <c r="H969" i="13"/>
  <c r="H961" i="13"/>
  <c r="H953" i="13"/>
  <c r="H945" i="13"/>
  <c r="H937" i="13"/>
  <c r="H929" i="13"/>
  <c r="H921" i="13"/>
  <c r="H913" i="13"/>
  <c r="H905" i="13"/>
  <c r="H897" i="13"/>
  <c r="H889" i="13"/>
  <c r="H881" i="13"/>
  <c r="H873" i="13"/>
  <c r="H865" i="13"/>
  <c r="H857" i="13"/>
  <c r="H849" i="13"/>
  <c r="H841" i="13"/>
  <c r="H833" i="13"/>
  <c r="H825" i="13"/>
  <c r="H817" i="13"/>
  <c r="H809" i="13"/>
  <c r="H801" i="13"/>
  <c r="H793" i="13"/>
  <c r="H785" i="13"/>
  <c r="H777" i="13"/>
  <c r="H769" i="13"/>
  <c r="H761" i="13"/>
  <c r="H753" i="13"/>
  <c r="H745" i="13"/>
  <c r="H737" i="13"/>
  <c r="H729" i="13"/>
  <c r="H721" i="13"/>
  <c r="H713" i="13"/>
  <c r="H705" i="13"/>
  <c r="H697" i="13"/>
  <c r="H689" i="13"/>
  <c r="H681" i="13"/>
  <c r="H673" i="13"/>
  <c r="H665" i="13"/>
  <c r="H657" i="13"/>
  <c r="H649" i="13"/>
  <c r="H641" i="13"/>
  <c r="H633" i="13"/>
  <c r="H625" i="13"/>
  <c r="H617" i="13"/>
  <c r="H609" i="13"/>
  <c r="H601" i="13"/>
  <c r="H593" i="13"/>
  <c r="H585" i="13"/>
  <c r="H577" i="13"/>
  <c r="H569" i="13"/>
  <c r="H561" i="13"/>
  <c r="H553" i="13"/>
  <c r="H545" i="13"/>
  <c r="H537" i="13"/>
  <c r="H529" i="13"/>
  <c r="H521" i="13"/>
  <c r="H513" i="13"/>
  <c r="H505" i="13"/>
  <c r="H497" i="13"/>
  <c r="H489" i="13"/>
  <c r="H481" i="13"/>
  <c r="H473" i="13"/>
  <c r="H465" i="13"/>
  <c r="H457" i="13"/>
  <c r="H449" i="13"/>
  <c r="H441" i="13"/>
  <c r="H433" i="13"/>
  <c r="H425" i="13"/>
  <c r="H417" i="13"/>
  <c r="H409" i="13"/>
  <c r="H401" i="13"/>
  <c r="H393" i="13"/>
  <c r="H385" i="13"/>
  <c r="H377" i="13"/>
  <c r="H369" i="13"/>
  <c r="H361" i="13"/>
  <c r="H353" i="13"/>
  <c r="H345" i="13"/>
  <c r="H337" i="13"/>
  <c r="H329" i="13"/>
  <c r="H321" i="13"/>
  <c r="H313" i="13"/>
  <c r="H305" i="13"/>
  <c r="H297" i="13"/>
  <c r="H289" i="13"/>
  <c r="H281" i="13"/>
  <c r="H273" i="13"/>
  <c r="H265" i="13"/>
  <c r="H257" i="13"/>
  <c r="H249" i="13"/>
  <c r="H241" i="13"/>
  <c r="H233" i="13"/>
  <c r="H225" i="13"/>
  <c r="H209" i="13"/>
  <c r="H193" i="13"/>
  <c r="H185" i="13"/>
  <c r="H177" i="13"/>
  <c r="H169" i="13"/>
  <c r="H161" i="13"/>
  <c r="H153" i="13"/>
  <c r="H145" i="13"/>
  <c r="H137" i="13"/>
  <c r="H129" i="13"/>
  <c r="H113" i="13"/>
  <c r="H105" i="13"/>
  <c r="H97" i="13"/>
  <c r="H89" i="13"/>
  <c r="H73" i="13"/>
  <c r="H65" i="13"/>
  <c r="H57" i="13"/>
  <c r="H49" i="13"/>
  <c r="H41" i="13"/>
  <c r="H33" i="13"/>
  <c r="H25" i="13"/>
  <c r="H17" i="13"/>
  <c r="H9" i="13"/>
  <c r="H2" i="13"/>
  <c r="H2186" i="13"/>
  <c r="H2178" i="13"/>
  <c r="H2170" i="13"/>
  <c r="H2162" i="13"/>
  <c r="H2154" i="13"/>
  <c r="H2146" i="13"/>
  <c r="H2138" i="13"/>
  <c r="H2130" i="13"/>
  <c r="H2122" i="13"/>
  <c r="H2114" i="13"/>
  <c r="H2106" i="13"/>
  <c r="H2098" i="13"/>
  <c r="H2090" i="13"/>
  <c r="H2082" i="13"/>
  <c r="H2074" i="13"/>
  <c r="H2066" i="13"/>
  <c r="H2058" i="13"/>
  <c r="H2050" i="13"/>
  <c r="H2042" i="13"/>
  <c r="H2034" i="13"/>
  <c r="H2026" i="13"/>
  <c r="H2018" i="13"/>
  <c r="H2010" i="13"/>
  <c r="H2002" i="13"/>
  <c r="H1994" i="13"/>
  <c r="H1986" i="13"/>
  <c r="H1978" i="13"/>
  <c r="H1970" i="13"/>
  <c r="H1962" i="13"/>
  <c r="H1954" i="13"/>
  <c r="H1946" i="13"/>
  <c r="H1938" i="13"/>
  <c r="H1930" i="13"/>
  <c r="H1922" i="13"/>
  <c r="H1914" i="13"/>
  <c r="H1906" i="13"/>
  <c r="H1898" i="13"/>
  <c r="H1890" i="13"/>
  <c r="H1882" i="13"/>
  <c r="H1874" i="13"/>
  <c r="H1866" i="13"/>
  <c r="H1858" i="13"/>
  <c r="H1850" i="13"/>
  <c r="H1842" i="13"/>
  <c r="H1834" i="13"/>
  <c r="H1826" i="13"/>
  <c r="H1818" i="13"/>
  <c r="H1810" i="13"/>
  <c r="H1802" i="13"/>
  <c r="H1794" i="13"/>
  <c r="H1786" i="13"/>
  <c r="H1778" i="13"/>
  <c r="H1770" i="13"/>
  <c r="H1762" i="13"/>
  <c r="H1754" i="13"/>
  <c r="H1746" i="13"/>
  <c r="H1738" i="13"/>
  <c r="H1730" i="13"/>
  <c r="H1722" i="13"/>
  <c r="H1714" i="13"/>
  <c r="H1706" i="13"/>
  <c r="H1698" i="13"/>
  <c r="H1690" i="13"/>
  <c r="H1682" i="13"/>
  <c r="H1674" i="13"/>
  <c r="H1666" i="13"/>
  <c r="H1658" i="13"/>
  <c r="H1650" i="13"/>
  <c r="H1642" i="13"/>
  <c r="H1634" i="13"/>
  <c r="H1626" i="13"/>
  <c r="H1618" i="13"/>
  <c r="H1610" i="13"/>
  <c r="H1602" i="13"/>
  <c r="H1594" i="13"/>
  <c r="H1586" i="13"/>
  <c r="H1578" i="13"/>
  <c r="H1570" i="13"/>
  <c r="H1562" i="13"/>
  <c r="H1554" i="13"/>
  <c r="H1546" i="13"/>
  <c r="H1538" i="13"/>
  <c r="H1530" i="13"/>
  <c r="H1522" i="13"/>
  <c r="H1514" i="13"/>
  <c r="H1506" i="13"/>
  <c r="H1498" i="13"/>
  <c r="H1490" i="13"/>
  <c r="H1482" i="13"/>
  <c r="H1474" i="13"/>
  <c r="H1466" i="13"/>
  <c r="H1458" i="13"/>
  <c r="H1450" i="13"/>
  <c r="H1442" i="13"/>
  <c r="H1434" i="13"/>
  <c r="H1426" i="13"/>
  <c r="H1418" i="13"/>
  <c r="H1410" i="13"/>
  <c r="H1402" i="13"/>
  <c r="H1394" i="13"/>
  <c r="H1386" i="13"/>
  <c r="H1378" i="13"/>
  <c r="H1370" i="13"/>
  <c r="H1362" i="13"/>
  <c r="H1354" i="13"/>
  <c r="H1346" i="13"/>
  <c r="H1338" i="13"/>
  <c r="H1330" i="13"/>
  <c r="H1322" i="13"/>
  <c r="H1314" i="13"/>
  <c r="H1306" i="13"/>
  <c r="H1298" i="13"/>
  <c r="H1290" i="13"/>
  <c r="H1282" i="13"/>
  <c r="H1274" i="13"/>
  <c r="H1266" i="13"/>
  <c r="H1258" i="13"/>
  <c r="H1250" i="13"/>
  <c r="H1242" i="13"/>
  <c r="H1234" i="13"/>
  <c r="H1226" i="13"/>
  <c r="H1218" i="13"/>
  <c r="H1210" i="13"/>
  <c r="H1202" i="13"/>
  <c r="H1194" i="13"/>
  <c r="H1186" i="13"/>
  <c r="H1178" i="13"/>
  <c r="H1170" i="13"/>
  <c r="H1162" i="13"/>
  <c r="H1154" i="13"/>
  <c r="H1146" i="13"/>
  <c r="H1138" i="13"/>
  <c r="H1130" i="13"/>
  <c r="H1122" i="13"/>
  <c r="H1114" i="13"/>
  <c r="H1106" i="13"/>
  <c r="H1098" i="13"/>
  <c r="H1090" i="13"/>
  <c r="H1082" i="13"/>
  <c r="H1074" i="13"/>
  <c r="H1066" i="13"/>
  <c r="H1058" i="13"/>
  <c r="H1050" i="13"/>
  <c r="H1042" i="13"/>
  <c r="H1034" i="13"/>
  <c r="H1026" i="13"/>
  <c r="H1018" i="13"/>
  <c r="H1010" i="13"/>
  <c r="H1002" i="13"/>
  <c r="H994" i="13"/>
  <c r="H986" i="13"/>
  <c r="H978" i="13"/>
  <c r="H970" i="13"/>
  <c r="H962" i="13"/>
  <c r="H954" i="13"/>
  <c r="H946" i="13"/>
  <c r="H938" i="13"/>
  <c r="H930" i="13"/>
  <c r="H922" i="13"/>
  <c r="H914" i="13"/>
  <c r="H906" i="13"/>
  <c r="H898" i="13"/>
  <c r="H890" i="13"/>
  <c r="H882" i="13"/>
  <c r="H874" i="13"/>
  <c r="H866" i="13"/>
  <c r="H858" i="13"/>
  <c r="H850" i="13"/>
  <c r="H842" i="13"/>
  <c r="H834" i="13"/>
  <c r="H826" i="13"/>
  <c r="H818" i="13"/>
  <c r="H810" i="13"/>
  <c r="H802" i="13"/>
  <c r="H794" i="13"/>
  <c r="H786" i="13"/>
  <c r="H778" i="13"/>
  <c r="H770" i="13"/>
  <c r="H762" i="13"/>
  <c r="H754" i="13"/>
  <c r="H746" i="13"/>
  <c r="H738" i="13"/>
  <c r="H730" i="13"/>
  <c r="H722" i="13"/>
  <c r="H714" i="13"/>
  <c r="H706" i="13"/>
  <c r="H698" i="13"/>
  <c r="H690" i="13"/>
  <c r="H682" i="13"/>
  <c r="H674" i="13"/>
  <c r="H666" i="13"/>
  <c r="H658" i="13"/>
  <c r="H650" i="13"/>
  <c r="H642" i="13"/>
  <c r="H634" i="13"/>
  <c r="H626" i="13"/>
  <c r="H618" i="13"/>
  <c r="H610" i="13"/>
  <c r="H602" i="13"/>
  <c r="H594" i="13"/>
  <c r="H586" i="13"/>
  <c r="H578" i="13"/>
  <c r="H570" i="13"/>
  <c r="H562" i="13"/>
  <c r="H554" i="13"/>
  <c r="H546" i="13"/>
  <c r="H538" i="13"/>
  <c r="H530" i="13"/>
  <c r="H522" i="13"/>
  <c r="H514" i="13"/>
  <c r="H506" i="13"/>
  <c r="H498" i="13"/>
  <c r="H490" i="13"/>
  <c r="H482" i="13"/>
  <c r="H474" i="13"/>
  <c r="H466" i="13"/>
  <c r="H458" i="13"/>
  <c r="H450" i="13"/>
  <c r="H442" i="13"/>
  <c r="H434" i="13"/>
  <c r="H426" i="13"/>
  <c r="H418" i="13"/>
  <c r="H410" i="13"/>
  <c r="H402" i="13"/>
  <c r="H394" i="13"/>
  <c r="H386" i="13"/>
  <c r="H378" i="13"/>
  <c r="H370" i="13"/>
  <c r="H362" i="13"/>
  <c r="H354" i="13"/>
  <c r="H346" i="13"/>
  <c r="H338" i="13"/>
  <c r="H330" i="13"/>
  <c r="H322" i="13"/>
  <c r="H314" i="13"/>
  <c r="H306" i="13"/>
  <c r="H298" i="13"/>
  <c r="H290" i="13"/>
  <c r="H282" i="13"/>
  <c r="H274" i="13"/>
  <c r="H266" i="13"/>
  <c r="H258" i="13"/>
  <c r="H250" i="13"/>
  <c r="H242" i="13"/>
  <c r="H234" i="13"/>
  <c r="H226" i="13"/>
  <c r="H218" i="13"/>
  <c r="H210" i="13"/>
  <c r="H202" i="13"/>
  <c r="H194" i="13"/>
  <c r="H186" i="13"/>
  <c r="H178" i="13"/>
  <c r="H170" i="13"/>
  <c r="H162" i="13"/>
  <c r="H154" i="13"/>
  <c r="H146" i="13"/>
  <c r="H138" i="13"/>
  <c r="H130" i="13"/>
  <c r="H122" i="13"/>
  <c r="H114" i="13"/>
  <c r="H106" i="13"/>
  <c r="H98" i="13"/>
  <c r="H90" i="13"/>
  <c r="H82" i="13"/>
  <c r="H74" i="13"/>
  <c r="H66" i="13"/>
  <c r="H58" i="13"/>
  <c r="H50" i="13"/>
  <c r="H42" i="13"/>
  <c r="H34" i="13"/>
  <c r="H26" i="13"/>
  <c r="H18" i="13"/>
  <c r="H10" i="13"/>
  <c r="D12" i="10"/>
  <c r="E11" i="22"/>
  <c r="D11" i="22"/>
  <c r="E10" i="22"/>
  <c r="D10" i="22"/>
  <c r="D9" i="22"/>
  <c r="E9" i="22"/>
  <c r="E8" i="22"/>
  <c r="D8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A5F744-3A55-4696-B644-F2B429268259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C407AD6-2CC4-49AD-BD02-1BCE6FFDA777}" name="WorksheetConnection_Aditional Tables!$A$150:$C$171" type="102" refreshedVersion="8" minRefreshableVersion="5">
    <extLst>
      <ext xmlns:x15="http://schemas.microsoft.com/office/spreadsheetml/2010/11/main" uri="{DE250136-89BD-433C-8126-D09CA5730AF9}">
        <x15:connection id="Rango">
          <x15:rangePr sourceName="_xlcn.WorksheetConnection_AditionalTablesA150C171"/>
        </x15:connection>
      </ext>
    </extLst>
  </connection>
</connections>
</file>

<file path=xl/sharedStrings.xml><?xml version="1.0" encoding="utf-8"?>
<sst xmlns="http://schemas.openxmlformats.org/spreadsheetml/2006/main" count="29060" uniqueCount="149">
  <si>
    <t>Date</t>
  </si>
  <si>
    <t>Customer</t>
  </si>
  <si>
    <t>Profit</t>
  </si>
  <si>
    <t>Profit Margin</t>
  </si>
  <si>
    <t>Month</t>
  </si>
  <si>
    <t>Year</t>
  </si>
  <si>
    <t>GrainRise Corporation</t>
  </si>
  <si>
    <t>FMCG</t>
  </si>
  <si>
    <t>Corporation</t>
  </si>
  <si>
    <t>Pending</t>
  </si>
  <si>
    <t>CerealGrove Solutions</t>
  </si>
  <si>
    <t>Industrial cereal products</t>
  </si>
  <si>
    <t>GoldenStart Enterprises</t>
  </si>
  <si>
    <t>CrunchyGrove Industries</t>
  </si>
  <si>
    <t>Medium-sized business</t>
  </si>
  <si>
    <t>GoldenMornings Enterprises</t>
  </si>
  <si>
    <t>NatureSpoon Foods</t>
  </si>
  <si>
    <t>Contract Manufacturing</t>
  </si>
  <si>
    <t>Small business</t>
  </si>
  <si>
    <t>CerealWorks Inc.</t>
  </si>
  <si>
    <t>VitaFlakes Corporation</t>
  </si>
  <si>
    <t>NatureFusion Cereal Co.</t>
  </si>
  <si>
    <t>HarvestHeaven Brands</t>
  </si>
  <si>
    <t>BreakfastVista Inc.</t>
  </si>
  <si>
    <t>SunriseVita Corporation</t>
  </si>
  <si>
    <t>GrainFlare Industries</t>
  </si>
  <si>
    <t>CrispMeadows Foods</t>
  </si>
  <si>
    <t>VitaCrisp Cereal Co.</t>
  </si>
  <si>
    <t>GoldenGrains Enterprises</t>
  </si>
  <si>
    <t>SunriseCrisp Foods</t>
  </si>
  <si>
    <t>HarvestGlow Brands</t>
  </si>
  <si>
    <t>CerealElevate Company</t>
  </si>
  <si>
    <t>CrispMeadow Industries</t>
  </si>
  <si>
    <t>GoldenHarvest Solutions</t>
  </si>
  <si>
    <t>SunburstCereal Co.</t>
  </si>
  <si>
    <t>BreakfastBloom Corporation</t>
  </si>
  <si>
    <t>Sunburst Cereal Solutions</t>
  </si>
  <si>
    <t>CrispHarvest Co.</t>
  </si>
  <si>
    <t>FlavorFields Brands</t>
  </si>
  <si>
    <t>BreakfastVitality Corporation</t>
  </si>
  <si>
    <t>CerealSavor Industries</t>
  </si>
  <si>
    <t>GrainWave Foods</t>
  </si>
  <si>
    <t>SunriseDelight Foods</t>
  </si>
  <si>
    <t>MorningGlow Brands</t>
  </si>
  <si>
    <t>SunriseHarvest Foods</t>
  </si>
  <si>
    <t>MorningBliss Brands</t>
  </si>
  <si>
    <t>CerealSpike Corporation</t>
  </si>
  <si>
    <t>GrainGrove Industries</t>
  </si>
  <si>
    <t>CrispyHarvest Foods</t>
  </si>
  <si>
    <t>NutriGrain Solutions</t>
  </si>
  <si>
    <t>GoldenMeadow Brands</t>
  </si>
  <si>
    <t>MorningBite Cereal Co.</t>
  </si>
  <si>
    <t>SunriseGrains Industries</t>
  </si>
  <si>
    <t>VitaCereal Solutions</t>
  </si>
  <si>
    <t>GoldFlakes Enterprises</t>
  </si>
  <si>
    <t>HarvestHues Brands</t>
  </si>
  <si>
    <t>NutriHarvest Foods</t>
  </si>
  <si>
    <t>GrainPulse Corporation</t>
  </si>
  <si>
    <t>CrispyHarvest Co.</t>
  </si>
  <si>
    <t>GoldFrost Cereal Industries</t>
  </si>
  <si>
    <t>NutriSpike Foods</t>
  </si>
  <si>
    <t>SunburstGrains Corporation</t>
  </si>
  <si>
    <t>CerealRise Inc.</t>
  </si>
  <si>
    <t>MorningCrunch Co.</t>
  </si>
  <si>
    <t>CerealScape Corporation</t>
  </si>
  <si>
    <t>California</t>
  </si>
  <si>
    <t>Texas</t>
  </si>
  <si>
    <t>Florida</t>
  </si>
  <si>
    <t>Nueva York</t>
  </si>
  <si>
    <t>Pensilvania</t>
  </si>
  <si>
    <t>Illinois</t>
  </si>
  <si>
    <t>Ohio</t>
  </si>
  <si>
    <t>Georgia</t>
  </si>
  <si>
    <t>Carolina del Norte</t>
  </si>
  <si>
    <t>Míchigan</t>
  </si>
  <si>
    <t>Nueva Jersey</t>
  </si>
  <si>
    <t>Virginia</t>
  </si>
  <si>
    <t>Washington</t>
  </si>
  <si>
    <t>Arizona</t>
  </si>
  <si>
    <t>Massachusetts</t>
  </si>
  <si>
    <t>Tennessee</t>
  </si>
  <si>
    <t>Misuri</t>
  </si>
  <si>
    <t>Indiana</t>
  </si>
  <si>
    <t>Maryland</t>
  </si>
  <si>
    <t>Wisconsin</t>
  </si>
  <si>
    <t>Location</t>
  </si>
  <si>
    <t>Payment Status</t>
  </si>
  <si>
    <t>Paid</t>
  </si>
  <si>
    <t>Overdue</t>
  </si>
  <si>
    <t>Processing</t>
  </si>
  <si>
    <t>Cancelled</t>
  </si>
  <si>
    <t>Revenue</t>
  </si>
  <si>
    <t>Customer Type</t>
  </si>
  <si>
    <t>Business line</t>
  </si>
  <si>
    <t>Week</t>
  </si>
  <si>
    <t>Quarter</t>
  </si>
  <si>
    <t>#Month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</si>
  <si>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</si>
  <si>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</si>
  <si>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</si>
  <si>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</si>
  <si>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</si>
  <si>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</si>
  <si>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</si>
  <si>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</si>
  <si>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</si>
  <si>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</si>
  <si>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</si>
  <si>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</si>
  <si>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Business line distribution</t>
  </si>
  <si>
    <t>Ratio</t>
  </si>
  <si>
    <t>Escenario I</t>
  </si>
  <si>
    <t>Escenario II</t>
  </si>
  <si>
    <t>Ratio Escenario I</t>
  </si>
  <si>
    <t>Ratio Escenario II</t>
  </si>
  <si>
    <t>0,6-0,7</t>
  </si>
  <si>
    <t>0,15-0,1</t>
  </si>
  <si>
    <t>0,1-0,1</t>
  </si>
  <si>
    <t>0,1-0,05</t>
  </si>
  <si>
    <t>0,05-0,05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</si>
  <si>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</si>
  <si>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</si>
  <si>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</si>
  <si>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</si>
  <si>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</si>
  <si>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</si>
  <si>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</si>
  <si>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</si>
  <si>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</si>
  <si>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</si>
  <si>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</si>
  <si>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</si>
  <si>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general</t>
  </si>
  <si>
    <t>Business Line</t>
  </si>
  <si>
    <t xml:space="preserve">Revenue </t>
  </si>
  <si>
    <t xml:space="preserve">Profit </t>
  </si>
  <si>
    <t xml:space="preserve">Profit Rate </t>
  </si>
  <si>
    <t xml:space="preserve">Revenue Rate </t>
  </si>
  <si>
    <t>Escala de tiempo</t>
  </si>
  <si>
    <t>Valores</t>
  </si>
  <si>
    <t>Previsión</t>
  </si>
  <si>
    <t>Límite de confianza inferior</t>
  </si>
  <si>
    <t>Límite de confianza superior</t>
  </si>
  <si>
    <t>Etiquetas de columna</t>
  </si>
  <si>
    <t>Suma de Revenue</t>
  </si>
  <si>
    <t>Suma de Profit</t>
  </si>
  <si>
    <t>Etiquetas de fila</t>
  </si>
  <si>
    <t>Suma de Profit Margin</t>
  </si>
  <si>
    <t>Suma de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</si>
</sst>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  <numFmt numFmtId="165" formatCode="_-* #,##0\ [$€-C0A]_-;\-* #,##0\ [$€-C0A]_-;_-* &quot;-&quot;??\ [$€-C0A]_-;_-@_-"/>
    <numFmt numFmtId="166" formatCode="_-* #,##0.00\ [$€-C0A]_-;\-* #,##0.00\ [$€-C0A]_-;_-* &quot;-&quot;??\ [$€-C0A]_-;_-@_-"/>
  </numFmts>
  <fonts count="10" x14ac:knownFonts="1">
    <font>
      <sz val="11"/>
      <color indexed="8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sz val="11"/>
      <color indexed="8"/>
      <name val="Calibri"/>
      <family val="2"/>
      <scheme val="minor"/>
    </font>
    <font>
      <sz val="10"/>
      <color indexed="8"/>
      <name val="Arial Narrow"/>
      <family val="2"/>
    </font>
    <font>
      <sz val="11"/>
      <color rgb="FF000000"/>
      <name val="Calibri"/>
      <family val="2"/>
    </font>
    <font>
      <sz val="9"/>
      <color indexed="8"/>
      <name val="Arial Narrow"/>
      <family val="2"/>
    </font>
    <font>
      <sz val="9"/>
      <color theme="0"/>
      <name val="Arial Narrow"/>
      <family val="2"/>
    </font>
    <font>
      <b/>
      <sz val="9"/>
      <color theme="0"/>
      <name val="Arial Narrow"/>
      <family val="2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2060"/>
        <bgColor theme="7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4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4" fillId="0" borderId="0" xfId="0" applyNumberFormat="1" applyFont="1"/>
    <xf numFmtId="166" fontId="4" fillId="0" borderId="0" xfId="0" applyNumberFormat="1" applyFont="1"/>
    <xf numFmtId="9" fontId="4" fillId="0" borderId="0" xfId="2" applyFont="1"/>
    <xf numFmtId="1" fontId="4" fillId="0" borderId="0" xfId="0" applyNumberFormat="1" applyFont="1"/>
    <xf numFmtId="0" fontId="2" fillId="3" borderId="1" xfId="0" applyFont="1" applyFill="1" applyBorder="1"/>
    <xf numFmtId="0" fontId="2" fillId="3" borderId="2" xfId="0" applyFont="1" applyFill="1" applyBorder="1"/>
    <xf numFmtId="164" fontId="2" fillId="3" borderId="2" xfId="1" applyNumberFormat="1" applyFont="1" applyFill="1" applyBorder="1"/>
    <xf numFmtId="0" fontId="2" fillId="3" borderId="3" xfId="0" applyFont="1" applyFill="1" applyBorder="1"/>
    <xf numFmtId="9" fontId="0" fillId="0" borderId="0" xfId="0" applyNumberFormat="1"/>
    <xf numFmtId="0" fontId="4" fillId="0" borderId="9" xfId="0" applyFont="1" applyBorder="1"/>
    <xf numFmtId="0" fontId="2" fillId="2" borderId="9" xfId="0" applyFont="1" applyFill="1" applyBorder="1"/>
    <xf numFmtId="166" fontId="4" fillId="0" borderId="9" xfId="0" applyNumberFormat="1" applyFont="1" applyBorder="1"/>
    <xf numFmtId="165" fontId="4" fillId="0" borderId="9" xfId="0" applyNumberFormat="1" applyFont="1" applyBorder="1"/>
    <xf numFmtId="0" fontId="4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/>
    </xf>
    <xf numFmtId="0" fontId="4" fillId="0" borderId="9" xfId="0" applyFont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9" fontId="4" fillId="0" borderId="9" xfId="0" applyNumberFormat="1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166" fontId="4" fillId="0" borderId="9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9" fontId="4" fillId="0" borderId="9" xfId="2" applyFont="1" applyBorder="1"/>
    <xf numFmtId="9" fontId="4" fillId="0" borderId="10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165" fontId="6" fillId="0" borderId="0" xfId="0" applyNumberFormat="1" applyFont="1" applyAlignment="1">
      <alignment horizontal="center"/>
    </xf>
    <xf numFmtId="10" fontId="6" fillId="0" borderId="0" xfId="0" applyNumberFormat="1" applyFont="1" applyAlignment="1">
      <alignment horizontal="center"/>
    </xf>
    <xf numFmtId="0" fontId="0" fillId="4" borderId="0" xfId="0" applyFill="1"/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 applyAlignment="1">
      <alignment horizontal="left"/>
    </xf>
    <xf numFmtId="165" fontId="7" fillId="2" borderId="0" xfId="0" applyNumberFormat="1" applyFont="1" applyFill="1" applyAlignment="1">
      <alignment horizontal="center"/>
    </xf>
    <xf numFmtId="10" fontId="7" fillId="2" borderId="0" xfId="0" applyNumberFormat="1" applyFont="1" applyFill="1" applyAlignment="1">
      <alignment horizontal="center"/>
    </xf>
    <xf numFmtId="0" fontId="7" fillId="5" borderId="0" xfId="0" applyFont="1" applyFill="1"/>
    <xf numFmtId="0" fontId="7" fillId="5" borderId="0" xfId="0" applyFont="1" applyFill="1" applyAlignment="1">
      <alignment horizontal="center"/>
    </xf>
    <xf numFmtId="0" fontId="6" fillId="5" borderId="0" xfId="0" applyFont="1" applyFill="1" applyAlignment="1">
      <alignment horizontal="left"/>
    </xf>
    <xf numFmtId="165" fontId="6" fillId="5" borderId="0" xfId="0" applyNumberFormat="1" applyFont="1" applyFill="1" applyAlignment="1">
      <alignment horizontal="center"/>
    </xf>
    <xf numFmtId="10" fontId="6" fillId="5" borderId="0" xfId="0" applyNumberFormat="1" applyFont="1" applyFill="1" applyAlignment="1">
      <alignment horizontal="center"/>
    </xf>
    <xf numFmtId="0" fontId="6" fillId="6" borderId="0" xfId="0" applyFont="1" applyFill="1"/>
    <xf numFmtId="0" fontId="6" fillId="6" borderId="0" xfId="0" applyFont="1" applyFill="1" applyAlignment="1">
      <alignment horizontal="center"/>
    </xf>
    <xf numFmtId="0" fontId="6" fillId="6" borderId="0" xfId="0" applyFont="1" applyFill="1" applyAlignment="1">
      <alignment horizontal="left"/>
    </xf>
    <xf numFmtId="165" fontId="6" fillId="6" borderId="0" xfId="0" applyNumberFormat="1" applyFont="1" applyFill="1" applyAlignment="1">
      <alignment horizontal="center"/>
    </xf>
    <xf numFmtId="10" fontId="6" fillId="6" borderId="0" xfId="0" applyNumberFormat="1" applyFont="1" applyFill="1" applyAlignment="1">
      <alignment horizontal="center"/>
    </xf>
    <xf numFmtId="0" fontId="6" fillId="7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6" fillId="7" borderId="0" xfId="0" applyFont="1" applyFill="1" applyAlignment="1">
      <alignment horizontal="center"/>
    </xf>
    <xf numFmtId="10" fontId="6" fillId="7" borderId="0" xfId="0" applyNumberFormat="1" applyFont="1" applyFill="1" applyAlignment="1">
      <alignment horizontal="center"/>
    </xf>
    <xf numFmtId="165" fontId="4" fillId="0" borderId="0" xfId="0" applyNumberFormat="1" applyFont="1"/>
    <xf numFmtId="0" fontId="8" fillId="2" borderId="12" xfId="0" applyFont="1" applyFill="1" applyBorder="1"/>
    <xf numFmtId="0" fontId="4" fillId="7" borderId="0" xfId="0" applyFont="1" applyFill="1"/>
    <xf numFmtId="0" fontId="2" fillId="2" borderId="0" xfId="0" applyFont="1" applyFill="1"/>
    <xf numFmtId="10" fontId="8" fillId="2" borderId="0" xfId="0" applyNumberFormat="1" applyFont="1" applyFill="1" applyAlignment="1">
      <alignment horizontal="center"/>
    </xf>
    <xf numFmtId="165" fontId="4" fillId="7" borderId="0" xfId="0" applyNumberFormat="1" applyFont="1" applyFill="1"/>
    <xf numFmtId="165" fontId="2" fillId="2" borderId="0" xfId="0" applyNumberFormat="1" applyFont="1" applyFill="1"/>
    <xf numFmtId="0" fontId="8" fillId="2" borderId="13" xfId="0" applyFont="1" applyFill="1" applyBorder="1" applyAlignment="1">
      <alignment horizontal="left"/>
    </xf>
    <xf numFmtId="165" fontId="8" fillId="2" borderId="13" xfId="0" applyNumberFormat="1" applyFont="1" applyFill="1" applyBorder="1" applyAlignment="1">
      <alignment horizontal="center"/>
    </xf>
    <xf numFmtId="10" fontId="8" fillId="2" borderId="13" xfId="0" applyNumberFormat="1" applyFont="1" applyFill="1" applyBorder="1" applyAlignment="1">
      <alignment horizontal="center"/>
    </xf>
    <xf numFmtId="0" fontId="6" fillId="7" borderId="0" xfId="0" applyFont="1" applyFill="1" applyAlignment="1">
      <alignment horizontal="left"/>
    </xf>
    <xf numFmtId="165" fontId="6" fillId="7" borderId="0" xfId="0" applyNumberFormat="1" applyFont="1" applyFill="1" applyAlignment="1">
      <alignment horizontal="center"/>
    </xf>
    <xf numFmtId="0" fontId="8" fillId="2" borderId="12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pivotButton="1" applyFont="1"/>
    <xf numFmtId="0" fontId="6" fillId="2" borderId="0" xfId="0" applyFont="1" applyFill="1" applyAlignment="1">
      <alignment horizontal="left"/>
    </xf>
    <xf numFmtId="166" fontId="0" fillId="0" borderId="0" xfId="0" applyNumberFormat="1"/>
    <xf numFmtId="9" fontId="0" fillId="0" borderId="0" xfId="2" applyFont="1"/>
    <xf numFmtId="9" fontId="6" fillId="7" borderId="0" xfId="2" applyFont="1" applyFill="1"/>
    <xf numFmtId="0" fontId="9" fillId="4" borderId="0" xfId="0" applyFont="1" applyFill="1"/>
    <xf numFmtId="9" fontId="6" fillId="0" borderId="0" xfId="0" applyNumberFormat="1" applyFont="1" applyAlignment="1">
      <alignment horizontal="center"/>
    </xf>
    <xf numFmtId="9" fontId="7" fillId="2" borderId="0" xfId="0" applyNumberFormat="1" applyFont="1" applyFill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3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ont>
        <color theme="0"/>
      </font>
      <fill>
        <patternFill patternType="solid">
          <fgColor indexed="64"/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numFmt numFmtId="166" formatCode="_-* #,##0.00\ [$€-C0A]_-;\-* #,##0.00\ [$€-C0A]_-;_-* &quot;-&quot;??\ [$€-C0A]_-;_-@_-"/>
    </dxf>
    <dxf>
      <numFmt numFmtId="166" formatCode="_-* #,##0.00\ [$€-C0A]_-;\-* #,##0.00\ [$€-C0A]_-;_-* &quot;-&quot;??\ [$€-C0A]_-;_-@_-"/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alignment horizontal="center"/>
    </dxf>
    <dxf>
      <alignment horizontal="center"/>
    </dxf>
    <dxf>
      <numFmt numFmtId="14" formatCode="0.00%"/>
    </dxf>
    <dxf>
      <numFmt numFmtId="14" formatCode="0.00%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numFmt numFmtId="14" formatCode="0.00%"/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ill>
        <patternFill patternType="solid">
          <bgColor rgb="FF002060"/>
        </patternFill>
      </fill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alignment horizontal="center"/>
    </dxf>
    <dxf>
      <alignment horizontal="center"/>
    </dxf>
    <dxf>
      <numFmt numFmtId="14" formatCode="0.00%"/>
    </dxf>
    <dxf>
      <numFmt numFmtId="14" formatCode="0.00%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alignment horizontal="center"/>
    </dxf>
    <dxf>
      <alignment horizontal="center"/>
    </dxf>
    <dxf>
      <numFmt numFmtId="14" formatCode="0.00%"/>
    </dxf>
    <dxf>
      <numFmt numFmtId="14" formatCode="0.00%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numFmt numFmtId="13" formatCode="0%"/>
    </dxf>
    <dxf>
      <font>
        <color theme="0"/>
      </font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alignment horizontal="center"/>
    </dxf>
    <dxf>
      <alignment horizontal="center"/>
    </dxf>
    <dxf>
      <numFmt numFmtId="14" formatCode="0.00%"/>
    </dxf>
    <dxf>
      <numFmt numFmtId="14" formatCode="0.00%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numFmt numFmtId="14" formatCode="0.00%"/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ill>
        <patternFill patternType="solid">
          <bgColor rgb="FF002060"/>
        </patternFill>
      </fill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numFmt numFmtId="14" formatCode="0.00%"/>
    </dxf>
    <dxf>
      <alignment horizontal="center"/>
    </dxf>
    <dxf>
      <numFmt numFmtId="14" formatCode="0.00%"/>
    </dxf>
    <dxf>
      <numFmt numFmtId="14" formatCode="0.00%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ont>
        <color theme="0"/>
      </font>
      <fill>
        <patternFill patternType="solid">
          <fgColor indexed="64"/>
          <bgColor rgb="FF002060"/>
        </patternFill>
      </fill>
      <alignment horizontal="center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alignment horizontal="center"/>
    </dxf>
    <dxf>
      <alignment horizontal="center"/>
    </dxf>
    <dxf>
      <numFmt numFmtId="14" formatCode="0.00%"/>
    </dxf>
    <dxf>
      <numFmt numFmtId="14" formatCode="0.00%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ont>
        <color theme="0"/>
      </font>
      <fill>
        <patternFill patternType="solid">
          <fgColor indexed="64"/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numFmt numFmtId="165" formatCode="_-* #,##0\ [$€-C0A]_-;\-* #,##0\ [$€-C0A]_-;_-* &quot;-&quot;??\ [$€-C0A]_-;_-@_-"/>
    </dxf>
    <dxf>
      <font>
        <strike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numFmt numFmtId="165" formatCode="_-* #,##0\ [$€-C0A]_-;\-* #,##0\ [$€-C0A]_-;_-* &quot;-&quot;??\ [$€-C0A]_-;_-@_-"/>
    </dxf>
    <dxf>
      <font>
        <strike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numFmt numFmtId="165" formatCode="_-* #,##0\ [$€-C0A]_-;\-* #,##0\ [$€-C0A]_-;_-* &quot;-&quot;??\ [$€-C0A]_-;_-@_-"/>
    </dxf>
    <dxf>
      <font>
        <strike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numFmt numFmtId="165" formatCode="_-* #,##0\ [$€-C0A]_-;\-* #,##0\ [$€-C0A]_-;_-* &quot;-&quot;??\ [$€-C0A]_-;_-@_-"/>
    </dxf>
    <dxf>
      <font>
        <strike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family val="2"/>
        <scheme val="none"/>
      </font>
      <fill>
        <patternFill patternType="solid">
          <fgColor theme="7"/>
          <bgColor rgb="FF002060"/>
        </patternFill>
      </fill>
    </dxf>
    <dxf>
      <font>
        <b/>
        <i val="0"/>
        <color theme="0"/>
      </font>
      <fill>
        <patternFill>
          <bgColor theme="1"/>
        </patternFill>
      </fill>
      <border>
        <bottom style="thin">
          <color theme="7"/>
        </bottom>
        <vertical/>
        <horizontal/>
      </border>
    </dxf>
    <dxf>
      <font>
        <color theme="1"/>
      </font>
      <fill>
        <patternFill patternType="solid">
          <bgColor theme="1"/>
        </patternFill>
      </fill>
      <border>
        <left style="thick">
          <color theme="7"/>
        </left>
        <right style="thick">
          <color theme="7"/>
        </right>
        <top style="thick">
          <color theme="7"/>
        </top>
        <bottom style="thick">
          <color theme="7"/>
        </bottom>
        <vertical/>
        <horizontal/>
      </border>
    </dxf>
    <dxf>
      <fill>
        <patternFill patternType="none">
          <bgColor auto="1"/>
        </patternFill>
      </fill>
    </dxf>
    <dxf>
      <font>
        <color theme="0"/>
        <name val="Arial Narrow"/>
        <family val="2"/>
        <scheme val="none"/>
      </font>
      <fill>
        <patternFill>
          <bgColor rgb="FF002060"/>
        </patternFill>
      </fill>
    </dxf>
  </dxfs>
  <tableStyles count="3" defaultTableStyle="TableStyleMedium2" defaultPivotStyle="PivotStyleLight16">
    <tableStyle name="Estilo de segmentación de datos 1" pivot="0" table="0" count="1" xr9:uid="{F8954F1E-C806-4048-BBF5-F07AF8437C0B}">
      <tableStyleElement type="wholeTable" dxfId="314"/>
    </tableStyle>
    <tableStyle name="Estilo de segmentación de datos 3" pivot="0" table="0" count="1" xr9:uid="{85A2A861-BC9A-4A9F-984D-568FCB5F4A62}">
      <tableStyleElement type="wholeTable" dxfId="313"/>
    </tableStyle>
    <tableStyle name="SlicerStyleDark4 Pers." pivot="0" table="0" count="10" xr9:uid="{49F4817A-15DC-4A0D-B569-D9EB1A982024}">
      <tableStyleElement type="wholeTable" dxfId="312"/>
      <tableStyleElement type="headerRow" dxfId="311"/>
    </tableStyle>
  </tableStyles>
  <colors>
    <mruColors>
      <color rgb="FFFFCC00"/>
      <color rgb="FFFF9900"/>
      <color rgb="FFE42CDB"/>
      <color rgb="FF9947F7"/>
      <color rgb="FF194AFE"/>
      <color rgb="FF000099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7" tint="-0.249977111117893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theme="7" tint="0.59999389629810485"/>
            </left>
            <right style="thin">
              <color theme="7" tint="0.59999389629810485"/>
            </right>
            <top style="thin">
              <color theme="7" tint="0.59999389629810485"/>
            </top>
            <bottom style="thin">
              <color theme="7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7"/>
              <bgColor theme="7"/>
            </patternFill>
          </fill>
          <border>
            <left style="thin">
              <color theme="7"/>
            </left>
            <right style="thin">
              <color theme="7"/>
            </right>
            <top style="thin">
              <color theme="7"/>
            </top>
            <bottom style="thin">
              <color theme="7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3"/>
        <x14:slicerStyle name="SlicerStyleDark4 Pers.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7/relationships/slicerCache" Target="slicerCaches/slicerCache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6.xml"/><Relationship Id="rId12" Type="http://schemas.microsoft.com/office/2007/relationships/slicerCache" Target="slicerCaches/slicerCache1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1.xml"/><Relationship Id="rId19" Type="http://schemas.openxmlformats.org/officeDocument/2006/relationships/powerPivotData" Target="model/item.data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microsoft.com/office/2007/relationships/slicerCache" Target="slicerCaches/slicerCache3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[Dashboard.xlsm]Aditional Tables!TablaDinámica1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PE"/>
              <a:t>Revenue for Business 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34925" cap="rnd">
            <a:solidFill>
              <a:srgbClr val="FFFF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4925" cap="rnd">
            <a:solidFill>
              <a:srgbClr val="FFFF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4.1876192247993174E-2"/>
              <c:y val="2.86531173520005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4925" cap="rnd">
            <a:solidFill>
              <a:srgbClr val="FFFF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3.967218212967779E-2"/>
              <c:y val="8.23777123870020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rgbClr val="FFFF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2.8652131538100728E-2"/>
              <c:y val="2.50714776830005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'Aditional Tables'!$B$1</c:f>
              <c:strCache>
                <c:ptCount val="1"/>
                <c:pt idx="0">
                  <c:v>Revenue 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'Aditional Tables'!$A$2:$A$5</c:f>
              <c:strCache>
                <c:ptCount val="3"/>
                <c:pt idx="0">
                  <c:v>Contract Manufacturing</c:v>
                </c:pt>
                <c:pt idx="1">
                  <c:v>FMCG</c:v>
                </c:pt>
                <c:pt idx="2">
                  <c:v>Industrial cereal products</c:v>
                </c:pt>
              </c:strCache>
            </c:strRef>
          </c:cat>
          <c:val>
            <c:numRef>
              <c:f>'Aditional Tables'!$B$2:$B$5</c:f>
              <c:numCache>
                <c:formatCode>_-* #,##0\ [$€-C0A]_-;\-* #,##0\ [$€-C0A]_-;_-* "-"??\ [$€-C0A]_-;_-@_-</c:formatCode>
                <c:ptCount val="3"/>
                <c:pt idx="0">
                  <c:v>77429359</c:v>
                </c:pt>
                <c:pt idx="1">
                  <c:v>173400763</c:v>
                </c:pt>
                <c:pt idx="2">
                  <c:v>27782748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87-4E90-839C-569EAC6FEF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118512"/>
        <c:axId val="961202512"/>
      </c:barChart>
      <c:lineChart>
        <c:grouping val="standard"/>
        <c:varyColors val="0"/>
        <c:ser>
          <c:idx val="1"/>
          <c:order val="1"/>
          <c:tx>
            <c:strRef>
              <c:f>'Aditional Tables'!$C$1</c:f>
              <c:strCache>
                <c:ptCount val="1"/>
                <c:pt idx="0">
                  <c:v>Profit 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4">
                        <a:tint val="77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4">
                        <a:tint val="77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4">
                        <a:tint val="77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4">
                      <a:tint val="77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B87-4E90-839C-569EAC6FEF2B}"/>
              </c:ext>
            </c:extLst>
          </c:dPt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4">
                        <a:tint val="77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4">
                        <a:tint val="77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4">
                        <a:tint val="77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4">
                      <a:tint val="77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B87-4E90-839C-569EAC6FEF2B}"/>
              </c:ext>
            </c:extLst>
          </c:dPt>
          <c:dPt>
            <c:idx val="2"/>
            <c:marker>
              <c:symbol val="circle"/>
              <c:size val="6"/>
              <c:spPr>
                <a:gradFill rotWithShape="1">
                  <a:gsLst>
                    <a:gs pos="0">
                      <a:schemeClr val="accent4">
                        <a:tint val="77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4">
                        <a:tint val="77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4">
                        <a:tint val="77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4">
                      <a:tint val="77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6B87-4E90-839C-569EAC6FEF2B}"/>
              </c:ext>
            </c:extLst>
          </c:dPt>
          <c:dLbls>
            <c:dLbl>
              <c:idx val="0"/>
              <c:layout>
                <c:manualLayout>
                  <c:x val="-4.1876192247993174E-2"/>
                  <c:y val="2.86531173520005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B87-4E90-839C-569EAC6FEF2B}"/>
                </c:ext>
              </c:extLst>
            </c:dLbl>
            <c:dLbl>
              <c:idx val="1"/>
              <c:layout>
                <c:manualLayout>
                  <c:x val="-3.967218212967779E-2"/>
                  <c:y val="8.23777123870020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87-4E90-839C-569EAC6FEF2B}"/>
                </c:ext>
              </c:extLst>
            </c:dLbl>
            <c:dLbl>
              <c:idx val="2"/>
              <c:layout>
                <c:manualLayout>
                  <c:x val="-2.8652131538100728E-2"/>
                  <c:y val="2.50714776830005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87-4E90-839C-569EAC6FEF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'Aditional Tables'!$A$2:$A$5</c:f>
              <c:strCache>
                <c:ptCount val="3"/>
                <c:pt idx="0">
                  <c:v>Contract Manufacturing</c:v>
                </c:pt>
                <c:pt idx="1">
                  <c:v>FMCG</c:v>
                </c:pt>
                <c:pt idx="2">
                  <c:v>Industrial cereal products</c:v>
                </c:pt>
              </c:strCache>
            </c:strRef>
          </c:cat>
          <c:val>
            <c:numRef>
              <c:f>'Aditional Tables'!$C$2:$C$5</c:f>
              <c:numCache>
                <c:formatCode>_-* #,##0\ [$€-C0A]_-;\-* #,##0\ [$€-C0A]_-;_-* "-"??\ [$€-C0A]_-;_-@_-</c:formatCode>
                <c:ptCount val="3"/>
                <c:pt idx="0">
                  <c:v>23344121.32</c:v>
                </c:pt>
                <c:pt idx="1">
                  <c:v>88203608.990000069</c:v>
                </c:pt>
                <c:pt idx="2">
                  <c:v>6823234.9999999981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87-4E90-839C-569EAC6FE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066016"/>
        <c:axId val="1218094752"/>
      </c:lineChart>
      <c:catAx>
        <c:axId val="2011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61202512"/>
        <c:crosses val="autoZero"/>
        <c:auto val="1"/>
        <c:lblAlgn val="ctr"/>
        <c:lblOffset val="100"/>
        <c:noMultiLvlLbl val="0"/>
      </c:catAx>
      <c:valAx>
        <c:axId val="96120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\ [$€-C0A]_-;\-* #,##0\ [$€-C0A]_-;_-* &quot;-&quot;??\ [$€-C0A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118512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6024194824775993E-2"/>
                <c:y val="0.3586431169628147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</c:dispUnitsLbl>
        </c:dispUnits>
      </c:valAx>
      <c:valAx>
        <c:axId val="1218094752"/>
        <c:scaling>
          <c:orientation val="minMax"/>
        </c:scaling>
        <c:delete val="0"/>
        <c:axPos val="r"/>
        <c:numFmt formatCode="_-* #,##0\ [$€-C0A]_-;\-* #,##0\ [$€-C0A]_-;_-* &quot;-&quot;??\ [$€-C0A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1066016"/>
        <c:crosses val="max"/>
        <c:crossBetween val="between"/>
        <c:dispUnits>
          <c:builtInUnit val="millions"/>
        </c:dispUnits>
      </c:valAx>
      <c:catAx>
        <c:axId val="121066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18094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941366389088656"/>
          <c:y val="0.86603003726597372"/>
          <c:w val="0.41275747003240426"/>
          <c:h val="0.112480124720025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38100">
      <a:solidFill>
        <a:srgbClr val="FFC000"/>
      </a:solidFill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[Dashboard.xlsm]Aditional Tables!TablaDinámica12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>
                <a:effectLst/>
              </a:rPr>
              <a:t>Payment Status by Customer Type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'Aditional Tables'!$H$93:$H$94</c:f>
              <c:strCache>
                <c:ptCount val="1"/>
                <c:pt idx="0">
                  <c:v>Overdue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'Aditional Tables'!$G$95:$G$98</c:f>
              <c:strCache>
                <c:ptCount val="3"/>
                <c:pt idx="0">
                  <c:v>Corporation</c:v>
                </c:pt>
                <c:pt idx="1">
                  <c:v>Medium-sized business</c:v>
                </c:pt>
                <c:pt idx="2">
                  <c:v>Small business</c:v>
                </c:pt>
              </c:strCache>
            </c:strRef>
          </c:cat>
          <c:val>
            <c:numRef>
              <c:f>'Aditional Tables'!$H$95:$H$98</c:f>
              <c:numCache>
                <c:formatCode>0.00%</c:formatCode>
                <c:ptCount val="3"/>
                <c:pt idx="0">
                  <c:v>0.85482275445816469</c:v>
                </c:pt>
                <c:pt idx="1">
                  <c:v>9.9327687259113784E-2</c:v>
                </c:pt>
                <c:pt idx="2">
                  <c:v>4.5849558282721532E-2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7E-4D53-8497-6F15D4D187F6}"/>
            </c:ext>
          </c:extLst>
        </c:ser>
        <c:ser>
          <c:idx val="1"/>
          <c:order val="1"/>
          <c:tx>
            <c:strRef>
              <c:f>'Aditional Tables'!$I$93:$I$94</c:f>
              <c:strCache>
                <c:ptCount val="1"/>
                <c:pt idx="0">
                  <c:v>Paid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'Aditional Tables'!$G$95:$G$98</c:f>
              <c:strCache>
                <c:ptCount val="3"/>
                <c:pt idx="0">
                  <c:v>Corporation</c:v>
                </c:pt>
                <c:pt idx="1">
                  <c:v>Medium-sized business</c:v>
                </c:pt>
                <c:pt idx="2">
                  <c:v>Small business</c:v>
                </c:pt>
              </c:strCache>
            </c:strRef>
          </c:cat>
          <c:val>
            <c:numRef>
              <c:f>'Aditional Tables'!$I$95:$I$98</c:f>
              <c:numCache>
                <c:formatCode>0.00%</c:formatCode>
                <c:ptCount val="3"/>
                <c:pt idx="0">
                  <c:v>0.83536470325572498</c:v>
                </c:pt>
                <c:pt idx="1">
                  <c:v>0.12876105235677449</c:v>
                </c:pt>
                <c:pt idx="2">
                  <c:v>3.5874244387500559E-2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7E-4D53-8497-6F15D4D187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852351552"/>
        <c:axId val="333777904"/>
      </c:barChart>
      <c:catAx>
        <c:axId val="852351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33777904"/>
        <c:crosses val="autoZero"/>
        <c:auto val="1"/>
        <c:lblAlgn val="ctr"/>
        <c:lblOffset val="100"/>
        <c:noMultiLvlLbl val="0"/>
      </c:catAx>
      <c:valAx>
        <c:axId val="3337779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85235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38100">
      <a:solidFill>
        <a:srgbClr val="FFC000"/>
      </a:solidFill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[Dashboard.xlsm]Aditional Tables!TablaDinámica2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>
                <a:effectLst/>
              </a:rPr>
              <a:t>Payment Status Details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4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"/>
        <c:spPr>
          <a:gradFill rotWithShape="1">
            <a:gsLst>
              <a:gs pos="0">
                <a:schemeClr val="accent4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"/>
        <c:spPr>
          <a:gradFill rotWithShape="1">
            <a:gsLst>
              <a:gs pos="0">
                <a:schemeClr val="accent4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"/>
        <c:spPr>
          <a:gradFill rotWithShape="1">
            <a:gsLst>
              <a:gs pos="0">
                <a:schemeClr val="accent4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'Aditional Tables'!$B$8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4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48B-4B1B-B17F-123306D0747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48B-4B1B-B17F-123306D0747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548B-4B1B-B17F-123306D0747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548B-4B1B-B17F-123306D074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'Aditional Tables'!$A$9:$A$13</c:f>
              <c:strCache>
                <c:ptCount val="4"/>
                <c:pt idx="0">
                  <c:v>Overdue</c:v>
                </c:pt>
                <c:pt idx="1">
                  <c:v>Paid</c:v>
                </c:pt>
                <c:pt idx="2">
                  <c:v>Pending</c:v>
                </c:pt>
                <c:pt idx="3">
                  <c:v>Processing</c:v>
                </c:pt>
              </c:strCache>
            </c:strRef>
          </c:cat>
          <c:val>
            <c:numRef>
              <c:f>'Aditional Tables'!$B$9:$B$13</c:f>
              <c:numCache>
                <c:formatCode>_-* #,##0\ [$€-C0A]_-;\-* #,##0\ [$€-C0A]_-;_-* "-"??\ [$€-C0A]_-;_-@_-</c:formatCode>
                <c:ptCount val="4"/>
                <c:pt idx="0">
                  <c:v>17533953</c:v>
                </c:pt>
                <c:pt idx="1">
                  <c:v>201027147</c:v>
                </c:pt>
                <c:pt idx="2">
                  <c:v>58662194</c:v>
                </c:pt>
                <c:pt idx="3">
                  <c:v>1389576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8B-4B1B-B17F-123306D07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38100">
      <a:solidFill>
        <a:srgbClr val="FFC000"/>
      </a:solidFill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[Dashboard.xlsm]Aditional Tables!TablaDinámica2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Status</a:t>
            </a:r>
            <a:r>
              <a:rPr lang="en-US" baseline="0"/>
              <a:t> Payment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4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'Aditional Tables'!$B$8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34C-4860-98FB-68137460D1F6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34C-4860-98FB-68137460D1F6}"/>
              </c:ext>
            </c:extLst>
          </c:dPt>
          <c:dPt>
            <c:idx val="2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4C-4860-98FB-68137460D1F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4C-4860-98FB-68137460D1F6}"/>
              </c:ext>
            </c:extLst>
          </c:dPt>
          <c:cat>
            <c:strRef>
              <c:f>'Aditional Tables'!$A$9:$A$13</c:f>
              <c:strCache>
                <c:ptCount val="4"/>
                <c:pt idx="0">
                  <c:v>Overdue</c:v>
                </c:pt>
                <c:pt idx="1">
                  <c:v>Paid</c:v>
                </c:pt>
                <c:pt idx="2">
                  <c:v>Pending</c:v>
                </c:pt>
                <c:pt idx="3">
                  <c:v>Processing</c:v>
                </c:pt>
              </c:strCache>
            </c:strRef>
          </c:cat>
          <c:val>
            <c:numRef>
              <c:f>'Aditional Tables'!$B$9:$B$13</c:f>
              <c:numCache>
                <c:formatCode>_-* #,##0\ [$€-C0A]_-;\-* #,##0\ [$€-C0A]_-;_-* "-"??\ [$€-C0A]_-;_-@_-</c:formatCode>
                <c:ptCount val="4"/>
                <c:pt idx="0">
                  <c:v>17533953</c:v>
                </c:pt>
                <c:pt idx="1">
                  <c:v>201027147</c:v>
                </c:pt>
                <c:pt idx="2">
                  <c:v>58662194</c:v>
                </c:pt>
                <c:pt idx="3">
                  <c:v>1389576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4C-4860-98FB-68137460D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011191465610382"/>
          <c:y val="0.91991794386509806"/>
          <c:w val="0.68461583163985562"/>
          <c:h val="7.98348935566971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38100">
      <a:solidFill>
        <a:srgbClr val="FFC000"/>
      </a:solidFill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[Dashboard.xlsm]Aditional Tables!TablaDinámica10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PE"/>
              <a:t>Key Clients by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'Aditional Tables'!$H$72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'Aditional Tables'!$G$73:$G$78</c:f>
              <c:strCache>
                <c:ptCount val="5"/>
                <c:pt idx="0">
                  <c:v>GoldenStart Enterprises</c:v>
                </c:pt>
                <c:pt idx="1">
                  <c:v>SunriseCrisp Foods</c:v>
                </c:pt>
                <c:pt idx="2">
                  <c:v>SunriseHarvest Foods</c:v>
                </c:pt>
                <c:pt idx="3">
                  <c:v>CerealWorks Inc.</c:v>
                </c:pt>
                <c:pt idx="4">
                  <c:v>SunriseGrains Industries</c:v>
                </c:pt>
              </c:strCache>
            </c:strRef>
          </c:cat>
          <c:val>
            <c:numRef>
              <c:f>'Aditional Tables'!$H$73:$H$78</c:f>
              <c:numCache>
                <c:formatCode>_-* #,##0\ [$€-C0A]_-;\-* #,##0\ [$€-C0A]_-;_-* "-"??\ [$€-C0A]_-;_-@_-</c:formatCode>
                <c:ptCount val="5"/>
                <c:pt idx="0">
                  <c:v>11962172</c:v>
                </c:pt>
                <c:pt idx="1">
                  <c:v>12528003</c:v>
                </c:pt>
                <c:pt idx="2">
                  <c:v>12564536</c:v>
                </c:pt>
                <c:pt idx="3">
                  <c:v>12746021</c:v>
                </c:pt>
                <c:pt idx="4">
                  <c:v>15518780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58-4997-ABD4-9B3B6BD5BD9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9102448"/>
        <c:axId val="962784272"/>
      </c:lineChart>
      <c:catAx>
        <c:axId val="12910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62784272"/>
        <c:crosses val="autoZero"/>
        <c:auto val="1"/>
        <c:lblAlgn val="ctr"/>
        <c:lblOffset val="100"/>
        <c:noMultiLvlLbl val="0"/>
      </c:catAx>
      <c:valAx>
        <c:axId val="96278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\ [$€-C0A]_-;\-* #,##0\ [$€-C0A]_-;_-* &quot;-&quot;??\ [$€-C0A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9102448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9349164199902156E-2"/>
                <c:y val="0.3937048153159306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38100">
      <a:solidFill>
        <a:srgbClr val="FFC000"/>
      </a:solidFill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[Dashboard.xlsm]Aditional Tables!TablaDinámica11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PE"/>
              <a:t>Less important clients by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'Aditional Tables'!$H$82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'Aditional Tables'!$G$83:$G$88</c:f>
              <c:strCache>
                <c:ptCount val="5"/>
                <c:pt idx="0">
                  <c:v>CerealElevate Company</c:v>
                </c:pt>
                <c:pt idx="1">
                  <c:v>FlavorFields Brands</c:v>
                </c:pt>
                <c:pt idx="2">
                  <c:v>GoldenMeadow Brands</c:v>
                </c:pt>
                <c:pt idx="3">
                  <c:v>NatureFusion Cereal Co.</c:v>
                </c:pt>
                <c:pt idx="4">
                  <c:v>NatureSpoon Foods</c:v>
                </c:pt>
              </c:strCache>
            </c:strRef>
          </c:cat>
          <c:val>
            <c:numRef>
              <c:f>'Aditional Tables'!$H$83:$H$88</c:f>
              <c:numCache>
                <c:formatCode>_-* #,##0\ [$€-C0A]_-;\-* #,##0\ [$€-C0A]_-;_-* "-"??\ [$€-C0A]_-;_-@_-</c:formatCode>
                <c:ptCount val="5"/>
                <c:pt idx="0">
                  <c:v>802766</c:v>
                </c:pt>
                <c:pt idx="1">
                  <c:v>515166</c:v>
                </c:pt>
                <c:pt idx="2">
                  <c:v>566401</c:v>
                </c:pt>
                <c:pt idx="3">
                  <c:v>780023</c:v>
                </c:pt>
                <c:pt idx="4">
                  <c:v>451319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5-448B-A732-1ABB6251CC1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49512256"/>
        <c:axId val="331905920"/>
      </c:lineChart>
      <c:catAx>
        <c:axId val="114951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31905920"/>
        <c:crosses val="autoZero"/>
        <c:auto val="1"/>
        <c:lblAlgn val="ctr"/>
        <c:lblOffset val="100"/>
        <c:noMultiLvlLbl val="0"/>
      </c:catAx>
      <c:valAx>
        <c:axId val="33190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\ [$€-C0A]_-;\-* #,##0\ [$€-C0A]_-;_-* &quot;-&quot;??\ [$€-C0A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49512256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9097224571782333E-2"/>
                <c:y val="0.39084781523776962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38100" cmpd="sng">
      <a:solidFill>
        <a:srgbClr val="FFC000"/>
      </a:solidFill>
      <a:beve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>
                <a:effectLst/>
                <a:latin typeface="Arial Narrow" panose="020B0606020202030204" pitchFamily="34" charset="0"/>
              </a:rPr>
              <a:t>Revenue forecast</a:t>
            </a:r>
            <a:r>
              <a:rPr lang="en-US" b="1" baseline="0">
                <a:latin typeface="Arial Narrow" panose="020B0606020202030204" pitchFamily="34" charset="0"/>
              </a:rPr>
              <a:t> 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8.6864625916142538E-2"/>
          <c:y val="7.5561472089214377E-2"/>
          <c:w val="0.89699067132031651"/>
          <c:h val="0.829218863060331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Hoja8!$B$1</c:f>
              <c:strCache>
                <c:ptCount val="1"/>
                <c:pt idx="0">
                  <c:v>Valores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Hoja8!$B$2:$B$11</c:f>
              <c:numCache>
                <c:formatCode>_-* #,##0\ [$€-C0A]_-;\-* #,##0\ [$€-C0A]_-;_-* "-"??\ [$€-C0A]_-;_-@_-</c:formatCode>
                <c:ptCount val="10"/>
                <c:pt idx="0">
                  <c:v>267312399</c:v>
                </c:pt>
                <c:pt idx="1">
                  <c:v>265580139</c:v>
                </c:pt>
                <c:pt idx="2">
                  <c:v>273988223</c:v>
                </c:pt>
                <c:pt idx="3">
                  <c:v>274145241</c:v>
                </c:pt>
                <c:pt idx="4">
                  <c:v>276142129</c:v>
                </c:pt>
                <c:pt idx="5">
                  <c:v>278612870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D2-4EBC-953D-44855D2E7853}"/>
            </c:ext>
          </c:extLst>
        </c:ser>
        <c:ser>
          <c:idx val="1"/>
          <c:order val="1"/>
          <c:tx>
            <c:strRef>
              <c:f>Hoja8!$C$1</c:f>
              <c:strCache>
                <c:ptCount val="1"/>
                <c:pt idx="0">
                  <c:v>Previsión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Hoja8!$A$2:$A$11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Hoja8!$C$2:$C$11</c:f>
              <c:numCache>
                <c:formatCode>General</c:formatCode>
                <c:ptCount val="10"/>
                <c:pt idx="5" formatCode="_-* #,##0\ [$€-C0A]_-;\-* #,##0\ [$€-C0A]_-;_-* &quot;-&quot;??\ [$€-C0A]_-;_-@_-">
                  <c:v>278612870</c:v>
                </c:pt>
                <c:pt idx="6" formatCode="_-* #,##0\ [$€-C0A]_-;\-* #,##0\ [$€-C0A]_-;_-* &quot;-&quot;??\ [$€-C0A]_-;_-@_-">
                  <c:v>283570605.28913468</c:v>
                </c:pt>
                <c:pt idx="7" formatCode="_-* #,##0\ [$€-C0A]_-;\-* #,##0\ [$€-C0A]_-;_-* &quot;-&quot;??\ [$€-C0A]_-;_-@_-">
                  <c:v>283226271.42621684</c:v>
                </c:pt>
                <c:pt idx="8" formatCode="_-* #,##0\ [$€-C0A]_-;\-* #,##0\ [$€-C0A]_-;_-* &quot;-&quot;??\ [$€-C0A]_-;_-@_-">
                  <c:v>289105814.87607127</c:v>
                </c:pt>
                <c:pt idx="9" formatCode="_-* #,##0\ [$€-C0A]_-;\-* #,##0\ [$€-C0A]_-;_-* &quot;-&quot;??\ [$€-C0A]_-;_-@_-">
                  <c:v>288761481.01315343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D2-4EBC-953D-44855D2E7853}"/>
            </c:ext>
          </c:extLst>
        </c:ser>
        <c:ser>
          <c:idx val="2"/>
          <c:order val="2"/>
          <c:tx>
            <c:strRef>
              <c:f>Hoja8!$D$1</c:f>
              <c:strCache>
                <c:ptCount val="1"/>
                <c:pt idx="0">
                  <c:v>Límite de confianza inferior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5"/>
              <c:layout>
                <c:manualLayout>
                  <c:x val="1.4677002512309902E-3"/>
                  <c:y val="-5.663817396998085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D2-4EBC-953D-44855D2E78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Hoja8!$A$2:$A$11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Hoja8!$D$2:$D$11</c:f>
              <c:numCache>
                <c:formatCode>General</c:formatCode>
                <c:ptCount val="10"/>
                <c:pt idx="5" formatCode="_-* #,##0\ [$€-C0A]_-;\-* #,##0\ [$€-C0A]_-;_-* &quot;-&quot;??\ [$€-C0A]_-;_-@_-">
                  <c:v>278612870</c:v>
                </c:pt>
                <c:pt idx="6" formatCode="_-* #,##0\ [$€-C0A]_-;\-* #,##0\ [$€-C0A]_-;_-* &quot;-&quot;??\ [$€-C0A]_-;_-@_-">
                  <c:v>280115399.59353149</c:v>
                </c:pt>
                <c:pt idx="7" formatCode="_-* #,##0\ [$€-C0A]_-;\-* #,##0\ [$€-C0A]_-;_-* &quot;-&quot;??\ [$€-C0A]_-;_-@_-">
                  <c:v>279771050.18222296</c:v>
                </c:pt>
                <c:pt idx="8" formatCode="_-* #,##0\ [$€-C0A]_-;\-* #,##0\ [$€-C0A]_-;_-* &quot;-&quot;??\ [$€-C0A]_-;_-@_-">
                  <c:v>285540878.03892821</c:v>
                </c:pt>
                <c:pt idx="9" formatCode="_-* #,##0\ [$€-C0A]_-;\-* #,##0\ [$€-C0A]_-;_-* &quot;-&quot;??\ [$€-C0A]_-;_-@_-">
                  <c:v>285196502.31560421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D2-4EBC-953D-44855D2E7853}"/>
            </c:ext>
          </c:extLst>
        </c:ser>
        <c:ser>
          <c:idx val="3"/>
          <c:order val="3"/>
          <c:tx>
            <c:strRef>
              <c:f>Hoja8!$E$1</c:f>
              <c:strCache>
                <c:ptCount val="1"/>
                <c:pt idx="0">
                  <c:v>Límite de confianza superior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Hoja8!$A$2:$A$11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Hoja8!$E$2:$E$11</c:f>
              <c:numCache>
                <c:formatCode>General</c:formatCode>
                <c:ptCount val="10"/>
                <c:pt idx="5" formatCode="_-* #,##0\ [$€-C0A]_-;\-* #,##0\ [$€-C0A]_-;_-* &quot;-&quot;??\ [$€-C0A]_-;_-@_-">
                  <c:v>278612870</c:v>
                </c:pt>
                <c:pt idx="6" formatCode="_-* #,##0\ [$€-C0A]_-;\-* #,##0\ [$€-C0A]_-;_-* &quot;-&quot;??\ [$€-C0A]_-;_-@_-">
                  <c:v>287025810.98473787</c:v>
                </c:pt>
                <c:pt idx="7" formatCode="_-* #,##0\ [$€-C0A]_-;\-* #,##0\ [$€-C0A]_-;_-* &quot;-&quot;??\ [$€-C0A]_-;_-@_-">
                  <c:v>286681492.67021072</c:v>
                </c:pt>
                <c:pt idx="8" formatCode="_-* #,##0\ [$€-C0A]_-;\-* #,##0\ [$€-C0A]_-;_-* &quot;-&quot;??\ [$€-C0A]_-;_-@_-">
                  <c:v>292670751.71321434</c:v>
                </c:pt>
                <c:pt idx="9" formatCode="_-* #,##0\ [$€-C0A]_-;\-* #,##0\ [$€-C0A]_-;_-* &quot;-&quot;??\ [$€-C0A]_-;_-@_-">
                  <c:v>292326459.71070266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D2-4EBC-953D-44855D2E785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44853648"/>
        <c:axId val="1764124912"/>
      </c:barChart>
      <c:catAx>
        <c:axId val="174485364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64124912"/>
        <c:crosses val="autoZero"/>
        <c:auto val="1"/>
        <c:lblAlgn val="ctr"/>
        <c:lblOffset val="100"/>
        <c:noMultiLvlLbl val="0"/>
      </c:catAx>
      <c:valAx>
        <c:axId val="176412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\ [$€-C0A]_-;\-* #,##0\ [$€-C0A]_-;_-* &quot;-&quot;??\ [$€-C0A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44853648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521332214183001E-2"/>
                <c:y val="0.34051870437469367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38100">
      <a:solidFill>
        <a:srgbClr val="FFC000"/>
      </a:solidFill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>
                <a:effectLst/>
                <a:latin typeface="Arial Narrow" panose="020B0606020202030204" pitchFamily="34" charset="0"/>
              </a:rPr>
              <a:t>Revenue forecast</a:t>
            </a:r>
            <a:r>
              <a:rPr lang="en-US" b="1" baseline="0">
                <a:latin typeface="Arial Narrow" panose="020B0606020202030204" pitchFamily="34" charset="0"/>
              </a:rPr>
              <a:t> 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8.6864625916142538E-2"/>
          <c:y val="7.5561472089214377E-2"/>
          <c:w val="0.89699067132031651"/>
          <c:h val="0.829218863060331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Hoja8!$B$1</c:f>
              <c:strCache>
                <c:ptCount val="1"/>
                <c:pt idx="0">
                  <c:v>Valores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Hoja8!$B$2:$B$11</c:f>
              <c:numCache>
                <c:formatCode>_-* #,##0\ [$€-C0A]_-;\-* #,##0\ [$€-C0A]_-;_-* "-"??\ [$€-C0A]_-;_-@_-</c:formatCode>
                <c:ptCount val="10"/>
                <c:pt idx="0">
                  <c:v>267312399</c:v>
                </c:pt>
                <c:pt idx="1">
                  <c:v>265580139</c:v>
                </c:pt>
                <c:pt idx="2">
                  <c:v>273988223</c:v>
                </c:pt>
                <c:pt idx="3">
                  <c:v>274145241</c:v>
                </c:pt>
                <c:pt idx="4">
                  <c:v>276142129</c:v>
                </c:pt>
                <c:pt idx="5">
                  <c:v>278612870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9-4725-AB1B-EA69A9240C3B}"/>
            </c:ext>
          </c:extLst>
        </c:ser>
        <c:ser>
          <c:idx val="1"/>
          <c:order val="1"/>
          <c:tx>
            <c:strRef>
              <c:f>Hoja8!$C$1</c:f>
              <c:strCache>
                <c:ptCount val="1"/>
                <c:pt idx="0">
                  <c:v>Previsión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Hoja8!$A$2:$A$11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Hoja8!$C$2:$C$11</c:f>
              <c:numCache>
                <c:formatCode>General</c:formatCode>
                <c:ptCount val="10"/>
                <c:pt idx="5" formatCode="_-* #,##0\ [$€-C0A]_-;\-* #,##0\ [$€-C0A]_-;_-* &quot;-&quot;??\ [$€-C0A]_-;_-@_-">
                  <c:v>278612870</c:v>
                </c:pt>
                <c:pt idx="6" formatCode="_-* #,##0\ [$€-C0A]_-;\-* #,##0\ [$€-C0A]_-;_-* &quot;-&quot;??\ [$€-C0A]_-;_-@_-">
                  <c:v>283570605.28913468</c:v>
                </c:pt>
                <c:pt idx="7" formatCode="_-* #,##0\ [$€-C0A]_-;\-* #,##0\ [$€-C0A]_-;_-* &quot;-&quot;??\ [$€-C0A]_-;_-@_-">
                  <c:v>283226271.42621684</c:v>
                </c:pt>
                <c:pt idx="8" formatCode="_-* #,##0\ [$€-C0A]_-;\-* #,##0\ [$€-C0A]_-;_-* &quot;-&quot;??\ [$€-C0A]_-;_-@_-">
                  <c:v>289105814.87607127</c:v>
                </c:pt>
                <c:pt idx="9" formatCode="_-* #,##0\ [$€-C0A]_-;\-* #,##0\ [$€-C0A]_-;_-* &quot;-&quot;??\ [$€-C0A]_-;_-@_-">
                  <c:v>288761481.01315343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D9-4725-AB1B-EA69A9240C3B}"/>
            </c:ext>
          </c:extLst>
        </c:ser>
        <c:ser>
          <c:idx val="2"/>
          <c:order val="2"/>
          <c:tx>
            <c:strRef>
              <c:f>Hoja8!$D$1</c:f>
              <c:strCache>
                <c:ptCount val="1"/>
                <c:pt idx="0">
                  <c:v>Límite de confianza inferior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5"/>
              <c:layout>
                <c:manualLayout>
                  <c:x val="1.4677002512309902E-3"/>
                  <c:y val="-5.663817396998085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D9-4725-AB1B-EA69A9240C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Hoja8!$A$2:$A$11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Hoja8!$D$2:$D$11</c:f>
              <c:numCache>
                <c:formatCode>General</c:formatCode>
                <c:ptCount val="10"/>
                <c:pt idx="5" formatCode="_-* #,##0\ [$€-C0A]_-;\-* #,##0\ [$€-C0A]_-;_-* &quot;-&quot;??\ [$€-C0A]_-;_-@_-">
                  <c:v>278612870</c:v>
                </c:pt>
                <c:pt idx="6" formatCode="_-* #,##0\ [$€-C0A]_-;\-* #,##0\ [$€-C0A]_-;_-* &quot;-&quot;??\ [$€-C0A]_-;_-@_-">
                  <c:v>280115399.59353149</c:v>
                </c:pt>
                <c:pt idx="7" formatCode="_-* #,##0\ [$€-C0A]_-;\-* #,##0\ [$€-C0A]_-;_-* &quot;-&quot;??\ [$€-C0A]_-;_-@_-">
                  <c:v>279771050.18222296</c:v>
                </c:pt>
                <c:pt idx="8" formatCode="_-* #,##0\ [$€-C0A]_-;\-* #,##0\ [$€-C0A]_-;_-* &quot;-&quot;??\ [$€-C0A]_-;_-@_-">
                  <c:v>285540878.03892821</c:v>
                </c:pt>
                <c:pt idx="9" formatCode="_-* #,##0\ [$€-C0A]_-;\-* #,##0\ [$€-C0A]_-;_-* &quot;-&quot;??\ [$€-C0A]_-;_-@_-">
                  <c:v>285196502.31560421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D9-4725-AB1B-EA69A9240C3B}"/>
            </c:ext>
          </c:extLst>
        </c:ser>
        <c:ser>
          <c:idx val="3"/>
          <c:order val="3"/>
          <c:tx>
            <c:strRef>
              <c:f>Hoja8!$E$1</c:f>
              <c:strCache>
                <c:ptCount val="1"/>
                <c:pt idx="0">
                  <c:v>Límite de confianza superior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Hoja8!$A$2:$A$11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Hoja8!$E$2:$E$11</c:f>
              <c:numCache>
                <c:formatCode>General</c:formatCode>
                <c:ptCount val="10"/>
                <c:pt idx="5" formatCode="_-* #,##0\ [$€-C0A]_-;\-* #,##0\ [$€-C0A]_-;_-* &quot;-&quot;??\ [$€-C0A]_-;_-@_-">
                  <c:v>278612870</c:v>
                </c:pt>
                <c:pt idx="6" formatCode="_-* #,##0\ [$€-C0A]_-;\-* #,##0\ [$€-C0A]_-;_-* &quot;-&quot;??\ [$€-C0A]_-;_-@_-">
                  <c:v>287025810.98473787</c:v>
                </c:pt>
                <c:pt idx="7" formatCode="_-* #,##0\ [$€-C0A]_-;\-* #,##0\ [$€-C0A]_-;_-* &quot;-&quot;??\ [$€-C0A]_-;_-@_-">
                  <c:v>286681492.67021072</c:v>
                </c:pt>
                <c:pt idx="8" formatCode="_-* #,##0\ [$€-C0A]_-;\-* #,##0\ [$€-C0A]_-;_-* &quot;-&quot;??\ [$€-C0A]_-;_-@_-">
                  <c:v>292670751.71321434</c:v>
                </c:pt>
                <c:pt idx="9" formatCode="_-* #,##0\ [$€-C0A]_-;\-* #,##0\ [$€-C0A]_-;_-* &quot;-&quot;??\ [$€-C0A]_-;_-@_-">
                  <c:v>292326459.71070266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D9-4725-AB1B-EA69A9240C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44853648"/>
        <c:axId val="1764124912"/>
      </c:barChart>
      <c:catAx>
        <c:axId val="174485364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64124912"/>
        <c:crosses val="autoZero"/>
        <c:auto val="1"/>
        <c:lblAlgn val="ctr"/>
        <c:lblOffset val="100"/>
        <c:noMultiLvlLbl val="0"/>
      </c:catAx>
      <c:valAx>
        <c:axId val="176412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\ [$€-C0A]_-;\-* #,##0\ [$€-C0A]_-;_-* &quot;-&quot;??\ [$€-C0A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44853648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521332214183001E-2"/>
                <c:y val="0.34051870437469367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Hoja8!$B$1</c:f>
              <c:strCache>
                <c:ptCount val="1"/>
                <c:pt idx="0">
                  <c:v>Valores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Hoja8!$B$2:$B$11</c:f>
              <c:numCache>
                <c:formatCode>_-* #,##0\ [$€-C0A]_-;\-* #,##0\ [$€-C0A]_-;_-* "-"??\ [$€-C0A]_-;_-@_-</c:formatCode>
                <c:ptCount val="10"/>
                <c:pt idx="0">
                  <c:v>267312399</c:v>
                </c:pt>
                <c:pt idx="1">
                  <c:v>265580139</c:v>
                </c:pt>
                <c:pt idx="2">
                  <c:v>273988223</c:v>
                </c:pt>
                <c:pt idx="3">
                  <c:v>274145241</c:v>
                </c:pt>
                <c:pt idx="4">
                  <c:v>276142129</c:v>
                </c:pt>
                <c:pt idx="5">
                  <c:v>278612870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EC-4004-AEF8-2478BD057062}"/>
            </c:ext>
          </c:extLst>
        </c:ser>
        <c:ser>
          <c:idx val="1"/>
          <c:order val="1"/>
          <c:tx>
            <c:strRef>
              <c:f>Hoja8!$C$1</c:f>
              <c:strCache>
                <c:ptCount val="1"/>
                <c:pt idx="0">
                  <c:v>Previsión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Hoja8!$A$2:$A$11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Hoja8!$C$2:$C$11</c:f>
              <c:numCache>
                <c:formatCode>General</c:formatCode>
                <c:ptCount val="10"/>
                <c:pt idx="5" formatCode="_-* #,##0\ [$€-C0A]_-;\-* #,##0\ [$€-C0A]_-;_-* &quot;-&quot;??\ [$€-C0A]_-;_-@_-">
                  <c:v>278612870</c:v>
                </c:pt>
                <c:pt idx="6" formatCode="_-* #,##0\ [$€-C0A]_-;\-* #,##0\ [$€-C0A]_-;_-* &quot;-&quot;??\ [$€-C0A]_-;_-@_-">
                  <c:v>283570605.28913468</c:v>
                </c:pt>
                <c:pt idx="7" formatCode="_-* #,##0\ [$€-C0A]_-;\-* #,##0\ [$€-C0A]_-;_-* &quot;-&quot;??\ [$€-C0A]_-;_-@_-">
                  <c:v>283226271.42621684</c:v>
                </c:pt>
                <c:pt idx="8" formatCode="_-* #,##0\ [$€-C0A]_-;\-* #,##0\ [$€-C0A]_-;_-* &quot;-&quot;??\ [$€-C0A]_-;_-@_-">
                  <c:v>289105814.87607127</c:v>
                </c:pt>
                <c:pt idx="9" formatCode="_-* #,##0\ [$€-C0A]_-;\-* #,##0\ [$€-C0A]_-;_-* &quot;-&quot;??\ [$€-C0A]_-;_-@_-">
                  <c:v>288761481.01315343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EC-4004-AEF8-2478BD057062}"/>
            </c:ext>
          </c:extLst>
        </c:ser>
        <c:ser>
          <c:idx val="2"/>
          <c:order val="2"/>
          <c:tx>
            <c:strRef>
              <c:f>Hoja8!$D$1</c:f>
              <c:strCache>
                <c:ptCount val="1"/>
                <c:pt idx="0">
                  <c:v>Límite de confianza inferior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Hoja8!$A$2:$A$11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Hoja8!$D$2:$D$11</c:f>
              <c:numCache>
                <c:formatCode>General</c:formatCode>
                <c:ptCount val="10"/>
                <c:pt idx="5" formatCode="_-* #,##0\ [$€-C0A]_-;\-* #,##0\ [$€-C0A]_-;_-* &quot;-&quot;??\ [$€-C0A]_-;_-@_-">
                  <c:v>278612870</c:v>
                </c:pt>
                <c:pt idx="6" formatCode="_-* #,##0\ [$€-C0A]_-;\-* #,##0\ [$€-C0A]_-;_-* &quot;-&quot;??\ [$€-C0A]_-;_-@_-">
                  <c:v>280115399.59353149</c:v>
                </c:pt>
                <c:pt idx="7" formatCode="_-* #,##0\ [$€-C0A]_-;\-* #,##0\ [$€-C0A]_-;_-* &quot;-&quot;??\ [$€-C0A]_-;_-@_-">
                  <c:v>279771050.18222296</c:v>
                </c:pt>
                <c:pt idx="8" formatCode="_-* #,##0\ [$€-C0A]_-;\-* #,##0\ [$€-C0A]_-;_-* &quot;-&quot;??\ [$€-C0A]_-;_-@_-">
                  <c:v>285540878.03892821</c:v>
                </c:pt>
                <c:pt idx="9" formatCode="_-* #,##0\ [$€-C0A]_-;\-* #,##0\ [$€-C0A]_-;_-* &quot;-&quot;??\ [$€-C0A]_-;_-@_-">
                  <c:v>285196502.31560421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C-4004-AEF8-2478BD057062}"/>
            </c:ext>
          </c:extLst>
        </c:ser>
        <c:ser>
          <c:idx val="3"/>
          <c:order val="3"/>
          <c:tx>
            <c:strRef>
              <c:f>Hoja8!$E$1</c:f>
              <c:strCache>
                <c:ptCount val="1"/>
                <c:pt idx="0">
                  <c:v>Límite de confianza superior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Hoja8!$A$2:$A$11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Hoja8!$E$2:$E$11</c:f>
              <c:numCache>
                <c:formatCode>General</c:formatCode>
                <c:ptCount val="10"/>
                <c:pt idx="5" formatCode="_-* #,##0\ [$€-C0A]_-;\-* #,##0\ [$€-C0A]_-;_-* &quot;-&quot;??\ [$€-C0A]_-;_-@_-">
                  <c:v>278612870</c:v>
                </c:pt>
                <c:pt idx="6" formatCode="_-* #,##0\ [$€-C0A]_-;\-* #,##0\ [$€-C0A]_-;_-* &quot;-&quot;??\ [$€-C0A]_-;_-@_-">
                  <c:v>287025810.98473787</c:v>
                </c:pt>
                <c:pt idx="7" formatCode="_-* #,##0\ [$€-C0A]_-;\-* #,##0\ [$€-C0A]_-;_-* &quot;-&quot;??\ [$€-C0A]_-;_-@_-">
                  <c:v>286681492.67021072</c:v>
                </c:pt>
                <c:pt idx="8" formatCode="_-* #,##0\ [$€-C0A]_-;\-* #,##0\ [$€-C0A]_-;_-* &quot;-&quot;??\ [$€-C0A]_-;_-@_-">
                  <c:v>292670751.71321434</c:v>
                </c:pt>
                <c:pt idx="9" formatCode="_-* #,##0\ [$€-C0A]_-;\-* #,##0\ [$€-C0A]_-;_-* &quot;-&quot;??\ [$€-C0A]_-;_-@_-">
                  <c:v>292326459.71070266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EC-4004-AEF8-2478BD057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853648"/>
        <c:axId val="1764124912"/>
      </c:lineChart>
      <c:catAx>
        <c:axId val="174485364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64124912"/>
        <c:crosses val="autoZero"/>
        <c:auto val="1"/>
        <c:lblAlgn val="ctr"/>
        <c:lblOffset val="100"/>
        <c:noMultiLvlLbl val="0"/>
      </c:catAx>
      <c:valAx>
        <c:axId val="176412491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* #,##0\ [$€-C0A]_-;\-* #,##0\ [$€-C0A]_-;_-* &quot;-&quot;??\ [$€-C0A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4485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1857997184631095E-2"/>
          <c:y val="1.6420365494062939E-2"/>
          <c:w val="0.68875505257183356"/>
          <c:h val="5.54191214251118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C0C6615-0CF7-433C-BD4C-8ED0363AC88A}">
  <sheetPr codeName="Gráfico7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123825</xdr:colOff>
          <xdr:row>0</xdr:row>
          <xdr:rowOff>171450</xdr:rowOff>
        </xdr:from>
        <xdr:to>
          <xdr:col>16</xdr:col>
          <xdr:colOff>447675</xdr:colOff>
          <xdr:row>2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Pegar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370609</xdr:colOff>
      <xdr:row>1</xdr:row>
      <xdr:rowOff>0</xdr:rowOff>
    </xdr:from>
    <xdr:to>
      <xdr:col>15</xdr:col>
      <xdr:colOff>0</xdr:colOff>
      <xdr:row>7</xdr:row>
      <xdr:rowOff>34636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Year 1">
              <a:extLst>
                <a:ext uri="{FF2B5EF4-FFF2-40B4-BE49-F238E27FC236}">
                  <a16:creationId xmlns:a16="http://schemas.microsoft.com/office/drawing/2014/main" id="{7BE8ABB8-0C62-4C85-87E3-DF5EA4489A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14609" y="190500"/>
              <a:ext cx="1915391" cy="1177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268213</xdr:colOff>
      <xdr:row>8</xdr:row>
      <xdr:rowOff>27870</xdr:rowOff>
    </xdr:from>
    <xdr:to>
      <xdr:col>9</xdr:col>
      <xdr:colOff>51954</xdr:colOff>
      <xdr:row>31</xdr:row>
      <xdr:rowOff>34636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084AF6A-4469-48AD-A278-DB7E890A60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163286</xdr:colOff>
      <xdr:row>1</xdr:row>
      <xdr:rowOff>0</xdr:rowOff>
    </xdr:from>
    <xdr:to>
      <xdr:col>21</xdr:col>
      <xdr:colOff>324097</xdr:colOff>
      <xdr:row>7</xdr:row>
      <xdr:rowOff>48241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onth 1">
              <a:extLst>
                <a:ext uri="{FF2B5EF4-FFF2-40B4-BE49-F238E27FC236}">
                  <a16:creationId xmlns:a16="http://schemas.microsoft.com/office/drawing/2014/main" id="{BD2592B2-11AA-474C-89B3-4999E5497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93286" y="190500"/>
              <a:ext cx="4732811" cy="11912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285749</xdr:colOff>
      <xdr:row>8</xdr:row>
      <xdr:rowOff>59376</xdr:rowOff>
    </xdr:from>
    <xdr:to>
      <xdr:col>18</xdr:col>
      <xdr:colOff>34636</xdr:colOff>
      <xdr:row>31</xdr:row>
      <xdr:rowOff>17318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7B9A043-20FD-4356-924B-3FA5218233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248639</xdr:colOff>
      <xdr:row>32</xdr:row>
      <xdr:rowOff>11752</xdr:rowOff>
    </xdr:from>
    <xdr:to>
      <xdr:col>27</xdr:col>
      <xdr:colOff>0</xdr:colOff>
      <xdr:row>55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C11BD08-10FA-403A-83F0-0575C8672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225446</xdr:colOff>
      <xdr:row>32</xdr:row>
      <xdr:rowOff>36182</xdr:rowOff>
    </xdr:from>
    <xdr:to>
      <xdr:col>18</xdr:col>
      <xdr:colOff>0</xdr:colOff>
      <xdr:row>55</xdr:row>
      <xdr:rowOff>0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FCDCEC5C-4B3A-6422-7BF5-E78DFC4AD7D3}"/>
            </a:ext>
          </a:extLst>
        </xdr:cNvPr>
        <xdr:cNvGrpSpPr/>
      </xdr:nvGrpSpPr>
      <xdr:grpSpPr>
        <a:xfrm>
          <a:off x="7083446" y="6132182"/>
          <a:ext cx="6632554" cy="4345318"/>
          <a:chOff x="7083446" y="6132182"/>
          <a:chExt cx="6632554" cy="4345318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682877BC-E7CD-4C21-A07F-3CAE4867898F}"/>
              </a:ext>
            </a:extLst>
          </xdr:cNvPr>
          <xdr:cNvGraphicFramePr>
            <a:graphicFrameLocks/>
          </xdr:cNvGraphicFramePr>
        </xdr:nvGraphicFramePr>
        <xdr:xfrm>
          <a:off x="7083446" y="6132182"/>
          <a:ext cx="6632554" cy="43453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Aditional Tables'!C10">
        <xdr:nvSpPr>
          <xdr:cNvPr id="15" name="Rectángulo 14">
            <a:extLst>
              <a:ext uri="{FF2B5EF4-FFF2-40B4-BE49-F238E27FC236}">
                <a16:creationId xmlns:a16="http://schemas.microsoft.com/office/drawing/2014/main" id="{84454EBA-F39E-EB49-316A-8F3B52013815}"/>
              </a:ext>
            </a:extLst>
          </xdr:cNvPr>
          <xdr:cNvSpPr/>
        </xdr:nvSpPr>
        <xdr:spPr>
          <a:xfrm>
            <a:off x="9771477" y="7859486"/>
            <a:ext cx="1545089" cy="9661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148450-EA2D-4C0C-A785-F8891AD06708}" type="TxLink">
              <a:rPr lang="en-US" sz="6000" b="1" i="0" u="none" strike="noStrike">
                <a:solidFill>
                  <a:srgbClr val="FFFF00"/>
                </a:solidFill>
                <a:latin typeface="Arial Narrow" panose="020B0606020202030204" pitchFamily="34" charset="0"/>
                <a:cs typeface="Calibri"/>
              </a:rPr>
              <a:pPr algn="ctr"/>
              <a:t>72%</a:t>
            </a:fld>
            <a:endParaRPr lang="es-PE" sz="6000" b="1">
              <a:solidFill>
                <a:srgbClr val="FFFF00"/>
              </a:solidFill>
              <a:latin typeface="Arial Narrow" panose="020B0606020202030204" pitchFamily="34" charset="0"/>
            </a:endParaRPr>
          </a:p>
        </xdr:txBody>
      </xdr:sp>
    </xdr:grpSp>
    <xdr:clientData/>
  </xdr:twoCellAnchor>
  <xdr:twoCellAnchor>
    <xdr:from>
      <xdr:col>0</xdr:col>
      <xdr:colOff>242453</xdr:colOff>
      <xdr:row>32</xdr:row>
      <xdr:rowOff>51955</xdr:rowOff>
    </xdr:from>
    <xdr:to>
      <xdr:col>9</xdr:col>
      <xdr:colOff>69272</xdr:colOff>
      <xdr:row>55</xdr:row>
      <xdr:rowOff>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1C0D36-9F3B-487F-8725-E86F2783A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194830</xdr:colOff>
      <xdr:row>8</xdr:row>
      <xdr:rowOff>73602</xdr:rowOff>
    </xdr:from>
    <xdr:to>
      <xdr:col>26</xdr:col>
      <xdr:colOff>749011</xdr:colOff>
      <xdr:row>31</xdr:row>
      <xdr:rowOff>56284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6BA2BB3F-C881-4396-A1C1-E9A94A216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absoluteAnchor>
    <xdr:pos x="21063857" y="190500"/>
    <xdr:ext cx="9660548" cy="10250071"/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BC839D2-1F5E-4A00-98BC-B32AD1D316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  <xdr:twoCellAnchor editAs="absolute">
    <xdr:from>
      <xdr:col>21</xdr:col>
      <xdr:colOff>421821</xdr:colOff>
      <xdr:row>1</xdr:row>
      <xdr:rowOff>0</xdr:rowOff>
    </xdr:from>
    <xdr:to>
      <xdr:col>27</xdr:col>
      <xdr:colOff>0</xdr:colOff>
      <xdr:row>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Week 1">
              <a:extLst>
                <a:ext uri="{FF2B5EF4-FFF2-40B4-BE49-F238E27FC236}">
                  <a16:creationId xmlns:a16="http://schemas.microsoft.com/office/drawing/2014/main" id="{4FAB951C-8786-446F-ACF5-439B1B5F91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ee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23821" y="190500"/>
              <a:ext cx="4150179" cy="11949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224118</xdr:colOff>
      <xdr:row>0</xdr:row>
      <xdr:rowOff>46424</xdr:rowOff>
    </xdr:from>
    <xdr:to>
      <xdr:col>12</xdr:col>
      <xdr:colOff>0</xdr:colOff>
      <xdr:row>7</xdr:row>
      <xdr:rowOff>136071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B4B977F-5AEC-FD39-5588-8B2ACAB12F64}"/>
            </a:ext>
          </a:extLst>
        </xdr:cNvPr>
        <xdr:cNvSpPr/>
      </xdr:nvSpPr>
      <xdr:spPr>
        <a:xfrm>
          <a:off x="224118" y="46424"/>
          <a:ext cx="8919882" cy="1423147"/>
        </a:xfrm>
        <a:prstGeom prst="roundRect">
          <a:avLst/>
        </a:prstGeom>
        <a:noFill/>
        <a:ln w="38100"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3500" b="1">
              <a:solidFill>
                <a:srgbClr val="FFCC00"/>
              </a:solidFill>
              <a:latin typeface="Arial Narrow" panose="020B0606020202030204" pitchFamily="34" charset="0"/>
            </a:rPr>
            <a:t>Informe</a:t>
          </a:r>
          <a:r>
            <a:rPr lang="es-PE" sz="3500" b="1" baseline="0">
              <a:solidFill>
                <a:srgbClr val="FFCC00"/>
              </a:solidFill>
              <a:latin typeface="Arial Narrow" panose="020B0606020202030204" pitchFamily="34" charset="0"/>
            </a:rPr>
            <a:t> de Ventas</a:t>
          </a:r>
          <a:endParaRPr lang="es-PE" sz="3500" b="1">
            <a:solidFill>
              <a:srgbClr val="FFCC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0</xdr:col>
      <xdr:colOff>499462</xdr:colOff>
      <xdr:row>4</xdr:row>
      <xdr:rowOff>145676</xdr:rowOff>
    </xdr:from>
    <xdr:to>
      <xdr:col>2</xdr:col>
      <xdr:colOff>0</xdr:colOff>
      <xdr:row>7</xdr:row>
      <xdr:rowOff>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F88E53A-165C-4881-B462-E536CE752875}"/>
            </a:ext>
          </a:extLst>
        </xdr:cNvPr>
        <xdr:cNvSpPr/>
      </xdr:nvSpPr>
      <xdr:spPr>
        <a:xfrm>
          <a:off x="499462" y="907676"/>
          <a:ext cx="1024538" cy="4258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2000" b="1">
              <a:solidFill>
                <a:srgbClr val="FFCC00"/>
              </a:solidFill>
              <a:latin typeface="Arial Narrow" panose="020B0606020202030204" pitchFamily="34" charset="0"/>
            </a:rPr>
            <a:t>Ventas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4</xdr:col>
      <xdr:colOff>235324</xdr:colOff>
      <xdr:row>7</xdr:row>
      <xdr:rowOff>44824</xdr:rowOff>
    </xdr:to>
    <xdr:sp macro="" textlink="'Aditional Tables'!B20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9C45897-56FA-41FF-966A-ECA5EEBE0869}"/>
            </a:ext>
          </a:extLst>
        </xdr:cNvPr>
        <xdr:cNvSpPr/>
      </xdr:nvSpPr>
      <xdr:spPr>
        <a:xfrm>
          <a:off x="1524000" y="952500"/>
          <a:ext cx="1759324" cy="425824"/>
        </a:xfrm>
        <a:prstGeom prst="roundRect">
          <a:avLst/>
        </a:prstGeom>
        <a:noFill/>
        <a:ln w="38100"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8910ACB-2594-4188-A6F2-A1AAA898A3E6}" type="TxLink">
            <a:rPr lang="en-US" sz="1900" b="1" i="0" u="none" strike="noStrike">
              <a:solidFill>
                <a:srgbClr val="FFCC00"/>
              </a:solidFill>
              <a:latin typeface="Arial Narrow"/>
              <a:cs typeface="Calibri"/>
            </a:rPr>
            <a:pPr algn="l"/>
            <a:t> 278.612.870 € </a:t>
          </a:fld>
          <a:endParaRPr lang="es-PE" sz="1900" b="1">
            <a:solidFill>
              <a:srgbClr val="FFCC00"/>
            </a:solidFill>
          </a:endParaRPr>
        </a:p>
      </xdr:txBody>
    </xdr:sp>
    <xdr:clientData/>
  </xdr:twoCellAnchor>
  <xdr:twoCellAnchor>
    <xdr:from>
      <xdr:col>4</xdr:col>
      <xdr:colOff>431426</xdr:colOff>
      <xdr:row>5</xdr:row>
      <xdr:rowOff>0</xdr:rowOff>
    </xdr:from>
    <xdr:to>
      <xdr:col>5</xdr:col>
      <xdr:colOff>693964</xdr:colOff>
      <xdr:row>7</xdr:row>
      <xdr:rowOff>44824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BFD3CC3B-D7C4-46B7-A062-6907EFED7B30}"/>
            </a:ext>
          </a:extLst>
        </xdr:cNvPr>
        <xdr:cNvSpPr/>
      </xdr:nvSpPr>
      <xdr:spPr>
        <a:xfrm>
          <a:off x="3479426" y="952500"/>
          <a:ext cx="1024538" cy="4258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2000" b="1">
              <a:solidFill>
                <a:srgbClr val="FFCC00"/>
              </a:solidFill>
              <a:latin typeface="Arial Narrow" panose="020B0606020202030204" pitchFamily="34" charset="0"/>
            </a:rPr>
            <a:t>Profit</a:t>
          </a:r>
        </a:p>
      </xdr:txBody>
    </xdr:sp>
    <xdr:clientData/>
  </xdr:twoCellAnchor>
  <xdr:twoCellAnchor>
    <xdr:from>
      <xdr:col>5</xdr:col>
      <xdr:colOff>526676</xdr:colOff>
      <xdr:row>5</xdr:row>
      <xdr:rowOff>0</xdr:rowOff>
    </xdr:from>
    <xdr:to>
      <xdr:col>8</xdr:col>
      <xdr:colOff>0</xdr:colOff>
      <xdr:row>7</xdr:row>
      <xdr:rowOff>44824</xdr:rowOff>
    </xdr:to>
    <xdr:sp macro="" textlink="'Aditional Tables'!D20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E2E365E7-33C6-4216-A2B5-9A760AF2969A}"/>
            </a:ext>
          </a:extLst>
        </xdr:cNvPr>
        <xdr:cNvSpPr/>
      </xdr:nvSpPr>
      <xdr:spPr>
        <a:xfrm>
          <a:off x="4336676" y="952500"/>
          <a:ext cx="1759324" cy="425824"/>
        </a:xfrm>
        <a:prstGeom prst="roundRect">
          <a:avLst/>
        </a:prstGeom>
        <a:noFill/>
        <a:ln w="38100"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B7ACDBBB-3B04-443F-9BE2-27A18C181399}" type="TxLink">
            <a:rPr lang="en-US" sz="1900" b="1" i="0" u="none" strike="noStrike">
              <a:solidFill>
                <a:srgbClr val="FFCC00"/>
              </a:solidFill>
              <a:latin typeface="Arial Narrow"/>
              <a:ea typeface="+mn-ea"/>
              <a:cs typeface="Calibri"/>
            </a:rPr>
            <a:pPr marL="0" indent="0" algn="l"/>
            <a:t> 118.370.965 € </a:t>
          </a:fld>
          <a:endParaRPr lang="es-PE" sz="1900" b="1" i="0" u="none" strike="noStrike">
            <a:solidFill>
              <a:srgbClr val="FFCC00"/>
            </a:solidFill>
            <a:latin typeface="Arial Narrow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281748</xdr:colOff>
      <xdr:row>5</xdr:row>
      <xdr:rowOff>0</xdr:rowOff>
    </xdr:from>
    <xdr:to>
      <xdr:col>9</xdr:col>
      <xdr:colOff>544286</xdr:colOff>
      <xdr:row>7</xdr:row>
      <xdr:rowOff>44824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9B0E2E8D-029F-46A5-994D-2A3BF29EBAF2}"/>
            </a:ext>
          </a:extLst>
        </xdr:cNvPr>
        <xdr:cNvSpPr/>
      </xdr:nvSpPr>
      <xdr:spPr>
        <a:xfrm>
          <a:off x="6377748" y="952500"/>
          <a:ext cx="1024538" cy="4258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2000" b="1">
              <a:solidFill>
                <a:srgbClr val="FFCC00"/>
              </a:solidFill>
              <a:latin typeface="Arial Narrow" panose="020B0606020202030204" pitchFamily="34" charset="0"/>
            </a:rPr>
            <a:t>Margen</a:t>
          </a:r>
        </a:p>
      </xdr:txBody>
    </xdr:sp>
    <xdr:clientData/>
  </xdr:twoCellAnchor>
  <xdr:twoCellAnchor>
    <xdr:from>
      <xdr:col>9</xdr:col>
      <xdr:colOff>449036</xdr:colOff>
      <xdr:row>5</xdr:row>
      <xdr:rowOff>0</xdr:rowOff>
    </xdr:from>
    <xdr:to>
      <xdr:col>11</xdr:col>
      <xdr:colOff>684360</xdr:colOff>
      <xdr:row>7</xdr:row>
      <xdr:rowOff>44824</xdr:rowOff>
    </xdr:to>
    <xdr:sp macro="" textlink="'Aditional Tables'!G20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7A68728F-9915-48CB-B9CB-2DBD9CB4C2C8}"/>
            </a:ext>
          </a:extLst>
        </xdr:cNvPr>
        <xdr:cNvSpPr/>
      </xdr:nvSpPr>
      <xdr:spPr>
        <a:xfrm>
          <a:off x="7307036" y="952500"/>
          <a:ext cx="1759324" cy="425824"/>
        </a:xfrm>
        <a:prstGeom prst="roundRect">
          <a:avLst/>
        </a:prstGeom>
        <a:noFill/>
        <a:ln w="38100"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4124DE50-7FC7-4B23-9026-8A764BF6E0D1}" type="TxLink">
            <a:rPr lang="en-US" sz="1900" b="1" i="0" u="none" strike="noStrike">
              <a:solidFill>
                <a:srgbClr val="FFCC00"/>
              </a:solidFill>
              <a:latin typeface="Arial Narrow"/>
              <a:ea typeface="+mn-ea"/>
              <a:cs typeface="Calibri"/>
            </a:rPr>
            <a:pPr marL="0" indent="0" algn="ctr"/>
            <a:t>42%</a:t>
          </a:fld>
          <a:endParaRPr lang="es-PE" sz="1900" b="1" i="0" u="none" strike="noStrike">
            <a:solidFill>
              <a:srgbClr val="FFCC00"/>
            </a:solidFill>
            <a:latin typeface="Arial Narrow"/>
            <a:ea typeface="+mn-ea"/>
            <a:cs typeface="Calibri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0423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522288-BC72-C4A7-5812-72C7EC0E8FF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187326</xdr:rowOff>
    </xdr:from>
    <xdr:to>
      <xdr:col>6</xdr:col>
      <xdr:colOff>695325</xdr:colOff>
      <xdr:row>33</xdr:row>
      <xdr:rowOff>53975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9ADD8D-4C7D-4627-B7DD-1021E0722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David Garcia Rodriguez" refreshedDate="45251.859753819444" createdVersion="8" refreshedVersion="8" minRefreshableVersion="3" recordCount="2192" xr:uid="{38E7CE3E-7332-4608-B122-6556D619C3D6}">
  <cacheSource type="worksheet">
    <worksheetSource ref="A1:N2193" sheet="Consult"/>
  </cacheSource>
  <cacheFields count="17">
    <cacheField name="Date" numFmtId="14">
      <sharedItems containsSemiMixedTypes="0" containsNonDate="0" containsDate="1" containsString="0" minDate="2019-01-01T00:00:00" maxDate="2025-01-01T00:00:00" count="2192"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</sharedItems>
    </cacheField>
    <cacheField name="Customer" numFmtId="0">
      <sharedItems count="50">
        <s v="FlavorFields Brands"/>
        <s v="NutriSpike Foods"/>
        <s v="NutriHarvest Foods"/>
        <s v="GrainFlare Industries"/>
        <s v="CerealRise Inc."/>
        <s v="SunriseCrisp Foods"/>
        <s v="NatureFusion Cereal Co."/>
        <s v="SunburstCereal Co."/>
        <s v="SunriseDelight Foods"/>
        <s v="GoldenHarvest Solutions"/>
        <s v="CrispMeadow Industries"/>
        <s v="BreakfastBloom Corporation"/>
        <s v="CrispMeadows Foods"/>
        <s v="GrainWave Foods"/>
        <s v="NatureSpoon Foods"/>
        <s v="GrainPulse Corporation"/>
        <s v="CerealGrove Solutions"/>
        <s v="GoldenGrains Enterprises"/>
        <s v="GrainRise Corporation"/>
        <s v="CrunchyGrove Industries"/>
        <s v="CerealElevate Company"/>
        <s v="VitaCrisp Cereal Co."/>
        <s v="BreakfastVista Inc."/>
        <s v="MorningBite Cereal Co."/>
        <s v="CerealSavor Industries"/>
        <s v="GoldFrost Cereal Industries"/>
        <s v="HarvestHeaven Brands"/>
        <s v="MorningBliss Brands"/>
        <s v="BreakfastVitality Corporation"/>
        <s v="GoldenMornings Enterprises"/>
        <s v="HarvestHues Brands"/>
        <s v="Sunburst Cereal Solutions"/>
        <s v="HarvestGlow Brands"/>
        <s v="GoldenStart Enterprises"/>
        <s v="GoldFlakes Enterprises"/>
        <s v="GrainGrove Industries"/>
        <s v="SunriseHarvest Foods"/>
        <s v="VitaCereal Solutions"/>
        <s v="SunriseVita Corporation"/>
        <s v="SunriseGrains Industries"/>
        <s v="VitaFlakes Corporation"/>
        <s v="CrispyHarvest Co."/>
        <s v="CrispyHarvest Foods"/>
        <s v="NutriGrain Solutions"/>
        <s v="MorningGlow Brands"/>
        <s v="GoldenMeadow Brands"/>
        <s v="CerealWorks Inc."/>
        <s v="CerealSpike Corporation"/>
        <s v="SunburstGrains Corporation"/>
        <s v="CrispHarvest Co."/>
      </sharedItems>
    </cacheField>
    <cacheField name="Customer Type" numFmtId="0">
      <sharedItems count="3">
        <s v="Small business"/>
        <s v="Medium-sized business"/>
        <s v="Corporation"/>
      </sharedItems>
    </cacheField>
    <cacheField name="Business line" numFmtId="0">
      <sharedItems count="3">
        <s v="FMCG"/>
        <s v="Contract Manufacturing"/>
        <s v="Industrial cereal products"/>
      </sharedItems>
    </cacheField>
    <cacheField name="Payment Status" numFmtId="0">
      <sharedItems count="4">
        <s v="Pending"/>
        <s v="Paid"/>
        <s v="Overdue"/>
        <s v="Processing"/>
      </sharedItems>
    </cacheField>
    <cacheField name="Location" numFmtId="0">
      <sharedItems count="20">
        <s v="Tennessee"/>
        <s v="Virginia"/>
        <s v="Illinois"/>
        <s v="Míchigan"/>
        <s v="Arizona"/>
        <s v="Florida"/>
        <s v="Carolina del Norte"/>
        <s v="California"/>
        <s v="Wisconsin"/>
        <s v="Ohio"/>
        <s v="Nueva Jersey"/>
        <s v="Maryland"/>
        <s v="Texas"/>
        <s v="Washington"/>
        <s v="Georgia"/>
        <s v="Indiana"/>
        <s v="Massachusetts"/>
        <s v="Misuri"/>
        <s v="Pensilvania"/>
        <s v="Nueva York"/>
      </sharedItems>
    </cacheField>
    <cacheField name="Revenue" numFmtId="166">
      <sharedItems containsSemiMixedTypes="0" containsString="0" containsNumber="1" containsInteger="1" minValue="70175" maxValue="1799487" count="2191">
        <n v="144744"/>
        <n v="385160"/>
        <n v="205704"/>
        <n v="876550"/>
        <n v="830606"/>
        <n v="521737"/>
        <n v="333048"/>
        <n v="421903"/>
        <n v="639597"/>
        <n v="1444469"/>
        <n v="1536286"/>
        <n v="864341"/>
        <n v="373799"/>
        <n v="1458261"/>
        <n v="444217"/>
        <n v="1414357"/>
        <n v="141772"/>
        <n v="449897"/>
        <n v="240990"/>
        <n v="403661"/>
        <n v="1573601"/>
        <n v="1441971"/>
        <n v="1277402"/>
        <n v="786551"/>
        <n v="343959"/>
        <n v="193049"/>
        <n v="1304531"/>
        <n v="1667610"/>
        <n v="1619792"/>
        <n v="274235"/>
        <n v="522554"/>
        <n v="1137549"/>
        <n v="104844"/>
        <n v="509852"/>
        <n v="1522016"/>
        <n v="191225"/>
        <n v="874359"/>
        <n v="90191"/>
        <n v="1550019"/>
        <n v="321015"/>
        <n v="804729"/>
        <n v="1732712"/>
        <n v="749771"/>
        <n v="422249"/>
        <n v="843219"/>
        <n v="416781"/>
        <n v="453646"/>
        <n v="105884"/>
        <n v="362860"/>
        <n v="890712"/>
        <n v="356696"/>
        <n v="412671"/>
        <n v="967817"/>
        <n v="1154209"/>
        <n v="1373604"/>
        <n v="229341"/>
        <n v="1750588"/>
        <n v="606353"/>
        <n v="231613"/>
        <n v="476752"/>
        <n v="963341"/>
        <n v="111318"/>
        <n v="1031368"/>
        <n v="274117"/>
        <n v="353356"/>
        <n v="89797"/>
        <n v="1618839"/>
        <n v="359355"/>
        <n v="369082"/>
        <n v="179969"/>
        <n v="968583"/>
        <n v="573805"/>
        <n v="1200217"/>
        <n v="165201"/>
        <n v="183725"/>
        <n v="364109"/>
        <n v="359276"/>
        <n v="466185"/>
        <n v="453328"/>
        <n v="921389"/>
        <n v="81388"/>
        <n v="1023218"/>
        <n v="349647"/>
        <n v="412024"/>
        <n v="552828"/>
        <n v="392626"/>
        <n v="1178878"/>
        <n v="540719"/>
        <n v="921857"/>
        <n v="1746503"/>
        <n v="810273"/>
        <n v="808813"/>
        <n v="318663"/>
        <n v="1639509"/>
        <n v="281718"/>
        <n v="1765590"/>
        <n v="1560982"/>
        <n v="265060"/>
        <n v="1308848"/>
        <n v="251438"/>
        <n v="875394"/>
        <n v="662547"/>
        <n v="526729"/>
        <n v="1176497"/>
        <n v="1470614"/>
        <n v="586354"/>
        <n v="233137"/>
        <n v="1519849"/>
        <n v="701262"/>
        <n v="1707842"/>
        <n v="294948"/>
        <n v="713987"/>
        <n v="196846"/>
        <n v="495609"/>
        <n v="171429"/>
        <n v="461238"/>
        <n v="667332"/>
        <n v="1398257"/>
        <n v="84660"/>
        <n v="1274932"/>
        <n v="1737462"/>
        <n v="987226"/>
        <n v="1650714"/>
        <n v="1322878"/>
        <n v="81555"/>
        <n v="162200"/>
        <n v="82226"/>
        <n v="757273"/>
        <n v="148814"/>
        <n v="186109"/>
        <n v="604628"/>
        <n v="1519726"/>
        <n v="1486308"/>
        <n v="1111511"/>
        <n v="437098"/>
        <n v="1706199"/>
        <n v="1293498"/>
        <n v="1524554"/>
        <n v="1717399"/>
        <n v="115538"/>
        <n v="973544"/>
        <n v="77802"/>
        <n v="1157427"/>
        <n v="1049901"/>
        <n v="487169"/>
        <n v="240618"/>
        <n v="184705"/>
        <n v="465099"/>
        <n v="1491740"/>
        <n v="436381"/>
        <n v="1615509"/>
        <n v="1645544"/>
        <n v="139725"/>
        <n v="803519"/>
        <n v="1360391"/>
        <n v="127914"/>
        <n v="356035"/>
        <n v="471101"/>
        <n v="87582"/>
        <n v="577093"/>
        <n v="510652"/>
        <n v="261620"/>
        <n v="1247622"/>
        <n v="1408928"/>
        <n v="484108"/>
        <n v="1395242"/>
        <n v="306443"/>
        <n v="451577"/>
        <n v="1733319"/>
        <n v="1114692"/>
        <n v="317540"/>
        <n v="1780869"/>
        <n v="404542"/>
        <n v="1777130"/>
        <n v="1318677"/>
        <n v="329160"/>
        <n v="240043"/>
        <n v="1185072"/>
        <n v="218276"/>
        <n v="931895"/>
        <n v="680069"/>
        <n v="602786"/>
        <n v="858209"/>
        <n v="251835"/>
        <n v="178050"/>
        <n v="235162"/>
        <n v="84307"/>
        <n v="1282991"/>
        <n v="1238652"/>
        <n v="344741"/>
        <n v="378600"/>
        <n v="1541743"/>
        <n v="1207871"/>
        <n v="708315"/>
        <n v="137768"/>
        <n v="112986"/>
        <n v="1609705"/>
        <n v="361316"/>
        <n v="125620"/>
        <n v="765185"/>
        <n v="113388"/>
        <n v="572822"/>
        <n v="295541"/>
        <n v="1428400"/>
        <n v="210845"/>
        <n v="296523"/>
        <n v="210450"/>
        <n v="1139086"/>
        <n v="791466"/>
        <n v="1601907"/>
        <n v="296805"/>
        <n v="760770"/>
        <n v="892953"/>
        <n v="1395100"/>
        <n v="556824"/>
        <n v="1264860"/>
        <n v="258805"/>
        <n v="468822"/>
        <n v="951363"/>
        <n v="1573383"/>
        <n v="888921"/>
        <n v="1554041"/>
        <n v="826214"/>
        <n v="765319"/>
        <n v="945966"/>
        <n v="1781300"/>
        <n v="502753"/>
        <n v="992005"/>
        <n v="310089"/>
        <n v="392443"/>
        <n v="1213362"/>
        <n v="405900"/>
        <n v="254809"/>
        <n v="1611309"/>
        <n v="191913"/>
        <n v="226841"/>
        <n v="427456"/>
        <n v="162836"/>
        <n v="1104932"/>
        <n v="415797"/>
        <n v="1684681"/>
        <n v="433875"/>
        <n v="1335337"/>
        <n v="260832"/>
        <n v="231958"/>
        <n v="315248"/>
        <n v="186542"/>
        <n v="325546"/>
        <n v="1111608"/>
        <n v="1108170"/>
        <n v="848943"/>
        <n v="1339798"/>
        <n v="1064713"/>
        <n v="487445"/>
        <n v="245716"/>
        <n v="224657"/>
        <n v="1327151"/>
        <n v="1587520"/>
        <n v="160173"/>
        <n v="1026114"/>
        <n v="291963"/>
        <n v="412804"/>
        <n v="564289"/>
        <n v="386411"/>
        <n v="159721"/>
        <n v="958060"/>
        <n v="271170"/>
        <n v="231896"/>
        <n v="281070"/>
        <n v="1382432"/>
        <n v="477308"/>
        <n v="1160393"/>
        <n v="506068"/>
        <n v="1154514"/>
        <n v="393710"/>
        <n v="191675"/>
        <n v="430329"/>
        <n v="1537576"/>
        <n v="1327291"/>
        <n v="455416"/>
        <n v="1295856"/>
        <n v="172990"/>
        <n v="977469"/>
        <n v="1087442"/>
        <n v="1022837"/>
        <n v="1357272"/>
        <n v="733366"/>
        <n v="392762"/>
        <n v="1459644"/>
        <n v="1033450"/>
        <n v="1182828"/>
        <n v="109459"/>
        <n v="290961"/>
        <n v="650065"/>
        <n v="439993"/>
        <n v="1657060"/>
        <n v="81927"/>
        <n v="974446"/>
        <n v="520775"/>
        <n v="1451130"/>
        <n v="355656"/>
        <n v="419342"/>
        <n v="531166"/>
        <n v="469050"/>
        <n v="173889"/>
        <n v="411577"/>
        <n v="1712692"/>
        <n v="649397"/>
        <n v="736080"/>
        <n v="273591"/>
        <n v="494650"/>
        <n v="376104"/>
        <n v="268809"/>
        <n v="96888"/>
        <n v="1619938"/>
        <n v="1060156"/>
        <n v="1526015"/>
        <n v="70175"/>
        <n v="177084"/>
        <n v="1366241"/>
        <n v="1114337"/>
        <n v="648328"/>
        <n v="175755"/>
        <n v="88185"/>
        <n v="459983"/>
        <n v="193934"/>
        <n v="1618337"/>
        <n v="448518"/>
        <n v="111419"/>
        <n v="417810"/>
        <n v="1315913"/>
        <n v="462357"/>
        <n v="761669"/>
        <n v="535998"/>
        <n v="1142628"/>
        <n v="472325"/>
        <n v="1568967"/>
        <n v="890320"/>
        <n v="301158"/>
        <n v="148148"/>
        <n v="1451634"/>
        <n v="289283"/>
        <n v="818375"/>
        <n v="392994"/>
        <n v="1413016"/>
        <n v="324141"/>
        <n v="184925"/>
        <n v="390536"/>
        <n v="517047"/>
        <n v="1080511"/>
        <n v="426626"/>
        <n v="1169527"/>
        <n v="531774"/>
        <n v="536894"/>
        <n v="306201"/>
        <n v="1494670"/>
        <n v="110681"/>
        <n v="267951"/>
        <n v="337085"/>
        <n v="119831"/>
        <n v="1230751"/>
        <n v="1519491"/>
        <n v="772230"/>
        <n v="317467"/>
        <n v="1096926"/>
        <n v="1773811"/>
        <n v="443695"/>
        <n v="1399170"/>
        <n v="189034"/>
        <n v="310270"/>
        <n v="335825"/>
        <n v="117174"/>
        <n v="461165"/>
        <n v="603334"/>
        <n v="156111"/>
        <n v="77346"/>
        <n v="177485"/>
        <n v="418771"/>
        <n v="338535"/>
        <n v="1080393"/>
        <n v="774643"/>
        <n v="310155"/>
        <n v="501868"/>
        <n v="122790"/>
        <n v="532889"/>
        <n v="1138458"/>
        <n v="296773"/>
        <n v="987879"/>
        <n v="1137684"/>
        <n v="1478613"/>
        <n v="233421"/>
        <n v="1131433"/>
        <n v="179507"/>
        <n v="268089"/>
        <n v="308867"/>
        <n v="423608"/>
        <n v="747768"/>
        <n v="233238"/>
        <n v="870614"/>
        <n v="84327"/>
        <n v="470009"/>
        <n v="496653"/>
        <n v="964746"/>
        <n v="238688"/>
        <n v="1304642"/>
        <n v="391770"/>
        <n v="166765"/>
        <n v="77992"/>
        <n v="555678"/>
        <n v="1397931"/>
        <n v="1791434"/>
        <n v="1652715"/>
        <n v="89321"/>
        <n v="1029217"/>
        <n v="1590102"/>
        <n v="150947"/>
        <n v="1418136"/>
        <n v="1013617"/>
        <n v="254956"/>
        <n v="628667"/>
        <n v="111414"/>
        <n v="142044"/>
        <n v="1194894"/>
        <n v="413716"/>
        <n v="1532427"/>
        <n v="200930"/>
        <n v="91628"/>
        <n v="356819"/>
        <n v="349167"/>
        <n v="235194"/>
        <n v="553830"/>
        <n v="880933"/>
        <n v="117608"/>
        <n v="1616308"/>
        <n v="417588"/>
        <n v="110618"/>
        <n v="259889"/>
        <n v="601533"/>
        <n v="654057"/>
        <n v="1642795"/>
        <n v="623981"/>
        <n v="432965"/>
        <n v="1486732"/>
        <n v="163338"/>
        <n v="235627"/>
        <n v="272249"/>
        <n v="229264"/>
        <n v="818894"/>
        <n v="440021"/>
        <n v="1097861"/>
        <n v="901140"/>
        <n v="1428077"/>
        <n v="168413"/>
        <n v="748495"/>
        <n v="1664218"/>
        <n v="206667"/>
        <n v="882779"/>
        <n v="527081"/>
        <n v="1024278"/>
        <n v="227305"/>
        <n v="337433"/>
        <n v="1091640"/>
        <n v="131705"/>
        <n v="242765"/>
        <n v="214681"/>
        <n v="380928"/>
        <n v="426525"/>
        <n v="921481"/>
        <n v="1497792"/>
        <n v="117026"/>
        <n v="140009"/>
        <n v="192983"/>
        <n v="1382351"/>
        <n v="391356"/>
        <n v="1321632"/>
        <n v="1125030"/>
        <n v="462838"/>
        <n v="309417"/>
        <n v="336336"/>
        <n v="1615855"/>
        <n v="307242"/>
        <n v="461415"/>
        <n v="775846"/>
        <n v="394729"/>
        <n v="1218374"/>
        <n v="211179"/>
        <n v="749366"/>
        <n v="1733296"/>
        <n v="322815"/>
        <n v="1299913"/>
        <n v="1515478"/>
        <n v="176362"/>
        <n v="1288985"/>
        <n v="322908"/>
        <n v="1206780"/>
        <n v="761172"/>
        <n v="124234"/>
        <n v="1161642"/>
        <n v="631600"/>
        <n v="595945"/>
        <n v="349194"/>
        <n v="223666"/>
        <n v="1322080"/>
        <n v="762080"/>
        <n v="194160"/>
        <n v="163900"/>
        <n v="205081"/>
        <n v="236953"/>
        <n v="216768"/>
        <n v="1779509"/>
        <n v="884737"/>
        <n v="1358519"/>
        <n v="545836"/>
        <n v="101734"/>
        <n v="723540"/>
        <n v="772192"/>
        <n v="1414879"/>
        <n v="205293"/>
        <n v="244469"/>
        <n v="1655427"/>
        <n v="316118"/>
        <n v="1293818"/>
        <n v="956696"/>
        <n v="452426"/>
        <n v="968923"/>
        <n v="524745"/>
        <n v="613065"/>
        <n v="1301243"/>
        <n v="149881"/>
        <n v="201562"/>
        <n v="1019925"/>
        <n v="1632399"/>
        <n v="920139"/>
        <n v="1155750"/>
        <n v="801526"/>
        <n v="137119"/>
        <n v="1575655"/>
        <n v="1602560"/>
        <n v="1717401"/>
        <n v="1539553"/>
        <n v="409086"/>
        <n v="169182"/>
        <n v="499653"/>
        <n v="195827"/>
        <n v="392670"/>
        <n v="1449321"/>
        <n v="308695"/>
        <n v="379161"/>
        <n v="326278"/>
        <n v="171347"/>
        <n v="1558855"/>
        <n v="1744144"/>
        <n v="1357210"/>
        <n v="504639"/>
        <n v="201088"/>
        <n v="647804"/>
        <n v="1699106"/>
        <n v="1685651"/>
        <n v="186203"/>
        <n v="720378"/>
        <n v="174941"/>
        <n v="460116"/>
        <n v="1293131"/>
        <n v="881076"/>
        <n v="1514711"/>
        <n v="128313"/>
        <n v="1131341"/>
        <n v="1786501"/>
        <n v="128124"/>
        <n v="231515"/>
        <n v="366815"/>
        <n v="1194186"/>
        <n v="1265597"/>
        <n v="1704090"/>
        <n v="283481"/>
        <n v="1662060"/>
        <n v="142956"/>
        <n v="1382556"/>
        <n v="1293869"/>
        <n v="899480"/>
        <n v="261962"/>
        <n v="648483"/>
        <n v="331887"/>
        <n v="1544839"/>
        <n v="1785344"/>
        <n v="775614"/>
        <n v="1341199"/>
        <n v="338434"/>
        <n v="597236"/>
        <n v="144900"/>
        <n v="419931"/>
        <n v="81810"/>
        <n v="571729"/>
        <n v="1554681"/>
        <n v="932895"/>
        <n v="318813"/>
        <n v="473294"/>
        <n v="1662912"/>
        <n v="120508"/>
        <n v="1596200"/>
        <n v="681172"/>
        <n v="87947"/>
        <n v="1302997"/>
        <n v="608438"/>
        <n v="771906"/>
        <n v="132708"/>
        <n v="369318"/>
        <n v="284931"/>
        <n v="1488165"/>
        <n v="458078"/>
        <n v="1641219"/>
        <n v="847483"/>
        <n v="964474"/>
        <n v="1222331"/>
        <n v="506409"/>
        <n v="912016"/>
        <n v="438020"/>
        <n v="348421"/>
        <n v="1393102"/>
        <n v="383469"/>
        <n v="1047154"/>
        <n v="155230"/>
        <n v="183661"/>
        <n v="887397"/>
        <n v="266790"/>
        <n v="387056"/>
        <n v="96633"/>
        <n v="420963"/>
        <n v="530427"/>
        <n v="1689997"/>
        <n v="1501505"/>
        <n v="204124"/>
        <n v="442267"/>
        <n v="1033587"/>
        <n v="1671172"/>
        <n v="1116901"/>
        <n v="247246"/>
        <n v="1438815"/>
        <n v="561590"/>
        <n v="868851"/>
        <n v="155888"/>
        <n v="497926"/>
        <n v="238623"/>
        <n v="418236"/>
        <n v="338660"/>
        <n v="417615"/>
        <n v="254964"/>
        <n v="776690"/>
        <n v="213508"/>
        <n v="784129"/>
        <n v="1379835"/>
        <n v="364303"/>
        <n v="134868"/>
        <n v="1698849"/>
        <n v="1358010"/>
        <n v="310436"/>
        <n v="1097320"/>
        <n v="469296"/>
        <n v="1364484"/>
        <n v="1720932"/>
        <n v="509018"/>
        <n v="1488507"/>
        <n v="367531"/>
        <n v="974343"/>
        <n v="87410"/>
        <n v="465629"/>
        <n v="1488891"/>
        <n v="730400"/>
        <n v="1032998"/>
        <n v="1242206"/>
        <n v="1049790"/>
        <n v="518539"/>
        <n v="275622"/>
        <n v="179891"/>
        <n v="154553"/>
        <n v="1606484"/>
        <n v="436177"/>
        <n v="1299103"/>
        <n v="453241"/>
        <n v="425802"/>
        <n v="1498486"/>
        <n v="1061060"/>
        <n v="1084949"/>
        <n v="1373768"/>
        <n v="1290380"/>
        <n v="147057"/>
        <n v="1034012"/>
        <n v="786732"/>
        <n v="239536"/>
        <n v="467640"/>
        <n v="1293726"/>
        <n v="1485209"/>
        <n v="466752"/>
        <n v="1225653"/>
        <n v="448806"/>
        <n v="352218"/>
        <n v="195589"/>
        <n v="118263"/>
        <n v="142703"/>
        <n v="1684571"/>
        <n v="243381"/>
        <n v="486977"/>
        <n v="917481"/>
        <n v="446679"/>
        <n v="1216709"/>
        <n v="511087"/>
        <n v="1250263"/>
        <n v="390776"/>
        <n v="187855"/>
        <n v="73510"/>
        <n v="402473"/>
        <n v="327506"/>
        <n v="222645"/>
        <n v="333638"/>
        <n v="137063"/>
        <n v="579755"/>
        <n v="248190"/>
        <n v="473414"/>
        <n v="1317388"/>
        <n v="490008"/>
        <n v="1433340"/>
        <n v="1114420"/>
        <n v="1264154"/>
        <n v="938889"/>
        <n v="501007"/>
        <n v="1255939"/>
        <n v="1749880"/>
        <n v="655132"/>
        <n v="974370"/>
        <n v="1294076"/>
        <n v="805428"/>
        <n v="1688543"/>
        <n v="1455850"/>
        <n v="1555751"/>
        <n v="873789"/>
        <n v="1273950"/>
        <n v="208204"/>
        <n v="1098187"/>
        <n v="1017161"/>
        <n v="1268631"/>
        <n v="178711"/>
        <n v="225582"/>
        <n v="1791047"/>
        <n v="930013"/>
        <n v="319001"/>
        <n v="1279568"/>
        <n v="991653"/>
        <n v="1682339"/>
        <n v="1529858"/>
        <n v="1466009"/>
        <n v="457905"/>
        <n v="120022"/>
        <n v="280653"/>
        <n v="1321674"/>
        <n v="125720"/>
        <n v="218447"/>
        <n v="232482"/>
        <n v="206187"/>
        <n v="1181229"/>
        <n v="1472890"/>
        <n v="1691591"/>
        <n v="430729"/>
        <n v="892675"/>
        <n v="238703"/>
        <n v="835218"/>
        <n v="285503"/>
        <n v="648121"/>
        <n v="207760"/>
        <n v="530237"/>
        <n v="386448"/>
        <n v="849541"/>
        <n v="1337353"/>
        <n v="530254"/>
        <n v="499497"/>
        <n v="214388"/>
        <n v="399468"/>
        <n v="1205614"/>
        <n v="859386"/>
        <n v="1237058"/>
        <n v="339344"/>
        <n v="550745"/>
        <n v="383307"/>
        <n v="606629"/>
        <n v="1560309"/>
        <n v="1003199"/>
        <n v="1478129"/>
        <n v="1770060"/>
        <n v="317306"/>
        <n v="216124"/>
        <n v="102648"/>
        <n v="1477655"/>
        <n v="1140654"/>
        <n v="940249"/>
        <n v="956141"/>
        <n v="477112"/>
        <n v="892884"/>
        <n v="1545867"/>
        <n v="1162755"/>
        <n v="284279"/>
        <n v="201891"/>
        <n v="378743"/>
        <n v="1249785"/>
        <n v="981930"/>
        <n v="183210"/>
        <n v="800403"/>
        <n v="270422"/>
        <n v="434839"/>
        <n v="1580953"/>
        <n v="1671907"/>
        <n v="497640"/>
        <n v="977078"/>
        <n v="390259"/>
        <n v="824567"/>
        <n v="98380"/>
        <n v="477902"/>
        <n v="547859"/>
        <n v="1769459"/>
        <n v="1123682"/>
        <n v="890951"/>
        <n v="759823"/>
        <n v="1191447"/>
        <n v="411507"/>
        <n v="1312981"/>
        <n v="833342"/>
        <n v="248463"/>
        <n v="1347436"/>
        <n v="205059"/>
        <n v="169827"/>
        <n v="332586"/>
        <n v="1374859"/>
        <n v="366919"/>
        <n v="664199"/>
        <n v="187106"/>
        <n v="205585"/>
        <n v="1176157"/>
        <n v="485803"/>
        <n v="951656"/>
        <n v="1222071"/>
        <n v="146636"/>
        <n v="742043"/>
        <n v="1555110"/>
        <n v="94808"/>
        <n v="128072"/>
        <n v="1414321"/>
        <n v="1347371"/>
        <n v="719254"/>
        <n v="108977"/>
        <n v="393692"/>
        <n v="563570"/>
        <n v="641190"/>
        <n v="120730"/>
        <n v="1456278"/>
        <n v="193048"/>
        <n v="1032863"/>
        <n v="1236928"/>
        <n v="218488"/>
        <n v="807281"/>
        <n v="1379408"/>
        <n v="898412"/>
        <n v="311080"/>
        <n v="1750577"/>
        <n v="349478"/>
        <n v="1434101"/>
        <n v="602031"/>
        <n v="776737"/>
        <n v="904158"/>
        <n v="435019"/>
        <n v="92996"/>
        <n v="372825"/>
        <n v="267393"/>
        <n v="521228"/>
        <n v="663950"/>
        <n v="1581893"/>
        <n v="668361"/>
        <n v="872462"/>
        <n v="1106684"/>
        <n v="261398"/>
        <n v="389195"/>
        <n v="1363500"/>
        <n v="1681021"/>
        <n v="1596557"/>
        <n v="930523"/>
        <n v="305217"/>
        <n v="181056"/>
        <n v="86623"/>
        <n v="237604"/>
        <n v="194080"/>
        <n v="239060"/>
        <n v="496304"/>
        <n v="1361319"/>
        <n v="193900"/>
        <n v="855923"/>
        <n v="519148"/>
        <n v="163538"/>
        <n v="232112"/>
        <n v="683204"/>
        <n v="1387451"/>
        <n v="272026"/>
        <n v="459121"/>
        <n v="1023792"/>
        <n v="80244"/>
        <n v="1219491"/>
        <n v="446156"/>
        <n v="369698"/>
        <n v="445424"/>
        <n v="210165"/>
        <n v="1337958"/>
        <n v="309162"/>
        <n v="509296"/>
        <n v="215781"/>
        <n v="706225"/>
        <n v="177860"/>
        <n v="867131"/>
        <n v="208134"/>
        <n v="1126826"/>
        <n v="1759824"/>
        <n v="469113"/>
        <n v="791317"/>
        <n v="268374"/>
        <n v="540609"/>
        <n v="1518186"/>
        <n v="152243"/>
        <n v="285424"/>
        <n v="1350428"/>
        <n v="264861"/>
        <n v="1610864"/>
        <n v="617680"/>
        <n v="200442"/>
        <n v="1654713"/>
        <n v="529198"/>
        <n v="97340"/>
        <n v="80973"/>
        <n v="176598"/>
        <n v="764386"/>
        <n v="594342"/>
        <n v="109649"/>
        <n v="177644"/>
        <n v="113462"/>
        <n v="154894"/>
        <n v="816086"/>
        <n v="1799487"/>
        <n v="387425"/>
        <n v="823757"/>
        <n v="1774191"/>
        <n v="1688287"/>
        <n v="189804"/>
        <n v="345594"/>
        <n v="1274679"/>
        <n v="1536919"/>
        <n v="1002126"/>
        <n v="1148104"/>
        <n v="1367877"/>
        <n v="1007987"/>
        <n v="1373853"/>
        <n v="1484305"/>
        <n v="1763490"/>
        <n v="334346"/>
        <n v="82953"/>
        <n v="1400946"/>
        <n v="1719729"/>
        <n v="921863"/>
        <n v="332623"/>
        <n v="1612265"/>
        <n v="496901"/>
        <n v="1634330"/>
        <n v="478857"/>
        <n v="191366"/>
        <n v="330796"/>
        <n v="391191"/>
        <n v="1538858"/>
        <n v="175353"/>
        <n v="252628"/>
        <n v="488948"/>
        <n v="1316330"/>
        <n v="1469918"/>
        <n v="1186216"/>
        <n v="1433938"/>
        <n v="1135792"/>
        <n v="1700525"/>
        <n v="251487"/>
        <n v="307557"/>
        <n v="1701219"/>
        <n v="79993"/>
        <n v="1291967"/>
        <n v="423659"/>
        <n v="93201"/>
        <n v="1230851"/>
        <n v="189918"/>
        <n v="894088"/>
        <n v="1161050"/>
        <n v="438867"/>
        <n v="631608"/>
        <n v="1122299"/>
        <n v="193077"/>
        <n v="827330"/>
        <n v="422157"/>
        <n v="443348"/>
        <n v="1113865"/>
        <n v="105330"/>
        <n v="1565645"/>
        <n v="227375"/>
        <n v="970760"/>
        <n v="715582"/>
        <n v="971654"/>
        <n v="1330431"/>
        <n v="1513442"/>
        <n v="117480"/>
        <n v="947672"/>
        <n v="287060"/>
        <n v="499897"/>
        <n v="929481"/>
        <n v="1553417"/>
        <n v="942148"/>
        <n v="121427"/>
        <n v="270878"/>
        <n v="1595683"/>
        <n v="406066"/>
        <n v="209310"/>
        <n v="126472"/>
        <n v="97251"/>
        <n v="310559"/>
        <n v="365033"/>
        <n v="672662"/>
        <n v="1316670"/>
        <n v="122051"/>
        <n v="512083"/>
        <n v="1728968"/>
        <n v="990736"/>
        <n v="1314965"/>
        <n v="270756"/>
        <n v="726363"/>
        <n v="186320"/>
        <n v="397906"/>
        <n v="978085"/>
        <n v="196478"/>
        <n v="1217495"/>
        <n v="109252"/>
        <n v="77501"/>
        <n v="1572967"/>
        <n v="1352928"/>
        <n v="958187"/>
        <n v="387067"/>
        <n v="92488"/>
        <n v="805613"/>
        <n v="312213"/>
        <n v="77767"/>
        <n v="177520"/>
        <n v="1451764"/>
        <n v="211877"/>
        <n v="306241"/>
        <n v="148807"/>
        <n v="1670976"/>
        <n v="638630"/>
        <n v="142488"/>
        <n v="1771445"/>
        <n v="681582"/>
        <n v="1244651"/>
        <n v="220281"/>
        <n v="390766"/>
        <n v="547178"/>
        <n v="352952"/>
        <n v="1673665"/>
        <n v="423152"/>
        <n v="1186380"/>
        <n v="913859"/>
        <n v="1691773"/>
        <n v="1212367"/>
        <n v="1256125"/>
        <n v="411494"/>
        <n v="806474"/>
        <n v="547930"/>
        <n v="1004217"/>
        <n v="143729"/>
        <n v="111588"/>
        <n v="856125"/>
        <n v="1273113"/>
        <n v="116872"/>
        <n v="1347201"/>
        <n v="1683466"/>
        <n v="801383"/>
        <n v="1000777"/>
        <n v="196090"/>
        <n v="376966"/>
        <n v="492724"/>
        <n v="413971"/>
        <n v="360922"/>
        <n v="1314572"/>
        <n v="308003"/>
        <n v="410592"/>
        <n v="216742"/>
        <n v="75264"/>
        <n v="1002728"/>
        <n v="949706"/>
        <n v="1569354"/>
        <n v="733900"/>
        <n v="92161"/>
        <n v="373426"/>
        <n v="1016419"/>
        <n v="89620"/>
        <n v="517207"/>
        <n v="922072"/>
        <n v="455974"/>
        <n v="634490"/>
        <n v="86631"/>
        <n v="171253"/>
        <n v="1497457"/>
        <n v="387379"/>
        <n v="180062"/>
        <n v="993841"/>
        <n v="751435"/>
        <n v="86761"/>
        <n v="748069"/>
        <n v="177897"/>
        <n v="365233"/>
        <n v="421684"/>
        <n v="1055189"/>
        <n v="901438"/>
        <n v="1464614"/>
        <n v="795324"/>
        <n v="1304540"/>
        <n v="278037"/>
        <n v="246415"/>
        <n v="294107"/>
        <n v="392498"/>
        <n v="159084"/>
        <n v="343289"/>
        <n v="1689917"/>
        <n v="841590"/>
        <n v="1488342"/>
        <n v="1282907"/>
        <n v="461117"/>
        <n v="101694"/>
        <n v="627245"/>
        <n v="218633"/>
        <n v="169799"/>
        <n v="1248441"/>
        <n v="487148"/>
        <n v="1323740"/>
        <n v="465410"/>
        <n v="1519361"/>
        <n v="1785966"/>
        <n v="86660"/>
        <n v="1546651"/>
        <n v="1411224"/>
        <n v="420102"/>
        <n v="1527164"/>
        <n v="553063"/>
        <n v="1157279"/>
        <n v="506063"/>
        <n v="1654963"/>
        <n v="1022142"/>
        <n v="277707"/>
        <n v="286520"/>
        <n v="373781"/>
        <n v="1554629"/>
        <n v="102204"/>
        <n v="535353"/>
        <n v="437520"/>
        <n v="413265"/>
        <n v="264075"/>
        <n v="758570"/>
        <n v="215411"/>
        <n v="175314"/>
        <n v="149880"/>
        <n v="1019691"/>
        <n v="347990"/>
        <n v="439372"/>
        <n v="252784"/>
        <n v="847478"/>
        <n v="204649"/>
        <n v="1145998"/>
        <n v="927837"/>
        <n v="1485188"/>
        <n v="1371165"/>
        <n v="636695"/>
        <n v="1491296"/>
        <n v="326655"/>
        <n v="1194564"/>
        <n v="276569"/>
        <n v="424686"/>
        <n v="965266"/>
        <n v="807473"/>
        <n v="483422"/>
        <n v="379434"/>
        <n v="752902"/>
        <n v="1308725"/>
        <n v="207604"/>
        <n v="1397357"/>
        <n v="1312834"/>
        <n v="476487"/>
        <n v="191429"/>
        <n v="1534692"/>
        <n v="1090557"/>
        <n v="404617"/>
        <n v="72088"/>
        <n v="753435"/>
        <n v="870652"/>
        <n v="911781"/>
        <n v="147493"/>
        <n v="1356111"/>
        <n v="1456596"/>
        <n v="477140"/>
        <n v="388603"/>
        <n v="174110"/>
        <n v="129386"/>
        <n v="1262383"/>
        <n v="872001"/>
        <n v="1086616"/>
        <n v="103266"/>
        <n v="402134"/>
        <n v="155241"/>
        <n v="257356"/>
        <n v="360515"/>
        <n v="1523809"/>
        <n v="908383"/>
        <n v="636959"/>
        <n v="1071317"/>
        <n v="316481"/>
        <n v="1140524"/>
        <n v="1708914"/>
        <n v="1498138"/>
        <n v="768295"/>
        <n v="1550248"/>
        <n v="408755"/>
        <n v="536176"/>
        <n v="204210"/>
        <n v="473379"/>
        <n v="1066823"/>
        <n v="76869"/>
        <n v="206112"/>
        <n v="1634956"/>
        <n v="948835"/>
        <n v="184532"/>
        <n v="1754008"/>
        <n v="1629067"/>
        <n v="1519141"/>
        <n v="1514137"/>
        <n v="291948"/>
        <n v="1272767"/>
        <n v="956218"/>
        <n v="375433"/>
        <n v="217124"/>
        <n v="308213"/>
        <n v="209251"/>
        <n v="412172"/>
        <n v="488584"/>
        <n v="1029434"/>
        <n v="1478606"/>
        <n v="1423354"/>
        <n v="1190828"/>
        <n v="495562"/>
        <n v="1693021"/>
        <n v="769945"/>
        <n v="83525"/>
        <n v="1744150"/>
        <n v="811774"/>
        <n v="424593"/>
        <n v="1473497"/>
        <n v="1716349"/>
        <n v="265029"/>
        <n v="1111796"/>
        <n v="390258"/>
        <n v="253512"/>
        <n v="858639"/>
        <n v="343636"/>
        <n v="989469"/>
        <n v="1277009"/>
        <n v="1009234"/>
        <n v="560652"/>
        <n v="1294941"/>
        <n v="562794"/>
        <n v="407582"/>
        <n v="136388"/>
        <n v="122463"/>
        <n v="498745"/>
        <n v="460940"/>
        <n v="980920"/>
        <n v="1092708"/>
        <n v="1259364"/>
        <n v="1503208"/>
        <n v="440478"/>
        <n v="1271315"/>
        <n v="109588"/>
        <n v="975100"/>
        <n v="142176"/>
        <n v="427629"/>
        <n v="1417617"/>
        <n v="190416"/>
        <n v="1331274"/>
        <n v="223065"/>
        <n v="1005768"/>
        <n v="309753"/>
        <n v="339005"/>
        <n v="79956"/>
        <n v="143355"/>
        <n v="1439196"/>
        <n v="989646"/>
        <n v="78869"/>
        <n v="504492"/>
        <n v="1683073"/>
        <n v="135377"/>
        <n v="424926"/>
        <n v="155743"/>
        <n v="1766062"/>
        <n v="527931"/>
        <n v="827547"/>
        <n v="255581"/>
        <n v="884008"/>
        <n v="275861"/>
        <n v="1681481"/>
        <n v="962827"/>
        <n v="1720453"/>
        <n v="1573558"/>
        <n v="1268051"/>
        <n v="1679848"/>
        <n v="361686"/>
        <n v="1054271"/>
        <n v="208732"/>
        <n v="952643"/>
        <n v="1582568"/>
        <n v="1141757"/>
        <n v="333109"/>
        <n v="137631"/>
        <n v="195986"/>
        <n v="188046"/>
        <n v="227520"/>
        <n v="1468948"/>
        <n v="437494"/>
        <n v="409514"/>
        <n v="386182"/>
        <n v="1178490"/>
        <n v="167008"/>
        <n v="427147"/>
        <n v="119482"/>
        <n v="494115"/>
        <n v="851438"/>
        <n v="407087"/>
        <n v="454226"/>
        <n v="818668"/>
        <n v="1177471"/>
        <n v="187264"/>
        <n v="1121888"/>
        <n v="1254992"/>
        <n v="525425"/>
        <n v="367718"/>
        <n v="115782"/>
        <n v="875848"/>
        <n v="1775637"/>
        <n v="283589"/>
        <n v="914773"/>
        <n v="371216"/>
        <n v="1041481"/>
        <n v="741075"/>
        <n v="1189032"/>
        <n v="1761915"/>
        <n v="550311"/>
        <n v="321783"/>
        <n v="221900"/>
        <n v="1441855"/>
        <n v="871452"/>
        <n v="1207921"/>
        <n v="551950"/>
        <n v="418325"/>
        <n v="103562"/>
        <n v="438442"/>
        <n v="244940"/>
        <n v="517634"/>
        <n v="171352"/>
        <n v="1668395"/>
        <n v="1256693"/>
        <n v="177170"/>
        <n v="567678"/>
        <n v="1725663"/>
        <n v="187689"/>
        <n v="895371"/>
        <n v="1435019"/>
        <n v="902754"/>
        <n v="1766399"/>
        <n v="87057"/>
        <n v="958933"/>
        <n v="94683"/>
        <n v="1202827"/>
        <n v="1789700"/>
        <n v="1262697"/>
        <n v="106745"/>
        <n v="1032957"/>
        <n v="489888"/>
        <n v="197720"/>
        <n v="1157294"/>
        <n v="858006"/>
        <n v="1258644"/>
        <n v="104269"/>
        <n v="1490989"/>
        <n v="723845"/>
        <n v="885041"/>
        <n v="1161985"/>
        <n v="1487508"/>
        <n v="1719777"/>
        <n v="288617"/>
        <n v="1659213"/>
        <n v="308604"/>
        <n v="83554"/>
        <n v="367628"/>
        <n v="228914"/>
        <n v="1771010"/>
        <n v="455176"/>
        <n v="217466"/>
        <n v="157241"/>
        <n v="1165316"/>
        <n v="594034"/>
        <n v="106537"/>
        <n v="828401"/>
        <n v="646204"/>
        <n v="1003967"/>
        <n v="789350"/>
        <n v="1407881"/>
        <n v="1198918"/>
        <n v="472290"/>
        <n v="120617"/>
        <n v="254004"/>
        <n v="499322"/>
        <n v="273726"/>
        <n v="387045"/>
        <n v="103760"/>
        <n v="395877"/>
        <n v="110175"/>
        <n v="145877"/>
        <n v="1424304"/>
        <n v="1485678"/>
        <n v="593755"/>
        <n v="1006895"/>
        <n v="660620"/>
        <n v="1571581"/>
        <n v="627529"/>
        <n v="535775"/>
        <n v="433256"/>
        <n v="99611"/>
        <n v="654912"/>
        <n v="1631784"/>
        <n v="1327255"/>
        <n v="79694"/>
        <n v="1495967"/>
        <n v="509740"/>
        <n v="842361"/>
        <n v="954654"/>
        <n v="1395201"/>
        <n v="1512918"/>
        <n v="220415"/>
        <n v="1258682"/>
        <n v="242776"/>
        <n v="90193"/>
        <n v="321435"/>
        <n v="376587"/>
        <n v="383091"/>
        <n v="196158"/>
        <n v="1714169"/>
        <n v="1525375"/>
        <n v="1736281"/>
        <n v="478265"/>
        <n v="1148916"/>
        <n v="114793"/>
        <n v="158304"/>
        <n v="1771440"/>
        <n v="291352"/>
        <n v="432921"/>
        <n v="1521464"/>
        <n v="1160606"/>
        <n v="1130393"/>
        <n v="1573057"/>
        <n v="1299503"/>
        <n v="1342837"/>
        <n v="1408232"/>
        <n v="677900"/>
        <n v="504520"/>
        <n v="165817"/>
        <n v="1553007"/>
        <n v="515999"/>
        <n v="1497375"/>
        <n v="1296390"/>
        <n v="812949"/>
        <n v="1704102"/>
        <n v="557891"/>
        <n v="116229"/>
        <n v="1259445"/>
        <n v="474471"/>
        <n v="245429"/>
        <n v="469264"/>
        <n v="581152"/>
        <n v="1238178"/>
        <n v="493011"/>
        <n v="1531554"/>
        <n v="1471970"/>
        <n v="665279"/>
        <n v="1582751"/>
        <n v="470557"/>
        <n v="84182"/>
        <n v="483274"/>
        <n v="1365186"/>
        <n v="939388"/>
        <n v="1634574"/>
        <n v="1382141"/>
        <n v="1321441"/>
        <n v="1165012"/>
        <n v="975551"/>
        <n v="174625"/>
        <n v="1570718"/>
        <n v="1792444"/>
        <n v="546425"/>
        <n v="1181775"/>
        <n v="600971"/>
        <n v="1497773"/>
        <n v="339546"/>
        <n v="687823"/>
        <n v="1156263"/>
        <n v="1777669"/>
        <n v="172437"/>
        <n v="191236"/>
        <n v="1288373"/>
        <n v="967594"/>
        <n v="1758227"/>
        <n v="392323"/>
        <n v="1523014"/>
        <n v="929639"/>
        <n v="1088014"/>
        <n v="901131"/>
        <n v="1711816"/>
        <n v="286612"/>
        <n v="139083"/>
        <n v="454891"/>
        <n v="1532245"/>
        <n v="698253"/>
        <n v="136158"/>
        <n v="1040711"/>
        <n v="426430"/>
        <n v="1136190"/>
        <n v="978435"/>
        <n v="1165059"/>
        <n v="356020"/>
        <n v="474639"/>
        <n v="1546624"/>
        <n v="277843"/>
        <n v="85269"/>
        <n v="381764"/>
        <n v="335284"/>
        <n v="1059572"/>
        <n v="1173151"/>
        <n v="242645"/>
        <n v="1647437"/>
        <n v="957791"/>
        <n v="1210178"/>
        <n v="1225614"/>
        <n v="452433"/>
        <n v="101355"/>
        <n v="1317203"/>
        <n v="954857"/>
        <n v="156416"/>
        <n v="745559"/>
        <n v="1778535"/>
        <n v="618937"/>
        <n v="192388"/>
        <n v="1279275"/>
        <n v="1293934"/>
        <n v="1437607"/>
        <n v="1524854"/>
        <n v="442778"/>
        <n v="82884"/>
        <n v="182255"/>
        <n v="963364"/>
        <n v="422951"/>
        <n v="1437335"/>
        <n v="243331"/>
        <n v="1482700"/>
        <n v="233316"/>
        <n v="471945"/>
        <n v="182898"/>
        <n v="264783"/>
        <n v="1155871"/>
        <n v="1368073"/>
        <n v="217037"/>
        <n v="1107875"/>
        <n v="300994"/>
        <n v="458249"/>
        <n v="824414"/>
        <n v="1133055"/>
        <n v="962849"/>
        <n v="1024362"/>
        <n v="1024313"/>
        <n v="144633"/>
        <n v="407736"/>
        <n v="805048"/>
        <n v="794983"/>
        <n v="284627"/>
        <n v="433869"/>
        <n v="170530"/>
        <n v="497959"/>
        <n v="328852"/>
        <n v="498344"/>
        <n v="393335"/>
        <n v="275281"/>
        <n v="426765"/>
        <n v="1311098"/>
        <n v="1116850"/>
        <n v="288192"/>
        <n v="1504657"/>
        <n v="272669"/>
        <n v="179027"/>
        <n v="379360"/>
        <n v="112403"/>
        <n v="677665"/>
        <n v="488349"/>
        <n v="894065"/>
        <n v="488103"/>
        <n v="1232166"/>
        <n v="424221"/>
        <n v="1639607"/>
        <n v="1393251"/>
        <n v="1182137"/>
        <n v="931301"/>
        <n v="712140"/>
        <n v="290038"/>
        <n v="323635"/>
        <n v="1751151"/>
        <n v="96032"/>
        <n v="413598"/>
        <n v="1744332"/>
        <n v="493198"/>
        <n v="468073"/>
        <n v="222369"/>
        <n v="312105"/>
        <n v="1523603"/>
        <n v="1773950"/>
        <n v="483753"/>
        <n v="210275"/>
        <n v="906276"/>
        <n v="972017"/>
        <n v="452491"/>
        <n v="233103"/>
        <n v="1386887"/>
        <n v="301532"/>
        <n v="295639"/>
        <n v="648183"/>
        <n v="484537"/>
        <n v="125221"/>
        <n v="504711"/>
        <n v="415709"/>
        <n v="671664"/>
        <n v="788112"/>
        <n v="428205"/>
        <n v="224647"/>
        <n v="1475033"/>
        <n v="569269"/>
        <n v="169701"/>
        <n v="414956"/>
        <n v="1247096"/>
        <n v="595456"/>
        <n v="302682"/>
        <n v="704864"/>
        <n v="1016181"/>
        <n v="253658"/>
        <n v="602994"/>
        <n v="902598"/>
        <n v="681873"/>
        <n v="1073655"/>
        <n v="209709"/>
        <n v="215211"/>
        <n v="346288"/>
        <n v="149690"/>
        <n v="1561099"/>
        <n v="1278516"/>
        <n v="1645872"/>
        <n v="372543"/>
        <n v="844885"/>
        <n v="1598285"/>
        <n v="265564"/>
        <n v="393193"/>
        <n v="410777"/>
        <n v="230618"/>
        <n v="91232"/>
        <n v="533813"/>
        <n v="573654"/>
        <n v="700852"/>
        <n v="118466"/>
        <n v="223652"/>
        <n v="315401"/>
        <n v="1561680"/>
        <n v="1598441"/>
        <n v="1456455"/>
        <n v="1750879"/>
        <n v="640893"/>
        <n v="1566414"/>
        <n v="1016062"/>
        <n v="229670"/>
        <n v="253505"/>
        <n v="468021"/>
        <n v="1236584"/>
        <n v="121107"/>
        <n v="280420"/>
        <n v="249215"/>
        <n v="249112"/>
        <n v="1703211"/>
        <n v="740352"/>
        <n v="315675"/>
        <n v="1704766"/>
        <n v="1709146"/>
        <n v="343593"/>
        <n v="1318054"/>
        <n v="327359"/>
        <n v="1143631"/>
        <n v="140644"/>
        <n v="422513"/>
        <n v="311062"/>
        <n v="122650"/>
        <n v="110047"/>
        <n v="1166168"/>
        <n v="1773603"/>
        <n v="706839"/>
        <n v="188765"/>
        <n v="777691"/>
        <n v="1767142"/>
        <n v="979661"/>
        <n v="322662"/>
        <n v="1422330"/>
        <n v="1265128"/>
        <n v="1443028"/>
        <n v="158004"/>
        <n v="1073973"/>
        <n v="294648"/>
        <n v="219033"/>
        <n v="357655"/>
        <n v="490292"/>
        <n v="300463"/>
        <n v="230501"/>
        <n v="1697809"/>
        <n v="339597"/>
        <n v="231662"/>
        <n v="674882"/>
        <n v="464970"/>
        <n v="1482293"/>
        <n v="495542"/>
        <n v="534235"/>
        <n v="579282"/>
        <n v="643783"/>
        <n v="277474"/>
        <n v="998943"/>
        <n v="839026"/>
        <n v="198030"/>
        <n v="548821"/>
        <n v="1028946"/>
        <n v="220026"/>
        <n v="383077"/>
        <n v="1613633"/>
        <n v="680821"/>
        <n v="718628"/>
        <n v="158662"/>
        <n v="151724"/>
        <n v="374571"/>
        <n v="236128"/>
        <n v="641834"/>
        <n v="1217436"/>
        <n v="1145682"/>
        <n v="240487"/>
        <n v="1679201"/>
        <n v="1481715"/>
        <n v="353529"/>
        <n v="131320"/>
        <n v="822856"/>
        <n v="114895"/>
        <n v="1239417"/>
        <n v="277420"/>
        <n v="1443721"/>
        <n v="1251059"/>
        <n v="1341889"/>
        <n v="1364785"/>
        <n v="594101"/>
        <n v="989219"/>
        <n v="194293"/>
        <n v="162708"/>
        <n v="246152"/>
        <n v="893273"/>
        <n v="258212"/>
        <n v="1042954"/>
        <n v="173665"/>
        <n v="1129486"/>
        <n v="802829"/>
        <n v="166560"/>
        <n v="462225"/>
        <n v="1050316"/>
        <n v="443376"/>
        <n v="204601"/>
        <n v="384630"/>
        <n v="1291233"/>
        <n v="265825"/>
        <n v="506150"/>
        <n v="989218"/>
        <n v="645360"/>
        <n v="577472"/>
        <n v="203616"/>
        <n v="1781456"/>
        <n v="247567"/>
        <n v="366813"/>
        <n v="1101825"/>
        <n v="479483"/>
        <n v="546535"/>
        <n v="264999"/>
        <n v="1286207"/>
        <n v="300644"/>
        <n v="110445"/>
        <n v="402150"/>
        <n v="1576949"/>
        <n v="1564419"/>
        <n v="159534"/>
        <n v="771522"/>
        <n v="948955"/>
        <n v="1799388"/>
        <n v="788039"/>
        <n v="1184435"/>
        <n v="171174"/>
        <n v="281995"/>
        <n v="349834"/>
        <n v="183247"/>
        <n v="1529264"/>
        <n v="667976"/>
        <n v="1187178"/>
        <n v="319719"/>
        <n v="1521130"/>
        <n v="496701"/>
        <n v="799458"/>
        <n v="1155280"/>
        <n v="195889"/>
        <n v="620495"/>
        <n v="685896"/>
        <n v="461768"/>
        <n v="942524"/>
        <n v="476476"/>
        <n v="1206150"/>
        <n v="228479"/>
        <n v="356787"/>
        <n v="1144946"/>
        <n v="858824"/>
        <n v="1046274"/>
        <n v="1173717"/>
        <n v="218877"/>
        <n v="169256"/>
        <n v="1589074"/>
        <n v="101158"/>
        <n v="837760"/>
        <n v="710725"/>
        <n v="247191"/>
        <n v="995819"/>
        <n v="1504483"/>
        <n v="108120"/>
        <n v="292199"/>
        <n v="1100516"/>
        <n v="1789280"/>
        <n v="809458"/>
        <n v="503367"/>
        <n v="191393"/>
        <n v="133484"/>
        <n v="242424"/>
        <n v="393378"/>
        <n v="1513092"/>
        <n v="531428"/>
        <n v="196056"/>
        <n v="1652743"/>
        <n v="1690422"/>
        <n v="1233106"/>
        <n v="326766"/>
        <n v="900339"/>
        <n v="1278764"/>
        <n v="328748"/>
        <n v="800551"/>
        <n v="250450"/>
        <n v="145389"/>
        <n v="318216"/>
        <n v="1697393"/>
        <n v="164914"/>
        <n v="1569006"/>
        <n v="1137081"/>
        <n v="735648"/>
        <n v="463501"/>
        <n v="1024456"/>
        <n v="304677"/>
        <n v="135163"/>
        <n v="1647964"/>
        <n v="795349"/>
        <n v="1754329"/>
        <n v="118916"/>
        <n v="1071029"/>
        <n v="989546"/>
        <n v="1245808"/>
        <n v="356933"/>
        <n v="776925"/>
        <n v="467590"/>
        <n v="96282"/>
        <n v="183365"/>
        <n v="1346149"/>
        <n v="162155"/>
        <n v="807345"/>
        <n v="1120192"/>
        <n v="326542"/>
        <n v="553733"/>
        <n v="185776"/>
        <n v="1044899"/>
        <n v="884310"/>
        <n v="378403"/>
        <n v="119695"/>
        <n v="468741"/>
        <n v="1181904"/>
        <n v="930270"/>
        <n v="1614764"/>
        <n v="450322"/>
        <n v="1433205"/>
        <n v="118346"/>
        <n v="1355675"/>
        <n v="480191"/>
        <n v="812574"/>
        <n v="510940"/>
        <n v="1512098"/>
        <n v="192678"/>
        <n v="1638360"/>
        <n v="224212"/>
        <n v="369253"/>
        <n v="282681"/>
        <n v="1603265"/>
        <n v="101637"/>
        <n v="1394023"/>
        <n v="615522"/>
        <n v="1080885"/>
        <n v="109182"/>
        <n v="999019"/>
        <n v="374481"/>
        <n v="734617"/>
        <n v="1754572"/>
        <n v="1730236"/>
        <n v="276901"/>
        <n v="1494110"/>
        <n v="475714"/>
        <n v="332284"/>
        <n v="911203"/>
        <n v="736836"/>
        <n v="1272884"/>
        <n v="485004"/>
        <n v="236367"/>
        <n v="344041"/>
        <n v="978536"/>
        <n v="94449"/>
        <n v="935640"/>
        <n v="177891"/>
        <n v="356003"/>
        <n v="362639"/>
        <n v="1127649"/>
        <n v="466165"/>
        <n v="358526"/>
        <n v="190994"/>
        <n v="1223845"/>
        <n v="644856"/>
        <n v="447063"/>
        <n v="1629803"/>
        <n v="139302"/>
        <n v="1286598"/>
        <n v="1431453"/>
        <n v="373794"/>
        <n v="485066"/>
        <n v="709613"/>
        <n v="629531"/>
        <n v="730561"/>
        <n v="755768"/>
        <n v="1551187"/>
        <n v="844644"/>
        <n v="184863"/>
        <n v="152894"/>
        <n v="1781702"/>
        <n v="1796560"/>
        <n v="163168"/>
        <n v="469917"/>
        <n v="1288641"/>
        <n v="435555"/>
        <n v="1128187"/>
        <n v="338576"/>
        <n v="490771"/>
        <n v="581509"/>
        <n v="98564"/>
        <n v="1265589"/>
        <n v="182028"/>
        <n v="778971"/>
        <n v="1549994"/>
        <n v="757800"/>
        <n v="782087"/>
        <n v="1732161"/>
        <n v="1349901"/>
        <n v="1359845"/>
        <n v="173824"/>
        <n v="755220"/>
        <n v="1243668"/>
        <n v="1258039"/>
        <n v="655613"/>
        <n v="100242"/>
        <n v="1409183"/>
        <n v="1454912"/>
        <n v="82668"/>
        <n v="1416712"/>
        <n v="99411"/>
        <n v="1767627"/>
        <n v="584263"/>
        <n v="1645228"/>
        <n v="361135"/>
        <n v="1536447"/>
        <n v="302962"/>
        <n v="1579321"/>
        <n v="255416"/>
        <n v="535991"/>
        <n v="576713"/>
        <n v="890649"/>
        <n v="439584"/>
        <n v="175010"/>
        <n v="1190562"/>
        <n v="133027"/>
        <n v="326409"/>
        <n v="698184"/>
        <n v="246959"/>
        <n v="1488400"/>
        <n v="443647"/>
        <n v="866261"/>
        <n v="1349840"/>
        <n v="417847"/>
        <n v="389843"/>
        <n v="640497"/>
        <n v="433914"/>
        <n v="429780"/>
        <n v="493975"/>
        <n v="390852"/>
        <n v="1652888"/>
        <n v="395828"/>
        <n v="222691"/>
        <n v="405673"/>
        <n v="1148418"/>
        <n v="1530824"/>
        <n v="385125"/>
        <n v="1034722"/>
        <n v="1526405"/>
        <n v="1015148"/>
        <n v="1026642"/>
        <n v="496127"/>
        <n v="779587"/>
        <n v="1072463"/>
        <n v="1796103"/>
        <n v="240435"/>
        <n v="475295"/>
        <n v="956880"/>
        <n v="1650385"/>
        <n v="422668"/>
        <n v="1521666"/>
        <n v="78754"/>
        <n v="1143182"/>
        <n v="1682249"/>
        <n v="249440"/>
        <n v="304728"/>
        <n v="811493"/>
        <n v="275325"/>
        <n v="393541"/>
        <n v="497060"/>
        <n v="1393559"/>
        <n v="430860"/>
        <n v="772448"/>
        <n v="513233"/>
        <n v="265465"/>
        <n v="316483"/>
        <n v="200990"/>
        <n v="1447192"/>
        <n v="312714"/>
        <n v="262207"/>
        <n v="117781"/>
        <n v="752306"/>
        <n v="397044"/>
        <n v="665665"/>
        <n v="980842"/>
        <n v="139433"/>
        <n v="951461"/>
        <n v="1210886"/>
        <n v="808953"/>
        <n v="1051259"/>
        <n v="1071615"/>
        <n v="353154"/>
        <n v="452281"/>
        <n v="1180550"/>
        <n v="949642"/>
        <n v="1626964"/>
        <n v="346692"/>
        <n v="1623235"/>
        <n v="104718"/>
        <n v="627407"/>
        <n v="516468"/>
        <n v="288792"/>
        <n v="1231569"/>
        <n v="543920"/>
        <n v="1204790"/>
        <n v="157326"/>
        <n v="756234"/>
        <n v="388760"/>
        <n v="1509797"/>
        <n v="1736027"/>
        <n v="671768"/>
        <n v="490845"/>
        <n v="965015"/>
        <n v="205203"/>
        <n v="1731602"/>
        <n v="1185038"/>
        <n v="1026592"/>
        <n v="1760555"/>
        <n v="378902"/>
        <n v="387448"/>
        <n v="372896"/>
        <n v="261949"/>
        <n v="862018"/>
        <n v="1019631"/>
        <n v="516113"/>
        <n v="707446"/>
        <n v="752499"/>
        <n v="669910"/>
        <n v="867467"/>
        <n v="775170"/>
        <n v="798643"/>
        <n v="469886"/>
        <n v="656869"/>
        <n v="661398"/>
        <n v="1007225"/>
        <n v="829805"/>
        <n v="899734"/>
        <n v="794846"/>
        <n v="642209"/>
        <n v="102210"/>
        <n v="883896"/>
        <n v="1389576"/>
        <n v="1704104"/>
        <n v="1659766"/>
        <n v="883061"/>
        <n v="461454"/>
        <n v="1007754"/>
        <n v="920235"/>
        <n v="787841"/>
        <n v="459237"/>
        <n v="85843"/>
        <n v="678083"/>
        <n v="1331885"/>
        <n v="824871"/>
        <n v="1512971"/>
        <n v="1096288"/>
        <n v="1658933"/>
        <n v="1685757"/>
        <n v="744028"/>
        <n v="847227"/>
        <n v="180296"/>
        <n v="1423113"/>
        <n v="619815"/>
        <n v="737337"/>
        <n v="1113828"/>
        <n v="376653"/>
        <n v="78865"/>
        <n v="1494751"/>
        <n v="79620"/>
        <n v="890781"/>
        <n v="95409"/>
        <n v="430802"/>
        <n v="766083"/>
        <n v="175620"/>
        <n v="337298"/>
        <n v="1144978"/>
        <n v="99726"/>
        <n v="81504"/>
        <n v="328303"/>
        <n v="1241211"/>
        <n v="539681"/>
        <n v="923446"/>
        <n v="362691"/>
        <n v="745637"/>
        <n v="336202"/>
        <n v="265675"/>
        <n v="523251"/>
        <n v="1649466"/>
        <n v="1506611"/>
        <n v="502579"/>
        <n v="247964"/>
        <n v="1249168"/>
        <n v="96851"/>
        <n v="545614"/>
        <n v="160506"/>
        <n v="673457"/>
        <n v="711180"/>
        <n v="985949"/>
        <n v="1422715"/>
        <n v="423604"/>
      </sharedItems>
    </cacheField>
    <cacheField name="Profit" numFmtId="166">
      <sharedItems containsSemiMixedTypes="0" containsString="0" containsNumber="1" minValue="11534.08" maxValue="1110998.7"/>
    </cacheField>
    <cacheField name="Profit Margin" numFmtId="9">
      <sharedItems containsSemiMixedTypes="0" containsString="0" containsNumber="1" minValue="0.15" maxValue="0.65"/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#Month" numFmtId="0">
      <sharedItems containsSemiMixedTypes="0" containsString="0" containsNumber="1" containsInteger="1" minValue="1" maxValue="12"/>
    </cacheField>
    <cacheField name="Year" numFmtId="0">
      <sharedItems containsSemiMixedTypes="0" containsString="0" containsNumber="1" containsInteger="1" minValue="2019" maxValue="2024" count="6">
        <n v="2019"/>
        <n v="2020"/>
        <n v="2021"/>
        <n v="2022"/>
        <n v="2023"/>
        <n v="2024"/>
      </sharedItems>
    </cacheField>
    <cacheField name="Week" numFmtId="0">
      <sharedItems containsSemiMixedTypes="0" containsString="0" containsNumber="1" containsInteger="1" minValue="1" maxValue="53" count="5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</sharedItems>
    </cacheField>
    <cacheField name="Quarter" numFmtId="1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Profit Rate" numFmtId="0" formula="Profit" databaseField="0"/>
    <cacheField name="Reveneu Rate" numFmtId="0" formula="Revenue" databaseField="0"/>
    <cacheField name="Rate" numFmtId="0" formula="Profit/Revenue" databaseField="0"/>
  </cacheFields>
  <extLst>
    <ext xmlns:x14="http://schemas.microsoft.com/office/spreadsheetml/2009/9/main" uri="{725AE2AE-9491-48be-B2B4-4EB974FC3084}">
      <x14:pivotCacheDefinition pivotCacheId="161414913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David Garcia Rodriguez" refreshedDate="45252.577775231483" createdVersion="8" refreshedVersion="8" minRefreshableVersion="3" recordCount="2192" xr:uid="{4AB5D260-216A-4D35-8243-63B04C9A3417}">
  <cacheSource type="worksheet">
    <worksheetSource ref="B1:N2193" sheet="Consult"/>
  </cacheSource>
  <cacheFields count="13">
    <cacheField name="Customer" numFmtId="0">
      <sharedItems count="50">
        <s v="FlavorFields Brands"/>
        <s v="NutriSpike Foods"/>
        <s v="NutriHarvest Foods"/>
        <s v="GrainFlare Industries"/>
        <s v="CerealRise Inc."/>
        <s v="SunriseCrisp Foods"/>
        <s v="NatureFusion Cereal Co."/>
        <s v="SunburstCereal Co."/>
        <s v="SunriseDelight Foods"/>
        <s v="GoldenHarvest Solutions"/>
        <s v="CrispMeadow Industries"/>
        <s v="BreakfastBloom Corporation"/>
        <s v="CrispMeadows Foods"/>
        <s v="GrainWave Foods"/>
        <s v="NatureSpoon Foods"/>
        <s v="GrainPulse Corporation"/>
        <s v="CerealGrove Solutions"/>
        <s v="GoldenGrains Enterprises"/>
        <s v="GrainRise Corporation"/>
        <s v="CrunchyGrove Industries"/>
        <s v="CerealElevate Company"/>
        <s v="VitaCrisp Cereal Co."/>
        <s v="BreakfastVista Inc."/>
        <s v="MorningBite Cereal Co."/>
        <s v="CerealSavor Industries"/>
        <s v="GoldFrost Cereal Industries"/>
        <s v="HarvestHeaven Brands"/>
        <s v="MorningBliss Brands"/>
        <s v="BreakfastVitality Corporation"/>
        <s v="GoldenMornings Enterprises"/>
        <s v="HarvestHues Brands"/>
        <s v="Sunburst Cereal Solutions"/>
        <s v="HarvestGlow Brands"/>
        <s v="GoldenStart Enterprises"/>
        <s v="GoldFlakes Enterprises"/>
        <s v="GrainGrove Industries"/>
        <s v="SunriseHarvest Foods"/>
        <s v="VitaCereal Solutions"/>
        <s v="SunriseVita Corporation"/>
        <s v="SunriseGrains Industries"/>
        <s v="VitaFlakes Corporation"/>
        <s v="CrispyHarvest Co."/>
        <s v="CrispyHarvest Foods"/>
        <s v="NutriGrain Solutions"/>
        <s v="MorningGlow Brands"/>
        <s v="GoldenMeadow Brands"/>
        <s v="CerealWorks Inc."/>
        <s v="CerealSpike Corporation"/>
        <s v="SunburstGrains Corporation"/>
        <s v="CrispHarvest Co."/>
      </sharedItems>
    </cacheField>
    <cacheField name="Customer Type" numFmtId="0">
      <sharedItems/>
    </cacheField>
    <cacheField name="Business line" numFmtId="0">
      <sharedItems/>
    </cacheField>
    <cacheField name="Payment Status" numFmtId="0">
      <sharedItems/>
    </cacheField>
    <cacheField name="Location" numFmtId="0">
      <sharedItems/>
    </cacheField>
    <cacheField name="Revenue" numFmtId="166">
      <sharedItems containsSemiMixedTypes="0" containsString="0" containsNumber="1" containsInteger="1" minValue="70175" maxValue="1799487"/>
    </cacheField>
    <cacheField name="Profit" numFmtId="166">
      <sharedItems containsSemiMixedTypes="0" containsString="0" containsNumber="1" minValue="11534.08" maxValue="1110998.7"/>
    </cacheField>
    <cacheField name="Profit Margin" numFmtId="9">
      <sharedItems containsSemiMixedTypes="0" containsString="0" containsNumber="1" minValue="0.15" maxValue="0.65"/>
    </cacheField>
    <cacheField name="Month" numFmtId="0">
      <sharedItems/>
    </cacheField>
    <cacheField name="#Month" numFmtId="0">
      <sharedItems containsSemiMixedTypes="0" containsString="0" containsNumber="1" containsInteger="1" minValue="1" maxValue="12"/>
    </cacheField>
    <cacheField name="Year" numFmtId="0">
      <sharedItems containsSemiMixedTypes="0" containsString="0" containsNumber="1" containsInteger="1" minValue="2019" maxValue="2024"/>
    </cacheField>
    <cacheField name="Week" numFmtId="0">
      <sharedItems containsSemiMixedTypes="0" containsString="0" containsNumber="1" containsInteger="1" minValue="1" maxValue="53"/>
    </cacheField>
    <cacheField name="Quarter" numFmtId="1">
      <sharedItems containsSemiMixedTypes="0" containsString="0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2">
  <r>
    <x v="0"/>
    <x v="0"/>
    <x v="0"/>
    <x v="0"/>
    <x v="0"/>
    <x v="0"/>
    <x v="0"/>
    <n v="63687.360000000001"/>
    <n v="0.44"/>
    <x v="0"/>
    <n v="1"/>
    <x v="0"/>
    <x v="0"/>
    <x v="0"/>
  </r>
  <r>
    <x v="1"/>
    <x v="1"/>
    <x v="1"/>
    <x v="0"/>
    <x v="0"/>
    <x v="1"/>
    <x v="1"/>
    <n v="250354"/>
    <n v="0.65"/>
    <x v="0"/>
    <n v="1"/>
    <x v="0"/>
    <x v="0"/>
    <x v="0"/>
  </r>
  <r>
    <x v="2"/>
    <x v="2"/>
    <x v="0"/>
    <x v="0"/>
    <x v="0"/>
    <x v="2"/>
    <x v="2"/>
    <n v="113137.20000000001"/>
    <n v="0.55000000000000004"/>
    <x v="0"/>
    <n v="1"/>
    <x v="0"/>
    <x v="0"/>
    <x v="0"/>
  </r>
  <r>
    <x v="3"/>
    <x v="3"/>
    <x v="2"/>
    <x v="1"/>
    <x v="0"/>
    <x v="3"/>
    <x v="3"/>
    <n v="324323.5"/>
    <n v="0.37"/>
    <x v="0"/>
    <n v="1"/>
    <x v="0"/>
    <x v="0"/>
    <x v="0"/>
  </r>
  <r>
    <x v="4"/>
    <x v="4"/>
    <x v="2"/>
    <x v="2"/>
    <x v="1"/>
    <x v="4"/>
    <x v="4"/>
    <n v="199345.44"/>
    <n v="0.24"/>
    <x v="0"/>
    <n v="1"/>
    <x v="0"/>
    <x v="0"/>
    <x v="0"/>
  </r>
  <r>
    <x v="5"/>
    <x v="5"/>
    <x v="2"/>
    <x v="0"/>
    <x v="1"/>
    <x v="5"/>
    <x v="5"/>
    <n v="292172.72000000003"/>
    <n v="0.56000000000000005"/>
    <x v="0"/>
    <n v="1"/>
    <x v="0"/>
    <x v="0"/>
    <x v="0"/>
  </r>
  <r>
    <x v="6"/>
    <x v="6"/>
    <x v="1"/>
    <x v="0"/>
    <x v="1"/>
    <x v="6"/>
    <x v="6"/>
    <n v="136549.68"/>
    <n v="0.41"/>
    <x v="0"/>
    <n v="1"/>
    <x v="0"/>
    <x v="1"/>
    <x v="0"/>
  </r>
  <r>
    <x v="7"/>
    <x v="7"/>
    <x v="1"/>
    <x v="0"/>
    <x v="1"/>
    <x v="7"/>
    <x v="7"/>
    <n v="261579.86"/>
    <n v="0.62"/>
    <x v="0"/>
    <n v="1"/>
    <x v="0"/>
    <x v="1"/>
    <x v="0"/>
  </r>
  <r>
    <x v="8"/>
    <x v="8"/>
    <x v="2"/>
    <x v="0"/>
    <x v="1"/>
    <x v="8"/>
    <x v="8"/>
    <n v="415738.05"/>
    <n v="0.65"/>
    <x v="0"/>
    <n v="1"/>
    <x v="0"/>
    <x v="1"/>
    <x v="0"/>
  </r>
  <r>
    <x v="9"/>
    <x v="9"/>
    <x v="2"/>
    <x v="0"/>
    <x v="1"/>
    <x v="0"/>
    <x v="9"/>
    <n v="505564.14999999997"/>
    <n v="0.35"/>
    <x v="0"/>
    <n v="1"/>
    <x v="0"/>
    <x v="1"/>
    <x v="0"/>
  </r>
  <r>
    <x v="10"/>
    <x v="3"/>
    <x v="2"/>
    <x v="0"/>
    <x v="1"/>
    <x v="3"/>
    <x v="10"/>
    <n v="583788.68000000005"/>
    <n v="0.38"/>
    <x v="0"/>
    <n v="1"/>
    <x v="0"/>
    <x v="1"/>
    <x v="0"/>
  </r>
  <r>
    <x v="11"/>
    <x v="10"/>
    <x v="2"/>
    <x v="2"/>
    <x v="1"/>
    <x v="9"/>
    <x v="11"/>
    <n v="267945.71000000002"/>
    <n v="0.31"/>
    <x v="0"/>
    <n v="1"/>
    <x v="0"/>
    <x v="1"/>
    <x v="0"/>
  </r>
  <r>
    <x v="12"/>
    <x v="11"/>
    <x v="1"/>
    <x v="0"/>
    <x v="1"/>
    <x v="9"/>
    <x v="12"/>
    <n v="242969.35"/>
    <n v="0.65"/>
    <x v="0"/>
    <n v="1"/>
    <x v="0"/>
    <x v="1"/>
    <x v="0"/>
  </r>
  <r>
    <x v="13"/>
    <x v="12"/>
    <x v="2"/>
    <x v="1"/>
    <x v="1"/>
    <x v="10"/>
    <x v="13"/>
    <n v="481226.13"/>
    <n v="0.33"/>
    <x v="0"/>
    <n v="1"/>
    <x v="0"/>
    <x v="2"/>
    <x v="0"/>
  </r>
  <r>
    <x v="14"/>
    <x v="13"/>
    <x v="1"/>
    <x v="1"/>
    <x v="1"/>
    <x v="11"/>
    <x v="14"/>
    <n v="159918.12"/>
    <n v="0.36"/>
    <x v="0"/>
    <n v="1"/>
    <x v="0"/>
    <x v="2"/>
    <x v="0"/>
  </r>
  <r>
    <x v="15"/>
    <x v="9"/>
    <x v="2"/>
    <x v="0"/>
    <x v="1"/>
    <x v="0"/>
    <x v="15"/>
    <n v="622317.07999999996"/>
    <n v="0.44"/>
    <x v="0"/>
    <n v="1"/>
    <x v="0"/>
    <x v="2"/>
    <x v="0"/>
  </r>
  <r>
    <x v="16"/>
    <x v="14"/>
    <x v="0"/>
    <x v="1"/>
    <x v="2"/>
    <x v="10"/>
    <x v="16"/>
    <n v="53873.36"/>
    <n v="0.38"/>
    <x v="0"/>
    <n v="1"/>
    <x v="0"/>
    <x v="2"/>
    <x v="0"/>
  </r>
  <r>
    <x v="17"/>
    <x v="6"/>
    <x v="1"/>
    <x v="0"/>
    <x v="0"/>
    <x v="6"/>
    <x v="17"/>
    <n v="256441.28999999998"/>
    <n v="0.56999999999999995"/>
    <x v="0"/>
    <n v="1"/>
    <x v="0"/>
    <x v="2"/>
    <x v="0"/>
  </r>
  <r>
    <x v="18"/>
    <x v="15"/>
    <x v="0"/>
    <x v="0"/>
    <x v="1"/>
    <x v="5"/>
    <x v="18"/>
    <n v="151823.70000000001"/>
    <n v="0.63"/>
    <x v="0"/>
    <n v="1"/>
    <x v="0"/>
    <x v="2"/>
    <x v="0"/>
  </r>
  <r>
    <x v="19"/>
    <x v="1"/>
    <x v="1"/>
    <x v="0"/>
    <x v="1"/>
    <x v="1"/>
    <x v="19"/>
    <n v="217976.94"/>
    <n v="0.54"/>
    <x v="0"/>
    <n v="1"/>
    <x v="0"/>
    <x v="2"/>
    <x v="0"/>
  </r>
  <r>
    <x v="20"/>
    <x v="10"/>
    <x v="2"/>
    <x v="2"/>
    <x v="1"/>
    <x v="9"/>
    <x v="20"/>
    <n v="283248.18"/>
    <n v="0.18"/>
    <x v="0"/>
    <n v="1"/>
    <x v="0"/>
    <x v="3"/>
    <x v="0"/>
  </r>
  <r>
    <x v="21"/>
    <x v="16"/>
    <x v="2"/>
    <x v="0"/>
    <x v="1"/>
    <x v="12"/>
    <x v="21"/>
    <n v="764244.63"/>
    <n v="0.53"/>
    <x v="0"/>
    <n v="1"/>
    <x v="0"/>
    <x v="3"/>
    <x v="0"/>
  </r>
  <r>
    <x v="22"/>
    <x v="17"/>
    <x v="2"/>
    <x v="1"/>
    <x v="2"/>
    <x v="12"/>
    <x v="22"/>
    <n v="344898.54000000004"/>
    <n v="0.27"/>
    <x v="0"/>
    <n v="1"/>
    <x v="0"/>
    <x v="3"/>
    <x v="0"/>
  </r>
  <r>
    <x v="23"/>
    <x v="18"/>
    <x v="2"/>
    <x v="0"/>
    <x v="1"/>
    <x v="13"/>
    <x v="23"/>
    <n v="385409.99"/>
    <n v="0.49"/>
    <x v="0"/>
    <n v="1"/>
    <x v="0"/>
    <x v="3"/>
    <x v="0"/>
  </r>
  <r>
    <x v="24"/>
    <x v="19"/>
    <x v="1"/>
    <x v="1"/>
    <x v="1"/>
    <x v="6"/>
    <x v="24"/>
    <n v="96308.52"/>
    <n v="0.28000000000000003"/>
    <x v="0"/>
    <n v="1"/>
    <x v="0"/>
    <x v="3"/>
    <x v="0"/>
  </r>
  <r>
    <x v="25"/>
    <x v="20"/>
    <x v="0"/>
    <x v="1"/>
    <x v="1"/>
    <x v="14"/>
    <x v="25"/>
    <n v="61775.68"/>
    <n v="0.32"/>
    <x v="0"/>
    <n v="1"/>
    <x v="0"/>
    <x v="3"/>
    <x v="0"/>
  </r>
  <r>
    <x v="26"/>
    <x v="21"/>
    <x v="2"/>
    <x v="1"/>
    <x v="1"/>
    <x v="1"/>
    <x v="26"/>
    <n v="326132.75"/>
    <n v="0.25"/>
    <x v="0"/>
    <n v="1"/>
    <x v="0"/>
    <x v="3"/>
    <x v="0"/>
  </r>
  <r>
    <x v="27"/>
    <x v="9"/>
    <x v="2"/>
    <x v="0"/>
    <x v="1"/>
    <x v="0"/>
    <x v="27"/>
    <n v="867157.20000000007"/>
    <n v="0.52"/>
    <x v="0"/>
    <n v="1"/>
    <x v="0"/>
    <x v="4"/>
    <x v="0"/>
  </r>
  <r>
    <x v="28"/>
    <x v="22"/>
    <x v="2"/>
    <x v="0"/>
    <x v="1"/>
    <x v="10"/>
    <x v="28"/>
    <n v="712708.48"/>
    <n v="0.44"/>
    <x v="0"/>
    <n v="1"/>
    <x v="0"/>
    <x v="4"/>
    <x v="0"/>
  </r>
  <r>
    <x v="29"/>
    <x v="11"/>
    <x v="1"/>
    <x v="1"/>
    <x v="1"/>
    <x v="9"/>
    <x v="29"/>
    <n v="65816.399999999994"/>
    <n v="0.24"/>
    <x v="0"/>
    <n v="1"/>
    <x v="0"/>
    <x v="4"/>
    <x v="0"/>
  </r>
  <r>
    <x v="30"/>
    <x v="23"/>
    <x v="2"/>
    <x v="0"/>
    <x v="1"/>
    <x v="7"/>
    <x v="30"/>
    <n v="287404.7"/>
    <n v="0.55000000000000004"/>
    <x v="0"/>
    <n v="1"/>
    <x v="0"/>
    <x v="4"/>
    <x v="0"/>
  </r>
  <r>
    <x v="31"/>
    <x v="24"/>
    <x v="2"/>
    <x v="0"/>
    <x v="1"/>
    <x v="15"/>
    <x v="31"/>
    <n v="523272.54000000004"/>
    <n v="0.46"/>
    <x v="1"/>
    <n v="2"/>
    <x v="0"/>
    <x v="4"/>
    <x v="0"/>
  </r>
  <r>
    <x v="32"/>
    <x v="2"/>
    <x v="0"/>
    <x v="0"/>
    <x v="1"/>
    <x v="2"/>
    <x v="32"/>
    <n v="45082.92"/>
    <n v="0.43"/>
    <x v="1"/>
    <n v="2"/>
    <x v="0"/>
    <x v="4"/>
    <x v="0"/>
  </r>
  <r>
    <x v="33"/>
    <x v="4"/>
    <x v="2"/>
    <x v="2"/>
    <x v="0"/>
    <x v="4"/>
    <x v="33"/>
    <n v="96871.88"/>
    <n v="0.19"/>
    <x v="1"/>
    <n v="2"/>
    <x v="0"/>
    <x v="4"/>
    <x v="0"/>
  </r>
  <r>
    <x v="34"/>
    <x v="16"/>
    <x v="2"/>
    <x v="0"/>
    <x v="0"/>
    <x v="12"/>
    <x v="34"/>
    <n v="974090.23999999999"/>
    <n v="0.64"/>
    <x v="1"/>
    <n v="2"/>
    <x v="0"/>
    <x v="5"/>
    <x v="0"/>
  </r>
  <r>
    <x v="35"/>
    <x v="25"/>
    <x v="0"/>
    <x v="1"/>
    <x v="1"/>
    <x v="10"/>
    <x v="35"/>
    <n v="42069.5"/>
    <n v="0.22"/>
    <x v="1"/>
    <n v="2"/>
    <x v="0"/>
    <x v="5"/>
    <x v="0"/>
  </r>
  <r>
    <x v="36"/>
    <x v="26"/>
    <x v="2"/>
    <x v="1"/>
    <x v="0"/>
    <x v="3"/>
    <x v="36"/>
    <n v="227333.34"/>
    <n v="0.26"/>
    <x v="1"/>
    <n v="2"/>
    <x v="0"/>
    <x v="5"/>
    <x v="0"/>
  </r>
  <r>
    <x v="37"/>
    <x v="27"/>
    <x v="0"/>
    <x v="0"/>
    <x v="2"/>
    <x v="16"/>
    <x v="37"/>
    <n v="33370.67"/>
    <n v="0.37"/>
    <x v="1"/>
    <n v="2"/>
    <x v="0"/>
    <x v="5"/>
    <x v="0"/>
  </r>
  <r>
    <x v="38"/>
    <x v="4"/>
    <x v="2"/>
    <x v="1"/>
    <x v="1"/>
    <x v="4"/>
    <x v="38"/>
    <n v="620007.6"/>
    <n v="0.4"/>
    <x v="1"/>
    <n v="2"/>
    <x v="0"/>
    <x v="5"/>
    <x v="0"/>
  </r>
  <r>
    <x v="39"/>
    <x v="11"/>
    <x v="1"/>
    <x v="0"/>
    <x v="2"/>
    <x v="9"/>
    <x v="39"/>
    <n v="115565.4"/>
    <n v="0.36"/>
    <x v="1"/>
    <n v="2"/>
    <x v="0"/>
    <x v="5"/>
    <x v="0"/>
  </r>
  <r>
    <x v="40"/>
    <x v="24"/>
    <x v="2"/>
    <x v="0"/>
    <x v="0"/>
    <x v="15"/>
    <x v="40"/>
    <n v="386269.92"/>
    <n v="0.48"/>
    <x v="1"/>
    <n v="2"/>
    <x v="0"/>
    <x v="5"/>
    <x v="0"/>
  </r>
  <r>
    <x v="41"/>
    <x v="28"/>
    <x v="2"/>
    <x v="1"/>
    <x v="0"/>
    <x v="17"/>
    <x v="41"/>
    <n v="467832.24000000005"/>
    <n v="0.27"/>
    <x v="1"/>
    <n v="2"/>
    <x v="0"/>
    <x v="6"/>
    <x v="0"/>
  </r>
  <r>
    <x v="42"/>
    <x v="21"/>
    <x v="2"/>
    <x v="1"/>
    <x v="1"/>
    <x v="1"/>
    <x v="42"/>
    <n v="157451.91"/>
    <n v="0.21"/>
    <x v="1"/>
    <n v="2"/>
    <x v="0"/>
    <x v="6"/>
    <x v="0"/>
  </r>
  <r>
    <x v="43"/>
    <x v="29"/>
    <x v="1"/>
    <x v="1"/>
    <x v="0"/>
    <x v="3"/>
    <x v="43"/>
    <n v="122452.20999999999"/>
    <n v="0.28999999999999998"/>
    <x v="1"/>
    <n v="2"/>
    <x v="0"/>
    <x v="6"/>
    <x v="0"/>
  </r>
  <r>
    <x v="44"/>
    <x v="3"/>
    <x v="2"/>
    <x v="2"/>
    <x v="1"/>
    <x v="3"/>
    <x v="44"/>
    <n v="278262.27"/>
    <n v="0.33"/>
    <x v="1"/>
    <n v="2"/>
    <x v="0"/>
    <x v="6"/>
    <x v="0"/>
  </r>
  <r>
    <x v="45"/>
    <x v="30"/>
    <x v="1"/>
    <x v="1"/>
    <x v="1"/>
    <x v="18"/>
    <x v="45"/>
    <n v="95859.63"/>
    <n v="0.23"/>
    <x v="1"/>
    <n v="2"/>
    <x v="0"/>
    <x v="6"/>
    <x v="0"/>
  </r>
  <r>
    <x v="46"/>
    <x v="11"/>
    <x v="1"/>
    <x v="0"/>
    <x v="0"/>
    <x v="9"/>
    <x v="46"/>
    <n v="222286.54"/>
    <n v="0.49"/>
    <x v="1"/>
    <n v="2"/>
    <x v="0"/>
    <x v="6"/>
    <x v="0"/>
  </r>
  <r>
    <x v="47"/>
    <x v="0"/>
    <x v="0"/>
    <x v="1"/>
    <x v="1"/>
    <x v="0"/>
    <x v="47"/>
    <n v="33882.879999999997"/>
    <n v="0.32"/>
    <x v="1"/>
    <n v="2"/>
    <x v="0"/>
    <x v="6"/>
    <x v="0"/>
  </r>
  <r>
    <x v="48"/>
    <x v="7"/>
    <x v="1"/>
    <x v="1"/>
    <x v="1"/>
    <x v="7"/>
    <x v="48"/>
    <n v="79829.2"/>
    <n v="0.22"/>
    <x v="1"/>
    <n v="2"/>
    <x v="0"/>
    <x v="7"/>
    <x v="0"/>
  </r>
  <r>
    <x v="49"/>
    <x v="22"/>
    <x v="2"/>
    <x v="0"/>
    <x v="0"/>
    <x v="10"/>
    <x v="49"/>
    <n v="445356"/>
    <n v="0.5"/>
    <x v="1"/>
    <n v="2"/>
    <x v="0"/>
    <x v="7"/>
    <x v="0"/>
  </r>
  <r>
    <x v="50"/>
    <x v="31"/>
    <x v="1"/>
    <x v="0"/>
    <x v="1"/>
    <x v="4"/>
    <x v="50"/>
    <n v="181914.96"/>
    <n v="0.51"/>
    <x v="1"/>
    <n v="2"/>
    <x v="0"/>
    <x v="7"/>
    <x v="0"/>
  </r>
  <r>
    <x v="51"/>
    <x v="32"/>
    <x v="1"/>
    <x v="0"/>
    <x v="1"/>
    <x v="13"/>
    <x v="51"/>
    <n v="152688.26999999999"/>
    <n v="0.37"/>
    <x v="1"/>
    <n v="2"/>
    <x v="0"/>
    <x v="7"/>
    <x v="0"/>
  </r>
  <r>
    <x v="52"/>
    <x v="18"/>
    <x v="2"/>
    <x v="1"/>
    <x v="1"/>
    <x v="13"/>
    <x v="52"/>
    <n v="309701.44"/>
    <n v="0.32"/>
    <x v="1"/>
    <n v="2"/>
    <x v="0"/>
    <x v="7"/>
    <x v="0"/>
  </r>
  <r>
    <x v="53"/>
    <x v="21"/>
    <x v="2"/>
    <x v="1"/>
    <x v="1"/>
    <x v="1"/>
    <x v="53"/>
    <n v="403973.14999999997"/>
    <n v="0.35"/>
    <x v="1"/>
    <n v="2"/>
    <x v="0"/>
    <x v="7"/>
    <x v="0"/>
  </r>
  <r>
    <x v="54"/>
    <x v="23"/>
    <x v="2"/>
    <x v="1"/>
    <x v="1"/>
    <x v="7"/>
    <x v="54"/>
    <n v="315928.92000000004"/>
    <n v="0.23"/>
    <x v="1"/>
    <n v="2"/>
    <x v="0"/>
    <x v="7"/>
    <x v="0"/>
  </r>
  <r>
    <x v="55"/>
    <x v="2"/>
    <x v="0"/>
    <x v="0"/>
    <x v="1"/>
    <x v="2"/>
    <x v="55"/>
    <n v="121550.73000000001"/>
    <n v="0.53"/>
    <x v="1"/>
    <n v="2"/>
    <x v="0"/>
    <x v="8"/>
    <x v="0"/>
  </r>
  <r>
    <x v="56"/>
    <x v="33"/>
    <x v="2"/>
    <x v="0"/>
    <x v="1"/>
    <x v="13"/>
    <x v="56"/>
    <n v="735246.96"/>
    <n v="0.42"/>
    <x v="1"/>
    <n v="2"/>
    <x v="0"/>
    <x v="8"/>
    <x v="0"/>
  </r>
  <r>
    <x v="57"/>
    <x v="28"/>
    <x v="2"/>
    <x v="0"/>
    <x v="0"/>
    <x v="17"/>
    <x v="57"/>
    <n v="363811.8"/>
    <n v="0.6"/>
    <x v="1"/>
    <n v="2"/>
    <x v="0"/>
    <x v="8"/>
    <x v="0"/>
  </r>
  <r>
    <x v="58"/>
    <x v="34"/>
    <x v="0"/>
    <x v="1"/>
    <x v="1"/>
    <x v="19"/>
    <x v="58"/>
    <n v="62535.51"/>
    <n v="0.27"/>
    <x v="1"/>
    <n v="2"/>
    <x v="0"/>
    <x v="8"/>
    <x v="0"/>
  </r>
  <r>
    <x v="59"/>
    <x v="1"/>
    <x v="1"/>
    <x v="2"/>
    <x v="1"/>
    <x v="1"/>
    <x v="59"/>
    <n v="104885.44"/>
    <n v="0.22"/>
    <x v="2"/>
    <n v="3"/>
    <x v="0"/>
    <x v="8"/>
    <x v="0"/>
  </r>
  <r>
    <x v="60"/>
    <x v="23"/>
    <x v="2"/>
    <x v="0"/>
    <x v="0"/>
    <x v="7"/>
    <x v="60"/>
    <n v="539470.96000000008"/>
    <n v="0.56000000000000005"/>
    <x v="2"/>
    <n v="3"/>
    <x v="0"/>
    <x v="8"/>
    <x v="0"/>
  </r>
  <r>
    <x v="61"/>
    <x v="15"/>
    <x v="0"/>
    <x v="0"/>
    <x v="0"/>
    <x v="5"/>
    <x v="61"/>
    <n v="51206.28"/>
    <n v="0.46"/>
    <x v="2"/>
    <n v="3"/>
    <x v="0"/>
    <x v="8"/>
    <x v="0"/>
  </r>
  <r>
    <x v="62"/>
    <x v="18"/>
    <x v="2"/>
    <x v="2"/>
    <x v="1"/>
    <x v="13"/>
    <x v="62"/>
    <n v="154705.19999999998"/>
    <n v="0.15"/>
    <x v="2"/>
    <n v="3"/>
    <x v="0"/>
    <x v="9"/>
    <x v="0"/>
  </r>
  <r>
    <x v="63"/>
    <x v="11"/>
    <x v="1"/>
    <x v="1"/>
    <x v="1"/>
    <x v="9"/>
    <x v="63"/>
    <n v="90458.61"/>
    <n v="0.33"/>
    <x v="2"/>
    <n v="3"/>
    <x v="0"/>
    <x v="9"/>
    <x v="0"/>
  </r>
  <r>
    <x v="64"/>
    <x v="1"/>
    <x v="1"/>
    <x v="0"/>
    <x v="1"/>
    <x v="1"/>
    <x v="64"/>
    <n v="130741.72"/>
    <n v="0.37"/>
    <x v="2"/>
    <n v="3"/>
    <x v="0"/>
    <x v="9"/>
    <x v="0"/>
  </r>
  <r>
    <x v="65"/>
    <x v="34"/>
    <x v="0"/>
    <x v="1"/>
    <x v="1"/>
    <x v="19"/>
    <x v="65"/>
    <n v="23347.22"/>
    <n v="0.26"/>
    <x v="2"/>
    <n v="3"/>
    <x v="0"/>
    <x v="9"/>
    <x v="0"/>
  </r>
  <r>
    <x v="66"/>
    <x v="3"/>
    <x v="2"/>
    <x v="0"/>
    <x v="1"/>
    <x v="3"/>
    <x v="66"/>
    <n v="696100.77"/>
    <n v="0.43"/>
    <x v="2"/>
    <n v="3"/>
    <x v="0"/>
    <x v="9"/>
    <x v="0"/>
  </r>
  <r>
    <x v="67"/>
    <x v="35"/>
    <x v="1"/>
    <x v="1"/>
    <x v="1"/>
    <x v="17"/>
    <x v="67"/>
    <n v="107806.5"/>
    <n v="0.3"/>
    <x v="2"/>
    <n v="3"/>
    <x v="0"/>
    <x v="9"/>
    <x v="0"/>
  </r>
  <r>
    <x v="68"/>
    <x v="19"/>
    <x v="1"/>
    <x v="0"/>
    <x v="1"/>
    <x v="6"/>
    <x v="68"/>
    <n v="217758.37999999998"/>
    <n v="0.59"/>
    <x v="2"/>
    <n v="3"/>
    <x v="0"/>
    <x v="9"/>
    <x v="0"/>
  </r>
  <r>
    <x v="69"/>
    <x v="27"/>
    <x v="0"/>
    <x v="0"/>
    <x v="1"/>
    <x v="16"/>
    <x v="69"/>
    <n v="98982.950000000012"/>
    <n v="0.55000000000000004"/>
    <x v="2"/>
    <n v="3"/>
    <x v="0"/>
    <x v="10"/>
    <x v="0"/>
  </r>
  <r>
    <x v="70"/>
    <x v="12"/>
    <x v="2"/>
    <x v="0"/>
    <x v="1"/>
    <x v="10"/>
    <x v="70"/>
    <n v="455234.00999999995"/>
    <n v="0.47"/>
    <x v="2"/>
    <n v="3"/>
    <x v="0"/>
    <x v="10"/>
    <x v="0"/>
  </r>
  <r>
    <x v="71"/>
    <x v="36"/>
    <x v="2"/>
    <x v="1"/>
    <x v="0"/>
    <x v="4"/>
    <x v="71"/>
    <n v="212307.85"/>
    <n v="0.37"/>
    <x v="2"/>
    <n v="3"/>
    <x v="0"/>
    <x v="10"/>
    <x v="0"/>
  </r>
  <r>
    <x v="72"/>
    <x v="12"/>
    <x v="2"/>
    <x v="2"/>
    <x v="2"/>
    <x v="10"/>
    <x v="72"/>
    <n v="384069.44"/>
    <n v="0.32"/>
    <x v="2"/>
    <n v="3"/>
    <x v="0"/>
    <x v="10"/>
    <x v="0"/>
  </r>
  <r>
    <x v="73"/>
    <x v="34"/>
    <x v="0"/>
    <x v="0"/>
    <x v="1"/>
    <x v="19"/>
    <x v="73"/>
    <n v="97468.59"/>
    <n v="0.59"/>
    <x v="2"/>
    <n v="3"/>
    <x v="0"/>
    <x v="10"/>
    <x v="0"/>
  </r>
  <r>
    <x v="74"/>
    <x v="2"/>
    <x v="0"/>
    <x v="0"/>
    <x v="1"/>
    <x v="2"/>
    <x v="74"/>
    <n v="119421.25"/>
    <n v="0.65"/>
    <x v="2"/>
    <n v="3"/>
    <x v="0"/>
    <x v="10"/>
    <x v="0"/>
  </r>
  <r>
    <x v="75"/>
    <x v="7"/>
    <x v="1"/>
    <x v="2"/>
    <x v="0"/>
    <x v="7"/>
    <x v="75"/>
    <n v="91027.25"/>
    <n v="0.25"/>
    <x v="2"/>
    <n v="3"/>
    <x v="0"/>
    <x v="10"/>
    <x v="0"/>
  </r>
  <r>
    <x v="76"/>
    <x v="13"/>
    <x v="1"/>
    <x v="0"/>
    <x v="1"/>
    <x v="11"/>
    <x v="76"/>
    <n v="229936.64000000001"/>
    <n v="0.64"/>
    <x v="2"/>
    <n v="3"/>
    <x v="0"/>
    <x v="11"/>
    <x v="0"/>
  </r>
  <r>
    <x v="77"/>
    <x v="37"/>
    <x v="1"/>
    <x v="0"/>
    <x v="0"/>
    <x v="5"/>
    <x v="77"/>
    <n v="289034.7"/>
    <n v="0.62"/>
    <x v="2"/>
    <n v="3"/>
    <x v="0"/>
    <x v="11"/>
    <x v="0"/>
  </r>
  <r>
    <x v="78"/>
    <x v="38"/>
    <x v="1"/>
    <x v="0"/>
    <x v="0"/>
    <x v="17"/>
    <x v="78"/>
    <n v="253863.68000000002"/>
    <n v="0.56000000000000005"/>
    <x v="2"/>
    <n v="3"/>
    <x v="0"/>
    <x v="11"/>
    <x v="0"/>
  </r>
  <r>
    <x v="79"/>
    <x v="39"/>
    <x v="2"/>
    <x v="1"/>
    <x v="0"/>
    <x v="12"/>
    <x v="79"/>
    <n v="285630.59000000003"/>
    <n v="0.31"/>
    <x v="2"/>
    <n v="3"/>
    <x v="0"/>
    <x v="11"/>
    <x v="0"/>
  </r>
  <r>
    <x v="80"/>
    <x v="15"/>
    <x v="0"/>
    <x v="1"/>
    <x v="1"/>
    <x v="5"/>
    <x v="80"/>
    <n v="26858.04"/>
    <n v="0.33"/>
    <x v="2"/>
    <n v="3"/>
    <x v="0"/>
    <x v="11"/>
    <x v="0"/>
  </r>
  <r>
    <x v="81"/>
    <x v="40"/>
    <x v="2"/>
    <x v="1"/>
    <x v="1"/>
    <x v="14"/>
    <x v="81"/>
    <n v="378590.66"/>
    <n v="0.37"/>
    <x v="2"/>
    <n v="3"/>
    <x v="0"/>
    <x v="11"/>
    <x v="0"/>
  </r>
  <r>
    <x v="82"/>
    <x v="11"/>
    <x v="1"/>
    <x v="0"/>
    <x v="1"/>
    <x v="9"/>
    <x v="82"/>
    <n v="139858.80000000002"/>
    <n v="0.4"/>
    <x v="2"/>
    <n v="3"/>
    <x v="0"/>
    <x v="11"/>
    <x v="0"/>
  </r>
  <r>
    <x v="83"/>
    <x v="37"/>
    <x v="1"/>
    <x v="1"/>
    <x v="1"/>
    <x v="5"/>
    <x v="83"/>
    <n v="115366.72000000002"/>
    <n v="0.28000000000000003"/>
    <x v="2"/>
    <n v="3"/>
    <x v="0"/>
    <x v="12"/>
    <x v="0"/>
  </r>
  <r>
    <x v="84"/>
    <x v="39"/>
    <x v="2"/>
    <x v="1"/>
    <x v="0"/>
    <x v="12"/>
    <x v="84"/>
    <n v="187961.52000000002"/>
    <n v="0.34"/>
    <x v="2"/>
    <n v="3"/>
    <x v="0"/>
    <x v="12"/>
    <x v="0"/>
  </r>
  <r>
    <x v="85"/>
    <x v="6"/>
    <x v="1"/>
    <x v="0"/>
    <x v="1"/>
    <x v="6"/>
    <x v="85"/>
    <n v="184534.22"/>
    <n v="0.47"/>
    <x v="2"/>
    <n v="3"/>
    <x v="0"/>
    <x v="12"/>
    <x v="0"/>
  </r>
  <r>
    <x v="86"/>
    <x v="18"/>
    <x v="2"/>
    <x v="0"/>
    <x v="2"/>
    <x v="13"/>
    <x v="86"/>
    <n v="671960.46"/>
    <n v="0.56999999999999995"/>
    <x v="2"/>
    <n v="3"/>
    <x v="0"/>
    <x v="12"/>
    <x v="0"/>
  </r>
  <r>
    <x v="87"/>
    <x v="36"/>
    <x v="2"/>
    <x v="2"/>
    <x v="1"/>
    <x v="4"/>
    <x v="87"/>
    <n v="97329.42"/>
    <n v="0.18"/>
    <x v="2"/>
    <n v="3"/>
    <x v="0"/>
    <x v="12"/>
    <x v="0"/>
  </r>
  <r>
    <x v="88"/>
    <x v="23"/>
    <x v="2"/>
    <x v="0"/>
    <x v="0"/>
    <x v="7"/>
    <x v="88"/>
    <n v="571551.34"/>
    <n v="0.62"/>
    <x v="2"/>
    <n v="3"/>
    <x v="0"/>
    <x v="12"/>
    <x v="0"/>
  </r>
  <r>
    <x v="89"/>
    <x v="10"/>
    <x v="2"/>
    <x v="0"/>
    <x v="0"/>
    <x v="9"/>
    <x v="89"/>
    <n v="838321.44"/>
    <n v="0.48"/>
    <x v="2"/>
    <n v="3"/>
    <x v="0"/>
    <x v="12"/>
    <x v="0"/>
  </r>
  <r>
    <x v="90"/>
    <x v="41"/>
    <x v="2"/>
    <x v="1"/>
    <x v="1"/>
    <x v="3"/>
    <x v="90"/>
    <n v="259287.36000000002"/>
    <n v="0.32"/>
    <x v="3"/>
    <n v="4"/>
    <x v="0"/>
    <x v="13"/>
    <x v="1"/>
  </r>
  <r>
    <x v="91"/>
    <x v="5"/>
    <x v="2"/>
    <x v="0"/>
    <x v="1"/>
    <x v="5"/>
    <x v="91"/>
    <n v="331613.32999999996"/>
    <n v="0.41"/>
    <x v="3"/>
    <n v="4"/>
    <x v="0"/>
    <x v="13"/>
    <x v="1"/>
  </r>
  <r>
    <x v="92"/>
    <x v="6"/>
    <x v="1"/>
    <x v="2"/>
    <x v="1"/>
    <x v="6"/>
    <x v="92"/>
    <n v="57359.34"/>
    <n v="0.18"/>
    <x v="3"/>
    <n v="4"/>
    <x v="0"/>
    <x v="13"/>
    <x v="1"/>
  </r>
  <r>
    <x v="93"/>
    <x v="33"/>
    <x v="2"/>
    <x v="0"/>
    <x v="1"/>
    <x v="13"/>
    <x v="93"/>
    <n v="918125.04"/>
    <n v="0.56000000000000005"/>
    <x v="3"/>
    <n v="4"/>
    <x v="0"/>
    <x v="13"/>
    <x v="1"/>
  </r>
  <r>
    <x v="94"/>
    <x v="32"/>
    <x v="1"/>
    <x v="1"/>
    <x v="0"/>
    <x v="13"/>
    <x v="94"/>
    <n v="84515.4"/>
    <n v="0.3"/>
    <x v="3"/>
    <n v="4"/>
    <x v="0"/>
    <x v="13"/>
    <x v="1"/>
  </r>
  <r>
    <x v="95"/>
    <x v="4"/>
    <x v="2"/>
    <x v="1"/>
    <x v="0"/>
    <x v="4"/>
    <x v="95"/>
    <n v="600300.60000000009"/>
    <n v="0.34"/>
    <x v="3"/>
    <n v="4"/>
    <x v="0"/>
    <x v="13"/>
    <x v="1"/>
  </r>
  <r>
    <x v="96"/>
    <x v="26"/>
    <x v="2"/>
    <x v="1"/>
    <x v="1"/>
    <x v="3"/>
    <x v="96"/>
    <n v="405855.32"/>
    <n v="0.26"/>
    <x v="3"/>
    <n v="4"/>
    <x v="0"/>
    <x v="13"/>
    <x v="1"/>
  </r>
  <r>
    <x v="97"/>
    <x v="7"/>
    <x v="1"/>
    <x v="0"/>
    <x v="0"/>
    <x v="7"/>
    <x v="97"/>
    <n v="143132.40000000002"/>
    <n v="0.54"/>
    <x v="3"/>
    <n v="4"/>
    <x v="0"/>
    <x v="14"/>
    <x v="1"/>
  </r>
  <r>
    <x v="98"/>
    <x v="18"/>
    <x v="2"/>
    <x v="0"/>
    <x v="1"/>
    <x v="13"/>
    <x v="98"/>
    <n v="471185.27999999997"/>
    <n v="0.36"/>
    <x v="3"/>
    <n v="4"/>
    <x v="0"/>
    <x v="14"/>
    <x v="1"/>
  </r>
  <r>
    <x v="99"/>
    <x v="30"/>
    <x v="1"/>
    <x v="0"/>
    <x v="1"/>
    <x v="18"/>
    <x v="99"/>
    <n v="160920.32000000001"/>
    <n v="0.64"/>
    <x v="3"/>
    <n v="4"/>
    <x v="0"/>
    <x v="14"/>
    <x v="1"/>
  </r>
  <r>
    <x v="100"/>
    <x v="42"/>
    <x v="2"/>
    <x v="1"/>
    <x v="1"/>
    <x v="7"/>
    <x v="100"/>
    <n v="350157.60000000003"/>
    <n v="0.4"/>
    <x v="3"/>
    <n v="4"/>
    <x v="0"/>
    <x v="14"/>
    <x v="1"/>
  </r>
  <r>
    <x v="101"/>
    <x v="43"/>
    <x v="2"/>
    <x v="0"/>
    <x v="1"/>
    <x v="12"/>
    <x v="101"/>
    <n v="364400.85000000003"/>
    <n v="0.55000000000000004"/>
    <x v="3"/>
    <n v="4"/>
    <x v="0"/>
    <x v="14"/>
    <x v="1"/>
  </r>
  <r>
    <x v="102"/>
    <x v="8"/>
    <x v="2"/>
    <x v="0"/>
    <x v="1"/>
    <x v="8"/>
    <x v="102"/>
    <n v="226493.47"/>
    <n v="0.43"/>
    <x v="3"/>
    <n v="4"/>
    <x v="0"/>
    <x v="14"/>
    <x v="1"/>
  </r>
  <r>
    <x v="103"/>
    <x v="26"/>
    <x v="2"/>
    <x v="0"/>
    <x v="0"/>
    <x v="3"/>
    <x v="103"/>
    <n v="729428.14"/>
    <n v="0.62"/>
    <x v="3"/>
    <n v="4"/>
    <x v="0"/>
    <x v="14"/>
    <x v="1"/>
  </r>
  <r>
    <x v="104"/>
    <x v="44"/>
    <x v="2"/>
    <x v="1"/>
    <x v="1"/>
    <x v="16"/>
    <x v="104"/>
    <n v="573539.46"/>
    <n v="0.39"/>
    <x v="3"/>
    <n v="4"/>
    <x v="0"/>
    <x v="15"/>
    <x v="1"/>
  </r>
  <r>
    <x v="105"/>
    <x v="44"/>
    <x v="2"/>
    <x v="0"/>
    <x v="1"/>
    <x v="16"/>
    <x v="105"/>
    <n v="310767.62"/>
    <n v="0.53"/>
    <x v="3"/>
    <n v="4"/>
    <x v="0"/>
    <x v="15"/>
    <x v="1"/>
  </r>
  <r>
    <x v="106"/>
    <x v="25"/>
    <x v="0"/>
    <x v="0"/>
    <x v="0"/>
    <x v="10"/>
    <x v="106"/>
    <n v="135219.46"/>
    <n v="0.57999999999999996"/>
    <x v="3"/>
    <n v="4"/>
    <x v="0"/>
    <x v="15"/>
    <x v="1"/>
  </r>
  <r>
    <x v="107"/>
    <x v="5"/>
    <x v="2"/>
    <x v="2"/>
    <x v="1"/>
    <x v="5"/>
    <x v="107"/>
    <n v="227977.35"/>
    <n v="0.15"/>
    <x v="3"/>
    <n v="4"/>
    <x v="0"/>
    <x v="15"/>
    <x v="1"/>
  </r>
  <r>
    <x v="108"/>
    <x v="42"/>
    <x v="2"/>
    <x v="0"/>
    <x v="1"/>
    <x v="7"/>
    <x v="108"/>
    <n v="441795.06"/>
    <n v="0.63"/>
    <x v="3"/>
    <n v="4"/>
    <x v="0"/>
    <x v="15"/>
    <x v="1"/>
  </r>
  <r>
    <x v="109"/>
    <x v="43"/>
    <x v="2"/>
    <x v="1"/>
    <x v="0"/>
    <x v="12"/>
    <x v="109"/>
    <n v="426960.5"/>
    <n v="0.25"/>
    <x v="3"/>
    <n v="4"/>
    <x v="0"/>
    <x v="15"/>
    <x v="1"/>
  </r>
  <r>
    <x v="110"/>
    <x v="32"/>
    <x v="1"/>
    <x v="0"/>
    <x v="1"/>
    <x v="13"/>
    <x v="110"/>
    <n v="150423.48000000001"/>
    <n v="0.51"/>
    <x v="3"/>
    <n v="4"/>
    <x v="0"/>
    <x v="15"/>
    <x v="1"/>
  </r>
  <r>
    <x v="111"/>
    <x v="39"/>
    <x v="2"/>
    <x v="0"/>
    <x v="0"/>
    <x v="12"/>
    <x v="111"/>
    <n v="392692.85000000003"/>
    <n v="0.55000000000000004"/>
    <x v="3"/>
    <n v="4"/>
    <x v="0"/>
    <x v="16"/>
    <x v="1"/>
  </r>
  <r>
    <x v="112"/>
    <x v="25"/>
    <x v="0"/>
    <x v="1"/>
    <x v="1"/>
    <x v="10"/>
    <x v="112"/>
    <n v="74801.48"/>
    <n v="0.38"/>
    <x v="3"/>
    <n v="4"/>
    <x v="0"/>
    <x v="16"/>
    <x v="1"/>
  </r>
  <r>
    <x v="113"/>
    <x v="29"/>
    <x v="1"/>
    <x v="0"/>
    <x v="1"/>
    <x v="3"/>
    <x v="113"/>
    <n v="277541.04000000004"/>
    <n v="0.56000000000000005"/>
    <x v="3"/>
    <n v="4"/>
    <x v="0"/>
    <x v="16"/>
    <x v="1"/>
  </r>
  <r>
    <x v="114"/>
    <x v="2"/>
    <x v="0"/>
    <x v="0"/>
    <x v="1"/>
    <x v="2"/>
    <x v="114"/>
    <n v="106285.98"/>
    <n v="0.62"/>
    <x v="3"/>
    <n v="4"/>
    <x v="0"/>
    <x v="16"/>
    <x v="1"/>
  </r>
  <r>
    <x v="115"/>
    <x v="30"/>
    <x v="1"/>
    <x v="1"/>
    <x v="1"/>
    <x v="18"/>
    <x v="115"/>
    <n v="156820.92000000001"/>
    <n v="0.34"/>
    <x v="3"/>
    <n v="4"/>
    <x v="0"/>
    <x v="16"/>
    <x v="1"/>
  </r>
  <r>
    <x v="116"/>
    <x v="36"/>
    <x v="2"/>
    <x v="0"/>
    <x v="0"/>
    <x v="4"/>
    <x v="116"/>
    <n v="333666"/>
    <n v="0.5"/>
    <x v="3"/>
    <n v="4"/>
    <x v="0"/>
    <x v="16"/>
    <x v="1"/>
  </r>
  <r>
    <x v="117"/>
    <x v="43"/>
    <x v="2"/>
    <x v="0"/>
    <x v="1"/>
    <x v="12"/>
    <x v="117"/>
    <n v="531337.66"/>
    <n v="0.38"/>
    <x v="3"/>
    <n v="4"/>
    <x v="0"/>
    <x v="16"/>
    <x v="1"/>
  </r>
  <r>
    <x v="118"/>
    <x v="0"/>
    <x v="0"/>
    <x v="1"/>
    <x v="1"/>
    <x v="0"/>
    <x v="118"/>
    <n v="26244.6"/>
    <n v="0.31"/>
    <x v="3"/>
    <n v="4"/>
    <x v="0"/>
    <x v="17"/>
    <x v="1"/>
  </r>
  <r>
    <x v="119"/>
    <x v="23"/>
    <x v="2"/>
    <x v="0"/>
    <x v="1"/>
    <x v="7"/>
    <x v="119"/>
    <n v="726711.24"/>
    <n v="0.56999999999999995"/>
    <x v="3"/>
    <n v="4"/>
    <x v="0"/>
    <x v="17"/>
    <x v="1"/>
  </r>
  <r>
    <x v="120"/>
    <x v="40"/>
    <x v="2"/>
    <x v="0"/>
    <x v="1"/>
    <x v="14"/>
    <x v="120"/>
    <n v="955604.10000000009"/>
    <n v="0.55000000000000004"/>
    <x v="4"/>
    <n v="5"/>
    <x v="0"/>
    <x v="17"/>
    <x v="1"/>
  </r>
  <r>
    <x v="121"/>
    <x v="4"/>
    <x v="2"/>
    <x v="0"/>
    <x v="1"/>
    <x v="4"/>
    <x v="121"/>
    <n v="424507.18"/>
    <n v="0.43"/>
    <x v="4"/>
    <n v="5"/>
    <x v="0"/>
    <x v="17"/>
    <x v="1"/>
  </r>
  <r>
    <x v="122"/>
    <x v="39"/>
    <x v="2"/>
    <x v="0"/>
    <x v="1"/>
    <x v="12"/>
    <x v="122"/>
    <n v="973921.25999999989"/>
    <n v="0.59"/>
    <x v="4"/>
    <n v="5"/>
    <x v="0"/>
    <x v="17"/>
    <x v="1"/>
  </r>
  <r>
    <x v="123"/>
    <x v="12"/>
    <x v="2"/>
    <x v="0"/>
    <x v="1"/>
    <x v="10"/>
    <x v="123"/>
    <n v="740811.68"/>
    <n v="0.56000000000000005"/>
    <x v="4"/>
    <n v="5"/>
    <x v="0"/>
    <x v="17"/>
    <x v="1"/>
  </r>
  <r>
    <x v="124"/>
    <x v="2"/>
    <x v="0"/>
    <x v="0"/>
    <x v="1"/>
    <x v="2"/>
    <x v="124"/>
    <n v="40777.5"/>
    <n v="0.5"/>
    <x v="4"/>
    <n v="5"/>
    <x v="0"/>
    <x v="17"/>
    <x v="1"/>
  </r>
  <r>
    <x v="125"/>
    <x v="0"/>
    <x v="0"/>
    <x v="0"/>
    <x v="0"/>
    <x v="0"/>
    <x v="125"/>
    <n v="90832.000000000015"/>
    <n v="0.56000000000000005"/>
    <x v="4"/>
    <n v="5"/>
    <x v="0"/>
    <x v="18"/>
    <x v="1"/>
  </r>
  <r>
    <x v="126"/>
    <x v="25"/>
    <x v="0"/>
    <x v="0"/>
    <x v="1"/>
    <x v="10"/>
    <x v="126"/>
    <n v="32068.14"/>
    <n v="0.39"/>
    <x v="4"/>
    <n v="5"/>
    <x v="0"/>
    <x v="18"/>
    <x v="1"/>
  </r>
  <r>
    <x v="127"/>
    <x v="36"/>
    <x v="2"/>
    <x v="0"/>
    <x v="1"/>
    <x v="4"/>
    <x v="127"/>
    <n v="408927.42000000004"/>
    <n v="0.54"/>
    <x v="4"/>
    <n v="5"/>
    <x v="0"/>
    <x v="18"/>
    <x v="1"/>
  </r>
  <r>
    <x v="128"/>
    <x v="20"/>
    <x v="0"/>
    <x v="0"/>
    <x v="1"/>
    <x v="14"/>
    <x v="128"/>
    <n v="56549.32"/>
    <n v="0.38"/>
    <x v="4"/>
    <n v="5"/>
    <x v="0"/>
    <x v="18"/>
    <x v="1"/>
  </r>
  <r>
    <x v="129"/>
    <x v="15"/>
    <x v="0"/>
    <x v="0"/>
    <x v="1"/>
    <x v="5"/>
    <x v="129"/>
    <n v="65138.149999999994"/>
    <n v="0.35"/>
    <x v="4"/>
    <n v="5"/>
    <x v="0"/>
    <x v="18"/>
    <x v="1"/>
  </r>
  <r>
    <x v="130"/>
    <x v="16"/>
    <x v="2"/>
    <x v="1"/>
    <x v="1"/>
    <x v="12"/>
    <x v="130"/>
    <n v="163249.56"/>
    <n v="0.27"/>
    <x v="4"/>
    <n v="5"/>
    <x v="0"/>
    <x v="18"/>
    <x v="1"/>
  </r>
  <r>
    <x v="131"/>
    <x v="17"/>
    <x v="2"/>
    <x v="0"/>
    <x v="0"/>
    <x v="12"/>
    <x v="131"/>
    <n v="547101.36"/>
    <n v="0.36"/>
    <x v="4"/>
    <n v="5"/>
    <x v="0"/>
    <x v="18"/>
    <x v="1"/>
  </r>
  <r>
    <x v="132"/>
    <x v="22"/>
    <x v="2"/>
    <x v="1"/>
    <x v="0"/>
    <x v="10"/>
    <x v="132"/>
    <n v="445892.39999999997"/>
    <n v="0.3"/>
    <x v="4"/>
    <n v="5"/>
    <x v="0"/>
    <x v="19"/>
    <x v="1"/>
  </r>
  <r>
    <x v="133"/>
    <x v="8"/>
    <x v="2"/>
    <x v="0"/>
    <x v="0"/>
    <x v="8"/>
    <x v="133"/>
    <n v="577985.72"/>
    <n v="0.52"/>
    <x v="4"/>
    <n v="5"/>
    <x v="0"/>
    <x v="19"/>
    <x v="1"/>
  </r>
  <r>
    <x v="134"/>
    <x v="37"/>
    <x v="1"/>
    <x v="0"/>
    <x v="0"/>
    <x v="5"/>
    <x v="134"/>
    <n v="179210.18"/>
    <n v="0.41"/>
    <x v="4"/>
    <n v="5"/>
    <x v="0"/>
    <x v="19"/>
    <x v="1"/>
  </r>
  <r>
    <x v="135"/>
    <x v="39"/>
    <x v="2"/>
    <x v="0"/>
    <x v="1"/>
    <x v="12"/>
    <x v="135"/>
    <n v="904285.47000000009"/>
    <n v="0.53"/>
    <x v="4"/>
    <n v="5"/>
    <x v="0"/>
    <x v="19"/>
    <x v="1"/>
  </r>
  <r>
    <x v="136"/>
    <x v="16"/>
    <x v="2"/>
    <x v="0"/>
    <x v="1"/>
    <x v="12"/>
    <x v="136"/>
    <n v="776098.79999999993"/>
    <n v="0.6"/>
    <x v="4"/>
    <n v="5"/>
    <x v="0"/>
    <x v="19"/>
    <x v="1"/>
  </r>
  <r>
    <x v="137"/>
    <x v="23"/>
    <x v="2"/>
    <x v="0"/>
    <x v="0"/>
    <x v="7"/>
    <x v="137"/>
    <n v="609821.6"/>
    <n v="0.4"/>
    <x v="4"/>
    <n v="5"/>
    <x v="0"/>
    <x v="19"/>
    <x v="1"/>
  </r>
  <r>
    <x v="138"/>
    <x v="5"/>
    <x v="2"/>
    <x v="1"/>
    <x v="0"/>
    <x v="5"/>
    <x v="138"/>
    <n v="601089.64999999991"/>
    <n v="0.35"/>
    <x v="4"/>
    <n v="5"/>
    <x v="0"/>
    <x v="19"/>
    <x v="1"/>
  </r>
  <r>
    <x v="139"/>
    <x v="45"/>
    <x v="0"/>
    <x v="1"/>
    <x v="0"/>
    <x v="5"/>
    <x v="139"/>
    <n v="26573.74"/>
    <n v="0.23"/>
    <x v="4"/>
    <n v="5"/>
    <x v="0"/>
    <x v="20"/>
    <x v="1"/>
  </r>
  <r>
    <x v="140"/>
    <x v="40"/>
    <x v="2"/>
    <x v="2"/>
    <x v="1"/>
    <x v="14"/>
    <x v="140"/>
    <n v="262856.88"/>
    <n v="0.27"/>
    <x v="4"/>
    <n v="5"/>
    <x v="0"/>
    <x v="20"/>
    <x v="1"/>
  </r>
  <r>
    <x v="141"/>
    <x v="45"/>
    <x v="0"/>
    <x v="1"/>
    <x v="1"/>
    <x v="5"/>
    <x v="141"/>
    <n v="31120.800000000003"/>
    <n v="0.4"/>
    <x v="4"/>
    <n v="5"/>
    <x v="0"/>
    <x v="20"/>
    <x v="1"/>
  </r>
  <r>
    <x v="142"/>
    <x v="23"/>
    <x v="2"/>
    <x v="0"/>
    <x v="1"/>
    <x v="7"/>
    <x v="142"/>
    <n v="497693.61"/>
    <n v="0.43"/>
    <x v="4"/>
    <n v="5"/>
    <x v="0"/>
    <x v="20"/>
    <x v="1"/>
  </r>
  <r>
    <x v="143"/>
    <x v="18"/>
    <x v="2"/>
    <x v="0"/>
    <x v="2"/>
    <x v="13"/>
    <x v="143"/>
    <n v="535449.51"/>
    <n v="0.51"/>
    <x v="4"/>
    <n v="5"/>
    <x v="0"/>
    <x v="20"/>
    <x v="1"/>
  </r>
  <r>
    <x v="144"/>
    <x v="19"/>
    <x v="1"/>
    <x v="0"/>
    <x v="0"/>
    <x v="6"/>
    <x v="144"/>
    <n v="209482.66999999998"/>
    <n v="0.43"/>
    <x v="4"/>
    <n v="5"/>
    <x v="0"/>
    <x v="20"/>
    <x v="1"/>
  </r>
  <r>
    <x v="145"/>
    <x v="20"/>
    <x v="0"/>
    <x v="1"/>
    <x v="0"/>
    <x v="14"/>
    <x v="145"/>
    <n v="69779.22"/>
    <n v="0.28999999999999998"/>
    <x v="4"/>
    <n v="5"/>
    <x v="0"/>
    <x v="20"/>
    <x v="1"/>
  </r>
  <r>
    <x v="146"/>
    <x v="25"/>
    <x v="0"/>
    <x v="1"/>
    <x v="1"/>
    <x v="10"/>
    <x v="146"/>
    <n v="46176.25"/>
    <n v="0.25"/>
    <x v="4"/>
    <n v="5"/>
    <x v="0"/>
    <x v="21"/>
    <x v="1"/>
  </r>
  <r>
    <x v="147"/>
    <x v="7"/>
    <x v="1"/>
    <x v="2"/>
    <x v="1"/>
    <x v="7"/>
    <x v="147"/>
    <n v="69764.849999999991"/>
    <n v="0.15"/>
    <x v="4"/>
    <n v="5"/>
    <x v="0"/>
    <x v="21"/>
    <x v="1"/>
  </r>
  <r>
    <x v="148"/>
    <x v="23"/>
    <x v="2"/>
    <x v="1"/>
    <x v="1"/>
    <x v="7"/>
    <x v="148"/>
    <n v="492274.2"/>
    <n v="0.33"/>
    <x v="4"/>
    <n v="5"/>
    <x v="0"/>
    <x v="21"/>
    <x v="1"/>
  </r>
  <r>
    <x v="149"/>
    <x v="11"/>
    <x v="1"/>
    <x v="0"/>
    <x v="1"/>
    <x v="9"/>
    <x v="149"/>
    <n v="192007.64"/>
    <n v="0.44"/>
    <x v="4"/>
    <n v="5"/>
    <x v="0"/>
    <x v="21"/>
    <x v="1"/>
  </r>
  <r>
    <x v="150"/>
    <x v="23"/>
    <x v="2"/>
    <x v="0"/>
    <x v="1"/>
    <x v="7"/>
    <x v="150"/>
    <n v="1050080.8500000001"/>
    <n v="0.65"/>
    <x v="4"/>
    <n v="5"/>
    <x v="0"/>
    <x v="21"/>
    <x v="1"/>
  </r>
  <r>
    <x v="151"/>
    <x v="26"/>
    <x v="2"/>
    <x v="0"/>
    <x v="1"/>
    <x v="3"/>
    <x v="151"/>
    <n v="707583.92"/>
    <n v="0.43"/>
    <x v="5"/>
    <n v="6"/>
    <x v="0"/>
    <x v="21"/>
    <x v="1"/>
  </r>
  <r>
    <x v="152"/>
    <x v="0"/>
    <x v="0"/>
    <x v="0"/>
    <x v="0"/>
    <x v="0"/>
    <x v="152"/>
    <n v="88026.75"/>
    <n v="0.63"/>
    <x v="5"/>
    <n v="6"/>
    <x v="0"/>
    <x v="21"/>
    <x v="1"/>
  </r>
  <r>
    <x v="153"/>
    <x v="5"/>
    <x v="2"/>
    <x v="0"/>
    <x v="0"/>
    <x v="5"/>
    <x v="153"/>
    <n v="441935.45"/>
    <n v="0.55000000000000004"/>
    <x v="5"/>
    <n v="6"/>
    <x v="0"/>
    <x v="22"/>
    <x v="1"/>
  </r>
  <r>
    <x v="154"/>
    <x v="5"/>
    <x v="2"/>
    <x v="0"/>
    <x v="0"/>
    <x v="5"/>
    <x v="154"/>
    <n v="829838.51"/>
    <n v="0.61"/>
    <x v="5"/>
    <n v="6"/>
    <x v="0"/>
    <x v="22"/>
    <x v="1"/>
  </r>
  <r>
    <x v="155"/>
    <x v="14"/>
    <x v="0"/>
    <x v="1"/>
    <x v="1"/>
    <x v="10"/>
    <x v="155"/>
    <n v="51165.600000000006"/>
    <n v="0.4"/>
    <x v="5"/>
    <n v="6"/>
    <x v="0"/>
    <x v="22"/>
    <x v="1"/>
  </r>
  <r>
    <x v="156"/>
    <x v="38"/>
    <x v="1"/>
    <x v="0"/>
    <x v="1"/>
    <x v="17"/>
    <x v="156"/>
    <n v="231422.75"/>
    <n v="0.65"/>
    <x v="5"/>
    <n v="6"/>
    <x v="0"/>
    <x v="22"/>
    <x v="1"/>
  </r>
  <r>
    <x v="157"/>
    <x v="31"/>
    <x v="1"/>
    <x v="2"/>
    <x v="1"/>
    <x v="4"/>
    <x v="157"/>
    <n v="131908.28"/>
    <n v="0.28000000000000003"/>
    <x v="5"/>
    <n v="6"/>
    <x v="0"/>
    <x v="22"/>
    <x v="1"/>
  </r>
  <r>
    <x v="158"/>
    <x v="27"/>
    <x v="0"/>
    <x v="0"/>
    <x v="1"/>
    <x v="16"/>
    <x v="158"/>
    <n v="30653.699999999997"/>
    <n v="0.35"/>
    <x v="5"/>
    <n v="6"/>
    <x v="0"/>
    <x v="22"/>
    <x v="1"/>
  </r>
  <r>
    <x v="159"/>
    <x v="16"/>
    <x v="2"/>
    <x v="0"/>
    <x v="0"/>
    <x v="12"/>
    <x v="159"/>
    <n v="213524.41"/>
    <n v="0.37"/>
    <x v="5"/>
    <n v="6"/>
    <x v="0"/>
    <x v="22"/>
    <x v="1"/>
  </r>
  <r>
    <x v="160"/>
    <x v="21"/>
    <x v="2"/>
    <x v="0"/>
    <x v="1"/>
    <x v="1"/>
    <x v="160"/>
    <n v="229793.4"/>
    <n v="0.45"/>
    <x v="5"/>
    <n v="6"/>
    <x v="0"/>
    <x v="23"/>
    <x v="1"/>
  </r>
  <r>
    <x v="161"/>
    <x v="31"/>
    <x v="1"/>
    <x v="1"/>
    <x v="1"/>
    <x v="4"/>
    <x v="161"/>
    <n v="81102.2"/>
    <n v="0.31"/>
    <x v="5"/>
    <n v="6"/>
    <x v="0"/>
    <x v="23"/>
    <x v="1"/>
  </r>
  <r>
    <x v="162"/>
    <x v="43"/>
    <x v="2"/>
    <x v="0"/>
    <x v="2"/>
    <x v="12"/>
    <x v="162"/>
    <n v="723620.75999999989"/>
    <n v="0.57999999999999996"/>
    <x v="5"/>
    <n v="6"/>
    <x v="0"/>
    <x v="23"/>
    <x v="1"/>
  </r>
  <r>
    <x v="163"/>
    <x v="23"/>
    <x v="2"/>
    <x v="1"/>
    <x v="1"/>
    <x v="7"/>
    <x v="163"/>
    <n v="507214.07999999996"/>
    <n v="0.36"/>
    <x v="5"/>
    <n v="6"/>
    <x v="0"/>
    <x v="23"/>
    <x v="1"/>
  </r>
  <r>
    <x v="164"/>
    <x v="30"/>
    <x v="1"/>
    <x v="1"/>
    <x v="2"/>
    <x v="18"/>
    <x v="164"/>
    <n v="188802.12"/>
    <n v="0.39"/>
    <x v="5"/>
    <n v="6"/>
    <x v="0"/>
    <x v="23"/>
    <x v="1"/>
  </r>
  <r>
    <x v="165"/>
    <x v="43"/>
    <x v="2"/>
    <x v="1"/>
    <x v="1"/>
    <x v="12"/>
    <x v="165"/>
    <n v="334858.08"/>
    <n v="0.24"/>
    <x v="5"/>
    <n v="6"/>
    <x v="0"/>
    <x v="23"/>
    <x v="1"/>
  </r>
  <r>
    <x v="166"/>
    <x v="6"/>
    <x v="1"/>
    <x v="2"/>
    <x v="1"/>
    <x v="6"/>
    <x v="166"/>
    <n v="88868.469999999987"/>
    <n v="0.28999999999999998"/>
    <x v="5"/>
    <n v="6"/>
    <x v="0"/>
    <x v="23"/>
    <x v="1"/>
  </r>
  <r>
    <x v="167"/>
    <x v="6"/>
    <x v="1"/>
    <x v="0"/>
    <x v="1"/>
    <x v="6"/>
    <x v="167"/>
    <n v="176115.03"/>
    <n v="0.39"/>
    <x v="5"/>
    <n v="6"/>
    <x v="0"/>
    <x v="24"/>
    <x v="1"/>
  </r>
  <r>
    <x v="168"/>
    <x v="3"/>
    <x v="2"/>
    <x v="2"/>
    <x v="1"/>
    <x v="3"/>
    <x v="168"/>
    <n v="606661.64999999991"/>
    <n v="0.35"/>
    <x v="5"/>
    <n v="6"/>
    <x v="0"/>
    <x v="24"/>
    <x v="1"/>
  </r>
  <r>
    <x v="169"/>
    <x v="41"/>
    <x v="2"/>
    <x v="1"/>
    <x v="1"/>
    <x v="3"/>
    <x v="169"/>
    <n v="356701.44"/>
    <n v="0.32"/>
    <x v="5"/>
    <n v="6"/>
    <x v="0"/>
    <x v="24"/>
    <x v="1"/>
  </r>
  <r>
    <x v="170"/>
    <x v="30"/>
    <x v="1"/>
    <x v="2"/>
    <x v="1"/>
    <x v="18"/>
    <x v="170"/>
    <n v="47631"/>
    <n v="0.15"/>
    <x v="5"/>
    <n v="6"/>
    <x v="0"/>
    <x v="24"/>
    <x v="1"/>
  </r>
  <r>
    <x v="171"/>
    <x v="41"/>
    <x v="2"/>
    <x v="0"/>
    <x v="0"/>
    <x v="3"/>
    <x v="171"/>
    <n v="1068521.3999999999"/>
    <n v="0.6"/>
    <x v="5"/>
    <n v="6"/>
    <x v="0"/>
    <x v="24"/>
    <x v="1"/>
  </r>
  <r>
    <x v="172"/>
    <x v="38"/>
    <x v="1"/>
    <x v="0"/>
    <x v="1"/>
    <x v="17"/>
    <x v="172"/>
    <n v="177998.48"/>
    <n v="0.44"/>
    <x v="5"/>
    <n v="6"/>
    <x v="0"/>
    <x v="24"/>
    <x v="1"/>
  </r>
  <r>
    <x v="173"/>
    <x v="44"/>
    <x v="2"/>
    <x v="0"/>
    <x v="1"/>
    <x v="16"/>
    <x v="173"/>
    <n v="764165.9"/>
    <n v="0.43"/>
    <x v="5"/>
    <n v="6"/>
    <x v="0"/>
    <x v="24"/>
    <x v="1"/>
  </r>
  <r>
    <x v="174"/>
    <x v="18"/>
    <x v="2"/>
    <x v="1"/>
    <x v="0"/>
    <x v="13"/>
    <x v="174"/>
    <n v="474723.72"/>
    <n v="0.36"/>
    <x v="5"/>
    <n v="6"/>
    <x v="0"/>
    <x v="25"/>
    <x v="1"/>
  </r>
  <r>
    <x v="175"/>
    <x v="19"/>
    <x v="1"/>
    <x v="0"/>
    <x v="1"/>
    <x v="6"/>
    <x v="175"/>
    <n v="138247.19999999998"/>
    <n v="0.42"/>
    <x v="5"/>
    <n v="6"/>
    <x v="0"/>
    <x v="25"/>
    <x v="1"/>
  </r>
  <r>
    <x v="176"/>
    <x v="20"/>
    <x v="0"/>
    <x v="0"/>
    <x v="1"/>
    <x v="14"/>
    <x v="176"/>
    <n v="98417.62999999999"/>
    <n v="0.41"/>
    <x v="5"/>
    <n v="6"/>
    <x v="0"/>
    <x v="25"/>
    <x v="1"/>
  </r>
  <r>
    <x v="177"/>
    <x v="5"/>
    <x v="2"/>
    <x v="0"/>
    <x v="0"/>
    <x v="5"/>
    <x v="177"/>
    <n v="533282.4"/>
    <n v="0.45"/>
    <x v="5"/>
    <n v="6"/>
    <x v="0"/>
    <x v="25"/>
    <x v="1"/>
  </r>
  <r>
    <x v="178"/>
    <x v="2"/>
    <x v="0"/>
    <x v="2"/>
    <x v="1"/>
    <x v="2"/>
    <x v="178"/>
    <n v="43655.200000000004"/>
    <n v="0.2"/>
    <x v="5"/>
    <n v="6"/>
    <x v="0"/>
    <x v="25"/>
    <x v="1"/>
  </r>
  <r>
    <x v="179"/>
    <x v="44"/>
    <x v="2"/>
    <x v="0"/>
    <x v="0"/>
    <x v="16"/>
    <x v="179"/>
    <n v="447309.6"/>
    <n v="0.48"/>
    <x v="5"/>
    <n v="6"/>
    <x v="0"/>
    <x v="25"/>
    <x v="1"/>
  </r>
  <r>
    <x v="180"/>
    <x v="23"/>
    <x v="2"/>
    <x v="0"/>
    <x v="0"/>
    <x v="7"/>
    <x v="180"/>
    <n v="326433.12"/>
    <n v="0.48"/>
    <x v="5"/>
    <n v="6"/>
    <x v="0"/>
    <x v="25"/>
    <x v="1"/>
  </r>
  <r>
    <x v="181"/>
    <x v="46"/>
    <x v="2"/>
    <x v="1"/>
    <x v="1"/>
    <x v="1"/>
    <x v="181"/>
    <n v="132612.92000000001"/>
    <n v="0.22"/>
    <x v="6"/>
    <n v="7"/>
    <x v="0"/>
    <x v="26"/>
    <x v="2"/>
  </r>
  <r>
    <x v="182"/>
    <x v="42"/>
    <x v="2"/>
    <x v="0"/>
    <x v="1"/>
    <x v="7"/>
    <x v="182"/>
    <n v="514925.39999999997"/>
    <n v="0.6"/>
    <x v="6"/>
    <n v="7"/>
    <x v="0"/>
    <x v="26"/>
    <x v="2"/>
  </r>
  <r>
    <x v="183"/>
    <x v="30"/>
    <x v="1"/>
    <x v="0"/>
    <x v="0"/>
    <x v="18"/>
    <x v="183"/>
    <n v="95697.3"/>
    <n v="0.38"/>
    <x v="6"/>
    <n v="7"/>
    <x v="0"/>
    <x v="26"/>
    <x v="2"/>
  </r>
  <r>
    <x v="184"/>
    <x v="20"/>
    <x v="0"/>
    <x v="0"/>
    <x v="1"/>
    <x v="14"/>
    <x v="184"/>
    <n v="97927.500000000015"/>
    <n v="0.55000000000000004"/>
    <x v="6"/>
    <n v="7"/>
    <x v="0"/>
    <x v="26"/>
    <x v="2"/>
  </r>
  <r>
    <x v="185"/>
    <x v="15"/>
    <x v="0"/>
    <x v="2"/>
    <x v="1"/>
    <x v="5"/>
    <x v="185"/>
    <n v="42329.159999999996"/>
    <n v="0.18"/>
    <x v="6"/>
    <n v="7"/>
    <x v="0"/>
    <x v="26"/>
    <x v="2"/>
  </r>
  <r>
    <x v="186"/>
    <x v="20"/>
    <x v="0"/>
    <x v="1"/>
    <x v="1"/>
    <x v="14"/>
    <x v="186"/>
    <n v="32879.730000000003"/>
    <n v="0.39"/>
    <x v="6"/>
    <n v="7"/>
    <x v="0"/>
    <x v="26"/>
    <x v="2"/>
  </r>
  <r>
    <x v="187"/>
    <x v="42"/>
    <x v="2"/>
    <x v="1"/>
    <x v="1"/>
    <x v="7"/>
    <x v="187"/>
    <n v="333577.66000000003"/>
    <n v="0.26"/>
    <x v="6"/>
    <n v="7"/>
    <x v="0"/>
    <x v="26"/>
    <x v="2"/>
  </r>
  <r>
    <x v="188"/>
    <x v="43"/>
    <x v="2"/>
    <x v="0"/>
    <x v="2"/>
    <x v="12"/>
    <x v="188"/>
    <n v="644099.04"/>
    <n v="0.52"/>
    <x v="6"/>
    <n v="7"/>
    <x v="0"/>
    <x v="27"/>
    <x v="2"/>
  </r>
  <r>
    <x v="189"/>
    <x v="32"/>
    <x v="1"/>
    <x v="0"/>
    <x v="1"/>
    <x v="13"/>
    <x v="189"/>
    <n v="141343.81"/>
    <n v="0.41"/>
    <x v="6"/>
    <n v="7"/>
    <x v="0"/>
    <x v="27"/>
    <x v="2"/>
  </r>
  <r>
    <x v="190"/>
    <x v="11"/>
    <x v="1"/>
    <x v="1"/>
    <x v="1"/>
    <x v="9"/>
    <x v="190"/>
    <n v="98436"/>
    <n v="0.26"/>
    <x v="6"/>
    <n v="7"/>
    <x v="0"/>
    <x v="27"/>
    <x v="2"/>
  </r>
  <r>
    <x v="191"/>
    <x v="24"/>
    <x v="2"/>
    <x v="0"/>
    <x v="1"/>
    <x v="15"/>
    <x v="191"/>
    <n v="817123.79"/>
    <n v="0.53"/>
    <x v="6"/>
    <n v="7"/>
    <x v="0"/>
    <x v="27"/>
    <x v="2"/>
  </r>
  <r>
    <x v="192"/>
    <x v="22"/>
    <x v="2"/>
    <x v="1"/>
    <x v="1"/>
    <x v="10"/>
    <x v="192"/>
    <n v="471069.69"/>
    <n v="0.39"/>
    <x v="6"/>
    <n v="7"/>
    <x v="0"/>
    <x v="27"/>
    <x v="2"/>
  </r>
  <r>
    <x v="193"/>
    <x v="16"/>
    <x v="2"/>
    <x v="0"/>
    <x v="0"/>
    <x v="12"/>
    <x v="193"/>
    <n v="283326"/>
    <n v="0.4"/>
    <x v="6"/>
    <n v="7"/>
    <x v="0"/>
    <x v="27"/>
    <x v="2"/>
  </r>
  <r>
    <x v="194"/>
    <x v="20"/>
    <x v="0"/>
    <x v="1"/>
    <x v="1"/>
    <x v="14"/>
    <x v="194"/>
    <n v="42708.08"/>
    <n v="0.31"/>
    <x v="6"/>
    <n v="7"/>
    <x v="0"/>
    <x v="27"/>
    <x v="2"/>
  </r>
  <r>
    <x v="195"/>
    <x v="20"/>
    <x v="0"/>
    <x v="0"/>
    <x v="0"/>
    <x v="14"/>
    <x v="195"/>
    <n v="61012.44"/>
    <n v="0.54"/>
    <x v="6"/>
    <n v="7"/>
    <x v="0"/>
    <x v="28"/>
    <x v="2"/>
  </r>
  <r>
    <x v="196"/>
    <x v="9"/>
    <x v="2"/>
    <x v="2"/>
    <x v="1"/>
    <x v="0"/>
    <x v="196"/>
    <n v="482911.5"/>
    <n v="0.3"/>
    <x v="6"/>
    <n v="7"/>
    <x v="0"/>
    <x v="28"/>
    <x v="2"/>
  </r>
  <r>
    <x v="197"/>
    <x v="35"/>
    <x v="1"/>
    <x v="0"/>
    <x v="1"/>
    <x v="17"/>
    <x v="197"/>
    <n v="216789.6"/>
    <n v="0.6"/>
    <x v="6"/>
    <n v="7"/>
    <x v="0"/>
    <x v="28"/>
    <x v="2"/>
  </r>
  <r>
    <x v="198"/>
    <x v="20"/>
    <x v="0"/>
    <x v="1"/>
    <x v="1"/>
    <x v="14"/>
    <x v="198"/>
    <n v="43967"/>
    <n v="0.35"/>
    <x v="6"/>
    <n v="7"/>
    <x v="0"/>
    <x v="28"/>
    <x v="2"/>
  </r>
  <r>
    <x v="199"/>
    <x v="21"/>
    <x v="2"/>
    <x v="0"/>
    <x v="1"/>
    <x v="1"/>
    <x v="199"/>
    <n v="420851.75000000006"/>
    <n v="0.55000000000000004"/>
    <x v="6"/>
    <n v="7"/>
    <x v="0"/>
    <x v="28"/>
    <x v="2"/>
  </r>
  <r>
    <x v="200"/>
    <x v="34"/>
    <x v="0"/>
    <x v="0"/>
    <x v="1"/>
    <x v="19"/>
    <x v="200"/>
    <n v="60095.64"/>
    <n v="0.53"/>
    <x v="6"/>
    <n v="7"/>
    <x v="0"/>
    <x v="28"/>
    <x v="2"/>
  </r>
  <r>
    <x v="201"/>
    <x v="47"/>
    <x v="2"/>
    <x v="0"/>
    <x v="1"/>
    <x v="0"/>
    <x v="201"/>
    <n v="337964.98"/>
    <n v="0.59"/>
    <x v="6"/>
    <n v="7"/>
    <x v="0"/>
    <x v="28"/>
    <x v="2"/>
  </r>
  <r>
    <x v="202"/>
    <x v="13"/>
    <x v="1"/>
    <x v="0"/>
    <x v="0"/>
    <x v="11"/>
    <x v="202"/>
    <n v="171413.78"/>
    <n v="0.57999999999999996"/>
    <x v="6"/>
    <n v="7"/>
    <x v="0"/>
    <x v="29"/>
    <x v="2"/>
  </r>
  <r>
    <x v="203"/>
    <x v="36"/>
    <x v="2"/>
    <x v="0"/>
    <x v="1"/>
    <x v="4"/>
    <x v="203"/>
    <n v="614212"/>
    <n v="0.43"/>
    <x v="6"/>
    <n v="7"/>
    <x v="0"/>
    <x v="29"/>
    <x v="2"/>
  </r>
  <r>
    <x v="204"/>
    <x v="14"/>
    <x v="0"/>
    <x v="1"/>
    <x v="0"/>
    <x v="10"/>
    <x v="204"/>
    <n v="52711.25"/>
    <n v="0.25"/>
    <x v="6"/>
    <n v="7"/>
    <x v="0"/>
    <x v="29"/>
    <x v="2"/>
  </r>
  <r>
    <x v="205"/>
    <x v="11"/>
    <x v="1"/>
    <x v="0"/>
    <x v="0"/>
    <x v="9"/>
    <x v="205"/>
    <n v="192739.95"/>
    <n v="0.65"/>
    <x v="6"/>
    <n v="7"/>
    <x v="0"/>
    <x v="29"/>
    <x v="2"/>
  </r>
  <r>
    <x v="206"/>
    <x v="2"/>
    <x v="0"/>
    <x v="1"/>
    <x v="0"/>
    <x v="2"/>
    <x v="206"/>
    <n v="46299"/>
    <n v="0.22"/>
    <x v="6"/>
    <n v="7"/>
    <x v="0"/>
    <x v="29"/>
    <x v="2"/>
  </r>
  <r>
    <x v="207"/>
    <x v="17"/>
    <x v="2"/>
    <x v="0"/>
    <x v="1"/>
    <x v="12"/>
    <x v="207"/>
    <n v="740405.9"/>
    <n v="0.65"/>
    <x v="6"/>
    <n v="7"/>
    <x v="0"/>
    <x v="29"/>
    <x v="2"/>
  </r>
  <r>
    <x v="208"/>
    <x v="17"/>
    <x v="2"/>
    <x v="0"/>
    <x v="1"/>
    <x v="12"/>
    <x v="208"/>
    <n v="482794.26"/>
    <n v="0.61"/>
    <x v="6"/>
    <n v="7"/>
    <x v="0"/>
    <x v="29"/>
    <x v="2"/>
  </r>
  <r>
    <x v="209"/>
    <x v="33"/>
    <x v="2"/>
    <x v="2"/>
    <x v="1"/>
    <x v="13"/>
    <x v="209"/>
    <n v="304362.33"/>
    <n v="0.19"/>
    <x v="6"/>
    <n v="7"/>
    <x v="0"/>
    <x v="30"/>
    <x v="2"/>
  </r>
  <r>
    <x v="210"/>
    <x v="30"/>
    <x v="1"/>
    <x v="0"/>
    <x v="0"/>
    <x v="18"/>
    <x v="210"/>
    <n v="178083"/>
    <n v="0.6"/>
    <x v="6"/>
    <n v="7"/>
    <x v="0"/>
    <x v="30"/>
    <x v="2"/>
  </r>
  <r>
    <x v="211"/>
    <x v="23"/>
    <x v="2"/>
    <x v="0"/>
    <x v="1"/>
    <x v="7"/>
    <x v="211"/>
    <n v="403208.10000000003"/>
    <n v="0.53"/>
    <x v="6"/>
    <n v="7"/>
    <x v="0"/>
    <x v="30"/>
    <x v="2"/>
  </r>
  <r>
    <x v="212"/>
    <x v="42"/>
    <x v="2"/>
    <x v="1"/>
    <x v="1"/>
    <x v="7"/>
    <x v="212"/>
    <n v="187520.13"/>
    <n v="0.21"/>
    <x v="7"/>
    <n v="8"/>
    <x v="0"/>
    <x v="30"/>
    <x v="2"/>
  </r>
  <r>
    <x v="213"/>
    <x v="28"/>
    <x v="2"/>
    <x v="0"/>
    <x v="1"/>
    <x v="17"/>
    <x v="213"/>
    <n v="753354"/>
    <n v="0.54"/>
    <x v="7"/>
    <n v="8"/>
    <x v="0"/>
    <x v="30"/>
    <x v="2"/>
  </r>
  <r>
    <x v="214"/>
    <x v="43"/>
    <x v="2"/>
    <x v="1"/>
    <x v="1"/>
    <x v="12"/>
    <x v="214"/>
    <n v="111364.8"/>
    <n v="0.2"/>
    <x v="7"/>
    <n v="8"/>
    <x v="0"/>
    <x v="30"/>
    <x v="2"/>
  </r>
  <r>
    <x v="215"/>
    <x v="21"/>
    <x v="2"/>
    <x v="0"/>
    <x v="1"/>
    <x v="1"/>
    <x v="215"/>
    <n v="657727.20000000007"/>
    <n v="0.52"/>
    <x v="7"/>
    <n v="8"/>
    <x v="0"/>
    <x v="30"/>
    <x v="2"/>
  </r>
  <r>
    <x v="216"/>
    <x v="11"/>
    <x v="1"/>
    <x v="2"/>
    <x v="1"/>
    <x v="9"/>
    <x v="216"/>
    <n v="64701.25"/>
    <n v="0.25"/>
    <x v="7"/>
    <n v="8"/>
    <x v="0"/>
    <x v="31"/>
    <x v="2"/>
  </r>
  <r>
    <x v="217"/>
    <x v="29"/>
    <x v="1"/>
    <x v="0"/>
    <x v="1"/>
    <x v="3"/>
    <x v="217"/>
    <n v="239099.22"/>
    <n v="0.51"/>
    <x v="7"/>
    <n v="8"/>
    <x v="0"/>
    <x v="31"/>
    <x v="2"/>
  </r>
  <r>
    <x v="218"/>
    <x v="33"/>
    <x v="2"/>
    <x v="0"/>
    <x v="1"/>
    <x v="13"/>
    <x v="218"/>
    <n v="361517.94"/>
    <n v="0.38"/>
    <x v="7"/>
    <n v="8"/>
    <x v="0"/>
    <x v="31"/>
    <x v="2"/>
  </r>
  <r>
    <x v="219"/>
    <x v="41"/>
    <x v="2"/>
    <x v="1"/>
    <x v="1"/>
    <x v="3"/>
    <x v="219"/>
    <n v="346144.26"/>
    <n v="0.22"/>
    <x v="7"/>
    <n v="8"/>
    <x v="0"/>
    <x v="31"/>
    <x v="2"/>
  </r>
  <r>
    <x v="220"/>
    <x v="22"/>
    <x v="2"/>
    <x v="1"/>
    <x v="1"/>
    <x v="10"/>
    <x v="220"/>
    <n v="302233.14"/>
    <n v="0.34"/>
    <x v="7"/>
    <n v="8"/>
    <x v="0"/>
    <x v="31"/>
    <x v="2"/>
  </r>
  <r>
    <x v="221"/>
    <x v="46"/>
    <x v="2"/>
    <x v="0"/>
    <x v="1"/>
    <x v="1"/>
    <x v="221"/>
    <n v="590535.57999999996"/>
    <n v="0.38"/>
    <x v="7"/>
    <n v="8"/>
    <x v="0"/>
    <x v="31"/>
    <x v="2"/>
  </r>
  <r>
    <x v="222"/>
    <x v="5"/>
    <x v="2"/>
    <x v="0"/>
    <x v="1"/>
    <x v="5"/>
    <x v="222"/>
    <n v="396582.72"/>
    <n v="0.48"/>
    <x v="7"/>
    <n v="8"/>
    <x v="0"/>
    <x v="31"/>
    <x v="2"/>
  </r>
  <r>
    <x v="223"/>
    <x v="12"/>
    <x v="2"/>
    <x v="0"/>
    <x v="1"/>
    <x v="10"/>
    <x v="223"/>
    <n v="451538.20999999996"/>
    <n v="0.59"/>
    <x v="7"/>
    <n v="8"/>
    <x v="0"/>
    <x v="32"/>
    <x v="2"/>
  </r>
  <r>
    <x v="224"/>
    <x v="41"/>
    <x v="2"/>
    <x v="1"/>
    <x v="0"/>
    <x v="3"/>
    <x v="224"/>
    <n v="264870.48000000004"/>
    <n v="0.28000000000000003"/>
    <x v="7"/>
    <n v="8"/>
    <x v="0"/>
    <x v="32"/>
    <x v="2"/>
  </r>
  <r>
    <x v="225"/>
    <x v="48"/>
    <x v="2"/>
    <x v="1"/>
    <x v="0"/>
    <x v="13"/>
    <x v="225"/>
    <n v="534390"/>
    <n v="0.3"/>
    <x v="7"/>
    <n v="8"/>
    <x v="0"/>
    <x v="32"/>
    <x v="2"/>
  </r>
  <r>
    <x v="226"/>
    <x v="23"/>
    <x v="2"/>
    <x v="0"/>
    <x v="1"/>
    <x v="7"/>
    <x v="226"/>
    <n v="316734.39"/>
    <n v="0.63"/>
    <x v="7"/>
    <n v="8"/>
    <x v="0"/>
    <x v="32"/>
    <x v="2"/>
  </r>
  <r>
    <x v="227"/>
    <x v="26"/>
    <x v="2"/>
    <x v="1"/>
    <x v="1"/>
    <x v="3"/>
    <x v="227"/>
    <n v="297601.5"/>
    <n v="0.3"/>
    <x v="7"/>
    <n v="8"/>
    <x v="0"/>
    <x v="32"/>
    <x v="2"/>
  </r>
  <r>
    <x v="228"/>
    <x v="30"/>
    <x v="1"/>
    <x v="0"/>
    <x v="1"/>
    <x v="18"/>
    <x v="228"/>
    <n v="136439.16"/>
    <n v="0.44"/>
    <x v="7"/>
    <n v="8"/>
    <x v="0"/>
    <x v="32"/>
    <x v="2"/>
  </r>
  <r>
    <x v="229"/>
    <x v="30"/>
    <x v="1"/>
    <x v="0"/>
    <x v="1"/>
    <x v="18"/>
    <x v="229"/>
    <n v="239390.22999999998"/>
    <n v="0.61"/>
    <x v="7"/>
    <n v="8"/>
    <x v="0"/>
    <x v="32"/>
    <x v="2"/>
  </r>
  <r>
    <x v="230"/>
    <x v="17"/>
    <x v="2"/>
    <x v="0"/>
    <x v="1"/>
    <x v="12"/>
    <x v="230"/>
    <n v="570280.14"/>
    <n v="0.47"/>
    <x v="7"/>
    <n v="8"/>
    <x v="0"/>
    <x v="33"/>
    <x v="2"/>
  </r>
  <r>
    <x v="231"/>
    <x v="1"/>
    <x v="1"/>
    <x v="0"/>
    <x v="1"/>
    <x v="1"/>
    <x v="231"/>
    <n v="190773"/>
    <n v="0.47"/>
    <x v="7"/>
    <n v="8"/>
    <x v="0"/>
    <x v="33"/>
    <x v="2"/>
  </r>
  <r>
    <x v="232"/>
    <x v="38"/>
    <x v="1"/>
    <x v="1"/>
    <x v="2"/>
    <x v="17"/>
    <x v="232"/>
    <n v="84086.97"/>
    <n v="0.33"/>
    <x v="7"/>
    <n v="8"/>
    <x v="0"/>
    <x v="33"/>
    <x v="2"/>
  </r>
  <r>
    <x v="233"/>
    <x v="9"/>
    <x v="2"/>
    <x v="1"/>
    <x v="0"/>
    <x v="0"/>
    <x v="233"/>
    <n v="435053.43000000005"/>
    <n v="0.27"/>
    <x v="7"/>
    <n v="8"/>
    <x v="0"/>
    <x v="33"/>
    <x v="2"/>
  </r>
  <r>
    <x v="234"/>
    <x v="2"/>
    <x v="0"/>
    <x v="0"/>
    <x v="1"/>
    <x v="2"/>
    <x v="234"/>
    <n v="105552.15000000001"/>
    <n v="0.55000000000000004"/>
    <x v="7"/>
    <n v="8"/>
    <x v="0"/>
    <x v="33"/>
    <x v="2"/>
  </r>
  <r>
    <x v="235"/>
    <x v="14"/>
    <x v="0"/>
    <x v="0"/>
    <x v="1"/>
    <x v="10"/>
    <x v="235"/>
    <n v="122494.14000000001"/>
    <n v="0.54"/>
    <x v="7"/>
    <n v="8"/>
    <x v="0"/>
    <x v="33"/>
    <x v="2"/>
  </r>
  <r>
    <x v="236"/>
    <x v="11"/>
    <x v="1"/>
    <x v="0"/>
    <x v="1"/>
    <x v="9"/>
    <x v="236"/>
    <n v="273571.84000000003"/>
    <n v="0.64"/>
    <x v="7"/>
    <n v="8"/>
    <x v="0"/>
    <x v="33"/>
    <x v="2"/>
  </r>
  <r>
    <x v="237"/>
    <x v="2"/>
    <x v="0"/>
    <x v="1"/>
    <x v="1"/>
    <x v="2"/>
    <x v="237"/>
    <n v="42337.36"/>
    <n v="0.26"/>
    <x v="7"/>
    <n v="8"/>
    <x v="0"/>
    <x v="34"/>
    <x v="2"/>
  </r>
  <r>
    <x v="238"/>
    <x v="46"/>
    <x v="2"/>
    <x v="0"/>
    <x v="1"/>
    <x v="1"/>
    <x v="238"/>
    <n v="707156.47999999998"/>
    <n v="0.64"/>
    <x v="7"/>
    <n v="8"/>
    <x v="0"/>
    <x v="34"/>
    <x v="2"/>
  </r>
  <r>
    <x v="239"/>
    <x v="1"/>
    <x v="1"/>
    <x v="1"/>
    <x v="1"/>
    <x v="1"/>
    <x v="239"/>
    <n v="91475.34"/>
    <n v="0.22"/>
    <x v="7"/>
    <n v="8"/>
    <x v="0"/>
    <x v="34"/>
    <x v="2"/>
  </r>
  <r>
    <x v="240"/>
    <x v="16"/>
    <x v="2"/>
    <x v="1"/>
    <x v="1"/>
    <x v="12"/>
    <x v="240"/>
    <n v="370629.82"/>
    <n v="0.22"/>
    <x v="7"/>
    <n v="8"/>
    <x v="0"/>
    <x v="34"/>
    <x v="2"/>
  </r>
  <r>
    <x v="241"/>
    <x v="30"/>
    <x v="1"/>
    <x v="0"/>
    <x v="0"/>
    <x v="18"/>
    <x v="241"/>
    <n v="186566.25"/>
    <n v="0.43"/>
    <x v="7"/>
    <n v="8"/>
    <x v="0"/>
    <x v="34"/>
    <x v="2"/>
  </r>
  <r>
    <x v="242"/>
    <x v="23"/>
    <x v="2"/>
    <x v="1"/>
    <x v="1"/>
    <x v="7"/>
    <x v="242"/>
    <n v="467367.94999999995"/>
    <n v="0.35"/>
    <x v="7"/>
    <n v="8"/>
    <x v="0"/>
    <x v="34"/>
    <x v="2"/>
  </r>
  <r>
    <x v="243"/>
    <x v="30"/>
    <x v="1"/>
    <x v="1"/>
    <x v="1"/>
    <x v="18"/>
    <x v="243"/>
    <n v="104332.8"/>
    <n v="0.4"/>
    <x v="8"/>
    <n v="9"/>
    <x v="0"/>
    <x v="34"/>
    <x v="2"/>
  </r>
  <r>
    <x v="244"/>
    <x v="2"/>
    <x v="0"/>
    <x v="0"/>
    <x v="1"/>
    <x v="2"/>
    <x v="244"/>
    <n v="148453.12"/>
    <n v="0.64"/>
    <x v="8"/>
    <n v="9"/>
    <x v="0"/>
    <x v="35"/>
    <x v="2"/>
  </r>
  <r>
    <x v="245"/>
    <x v="29"/>
    <x v="1"/>
    <x v="2"/>
    <x v="1"/>
    <x v="3"/>
    <x v="245"/>
    <n v="94574.399999999994"/>
    <n v="0.3"/>
    <x v="8"/>
    <n v="9"/>
    <x v="0"/>
    <x v="35"/>
    <x v="2"/>
  </r>
  <r>
    <x v="246"/>
    <x v="49"/>
    <x v="0"/>
    <x v="0"/>
    <x v="1"/>
    <x v="16"/>
    <x v="246"/>
    <n v="115656.04"/>
    <n v="0.62"/>
    <x v="8"/>
    <n v="9"/>
    <x v="0"/>
    <x v="35"/>
    <x v="2"/>
  </r>
  <r>
    <x v="247"/>
    <x v="29"/>
    <x v="1"/>
    <x v="1"/>
    <x v="1"/>
    <x v="3"/>
    <x v="247"/>
    <n v="110685.64000000001"/>
    <n v="0.34"/>
    <x v="8"/>
    <n v="9"/>
    <x v="0"/>
    <x v="35"/>
    <x v="2"/>
  </r>
  <r>
    <x v="248"/>
    <x v="26"/>
    <x v="2"/>
    <x v="0"/>
    <x v="1"/>
    <x v="3"/>
    <x v="248"/>
    <n v="666964.79999999993"/>
    <n v="0.6"/>
    <x v="8"/>
    <n v="9"/>
    <x v="0"/>
    <x v="35"/>
    <x v="2"/>
  </r>
  <r>
    <x v="249"/>
    <x v="33"/>
    <x v="2"/>
    <x v="1"/>
    <x v="0"/>
    <x v="13"/>
    <x v="249"/>
    <n v="232715.69999999998"/>
    <n v="0.21"/>
    <x v="8"/>
    <n v="9"/>
    <x v="0"/>
    <x v="35"/>
    <x v="2"/>
  </r>
  <r>
    <x v="250"/>
    <x v="42"/>
    <x v="2"/>
    <x v="2"/>
    <x v="1"/>
    <x v="7"/>
    <x v="250"/>
    <n v="135830.88"/>
    <n v="0.16"/>
    <x v="8"/>
    <n v="9"/>
    <x v="0"/>
    <x v="35"/>
    <x v="2"/>
  </r>
  <r>
    <x v="251"/>
    <x v="41"/>
    <x v="2"/>
    <x v="0"/>
    <x v="1"/>
    <x v="3"/>
    <x v="251"/>
    <n v="830674.76"/>
    <n v="0.62"/>
    <x v="8"/>
    <n v="9"/>
    <x v="0"/>
    <x v="36"/>
    <x v="2"/>
  </r>
  <r>
    <x v="252"/>
    <x v="18"/>
    <x v="2"/>
    <x v="0"/>
    <x v="1"/>
    <x v="13"/>
    <x v="252"/>
    <n v="638827.79999999993"/>
    <n v="0.6"/>
    <x v="8"/>
    <n v="9"/>
    <x v="0"/>
    <x v="36"/>
    <x v="2"/>
  </r>
  <r>
    <x v="253"/>
    <x v="1"/>
    <x v="1"/>
    <x v="0"/>
    <x v="0"/>
    <x v="1"/>
    <x v="253"/>
    <n v="194978"/>
    <n v="0.4"/>
    <x v="8"/>
    <n v="9"/>
    <x v="0"/>
    <x v="36"/>
    <x v="2"/>
  </r>
  <r>
    <x v="254"/>
    <x v="45"/>
    <x v="0"/>
    <x v="1"/>
    <x v="1"/>
    <x v="5"/>
    <x v="254"/>
    <n v="68800.48000000001"/>
    <n v="0.28000000000000003"/>
    <x v="8"/>
    <n v="9"/>
    <x v="0"/>
    <x v="36"/>
    <x v="2"/>
  </r>
  <r>
    <x v="255"/>
    <x v="25"/>
    <x v="0"/>
    <x v="1"/>
    <x v="0"/>
    <x v="10"/>
    <x v="255"/>
    <n v="49424.54"/>
    <n v="0.22"/>
    <x v="8"/>
    <n v="9"/>
    <x v="0"/>
    <x v="36"/>
    <x v="2"/>
  </r>
  <r>
    <x v="256"/>
    <x v="24"/>
    <x v="2"/>
    <x v="1"/>
    <x v="1"/>
    <x v="15"/>
    <x v="256"/>
    <n v="291973.22000000003"/>
    <n v="0.22"/>
    <x v="8"/>
    <n v="9"/>
    <x v="0"/>
    <x v="36"/>
    <x v="2"/>
  </r>
  <r>
    <x v="257"/>
    <x v="16"/>
    <x v="2"/>
    <x v="1"/>
    <x v="2"/>
    <x v="12"/>
    <x v="257"/>
    <n v="492131.2"/>
    <n v="0.31"/>
    <x v="8"/>
    <n v="9"/>
    <x v="0"/>
    <x v="36"/>
    <x v="2"/>
  </r>
  <r>
    <x v="258"/>
    <x v="2"/>
    <x v="0"/>
    <x v="0"/>
    <x v="0"/>
    <x v="2"/>
    <x v="258"/>
    <n v="56060.549999999996"/>
    <n v="0.35"/>
    <x v="8"/>
    <n v="9"/>
    <x v="0"/>
    <x v="37"/>
    <x v="2"/>
  </r>
  <r>
    <x v="259"/>
    <x v="40"/>
    <x v="2"/>
    <x v="0"/>
    <x v="1"/>
    <x v="14"/>
    <x v="259"/>
    <n v="533579.28"/>
    <n v="0.52"/>
    <x v="8"/>
    <n v="9"/>
    <x v="0"/>
    <x v="37"/>
    <x v="2"/>
  </r>
  <r>
    <x v="260"/>
    <x v="38"/>
    <x v="1"/>
    <x v="1"/>
    <x v="1"/>
    <x v="17"/>
    <x v="260"/>
    <n v="70071.12"/>
    <n v="0.24"/>
    <x v="8"/>
    <n v="9"/>
    <x v="0"/>
    <x v="37"/>
    <x v="2"/>
  </r>
  <r>
    <x v="261"/>
    <x v="29"/>
    <x v="1"/>
    <x v="1"/>
    <x v="0"/>
    <x v="3"/>
    <x v="261"/>
    <n v="144481.4"/>
    <n v="0.35"/>
    <x v="8"/>
    <n v="9"/>
    <x v="0"/>
    <x v="37"/>
    <x v="2"/>
  </r>
  <r>
    <x v="262"/>
    <x v="42"/>
    <x v="2"/>
    <x v="0"/>
    <x v="1"/>
    <x v="7"/>
    <x v="262"/>
    <n v="237001.38"/>
    <n v="0.42"/>
    <x v="8"/>
    <n v="9"/>
    <x v="0"/>
    <x v="37"/>
    <x v="2"/>
  </r>
  <r>
    <x v="263"/>
    <x v="11"/>
    <x v="1"/>
    <x v="2"/>
    <x v="1"/>
    <x v="9"/>
    <x v="263"/>
    <n v="81146.31"/>
    <n v="0.21"/>
    <x v="8"/>
    <n v="9"/>
    <x v="0"/>
    <x v="37"/>
    <x v="2"/>
  </r>
  <r>
    <x v="264"/>
    <x v="25"/>
    <x v="0"/>
    <x v="1"/>
    <x v="1"/>
    <x v="10"/>
    <x v="264"/>
    <n v="60693.98"/>
    <n v="0.38"/>
    <x v="8"/>
    <n v="9"/>
    <x v="0"/>
    <x v="37"/>
    <x v="2"/>
  </r>
  <r>
    <x v="265"/>
    <x v="47"/>
    <x v="2"/>
    <x v="0"/>
    <x v="1"/>
    <x v="0"/>
    <x v="265"/>
    <n v="584416.6"/>
    <n v="0.61"/>
    <x v="8"/>
    <n v="9"/>
    <x v="0"/>
    <x v="38"/>
    <x v="2"/>
  </r>
  <r>
    <x v="266"/>
    <x v="29"/>
    <x v="1"/>
    <x v="0"/>
    <x v="1"/>
    <x v="3"/>
    <x v="266"/>
    <n v="116603.09999999999"/>
    <n v="0.43"/>
    <x v="8"/>
    <n v="9"/>
    <x v="0"/>
    <x v="38"/>
    <x v="2"/>
  </r>
  <r>
    <x v="267"/>
    <x v="2"/>
    <x v="0"/>
    <x v="1"/>
    <x v="2"/>
    <x v="2"/>
    <x v="267"/>
    <n v="92758.400000000009"/>
    <n v="0.4"/>
    <x v="8"/>
    <n v="9"/>
    <x v="0"/>
    <x v="38"/>
    <x v="2"/>
  </r>
  <r>
    <x v="268"/>
    <x v="30"/>
    <x v="1"/>
    <x v="0"/>
    <x v="0"/>
    <x v="18"/>
    <x v="268"/>
    <n v="123670.8"/>
    <n v="0.44"/>
    <x v="8"/>
    <n v="9"/>
    <x v="0"/>
    <x v="38"/>
    <x v="2"/>
  </r>
  <r>
    <x v="269"/>
    <x v="16"/>
    <x v="2"/>
    <x v="2"/>
    <x v="1"/>
    <x v="12"/>
    <x v="269"/>
    <n v="248837.75999999998"/>
    <n v="0.18"/>
    <x v="8"/>
    <n v="9"/>
    <x v="0"/>
    <x v="38"/>
    <x v="2"/>
  </r>
  <r>
    <x v="270"/>
    <x v="19"/>
    <x v="1"/>
    <x v="2"/>
    <x v="0"/>
    <x v="6"/>
    <x v="270"/>
    <n v="109780.84000000001"/>
    <n v="0.23"/>
    <x v="8"/>
    <n v="9"/>
    <x v="0"/>
    <x v="38"/>
    <x v="2"/>
  </r>
  <r>
    <x v="271"/>
    <x v="24"/>
    <x v="2"/>
    <x v="1"/>
    <x v="1"/>
    <x v="15"/>
    <x v="271"/>
    <n v="278494.32"/>
    <n v="0.24"/>
    <x v="8"/>
    <n v="9"/>
    <x v="0"/>
    <x v="38"/>
    <x v="2"/>
  </r>
  <r>
    <x v="272"/>
    <x v="23"/>
    <x v="2"/>
    <x v="1"/>
    <x v="1"/>
    <x v="7"/>
    <x v="272"/>
    <n v="151820.4"/>
    <n v="0.3"/>
    <x v="8"/>
    <n v="9"/>
    <x v="0"/>
    <x v="39"/>
    <x v="2"/>
  </r>
  <r>
    <x v="273"/>
    <x v="10"/>
    <x v="2"/>
    <x v="0"/>
    <x v="0"/>
    <x v="9"/>
    <x v="273"/>
    <n v="438715.32"/>
    <n v="0.38"/>
    <x v="9"/>
    <n v="10"/>
    <x v="0"/>
    <x v="39"/>
    <x v="3"/>
  </r>
  <r>
    <x v="274"/>
    <x v="19"/>
    <x v="1"/>
    <x v="0"/>
    <x v="1"/>
    <x v="6"/>
    <x v="274"/>
    <n v="192917.9"/>
    <n v="0.49"/>
    <x v="9"/>
    <n v="10"/>
    <x v="0"/>
    <x v="39"/>
    <x v="3"/>
  </r>
  <r>
    <x v="275"/>
    <x v="49"/>
    <x v="0"/>
    <x v="0"/>
    <x v="1"/>
    <x v="16"/>
    <x v="275"/>
    <n v="92004"/>
    <n v="0.48"/>
    <x v="9"/>
    <n v="10"/>
    <x v="0"/>
    <x v="39"/>
    <x v="3"/>
  </r>
  <r>
    <x v="276"/>
    <x v="13"/>
    <x v="1"/>
    <x v="0"/>
    <x v="1"/>
    <x v="11"/>
    <x v="276"/>
    <n v="167828.31"/>
    <n v="0.39"/>
    <x v="9"/>
    <n v="10"/>
    <x v="0"/>
    <x v="39"/>
    <x v="3"/>
  </r>
  <r>
    <x v="277"/>
    <x v="12"/>
    <x v="2"/>
    <x v="1"/>
    <x v="0"/>
    <x v="10"/>
    <x v="277"/>
    <n v="322890.95999999996"/>
    <n v="0.21"/>
    <x v="9"/>
    <n v="10"/>
    <x v="0"/>
    <x v="39"/>
    <x v="3"/>
  </r>
  <r>
    <x v="278"/>
    <x v="4"/>
    <x v="2"/>
    <x v="1"/>
    <x v="0"/>
    <x v="4"/>
    <x v="278"/>
    <n v="318549.83999999997"/>
    <n v="0.24"/>
    <x v="9"/>
    <n v="10"/>
    <x v="0"/>
    <x v="39"/>
    <x v="3"/>
  </r>
  <r>
    <x v="279"/>
    <x v="7"/>
    <x v="1"/>
    <x v="1"/>
    <x v="1"/>
    <x v="7"/>
    <x v="279"/>
    <n v="132070.63999999998"/>
    <n v="0.28999999999999998"/>
    <x v="9"/>
    <n v="10"/>
    <x v="0"/>
    <x v="40"/>
    <x v="3"/>
  </r>
  <r>
    <x v="280"/>
    <x v="36"/>
    <x v="2"/>
    <x v="0"/>
    <x v="0"/>
    <x v="4"/>
    <x v="280"/>
    <n v="777513.6"/>
    <n v="0.6"/>
    <x v="9"/>
    <n v="10"/>
    <x v="0"/>
    <x v="40"/>
    <x v="3"/>
  </r>
  <r>
    <x v="281"/>
    <x v="25"/>
    <x v="0"/>
    <x v="0"/>
    <x v="1"/>
    <x v="10"/>
    <x v="281"/>
    <n v="81305.299999999988"/>
    <n v="0.47"/>
    <x v="9"/>
    <n v="10"/>
    <x v="0"/>
    <x v="40"/>
    <x v="3"/>
  </r>
  <r>
    <x v="282"/>
    <x v="36"/>
    <x v="2"/>
    <x v="0"/>
    <x v="0"/>
    <x v="4"/>
    <x v="282"/>
    <n v="498509.19"/>
    <n v="0.51"/>
    <x v="9"/>
    <n v="10"/>
    <x v="0"/>
    <x v="40"/>
    <x v="3"/>
  </r>
  <r>
    <x v="283"/>
    <x v="8"/>
    <x v="2"/>
    <x v="1"/>
    <x v="1"/>
    <x v="8"/>
    <x v="283"/>
    <n v="337107.02"/>
    <n v="0.31"/>
    <x v="9"/>
    <n v="10"/>
    <x v="0"/>
    <x v="40"/>
    <x v="3"/>
  </r>
  <r>
    <x v="284"/>
    <x v="5"/>
    <x v="2"/>
    <x v="1"/>
    <x v="1"/>
    <x v="5"/>
    <x v="284"/>
    <n v="337536.21"/>
    <n v="0.33"/>
    <x v="9"/>
    <n v="10"/>
    <x v="0"/>
    <x v="40"/>
    <x v="3"/>
  </r>
  <r>
    <x v="285"/>
    <x v="39"/>
    <x v="2"/>
    <x v="0"/>
    <x v="0"/>
    <x v="12"/>
    <x v="285"/>
    <n v="705781.44000000006"/>
    <n v="0.52"/>
    <x v="9"/>
    <n v="10"/>
    <x v="0"/>
    <x v="40"/>
    <x v="3"/>
  </r>
  <r>
    <x v="286"/>
    <x v="9"/>
    <x v="2"/>
    <x v="0"/>
    <x v="1"/>
    <x v="0"/>
    <x v="286"/>
    <n v="425352.27999999997"/>
    <n v="0.57999999999999996"/>
    <x v="9"/>
    <n v="10"/>
    <x v="0"/>
    <x v="41"/>
    <x v="3"/>
  </r>
  <r>
    <x v="287"/>
    <x v="29"/>
    <x v="1"/>
    <x v="2"/>
    <x v="0"/>
    <x v="3"/>
    <x v="287"/>
    <n v="129611.46"/>
    <n v="0.33"/>
    <x v="9"/>
    <n v="10"/>
    <x v="0"/>
    <x v="41"/>
    <x v="3"/>
  </r>
  <r>
    <x v="288"/>
    <x v="39"/>
    <x v="2"/>
    <x v="0"/>
    <x v="1"/>
    <x v="12"/>
    <x v="288"/>
    <n v="788207.76"/>
    <n v="0.54"/>
    <x v="9"/>
    <n v="10"/>
    <x v="0"/>
    <x v="41"/>
    <x v="3"/>
  </r>
  <r>
    <x v="289"/>
    <x v="36"/>
    <x v="2"/>
    <x v="0"/>
    <x v="1"/>
    <x v="4"/>
    <x v="289"/>
    <n v="651073.5"/>
    <n v="0.63"/>
    <x v="9"/>
    <n v="10"/>
    <x v="0"/>
    <x v="41"/>
    <x v="3"/>
  </r>
  <r>
    <x v="290"/>
    <x v="47"/>
    <x v="2"/>
    <x v="1"/>
    <x v="0"/>
    <x v="0"/>
    <x v="290"/>
    <n v="260222.16"/>
    <n v="0.22"/>
    <x v="9"/>
    <n v="10"/>
    <x v="0"/>
    <x v="41"/>
    <x v="3"/>
  </r>
  <r>
    <x v="291"/>
    <x v="20"/>
    <x v="0"/>
    <x v="2"/>
    <x v="1"/>
    <x v="14"/>
    <x v="291"/>
    <n v="32837.699999999997"/>
    <n v="0.3"/>
    <x v="9"/>
    <n v="10"/>
    <x v="0"/>
    <x v="41"/>
    <x v="3"/>
  </r>
  <r>
    <x v="292"/>
    <x v="37"/>
    <x v="1"/>
    <x v="0"/>
    <x v="0"/>
    <x v="5"/>
    <x v="292"/>
    <n v="168757.37999999998"/>
    <n v="0.57999999999999996"/>
    <x v="9"/>
    <n v="10"/>
    <x v="0"/>
    <x v="41"/>
    <x v="3"/>
  </r>
  <r>
    <x v="293"/>
    <x v="8"/>
    <x v="2"/>
    <x v="0"/>
    <x v="1"/>
    <x v="8"/>
    <x v="293"/>
    <n v="325032.5"/>
    <n v="0.5"/>
    <x v="9"/>
    <n v="10"/>
    <x v="0"/>
    <x v="42"/>
    <x v="3"/>
  </r>
  <r>
    <x v="294"/>
    <x v="38"/>
    <x v="1"/>
    <x v="0"/>
    <x v="1"/>
    <x v="17"/>
    <x v="294"/>
    <n v="153997.54999999999"/>
    <n v="0.35"/>
    <x v="9"/>
    <n v="10"/>
    <x v="0"/>
    <x v="42"/>
    <x v="3"/>
  </r>
  <r>
    <x v="295"/>
    <x v="41"/>
    <x v="2"/>
    <x v="2"/>
    <x v="1"/>
    <x v="3"/>
    <x v="295"/>
    <n v="463976.80000000005"/>
    <n v="0.28000000000000003"/>
    <x v="9"/>
    <n v="10"/>
    <x v="0"/>
    <x v="42"/>
    <x v="3"/>
  </r>
  <r>
    <x v="296"/>
    <x v="2"/>
    <x v="0"/>
    <x v="1"/>
    <x v="1"/>
    <x v="2"/>
    <x v="296"/>
    <n v="30312.989999999998"/>
    <n v="0.37"/>
    <x v="9"/>
    <n v="10"/>
    <x v="0"/>
    <x v="42"/>
    <x v="3"/>
  </r>
  <r>
    <x v="297"/>
    <x v="39"/>
    <x v="2"/>
    <x v="1"/>
    <x v="0"/>
    <x v="12"/>
    <x v="297"/>
    <n v="243611.5"/>
    <n v="0.25"/>
    <x v="9"/>
    <n v="10"/>
    <x v="0"/>
    <x v="42"/>
    <x v="3"/>
  </r>
  <r>
    <x v="298"/>
    <x v="23"/>
    <x v="2"/>
    <x v="0"/>
    <x v="0"/>
    <x v="7"/>
    <x v="298"/>
    <n v="302049.5"/>
    <n v="0.57999999999999996"/>
    <x v="9"/>
    <n v="10"/>
    <x v="0"/>
    <x v="42"/>
    <x v="3"/>
  </r>
  <r>
    <x v="299"/>
    <x v="3"/>
    <x v="2"/>
    <x v="1"/>
    <x v="1"/>
    <x v="3"/>
    <x v="299"/>
    <n v="362782.5"/>
    <n v="0.25"/>
    <x v="9"/>
    <n v="10"/>
    <x v="0"/>
    <x v="42"/>
    <x v="3"/>
  </r>
  <r>
    <x v="300"/>
    <x v="29"/>
    <x v="1"/>
    <x v="0"/>
    <x v="1"/>
    <x v="3"/>
    <x v="300"/>
    <n v="188497.68000000002"/>
    <n v="0.53"/>
    <x v="9"/>
    <n v="10"/>
    <x v="0"/>
    <x v="43"/>
    <x v="3"/>
  </r>
  <r>
    <x v="301"/>
    <x v="19"/>
    <x v="1"/>
    <x v="1"/>
    <x v="1"/>
    <x v="6"/>
    <x v="301"/>
    <n v="150963.12"/>
    <n v="0.36"/>
    <x v="9"/>
    <n v="10"/>
    <x v="0"/>
    <x v="43"/>
    <x v="3"/>
  </r>
  <r>
    <x v="302"/>
    <x v="18"/>
    <x v="2"/>
    <x v="0"/>
    <x v="1"/>
    <x v="13"/>
    <x v="302"/>
    <n v="276206.32"/>
    <n v="0.52"/>
    <x v="9"/>
    <n v="10"/>
    <x v="0"/>
    <x v="43"/>
    <x v="3"/>
  </r>
  <r>
    <x v="303"/>
    <x v="11"/>
    <x v="1"/>
    <x v="2"/>
    <x v="1"/>
    <x v="9"/>
    <x v="303"/>
    <n v="126643.50000000001"/>
    <n v="0.27"/>
    <x v="9"/>
    <n v="10"/>
    <x v="0"/>
    <x v="43"/>
    <x v="3"/>
  </r>
  <r>
    <x v="304"/>
    <x v="27"/>
    <x v="0"/>
    <x v="0"/>
    <x v="1"/>
    <x v="16"/>
    <x v="304"/>
    <n v="62600.04"/>
    <n v="0.36"/>
    <x v="10"/>
    <n v="11"/>
    <x v="0"/>
    <x v="43"/>
    <x v="3"/>
  </r>
  <r>
    <x v="305"/>
    <x v="6"/>
    <x v="1"/>
    <x v="0"/>
    <x v="0"/>
    <x v="6"/>
    <x v="305"/>
    <n v="209904.27"/>
    <n v="0.51"/>
    <x v="10"/>
    <n v="11"/>
    <x v="0"/>
    <x v="43"/>
    <x v="3"/>
  </r>
  <r>
    <x v="306"/>
    <x v="41"/>
    <x v="2"/>
    <x v="0"/>
    <x v="1"/>
    <x v="3"/>
    <x v="306"/>
    <n v="856346"/>
    <n v="0.5"/>
    <x v="10"/>
    <n v="11"/>
    <x v="0"/>
    <x v="43"/>
    <x v="3"/>
  </r>
  <r>
    <x v="307"/>
    <x v="21"/>
    <x v="2"/>
    <x v="0"/>
    <x v="1"/>
    <x v="1"/>
    <x v="307"/>
    <n v="227288.94999999998"/>
    <n v="0.35"/>
    <x v="10"/>
    <n v="11"/>
    <x v="0"/>
    <x v="44"/>
    <x v="3"/>
  </r>
  <r>
    <x v="308"/>
    <x v="24"/>
    <x v="2"/>
    <x v="0"/>
    <x v="0"/>
    <x v="15"/>
    <x v="308"/>
    <n v="264988.79999999999"/>
    <n v="0.36"/>
    <x v="10"/>
    <n v="11"/>
    <x v="0"/>
    <x v="44"/>
    <x v="3"/>
  </r>
  <r>
    <x v="309"/>
    <x v="31"/>
    <x v="1"/>
    <x v="1"/>
    <x v="1"/>
    <x v="4"/>
    <x v="309"/>
    <n v="101228.67"/>
    <n v="0.37"/>
    <x v="10"/>
    <n v="11"/>
    <x v="0"/>
    <x v="44"/>
    <x v="3"/>
  </r>
  <r>
    <x v="310"/>
    <x v="13"/>
    <x v="1"/>
    <x v="1"/>
    <x v="1"/>
    <x v="11"/>
    <x v="310"/>
    <n v="118716"/>
    <n v="0.24"/>
    <x v="10"/>
    <n v="11"/>
    <x v="0"/>
    <x v="44"/>
    <x v="3"/>
  </r>
  <r>
    <x v="311"/>
    <x v="37"/>
    <x v="1"/>
    <x v="1"/>
    <x v="1"/>
    <x v="5"/>
    <x v="311"/>
    <n v="78981.84"/>
    <n v="0.21"/>
    <x v="10"/>
    <n v="11"/>
    <x v="0"/>
    <x v="44"/>
    <x v="3"/>
  </r>
  <r>
    <x v="312"/>
    <x v="6"/>
    <x v="1"/>
    <x v="1"/>
    <x v="1"/>
    <x v="6"/>
    <x v="312"/>
    <n v="88706.97"/>
    <n v="0.33"/>
    <x v="10"/>
    <n v="11"/>
    <x v="0"/>
    <x v="44"/>
    <x v="3"/>
  </r>
  <r>
    <x v="313"/>
    <x v="15"/>
    <x v="0"/>
    <x v="1"/>
    <x v="0"/>
    <x v="5"/>
    <x v="313"/>
    <n v="21315.360000000001"/>
    <n v="0.22"/>
    <x v="10"/>
    <n v="11"/>
    <x v="0"/>
    <x v="44"/>
    <x v="3"/>
  </r>
  <r>
    <x v="314"/>
    <x v="22"/>
    <x v="2"/>
    <x v="0"/>
    <x v="0"/>
    <x v="10"/>
    <x v="314"/>
    <n v="988162.17999999993"/>
    <n v="0.61"/>
    <x v="10"/>
    <n v="11"/>
    <x v="0"/>
    <x v="45"/>
    <x v="3"/>
  </r>
  <r>
    <x v="315"/>
    <x v="22"/>
    <x v="2"/>
    <x v="0"/>
    <x v="0"/>
    <x v="10"/>
    <x v="315"/>
    <n v="593687.3600000001"/>
    <n v="0.56000000000000005"/>
    <x v="10"/>
    <n v="11"/>
    <x v="0"/>
    <x v="45"/>
    <x v="3"/>
  </r>
  <r>
    <x v="316"/>
    <x v="48"/>
    <x v="2"/>
    <x v="0"/>
    <x v="1"/>
    <x v="13"/>
    <x v="316"/>
    <n v="686706.75"/>
    <n v="0.45"/>
    <x v="10"/>
    <n v="11"/>
    <x v="0"/>
    <x v="45"/>
    <x v="3"/>
  </r>
  <r>
    <x v="317"/>
    <x v="27"/>
    <x v="0"/>
    <x v="0"/>
    <x v="1"/>
    <x v="16"/>
    <x v="317"/>
    <n v="43508.5"/>
    <n v="0.62"/>
    <x v="10"/>
    <n v="11"/>
    <x v="0"/>
    <x v="45"/>
    <x v="3"/>
  </r>
  <r>
    <x v="318"/>
    <x v="0"/>
    <x v="0"/>
    <x v="0"/>
    <x v="0"/>
    <x v="0"/>
    <x v="318"/>
    <n v="102708.71999999999"/>
    <n v="0.57999999999999996"/>
    <x v="10"/>
    <n v="11"/>
    <x v="0"/>
    <x v="45"/>
    <x v="3"/>
  </r>
  <r>
    <x v="319"/>
    <x v="46"/>
    <x v="2"/>
    <x v="0"/>
    <x v="0"/>
    <x v="1"/>
    <x v="319"/>
    <n v="505509.17"/>
    <n v="0.37"/>
    <x v="10"/>
    <n v="11"/>
    <x v="0"/>
    <x v="45"/>
    <x v="3"/>
  </r>
  <r>
    <x v="320"/>
    <x v="23"/>
    <x v="2"/>
    <x v="0"/>
    <x v="1"/>
    <x v="7"/>
    <x v="320"/>
    <n v="657458.82999999996"/>
    <n v="0.59"/>
    <x v="10"/>
    <n v="11"/>
    <x v="0"/>
    <x v="45"/>
    <x v="3"/>
  </r>
  <r>
    <x v="321"/>
    <x v="42"/>
    <x v="2"/>
    <x v="2"/>
    <x v="1"/>
    <x v="7"/>
    <x v="321"/>
    <n v="103732.48"/>
    <n v="0.16"/>
    <x v="10"/>
    <n v="11"/>
    <x v="0"/>
    <x v="46"/>
    <x v="3"/>
  </r>
  <r>
    <x v="322"/>
    <x v="25"/>
    <x v="0"/>
    <x v="1"/>
    <x v="1"/>
    <x v="10"/>
    <x v="322"/>
    <n v="66786.899999999994"/>
    <n v="0.38"/>
    <x v="10"/>
    <n v="11"/>
    <x v="0"/>
    <x v="46"/>
    <x v="3"/>
  </r>
  <r>
    <x v="323"/>
    <x v="49"/>
    <x v="0"/>
    <x v="2"/>
    <x v="1"/>
    <x v="16"/>
    <x v="323"/>
    <n v="30864.749999999996"/>
    <n v="0.35"/>
    <x v="10"/>
    <n v="11"/>
    <x v="0"/>
    <x v="46"/>
    <x v="3"/>
  </r>
  <r>
    <x v="324"/>
    <x v="13"/>
    <x v="1"/>
    <x v="1"/>
    <x v="0"/>
    <x v="11"/>
    <x v="324"/>
    <n v="160994.04999999999"/>
    <n v="0.35"/>
    <x v="10"/>
    <n v="11"/>
    <x v="0"/>
    <x v="46"/>
    <x v="3"/>
  </r>
  <r>
    <x v="325"/>
    <x v="25"/>
    <x v="0"/>
    <x v="0"/>
    <x v="1"/>
    <x v="10"/>
    <x v="325"/>
    <n v="122178.42"/>
    <n v="0.63"/>
    <x v="10"/>
    <n v="11"/>
    <x v="0"/>
    <x v="46"/>
    <x v="3"/>
  </r>
  <r>
    <x v="326"/>
    <x v="39"/>
    <x v="2"/>
    <x v="2"/>
    <x v="1"/>
    <x v="12"/>
    <x v="326"/>
    <n v="550234.58000000007"/>
    <n v="0.34"/>
    <x v="10"/>
    <n v="11"/>
    <x v="0"/>
    <x v="46"/>
    <x v="3"/>
  </r>
  <r>
    <x v="327"/>
    <x v="29"/>
    <x v="1"/>
    <x v="0"/>
    <x v="1"/>
    <x v="3"/>
    <x v="327"/>
    <n v="282566.34000000003"/>
    <n v="0.63"/>
    <x v="10"/>
    <n v="11"/>
    <x v="0"/>
    <x v="46"/>
    <x v="3"/>
  </r>
  <r>
    <x v="328"/>
    <x v="2"/>
    <x v="0"/>
    <x v="0"/>
    <x v="1"/>
    <x v="2"/>
    <x v="328"/>
    <n v="52366.93"/>
    <n v="0.47"/>
    <x v="10"/>
    <n v="11"/>
    <x v="0"/>
    <x v="47"/>
    <x v="3"/>
  </r>
  <r>
    <x v="329"/>
    <x v="30"/>
    <x v="1"/>
    <x v="0"/>
    <x v="1"/>
    <x v="18"/>
    <x v="329"/>
    <n v="233973.60000000003"/>
    <n v="0.56000000000000005"/>
    <x v="10"/>
    <n v="11"/>
    <x v="0"/>
    <x v="47"/>
    <x v="3"/>
  </r>
  <r>
    <x v="330"/>
    <x v="24"/>
    <x v="2"/>
    <x v="1"/>
    <x v="1"/>
    <x v="15"/>
    <x v="330"/>
    <n v="355296.51"/>
    <n v="0.27"/>
    <x v="10"/>
    <n v="11"/>
    <x v="0"/>
    <x v="47"/>
    <x v="3"/>
  </r>
  <r>
    <x v="331"/>
    <x v="32"/>
    <x v="1"/>
    <x v="1"/>
    <x v="1"/>
    <x v="13"/>
    <x v="331"/>
    <n v="175695.66"/>
    <n v="0.38"/>
    <x v="10"/>
    <n v="11"/>
    <x v="0"/>
    <x v="47"/>
    <x v="3"/>
  </r>
  <r>
    <x v="332"/>
    <x v="16"/>
    <x v="2"/>
    <x v="1"/>
    <x v="1"/>
    <x v="12"/>
    <x v="332"/>
    <n v="205650.63"/>
    <n v="0.27"/>
    <x v="10"/>
    <n v="11"/>
    <x v="0"/>
    <x v="47"/>
    <x v="3"/>
  </r>
  <r>
    <x v="333"/>
    <x v="23"/>
    <x v="2"/>
    <x v="0"/>
    <x v="0"/>
    <x v="7"/>
    <x v="333"/>
    <n v="348398.7"/>
    <n v="0.65"/>
    <x v="10"/>
    <n v="11"/>
    <x v="0"/>
    <x v="47"/>
    <x v="3"/>
  </r>
  <r>
    <x v="334"/>
    <x v="18"/>
    <x v="2"/>
    <x v="0"/>
    <x v="1"/>
    <x v="13"/>
    <x v="334"/>
    <n v="502756.32"/>
    <n v="0.44"/>
    <x v="11"/>
    <n v="12"/>
    <x v="0"/>
    <x v="47"/>
    <x v="3"/>
  </r>
  <r>
    <x v="335"/>
    <x v="32"/>
    <x v="1"/>
    <x v="0"/>
    <x v="3"/>
    <x v="13"/>
    <x v="335"/>
    <n v="269225.25"/>
    <n v="0.56999999999999995"/>
    <x v="11"/>
    <n v="12"/>
    <x v="0"/>
    <x v="48"/>
    <x v="3"/>
  </r>
  <r>
    <x v="336"/>
    <x v="3"/>
    <x v="2"/>
    <x v="0"/>
    <x v="0"/>
    <x v="3"/>
    <x v="336"/>
    <n v="988449.21"/>
    <n v="0.63"/>
    <x v="11"/>
    <n v="12"/>
    <x v="0"/>
    <x v="48"/>
    <x v="3"/>
  </r>
  <r>
    <x v="337"/>
    <x v="42"/>
    <x v="2"/>
    <x v="1"/>
    <x v="1"/>
    <x v="7"/>
    <x v="337"/>
    <n v="213676.79999999999"/>
    <n v="0.24"/>
    <x v="11"/>
    <n v="12"/>
    <x v="0"/>
    <x v="48"/>
    <x v="3"/>
  </r>
  <r>
    <x v="338"/>
    <x v="38"/>
    <x v="1"/>
    <x v="0"/>
    <x v="0"/>
    <x v="17"/>
    <x v="338"/>
    <n v="123474.78"/>
    <n v="0.41"/>
    <x v="11"/>
    <n v="12"/>
    <x v="0"/>
    <x v="48"/>
    <x v="3"/>
  </r>
  <r>
    <x v="339"/>
    <x v="0"/>
    <x v="0"/>
    <x v="1"/>
    <x v="1"/>
    <x v="0"/>
    <x v="339"/>
    <n v="51851.799999999996"/>
    <n v="0.35"/>
    <x v="11"/>
    <n v="12"/>
    <x v="0"/>
    <x v="48"/>
    <x v="3"/>
  </r>
  <r>
    <x v="340"/>
    <x v="5"/>
    <x v="2"/>
    <x v="0"/>
    <x v="0"/>
    <x v="5"/>
    <x v="340"/>
    <n v="929045.76"/>
    <n v="0.64"/>
    <x v="11"/>
    <n v="12"/>
    <x v="0"/>
    <x v="48"/>
    <x v="3"/>
  </r>
  <r>
    <x v="341"/>
    <x v="38"/>
    <x v="1"/>
    <x v="1"/>
    <x v="1"/>
    <x v="17"/>
    <x v="341"/>
    <n v="107034.70999999999"/>
    <n v="0.37"/>
    <x v="11"/>
    <n v="12"/>
    <x v="0"/>
    <x v="48"/>
    <x v="3"/>
  </r>
  <r>
    <x v="342"/>
    <x v="16"/>
    <x v="2"/>
    <x v="1"/>
    <x v="1"/>
    <x v="12"/>
    <x v="342"/>
    <n v="229145.00000000003"/>
    <n v="0.28000000000000003"/>
    <x v="11"/>
    <n v="12"/>
    <x v="0"/>
    <x v="49"/>
    <x v="3"/>
  </r>
  <r>
    <x v="343"/>
    <x v="7"/>
    <x v="1"/>
    <x v="0"/>
    <x v="0"/>
    <x v="7"/>
    <x v="343"/>
    <n v="220076.64"/>
    <n v="0.56000000000000005"/>
    <x v="11"/>
    <n v="12"/>
    <x v="0"/>
    <x v="49"/>
    <x v="3"/>
  </r>
  <r>
    <x v="344"/>
    <x v="4"/>
    <x v="2"/>
    <x v="1"/>
    <x v="1"/>
    <x v="4"/>
    <x v="344"/>
    <n v="466295.28"/>
    <n v="0.33"/>
    <x v="11"/>
    <n v="12"/>
    <x v="0"/>
    <x v="49"/>
    <x v="3"/>
  </r>
  <r>
    <x v="345"/>
    <x v="32"/>
    <x v="1"/>
    <x v="0"/>
    <x v="1"/>
    <x v="13"/>
    <x v="345"/>
    <n v="129656.40000000001"/>
    <n v="0.4"/>
    <x v="11"/>
    <n v="12"/>
    <x v="0"/>
    <x v="49"/>
    <x v="3"/>
  </r>
  <r>
    <x v="346"/>
    <x v="34"/>
    <x v="0"/>
    <x v="1"/>
    <x v="1"/>
    <x v="19"/>
    <x v="346"/>
    <n v="51779.000000000007"/>
    <n v="0.28000000000000003"/>
    <x v="11"/>
    <n v="12"/>
    <x v="0"/>
    <x v="49"/>
    <x v="3"/>
  </r>
  <r>
    <x v="347"/>
    <x v="37"/>
    <x v="1"/>
    <x v="1"/>
    <x v="1"/>
    <x v="5"/>
    <x v="347"/>
    <n v="152309.04"/>
    <n v="0.39"/>
    <x v="11"/>
    <n v="12"/>
    <x v="0"/>
    <x v="49"/>
    <x v="3"/>
  </r>
  <r>
    <x v="348"/>
    <x v="39"/>
    <x v="2"/>
    <x v="2"/>
    <x v="1"/>
    <x v="12"/>
    <x v="348"/>
    <n v="165455.04000000001"/>
    <n v="0.32"/>
    <x v="11"/>
    <n v="12"/>
    <x v="0"/>
    <x v="49"/>
    <x v="3"/>
  </r>
  <r>
    <x v="349"/>
    <x v="18"/>
    <x v="2"/>
    <x v="1"/>
    <x v="1"/>
    <x v="13"/>
    <x v="349"/>
    <n v="410594.18"/>
    <n v="0.38"/>
    <x v="11"/>
    <n v="12"/>
    <x v="0"/>
    <x v="50"/>
    <x v="3"/>
  </r>
  <r>
    <x v="350"/>
    <x v="6"/>
    <x v="1"/>
    <x v="1"/>
    <x v="1"/>
    <x v="6"/>
    <x v="350"/>
    <n v="157851.62"/>
    <n v="0.37"/>
    <x v="11"/>
    <n v="12"/>
    <x v="0"/>
    <x v="50"/>
    <x v="3"/>
  </r>
  <r>
    <x v="351"/>
    <x v="21"/>
    <x v="2"/>
    <x v="0"/>
    <x v="2"/>
    <x v="1"/>
    <x v="351"/>
    <n v="643239.85000000009"/>
    <n v="0.55000000000000004"/>
    <x v="11"/>
    <n v="12"/>
    <x v="0"/>
    <x v="50"/>
    <x v="3"/>
  </r>
  <r>
    <x v="352"/>
    <x v="47"/>
    <x v="2"/>
    <x v="2"/>
    <x v="1"/>
    <x v="0"/>
    <x v="352"/>
    <n v="154214.46"/>
    <n v="0.28999999999999998"/>
    <x v="11"/>
    <n v="12"/>
    <x v="0"/>
    <x v="50"/>
    <x v="3"/>
  </r>
  <r>
    <x v="353"/>
    <x v="16"/>
    <x v="2"/>
    <x v="0"/>
    <x v="0"/>
    <x v="12"/>
    <x v="353"/>
    <n v="300660.64"/>
    <n v="0.56000000000000005"/>
    <x v="11"/>
    <n v="12"/>
    <x v="0"/>
    <x v="50"/>
    <x v="3"/>
  </r>
  <r>
    <x v="354"/>
    <x v="6"/>
    <x v="1"/>
    <x v="1"/>
    <x v="1"/>
    <x v="6"/>
    <x v="354"/>
    <n v="119418.39"/>
    <n v="0.39"/>
    <x v="11"/>
    <n v="12"/>
    <x v="0"/>
    <x v="50"/>
    <x v="3"/>
  </r>
  <r>
    <x v="355"/>
    <x v="21"/>
    <x v="2"/>
    <x v="1"/>
    <x v="1"/>
    <x v="1"/>
    <x v="355"/>
    <n v="433454.3"/>
    <n v="0.28999999999999998"/>
    <x v="11"/>
    <n v="12"/>
    <x v="0"/>
    <x v="50"/>
    <x v="3"/>
  </r>
  <r>
    <x v="356"/>
    <x v="25"/>
    <x v="0"/>
    <x v="0"/>
    <x v="0"/>
    <x v="10"/>
    <x v="356"/>
    <n v="59767.740000000005"/>
    <n v="0.54"/>
    <x v="11"/>
    <n v="12"/>
    <x v="0"/>
    <x v="51"/>
    <x v="3"/>
  </r>
  <r>
    <x v="357"/>
    <x v="19"/>
    <x v="1"/>
    <x v="0"/>
    <x v="1"/>
    <x v="6"/>
    <x v="357"/>
    <n v="128616.48"/>
    <n v="0.48"/>
    <x v="11"/>
    <n v="12"/>
    <x v="0"/>
    <x v="51"/>
    <x v="3"/>
  </r>
  <r>
    <x v="358"/>
    <x v="30"/>
    <x v="1"/>
    <x v="1"/>
    <x v="1"/>
    <x v="18"/>
    <x v="358"/>
    <n v="67417"/>
    <n v="0.2"/>
    <x v="11"/>
    <n v="12"/>
    <x v="0"/>
    <x v="51"/>
    <x v="3"/>
  </r>
  <r>
    <x v="359"/>
    <x v="34"/>
    <x v="0"/>
    <x v="0"/>
    <x v="1"/>
    <x v="19"/>
    <x v="359"/>
    <n v="76691.839999999997"/>
    <n v="0.64"/>
    <x v="11"/>
    <n v="12"/>
    <x v="0"/>
    <x v="51"/>
    <x v="3"/>
  </r>
  <r>
    <x v="360"/>
    <x v="9"/>
    <x v="2"/>
    <x v="1"/>
    <x v="0"/>
    <x v="0"/>
    <x v="360"/>
    <n v="492300.4"/>
    <n v="0.4"/>
    <x v="11"/>
    <n v="12"/>
    <x v="0"/>
    <x v="51"/>
    <x v="3"/>
  </r>
  <r>
    <x v="361"/>
    <x v="23"/>
    <x v="2"/>
    <x v="1"/>
    <x v="1"/>
    <x v="7"/>
    <x v="361"/>
    <n v="349482.93"/>
    <n v="0.23"/>
    <x v="11"/>
    <n v="12"/>
    <x v="0"/>
    <x v="51"/>
    <x v="3"/>
  </r>
  <r>
    <x v="362"/>
    <x v="41"/>
    <x v="2"/>
    <x v="1"/>
    <x v="1"/>
    <x v="3"/>
    <x v="362"/>
    <n v="308892"/>
    <n v="0.4"/>
    <x v="11"/>
    <n v="12"/>
    <x v="0"/>
    <x v="51"/>
    <x v="3"/>
  </r>
  <r>
    <x v="363"/>
    <x v="37"/>
    <x v="1"/>
    <x v="0"/>
    <x v="0"/>
    <x v="5"/>
    <x v="363"/>
    <n v="155558.82999999999"/>
    <n v="0.49"/>
    <x v="11"/>
    <n v="12"/>
    <x v="0"/>
    <x v="52"/>
    <x v="3"/>
  </r>
  <r>
    <x v="364"/>
    <x v="23"/>
    <x v="2"/>
    <x v="0"/>
    <x v="1"/>
    <x v="7"/>
    <x v="364"/>
    <n v="416831.88"/>
    <n v="0.38"/>
    <x v="11"/>
    <n v="12"/>
    <x v="0"/>
    <x v="52"/>
    <x v="3"/>
  </r>
  <r>
    <x v="365"/>
    <x v="18"/>
    <x v="2"/>
    <x v="2"/>
    <x v="1"/>
    <x v="13"/>
    <x v="365"/>
    <n v="443452.75"/>
    <n v="0.25"/>
    <x v="0"/>
    <n v="1"/>
    <x v="1"/>
    <x v="0"/>
    <x v="0"/>
  </r>
  <r>
    <x v="366"/>
    <x v="13"/>
    <x v="1"/>
    <x v="0"/>
    <x v="0"/>
    <x v="11"/>
    <x v="366"/>
    <n v="257343.09999999998"/>
    <n v="0.57999999999999996"/>
    <x v="0"/>
    <n v="1"/>
    <x v="1"/>
    <x v="0"/>
    <x v="0"/>
  </r>
  <r>
    <x v="367"/>
    <x v="41"/>
    <x v="2"/>
    <x v="0"/>
    <x v="1"/>
    <x v="3"/>
    <x v="367"/>
    <n v="769543.50000000012"/>
    <n v="0.55000000000000004"/>
    <x v="0"/>
    <n v="1"/>
    <x v="1"/>
    <x v="0"/>
    <x v="0"/>
  </r>
  <r>
    <x v="368"/>
    <x v="0"/>
    <x v="0"/>
    <x v="1"/>
    <x v="0"/>
    <x v="0"/>
    <x v="368"/>
    <n v="47258.5"/>
    <n v="0.25"/>
    <x v="0"/>
    <n v="1"/>
    <x v="1"/>
    <x v="0"/>
    <x v="0"/>
  </r>
  <r>
    <x v="369"/>
    <x v="6"/>
    <x v="1"/>
    <x v="0"/>
    <x v="0"/>
    <x v="6"/>
    <x v="369"/>
    <n v="195470.1"/>
    <n v="0.63"/>
    <x v="0"/>
    <n v="1"/>
    <x v="1"/>
    <x v="0"/>
    <x v="0"/>
  </r>
  <r>
    <x v="370"/>
    <x v="13"/>
    <x v="1"/>
    <x v="0"/>
    <x v="1"/>
    <x v="11"/>
    <x v="370"/>
    <n v="204853.25"/>
    <n v="0.61"/>
    <x v="0"/>
    <n v="1"/>
    <x v="1"/>
    <x v="1"/>
    <x v="0"/>
  </r>
  <r>
    <x v="371"/>
    <x v="15"/>
    <x v="0"/>
    <x v="1"/>
    <x v="1"/>
    <x v="5"/>
    <x v="371"/>
    <n v="41010.899999999994"/>
    <n v="0.35"/>
    <x v="0"/>
    <n v="1"/>
    <x v="1"/>
    <x v="1"/>
    <x v="0"/>
  </r>
  <r>
    <x v="372"/>
    <x v="1"/>
    <x v="1"/>
    <x v="1"/>
    <x v="1"/>
    <x v="1"/>
    <x v="372"/>
    <n v="101456.3"/>
    <n v="0.22"/>
    <x v="0"/>
    <n v="1"/>
    <x v="1"/>
    <x v="1"/>
    <x v="0"/>
  </r>
  <r>
    <x v="373"/>
    <x v="22"/>
    <x v="2"/>
    <x v="0"/>
    <x v="1"/>
    <x v="10"/>
    <x v="373"/>
    <n v="362000.39999999997"/>
    <n v="0.6"/>
    <x v="0"/>
    <n v="1"/>
    <x v="1"/>
    <x v="1"/>
    <x v="0"/>
  </r>
  <r>
    <x v="374"/>
    <x v="14"/>
    <x v="0"/>
    <x v="1"/>
    <x v="0"/>
    <x v="10"/>
    <x v="374"/>
    <n v="60883.29"/>
    <n v="0.39"/>
    <x v="0"/>
    <n v="1"/>
    <x v="1"/>
    <x v="1"/>
    <x v="0"/>
  </r>
  <r>
    <x v="375"/>
    <x v="20"/>
    <x v="0"/>
    <x v="0"/>
    <x v="1"/>
    <x v="14"/>
    <x v="375"/>
    <n v="37899.54"/>
    <n v="0.49"/>
    <x v="0"/>
    <n v="1"/>
    <x v="1"/>
    <x v="1"/>
    <x v="0"/>
  </r>
  <r>
    <x v="376"/>
    <x v="15"/>
    <x v="0"/>
    <x v="0"/>
    <x v="0"/>
    <x v="5"/>
    <x v="376"/>
    <n v="101166.45"/>
    <n v="0.56999999999999995"/>
    <x v="0"/>
    <n v="1"/>
    <x v="1"/>
    <x v="1"/>
    <x v="0"/>
  </r>
  <r>
    <x v="377"/>
    <x v="31"/>
    <x v="1"/>
    <x v="0"/>
    <x v="1"/>
    <x v="4"/>
    <x v="377"/>
    <n v="209385.5"/>
    <n v="0.5"/>
    <x v="0"/>
    <n v="1"/>
    <x v="1"/>
    <x v="2"/>
    <x v="0"/>
  </r>
  <r>
    <x v="378"/>
    <x v="35"/>
    <x v="1"/>
    <x v="1"/>
    <x v="0"/>
    <x v="17"/>
    <x v="378"/>
    <n v="84633.75"/>
    <n v="0.25"/>
    <x v="0"/>
    <n v="1"/>
    <x v="1"/>
    <x v="2"/>
    <x v="0"/>
  </r>
  <r>
    <x v="379"/>
    <x v="22"/>
    <x v="2"/>
    <x v="0"/>
    <x v="1"/>
    <x v="10"/>
    <x v="379"/>
    <n v="453765.06"/>
    <n v="0.42"/>
    <x v="0"/>
    <n v="1"/>
    <x v="1"/>
    <x v="2"/>
    <x v="0"/>
  </r>
  <r>
    <x v="380"/>
    <x v="26"/>
    <x v="2"/>
    <x v="1"/>
    <x v="1"/>
    <x v="3"/>
    <x v="380"/>
    <n v="224646.46999999997"/>
    <n v="0.28999999999999998"/>
    <x v="0"/>
    <n v="1"/>
    <x v="1"/>
    <x v="2"/>
    <x v="0"/>
  </r>
  <r>
    <x v="381"/>
    <x v="7"/>
    <x v="1"/>
    <x v="0"/>
    <x v="1"/>
    <x v="7"/>
    <x v="381"/>
    <n v="167483.70000000001"/>
    <n v="0.54"/>
    <x v="0"/>
    <n v="1"/>
    <x v="1"/>
    <x v="2"/>
    <x v="0"/>
  </r>
  <r>
    <x v="382"/>
    <x v="46"/>
    <x v="2"/>
    <x v="1"/>
    <x v="0"/>
    <x v="1"/>
    <x v="382"/>
    <n v="110410.96"/>
    <n v="0.22"/>
    <x v="0"/>
    <n v="1"/>
    <x v="1"/>
    <x v="2"/>
    <x v="0"/>
  </r>
  <r>
    <x v="383"/>
    <x v="14"/>
    <x v="0"/>
    <x v="0"/>
    <x v="1"/>
    <x v="10"/>
    <x v="383"/>
    <n v="44204.4"/>
    <n v="0.36"/>
    <x v="0"/>
    <n v="1"/>
    <x v="1"/>
    <x v="2"/>
    <x v="0"/>
  </r>
  <r>
    <x v="384"/>
    <x v="39"/>
    <x v="2"/>
    <x v="1"/>
    <x v="0"/>
    <x v="12"/>
    <x v="384"/>
    <n v="207826.71000000002"/>
    <n v="0.39"/>
    <x v="0"/>
    <n v="1"/>
    <x v="1"/>
    <x v="3"/>
    <x v="0"/>
  </r>
  <r>
    <x v="385"/>
    <x v="23"/>
    <x v="2"/>
    <x v="0"/>
    <x v="1"/>
    <x v="7"/>
    <x v="385"/>
    <n v="694459.38"/>
    <n v="0.61"/>
    <x v="0"/>
    <n v="1"/>
    <x v="1"/>
    <x v="3"/>
    <x v="0"/>
  </r>
  <r>
    <x v="386"/>
    <x v="19"/>
    <x v="1"/>
    <x v="1"/>
    <x v="1"/>
    <x v="6"/>
    <x v="386"/>
    <n v="118709.20000000001"/>
    <n v="0.4"/>
    <x v="0"/>
    <n v="1"/>
    <x v="1"/>
    <x v="3"/>
    <x v="0"/>
  </r>
  <r>
    <x v="387"/>
    <x v="23"/>
    <x v="2"/>
    <x v="0"/>
    <x v="1"/>
    <x v="7"/>
    <x v="387"/>
    <n v="345757.64999999997"/>
    <n v="0.35"/>
    <x v="0"/>
    <n v="1"/>
    <x v="1"/>
    <x v="3"/>
    <x v="0"/>
  </r>
  <r>
    <x v="388"/>
    <x v="47"/>
    <x v="2"/>
    <x v="1"/>
    <x v="0"/>
    <x v="0"/>
    <x v="388"/>
    <n v="273044.15999999997"/>
    <n v="0.24"/>
    <x v="0"/>
    <n v="1"/>
    <x v="1"/>
    <x v="3"/>
    <x v="0"/>
  </r>
  <r>
    <x v="389"/>
    <x v="10"/>
    <x v="2"/>
    <x v="1"/>
    <x v="1"/>
    <x v="9"/>
    <x v="389"/>
    <n v="458370.02999999997"/>
    <n v="0.31"/>
    <x v="0"/>
    <n v="1"/>
    <x v="1"/>
    <x v="3"/>
    <x v="0"/>
  </r>
  <r>
    <x v="390"/>
    <x v="20"/>
    <x v="0"/>
    <x v="2"/>
    <x v="0"/>
    <x v="14"/>
    <x v="390"/>
    <n v="46684.200000000004"/>
    <n v="0.2"/>
    <x v="0"/>
    <n v="1"/>
    <x v="1"/>
    <x v="3"/>
    <x v="0"/>
  </r>
  <r>
    <x v="391"/>
    <x v="26"/>
    <x v="2"/>
    <x v="0"/>
    <x v="1"/>
    <x v="3"/>
    <x v="391"/>
    <n v="565716.5"/>
    <n v="0.5"/>
    <x v="0"/>
    <n v="1"/>
    <x v="1"/>
    <x v="4"/>
    <x v="0"/>
  </r>
  <r>
    <x v="392"/>
    <x v="14"/>
    <x v="0"/>
    <x v="1"/>
    <x v="1"/>
    <x v="10"/>
    <x v="392"/>
    <n v="61032.380000000005"/>
    <n v="0.34"/>
    <x v="0"/>
    <n v="1"/>
    <x v="1"/>
    <x v="4"/>
    <x v="0"/>
  </r>
  <r>
    <x v="393"/>
    <x v="30"/>
    <x v="1"/>
    <x v="0"/>
    <x v="0"/>
    <x v="18"/>
    <x v="393"/>
    <n v="126001.82999999999"/>
    <n v="0.47"/>
    <x v="0"/>
    <n v="1"/>
    <x v="1"/>
    <x v="4"/>
    <x v="0"/>
  </r>
  <r>
    <x v="394"/>
    <x v="38"/>
    <x v="1"/>
    <x v="1"/>
    <x v="1"/>
    <x v="17"/>
    <x v="394"/>
    <n v="98837.440000000002"/>
    <n v="0.32"/>
    <x v="0"/>
    <n v="1"/>
    <x v="1"/>
    <x v="4"/>
    <x v="0"/>
  </r>
  <r>
    <x v="395"/>
    <x v="6"/>
    <x v="1"/>
    <x v="0"/>
    <x v="1"/>
    <x v="6"/>
    <x v="395"/>
    <n v="186387.52"/>
    <n v="0.44"/>
    <x v="0"/>
    <n v="1"/>
    <x v="1"/>
    <x v="4"/>
    <x v="0"/>
  </r>
  <r>
    <x v="396"/>
    <x v="17"/>
    <x v="2"/>
    <x v="1"/>
    <x v="1"/>
    <x v="12"/>
    <x v="396"/>
    <n v="284151.84000000003"/>
    <n v="0.38"/>
    <x v="1"/>
    <n v="2"/>
    <x v="1"/>
    <x v="4"/>
    <x v="0"/>
  </r>
  <r>
    <x v="397"/>
    <x v="14"/>
    <x v="0"/>
    <x v="2"/>
    <x v="0"/>
    <x v="10"/>
    <x v="397"/>
    <n v="44315.22"/>
    <n v="0.19"/>
    <x v="1"/>
    <n v="2"/>
    <x v="1"/>
    <x v="4"/>
    <x v="0"/>
  </r>
  <r>
    <x v="398"/>
    <x v="48"/>
    <x v="2"/>
    <x v="0"/>
    <x v="1"/>
    <x v="13"/>
    <x v="398"/>
    <n v="461425.42000000004"/>
    <n v="0.53"/>
    <x v="1"/>
    <n v="2"/>
    <x v="1"/>
    <x v="5"/>
    <x v="0"/>
  </r>
  <r>
    <x v="399"/>
    <x v="27"/>
    <x v="0"/>
    <x v="1"/>
    <x v="1"/>
    <x v="16"/>
    <x v="399"/>
    <n v="24454.829999999998"/>
    <n v="0.28999999999999998"/>
    <x v="1"/>
    <n v="2"/>
    <x v="1"/>
    <x v="5"/>
    <x v="0"/>
  </r>
  <r>
    <x v="400"/>
    <x v="7"/>
    <x v="1"/>
    <x v="1"/>
    <x v="0"/>
    <x v="7"/>
    <x v="400"/>
    <n v="188003.6"/>
    <n v="0.4"/>
    <x v="1"/>
    <n v="2"/>
    <x v="1"/>
    <x v="5"/>
    <x v="0"/>
  </r>
  <r>
    <x v="401"/>
    <x v="29"/>
    <x v="1"/>
    <x v="0"/>
    <x v="1"/>
    <x v="3"/>
    <x v="401"/>
    <n v="263226.09000000003"/>
    <n v="0.53"/>
    <x v="1"/>
    <n v="2"/>
    <x v="1"/>
    <x v="5"/>
    <x v="0"/>
  </r>
  <r>
    <x v="402"/>
    <x v="18"/>
    <x v="2"/>
    <x v="0"/>
    <x v="1"/>
    <x v="13"/>
    <x v="402"/>
    <n v="414840.77999999997"/>
    <n v="0.43"/>
    <x v="1"/>
    <n v="2"/>
    <x v="1"/>
    <x v="5"/>
    <x v="0"/>
  </r>
  <r>
    <x v="403"/>
    <x v="20"/>
    <x v="0"/>
    <x v="0"/>
    <x v="0"/>
    <x v="14"/>
    <x v="403"/>
    <n v="155147.20000000001"/>
    <n v="0.65"/>
    <x v="1"/>
    <n v="2"/>
    <x v="1"/>
    <x v="5"/>
    <x v="0"/>
  </r>
  <r>
    <x v="404"/>
    <x v="42"/>
    <x v="2"/>
    <x v="0"/>
    <x v="1"/>
    <x v="7"/>
    <x v="404"/>
    <n v="808878.04"/>
    <n v="0.62"/>
    <x v="1"/>
    <n v="2"/>
    <x v="1"/>
    <x v="5"/>
    <x v="0"/>
  </r>
  <r>
    <x v="405"/>
    <x v="35"/>
    <x v="1"/>
    <x v="0"/>
    <x v="1"/>
    <x v="17"/>
    <x v="405"/>
    <n v="254650.5"/>
    <n v="0.65"/>
    <x v="1"/>
    <n v="2"/>
    <x v="1"/>
    <x v="6"/>
    <x v="0"/>
  </r>
  <r>
    <x v="406"/>
    <x v="45"/>
    <x v="0"/>
    <x v="2"/>
    <x v="1"/>
    <x v="5"/>
    <x v="406"/>
    <n v="33353"/>
    <n v="0.2"/>
    <x v="1"/>
    <n v="2"/>
    <x v="1"/>
    <x v="6"/>
    <x v="0"/>
  </r>
  <r>
    <x v="407"/>
    <x v="49"/>
    <x v="0"/>
    <x v="0"/>
    <x v="2"/>
    <x v="16"/>
    <x v="407"/>
    <n v="35096.400000000001"/>
    <n v="0.45"/>
    <x v="1"/>
    <n v="2"/>
    <x v="1"/>
    <x v="6"/>
    <x v="0"/>
  </r>
  <r>
    <x v="408"/>
    <x v="47"/>
    <x v="2"/>
    <x v="0"/>
    <x v="0"/>
    <x v="0"/>
    <x v="408"/>
    <n v="222271.2"/>
    <n v="0.4"/>
    <x v="1"/>
    <n v="2"/>
    <x v="1"/>
    <x v="6"/>
    <x v="0"/>
  </r>
  <r>
    <x v="409"/>
    <x v="12"/>
    <x v="2"/>
    <x v="1"/>
    <x v="0"/>
    <x v="10"/>
    <x v="409"/>
    <n v="461317.23000000004"/>
    <n v="0.33"/>
    <x v="1"/>
    <n v="2"/>
    <x v="1"/>
    <x v="6"/>
    <x v="0"/>
  </r>
  <r>
    <x v="410"/>
    <x v="36"/>
    <x v="2"/>
    <x v="0"/>
    <x v="1"/>
    <x v="4"/>
    <x v="410"/>
    <n v="698659.26"/>
    <n v="0.39"/>
    <x v="1"/>
    <n v="2"/>
    <x v="1"/>
    <x v="6"/>
    <x v="0"/>
  </r>
  <r>
    <x v="411"/>
    <x v="5"/>
    <x v="2"/>
    <x v="0"/>
    <x v="1"/>
    <x v="5"/>
    <x v="411"/>
    <n v="1008156.15"/>
    <n v="0.61"/>
    <x v="1"/>
    <n v="2"/>
    <x v="1"/>
    <x v="6"/>
    <x v="0"/>
  </r>
  <r>
    <x v="412"/>
    <x v="34"/>
    <x v="0"/>
    <x v="0"/>
    <x v="1"/>
    <x v="19"/>
    <x v="412"/>
    <n v="35728.400000000001"/>
    <n v="0.4"/>
    <x v="1"/>
    <n v="2"/>
    <x v="1"/>
    <x v="7"/>
    <x v="0"/>
  </r>
  <r>
    <x v="413"/>
    <x v="28"/>
    <x v="2"/>
    <x v="1"/>
    <x v="0"/>
    <x v="17"/>
    <x v="413"/>
    <n v="298472.93"/>
    <n v="0.28999999999999998"/>
    <x v="1"/>
    <n v="2"/>
    <x v="1"/>
    <x v="7"/>
    <x v="0"/>
  </r>
  <r>
    <x v="414"/>
    <x v="26"/>
    <x v="2"/>
    <x v="0"/>
    <x v="2"/>
    <x v="3"/>
    <x v="414"/>
    <n v="906358.1399999999"/>
    <n v="0.56999999999999995"/>
    <x v="1"/>
    <n v="2"/>
    <x v="1"/>
    <x v="7"/>
    <x v="0"/>
  </r>
  <r>
    <x v="415"/>
    <x v="34"/>
    <x v="0"/>
    <x v="1"/>
    <x v="1"/>
    <x v="19"/>
    <x v="415"/>
    <n v="39246.22"/>
    <n v="0.26"/>
    <x v="1"/>
    <n v="2"/>
    <x v="1"/>
    <x v="7"/>
    <x v="0"/>
  </r>
  <r>
    <x v="416"/>
    <x v="46"/>
    <x v="2"/>
    <x v="1"/>
    <x v="1"/>
    <x v="1"/>
    <x v="416"/>
    <n v="326171.28000000003"/>
    <n v="0.23"/>
    <x v="1"/>
    <n v="2"/>
    <x v="1"/>
    <x v="7"/>
    <x v="0"/>
  </r>
  <r>
    <x v="417"/>
    <x v="36"/>
    <x v="2"/>
    <x v="0"/>
    <x v="1"/>
    <x v="4"/>
    <x v="417"/>
    <n v="415582.97"/>
    <n v="0.41"/>
    <x v="1"/>
    <n v="2"/>
    <x v="1"/>
    <x v="7"/>
    <x v="0"/>
  </r>
  <r>
    <x v="418"/>
    <x v="7"/>
    <x v="1"/>
    <x v="2"/>
    <x v="1"/>
    <x v="7"/>
    <x v="418"/>
    <n v="61189.439999999995"/>
    <n v="0.24"/>
    <x v="1"/>
    <n v="2"/>
    <x v="1"/>
    <x v="7"/>
    <x v="0"/>
  </r>
  <r>
    <x v="419"/>
    <x v="16"/>
    <x v="2"/>
    <x v="0"/>
    <x v="1"/>
    <x v="12"/>
    <x v="419"/>
    <n v="358340.18999999994"/>
    <n v="0.56999999999999995"/>
    <x v="1"/>
    <n v="2"/>
    <x v="1"/>
    <x v="8"/>
    <x v="0"/>
  </r>
  <r>
    <x v="420"/>
    <x v="27"/>
    <x v="0"/>
    <x v="1"/>
    <x v="1"/>
    <x v="16"/>
    <x v="420"/>
    <n v="33424.199999999997"/>
    <n v="0.3"/>
    <x v="1"/>
    <n v="2"/>
    <x v="1"/>
    <x v="8"/>
    <x v="0"/>
  </r>
  <r>
    <x v="421"/>
    <x v="14"/>
    <x v="0"/>
    <x v="1"/>
    <x v="0"/>
    <x v="10"/>
    <x v="421"/>
    <n v="46874.520000000004"/>
    <n v="0.33"/>
    <x v="1"/>
    <n v="2"/>
    <x v="1"/>
    <x v="8"/>
    <x v="0"/>
  </r>
  <r>
    <x v="422"/>
    <x v="5"/>
    <x v="2"/>
    <x v="1"/>
    <x v="1"/>
    <x v="5"/>
    <x v="422"/>
    <n v="322621.38"/>
    <n v="0.27"/>
    <x v="1"/>
    <n v="2"/>
    <x v="1"/>
    <x v="8"/>
    <x v="0"/>
  </r>
  <r>
    <x v="423"/>
    <x v="19"/>
    <x v="1"/>
    <x v="1"/>
    <x v="0"/>
    <x v="6"/>
    <x v="423"/>
    <n v="91017.52"/>
    <n v="0.22"/>
    <x v="1"/>
    <n v="2"/>
    <x v="1"/>
    <x v="8"/>
    <x v="0"/>
  </r>
  <r>
    <x v="424"/>
    <x v="8"/>
    <x v="2"/>
    <x v="0"/>
    <x v="1"/>
    <x v="8"/>
    <x v="424"/>
    <n v="796862.04"/>
    <n v="0.52"/>
    <x v="1"/>
    <n v="2"/>
    <x v="1"/>
    <x v="8"/>
    <x v="0"/>
  </r>
  <r>
    <x v="425"/>
    <x v="14"/>
    <x v="0"/>
    <x v="0"/>
    <x v="1"/>
    <x v="10"/>
    <x v="425"/>
    <n v="110511.50000000001"/>
    <n v="0.55000000000000004"/>
    <x v="2"/>
    <n v="3"/>
    <x v="1"/>
    <x v="8"/>
    <x v="0"/>
  </r>
  <r>
    <x v="426"/>
    <x v="14"/>
    <x v="0"/>
    <x v="1"/>
    <x v="0"/>
    <x v="10"/>
    <x v="426"/>
    <n v="27488.399999999998"/>
    <n v="0.3"/>
    <x v="2"/>
    <n v="3"/>
    <x v="1"/>
    <x v="9"/>
    <x v="0"/>
  </r>
  <r>
    <x v="427"/>
    <x v="11"/>
    <x v="1"/>
    <x v="1"/>
    <x v="1"/>
    <x v="9"/>
    <x v="427"/>
    <n v="132023.03"/>
    <n v="0.37"/>
    <x v="2"/>
    <n v="3"/>
    <x v="1"/>
    <x v="9"/>
    <x v="0"/>
  </r>
  <r>
    <x v="428"/>
    <x v="29"/>
    <x v="1"/>
    <x v="1"/>
    <x v="1"/>
    <x v="3"/>
    <x v="428"/>
    <n v="132683.46"/>
    <n v="0.38"/>
    <x v="2"/>
    <n v="3"/>
    <x v="1"/>
    <x v="9"/>
    <x v="0"/>
  </r>
  <r>
    <x v="429"/>
    <x v="15"/>
    <x v="0"/>
    <x v="0"/>
    <x v="1"/>
    <x v="5"/>
    <x v="429"/>
    <n v="117597"/>
    <n v="0.5"/>
    <x v="2"/>
    <n v="3"/>
    <x v="1"/>
    <x v="9"/>
    <x v="0"/>
  </r>
  <r>
    <x v="430"/>
    <x v="40"/>
    <x v="2"/>
    <x v="0"/>
    <x v="1"/>
    <x v="14"/>
    <x v="430"/>
    <n v="215993.7"/>
    <n v="0.39"/>
    <x v="2"/>
    <n v="3"/>
    <x v="1"/>
    <x v="9"/>
    <x v="0"/>
  </r>
  <r>
    <x v="431"/>
    <x v="41"/>
    <x v="2"/>
    <x v="2"/>
    <x v="1"/>
    <x v="3"/>
    <x v="431"/>
    <n v="202614.59"/>
    <n v="0.23"/>
    <x v="2"/>
    <n v="3"/>
    <x v="1"/>
    <x v="9"/>
    <x v="0"/>
  </r>
  <r>
    <x v="432"/>
    <x v="0"/>
    <x v="0"/>
    <x v="0"/>
    <x v="1"/>
    <x v="0"/>
    <x v="432"/>
    <n v="76445.2"/>
    <n v="0.65"/>
    <x v="2"/>
    <n v="3"/>
    <x v="1"/>
    <x v="9"/>
    <x v="0"/>
  </r>
  <r>
    <x v="433"/>
    <x v="43"/>
    <x v="2"/>
    <x v="0"/>
    <x v="0"/>
    <x v="12"/>
    <x v="433"/>
    <n v="953621.72"/>
    <n v="0.59"/>
    <x v="2"/>
    <n v="3"/>
    <x v="1"/>
    <x v="10"/>
    <x v="0"/>
  </r>
  <r>
    <x v="434"/>
    <x v="37"/>
    <x v="1"/>
    <x v="0"/>
    <x v="1"/>
    <x v="5"/>
    <x v="434"/>
    <n v="258904.56"/>
    <n v="0.62"/>
    <x v="2"/>
    <n v="3"/>
    <x v="1"/>
    <x v="10"/>
    <x v="0"/>
  </r>
  <r>
    <x v="435"/>
    <x v="0"/>
    <x v="0"/>
    <x v="0"/>
    <x v="2"/>
    <x v="0"/>
    <x v="435"/>
    <n v="63052.259999999995"/>
    <n v="0.56999999999999995"/>
    <x v="2"/>
    <n v="3"/>
    <x v="1"/>
    <x v="10"/>
    <x v="0"/>
  </r>
  <r>
    <x v="436"/>
    <x v="30"/>
    <x v="1"/>
    <x v="1"/>
    <x v="1"/>
    <x v="18"/>
    <x v="436"/>
    <n v="96158.93"/>
    <n v="0.37"/>
    <x v="2"/>
    <n v="3"/>
    <x v="1"/>
    <x v="10"/>
    <x v="0"/>
  </r>
  <r>
    <x v="437"/>
    <x v="21"/>
    <x v="2"/>
    <x v="0"/>
    <x v="1"/>
    <x v="1"/>
    <x v="437"/>
    <n v="324827.82"/>
    <n v="0.54"/>
    <x v="2"/>
    <n v="3"/>
    <x v="1"/>
    <x v="10"/>
    <x v="0"/>
  </r>
  <r>
    <x v="438"/>
    <x v="33"/>
    <x v="2"/>
    <x v="0"/>
    <x v="1"/>
    <x v="13"/>
    <x v="438"/>
    <n v="255082.23"/>
    <n v="0.39"/>
    <x v="2"/>
    <n v="3"/>
    <x v="1"/>
    <x v="10"/>
    <x v="0"/>
  </r>
  <r>
    <x v="439"/>
    <x v="22"/>
    <x v="2"/>
    <x v="1"/>
    <x v="1"/>
    <x v="10"/>
    <x v="439"/>
    <n v="410698.75"/>
    <n v="0.25"/>
    <x v="2"/>
    <n v="3"/>
    <x v="1"/>
    <x v="10"/>
    <x v="0"/>
  </r>
  <r>
    <x v="440"/>
    <x v="40"/>
    <x v="2"/>
    <x v="0"/>
    <x v="1"/>
    <x v="14"/>
    <x v="440"/>
    <n v="230872.97"/>
    <n v="0.37"/>
    <x v="2"/>
    <n v="3"/>
    <x v="1"/>
    <x v="11"/>
    <x v="0"/>
  </r>
  <r>
    <x v="441"/>
    <x v="35"/>
    <x v="1"/>
    <x v="1"/>
    <x v="0"/>
    <x v="17"/>
    <x v="441"/>
    <n v="151537.75"/>
    <n v="0.35"/>
    <x v="2"/>
    <n v="3"/>
    <x v="1"/>
    <x v="11"/>
    <x v="0"/>
  </r>
  <r>
    <x v="442"/>
    <x v="48"/>
    <x v="2"/>
    <x v="0"/>
    <x v="1"/>
    <x v="13"/>
    <x v="442"/>
    <n v="773100.64"/>
    <n v="0.52"/>
    <x v="2"/>
    <n v="3"/>
    <x v="1"/>
    <x v="11"/>
    <x v="0"/>
  </r>
  <r>
    <x v="443"/>
    <x v="15"/>
    <x v="0"/>
    <x v="1"/>
    <x v="1"/>
    <x v="5"/>
    <x v="443"/>
    <n v="53901.54"/>
    <n v="0.33"/>
    <x v="2"/>
    <n v="3"/>
    <x v="1"/>
    <x v="11"/>
    <x v="0"/>
  </r>
  <r>
    <x v="444"/>
    <x v="25"/>
    <x v="0"/>
    <x v="0"/>
    <x v="1"/>
    <x v="10"/>
    <x v="444"/>
    <n v="82469.45"/>
    <n v="0.35"/>
    <x v="2"/>
    <n v="3"/>
    <x v="1"/>
    <x v="11"/>
    <x v="0"/>
  </r>
  <r>
    <x v="445"/>
    <x v="19"/>
    <x v="1"/>
    <x v="0"/>
    <x v="1"/>
    <x v="6"/>
    <x v="445"/>
    <n v="100732.13"/>
    <n v="0.37"/>
    <x v="2"/>
    <n v="3"/>
    <x v="1"/>
    <x v="11"/>
    <x v="0"/>
  </r>
  <r>
    <x v="446"/>
    <x v="27"/>
    <x v="0"/>
    <x v="0"/>
    <x v="1"/>
    <x v="16"/>
    <x v="446"/>
    <n v="132973.12"/>
    <n v="0.57999999999999996"/>
    <x v="2"/>
    <n v="3"/>
    <x v="1"/>
    <x v="11"/>
    <x v="0"/>
  </r>
  <r>
    <x v="447"/>
    <x v="12"/>
    <x v="2"/>
    <x v="1"/>
    <x v="1"/>
    <x v="10"/>
    <x v="447"/>
    <n v="180156.68"/>
    <n v="0.22"/>
    <x v="2"/>
    <n v="3"/>
    <x v="1"/>
    <x v="12"/>
    <x v="0"/>
  </r>
  <r>
    <x v="448"/>
    <x v="32"/>
    <x v="1"/>
    <x v="0"/>
    <x v="1"/>
    <x v="13"/>
    <x v="448"/>
    <n v="184808.82"/>
    <n v="0.42"/>
    <x v="2"/>
    <n v="3"/>
    <x v="1"/>
    <x v="12"/>
    <x v="0"/>
  </r>
  <r>
    <x v="449"/>
    <x v="36"/>
    <x v="2"/>
    <x v="1"/>
    <x v="1"/>
    <x v="4"/>
    <x v="449"/>
    <n v="395229.95999999996"/>
    <n v="0.36"/>
    <x v="2"/>
    <n v="3"/>
    <x v="1"/>
    <x v="12"/>
    <x v="0"/>
  </r>
  <r>
    <x v="450"/>
    <x v="9"/>
    <x v="2"/>
    <x v="1"/>
    <x v="1"/>
    <x v="0"/>
    <x v="450"/>
    <n v="207262.2"/>
    <n v="0.23"/>
    <x v="2"/>
    <n v="3"/>
    <x v="1"/>
    <x v="12"/>
    <x v="0"/>
  </r>
  <r>
    <x v="451"/>
    <x v="3"/>
    <x v="2"/>
    <x v="1"/>
    <x v="2"/>
    <x v="3"/>
    <x v="451"/>
    <n v="428423.1"/>
    <n v="0.3"/>
    <x v="2"/>
    <n v="3"/>
    <x v="1"/>
    <x v="12"/>
    <x v="0"/>
  </r>
  <r>
    <x v="452"/>
    <x v="0"/>
    <x v="0"/>
    <x v="0"/>
    <x v="1"/>
    <x v="0"/>
    <x v="452"/>
    <n v="75785.850000000006"/>
    <n v="0.45"/>
    <x v="2"/>
    <n v="3"/>
    <x v="1"/>
    <x v="12"/>
    <x v="0"/>
  </r>
  <r>
    <x v="453"/>
    <x v="33"/>
    <x v="2"/>
    <x v="2"/>
    <x v="0"/>
    <x v="13"/>
    <x v="453"/>
    <n v="164668.9"/>
    <n v="0.22"/>
    <x v="2"/>
    <n v="3"/>
    <x v="1"/>
    <x v="12"/>
    <x v="0"/>
  </r>
  <r>
    <x v="454"/>
    <x v="48"/>
    <x v="2"/>
    <x v="0"/>
    <x v="1"/>
    <x v="13"/>
    <x v="454"/>
    <n v="981888.62"/>
    <n v="0.59"/>
    <x v="2"/>
    <n v="3"/>
    <x v="1"/>
    <x v="13"/>
    <x v="0"/>
  </r>
  <r>
    <x v="455"/>
    <x v="45"/>
    <x v="0"/>
    <x v="0"/>
    <x v="1"/>
    <x v="5"/>
    <x v="455"/>
    <n v="74400.12"/>
    <n v="0.36"/>
    <x v="2"/>
    <n v="3"/>
    <x v="1"/>
    <x v="13"/>
    <x v="0"/>
  </r>
  <r>
    <x v="456"/>
    <x v="3"/>
    <x v="2"/>
    <x v="1"/>
    <x v="1"/>
    <x v="3"/>
    <x v="456"/>
    <n v="229522.54"/>
    <n v="0.26"/>
    <x v="3"/>
    <n v="4"/>
    <x v="1"/>
    <x v="13"/>
    <x v="1"/>
  </r>
  <r>
    <x v="457"/>
    <x v="10"/>
    <x v="2"/>
    <x v="0"/>
    <x v="0"/>
    <x v="9"/>
    <x v="457"/>
    <n v="274082.12"/>
    <n v="0.52"/>
    <x v="3"/>
    <n v="4"/>
    <x v="1"/>
    <x v="13"/>
    <x v="1"/>
  </r>
  <r>
    <x v="458"/>
    <x v="24"/>
    <x v="2"/>
    <x v="2"/>
    <x v="1"/>
    <x v="15"/>
    <x v="458"/>
    <n v="245826.72"/>
    <n v="0.24"/>
    <x v="3"/>
    <n v="4"/>
    <x v="1"/>
    <x v="13"/>
    <x v="1"/>
  </r>
  <r>
    <x v="459"/>
    <x v="15"/>
    <x v="0"/>
    <x v="1"/>
    <x v="1"/>
    <x v="5"/>
    <x v="459"/>
    <n v="75010.650000000009"/>
    <n v="0.33"/>
    <x v="3"/>
    <n v="4"/>
    <x v="1"/>
    <x v="13"/>
    <x v="1"/>
  </r>
  <r>
    <x v="460"/>
    <x v="38"/>
    <x v="1"/>
    <x v="1"/>
    <x v="1"/>
    <x v="17"/>
    <x v="460"/>
    <n v="107978.56"/>
    <n v="0.32"/>
    <x v="3"/>
    <n v="4"/>
    <x v="1"/>
    <x v="13"/>
    <x v="1"/>
  </r>
  <r>
    <x v="461"/>
    <x v="22"/>
    <x v="2"/>
    <x v="0"/>
    <x v="1"/>
    <x v="10"/>
    <x v="461"/>
    <n v="644067.6"/>
    <n v="0.59"/>
    <x v="3"/>
    <n v="4"/>
    <x v="1"/>
    <x v="14"/>
    <x v="1"/>
  </r>
  <r>
    <x v="462"/>
    <x v="14"/>
    <x v="0"/>
    <x v="1"/>
    <x v="1"/>
    <x v="10"/>
    <x v="462"/>
    <n v="34243.300000000003"/>
    <n v="0.26"/>
    <x v="3"/>
    <n v="4"/>
    <x v="1"/>
    <x v="14"/>
    <x v="1"/>
  </r>
  <r>
    <x v="463"/>
    <x v="20"/>
    <x v="0"/>
    <x v="2"/>
    <x v="1"/>
    <x v="14"/>
    <x v="463"/>
    <n v="65546.55"/>
    <n v="0.27"/>
    <x v="3"/>
    <n v="4"/>
    <x v="1"/>
    <x v="14"/>
    <x v="1"/>
  </r>
  <r>
    <x v="464"/>
    <x v="15"/>
    <x v="0"/>
    <x v="0"/>
    <x v="1"/>
    <x v="5"/>
    <x v="464"/>
    <n v="118074.55"/>
    <n v="0.55000000000000004"/>
    <x v="3"/>
    <n v="4"/>
    <x v="1"/>
    <x v="14"/>
    <x v="1"/>
  </r>
  <r>
    <x v="465"/>
    <x v="31"/>
    <x v="1"/>
    <x v="1"/>
    <x v="1"/>
    <x v="4"/>
    <x v="465"/>
    <n v="144752.64000000001"/>
    <n v="0.38"/>
    <x v="3"/>
    <n v="4"/>
    <x v="1"/>
    <x v="14"/>
    <x v="1"/>
  </r>
  <r>
    <x v="466"/>
    <x v="19"/>
    <x v="1"/>
    <x v="1"/>
    <x v="1"/>
    <x v="6"/>
    <x v="466"/>
    <n v="93835.5"/>
    <n v="0.22"/>
    <x v="3"/>
    <n v="4"/>
    <x v="1"/>
    <x v="14"/>
    <x v="1"/>
  </r>
  <r>
    <x v="467"/>
    <x v="24"/>
    <x v="2"/>
    <x v="0"/>
    <x v="2"/>
    <x v="15"/>
    <x v="467"/>
    <n v="322518.34999999998"/>
    <n v="0.35"/>
    <x v="3"/>
    <n v="4"/>
    <x v="1"/>
    <x v="14"/>
    <x v="1"/>
  </r>
  <r>
    <x v="468"/>
    <x v="36"/>
    <x v="2"/>
    <x v="1"/>
    <x v="1"/>
    <x v="4"/>
    <x v="468"/>
    <n v="314536.32000000001"/>
    <n v="0.21"/>
    <x v="3"/>
    <n v="4"/>
    <x v="1"/>
    <x v="15"/>
    <x v="1"/>
  </r>
  <r>
    <x v="469"/>
    <x v="34"/>
    <x v="0"/>
    <x v="2"/>
    <x v="0"/>
    <x v="19"/>
    <x v="469"/>
    <n v="24575.46"/>
    <n v="0.21"/>
    <x v="3"/>
    <n v="4"/>
    <x v="1"/>
    <x v="15"/>
    <x v="1"/>
  </r>
  <r>
    <x v="470"/>
    <x v="15"/>
    <x v="0"/>
    <x v="0"/>
    <x v="1"/>
    <x v="5"/>
    <x v="470"/>
    <n v="51803.33"/>
    <n v="0.37"/>
    <x v="3"/>
    <n v="4"/>
    <x v="1"/>
    <x v="15"/>
    <x v="1"/>
  </r>
  <r>
    <x v="471"/>
    <x v="0"/>
    <x v="0"/>
    <x v="0"/>
    <x v="1"/>
    <x v="0"/>
    <x v="471"/>
    <n v="69473.88"/>
    <n v="0.36"/>
    <x v="3"/>
    <n v="4"/>
    <x v="1"/>
    <x v="15"/>
    <x v="1"/>
  </r>
  <r>
    <x v="472"/>
    <x v="33"/>
    <x v="2"/>
    <x v="0"/>
    <x v="1"/>
    <x v="13"/>
    <x v="472"/>
    <n v="525293.38"/>
    <n v="0.38"/>
    <x v="3"/>
    <n v="4"/>
    <x v="1"/>
    <x v="15"/>
    <x v="1"/>
  </r>
  <r>
    <x v="473"/>
    <x v="31"/>
    <x v="1"/>
    <x v="0"/>
    <x v="0"/>
    <x v="4"/>
    <x v="473"/>
    <n v="180023.76"/>
    <n v="0.46"/>
    <x v="3"/>
    <n v="4"/>
    <x v="1"/>
    <x v="15"/>
    <x v="1"/>
  </r>
  <r>
    <x v="474"/>
    <x v="4"/>
    <x v="2"/>
    <x v="0"/>
    <x v="0"/>
    <x v="4"/>
    <x v="474"/>
    <n v="568301.76"/>
    <n v="0.43"/>
    <x v="3"/>
    <n v="4"/>
    <x v="1"/>
    <x v="15"/>
    <x v="1"/>
  </r>
  <r>
    <x v="475"/>
    <x v="46"/>
    <x v="2"/>
    <x v="0"/>
    <x v="1"/>
    <x v="1"/>
    <x v="475"/>
    <n v="630016.80000000005"/>
    <n v="0.56000000000000005"/>
    <x v="3"/>
    <n v="4"/>
    <x v="1"/>
    <x v="16"/>
    <x v="1"/>
  </r>
  <r>
    <x v="476"/>
    <x v="30"/>
    <x v="1"/>
    <x v="2"/>
    <x v="0"/>
    <x v="18"/>
    <x v="476"/>
    <n v="97195.98"/>
    <n v="0.21"/>
    <x v="3"/>
    <n v="4"/>
    <x v="1"/>
    <x v="16"/>
    <x v="1"/>
  </r>
  <r>
    <x v="477"/>
    <x v="7"/>
    <x v="1"/>
    <x v="0"/>
    <x v="1"/>
    <x v="7"/>
    <x v="477"/>
    <n v="123766.8"/>
    <n v="0.4"/>
    <x v="3"/>
    <n v="4"/>
    <x v="1"/>
    <x v="16"/>
    <x v="1"/>
  </r>
  <r>
    <x v="478"/>
    <x v="30"/>
    <x v="1"/>
    <x v="0"/>
    <x v="1"/>
    <x v="18"/>
    <x v="478"/>
    <n v="191711.52"/>
    <n v="0.56999999999999995"/>
    <x v="3"/>
    <n v="4"/>
    <x v="1"/>
    <x v="16"/>
    <x v="1"/>
  </r>
  <r>
    <x v="479"/>
    <x v="43"/>
    <x v="2"/>
    <x v="1"/>
    <x v="1"/>
    <x v="12"/>
    <x v="479"/>
    <n v="355488.1"/>
    <n v="0.22"/>
    <x v="3"/>
    <n v="4"/>
    <x v="1"/>
    <x v="16"/>
    <x v="1"/>
  </r>
  <r>
    <x v="480"/>
    <x v="1"/>
    <x v="1"/>
    <x v="0"/>
    <x v="1"/>
    <x v="1"/>
    <x v="480"/>
    <n v="199707.30000000002"/>
    <n v="0.65"/>
    <x v="3"/>
    <n v="4"/>
    <x v="1"/>
    <x v="16"/>
    <x v="1"/>
  </r>
  <r>
    <x v="481"/>
    <x v="32"/>
    <x v="1"/>
    <x v="0"/>
    <x v="1"/>
    <x v="13"/>
    <x v="481"/>
    <n v="286077.3"/>
    <n v="0.62"/>
    <x v="3"/>
    <n v="4"/>
    <x v="1"/>
    <x v="16"/>
    <x v="1"/>
  </r>
  <r>
    <x v="482"/>
    <x v="10"/>
    <x v="2"/>
    <x v="1"/>
    <x v="0"/>
    <x v="9"/>
    <x v="482"/>
    <n v="256029.18000000002"/>
    <n v="0.33"/>
    <x v="3"/>
    <n v="4"/>
    <x v="1"/>
    <x v="17"/>
    <x v="1"/>
  </r>
  <r>
    <x v="483"/>
    <x v="37"/>
    <x v="1"/>
    <x v="1"/>
    <x v="1"/>
    <x v="5"/>
    <x v="483"/>
    <n v="82893.09"/>
    <n v="0.21"/>
    <x v="3"/>
    <n v="4"/>
    <x v="1"/>
    <x v="17"/>
    <x v="1"/>
  </r>
  <r>
    <x v="484"/>
    <x v="41"/>
    <x v="2"/>
    <x v="0"/>
    <x v="2"/>
    <x v="3"/>
    <x v="484"/>
    <n v="523900.82"/>
    <n v="0.43"/>
    <x v="3"/>
    <n v="4"/>
    <x v="1"/>
    <x v="17"/>
    <x v="1"/>
  </r>
  <r>
    <x v="485"/>
    <x v="14"/>
    <x v="0"/>
    <x v="0"/>
    <x v="1"/>
    <x v="10"/>
    <x v="485"/>
    <n v="95030.55"/>
    <n v="0.45"/>
    <x v="3"/>
    <n v="4"/>
    <x v="1"/>
    <x v="17"/>
    <x v="1"/>
  </r>
  <r>
    <x v="486"/>
    <x v="17"/>
    <x v="2"/>
    <x v="2"/>
    <x v="0"/>
    <x v="12"/>
    <x v="486"/>
    <n v="254784.44000000003"/>
    <n v="0.34"/>
    <x v="4"/>
    <n v="5"/>
    <x v="1"/>
    <x v="17"/>
    <x v="1"/>
  </r>
  <r>
    <x v="487"/>
    <x v="41"/>
    <x v="2"/>
    <x v="1"/>
    <x v="2"/>
    <x v="3"/>
    <x v="487"/>
    <n v="346659.2"/>
    <n v="0.2"/>
    <x v="4"/>
    <n v="5"/>
    <x v="1"/>
    <x v="17"/>
    <x v="1"/>
  </r>
  <r>
    <x v="488"/>
    <x v="30"/>
    <x v="1"/>
    <x v="2"/>
    <x v="1"/>
    <x v="18"/>
    <x v="488"/>
    <n v="71019.3"/>
    <n v="0.22"/>
    <x v="4"/>
    <n v="5"/>
    <x v="1"/>
    <x v="17"/>
    <x v="1"/>
  </r>
  <r>
    <x v="489"/>
    <x v="46"/>
    <x v="2"/>
    <x v="1"/>
    <x v="1"/>
    <x v="1"/>
    <x v="489"/>
    <n v="337977.38"/>
    <n v="0.26"/>
    <x v="4"/>
    <n v="5"/>
    <x v="1"/>
    <x v="18"/>
    <x v="1"/>
  </r>
  <r>
    <x v="490"/>
    <x v="10"/>
    <x v="2"/>
    <x v="1"/>
    <x v="2"/>
    <x v="9"/>
    <x v="490"/>
    <n v="394024.28"/>
    <n v="0.26"/>
    <x v="4"/>
    <n v="5"/>
    <x v="1"/>
    <x v="18"/>
    <x v="1"/>
  </r>
  <r>
    <x v="491"/>
    <x v="2"/>
    <x v="0"/>
    <x v="1"/>
    <x v="1"/>
    <x v="2"/>
    <x v="491"/>
    <n v="49381.360000000008"/>
    <n v="0.28000000000000003"/>
    <x v="4"/>
    <n v="5"/>
    <x v="1"/>
    <x v="18"/>
    <x v="1"/>
  </r>
  <r>
    <x v="492"/>
    <x v="46"/>
    <x v="2"/>
    <x v="0"/>
    <x v="1"/>
    <x v="1"/>
    <x v="492"/>
    <n v="567153.4"/>
    <n v="0.44"/>
    <x v="4"/>
    <n v="5"/>
    <x v="1"/>
    <x v="18"/>
    <x v="1"/>
  </r>
  <r>
    <x v="493"/>
    <x v="6"/>
    <x v="1"/>
    <x v="0"/>
    <x v="1"/>
    <x v="6"/>
    <x v="493"/>
    <n v="151766.75999999998"/>
    <n v="0.47"/>
    <x v="4"/>
    <n v="5"/>
    <x v="1"/>
    <x v="18"/>
    <x v="1"/>
  </r>
  <r>
    <x v="494"/>
    <x v="8"/>
    <x v="2"/>
    <x v="0"/>
    <x v="1"/>
    <x v="8"/>
    <x v="494"/>
    <n v="784407"/>
    <n v="0.65"/>
    <x v="4"/>
    <n v="5"/>
    <x v="1"/>
    <x v="18"/>
    <x v="1"/>
  </r>
  <r>
    <x v="495"/>
    <x v="8"/>
    <x v="2"/>
    <x v="1"/>
    <x v="1"/>
    <x v="8"/>
    <x v="495"/>
    <n v="152234.4"/>
    <n v="0.2"/>
    <x v="4"/>
    <n v="5"/>
    <x v="1"/>
    <x v="18"/>
    <x v="1"/>
  </r>
  <r>
    <x v="496"/>
    <x v="15"/>
    <x v="0"/>
    <x v="0"/>
    <x v="1"/>
    <x v="5"/>
    <x v="496"/>
    <n v="55905.3"/>
    <n v="0.45"/>
    <x v="4"/>
    <n v="5"/>
    <x v="1"/>
    <x v="19"/>
    <x v="1"/>
  </r>
  <r>
    <x v="497"/>
    <x v="10"/>
    <x v="2"/>
    <x v="2"/>
    <x v="0"/>
    <x v="9"/>
    <x v="497"/>
    <n v="394958.28"/>
    <n v="0.34"/>
    <x v="4"/>
    <n v="5"/>
    <x v="1"/>
    <x v="19"/>
    <x v="1"/>
  </r>
  <r>
    <x v="498"/>
    <x v="22"/>
    <x v="2"/>
    <x v="2"/>
    <x v="1"/>
    <x v="10"/>
    <x v="498"/>
    <n v="221060"/>
    <n v="0.35"/>
    <x v="4"/>
    <n v="5"/>
    <x v="1"/>
    <x v="19"/>
    <x v="1"/>
  </r>
  <r>
    <x v="499"/>
    <x v="21"/>
    <x v="2"/>
    <x v="0"/>
    <x v="1"/>
    <x v="1"/>
    <x v="499"/>
    <n v="297972.5"/>
    <n v="0.5"/>
    <x v="4"/>
    <n v="5"/>
    <x v="1"/>
    <x v="19"/>
    <x v="1"/>
  </r>
  <r>
    <x v="500"/>
    <x v="7"/>
    <x v="1"/>
    <x v="0"/>
    <x v="1"/>
    <x v="7"/>
    <x v="500"/>
    <n v="132693.72"/>
    <n v="0.38"/>
    <x v="4"/>
    <n v="5"/>
    <x v="1"/>
    <x v="19"/>
    <x v="1"/>
  </r>
  <r>
    <x v="501"/>
    <x v="27"/>
    <x v="0"/>
    <x v="0"/>
    <x v="1"/>
    <x v="16"/>
    <x v="501"/>
    <n v="123016.3"/>
    <n v="0.55000000000000004"/>
    <x v="4"/>
    <n v="5"/>
    <x v="1"/>
    <x v="19"/>
    <x v="1"/>
  </r>
  <r>
    <x v="502"/>
    <x v="3"/>
    <x v="2"/>
    <x v="0"/>
    <x v="1"/>
    <x v="3"/>
    <x v="502"/>
    <n v="647819.19999999995"/>
    <n v="0.49"/>
    <x v="4"/>
    <n v="5"/>
    <x v="1"/>
    <x v="19"/>
    <x v="1"/>
  </r>
  <r>
    <x v="503"/>
    <x v="8"/>
    <x v="2"/>
    <x v="1"/>
    <x v="1"/>
    <x v="8"/>
    <x v="503"/>
    <n v="274348.79999999999"/>
    <n v="0.36"/>
    <x v="4"/>
    <n v="5"/>
    <x v="1"/>
    <x v="20"/>
    <x v="1"/>
  </r>
  <r>
    <x v="504"/>
    <x v="0"/>
    <x v="0"/>
    <x v="0"/>
    <x v="1"/>
    <x v="0"/>
    <x v="504"/>
    <n v="124262.40000000001"/>
    <n v="0.64"/>
    <x v="4"/>
    <n v="5"/>
    <x v="1"/>
    <x v="20"/>
    <x v="1"/>
  </r>
  <r>
    <x v="505"/>
    <x v="49"/>
    <x v="0"/>
    <x v="0"/>
    <x v="0"/>
    <x v="16"/>
    <x v="505"/>
    <n v="95062"/>
    <n v="0.57999999999999996"/>
    <x v="4"/>
    <n v="5"/>
    <x v="1"/>
    <x v="20"/>
    <x v="1"/>
  </r>
  <r>
    <x v="506"/>
    <x v="49"/>
    <x v="0"/>
    <x v="0"/>
    <x v="0"/>
    <x v="16"/>
    <x v="506"/>
    <n v="127150.22"/>
    <n v="0.62"/>
    <x v="4"/>
    <n v="5"/>
    <x v="1"/>
    <x v="20"/>
    <x v="1"/>
  </r>
  <r>
    <x v="507"/>
    <x v="15"/>
    <x v="0"/>
    <x v="0"/>
    <x v="1"/>
    <x v="5"/>
    <x v="507"/>
    <n v="139802.26999999999"/>
    <n v="0.59"/>
    <x v="4"/>
    <n v="5"/>
    <x v="1"/>
    <x v="20"/>
    <x v="1"/>
  </r>
  <r>
    <x v="508"/>
    <x v="27"/>
    <x v="0"/>
    <x v="0"/>
    <x v="0"/>
    <x v="16"/>
    <x v="508"/>
    <n v="97545.600000000006"/>
    <n v="0.45"/>
    <x v="4"/>
    <n v="5"/>
    <x v="1"/>
    <x v="20"/>
    <x v="1"/>
  </r>
  <r>
    <x v="509"/>
    <x v="47"/>
    <x v="2"/>
    <x v="0"/>
    <x v="0"/>
    <x v="0"/>
    <x v="509"/>
    <n v="925344.68"/>
    <n v="0.52"/>
    <x v="4"/>
    <n v="5"/>
    <x v="1"/>
    <x v="20"/>
    <x v="1"/>
  </r>
  <r>
    <x v="510"/>
    <x v="21"/>
    <x v="2"/>
    <x v="1"/>
    <x v="2"/>
    <x v="1"/>
    <x v="510"/>
    <n v="353894.80000000005"/>
    <n v="0.4"/>
    <x v="4"/>
    <n v="5"/>
    <x v="1"/>
    <x v="21"/>
    <x v="1"/>
  </r>
  <r>
    <x v="511"/>
    <x v="26"/>
    <x v="2"/>
    <x v="1"/>
    <x v="1"/>
    <x v="3"/>
    <x v="511"/>
    <n v="475481.64999999997"/>
    <n v="0.35"/>
    <x v="4"/>
    <n v="5"/>
    <x v="1"/>
    <x v="21"/>
    <x v="1"/>
  </r>
  <r>
    <x v="512"/>
    <x v="43"/>
    <x v="2"/>
    <x v="1"/>
    <x v="1"/>
    <x v="12"/>
    <x v="512"/>
    <n v="152834.08000000002"/>
    <n v="0.28000000000000003"/>
    <x v="4"/>
    <n v="5"/>
    <x v="1"/>
    <x v="21"/>
    <x v="1"/>
  </r>
  <r>
    <x v="513"/>
    <x v="49"/>
    <x v="0"/>
    <x v="0"/>
    <x v="0"/>
    <x v="16"/>
    <x v="513"/>
    <n v="61040.399999999994"/>
    <n v="0.6"/>
    <x v="4"/>
    <n v="5"/>
    <x v="1"/>
    <x v="21"/>
    <x v="1"/>
  </r>
  <r>
    <x v="514"/>
    <x v="40"/>
    <x v="2"/>
    <x v="1"/>
    <x v="1"/>
    <x v="14"/>
    <x v="514"/>
    <n v="151943.4"/>
    <n v="0.21"/>
    <x v="4"/>
    <n v="5"/>
    <x v="1"/>
    <x v="21"/>
    <x v="1"/>
  </r>
  <r>
    <x v="515"/>
    <x v="23"/>
    <x v="2"/>
    <x v="1"/>
    <x v="1"/>
    <x v="7"/>
    <x v="515"/>
    <n v="231657.60000000001"/>
    <n v="0.3"/>
    <x v="4"/>
    <n v="5"/>
    <x v="1"/>
    <x v="21"/>
    <x v="1"/>
  </r>
  <r>
    <x v="516"/>
    <x v="48"/>
    <x v="2"/>
    <x v="0"/>
    <x v="2"/>
    <x v="13"/>
    <x v="516"/>
    <n v="877224.98"/>
    <n v="0.62"/>
    <x v="4"/>
    <n v="5"/>
    <x v="1"/>
    <x v="21"/>
    <x v="1"/>
  </r>
  <r>
    <x v="517"/>
    <x v="15"/>
    <x v="0"/>
    <x v="0"/>
    <x v="1"/>
    <x v="5"/>
    <x v="517"/>
    <n v="92381.85"/>
    <n v="0.45"/>
    <x v="5"/>
    <n v="6"/>
    <x v="1"/>
    <x v="22"/>
    <x v="1"/>
  </r>
  <r>
    <x v="518"/>
    <x v="45"/>
    <x v="0"/>
    <x v="0"/>
    <x v="1"/>
    <x v="5"/>
    <x v="518"/>
    <n v="158904.85"/>
    <n v="0.65"/>
    <x v="5"/>
    <n v="6"/>
    <x v="1"/>
    <x v="22"/>
    <x v="1"/>
  </r>
  <r>
    <x v="519"/>
    <x v="21"/>
    <x v="2"/>
    <x v="0"/>
    <x v="0"/>
    <x v="1"/>
    <x v="519"/>
    <n v="579399.44999999995"/>
    <n v="0.35"/>
    <x v="5"/>
    <n v="6"/>
    <x v="1"/>
    <x v="22"/>
    <x v="1"/>
  </r>
  <r>
    <x v="520"/>
    <x v="30"/>
    <x v="1"/>
    <x v="0"/>
    <x v="1"/>
    <x v="18"/>
    <x v="520"/>
    <n v="205476.7"/>
    <n v="0.65"/>
    <x v="5"/>
    <n v="6"/>
    <x v="1"/>
    <x v="22"/>
    <x v="1"/>
  </r>
  <r>
    <x v="521"/>
    <x v="5"/>
    <x v="2"/>
    <x v="0"/>
    <x v="1"/>
    <x v="5"/>
    <x v="521"/>
    <n v="452836.3"/>
    <n v="0.35"/>
    <x v="5"/>
    <n v="6"/>
    <x v="1"/>
    <x v="22"/>
    <x v="1"/>
  </r>
  <r>
    <x v="522"/>
    <x v="5"/>
    <x v="2"/>
    <x v="1"/>
    <x v="1"/>
    <x v="5"/>
    <x v="522"/>
    <n v="239174"/>
    <n v="0.25"/>
    <x v="5"/>
    <n v="6"/>
    <x v="1"/>
    <x v="22"/>
    <x v="1"/>
  </r>
  <r>
    <x v="523"/>
    <x v="29"/>
    <x v="1"/>
    <x v="1"/>
    <x v="1"/>
    <x v="3"/>
    <x v="523"/>
    <n v="162873.35999999999"/>
    <n v="0.36"/>
    <x v="5"/>
    <n v="6"/>
    <x v="1"/>
    <x v="22"/>
    <x v="1"/>
  </r>
  <r>
    <x v="524"/>
    <x v="28"/>
    <x v="2"/>
    <x v="0"/>
    <x v="1"/>
    <x v="17"/>
    <x v="524"/>
    <n v="397258.43"/>
    <n v="0.41"/>
    <x v="5"/>
    <n v="6"/>
    <x v="1"/>
    <x v="23"/>
    <x v="1"/>
  </r>
  <r>
    <x v="525"/>
    <x v="16"/>
    <x v="2"/>
    <x v="0"/>
    <x v="1"/>
    <x v="12"/>
    <x v="525"/>
    <n v="220392.9"/>
    <n v="0.42"/>
    <x v="5"/>
    <n v="6"/>
    <x v="1"/>
    <x v="23"/>
    <x v="1"/>
  </r>
  <r>
    <x v="526"/>
    <x v="46"/>
    <x v="2"/>
    <x v="0"/>
    <x v="0"/>
    <x v="1"/>
    <x v="526"/>
    <n v="343316.4"/>
    <n v="0.56000000000000005"/>
    <x v="5"/>
    <n v="6"/>
    <x v="1"/>
    <x v="23"/>
    <x v="1"/>
  </r>
  <r>
    <x v="527"/>
    <x v="41"/>
    <x v="2"/>
    <x v="1"/>
    <x v="0"/>
    <x v="3"/>
    <x v="527"/>
    <n v="494472.34"/>
    <n v="0.38"/>
    <x v="5"/>
    <n v="6"/>
    <x v="1"/>
    <x v="23"/>
    <x v="1"/>
  </r>
  <r>
    <x v="528"/>
    <x v="45"/>
    <x v="0"/>
    <x v="0"/>
    <x v="1"/>
    <x v="5"/>
    <x v="528"/>
    <n v="95923.839999999997"/>
    <n v="0.64"/>
    <x v="5"/>
    <n v="6"/>
    <x v="1"/>
    <x v="23"/>
    <x v="1"/>
  </r>
  <r>
    <x v="529"/>
    <x v="15"/>
    <x v="0"/>
    <x v="0"/>
    <x v="2"/>
    <x v="5"/>
    <x v="529"/>
    <n v="92718.52"/>
    <n v="0.46"/>
    <x v="5"/>
    <n v="6"/>
    <x v="1"/>
    <x v="23"/>
    <x v="1"/>
  </r>
  <r>
    <x v="530"/>
    <x v="18"/>
    <x v="2"/>
    <x v="1"/>
    <x v="1"/>
    <x v="13"/>
    <x v="530"/>
    <n v="336575.25"/>
    <n v="0.33"/>
    <x v="5"/>
    <n v="6"/>
    <x v="1"/>
    <x v="23"/>
    <x v="1"/>
  </r>
  <r>
    <x v="531"/>
    <x v="41"/>
    <x v="2"/>
    <x v="0"/>
    <x v="1"/>
    <x v="3"/>
    <x v="531"/>
    <n v="816199.5"/>
    <n v="0.5"/>
    <x v="5"/>
    <n v="6"/>
    <x v="1"/>
    <x v="24"/>
    <x v="1"/>
  </r>
  <r>
    <x v="532"/>
    <x v="8"/>
    <x v="2"/>
    <x v="0"/>
    <x v="1"/>
    <x v="8"/>
    <x v="532"/>
    <n v="515277.84"/>
    <n v="0.56000000000000005"/>
    <x v="5"/>
    <n v="6"/>
    <x v="1"/>
    <x v="24"/>
    <x v="1"/>
  </r>
  <r>
    <x v="533"/>
    <x v="47"/>
    <x v="2"/>
    <x v="1"/>
    <x v="0"/>
    <x v="0"/>
    <x v="533"/>
    <n v="254265"/>
    <n v="0.22"/>
    <x v="5"/>
    <n v="6"/>
    <x v="1"/>
    <x v="24"/>
    <x v="1"/>
  </r>
  <r>
    <x v="534"/>
    <x v="44"/>
    <x v="2"/>
    <x v="0"/>
    <x v="1"/>
    <x v="16"/>
    <x v="534"/>
    <n v="448854.56000000006"/>
    <n v="0.56000000000000005"/>
    <x v="5"/>
    <n v="6"/>
    <x v="1"/>
    <x v="24"/>
    <x v="1"/>
  </r>
  <r>
    <x v="535"/>
    <x v="34"/>
    <x v="0"/>
    <x v="0"/>
    <x v="1"/>
    <x v="19"/>
    <x v="535"/>
    <n v="74044.260000000009"/>
    <n v="0.54"/>
    <x v="5"/>
    <n v="6"/>
    <x v="1"/>
    <x v="24"/>
    <x v="1"/>
  </r>
  <r>
    <x v="536"/>
    <x v="43"/>
    <x v="2"/>
    <x v="1"/>
    <x v="1"/>
    <x v="12"/>
    <x v="536"/>
    <n v="441183.4"/>
    <n v="0.28000000000000003"/>
    <x v="5"/>
    <n v="6"/>
    <x v="1"/>
    <x v="24"/>
    <x v="1"/>
  </r>
  <r>
    <x v="537"/>
    <x v="36"/>
    <x v="2"/>
    <x v="1"/>
    <x v="1"/>
    <x v="4"/>
    <x v="537"/>
    <n v="624998.40000000002"/>
    <n v="0.39"/>
    <x v="5"/>
    <n v="6"/>
    <x v="1"/>
    <x v="24"/>
    <x v="1"/>
  </r>
  <r>
    <x v="538"/>
    <x v="17"/>
    <x v="2"/>
    <x v="0"/>
    <x v="1"/>
    <x v="12"/>
    <x v="538"/>
    <n v="824352.48"/>
    <n v="0.48"/>
    <x v="5"/>
    <n v="6"/>
    <x v="1"/>
    <x v="25"/>
    <x v="1"/>
  </r>
  <r>
    <x v="539"/>
    <x v="17"/>
    <x v="2"/>
    <x v="0"/>
    <x v="1"/>
    <x v="12"/>
    <x v="539"/>
    <n v="662007.79"/>
    <n v="0.43"/>
    <x v="5"/>
    <n v="6"/>
    <x v="1"/>
    <x v="25"/>
    <x v="1"/>
  </r>
  <r>
    <x v="540"/>
    <x v="1"/>
    <x v="1"/>
    <x v="1"/>
    <x v="1"/>
    <x v="1"/>
    <x v="540"/>
    <n v="147270.96"/>
    <n v="0.36"/>
    <x v="5"/>
    <n v="6"/>
    <x v="1"/>
    <x v="25"/>
    <x v="1"/>
  </r>
  <r>
    <x v="541"/>
    <x v="0"/>
    <x v="0"/>
    <x v="1"/>
    <x v="1"/>
    <x v="0"/>
    <x v="541"/>
    <n v="37220.04"/>
    <n v="0.22"/>
    <x v="5"/>
    <n v="6"/>
    <x v="1"/>
    <x v="25"/>
    <x v="1"/>
  </r>
  <r>
    <x v="542"/>
    <x v="11"/>
    <x v="1"/>
    <x v="0"/>
    <x v="1"/>
    <x v="9"/>
    <x v="542"/>
    <n v="269812.62"/>
    <n v="0.54"/>
    <x v="5"/>
    <n v="6"/>
    <x v="1"/>
    <x v="25"/>
    <x v="1"/>
  </r>
  <r>
    <x v="543"/>
    <x v="14"/>
    <x v="0"/>
    <x v="0"/>
    <x v="1"/>
    <x v="10"/>
    <x v="543"/>
    <n v="119454.47"/>
    <n v="0.61"/>
    <x v="5"/>
    <n v="6"/>
    <x v="1"/>
    <x v="25"/>
    <x v="1"/>
  </r>
  <r>
    <x v="544"/>
    <x v="31"/>
    <x v="1"/>
    <x v="0"/>
    <x v="0"/>
    <x v="4"/>
    <x v="544"/>
    <n v="243455.4"/>
    <n v="0.62"/>
    <x v="5"/>
    <n v="6"/>
    <x v="1"/>
    <x v="25"/>
    <x v="1"/>
  </r>
  <r>
    <x v="545"/>
    <x v="33"/>
    <x v="2"/>
    <x v="0"/>
    <x v="1"/>
    <x v="13"/>
    <x v="545"/>
    <n v="942058.65"/>
    <n v="0.65"/>
    <x v="5"/>
    <n v="6"/>
    <x v="1"/>
    <x v="26"/>
    <x v="1"/>
  </r>
  <r>
    <x v="546"/>
    <x v="31"/>
    <x v="1"/>
    <x v="1"/>
    <x v="0"/>
    <x v="4"/>
    <x v="546"/>
    <n v="98782.400000000009"/>
    <n v="0.32"/>
    <x v="5"/>
    <n v="6"/>
    <x v="1"/>
    <x v="26"/>
    <x v="1"/>
  </r>
  <r>
    <x v="547"/>
    <x v="19"/>
    <x v="1"/>
    <x v="0"/>
    <x v="1"/>
    <x v="6"/>
    <x v="547"/>
    <n v="185788.88999999998"/>
    <n v="0.49"/>
    <x v="6"/>
    <n v="7"/>
    <x v="1"/>
    <x v="26"/>
    <x v="2"/>
  </r>
  <r>
    <x v="548"/>
    <x v="6"/>
    <x v="1"/>
    <x v="1"/>
    <x v="1"/>
    <x v="6"/>
    <x v="548"/>
    <n v="68518.38"/>
    <n v="0.21"/>
    <x v="6"/>
    <n v="7"/>
    <x v="1"/>
    <x v="26"/>
    <x v="2"/>
  </r>
  <r>
    <x v="549"/>
    <x v="0"/>
    <x v="0"/>
    <x v="0"/>
    <x v="1"/>
    <x v="0"/>
    <x v="549"/>
    <n v="63398.39"/>
    <n v="0.37"/>
    <x v="6"/>
    <n v="7"/>
    <x v="1"/>
    <x v="26"/>
    <x v="2"/>
  </r>
  <r>
    <x v="550"/>
    <x v="43"/>
    <x v="2"/>
    <x v="2"/>
    <x v="1"/>
    <x v="12"/>
    <x v="550"/>
    <n v="545599.25"/>
    <n v="0.35"/>
    <x v="6"/>
    <n v="7"/>
    <x v="1"/>
    <x v="26"/>
    <x v="2"/>
  </r>
  <r>
    <x v="551"/>
    <x v="24"/>
    <x v="2"/>
    <x v="0"/>
    <x v="0"/>
    <x v="15"/>
    <x v="551"/>
    <n v="819747.67999999993"/>
    <n v="0.47"/>
    <x v="6"/>
    <n v="7"/>
    <x v="1"/>
    <x v="26"/>
    <x v="2"/>
  </r>
  <r>
    <x v="552"/>
    <x v="46"/>
    <x v="2"/>
    <x v="0"/>
    <x v="1"/>
    <x v="1"/>
    <x v="552"/>
    <n v="678605"/>
    <n v="0.5"/>
    <x v="6"/>
    <n v="7"/>
    <x v="1"/>
    <x v="27"/>
    <x v="2"/>
  </r>
  <r>
    <x v="553"/>
    <x v="26"/>
    <x v="2"/>
    <x v="0"/>
    <x v="0"/>
    <x v="3"/>
    <x v="553"/>
    <n v="232133.94"/>
    <n v="0.46"/>
    <x v="6"/>
    <n v="7"/>
    <x v="1"/>
    <x v="27"/>
    <x v="2"/>
  </r>
  <r>
    <x v="554"/>
    <x v="34"/>
    <x v="0"/>
    <x v="0"/>
    <x v="0"/>
    <x v="19"/>
    <x v="554"/>
    <n v="96522.239999999991"/>
    <n v="0.48"/>
    <x v="6"/>
    <n v="7"/>
    <x v="1"/>
    <x v="27"/>
    <x v="2"/>
  </r>
  <r>
    <x v="555"/>
    <x v="47"/>
    <x v="2"/>
    <x v="0"/>
    <x v="1"/>
    <x v="0"/>
    <x v="555"/>
    <n v="362770.24000000005"/>
    <n v="0.56000000000000005"/>
    <x v="6"/>
    <n v="7"/>
    <x v="1"/>
    <x v="27"/>
    <x v="2"/>
  </r>
  <r>
    <x v="556"/>
    <x v="24"/>
    <x v="2"/>
    <x v="0"/>
    <x v="2"/>
    <x v="15"/>
    <x v="556"/>
    <n v="1019463.6"/>
    <n v="0.6"/>
    <x v="6"/>
    <n v="7"/>
    <x v="1"/>
    <x v="27"/>
    <x v="2"/>
  </r>
  <r>
    <x v="557"/>
    <x v="26"/>
    <x v="2"/>
    <x v="0"/>
    <x v="1"/>
    <x v="3"/>
    <x v="557"/>
    <n v="893395.03"/>
    <n v="0.53"/>
    <x v="6"/>
    <n v="7"/>
    <x v="1"/>
    <x v="27"/>
    <x v="2"/>
  </r>
  <r>
    <x v="558"/>
    <x v="34"/>
    <x v="0"/>
    <x v="1"/>
    <x v="1"/>
    <x v="19"/>
    <x v="558"/>
    <n v="48412.78"/>
    <n v="0.26"/>
    <x v="6"/>
    <n v="7"/>
    <x v="1"/>
    <x v="27"/>
    <x v="2"/>
  </r>
  <r>
    <x v="559"/>
    <x v="17"/>
    <x v="2"/>
    <x v="0"/>
    <x v="1"/>
    <x v="12"/>
    <x v="559"/>
    <n v="266539.86"/>
    <n v="0.37"/>
    <x v="6"/>
    <n v="7"/>
    <x v="1"/>
    <x v="28"/>
    <x v="2"/>
  </r>
  <r>
    <x v="560"/>
    <x v="15"/>
    <x v="0"/>
    <x v="0"/>
    <x v="1"/>
    <x v="5"/>
    <x v="560"/>
    <n v="78723.45"/>
    <n v="0.45"/>
    <x v="6"/>
    <n v="7"/>
    <x v="1"/>
    <x v="28"/>
    <x v="2"/>
  </r>
  <r>
    <x v="561"/>
    <x v="19"/>
    <x v="1"/>
    <x v="0"/>
    <x v="1"/>
    <x v="6"/>
    <x v="561"/>
    <n v="207052.2"/>
    <n v="0.45"/>
    <x v="6"/>
    <n v="7"/>
    <x v="1"/>
    <x v="28"/>
    <x v="2"/>
  </r>
  <r>
    <x v="562"/>
    <x v="41"/>
    <x v="2"/>
    <x v="1"/>
    <x v="1"/>
    <x v="3"/>
    <x v="562"/>
    <n v="258626.2"/>
    <n v="0.2"/>
    <x v="6"/>
    <n v="7"/>
    <x v="1"/>
    <x v="28"/>
    <x v="2"/>
  </r>
  <r>
    <x v="563"/>
    <x v="9"/>
    <x v="2"/>
    <x v="0"/>
    <x v="1"/>
    <x v="0"/>
    <x v="563"/>
    <n v="361241.16"/>
    <n v="0.41"/>
    <x v="6"/>
    <n v="7"/>
    <x v="1"/>
    <x v="28"/>
    <x v="2"/>
  </r>
  <r>
    <x v="564"/>
    <x v="28"/>
    <x v="2"/>
    <x v="1"/>
    <x v="1"/>
    <x v="17"/>
    <x v="564"/>
    <n v="575590.18000000005"/>
    <n v="0.38"/>
    <x v="6"/>
    <n v="7"/>
    <x v="1"/>
    <x v="28"/>
    <x v="2"/>
  </r>
  <r>
    <x v="565"/>
    <x v="15"/>
    <x v="0"/>
    <x v="1"/>
    <x v="0"/>
    <x v="5"/>
    <x v="565"/>
    <n v="51325.200000000004"/>
    <n v="0.4"/>
    <x v="6"/>
    <n v="7"/>
    <x v="1"/>
    <x v="28"/>
    <x v="2"/>
  </r>
  <r>
    <x v="566"/>
    <x v="9"/>
    <x v="2"/>
    <x v="0"/>
    <x v="1"/>
    <x v="0"/>
    <x v="566"/>
    <n v="610924.14"/>
    <n v="0.54"/>
    <x v="6"/>
    <n v="7"/>
    <x v="1"/>
    <x v="29"/>
    <x v="2"/>
  </r>
  <r>
    <x v="567"/>
    <x v="42"/>
    <x v="2"/>
    <x v="0"/>
    <x v="1"/>
    <x v="7"/>
    <x v="567"/>
    <n v="911115.51"/>
    <n v="0.51"/>
    <x v="6"/>
    <n v="7"/>
    <x v="1"/>
    <x v="29"/>
    <x v="2"/>
  </r>
  <r>
    <x v="568"/>
    <x v="2"/>
    <x v="0"/>
    <x v="0"/>
    <x v="1"/>
    <x v="2"/>
    <x v="568"/>
    <n v="47405.88"/>
    <n v="0.37"/>
    <x v="6"/>
    <n v="7"/>
    <x v="1"/>
    <x v="29"/>
    <x v="2"/>
  </r>
  <r>
    <x v="569"/>
    <x v="15"/>
    <x v="0"/>
    <x v="0"/>
    <x v="1"/>
    <x v="5"/>
    <x v="569"/>
    <n v="134278.69999999998"/>
    <n v="0.57999999999999996"/>
    <x v="6"/>
    <n v="7"/>
    <x v="1"/>
    <x v="29"/>
    <x v="2"/>
  </r>
  <r>
    <x v="570"/>
    <x v="38"/>
    <x v="1"/>
    <x v="1"/>
    <x v="1"/>
    <x v="17"/>
    <x v="570"/>
    <n v="95371.900000000009"/>
    <n v="0.26"/>
    <x v="6"/>
    <n v="7"/>
    <x v="1"/>
    <x v="29"/>
    <x v="2"/>
  </r>
  <r>
    <x v="571"/>
    <x v="22"/>
    <x v="2"/>
    <x v="1"/>
    <x v="1"/>
    <x v="10"/>
    <x v="571"/>
    <n v="322430.22000000003"/>
    <n v="0.27"/>
    <x v="6"/>
    <n v="7"/>
    <x v="1"/>
    <x v="29"/>
    <x v="2"/>
  </r>
  <r>
    <x v="572"/>
    <x v="44"/>
    <x v="2"/>
    <x v="0"/>
    <x v="1"/>
    <x v="16"/>
    <x v="572"/>
    <n v="468270.89"/>
    <n v="0.37"/>
    <x v="6"/>
    <n v="7"/>
    <x v="1"/>
    <x v="29"/>
    <x v="2"/>
  </r>
  <r>
    <x v="573"/>
    <x v="16"/>
    <x v="2"/>
    <x v="1"/>
    <x v="1"/>
    <x v="12"/>
    <x v="573"/>
    <n v="664595.1"/>
    <n v="0.39"/>
    <x v="6"/>
    <n v="7"/>
    <x v="1"/>
    <x v="30"/>
    <x v="2"/>
  </r>
  <r>
    <x v="574"/>
    <x v="30"/>
    <x v="1"/>
    <x v="1"/>
    <x v="2"/>
    <x v="18"/>
    <x v="574"/>
    <n v="73705.06"/>
    <n v="0.26"/>
    <x v="6"/>
    <n v="7"/>
    <x v="1"/>
    <x v="30"/>
    <x v="2"/>
  </r>
  <r>
    <x v="575"/>
    <x v="40"/>
    <x v="2"/>
    <x v="0"/>
    <x v="0"/>
    <x v="14"/>
    <x v="575"/>
    <n v="781168.2"/>
    <n v="0.47"/>
    <x v="6"/>
    <n v="7"/>
    <x v="1"/>
    <x v="30"/>
    <x v="2"/>
  </r>
  <r>
    <x v="576"/>
    <x v="34"/>
    <x v="0"/>
    <x v="0"/>
    <x v="0"/>
    <x v="19"/>
    <x v="576"/>
    <n v="64330.200000000004"/>
    <n v="0.45"/>
    <x v="6"/>
    <n v="7"/>
    <x v="1"/>
    <x v="30"/>
    <x v="2"/>
  </r>
  <r>
    <x v="577"/>
    <x v="36"/>
    <x v="2"/>
    <x v="0"/>
    <x v="2"/>
    <x v="4"/>
    <x v="577"/>
    <n v="539196.84"/>
    <n v="0.39"/>
    <x v="6"/>
    <n v="7"/>
    <x v="1"/>
    <x v="30"/>
    <x v="2"/>
  </r>
  <r>
    <x v="578"/>
    <x v="46"/>
    <x v="2"/>
    <x v="0"/>
    <x v="0"/>
    <x v="1"/>
    <x v="578"/>
    <n v="556363.67000000004"/>
    <n v="0.43"/>
    <x v="7"/>
    <n v="8"/>
    <x v="1"/>
    <x v="30"/>
    <x v="2"/>
  </r>
  <r>
    <x v="579"/>
    <x v="12"/>
    <x v="2"/>
    <x v="1"/>
    <x v="0"/>
    <x v="10"/>
    <x v="579"/>
    <n v="314818"/>
    <n v="0.35"/>
    <x v="7"/>
    <n v="8"/>
    <x v="1"/>
    <x v="30"/>
    <x v="2"/>
  </r>
  <r>
    <x v="580"/>
    <x v="38"/>
    <x v="1"/>
    <x v="0"/>
    <x v="1"/>
    <x v="17"/>
    <x v="580"/>
    <n v="133600.62"/>
    <n v="0.51"/>
    <x v="7"/>
    <n v="8"/>
    <x v="1"/>
    <x v="31"/>
    <x v="2"/>
  </r>
  <r>
    <x v="581"/>
    <x v="42"/>
    <x v="2"/>
    <x v="0"/>
    <x v="1"/>
    <x v="7"/>
    <x v="581"/>
    <n v="272362.86"/>
    <n v="0.42"/>
    <x v="7"/>
    <n v="8"/>
    <x v="1"/>
    <x v="31"/>
    <x v="2"/>
  </r>
  <r>
    <x v="582"/>
    <x v="29"/>
    <x v="1"/>
    <x v="0"/>
    <x v="2"/>
    <x v="3"/>
    <x v="582"/>
    <n v="189175.59"/>
    <n v="0.56999999999999995"/>
    <x v="7"/>
    <n v="8"/>
    <x v="1"/>
    <x v="31"/>
    <x v="2"/>
  </r>
  <r>
    <x v="583"/>
    <x v="5"/>
    <x v="2"/>
    <x v="1"/>
    <x v="0"/>
    <x v="5"/>
    <x v="583"/>
    <n v="308967.8"/>
    <n v="0.2"/>
    <x v="7"/>
    <n v="8"/>
    <x v="1"/>
    <x v="31"/>
    <x v="2"/>
  </r>
  <r>
    <x v="584"/>
    <x v="12"/>
    <x v="2"/>
    <x v="0"/>
    <x v="1"/>
    <x v="10"/>
    <x v="584"/>
    <n v="1089059.8400000001"/>
    <n v="0.61"/>
    <x v="7"/>
    <n v="8"/>
    <x v="1"/>
    <x v="31"/>
    <x v="2"/>
  </r>
  <r>
    <x v="585"/>
    <x v="39"/>
    <x v="2"/>
    <x v="1"/>
    <x v="1"/>
    <x v="12"/>
    <x v="585"/>
    <n v="271464.89999999997"/>
    <n v="0.35"/>
    <x v="7"/>
    <n v="8"/>
    <x v="1"/>
    <x v="31"/>
    <x v="2"/>
  </r>
  <r>
    <x v="586"/>
    <x v="41"/>
    <x v="2"/>
    <x v="0"/>
    <x v="1"/>
    <x v="3"/>
    <x v="586"/>
    <n v="657187.51"/>
    <n v="0.49"/>
    <x v="7"/>
    <n v="8"/>
    <x v="1"/>
    <x v="31"/>
    <x v="2"/>
  </r>
  <r>
    <x v="587"/>
    <x v="7"/>
    <x v="1"/>
    <x v="0"/>
    <x v="2"/>
    <x v="7"/>
    <x v="587"/>
    <n v="182754.36000000002"/>
    <n v="0.54"/>
    <x v="7"/>
    <n v="8"/>
    <x v="1"/>
    <x v="32"/>
    <x v="2"/>
  </r>
  <r>
    <x v="588"/>
    <x v="33"/>
    <x v="2"/>
    <x v="1"/>
    <x v="0"/>
    <x v="13"/>
    <x v="588"/>
    <n v="143336.63999999998"/>
    <n v="0.24"/>
    <x v="7"/>
    <n v="8"/>
    <x v="1"/>
    <x v="32"/>
    <x v="2"/>
  </r>
  <r>
    <x v="589"/>
    <x v="45"/>
    <x v="0"/>
    <x v="1"/>
    <x v="1"/>
    <x v="5"/>
    <x v="589"/>
    <n v="47817"/>
    <n v="0.33"/>
    <x v="7"/>
    <n v="8"/>
    <x v="1"/>
    <x v="32"/>
    <x v="2"/>
  </r>
  <r>
    <x v="590"/>
    <x v="32"/>
    <x v="1"/>
    <x v="0"/>
    <x v="2"/>
    <x v="13"/>
    <x v="590"/>
    <n v="193168.26"/>
    <n v="0.46"/>
    <x v="7"/>
    <n v="8"/>
    <x v="1"/>
    <x v="32"/>
    <x v="2"/>
  </r>
  <r>
    <x v="591"/>
    <x v="25"/>
    <x v="0"/>
    <x v="1"/>
    <x v="1"/>
    <x v="10"/>
    <x v="591"/>
    <n v="25361.1"/>
    <n v="0.31"/>
    <x v="7"/>
    <n v="8"/>
    <x v="1"/>
    <x v="32"/>
    <x v="2"/>
  </r>
  <r>
    <x v="592"/>
    <x v="47"/>
    <x v="2"/>
    <x v="0"/>
    <x v="1"/>
    <x v="0"/>
    <x v="592"/>
    <n v="303016.37"/>
    <n v="0.53"/>
    <x v="7"/>
    <n v="8"/>
    <x v="1"/>
    <x v="32"/>
    <x v="2"/>
  </r>
  <r>
    <x v="593"/>
    <x v="18"/>
    <x v="2"/>
    <x v="1"/>
    <x v="1"/>
    <x v="13"/>
    <x v="593"/>
    <n v="513044.73000000004"/>
    <n v="0.33"/>
    <x v="7"/>
    <n v="8"/>
    <x v="1"/>
    <x v="32"/>
    <x v="2"/>
  </r>
  <r>
    <x v="594"/>
    <x v="4"/>
    <x v="2"/>
    <x v="0"/>
    <x v="1"/>
    <x v="4"/>
    <x v="594"/>
    <n v="438460.64999999997"/>
    <n v="0.47"/>
    <x v="7"/>
    <n v="8"/>
    <x v="1"/>
    <x v="33"/>
    <x v="2"/>
  </r>
  <r>
    <x v="595"/>
    <x v="38"/>
    <x v="1"/>
    <x v="1"/>
    <x v="1"/>
    <x v="17"/>
    <x v="595"/>
    <n v="95643.9"/>
    <n v="0.3"/>
    <x v="7"/>
    <n v="8"/>
    <x v="1"/>
    <x v="33"/>
    <x v="2"/>
  </r>
  <r>
    <x v="596"/>
    <x v="11"/>
    <x v="1"/>
    <x v="1"/>
    <x v="0"/>
    <x v="9"/>
    <x v="596"/>
    <n v="104124.68000000001"/>
    <n v="0.22"/>
    <x v="7"/>
    <n v="8"/>
    <x v="1"/>
    <x v="33"/>
    <x v="2"/>
  </r>
  <r>
    <x v="597"/>
    <x v="23"/>
    <x v="2"/>
    <x v="0"/>
    <x v="1"/>
    <x v="7"/>
    <x v="597"/>
    <n v="848085.12"/>
    <n v="0.51"/>
    <x v="7"/>
    <n v="8"/>
    <x v="1"/>
    <x v="33"/>
    <x v="2"/>
  </r>
  <r>
    <x v="598"/>
    <x v="34"/>
    <x v="0"/>
    <x v="0"/>
    <x v="1"/>
    <x v="19"/>
    <x v="598"/>
    <n v="51818.44"/>
    <n v="0.43"/>
    <x v="7"/>
    <n v="8"/>
    <x v="1"/>
    <x v="33"/>
    <x v="2"/>
  </r>
  <r>
    <x v="599"/>
    <x v="24"/>
    <x v="2"/>
    <x v="2"/>
    <x v="1"/>
    <x v="15"/>
    <x v="599"/>
    <n v="542708"/>
    <n v="0.34"/>
    <x v="7"/>
    <n v="8"/>
    <x v="1"/>
    <x v="33"/>
    <x v="2"/>
  </r>
  <r>
    <x v="600"/>
    <x v="28"/>
    <x v="2"/>
    <x v="0"/>
    <x v="1"/>
    <x v="17"/>
    <x v="600"/>
    <n v="272468.8"/>
    <n v="0.4"/>
    <x v="7"/>
    <n v="8"/>
    <x v="1"/>
    <x v="33"/>
    <x v="2"/>
  </r>
  <r>
    <x v="601"/>
    <x v="14"/>
    <x v="0"/>
    <x v="1"/>
    <x v="2"/>
    <x v="10"/>
    <x v="601"/>
    <n v="21986.75"/>
    <n v="0.25"/>
    <x v="7"/>
    <n v="8"/>
    <x v="1"/>
    <x v="34"/>
    <x v="2"/>
  </r>
  <r>
    <x v="602"/>
    <x v="23"/>
    <x v="2"/>
    <x v="1"/>
    <x v="1"/>
    <x v="7"/>
    <x v="602"/>
    <n v="260599.40000000002"/>
    <n v="0.2"/>
    <x v="7"/>
    <n v="8"/>
    <x v="1"/>
    <x v="34"/>
    <x v="2"/>
  </r>
  <r>
    <x v="603"/>
    <x v="10"/>
    <x v="2"/>
    <x v="0"/>
    <x v="1"/>
    <x v="9"/>
    <x v="603"/>
    <n v="322472.14"/>
    <n v="0.53"/>
    <x v="7"/>
    <n v="8"/>
    <x v="1"/>
    <x v="34"/>
    <x v="2"/>
  </r>
  <r>
    <x v="604"/>
    <x v="12"/>
    <x v="2"/>
    <x v="0"/>
    <x v="0"/>
    <x v="10"/>
    <x v="604"/>
    <n v="463143.6"/>
    <n v="0.6"/>
    <x v="7"/>
    <n v="8"/>
    <x v="1"/>
    <x v="34"/>
    <x v="2"/>
  </r>
  <r>
    <x v="605"/>
    <x v="2"/>
    <x v="0"/>
    <x v="1"/>
    <x v="2"/>
    <x v="2"/>
    <x v="605"/>
    <n v="29195.759999999998"/>
    <n v="0.22"/>
    <x v="7"/>
    <n v="8"/>
    <x v="1"/>
    <x v="34"/>
    <x v="2"/>
  </r>
  <r>
    <x v="606"/>
    <x v="13"/>
    <x v="1"/>
    <x v="1"/>
    <x v="1"/>
    <x v="11"/>
    <x v="606"/>
    <n v="125568.12000000001"/>
    <n v="0.34"/>
    <x v="7"/>
    <n v="8"/>
    <x v="1"/>
    <x v="34"/>
    <x v="2"/>
  </r>
  <r>
    <x v="607"/>
    <x v="38"/>
    <x v="1"/>
    <x v="1"/>
    <x v="1"/>
    <x v="17"/>
    <x v="607"/>
    <n v="91177.919999999998"/>
    <n v="0.32"/>
    <x v="7"/>
    <n v="8"/>
    <x v="1"/>
    <x v="34"/>
    <x v="2"/>
  </r>
  <r>
    <x v="608"/>
    <x v="42"/>
    <x v="2"/>
    <x v="2"/>
    <x v="1"/>
    <x v="7"/>
    <x v="608"/>
    <n v="461331.15"/>
    <n v="0.31"/>
    <x v="7"/>
    <n v="8"/>
    <x v="1"/>
    <x v="35"/>
    <x v="2"/>
  </r>
  <r>
    <x v="609"/>
    <x v="35"/>
    <x v="1"/>
    <x v="0"/>
    <x v="1"/>
    <x v="17"/>
    <x v="609"/>
    <n v="196973.54"/>
    <n v="0.43"/>
    <x v="8"/>
    <n v="9"/>
    <x v="1"/>
    <x v="35"/>
    <x v="2"/>
  </r>
  <r>
    <x v="610"/>
    <x v="21"/>
    <x v="2"/>
    <x v="0"/>
    <x v="1"/>
    <x v="1"/>
    <x v="610"/>
    <n v="754960.74"/>
    <n v="0.46"/>
    <x v="8"/>
    <n v="9"/>
    <x v="1"/>
    <x v="35"/>
    <x v="2"/>
  </r>
  <r>
    <x v="611"/>
    <x v="21"/>
    <x v="2"/>
    <x v="1"/>
    <x v="1"/>
    <x v="1"/>
    <x v="611"/>
    <n v="186446.26"/>
    <n v="0.22"/>
    <x v="8"/>
    <n v="9"/>
    <x v="1"/>
    <x v="35"/>
    <x v="2"/>
  </r>
  <r>
    <x v="612"/>
    <x v="46"/>
    <x v="2"/>
    <x v="1"/>
    <x v="1"/>
    <x v="1"/>
    <x v="612"/>
    <n v="337565.89999999997"/>
    <n v="0.35"/>
    <x v="8"/>
    <n v="9"/>
    <x v="1"/>
    <x v="35"/>
    <x v="2"/>
  </r>
  <r>
    <x v="613"/>
    <x v="40"/>
    <x v="2"/>
    <x v="2"/>
    <x v="1"/>
    <x v="14"/>
    <x v="613"/>
    <n v="342252.68000000005"/>
    <n v="0.28000000000000003"/>
    <x v="8"/>
    <n v="9"/>
    <x v="1"/>
    <x v="35"/>
    <x v="2"/>
  </r>
  <r>
    <x v="614"/>
    <x v="48"/>
    <x v="2"/>
    <x v="0"/>
    <x v="1"/>
    <x v="13"/>
    <x v="614"/>
    <n v="278524.95"/>
    <n v="0.55000000000000004"/>
    <x v="8"/>
    <n v="9"/>
    <x v="1"/>
    <x v="35"/>
    <x v="2"/>
  </r>
  <r>
    <x v="615"/>
    <x v="21"/>
    <x v="2"/>
    <x v="1"/>
    <x v="1"/>
    <x v="1"/>
    <x v="615"/>
    <n v="273604.8"/>
    <n v="0.3"/>
    <x v="8"/>
    <n v="9"/>
    <x v="1"/>
    <x v="36"/>
    <x v="2"/>
  </r>
  <r>
    <x v="616"/>
    <x v="29"/>
    <x v="1"/>
    <x v="1"/>
    <x v="1"/>
    <x v="3"/>
    <x v="616"/>
    <n v="96364.4"/>
    <n v="0.22"/>
    <x v="8"/>
    <n v="9"/>
    <x v="1"/>
    <x v="36"/>
    <x v="2"/>
  </r>
  <r>
    <x v="617"/>
    <x v="7"/>
    <x v="1"/>
    <x v="2"/>
    <x v="1"/>
    <x v="7"/>
    <x v="617"/>
    <n v="76652.62"/>
    <n v="0.22"/>
    <x v="8"/>
    <n v="9"/>
    <x v="1"/>
    <x v="36"/>
    <x v="2"/>
  </r>
  <r>
    <x v="618"/>
    <x v="42"/>
    <x v="2"/>
    <x v="0"/>
    <x v="0"/>
    <x v="7"/>
    <x v="618"/>
    <n v="780137.12000000011"/>
    <n v="0.56000000000000005"/>
    <x v="8"/>
    <n v="9"/>
    <x v="1"/>
    <x v="36"/>
    <x v="2"/>
  </r>
  <r>
    <x v="619"/>
    <x v="29"/>
    <x v="1"/>
    <x v="1"/>
    <x v="1"/>
    <x v="3"/>
    <x v="619"/>
    <n v="111206.01"/>
    <n v="0.28999999999999998"/>
    <x v="8"/>
    <n v="9"/>
    <x v="1"/>
    <x v="36"/>
    <x v="2"/>
  </r>
  <r>
    <x v="620"/>
    <x v="43"/>
    <x v="2"/>
    <x v="0"/>
    <x v="1"/>
    <x v="12"/>
    <x v="620"/>
    <n v="680650.1"/>
    <n v="0.65"/>
    <x v="8"/>
    <n v="9"/>
    <x v="1"/>
    <x v="36"/>
    <x v="2"/>
  </r>
  <r>
    <x v="621"/>
    <x v="0"/>
    <x v="0"/>
    <x v="2"/>
    <x v="1"/>
    <x v="0"/>
    <x v="621"/>
    <n v="54330.5"/>
    <n v="0.35"/>
    <x v="8"/>
    <n v="9"/>
    <x v="1"/>
    <x v="36"/>
    <x v="2"/>
  </r>
  <r>
    <x v="622"/>
    <x v="34"/>
    <x v="0"/>
    <x v="1"/>
    <x v="1"/>
    <x v="19"/>
    <x v="622"/>
    <n v="51425.08"/>
    <n v="0.28000000000000003"/>
    <x v="8"/>
    <n v="9"/>
    <x v="1"/>
    <x v="37"/>
    <x v="2"/>
  </r>
  <r>
    <x v="623"/>
    <x v="4"/>
    <x v="2"/>
    <x v="0"/>
    <x v="1"/>
    <x v="4"/>
    <x v="623"/>
    <n v="310588.94999999995"/>
    <n v="0.35"/>
    <x v="8"/>
    <n v="9"/>
    <x v="1"/>
    <x v="37"/>
    <x v="2"/>
  </r>
  <r>
    <x v="624"/>
    <x v="1"/>
    <x v="1"/>
    <x v="0"/>
    <x v="1"/>
    <x v="1"/>
    <x v="624"/>
    <n v="117387.6"/>
    <n v="0.44"/>
    <x v="8"/>
    <n v="9"/>
    <x v="1"/>
    <x v="37"/>
    <x v="2"/>
  </r>
  <r>
    <x v="625"/>
    <x v="38"/>
    <x v="1"/>
    <x v="1"/>
    <x v="1"/>
    <x v="17"/>
    <x v="625"/>
    <n v="127728.48000000001"/>
    <n v="0.33"/>
    <x v="8"/>
    <n v="9"/>
    <x v="1"/>
    <x v="37"/>
    <x v="2"/>
  </r>
  <r>
    <x v="626"/>
    <x v="15"/>
    <x v="0"/>
    <x v="1"/>
    <x v="0"/>
    <x v="5"/>
    <x v="626"/>
    <n v="19326.600000000002"/>
    <n v="0.2"/>
    <x v="8"/>
    <n v="9"/>
    <x v="1"/>
    <x v="37"/>
    <x v="2"/>
  </r>
  <r>
    <x v="627"/>
    <x v="35"/>
    <x v="1"/>
    <x v="0"/>
    <x v="1"/>
    <x v="17"/>
    <x v="627"/>
    <n v="206271.87"/>
    <n v="0.49"/>
    <x v="8"/>
    <n v="9"/>
    <x v="1"/>
    <x v="37"/>
    <x v="2"/>
  </r>
  <r>
    <x v="628"/>
    <x v="3"/>
    <x v="2"/>
    <x v="0"/>
    <x v="0"/>
    <x v="3"/>
    <x v="628"/>
    <n v="291734.85000000003"/>
    <n v="0.55000000000000004"/>
    <x v="8"/>
    <n v="9"/>
    <x v="1"/>
    <x v="37"/>
    <x v="2"/>
  </r>
  <r>
    <x v="629"/>
    <x v="39"/>
    <x v="2"/>
    <x v="0"/>
    <x v="1"/>
    <x v="12"/>
    <x v="629"/>
    <n v="760498.65"/>
    <n v="0.45"/>
    <x v="8"/>
    <n v="9"/>
    <x v="1"/>
    <x v="38"/>
    <x v="2"/>
  </r>
  <r>
    <x v="630"/>
    <x v="9"/>
    <x v="2"/>
    <x v="0"/>
    <x v="1"/>
    <x v="0"/>
    <x v="630"/>
    <n v="585586.95000000007"/>
    <n v="0.39"/>
    <x v="8"/>
    <n v="9"/>
    <x v="1"/>
    <x v="38"/>
    <x v="2"/>
  </r>
  <r>
    <x v="631"/>
    <x v="2"/>
    <x v="0"/>
    <x v="0"/>
    <x v="1"/>
    <x v="2"/>
    <x v="631"/>
    <n v="100020.76"/>
    <n v="0.49"/>
    <x v="8"/>
    <n v="9"/>
    <x v="1"/>
    <x v="38"/>
    <x v="2"/>
  </r>
  <r>
    <x v="632"/>
    <x v="38"/>
    <x v="1"/>
    <x v="0"/>
    <x v="1"/>
    <x v="17"/>
    <x v="632"/>
    <n v="221133.5"/>
    <n v="0.5"/>
    <x v="8"/>
    <n v="9"/>
    <x v="1"/>
    <x v="38"/>
    <x v="2"/>
  </r>
  <r>
    <x v="633"/>
    <x v="41"/>
    <x v="2"/>
    <x v="1"/>
    <x v="1"/>
    <x v="3"/>
    <x v="633"/>
    <n v="289404.36000000004"/>
    <n v="0.28000000000000003"/>
    <x v="8"/>
    <n v="9"/>
    <x v="1"/>
    <x v="38"/>
    <x v="2"/>
  </r>
  <r>
    <x v="634"/>
    <x v="12"/>
    <x v="2"/>
    <x v="0"/>
    <x v="1"/>
    <x v="10"/>
    <x v="634"/>
    <n v="902432.88"/>
    <n v="0.54"/>
    <x v="8"/>
    <n v="9"/>
    <x v="1"/>
    <x v="38"/>
    <x v="2"/>
  </r>
  <r>
    <x v="635"/>
    <x v="22"/>
    <x v="2"/>
    <x v="1"/>
    <x v="1"/>
    <x v="10"/>
    <x v="635"/>
    <n v="301563.27"/>
    <n v="0.27"/>
    <x v="8"/>
    <n v="9"/>
    <x v="1"/>
    <x v="38"/>
    <x v="2"/>
  </r>
  <r>
    <x v="636"/>
    <x v="15"/>
    <x v="0"/>
    <x v="0"/>
    <x v="1"/>
    <x v="5"/>
    <x v="636"/>
    <n v="160709.9"/>
    <n v="0.65"/>
    <x v="8"/>
    <n v="9"/>
    <x v="1"/>
    <x v="39"/>
    <x v="2"/>
  </r>
  <r>
    <x v="637"/>
    <x v="8"/>
    <x v="2"/>
    <x v="0"/>
    <x v="1"/>
    <x v="8"/>
    <x v="637"/>
    <n v="661854.9"/>
    <n v="0.46"/>
    <x v="8"/>
    <n v="9"/>
    <x v="1"/>
    <x v="39"/>
    <x v="2"/>
  </r>
  <r>
    <x v="638"/>
    <x v="42"/>
    <x v="2"/>
    <x v="1"/>
    <x v="1"/>
    <x v="7"/>
    <x v="638"/>
    <n v="151629.30000000002"/>
    <n v="0.27"/>
    <x v="8"/>
    <n v="9"/>
    <x v="1"/>
    <x v="39"/>
    <x v="2"/>
  </r>
  <r>
    <x v="639"/>
    <x v="47"/>
    <x v="2"/>
    <x v="1"/>
    <x v="1"/>
    <x v="0"/>
    <x v="639"/>
    <n v="260655.3"/>
    <n v="0.3"/>
    <x v="9"/>
    <n v="10"/>
    <x v="1"/>
    <x v="39"/>
    <x v="3"/>
  </r>
  <r>
    <x v="640"/>
    <x v="49"/>
    <x v="0"/>
    <x v="0"/>
    <x v="0"/>
    <x v="16"/>
    <x v="640"/>
    <n v="70149.600000000006"/>
    <n v="0.45"/>
    <x v="9"/>
    <n v="10"/>
    <x v="1"/>
    <x v="39"/>
    <x v="3"/>
  </r>
  <r>
    <x v="641"/>
    <x v="31"/>
    <x v="1"/>
    <x v="0"/>
    <x v="2"/>
    <x v="4"/>
    <x v="641"/>
    <n v="313693.38"/>
    <n v="0.63"/>
    <x v="9"/>
    <n v="10"/>
    <x v="1"/>
    <x v="39"/>
    <x v="3"/>
  </r>
  <r>
    <x v="642"/>
    <x v="0"/>
    <x v="0"/>
    <x v="1"/>
    <x v="1"/>
    <x v="0"/>
    <x v="642"/>
    <n v="66814.44"/>
    <n v="0.28000000000000003"/>
    <x v="9"/>
    <n v="10"/>
    <x v="1"/>
    <x v="39"/>
    <x v="3"/>
  </r>
  <r>
    <x v="643"/>
    <x v="19"/>
    <x v="1"/>
    <x v="0"/>
    <x v="1"/>
    <x v="6"/>
    <x v="643"/>
    <n v="150564.96"/>
    <n v="0.36"/>
    <x v="9"/>
    <n v="10"/>
    <x v="1"/>
    <x v="40"/>
    <x v="3"/>
  </r>
  <r>
    <x v="644"/>
    <x v="32"/>
    <x v="1"/>
    <x v="0"/>
    <x v="1"/>
    <x v="13"/>
    <x v="644"/>
    <n v="213355.8"/>
    <n v="0.63"/>
    <x v="9"/>
    <n v="10"/>
    <x v="1"/>
    <x v="40"/>
    <x v="3"/>
  </r>
  <r>
    <x v="645"/>
    <x v="32"/>
    <x v="1"/>
    <x v="2"/>
    <x v="1"/>
    <x v="13"/>
    <x v="645"/>
    <n v="125284.5"/>
    <n v="0.3"/>
    <x v="9"/>
    <n v="10"/>
    <x v="1"/>
    <x v="40"/>
    <x v="3"/>
  </r>
  <r>
    <x v="646"/>
    <x v="29"/>
    <x v="1"/>
    <x v="0"/>
    <x v="0"/>
    <x v="3"/>
    <x v="646"/>
    <n v="101985.60000000001"/>
    <n v="0.4"/>
    <x v="9"/>
    <n v="10"/>
    <x v="1"/>
    <x v="40"/>
    <x v="3"/>
  </r>
  <r>
    <x v="647"/>
    <x v="43"/>
    <x v="2"/>
    <x v="1"/>
    <x v="1"/>
    <x v="12"/>
    <x v="647"/>
    <n v="209706.30000000002"/>
    <n v="0.27"/>
    <x v="9"/>
    <n v="10"/>
    <x v="1"/>
    <x v="40"/>
    <x v="3"/>
  </r>
  <r>
    <x v="648"/>
    <x v="14"/>
    <x v="0"/>
    <x v="0"/>
    <x v="1"/>
    <x v="10"/>
    <x v="648"/>
    <n v="89673.36"/>
    <n v="0.42"/>
    <x v="9"/>
    <n v="10"/>
    <x v="1"/>
    <x v="40"/>
    <x v="3"/>
  </r>
  <r>
    <x v="649"/>
    <x v="40"/>
    <x v="2"/>
    <x v="0"/>
    <x v="1"/>
    <x v="14"/>
    <x v="649"/>
    <n v="345016.76"/>
    <n v="0.44"/>
    <x v="9"/>
    <n v="10"/>
    <x v="1"/>
    <x v="40"/>
    <x v="3"/>
  </r>
  <r>
    <x v="650"/>
    <x v="41"/>
    <x v="2"/>
    <x v="0"/>
    <x v="1"/>
    <x v="3"/>
    <x v="650"/>
    <n v="496740.6"/>
    <n v="0.36"/>
    <x v="9"/>
    <n v="10"/>
    <x v="1"/>
    <x v="41"/>
    <x v="3"/>
  </r>
  <r>
    <x v="651"/>
    <x v="32"/>
    <x v="1"/>
    <x v="0"/>
    <x v="1"/>
    <x v="13"/>
    <x v="651"/>
    <n v="214938.77"/>
    <n v="0.59"/>
    <x v="9"/>
    <n v="10"/>
    <x v="1"/>
    <x v="41"/>
    <x v="3"/>
  </r>
  <r>
    <x v="652"/>
    <x v="2"/>
    <x v="0"/>
    <x v="1"/>
    <x v="1"/>
    <x v="2"/>
    <x v="652"/>
    <n v="33717"/>
    <n v="0.25"/>
    <x v="9"/>
    <n v="10"/>
    <x v="1"/>
    <x v="41"/>
    <x v="3"/>
  </r>
  <r>
    <x v="653"/>
    <x v="10"/>
    <x v="2"/>
    <x v="0"/>
    <x v="0"/>
    <x v="9"/>
    <x v="653"/>
    <n v="679539.60000000009"/>
    <n v="0.4"/>
    <x v="9"/>
    <n v="10"/>
    <x v="1"/>
    <x v="41"/>
    <x v="3"/>
  </r>
  <r>
    <x v="654"/>
    <x v="42"/>
    <x v="2"/>
    <x v="1"/>
    <x v="1"/>
    <x v="7"/>
    <x v="654"/>
    <n v="325922.39999999997"/>
    <n v="0.24"/>
    <x v="9"/>
    <n v="10"/>
    <x v="1"/>
    <x v="41"/>
    <x v="3"/>
  </r>
  <r>
    <x v="655"/>
    <x v="7"/>
    <x v="1"/>
    <x v="0"/>
    <x v="1"/>
    <x v="7"/>
    <x v="655"/>
    <n v="149009.28"/>
    <n v="0.48"/>
    <x v="9"/>
    <n v="10"/>
    <x v="1"/>
    <x v="41"/>
    <x v="3"/>
  </r>
  <r>
    <x v="656"/>
    <x v="22"/>
    <x v="2"/>
    <x v="0"/>
    <x v="1"/>
    <x v="10"/>
    <x v="656"/>
    <n v="592552.80000000005"/>
    <n v="0.54"/>
    <x v="9"/>
    <n v="10"/>
    <x v="1"/>
    <x v="41"/>
    <x v="3"/>
  </r>
  <r>
    <x v="657"/>
    <x v="32"/>
    <x v="1"/>
    <x v="0"/>
    <x v="1"/>
    <x v="13"/>
    <x v="657"/>
    <n v="286270.56"/>
    <n v="0.61"/>
    <x v="9"/>
    <n v="10"/>
    <x v="1"/>
    <x v="42"/>
    <x v="3"/>
  </r>
  <r>
    <x v="658"/>
    <x v="43"/>
    <x v="2"/>
    <x v="1"/>
    <x v="1"/>
    <x v="12"/>
    <x v="658"/>
    <n v="532148.76"/>
    <n v="0.39"/>
    <x v="9"/>
    <n v="10"/>
    <x v="1"/>
    <x v="42"/>
    <x v="3"/>
  </r>
  <r>
    <x v="659"/>
    <x v="12"/>
    <x v="2"/>
    <x v="1"/>
    <x v="1"/>
    <x v="10"/>
    <x v="659"/>
    <n v="585116.88"/>
    <n v="0.34"/>
    <x v="9"/>
    <n v="10"/>
    <x v="1"/>
    <x v="42"/>
    <x v="3"/>
  </r>
  <r>
    <x v="660"/>
    <x v="24"/>
    <x v="2"/>
    <x v="2"/>
    <x v="1"/>
    <x v="15"/>
    <x v="660"/>
    <n v="101803.6"/>
    <n v="0.2"/>
    <x v="9"/>
    <n v="10"/>
    <x v="1"/>
    <x v="42"/>
    <x v="3"/>
  </r>
  <r>
    <x v="661"/>
    <x v="10"/>
    <x v="2"/>
    <x v="1"/>
    <x v="2"/>
    <x v="9"/>
    <x v="661"/>
    <n v="550747.59"/>
    <n v="0.37"/>
    <x v="9"/>
    <n v="10"/>
    <x v="1"/>
    <x v="42"/>
    <x v="3"/>
  </r>
  <r>
    <x v="662"/>
    <x v="31"/>
    <x v="1"/>
    <x v="1"/>
    <x v="0"/>
    <x v="4"/>
    <x v="662"/>
    <n v="73506.2"/>
    <n v="0.2"/>
    <x v="9"/>
    <n v="10"/>
    <x v="1"/>
    <x v="42"/>
    <x v="3"/>
  </r>
  <r>
    <x v="663"/>
    <x v="43"/>
    <x v="2"/>
    <x v="1"/>
    <x v="2"/>
    <x v="12"/>
    <x v="663"/>
    <n v="341020.05"/>
    <n v="0.35"/>
    <x v="9"/>
    <n v="10"/>
    <x v="1"/>
    <x v="42"/>
    <x v="3"/>
  </r>
  <r>
    <x v="664"/>
    <x v="0"/>
    <x v="0"/>
    <x v="0"/>
    <x v="1"/>
    <x v="0"/>
    <x v="664"/>
    <n v="47201.4"/>
    <n v="0.54"/>
    <x v="9"/>
    <n v="10"/>
    <x v="1"/>
    <x v="43"/>
    <x v="3"/>
  </r>
  <r>
    <x v="665"/>
    <x v="35"/>
    <x v="1"/>
    <x v="0"/>
    <x v="1"/>
    <x v="17"/>
    <x v="665"/>
    <n v="204876.76"/>
    <n v="0.44"/>
    <x v="9"/>
    <n v="10"/>
    <x v="1"/>
    <x v="43"/>
    <x v="3"/>
  </r>
  <r>
    <x v="666"/>
    <x v="18"/>
    <x v="2"/>
    <x v="1"/>
    <x v="1"/>
    <x v="13"/>
    <x v="666"/>
    <n v="580667.49"/>
    <n v="0.39"/>
    <x v="9"/>
    <n v="10"/>
    <x v="1"/>
    <x v="43"/>
    <x v="3"/>
  </r>
  <r>
    <x v="667"/>
    <x v="18"/>
    <x v="2"/>
    <x v="0"/>
    <x v="1"/>
    <x v="13"/>
    <x v="667"/>
    <n v="409024.00000000006"/>
    <n v="0.56000000000000005"/>
    <x v="9"/>
    <n v="10"/>
    <x v="1"/>
    <x v="43"/>
    <x v="3"/>
  </r>
  <r>
    <x v="668"/>
    <x v="17"/>
    <x v="2"/>
    <x v="0"/>
    <x v="1"/>
    <x v="12"/>
    <x v="668"/>
    <n v="464849.10000000003"/>
    <n v="0.45"/>
    <x v="9"/>
    <n v="10"/>
    <x v="1"/>
    <x v="43"/>
    <x v="3"/>
  </r>
  <r>
    <x v="669"/>
    <x v="46"/>
    <x v="2"/>
    <x v="0"/>
    <x v="0"/>
    <x v="1"/>
    <x v="669"/>
    <n v="596258.88"/>
    <n v="0.48"/>
    <x v="9"/>
    <n v="10"/>
    <x v="1"/>
    <x v="43"/>
    <x v="3"/>
  </r>
  <r>
    <x v="670"/>
    <x v="17"/>
    <x v="2"/>
    <x v="0"/>
    <x v="1"/>
    <x v="12"/>
    <x v="670"/>
    <n v="524895"/>
    <n v="0.5"/>
    <x v="10"/>
    <n v="11"/>
    <x v="1"/>
    <x v="43"/>
    <x v="3"/>
  </r>
  <r>
    <x v="671"/>
    <x v="8"/>
    <x v="2"/>
    <x v="1"/>
    <x v="0"/>
    <x v="8"/>
    <x v="671"/>
    <n v="119263.97"/>
    <n v="0.23"/>
    <x v="10"/>
    <n v="11"/>
    <x v="1"/>
    <x v="44"/>
    <x v="3"/>
  </r>
  <r>
    <x v="672"/>
    <x v="31"/>
    <x v="1"/>
    <x v="2"/>
    <x v="2"/>
    <x v="4"/>
    <x v="672"/>
    <n v="46855.740000000005"/>
    <n v="0.17"/>
    <x v="10"/>
    <n v="11"/>
    <x v="1"/>
    <x v="44"/>
    <x v="3"/>
  </r>
  <r>
    <x v="673"/>
    <x v="49"/>
    <x v="0"/>
    <x v="1"/>
    <x v="2"/>
    <x v="16"/>
    <x v="673"/>
    <n v="43173.84"/>
    <n v="0.24"/>
    <x v="10"/>
    <n v="11"/>
    <x v="1"/>
    <x v="44"/>
    <x v="3"/>
  </r>
  <r>
    <x v="674"/>
    <x v="2"/>
    <x v="0"/>
    <x v="1"/>
    <x v="1"/>
    <x v="2"/>
    <x v="674"/>
    <n v="34001.660000000003"/>
    <n v="0.22"/>
    <x v="10"/>
    <n v="11"/>
    <x v="1"/>
    <x v="44"/>
    <x v="3"/>
  </r>
  <r>
    <x v="675"/>
    <x v="47"/>
    <x v="2"/>
    <x v="1"/>
    <x v="1"/>
    <x v="0"/>
    <x v="675"/>
    <n v="530139.72"/>
    <n v="0.33"/>
    <x v="10"/>
    <n v="11"/>
    <x v="1"/>
    <x v="44"/>
    <x v="3"/>
  </r>
  <r>
    <x v="676"/>
    <x v="35"/>
    <x v="1"/>
    <x v="0"/>
    <x v="1"/>
    <x v="17"/>
    <x v="676"/>
    <n v="205003.19"/>
    <n v="0.47"/>
    <x v="10"/>
    <n v="11"/>
    <x v="1"/>
    <x v="44"/>
    <x v="3"/>
  </r>
  <r>
    <x v="677"/>
    <x v="26"/>
    <x v="2"/>
    <x v="0"/>
    <x v="1"/>
    <x v="3"/>
    <x v="677"/>
    <n v="623569.43999999994"/>
    <n v="0.48"/>
    <x v="10"/>
    <n v="11"/>
    <x v="1"/>
    <x v="44"/>
    <x v="3"/>
  </r>
  <r>
    <x v="678"/>
    <x v="31"/>
    <x v="1"/>
    <x v="0"/>
    <x v="1"/>
    <x v="4"/>
    <x v="678"/>
    <n v="267412.19"/>
    <n v="0.59"/>
    <x v="10"/>
    <n v="11"/>
    <x v="1"/>
    <x v="45"/>
    <x v="3"/>
  </r>
  <r>
    <x v="679"/>
    <x v="35"/>
    <x v="1"/>
    <x v="1"/>
    <x v="1"/>
    <x v="17"/>
    <x v="679"/>
    <n v="106450.5"/>
    <n v="0.25"/>
    <x v="10"/>
    <n v="11"/>
    <x v="1"/>
    <x v="45"/>
    <x v="3"/>
  </r>
  <r>
    <x v="680"/>
    <x v="9"/>
    <x v="2"/>
    <x v="1"/>
    <x v="1"/>
    <x v="0"/>
    <x v="680"/>
    <n v="344651.78"/>
    <n v="0.23"/>
    <x v="10"/>
    <n v="11"/>
    <x v="1"/>
    <x v="45"/>
    <x v="3"/>
  </r>
  <r>
    <x v="681"/>
    <x v="46"/>
    <x v="2"/>
    <x v="1"/>
    <x v="1"/>
    <x v="1"/>
    <x v="681"/>
    <n v="413813.4"/>
    <n v="0.39"/>
    <x v="10"/>
    <n v="11"/>
    <x v="1"/>
    <x v="45"/>
    <x v="3"/>
  </r>
  <r>
    <x v="682"/>
    <x v="46"/>
    <x v="2"/>
    <x v="0"/>
    <x v="1"/>
    <x v="1"/>
    <x v="682"/>
    <n v="705216.85"/>
    <n v="0.65"/>
    <x v="10"/>
    <n v="11"/>
    <x v="1"/>
    <x v="45"/>
    <x v="3"/>
  </r>
  <r>
    <x v="683"/>
    <x v="9"/>
    <x v="2"/>
    <x v="1"/>
    <x v="1"/>
    <x v="0"/>
    <x v="683"/>
    <n v="370917.36000000004"/>
    <n v="0.27"/>
    <x v="10"/>
    <n v="11"/>
    <x v="1"/>
    <x v="45"/>
    <x v="3"/>
  </r>
  <r>
    <x v="684"/>
    <x v="33"/>
    <x v="2"/>
    <x v="1"/>
    <x v="1"/>
    <x v="13"/>
    <x v="684"/>
    <n v="503248.2"/>
    <n v="0.39"/>
    <x v="10"/>
    <n v="11"/>
    <x v="1"/>
    <x v="45"/>
    <x v="3"/>
  </r>
  <r>
    <x v="685"/>
    <x v="25"/>
    <x v="0"/>
    <x v="0"/>
    <x v="1"/>
    <x v="10"/>
    <x v="685"/>
    <n v="67646.22"/>
    <n v="0.46"/>
    <x v="10"/>
    <n v="11"/>
    <x v="1"/>
    <x v="46"/>
    <x v="3"/>
  </r>
  <r>
    <x v="686"/>
    <x v="36"/>
    <x v="2"/>
    <x v="0"/>
    <x v="0"/>
    <x v="4"/>
    <x v="686"/>
    <n v="403264.68"/>
    <n v="0.39"/>
    <x v="10"/>
    <n v="11"/>
    <x v="1"/>
    <x v="46"/>
    <x v="3"/>
  </r>
  <r>
    <x v="687"/>
    <x v="10"/>
    <x v="2"/>
    <x v="0"/>
    <x v="1"/>
    <x v="9"/>
    <x v="687"/>
    <n v="393366"/>
    <n v="0.5"/>
    <x v="10"/>
    <n v="11"/>
    <x v="1"/>
    <x v="46"/>
    <x v="3"/>
  </r>
  <r>
    <x v="688"/>
    <x v="14"/>
    <x v="0"/>
    <x v="0"/>
    <x v="1"/>
    <x v="10"/>
    <x v="688"/>
    <n v="143721.60000000001"/>
    <n v="0.6"/>
    <x v="10"/>
    <n v="11"/>
    <x v="1"/>
    <x v="46"/>
    <x v="3"/>
  </r>
  <r>
    <x v="689"/>
    <x v="30"/>
    <x v="1"/>
    <x v="0"/>
    <x v="1"/>
    <x v="18"/>
    <x v="689"/>
    <n v="224467.19999999998"/>
    <n v="0.48"/>
    <x v="10"/>
    <n v="11"/>
    <x v="1"/>
    <x v="46"/>
    <x v="3"/>
  </r>
  <r>
    <x v="690"/>
    <x v="39"/>
    <x v="2"/>
    <x v="1"/>
    <x v="0"/>
    <x v="12"/>
    <x v="690"/>
    <n v="375180.54"/>
    <n v="0.28999999999999998"/>
    <x v="10"/>
    <n v="11"/>
    <x v="1"/>
    <x v="46"/>
    <x v="3"/>
  </r>
  <r>
    <x v="691"/>
    <x v="43"/>
    <x v="2"/>
    <x v="0"/>
    <x v="1"/>
    <x v="12"/>
    <x v="691"/>
    <n v="742604.5"/>
    <n v="0.5"/>
    <x v="10"/>
    <n v="11"/>
    <x v="1"/>
    <x v="46"/>
    <x v="3"/>
  </r>
  <r>
    <x v="692"/>
    <x v="32"/>
    <x v="1"/>
    <x v="1"/>
    <x v="1"/>
    <x v="13"/>
    <x v="692"/>
    <n v="182033.28"/>
    <n v="0.39"/>
    <x v="10"/>
    <n v="11"/>
    <x v="1"/>
    <x v="47"/>
    <x v="3"/>
  </r>
  <r>
    <x v="693"/>
    <x v="12"/>
    <x v="2"/>
    <x v="0"/>
    <x v="1"/>
    <x v="10"/>
    <x v="693"/>
    <n v="490261.2"/>
    <n v="0.4"/>
    <x v="10"/>
    <n v="11"/>
    <x v="1"/>
    <x v="47"/>
    <x v="3"/>
  </r>
  <r>
    <x v="694"/>
    <x v="6"/>
    <x v="1"/>
    <x v="0"/>
    <x v="1"/>
    <x v="6"/>
    <x v="694"/>
    <n v="210938.81999999998"/>
    <n v="0.47"/>
    <x v="10"/>
    <n v="11"/>
    <x v="1"/>
    <x v="47"/>
    <x v="3"/>
  </r>
  <r>
    <x v="695"/>
    <x v="11"/>
    <x v="1"/>
    <x v="1"/>
    <x v="1"/>
    <x v="9"/>
    <x v="695"/>
    <n v="70443.600000000006"/>
    <n v="0.2"/>
    <x v="10"/>
    <n v="11"/>
    <x v="1"/>
    <x v="47"/>
    <x v="3"/>
  </r>
  <r>
    <x v="696"/>
    <x v="2"/>
    <x v="0"/>
    <x v="1"/>
    <x v="0"/>
    <x v="2"/>
    <x v="696"/>
    <n v="62588.480000000003"/>
    <n v="0.32"/>
    <x v="10"/>
    <n v="11"/>
    <x v="1"/>
    <x v="47"/>
    <x v="3"/>
  </r>
  <r>
    <x v="697"/>
    <x v="20"/>
    <x v="0"/>
    <x v="2"/>
    <x v="1"/>
    <x v="14"/>
    <x v="697"/>
    <n v="24835.23"/>
    <n v="0.21"/>
    <x v="10"/>
    <n v="11"/>
    <x v="1"/>
    <x v="47"/>
    <x v="3"/>
  </r>
  <r>
    <x v="698"/>
    <x v="0"/>
    <x v="0"/>
    <x v="0"/>
    <x v="0"/>
    <x v="0"/>
    <x v="698"/>
    <n v="88475.86"/>
    <n v="0.62"/>
    <x v="10"/>
    <n v="11"/>
    <x v="1"/>
    <x v="47"/>
    <x v="3"/>
  </r>
  <r>
    <x v="699"/>
    <x v="17"/>
    <x v="2"/>
    <x v="0"/>
    <x v="1"/>
    <x v="12"/>
    <x v="699"/>
    <n v="875976.92"/>
    <n v="0.52"/>
    <x v="10"/>
    <n v="11"/>
    <x v="1"/>
    <x v="48"/>
    <x v="3"/>
  </r>
  <r>
    <x v="700"/>
    <x v="45"/>
    <x v="0"/>
    <x v="0"/>
    <x v="1"/>
    <x v="5"/>
    <x v="700"/>
    <n v="104653.83"/>
    <n v="0.43"/>
    <x v="11"/>
    <n v="12"/>
    <x v="1"/>
    <x v="48"/>
    <x v="3"/>
  </r>
  <r>
    <x v="701"/>
    <x v="1"/>
    <x v="1"/>
    <x v="0"/>
    <x v="1"/>
    <x v="1"/>
    <x v="701"/>
    <n v="258097.81000000003"/>
    <n v="0.53"/>
    <x v="11"/>
    <n v="12"/>
    <x v="1"/>
    <x v="48"/>
    <x v="3"/>
  </r>
  <r>
    <x v="702"/>
    <x v="43"/>
    <x v="2"/>
    <x v="0"/>
    <x v="1"/>
    <x v="12"/>
    <x v="702"/>
    <n v="578013.03"/>
    <n v="0.63"/>
    <x v="11"/>
    <n v="12"/>
    <x v="1"/>
    <x v="48"/>
    <x v="3"/>
  </r>
  <r>
    <x v="703"/>
    <x v="7"/>
    <x v="1"/>
    <x v="1"/>
    <x v="1"/>
    <x v="7"/>
    <x v="703"/>
    <n v="165271.23000000001"/>
    <n v="0.37"/>
    <x v="11"/>
    <n v="12"/>
    <x v="1"/>
    <x v="48"/>
    <x v="3"/>
  </r>
  <r>
    <x v="704"/>
    <x v="28"/>
    <x v="2"/>
    <x v="0"/>
    <x v="1"/>
    <x v="17"/>
    <x v="704"/>
    <n v="730025.4"/>
    <n v="0.6"/>
    <x v="11"/>
    <n v="12"/>
    <x v="1"/>
    <x v="48"/>
    <x v="3"/>
  </r>
  <r>
    <x v="705"/>
    <x v="40"/>
    <x v="2"/>
    <x v="0"/>
    <x v="1"/>
    <x v="14"/>
    <x v="705"/>
    <n v="260654.37"/>
    <n v="0.51"/>
    <x v="11"/>
    <n v="12"/>
    <x v="1"/>
    <x v="48"/>
    <x v="3"/>
  </r>
  <r>
    <x v="706"/>
    <x v="9"/>
    <x v="2"/>
    <x v="2"/>
    <x v="1"/>
    <x v="0"/>
    <x v="706"/>
    <n v="362576.26999999996"/>
    <n v="0.28999999999999998"/>
    <x v="11"/>
    <n v="12"/>
    <x v="1"/>
    <x v="49"/>
    <x v="3"/>
  </r>
  <r>
    <x v="707"/>
    <x v="37"/>
    <x v="1"/>
    <x v="1"/>
    <x v="1"/>
    <x v="5"/>
    <x v="707"/>
    <n v="109417.28000000001"/>
    <n v="0.28000000000000003"/>
    <x v="11"/>
    <n v="12"/>
    <x v="1"/>
    <x v="49"/>
    <x v="3"/>
  </r>
  <r>
    <x v="708"/>
    <x v="27"/>
    <x v="0"/>
    <x v="0"/>
    <x v="0"/>
    <x v="16"/>
    <x v="708"/>
    <n v="122105.75"/>
    <n v="0.65"/>
    <x v="11"/>
    <n v="12"/>
    <x v="1"/>
    <x v="49"/>
    <x v="3"/>
  </r>
  <r>
    <x v="709"/>
    <x v="0"/>
    <x v="0"/>
    <x v="0"/>
    <x v="1"/>
    <x v="0"/>
    <x v="709"/>
    <n v="35284.799999999996"/>
    <n v="0.48"/>
    <x v="11"/>
    <n v="12"/>
    <x v="1"/>
    <x v="49"/>
    <x v="3"/>
  </r>
  <r>
    <x v="710"/>
    <x v="35"/>
    <x v="1"/>
    <x v="0"/>
    <x v="1"/>
    <x v="17"/>
    <x v="710"/>
    <n v="148915.01"/>
    <n v="0.37"/>
    <x v="11"/>
    <n v="12"/>
    <x v="1"/>
    <x v="49"/>
    <x v="3"/>
  </r>
  <r>
    <x v="711"/>
    <x v="29"/>
    <x v="1"/>
    <x v="1"/>
    <x v="0"/>
    <x v="3"/>
    <x v="711"/>
    <n v="68776.259999999995"/>
    <n v="0.21"/>
    <x v="11"/>
    <n v="12"/>
    <x v="1"/>
    <x v="49"/>
    <x v="3"/>
  </r>
  <r>
    <x v="712"/>
    <x v="45"/>
    <x v="0"/>
    <x v="0"/>
    <x v="0"/>
    <x v="5"/>
    <x v="712"/>
    <n v="82378.649999999994"/>
    <n v="0.37"/>
    <x v="11"/>
    <n v="12"/>
    <x v="1"/>
    <x v="49"/>
    <x v="3"/>
  </r>
  <r>
    <x v="713"/>
    <x v="7"/>
    <x v="1"/>
    <x v="0"/>
    <x v="1"/>
    <x v="7"/>
    <x v="713"/>
    <n v="216864.7"/>
    <n v="0.65"/>
    <x v="11"/>
    <n v="12"/>
    <x v="1"/>
    <x v="50"/>
    <x v="3"/>
  </r>
  <r>
    <x v="714"/>
    <x v="45"/>
    <x v="0"/>
    <x v="0"/>
    <x v="1"/>
    <x v="5"/>
    <x v="714"/>
    <n v="68531.5"/>
    <n v="0.5"/>
    <x v="11"/>
    <n v="12"/>
    <x v="1"/>
    <x v="50"/>
    <x v="3"/>
  </r>
  <r>
    <x v="715"/>
    <x v="43"/>
    <x v="2"/>
    <x v="0"/>
    <x v="0"/>
    <x v="12"/>
    <x v="715"/>
    <n v="272484.84999999998"/>
    <n v="0.47"/>
    <x v="11"/>
    <n v="12"/>
    <x v="1"/>
    <x v="50"/>
    <x v="3"/>
  </r>
  <r>
    <x v="716"/>
    <x v="15"/>
    <x v="0"/>
    <x v="0"/>
    <x v="2"/>
    <x v="5"/>
    <x v="716"/>
    <n v="99276"/>
    <n v="0.4"/>
    <x v="11"/>
    <n v="12"/>
    <x v="1"/>
    <x v="50"/>
    <x v="3"/>
  </r>
  <r>
    <x v="717"/>
    <x v="38"/>
    <x v="1"/>
    <x v="0"/>
    <x v="1"/>
    <x v="17"/>
    <x v="717"/>
    <n v="198833.88"/>
    <n v="0.42"/>
    <x v="11"/>
    <n v="12"/>
    <x v="1"/>
    <x v="50"/>
    <x v="3"/>
  </r>
  <r>
    <x v="718"/>
    <x v="21"/>
    <x v="2"/>
    <x v="1"/>
    <x v="0"/>
    <x v="1"/>
    <x v="718"/>
    <n v="382042.51999999996"/>
    <n v="0.28999999999999998"/>
    <x v="11"/>
    <n v="12"/>
    <x v="1"/>
    <x v="50"/>
    <x v="3"/>
  </r>
  <r>
    <x v="719"/>
    <x v="35"/>
    <x v="1"/>
    <x v="0"/>
    <x v="0"/>
    <x v="17"/>
    <x v="719"/>
    <n v="308705.03999999998"/>
    <n v="0.63"/>
    <x v="11"/>
    <n v="12"/>
    <x v="1"/>
    <x v="50"/>
    <x v="3"/>
  </r>
  <r>
    <x v="720"/>
    <x v="23"/>
    <x v="2"/>
    <x v="0"/>
    <x v="1"/>
    <x v="7"/>
    <x v="720"/>
    <n v="544669.19999999995"/>
    <n v="0.38"/>
    <x v="11"/>
    <n v="12"/>
    <x v="1"/>
    <x v="51"/>
    <x v="3"/>
  </r>
  <r>
    <x v="721"/>
    <x v="33"/>
    <x v="2"/>
    <x v="0"/>
    <x v="1"/>
    <x v="13"/>
    <x v="721"/>
    <n v="579498.4"/>
    <n v="0.52"/>
    <x v="11"/>
    <n v="12"/>
    <x v="1"/>
    <x v="51"/>
    <x v="3"/>
  </r>
  <r>
    <x v="722"/>
    <x v="26"/>
    <x v="2"/>
    <x v="0"/>
    <x v="1"/>
    <x v="3"/>
    <x v="722"/>
    <n v="480378.52"/>
    <n v="0.38"/>
    <x v="11"/>
    <n v="12"/>
    <x v="1"/>
    <x v="51"/>
    <x v="3"/>
  </r>
  <r>
    <x v="723"/>
    <x v="40"/>
    <x v="2"/>
    <x v="0"/>
    <x v="1"/>
    <x v="14"/>
    <x v="723"/>
    <n v="610277.85"/>
    <n v="0.65"/>
    <x v="11"/>
    <n v="12"/>
    <x v="1"/>
    <x v="51"/>
    <x v="3"/>
  </r>
  <r>
    <x v="724"/>
    <x v="42"/>
    <x v="2"/>
    <x v="1"/>
    <x v="1"/>
    <x v="7"/>
    <x v="724"/>
    <n v="120241.68"/>
    <n v="0.24"/>
    <x v="11"/>
    <n v="12"/>
    <x v="1"/>
    <x v="51"/>
    <x v="3"/>
  </r>
  <r>
    <x v="725"/>
    <x v="48"/>
    <x v="2"/>
    <x v="0"/>
    <x v="1"/>
    <x v="13"/>
    <x v="725"/>
    <n v="590291.32999999996"/>
    <n v="0.47"/>
    <x v="11"/>
    <n v="12"/>
    <x v="1"/>
    <x v="51"/>
    <x v="3"/>
  </r>
  <r>
    <x v="726"/>
    <x v="23"/>
    <x v="2"/>
    <x v="2"/>
    <x v="1"/>
    <x v="7"/>
    <x v="726"/>
    <n v="524964"/>
    <n v="0.3"/>
    <x v="11"/>
    <n v="12"/>
    <x v="1"/>
    <x v="51"/>
    <x v="3"/>
  </r>
  <r>
    <x v="727"/>
    <x v="8"/>
    <x v="2"/>
    <x v="0"/>
    <x v="0"/>
    <x v="8"/>
    <x v="727"/>
    <n v="353771.28"/>
    <n v="0.54"/>
    <x v="11"/>
    <n v="12"/>
    <x v="1"/>
    <x v="52"/>
    <x v="3"/>
  </r>
  <r>
    <x v="728"/>
    <x v="23"/>
    <x v="2"/>
    <x v="0"/>
    <x v="1"/>
    <x v="7"/>
    <x v="728"/>
    <n v="467697.6"/>
    <n v="0.48"/>
    <x v="11"/>
    <n v="12"/>
    <x v="1"/>
    <x v="52"/>
    <x v="3"/>
  </r>
  <r>
    <x v="729"/>
    <x v="17"/>
    <x v="2"/>
    <x v="0"/>
    <x v="1"/>
    <x v="12"/>
    <x v="729"/>
    <n v="491748.88"/>
    <n v="0.38"/>
    <x v="11"/>
    <n v="12"/>
    <x v="1"/>
    <x v="52"/>
    <x v="3"/>
  </r>
  <r>
    <x v="730"/>
    <x v="43"/>
    <x v="2"/>
    <x v="1"/>
    <x v="0"/>
    <x v="12"/>
    <x v="730"/>
    <n v="273845.52"/>
    <n v="0.34"/>
    <x v="11"/>
    <n v="12"/>
    <x v="1"/>
    <x v="52"/>
    <x v="3"/>
  </r>
  <r>
    <x v="731"/>
    <x v="36"/>
    <x v="2"/>
    <x v="1"/>
    <x v="0"/>
    <x v="4"/>
    <x v="731"/>
    <n v="675417.20000000007"/>
    <n v="0.4"/>
    <x v="0"/>
    <n v="1"/>
    <x v="2"/>
    <x v="0"/>
    <x v="0"/>
  </r>
  <r>
    <x v="732"/>
    <x v="23"/>
    <x v="2"/>
    <x v="1"/>
    <x v="1"/>
    <x v="7"/>
    <x v="732"/>
    <n v="582340"/>
    <n v="0.4"/>
    <x v="0"/>
    <n v="1"/>
    <x v="2"/>
    <x v="0"/>
    <x v="0"/>
  </r>
  <r>
    <x v="733"/>
    <x v="3"/>
    <x v="2"/>
    <x v="0"/>
    <x v="1"/>
    <x v="3"/>
    <x v="733"/>
    <n v="871220.56"/>
    <n v="0.56000000000000005"/>
    <x v="0"/>
    <n v="1"/>
    <x v="2"/>
    <x v="0"/>
    <x v="0"/>
  </r>
  <r>
    <x v="734"/>
    <x v="23"/>
    <x v="2"/>
    <x v="0"/>
    <x v="1"/>
    <x v="7"/>
    <x v="734"/>
    <n v="445632.39"/>
    <n v="0.51"/>
    <x v="0"/>
    <n v="1"/>
    <x v="2"/>
    <x v="1"/>
    <x v="0"/>
  </r>
  <r>
    <x v="735"/>
    <x v="4"/>
    <x v="2"/>
    <x v="1"/>
    <x v="0"/>
    <x v="4"/>
    <x v="735"/>
    <n v="254790"/>
    <n v="0.2"/>
    <x v="0"/>
    <n v="1"/>
    <x v="2"/>
    <x v="1"/>
    <x v="0"/>
  </r>
  <r>
    <x v="736"/>
    <x v="2"/>
    <x v="0"/>
    <x v="1"/>
    <x v="1"/>
    <x v="2"/>
    <x v="736"/>
    <n v="47886.920000000006"/>
    <n v="0.23"/>
    <x v="0"/>
    <n v="1"/>
    <x v="2"/>
    <x v="1"/>
    <x v="0"/>
  </r>
  <r>
    <x v="737"/>
    <x v="23"/>
    <x v="2"/>
    <x v="1"/>
    <x v="1"/>
    <x v="7"/>
    <x v="737"/>
    <n v="340437.97"/>
    <n v="0.31"/>
    <x v="0"/>
    <n v="1"/>
    <x v="2"/>
    <x v="1"/>
    <x v="0"/>
  </r>
  <r>
    <x v="738"/>
    <x v="26"/>
    <x v="2"/>
    <x v="1"/>
    <x v="1"/>
    <x v="3"/>
    <x v="738"/>
    <n v="244118.63999999998"/>
    <n v="0.24"/>
    <x v="0"/>
    <n v="1"/>
    <x v="2"/>
    <x v="1"/>
    <x v="0"/>
  </r>
  <r>
    <x v="739"/>
    <x v="8"/>
    <x v="2"/>
    <x v="0"/>
    <x v="0"/>
    <x v="8"/>
    <x v="739"/>
    <n v="672374.43"/>
    <n v="0.53"/>
    <x v="0"/>
    <n v="1"/>
    <x v="2"/>
    <x v="1"/>
    <x v="0"/>
  </r>
  <r>
    <x v="740"/>
    <x v="2"/>
    <x v="0"/>
    <x v="1"/>
    <x v="0"/>
    <x v="2"/>
    <x v="740"/>
    <n v="57187.520000000004"/>
    <n v="0.32"/>
    <x v="0"/>
    <n v="1"/>
    <x v="2"/>
    <x v="1"/>
    <x v="0"/>
  </r>
  <r>
    <x v="741"/>
    <x v="27"/>
    <x v="0"/>
    <x v="1"/>
    <x v="1"/>
    <x v="16"/>
    <x v="741"/>
    <n v="45116.4"/>
    <n v="0.2"/>
    <x v="0"/>
    <n v="1"/>
    <x v="2"/>
    <x v="2"/>
    <x v="0"/>
  </r>
  <r>
    <x v="742"/>
    <x v="28"/>
    <x v="2"/>
    <x v="1"/>
    <x v="1"/>
    <x v="17"/>
    <x v="742"/>
    <n v="644776.91999999993"/>
    <n v="0.36"/>
    <x v="0"/>
    <n v="1"/>
    <x v="2"/>
    <x v="2"/>
    <x v="0"/>
  </r>
  <r>
    <x v="743"/>
    <x v="33"/>
    <x v="2"/>
    <x v="1"/>
    <x v="1"/>
    <x v="13"/>
    <x v="743"/>
    <n v="269703.76999999996"/>
    <n v="0.28999999999999998"/>
    <x v="0"/>
    <n v="1"/>
    <x v="2"/>
    <x v="2"/>
    <x v="0"/>
  </r>
  <r>
    <x v="744"/>
    <x v="31"/>
    <x v="1"/>
    <x v="0"/>
    <x v="1"/>
    <x v="4"/>
    <x v="744"/>
    <n v="140360.44"/>
    <n v="0.44"/>
    <x v="0"/>
    <n v="1"/>
    <x v="2"/>
    <x v="2"/>
    <x v="0"/>
  </r>
  <r>
    <x v="745"/>
    <x v="24"/>
    <x v="2"/>
    <x v="2"/>
    <x v="0"/>
    <x v="15"/>
    <x v="745"/>
    <n v="345483.36000000004"/>
    <n v="0.27"/>
    <x v="0"/>
    <n v="1"/>
    <x v="2"/>
    <x v="2"/>
    <x v="0"/>
  </r>
  <r>
    <x v="746"/>
    <x v="39"/>
    <x v="2"/>
    <x v="0"/>
    <x v="1"/>
    <x v="12"/>
    <x v="746"/>
    <n v="614824.86"/>
    <n v="0.62"/>
    <x v="0"/>
    <n v="1"/>
    <x v="2"/>
    <x v="2"/>
    <x v="0"/>
  </r>
  <r>
    <x v="747"/>
    <x v="5"/>
    <x v="2"/>
    <x v="0"/>
    <x v="1"/>
    <x v="5"/>
    <x v="747"/>
    <n v="672935.60000000009"/>
    <n v="0.4"/>
    <x v="0"/>
    <n v="1"/>
    <x v="2"/>
    <x v="2"/>
    <x v="0"/>
  </r>
  <r>
    <x v="748"/>
    <x v="44"/>
    <x v="2"/>
    <x v="0"/>
    <x v="1"/>
    <x v="16"/>
    <x v="748"/>
    <n v="734331.84"/>
    <n v="0.48"/>
    <x v="0"/>
    <n v="1"/>
    <x v="2"/>
    <x v="3"/>
    <x v="0"/>
  </r>
  <r>
    <x v="749"/>
    <x v="41"/>
    <x v="2"/>
    <x v="0"/>
    <x v="1"/>
    <x v="3"/>
    <x v="749"/>
    <n v="820965.04"/>
    <n v="0.56000000000000005"/>
    <x v="0"/>
    <n v="1"/>
    <x v="2"/>
    <x v="3"/>
    <x v="0"/>
  </r>
  <r>
    <x v="750"/>
    <x v="13"/>
    <x v="1"/>
    <x v="1"/>
    <x v="1"/>
    <x v="11"/>
    <x v="750"/>
    <n v="155687.70000000001"/>
    <n v="0.34"/>
    <x v="0"/>
    <n v="1"/>
    <x v="2"/>
    <x v="3"/>
    <x v="0"/>
  </r>
  <r>
    <x v="751"/>
    <x v="25"/>
    <x v="0"/>
    <x v="0"/>
    <x v="2"/>
    <x v="10"/>
    <x v="751"/>
    <n v="78014.3"/>
    <n v="0.65"/>
    <x v="0"/>
    <n v="1"/>
    <x v="2"/>
    <x v="3"/>
    <x v="0"/>
  </r>
  <r>
    <x v="752"/>
    <x v="29"/>
    <x v="1"/>
    <x v="2"/>
    <x v="1"/>
    <x v="3"/>
    <x v="752"/>
    <n v="78582.840000000011"/>
    <n v="0.28000000000000003"/>
    <x v="0"/>
    <n v="1"/>
    <x v="2"/>
    <x v="3"/>
    <x v="0"/>
  </r>
  <r>
    <x v="753"/>
    <x v="10"/>
    <x v="2"/>
    <x v="2"/>
    <x v="1"/>
    <x v="9"/>
    <x v="753"/>
    <n v="330418.5"/>
    <n v="0.25"/>
    <x v="0"/>
    <n v="1"/>
    <x v="2"/>
    <x v="3"/>
    <x v="0"/>
  </r>
  <r>
    <x v="754"/>
    <x v="25"/>
    <x v="0"/>
    <x v="1"/>
    <x v="1"/>
    <x v="10"/>
    <x v="754"/>
    <n v="40230.400000000001"/>
    <n v="0.32"/>
    <x v="0"/>
    <n v="1"/>
    <x v="2"/>
    <x v="3"/>
    <x v="0"/>
  </r>
  <r>
    <x v="755"/>
    <x v="14"/>
    <x v="0"/>
    <x v="1"/>
    <x v="1"/>
    <x v="10"/>
    <x v="755"/>
    <n v="58980.69"/>
    <n v="0.27"/>
    <x v="0"/>
    <n v="1"/>
    <x v="2"/>
    <x v="4"/>
    <x v="0"/>
  </r>
  <r>
    <x v="756"/>
    <x v="49"/>
    <x v="0"/>
    <x v="0"/>
    <x v="1"/>
    <x v="16"/>
    <x v="756"/>
    <n v="141814.01999999999"/>
    <n v="0.61"/>
    <x v="0"/>
    <n v="1"/>
    <x v="2"/>
    <x v="4"/>
    <x v="0"/>
  </r>
  <r>
    <x v="757"/>
    <x v="20"/>
    <x v="0"/>
    <x v="0"/>
    <x v="1"/>
    <x v="14"/>
    <x v="757"/>
    <n v="103093.5"/>
    <n v="0.5"/>
    <x v="0"/>
    <n v="1"/>
    <x v="2"/>
    <x v="4"/>
    <x v="0"/>
  </r>
  <r>
    <x v="758"/>
    <x v="12"/>
    <x v="2"/>
    <x v="0"/>
    <x v="0"/>
    <x v="10"/>
    <x v="758"/>
    <n v="507928.47"/>
    <n v="0.43"/>
    <x v="0"/>
    <n v="1"/>
    <x v="2"/>
    <x v="4"/>
    <x v="0"/>
  </r>
  <r>
    <x v="759"/>
    <x v="43"/>
    <x v="2"/>
    <x v="0"/>
    <x v="1"/>
    <x v="12"/>
    <x v="759"/>
    <n v="544969.30000000005"/>
    <n v="0.37"/>
    <x v="0"/>
    <n v="1"/>
    <x v="2"/>
    <x v="4"/>
    <x v="0"/>
  </r>
  <r>
    <x v="760"/>
    <x v="10"/>
    <x v="2"/>
    <x v="0"/>
    <x v="0"/>
    <x v="9"/>
    <x v="760"/>
    <n v="1031870.51"/>
    <n v="0.61"/>
    <x v="0"/>
    <n v="1"/>
    <x v="2"/>
    <x v="4"/>
    <x v="0"/>
  </r>
  <r>
    <x v="761"/>
    <x v="29"/>
    <x v="1"/>
    <x v="0"/>
    <x v="1"/>
    <x v="3"/>
    <x v="761"/>
    <n v="189520.76"/>
    <n v="0.44"/>
    <x v="0"/>
    <n v="1"/>
    <x v="2"/>
    <x v="4"/>
    <x v="0"/>
  </r>
  <r>
    <x v="762"/>
    <x v="26"/>
    <x v="2"/>
    <x v="1"/>
    <x v="1"/>
    <x v="3"/>
    <x v="762"/>
    <n v="321363"/>
    <n v="0.36"/>
    <x v="1"/>
    <n v="2"/>
    <x v="2"/>
    <x v="5"/>
    <x v="0"/>
  </r>
  <r>
    <x v="763"/>
    <x v="14"/>
    <x v="0"/>
    <x v="2"/>
    <x v="1"/>
    <x v="10"/>
    <x v="763"/>
    <n v="38192.480000000003"/>
    <n v="0.16"/>
    <x v="1"/>
    <n v="2"/>
    <x v="2"/>
    <x v="5"/>
    <x v="0"/>
  </r>
  <r>
    <x v="764"/>
    <x v="18"/>
    <x v="2"/>
    <x v="0"/>
    <x v="1"/>
    <x v="13"/>
    <x v="764"/>
    <n v="534539.52000000002"/>
    <n v="0.64"/>
    <x v="1"/>
    <n v="2"/>
    <x v="2"/>
    <x v="5"/>
    <x v="0"/>
  </r>
  <r>
    <x v="765"/>
    <x v="31"/>
    <x v="1"/>
    <x v="0"/>
    <x v="1"/>
    <x v="4"/>
    <x v="765"/>
    <n v="137041.44"/>
    <n v="0.48"/>
    <x v="1"/>
    <n v="2"/>
    <x v="2"/>
    <x v="5"/>
    <x v="0"/>
  </r>
  <r>
    <x v="766"/>
    <x v="22"/>
    <x v="2"/>
    <x v="0"/>
    <x v="1"/>
    <x v="10"/>
    <x v="766"/>
    <n v="362947.76"/>
    <n v="0.56000000000000005"/>
    <x v="1"/>
    <n v="2"/>
    <x v="2"/>
    <x v="5"/>
    <x v="0"/>
  </r>
  <r>
    <x v="767"/>
    <x v="0"/>
    <x v="0"/>
    <x v="0"/>
    <x v="0"/>
    <x v="0"/>
    <x v="767"/>
    <n v="74793.599999999991"/>
    <n v="0.36"/>
    <x v="1"/>
    <n v="2"/>
    <x v="2"/>
    <x v="5"/>
    <x v="0"/>
  </r>
  <r>
    <x v="768"/>
    <x v="23"/>
    <x v="2"/>
    <x v="0"/>
    <x v="0"/>
    <x v="7"/>
    <x v="768"/>
    <n v="328746.94"/>
    <n v="0.62"/>
    <x v="1"/>
    <n v="2"/>
    <x v="2"/>
    <x v="5"/>
    <x v="0"/>
  </r>
  <r>
    <x v="769"/>
    <x v="29"/>
    <x v="1"/>
    <x v="2"/>
    <x v="1"/>
    <x v="3"/>
    <x v="769"/>
    <n v="131392.32000000001"/>
    <n v="0.34"/>
    <x v="1"/>
    <n v="2"/>
    <x v="2"/>
    <x v="6"/>
    <x v="0"/>
  </r>
  <r>
    <x v="770"/>
    <x v="47"/>
    <x v="2"/>
    <x v="0"/>
    <x v="1"/>
    <x v="0"/>
    <x v="770"/>
    <n v="314330.17"/>
    <n v="0.37"/>
    <x v="1"/>
    <n v="2"/>
    <x v="2"/>
    <x v="6"/>
    <x v="0"/>
  </r>
  <r>
    <x v="771"/>
    <x v="22"/>
    <x v="2"/>
    <x v="0"/>
    <x v="0"/>
    <x v="10"/>
    <x v="771"/>
    <n v="628555.90999999992"/>
    <n v="0.47"/>
    <x v="1"/>
    <n v="2"/>
    <x v="2"/>
    <x v="6"/>
    <x v="0"/>
  </r>
  <r>
    <x v="772"/>
    <x v="3"/>
    <x v="2"/>
    <x v="1"/>
    <x v="1"/>
    <x v="3"/>
    <x v="772"/>
    <n v="148471.12000000002"/>
    <n v="0.28000000000000003"/>
    <x v="1"/>
    <n v="2"/>
    <x v="2"/>
    <x v="6"/>
    <x v="0"/>
  </r>
  <r>
    <x v="773"/>
    <x v="6"/>
    <x v="1"/>
    <x v="0"/>
    <x v="0"/>
    <x v="6"/>
    <x v="773"/>
    <n v="249748.5"/>
    <n v="0.5"/>
    <x v="1"/>
    <n v="2"/>
    <x v="2"/>
    <x v="6"/>
    <x v="0"/>
  </r>
  <r>
    <x v="774"/>
    <x v="0"/>
    <x v="0"/>
    <x v="0"/>
    <x v="2"/>
    <x v="0"/>
    <x v="774"/>
    <n v="126488.92"/>
    <n v="0.59"/>
    <x v="1"/>
    <n v="2"/>
    <x v="2"/>
    <x v="6"/>
    <x v="0"/>
  </r>
  <r>
    <x v="775"/>
    <x v="29"/>
    <x v="1"/>
    <x v="0"/>
    <x v="1"/>
    <x v="3"/>
    <x v="775"/>
    <n v="215712.72"/>
    <n v="0.54"/>
    <x v="1"/>
    <n v="2"/>
    <x v="2"/>
    <x v="6"/>
    <x v="0"/>
  </r>
  <r>
    <x v="776"/>
    <x v="40"/>
    <x v="2"/>
    <x v="0"/>
    <x v="0"/>
    <x v="14"/>
    <x v="776"/>
    <n v="470189.46"/>
    <n v="0.39"/>
    <x v="1"/>
    <n v="2"/>
    <x v="2"/>
    <x v="7"/>
    <x v="0"/>
  </r>
  <r>
    <x v="777"/>
    <x v="42"/>
    <x v="2"/>
    <x v="0"/>
    <x v="1"/>
    <x v="7"/>
    <x v="777"/>
    <n v="524225.45999999996"/>
    <n v="0.61"/>
    <x v="1"/>
    <n v="2"/>
    <x v="2"/>
    <x v="7"/>
    <x v="0"/>
  </r>
  <r>
    <x v="778"/>
    <x v="12"/>
    <x v="2"/>
    <x v="1"/>
    <x v="1"/>
    <x v="10"/>
    <x v="778"/>
    <n v="457711.46"/>
    <n v="0.37"/>
    <x v="1"/>
    <n v="2"/>
    <x v="2"/>
    <x v="7"/>
    <x v="0"/>
  </r>
  <r>
    <x v="779"/>
    <x v="37"/>
    <x v="1"/>
    <x v="0"/>
    <x v="1"/>
    <x v="5"/>
    <x v="779"/>
    <n v="139131.03999999998"/>
    <n v="0.41"/>
    <x v="1"/>
    <n v="2"/>
    <x v="2"/>
    <x v="7"/>
    <x v="0"/>
  </r>
  <r>
    <x v="780"/>
    <x v="3"/>
    <x v="2"/>
    <x v="1"/>
    <x v="0"/>
    <x v="3"/>
    <x v="780"/>
    <n v="121163.9"/>
    <n v="0.22"/>
    <x v="1"/>
    <n v="2"/>
    <x v="2"/>
    <x v="7"/>
    <x v="0"/>
  </r>
  <r>
    <x v="781"/>
    <x v="6"/>
    <x v="1"/>
    <x v="0"/>
    <x v="1"/>
    <x v="6"/>
    <x v="781"/>
    <n v="241483.41"/>
    <n v="0.63"/>
    <x v="1"/>
    <n v="2"/>
    <x v="2"/>
    <x v="7"/>
    <x v="0"/>
  </r>
  <r>
    <x v="782"/>
    <x v="33"/>
    <x v="2"/>
    <x v="0"/>
    <x v="0"/>
    <x v="13"/>
    <x v="782"/>
    <n v="382176.27"/>
    <n v="0.63"/>
    <x v="1"/>
    <n v="2"/>
    <x v="2"/>
    <x v="7"/>
    <x v="0"/>
  </r>
  <r>
    <x v="783"/>
    <x v="44"/>
    <x v="2"/>
    <x v="0"/>
    <x v="1"/>
    <x v="16"/>
    <x v="783"/>
    <n v="608520.51"/>
    <n v="0.39"/>
    <x v="1"/>
    <n v="2"/>
    <x v="2"/>
    <x v="8"/>
    <x v="0"/>
  </r>
  <r>
    <x v="784"/>
    <x v="44"/>
    <x v="2"/>
    <x v="0"/>
    <x v="1"/>
    <x v="16"/>
    <x v="784"/>
    <n v="511631.49"/>
    <n v="0.51"/>
    <x v="1"/>
    <n v="2"/>
    <x v="2"/>
    <x v="8"/>
    <x v="0"/>
  </r>
  <r>
    <x v="785"/>
    <x v="17"/>
    <x v="2"/>
    <x v="0"/>
    <x v="1"/>
    <x v="12"/>
    <x v="785"/>
    <n v="842533.52999999991"/>
    <n v="0.56999999999999995"/>
    <x v="1"/>
    <n v="2"/>
    <x v="2"/>
    <x v="8"/>
    <x v="0"/>
  </r>
  <r>
    <x v="786"/>
    <x v="40"/>
    <x v="2"/>
    <x v="0"/>
    <x v="0"/>
    <x v="14"/>
    <x v="786"/>
    <n v="743425.2"/>
    <n v="0.42"/>
    <x v="1"/>
    <n v="2"/>
    <x v="2"/>
    <x v="8"/>
    <x v="0"/>
  </r>
  <r>
    <x v="787"/>
    <x v="29"/>
    <x v="1"/>
    <x v="1"/>
    <x v="1"/>
    <x v="3"/>
    <x v="787"/>
    <n v="69807.320000000007"/>
    <n v="0.22"/>
    <x v="1"/>
    <n v="2"/>
    <x v="2"/>
    <x v="8"/>
    <x v="0"/>
  </r>
  <r>
    <x v="788"/>
    <x v="15"/>
    <x v="0"/>
    <x v="0"/>
    <x v="0"/>
    <x v="5"/>
    <x v="788"/>
    <n v="92933.319999999992"/>
    <n v="0.43"/>
    <x v="1"/>
    <n v="2"/>
    <x v="2"/>
    <x v="8"/>
    <x v="0"/>
  </r>
  <r>
    <x v="789"/>
    <x v="20"/>
    <x v="0"/>
    <x v="0"/>
    <x v="1"/>
    <x v="14"/>
    <x v="789"/>
    <n v="49271.040000000001"/>
    <n v="0.48"/>
    <x v="1"/>
    <n v="2"/>
    <x v="2"/>
    <x v="8"/>
    <x v="0"/>
  </r>
  <r>
    <x v="790"/>
    <x v="48"/>
    <x v="2"/>
    <x v="2"/>
    <x v="1"/>
    <x v="13"/>
    <x v="790"/>
    <n v="487626.15"/>
    <n v="0.33"/>
    <x v="2"/>
    <n v="3"/>
    <x v="2"/>
    <x v="9"/>
    <x v="0"/>
  </r>
  <r>
    <x v="791"/>
    <x v="17"/>
    <x v="2"/>
    <x v="1"/>
    <x v="1"/>
    <x v="12"/>
    <x v="791"/>
    <n v="342196.2"/>
    <n v="0.3"/>
    <x v="2"/>
    <n v="3"/>
    <x v="2"/>
    <x v="9"/>
    <x v="0"/>
  </r>
  <r>
    <x v="792"/>
    <x v="12"/>
    <x v="2"/>
    <x v="0"/>
    <x v="0"/>
    <x v="10"/>
    <x v="792"/>
    <n v="564149.4"/>
    <n v="0.6"/>
    <x v="2"/>
    <n v="3"/>
    <x v="2"/>
    <x v="9"/>
    <x v="0"/>
  </r>
  <r>
    <x v="793"/>
    <x v="21"/>
    <x v="2"/>
    <x v="2"/>
    <x v="0"/>
    <x v="1"/>
    <x v="793"/>
    <n v="210351.02"/>
    <n v="0.22"/>
    <x v="2"/>
    <n v="3"/>
    <x v="2"/>
    <x v="9"/>
    <x v="0"/>
  </r>
  <r>
    <x v="794"/>
    <x v="6"/>
    <x v="1"/>
    <x v="0"/>
    <x v="0"/>
    <x v="6"/>
    <x v="794"/>
    <n v="300580.56"/>
    <n v="0.63"/>
    <x v="2"/>
    <n v="3"/>
    <x v="2"/>
    <x v="9"/>
    <x v="0"/>
  </r>
  <r>
    <x v="795"/>
    <x v="36"/>
    <x v="2"/>
    <x v="0"/>
    <x v="0"/>
    <x v="4"/>
    <x v="795"/>
    <n v="526801.55999999994"/>
    <n v="0.59"/>
    <x v="2"/>
    <n v="3"/>
    <x v="2"/>
    <x v="9"/>
    <x v="0"/>
  </r>
  <r>
    <x v="796"/>
    <x v="43"/>
    <x v="2"/>
    <x v="0"/>
    <x v="1"/>
    <x v="12"/>
    <x v="796"/>
    <n v="927520.2"/>
    <n v="0.6"/>
    <x v="2"/>
    <n v="3"/>
    <x v="2"/>
    <x v="9"/>
    <x v="0"/>
  </r>
  <r>
    <x v="797"/>
    <x v="44"/>
    <x v="2"/>
    <x v="1"/>
    <x v="1"/>
    <x v="16"/>
    <x v="797"/>
    <n v="313943.85000000003"/>
    <n v="0.27"/>
    <x v="2"/>
    <n v="3"/>
    <x v="2"/>
    <x v="10"/>
    <x v="0"/>
  </r>
  <r>
    <x v="798"/>
    <x v="7"/>
    <x v="1"/>
    <x v="1"/>
    <x v="1"/>
    <x v="7"/>
    <x v="798"/>
    <n v="73912.540000000008"/>
    <n v="0.26"/>
    <x v="2"/>
    <n v="3"/>
    <x v="2"/>
    <x v="10"/>
    <x v="0"/>
  </r>
  <r>
    <x v="799"/>
    <x v="15"/>
    <x v="0"/>
    <x v="0"/>
    <x v="0"/>
    <x v="5"/>
    <x v="799"/>
    <n v="92869.86"/>
    <n v="0.46"/>
    <x v="2"/>
    <n v="3"/>
    <x v="2"/>
    <x v="10"/>
    <x v="0"/>
  </r>
  <r>
    <x v="800"/>
    <x v="19"/>
    <x v="1"/>
    <x v="0"/>
    <x v="1"/>
    <x v="6"/>
    <x v="800"/>
    <n v="162859.49"/>
    <n v="0.43"/>
    <x v="2"/>
    <n v="3"/>
    <x v="2"/>
    <x v="10"/>
    <x v="0"/>
  </r>
  <r>
    <x v="801"/>
    <x v="21"/>
    <x v="2"/>
    <x v="2"/>
    <x v="1"/>
    <x v="1"/>
    <x v="801"/>
    <n v="299948.39999999997"/>
    <n v="0.24"/>
    <x v="2"/>
    <n v="3"/>
    <x v="2"/>
    <x v="10"/>
    <x v="0"/>
  </r>
  <r>
    <x v="802"/>
    <x v="23"/>
    <x v="2"/>
    <x v="0"/>
    <x v="1"/>
    <x v="7"/>
    <x v="802"/>
    <n v="471326.39999999997"/>
    <n v="0.48"/>
    <x v="2"/>
    <n v="3"/>
    <x v="2"/>
    <x v="10"/>
    <x v="0"/>
  </r>
  <r>
    <x v="803"/>
    <x v="25"/>
    <x v="0"/>
    <x v="1"/>
    <x v="1"/>
    <x v="10"/>
    <x v="803"/>
    <n v="40306.199999999997"/>
    <n v="0.22"/>
    <x v="2"/>
    <n v="3"/>
    <x v="2"/>
    <x v="10"/>
    <x v="0"/>
  </r>
  <r>
    <x v="804"/>
    <x v="48"/>
    <x v="2"/>
    <x v="0"/>
    <x v="1"/>
    <x v="13"/>
    <x v="804"/>
    <n v="400201.5"/>
    <n v="0.5"/>
    <x v="2"/>
    <n v="3"/>
    <x v="2"/>
    <x v="11"/>
    <x v="0"/>
  </r>
  <r>
    <x v="805"/>
    <x v="35"/>
    <x v="1"/>
    <x v="0"/>
    <x v="1"/>
    <x v="17"/>
    <x v="805"/>
    <n v="154140.53999999998"/>
    <n v="0.56999999999999995"/>
    <x v="2"/>
    <n v="3"/>
    <x v="2"/>
    <x v="11"/>
    <x v="0"/>
  </r>
  <r>
    <x v="806"/>
    <x v="35"/>
    <x v="1"/>
    <x v="0"/>
    <x v="1"/>
    <x v="17"/>
    <x v="806"/>
    <n v="260903.4"/>
    <n v="0.6"/>
    <x v="2"/>
    <n v="3"/>
    <x v="2"/>
    <x v="11"/>
    <x v="0"/>
  </r>
  <r>
    <x v="807"/>
    <x v="12"/>
    <x v="2"/>
    <x v="2"/>
    <x v="1"/>
    <x v="10"/>
    <x v="807"/>
    <n v="237142.94999999998"/>
    <n v="0.15"/>
    <x v="2"/>
    <n v="3"/>
    <x v="2"/>
    <x v="11"/>
    <x v="0"/>
  </r>
  <r>
    <x v="808"/>
    <x v="9"/>
    <x v="2"/>
    <x v="2"/>
    <x v="1"/>
    <x v="0"/>
    <x v="808"/>
    <n v="535010.24"/>
    <n v="0.32"/>
    <x v="2"/>
    <n v="3"/>
    <x v="2"/>
    <x v="11"/>
    <x v="0"/>
  </r>
  <r>
    <x v="809"/>
    <x v="30"/>
    <x v="1"/>
    <x v="0"/>
    <x v="1"/>
    <x v="18"/>
    <x v="809"/>
    <n v="253796.4"/>
    <n v="0.51"/>
    <x v="2"/>
    <n v="3"/>
    <x v="2"/>
    <x v="11"/>
    <x v="0"/>
  </r>
  <r>
    <x v="810"/>
    <x v="3"/>
    <x v="2"/>
    <x v="0"/>
    <x v="0"/>
    <x v="3"/>
    <x v="810"/>
    <n v="459226.66"/>
    <n v="0.47"/>
    <x v="2"/>
    <n v="3"/>
    <x v="2"/>
    <x v="11"/>
    <x v="0"/>
  </r>
  <r>
    <x v="811"/>
    <x v="1"/>
    <x v="1"/>
    <x v="1"/>
    <x v="0"/>
    <x v="1"/>
    <x v="811"/>
    <n v="101467.34"/>
    <n v="0.26"/>
    <x v="2"/>
    <n v="3"/>
    <x v="2"/>
    <x v="12"/>
    <x v="0"/>
  </r>
  <r>
    <x v="812"/>
    <x v="4"/>
    <x v="2"/>
    <x v="0"/>
    <x v="1"/>
    <x v="4"/>
    <x v="812"/>
    <n v="486494.52999999997"/>
    <n v="0.59"/>
    <x v="2"/>
    <n v="3"/>
    <x v="2"/>
    <x v="12"/>
    <x v="0"/>
  </r>
  <r>
    <x v="813"/>
    <x v="15"/>
    <x v="0"/>
    <x v="0"/>
    <x v="1"/>
    <x v="5"/>
    <x v="813"/>
    <n v="60995.6"/>
    <n v="0.62"/>
    <x v="2"/>
    <n v="3"/>
    <x v="2"/>
    <x v="12"/>
    <x v="0"/>
  </r>
  <r>
    <x v="814"/>
    <x v="37"/>
    <x v="1"/>
    <x v="1"/>
    <x v="1"/>
    <x v="5"/>
    <x v="814"/>
    <n v="172044.72"/>
    <n v="0.36"/>
    <x v="2"/>
    <n v="3"/>
    <x v="2"/>
    <x v="12"/>
    <x v="0"/>
  </r>
  <r>
    <x v="815"/>
    <x v="17"/>
    <x v="2"/>
    <x v="0"/>
    <x v="0"/>
    <x v="12"/>
    <x v="815"/>
    <n v="350629.76"/>
    <n v="0.64"/>
    <x v="2"/>
    <n v="3"/>
    <x v="2"/>
    <x v="12"/>
    <x v="0"/>
  </r>
  <r>
    <x v="816"/>
    <x v="12"/>
    <x v="2"/>
    <x v="2"/>
    <x v="0"/>
    <x v="10"/>
    <x v="816"/>
    <n v="566226.88"/>
    <n v="0.32"/>
    <x v="2"/>
    <n v="3"/>
    <x v="2"/>
    <x v="12"/>
    <x v="0"/>
  </r>
  <r>
    <x v="817"/>
    <x v="9"/>
    <x v="2"/>
    <x v="0"/>
    <x v="1"/>
    <x v="0"/>
    <x v="817"/>
    <n v="674209.2"/>
    <n v="0.6"/>
    <x v="2"/>
    <n v="3"/>
    <x v="2"/>
    <x v="12"/>
    <x v="0"/>
  </r>
  <r>
    <x v="818"/>
    <x v="4"/>
    <x v="2"/>
    <x v="0"/>
    <x v="0"/>
    <x v="4"/>
    <x v="818"/>
    <n v="356380.4"/>
    <n v="0.4"/>
    <x v="2"/>
    <n v="3"/>
    <x v="2"/>
    <x v="13"/>
    <x v="0"/>
  </r>
  <r>
    <x v="819"/>
    <x v="48"/>
    <x v="2"/>
    <x v="1"/>
    <x v="1"/>
    <x v="13"/>
    <x v="819"/>
    <n v="151964.6"/>
    <n v="0.2"/>
    <x v="2"/>
    <n v="3"/>
    <x v="2"/>
    <x v="13"/>
    <x v="0"/>
  </r>
  <r>
    <x v="820"/>
    <x v="28"/>
    <x v="2"/>
    <x v="0"/>
    <x v="1"/>
    <x v="17"/>
    <x v="820"/>
    <n v="762526.08"/>
    <n v="0.64"/>
    <x v="2"/>
    <n v="3"/>
    <x v="2"/>
    <x v="13"/>
    <x v="0"/>
  </r>
  <r>
    <x v="821"/>
    <x v="35"/>
    <x v="1"/>
    <x v="0"/>
    <x v="1"/>
    <x v="17"/>
    <x v="821"/>
    <n v="255134.34"/>
    <n v="0.62"/>
    <x v="3"/>
    <n v="4"/>
    <x v="2"/>
    <x v="13"/>
    <x v="1"/>
  </r>
  <r>
    <x v="822"/>
    <x v="24"/>
    <x v="2"/>
    <x v="1"/>
    <x v="1"/>
    <x v="15"/>
    <x v="822"/>
    <n v="512062.59"/>
    <n v="0.39"/>
    <x v="3"/>
    <n v="4"/>
    <x v="2"/>
    <x v="13"/>
    <x v="1"/>
  </r>
  <r>
    <x v="823"/>
    <x v="42"/>
    <x v="2"/>
    <x v="0"/>
    <x v="2"/>
    <x v="7"/>
    <x v="823"/>
    <n v="333336.80000000005"/>
    <n v="0.4"/>
    <x v="3"/>
    <n v="4"/>
    <x v="2"/>
    <x v="13"/>
    <x v="1"/>
  </r>
  <r>
    <x v="824"/>
    <x v="49"/>
    <x v="0"/>
    <x v="0"/>
    <x v="0"/>
    <x v="16"/>
    <x v="824"/>
    <n v="91931.31"/>
    <n v="0.37"/>
    <x v="3"/>
    <n v="4"/>
    <x v="2"/>
    <x v="13"/>
    <x v="1"/>
  </r>
  <r>
    <x v="825"/>
    <x v="43"/>
    <x v="2"/>
    <x v="0"/>
    <x v="1"/>
    <x v="12"/>
    <x v="825"/>
    <n v="781512.87999999989"/>
    <n v="0.57999999999999996"/>
    <x v="3"/>
    <n v="4"/>
    <x v="2"/>
    <x v="14"/>
    <x v="1"/>
  </r>
  <r>
    <x v="826"/>
    <x v="27"/>
    <x v="0"/>
    <x v="0"/>
    <x v="1"/>
    <x v="16"/>
    <x v="826"/>
    <n v="102529.5"/>
    <n v="0.5"/>
    <x v="3"/>
    <n v="4"/>
    <x v="2"/>
    <x v="14"/>
    <x v="1"/>
  </r>
  <r>
    <x v="827"/>
    <x v="14"/>
    <x v="0"/>
    <x v="0"/>
    <x v="1"/>
    <x v="10"/>
    <x v="827"/>
    <n v="84913.5"/>
    <n v="0.5"/>
    <x v="3"/>
    <n v="4"/>
    <x v="2"/>
    <x v="14"/>
    <x v="1"/>
  </r>
  <r>
    <x v="828"/>
    <x v="11"/>
    <x v="1"/>
    <x v="1"/>
    <x v="1"/>
    <x v="9"/>
    <x v="828"/>
    <n v="76494.78"/>
    <n v="0.23"/>
    <x v="3"/>
    <n v="4"/>
    <x v="2"/>
    <x v="14"/>
    <x v="1"/>
  </r>
  <r>
    <x v="829"/>
    <x v="4"/>
    <x v="2"/>
    <x v="0"/>
    <x v="1"/>
    <x v="4"/>
    <x v="829"/>
    <n v="591189.37"/>
    <n v="0.43"/>
    <x v="3"/>
    <n v="4"/>
    <x v="2"/>
    <x v="14"/>
    <x v="1"/>
  </r>
  <r>
    <x v="830"/>
    <x v="13"/>
    <x v="1"/>
    <x v="2"/>
    <x v="0"/>
    <x v="11"/>
    <x v="830"/>
    <n v="58707.040000000001"/>
    <n v="0.16"/>
    <x v="3"/>
    <n v="4"/>
    <x v="2"/>
    <x v="14"/>
    <x v="1"/>
  </r>
  <r>
    <x v="831"/>
    <x v="47"/>
    <x v="2"/>
    <x v="1"/>
    <x v="1"/>
    <x v="0"/>
    <x v="831"/>
    <n v="132839.80000000002"/>
    <n v="0.2"/>
    <x v="3"/>
    <n v="4"/>
    <x v="2"/>
    <x v="14"/>
    <x v="1"/>
  </r>
  <r>
    <x v="832"/>
    <x v="45"/>
    <x v="0"/>
    <x v="0"/>
    <x v="1"/>
    <x v="5"/>
    <x v="832"/>
    <n v="102908.3"/>
    <n v="0.55000000000000004"/>
    <x v="3"/>
    <n v="4"/>
    <x v="2"/>
    <x v="15"/>
    <x v="1"/>
  </r>
  <r>
    <x v="833"/>
    <x v="27"/>
    <x v="0"/>
    <x v="0"/>
    <x v="0"/>
    <x v="16"/>
    <x v="833"/>
    <n v="86345.7"/>
    <n v="0.42"/>
    <x v="3"/>
    <n v="4"/>
    <x v="2"/>
    <x v="15"/>
    <x v="1"/>
  </r>
  <r>
    <x v="834"/>
    <x v="3"/>
    <x v="2"/>
    <x v="1"/>
    <x v="1"/>
    <x v="3"/>
    <x v="834"/>
    <n v="423416.51999999996"/>
    <n v="0.36"/>
    <x v="3"/>
    <n v="4"/>
    <x v="2"/>
    <x v="15"/>
    <x v="1"/>
  </r>
  <r>
    <x v="835"/>
    <x v="11"/>
    <x v="1"/>
    <x v="0"/>
    <x v="1"/>
    <x v="9"/>
    <x v="835"/>
    <n v="247759.53"/>
    <n v="0.51"/>
    <x v="3"/>
    <n v="4"/>
    <x v="2"/>
    <x v="15"/>
    <x v="1"/>
  </r>
  <r>
    <x v="836"/>
    <x v="4"/>
    <x v="2"/>
    <x v="0"/>
    <x v="1"/>
    <x v="4"/>
    <x v="836"/>
    <n v="371145.84"/>
    <n v="0.39"/>
    <x v="3"/>
    <n v="4"/>
    <x v="2"/>
    <x v="15"/>
    <x v="1"/>
  </r>
  <r>
    <x v="837"/>
    <x v="23"/>
    <x v="2"/>
    <x v="1"/>
    <x v="1"/>
    <x v="7"/>
    <x v="837"/>
    <n v="415504.14"/>
    <n v="0.34"/>
    <x v="3"/>
    <n v="4"/>
    <x v="2"/>
    <x v="15"/>
    <x v="1"/>
  </r>
  <r>
    <x v="838"/>
    <x v="27"/>
    <x v="0"/>
    <x v="0"/>
    <x v="0"/>
    <x v="16"/>
    <x v="838"/>
    <n v="55721.68"/>
    <n v="0.38"/>
    <x v="3"/>
    <n v="4"/>
    <x v="2"/>
    <x v="15"/>
    <x v="1"/>
  </r>
  <r>
    <x v="839"/>
    <x v="12"/>
    <x v="2"/>
    <x v="0"/>
    <x v="1"/>
    <x v="10"/>
    <x v="839"/>
    <n v="452646.23"/>
    <n v="0.61"/>
    <x v="3"/>
    <n v="4"/>
    <x v="2"/>
    <x v="16"/>
    <x v="1"/>
  </r>
  <r>
    <x v="840"/>
    <x v="46"/>
    <x v="2"/>
    <x v="0"/>
    <x v="0"/>
    <x v="1"/>
    <x v="840"/>
    <n v="1010821.5"/>
    <n v="0.65"/>
    <x v="3"/>
    <n v="4"/>
    <x v="2"/>
    <x v="16"/>
    <x v="1"/>
  </r>
  <r>
    <x v="841"/>
    <x v="0"/>
    <x v="0"/>
    <x v="1"/>
    <x v="1"/>
    <x v="0"/>
    <x v="841"/>
    <n v="28442.399999999998"/>
    <n v="0.3"/>
    <x v="3"/>
    <n v="4"/>
    <x v="2"/>
    <x v="16"/>
    <x v="1"/>
  </r>
  <r>
    <x v="842"/>
    <x v="25"/>
    <x v="0"/>
    <x v="0"/>
    <x v="1"/>
    <x v="10"/>
    <x v="842"/>
    <n v="61474.559999999998"/>
    <n v="0.48"/>
    <x v="3"/>
    <n v="4"/>
    <x v="2"/>
    <x v="16"/>
    <x v="1"/>
  </r>
  <r>
    <x v="843"/>
    <x v="40"/>
    <x v="2"/>
    <x v="0"/>
    <x v="0"/>
    <x v="14"/>
    <x v="843"/>
    <n v="862735.80999999994"/>
    <n v="0.61"/>
    <x v="3"/>
    <n v="4"/>
    <x v="2"/>
    <x v="16"/>
    <x v="1"/>
  </r>
  <r>
    <x v="844"/>
    <x v="22"/>
    <x v="2"/>
    <x v="0"/>
    <x v="2"/>
    <x v="10"/>
    <x v="844"/>
    <n v="538948.4"/>
    <n v="0.4"/>
    <x v="3"/>
    <n v="4"/>
    <x v="2"/>
    <x v="16"/>
    <x v="1"/>
  </r>
  <r>
    <x v="845"/>
    <x v="40"/>
    <x v="2"/>
    <x v="1"/>
    <x v="0"/>
    <x v="14"/>
    <x v="845"/>
    <n v="201391.12000000002"/>
    <n v="0.28000000000000003"/>
    <x v="3"/>
    <n v="4"/>
    <x v="2"/>
    <x v="16"/>
    <x v="1"/>
  </r>
  <r>
    <x v="846"/>
    <x v="27"/>
    <x v="0"/>
    <x v="1"/>
    <x v="1"/>
    <x v="16"/>
    <x v="846"/>
    <n v="25064.710000000003"/>
    <n v="0.23"/>
    <x v="3"/>
    <n v="4"/>
    <x v="2"/>
    <x v="17"/>
    <x v="1"/>
  </r>
  <r>
    <x v="847"/>
    <x v="19"/>
    <x v="1"/>
    <x v="0"/>
    <x v="0"/>
    <x v="6"/>
    <x v="847"/>
    <n v="157476.80000000002"/>
    <n v="0.4"/>
    <x v="3"/>
    <n v="4"/>
    <x v="2"/>
    <x v="17"/>
    <x v="1"/>
  </r>
  <r>
    <x v="848"/>
    <x v="44"/>
    <x v="2"/>
    <x v="1"/>
    <x v="1"/>
    <x v="16"/>
    <x v="848"/>
    <n v="152163.90000000002"/>
    <n v="0.27"/>
    <x v="3"/>
    <n v="4"/>
    <x v="2"/>
    <x v="17"/>
    <x v="1"/>
  </r>
  <r>
    <x v="849"/>
    <x v="9"/>
    <x v="2"/>
    <x v="0"/>
    <x v="1"/>
    <x v="0"/>
    <x v="849"/>
    <n v="262887.89999999997"/>
    <n v="0.41"/>
    <x v="3"/>
    <n v="4"/>
    <x v="2"/>
    <x v="17"/>
    <x v="1"/>
  </r>
  <r>
    <x v="850"/>
    <x v="2"/>
    <x v="0"/>
    <x v="2"/>
    <x v="1"/>
    <x v="2"/>
    <x v="850"/>
    <n v="36219"/>
    <n v="0.3"/>
    <x v="3"/>
    <n v="4"/>
    <x v="2"/>
    <x v="17"/>
    <x v="1"/>
  </r>
  <r>
    <x v="851"/>
    <x v="21"/>
    <x v="2"/>
    <x v="1"/>
    <x v="1"/>
    <x v="1"/>
    <x v="851"/>
    <n v="422320.62"/>
    <n v="0.28999999999999998"/>
    <x v="4"/>
    <n v="5"/>
    <x v="2"/>
    <x v="17"/>
    <x v="1"/>
  </r>
  <r>
    <x v="852"/>
    <x v="49"/>
    <x v="0"/>
    <x v="1"/>
    <x v="2"/>
    <x v="16"/>
    <x v="852"/>
    <n v="38609.599999999999"/>
    <n v="0.2"/>
    <x v="4"/>
    <n v="5"/>
    <x v="2"/>
    <x v="17"/>
    <x v="1"/>
  </r>
  <r>
    <x v="853"/>
    <x v="26"/>
    <x v="2"/>
    <x v="0"/>
    <x v="1"/>
    <x v="3"/>
    <x v="853"/>
    <n v="537088.76"/>
    <n v="0.52"/>
    <x v="4"/>
    <n v="5"/>
    <x v="2"/>
    <x v="18"/>
    <x v="1"/>
  </r>
  <r>
    <x v="854"/>
    <x v="9"/>
    <x v="2"/>
    <x v="1"/>
    <x v="1"/>
    <x v="0"/>
    <x v="854"/>
    <n v="494771.20000000001"/>
    <n v="0.4"/>
    <x v="4"/>
    <n v="5"/>
    <x v="2"/>
    <x v="18"/>
    <x v="1"/>
  </r>
  <r>
    <x v="855"/>
    <x v="27"/>
    <x v="0"/>
    <x v="0"/>
    <x v="1"/>
    <x v="16"/>
    <x v="855"/>
    <n v="83025.440000000002"/>
    <n v="0.38"/>
    <x v="4"/>
    <n v="5"/>
    <x v="2"/>
    <x v="18"/>
    <x v="1"/>
  </r>
  <r>
    <x v="856"/>
    <x v="43"/>
    <x v="2"/>
    <x v="0"/>
    <x v="1"/>
    <x v="12"/>
    <x v="856"/>
    <n v="484368.6"/>
    <n v="0.6"/>
    <x v="4"/>
    <n v="5"/>
    <x v="2"/>
    <x v="18"/>
    <x v="1"/>
  </r>
  <r>
    <x v="857"/>
    <x v="26"/>
    <x v="2"/>
    <x v="0"/>
    <x v="1"/>
    <x v="3"/>
    <x v="857"/>
    <n v="593145.43999999994"/>
    <n v="0.43"/>
    <x v="4"/>
    <n v="5"/>
    <x v="2"/>
    <x v="18"/>
    <x v="1"/>
  </r>
  <r>
    <x v="858"/>
    <x v="36"/>
    <x v="2"/>
    <x v="1"/>
    <x v="1"/>
    <x v="4"/>
    <x v="858"/>
    <n v="224603"/>
    <n v="0.25"/>
    <x v="4"/>
    <n v="5"/>
    <x v="2"/>
    <x v="18"/>
    <x v="1"/>
  </r>
  <r>
    <x v="859"/>
    <x v="31"/>
    <x v="1"/>
    <x v="0"/>
    <x v="1"/>
    <x v="4"/>
    <x v="859"/>
    <n v="164872.4"/>
    <n v="0.53"/>
    <x v="4"/>
    <n v="5"/>
    <x v="2"/>
    <x v="18"/>
    <x v="1"/>
  </r>
  <r>
    <x v="860"/>
    <x v="46"/>
    <x v="2"/>
    <x v="0"/>
    <x v="1"/>
    <x v="1"/>
    <x v="860"/>
    <n v="945311.58000000007"/>
    <n v="0.54"/>
    <x v="4"/>
    <n v="5"/>
    <x v="2"/>
    <x v="19"/>
    <x v="1"/>
  </r>
  <r>
    <x v="861"/>
    <x v="31"/>
    <x v="1"/>
    <x v="0"/>
    <x v="1"/>
    <x v="4"/>
    <x v="861"/>
    <n v="216676.36"/>
    <n v="0.62"/>
    <x v="4"/>
    <n v="5"/>
    <x v="2"/>
    <x v="19"/>
    <x v="1"/>
  </r>
  <r>
    <x v="862"/>
    <x v="44"/>
    <x v="2"/>
    <x v="2"/>
    <x v="0"/>
    <x v="16"/>
    <x v="862"/>
    <n v="415889.29"/>
    <n v="0.28999999999999998"/>
    <x v="4"/>
    <n v="5"/>
    <x v="2"/>
    <x v="19"/>
    <x v="1"/>
  </r>
  <r>
    <x v="863"/>
    <x v="48"/>
    <x v="2"/>
    <x v="0"/>
    <x v="1"/>
    <x v="13"/>
    <x v="863"/>
    <n v="276934.26"/>
    <n v="0.46"/>
    <x v="4"/>
    <n v="5"/>
    <x v="2"/>
    <x v="19"/>
    <x v="1"/>
  </r>
  <r>
    <x v="864"/>
    <x v="44"/>
    <x v="2"/>
    <x v="1"/>
    <x v="1"/>
    <x v="16"/>
    <x v="864"/>
    <n v="287392.69"/>
    <n v="0.37"/>
    <x v="4"/>
    <n v="5"/>
    <x v="2"/>
    <x v="19"/>
    <x v="1"/>
  </r>
  <r>
    <x v="865"/>
    <x v="39"/>
    <x v="2"/>
    <x v="2"/>
    <x v="1"/>
    <x v="12"/>
    <x v="865"/>
    <n v="189873.18"/>
    <n v="0.21"/>
    <x v="4"/>
    <n v="5"/>
    <x v="2"/>
    <x v="19"/>
    <x v="1"/>
  </r>
  <r>
    <x v="866"/>
    <x v="31"/>
    <x v="1"/>
    <x v="0"/>
    <x v="1"/>
    <x v="4"/>
    <x v="866"/>
    <n v="282762.35000000003"/>
    <n v="0.65"/>
    <x v="4"/>
    <n v="5"/>
    <x v="2"/>
    <x v="19"/>
    <x v="1"/>
  </r>
  <r>
    <x v="867"/>
    <x v="2"/>
    <x v="0"/>
    <x v="0"/>
    <x v="0"/>
    <x v="2"/>
    <x v="867"/>
    <n v="45568.04"/>
    <n v="0.49"/>
    <x v="4"/>
    <n v="5"/>
    <x v="2"/>
    <x v="20"/>
    <x v="1"/>
  </r>
  <r>
    <x v="868"/>
    <x v="37"/>
    <x v="1"/>
    <x v="0"/>
    <x v="0"/>
    <x v="5"/>
    <x v="868"/>
    <n v="137945.25"/>
    <n v="0.37"/>
    <x v="4"/>
    <n v="5"/>
    <x v="2"/>
    <x v="20"/>
    <x v="1"/>
  </r>
  <r>
    <x v="869"/>
    <x v="7"/>
    <x v="1"/>
    <x v="0"/>
    <x v="0"/>
    <x v="7"/>
    <x v="869"/>
    <n v="144392.22"/>
    <n v="0.54"/>
    <x v="4"/>
    <n v="5"/>
    <x v="2"/>
    <x v="20"/>
    <x v="1"/>
  </r>
  <r>
    <x v="870"/>
    <x v="28"/>
    <x v="2"/>
    <x v="1"/>
    <x v="1"/>
    <x v="17"/>
    <x v="870"/>
    <n v="109457.87999999999"/>
    <n v="0.21"/>
    <x v="4"/>
    <n v="5"/>
    <x v="2"/>
    <x v="20"/>
    <x v="1"/>
  </r>
  <r>
    <x v="871"/>
    <x v="36"/>
    <x v="2"/>
    <x v="0"/>
    <x v="2"/>
    <x v="4"/>
    <x v="871"/>
    <n v="331975"/>
    <n v="0.5"/>
    <x v="4"/>
    <n v="5"/>
    <x v="2"/>
    <x v="20"/>
    <x v="1"/>
  </r>
  <r>
    <x v="872"/>
    <x v="47"/>
    <x v="2"/>
    <x v="0"/>
    <x v="0"/>
    <x v="0"/>
    <x v="872"/>
    <n v="806765.43"/>
    <n v="0.51"/>
    <x v="4"/>
    <n v="5"/>
    <x v="2"/>
    <x v="20"/>
    <x v="1"/>
  </r>
  <r>
    <x v="873"/>
    <x v="8"/>
    <x v="2"/>
    <x v="0"/>
    <x v="0"/>
    <x v="8"/>
    <x v="873"/>
    <n v="387649.37999999995"/>
    <n v="0.57999999999999996"/>
    <x v="4"/>
    <n v="5"/>
    <x v="2"/>
    <x v="20"/>
    <x v="1"/>
  </r>
  <r>
    <x v="874"/>
    <x v="9"/>
    <x v="2"/>
    <x v="1"/>
    <x v="1"/>
    <x v="0"/>
    <x v="874"/>
    <n v="279187.84000000003"/>
    <n v="0.32"/>
    <x v="4"/>
    <n v="5"/>
    <x v="2"/>
    <x v="21"/>
    <x v="1"/>
  </r>
  <r>
    <x v="875"/>
    <x v="16"/>
    <x v="2"/>
    <x v="2"/>
    <x v="1"/>
    <x v="12"/>
    <x v="875"/>
    <n v="365205.72000000003"/>
    <n v="0.33"/>
    <x v="4"/>
    <n v="5"/>
    <x v="2"/>
    <x v="21"/>
    <x v="1"/>
  </r>
  <r>
    <x v="876"/>
    <x v="6"/>
    <x v="1"/>
    <x v="1"/>
    <x v="1"/>
    <x v="6"/>
    <x v="876"/>
    <n v="91489.299999999988"/>
    <n v="0.35"/>
    <x v="4"/>
    <n v="5"/>
    <x v="2"/>
    <x v="21"/>
    <x v="1"/>
  </r>
  <r>
    <x v="877"/>
    <x v="37"/>
    <x v="1"/>
    <x v="1"/>
    <x v="1"/>
    <x v="5"/>
    <x v="877"/>
    <n v="85622.9"/>
    <n v="0.22"/>
    <x v="4"/>
    <n v="5"/>
    <x v="2"/>
    <x v="21"/>
    <x v="1"/>
  </r>
  <r>
    <x v="878"/>
    <x v="39"/>
    <x v="2"/>
    <x v="0"/>
    <x v="1"/>
    <x v="12"/>
    <x v="878"/>
    <n v="545400"/>
    <n v="0.4"/>
    <x v="4"/>
    <n v="5"/>
    <x v="2"/>
    <x v="21"/>
    <x v="1"/>
  </r>
  <r>
    <x v="879"/>
    <x v="17"/>
    <x v="2"/>
    <x v="0"/>
    <x v="0"/>
    <x v="12"/>
    <x v="879"/>
    <n v="958181.97"/>
    <n v="0.56999999999999995"/>
    <x v="4"/>
    <n v="5"/>
    <x v="2"/>
    <x v="21"/>
    <x v="1"/>
  </r>
  <r>
    <x v="880"/>
    <x v="26"/>
    <x v="2"/>
    <x v="0"/>
    <x v="1"/>
    <x v="3"/>
    <x v="880"/>
    <n v="973899.77"/>
    <n v="0.61"/>
    <x v="4"/>
    <n v="5"/>
    <x v="2"/>
    <x v="21"/>
    <x v="1"/>
  </r>
  <r>
    <x v="881"/>
    <x v="44"/>
    <x v="2"/>
    <x v="2"/>
    <x v="1"/>
    <x v="16"/>
    <x v="881"/>
    <n v="316377.82"/>
    <n v="0.34"/>
    <x v="4"/>
    <n v="5"/>
    <x v="2"/>
    <x v="22"/>
    <x v="1"/>
  </r>
  <r>
    <x v="882"/>
    <x v="38"/>
    <x v="1"/>
    <x v="0"/>
    <x v="1"/>
    <x v="17"/>
    <x v="882"/>
    <n v="195338.88"/>
    <n v="0.64"/>
    <x v="5"/>
    <n v="6"/>
    <x v="2"/>
    <x v="22"/>
    <x v="1"/>
  </r>
  <r>
    <x v="883"/>
    <x v="0"/>
    <x v="0"/>
    <x v="1"/>
    <x v="0"/>
    <x v="0"/>
    <x v="883"/>
    <n v="70611.839999999997"/>
    <n v="0.39"/>
    <x v="5"/>
    <n v="6"/>
    <x v="2"/>
    <x v="22"/>
    <x v="1"/>
  </r>
  <r>
    <x v="884"/>
    <x v="0"/>
    <x v="0"/>
    <x v="1"/>
    <x v="1"/>
    <x v="0"/>
    <x v="884"/>
    <n v="32916.74"/>
    <n v="0.38"/>
    <x v="5"/>
    <n v="6"/>
    <x v="2"/>
    <x v="22"/>
    <x v="1"/>
  </r>
  <r>
    <x v="885"/>
    <x v="15"/>
    <x v="0"/>
    <x v="0"/>
    <x v="1"/>
    <x v="5"/>
    <x v="885"/>
    <n v="135434.28"/>
    <n v="0.56999999999999995"/>
    <x v="5"/>
    <n v="6"/>
    <x v="2"/>
    <x v="22"/>
    <x v="1"/>
  </r>
  <r>
    <x v="886"/>
    <x v="34"/>
    <x v="0"/>
    <x v="1"/>
    <x v="0"/>
    <x v="19"/>
    <x v="886"/>
    <n v="60164.800000000003"/>
    <n v="0.31"/>
    <x v="5"/>
    <n v="6"/>
    <x v="2"/>
    <x v="22"/>
    <x v="1"/>
  </r>
  <r>
    <x v="887"/>
    <x v="2"/>
    <x v="0"/>
    <x v="0"/>
    <x v="1"/>
    <x v="2"/>
    <x v="887"/>
    <n v="119530"/>
    <n v="0.5"/>
    <x v="5"/>
    <n v="6"/>
    <x v="2"/>
    <x v="22"/>
    <x v="1"/>
  </r>
  <r>
    <x v="888"/>
    <x v="38"/>
    <x v="1"/>
    <x v="2"/>
    <x v="1"/>
    <x v="17"/>
    <x v="888"/>
    <n v="99260.800000000003"/>
    <n v="0.2"/>
    <x v="5"/>
    <n v="6"/>
    <x v="2"/>
    <x v="23"/>
    <x v="1"/>
  </r>
  <r>
    <x v="889"/>
    <x v="23"/>
    <x v="2"/>
    <x v="0"/>
    <x v="2"/>
    <x v="7"/>
    <x v="889"/>
    <n v="775951.83"/>
    <n v="0.56999999999999995"/>
    <x v="5"/>
    <n v="6"/>
    <x v="2"/>
    <x v="23"/>
    <x v="1"/>
  </r>
  <r>
    <x v="890"/>
    <x v="14"/>
    <x v="0"/>
    <x v="0"/>
    <x v="0"/>
    <x v="10"/>
    <x v="890"/>
    <n v="71743"/>
    <n v="0.37"/>
    <x v="5"/>
    <n v="6"/>
    <x v="2"/>
    <x v="23"/>
    <x v="1"/>
  </r>
  <r>
    <x v="891"/>
    <x v="47"/>
    <x v="2"/>
    <x v="0"/>
    <x v="1"/>
    <x v="0"/>
    <x v="891"/>
    <n v="299573.05"/>
    <n v="0.35"/>
    <x v="5"/>
    <n v="6"/>
    <x v="2"/>
    <x v="23"/>
    <x v="1"/>
  </r>
  <r>
    <x v="892"/>
    <x v="17"/>
    <x v="2"/>
    <x v="0"/>
    <x v="0"/>
    <x v="12"/>
    <x v="892"/>
    <n v="233616.6"/>
    <n v="0.45"/>
    <x v="5"/>
    <n v="6"/>
    <x v="2"/>
    <x v="23"/>
    <x v="1"/>
  </r>
  <r>
    <x v="893"/>
    <x v="15"/>
    <x v="0"/>
    <x v="1"/>
    <x v="1"/>
    <x v="5"/>
    <x v="893"/>
    <n v="49061.4"/>
    <n v="0.3"/>
    <x v="5"/>
    <n v="6"/>
    <x v="2"/>
    <x v="23"/>
    <x v="1"/>
  </r>
  <r>
    <x v="894"/>
    <x v="14"/>
    <x v="0"/>
    <x v="0"/>
    <x v="1"/>
    <x v="10"/>
    <x v="894"/>
    <n v="125340.48000000001"/>
    <n v="0.54"/>
    <x v="5"/>
    <n v="6"/>
    <x v="2"/>
    <x v="23"/>
    <x v="1"/>
  </r>
  <r>
    <x v="895"/>
    <x v="46"/>
    <x v="2"/>
    <x v="0"/>
    <x v="0"/>
    <x v="1"/>
    <x v="895"/>
    <n v="355266.08"/>
    <n v="0.52"/>
    <x v="5"/>
    <n v="6"/>
    <x v="2"/>
    <x v="24"/>
    <x v="1"/>
  </r>
  <r>
    <x v="896"/>
    <x v="4"/>
    <x v="2"/>
    <x v="1"/>
    <x v="1"/>
    <x v="4"/>
    <x v="896"/>
    <n v="319113.73000000004"/>
    <n v="0.23"/>
    <x v="5"/>
    <n v="6"/>
    <x v="2"/>
    <x v="24"/>
    <x v="1"/>
  </r>
  <r>
    <x v="897"/>
    <x v="7"/>
    <x v="1"/>
    <x v="2"/>
    <x v="1"/>
    <x v="7"/>
    <x v="897"/>
    <n v="46244.420000000006"/>
    <n v="0.17"/>
    <x v="5"/>
    <n v="6"/>
    <x v="2"/>
    <x v="24"/>
    <x v="1"/>
  </r>
  <r>
    <x v="898"/>
    <x v="30"/>
    <x v="1"/>
    <x v="0"/>
    <x v="0"/>
    <x v="18"/>
    <x v="898"/>
    <n v="183648.40000000002"/>
    <n v="0.4"/>
    <x v="5"/>
    <n v="6"/>
    <x v="2"/>
    <x v="24"/>
    <x v="1"/>
  </r>
  <r>
    <x v="899"/>
    <x v="40"/>
    <x v="2"/>
    <x v="1"/>
    <x v="1"/>
    <x v="14"/>
    <x v="899"/>
    <n v="235472.16"/>
    <n v="0.23"/>
    <x v="5"/>
    <n v="6"/>
    <x v="2"/>
    <x v="24"/>
    <x v="1"/>
  </r>
  <r>
    <x v="900"/>
    <x v="14"/>
    <x v="0"/>
    <x v="0"/>
    <x v="1"/>
    <x v="10"/>
    <x v="900"/>
    <n v="51356.160000000003"/>
    <n v="0.64"/>
    <x v="5"/>
    <n v="6"/>
    <x v="2"/>
    <x v="24"/>
    <x v="1"/>
  </r>
  <r>
    <x v="901"/>
    <x v="9"/>
    <x v="2"/>
    <x v="1"/>
    <x v="1"/>
    <x v="0"/>
    <x v="901"/>
    <n v="353652.38999999996"/>
    <n v="0.28999999999999998"/>
    <x v="5"/>
    <n v="6"/>
    <x v="2"/>
    <x v="24"/>
    <x v="1"/>
  </r>
  <r>
    <x v="902"/>
    <x v="11"/>
    <x v="1"/>
    <x v="0"/>
    <x v="1"/>
    <x v="9"/>
    <x v="902"/>
    <n v="156154.59999999998"/>
    <n v="0.35"/>
    <x v="5"/>
    <n v="6"/>
    <x v="2"/>
    <x v="25"/>
    <x v="1"/>
  </r>
  <r>
    <x v="903"/>
    <x v="7"/>
    <x v="1"/>
    <x v="1"/>
    <x v="0"/>
    <x v="7"/>
    <x v="903"/>
    <n v="77636.58"/>
    <n v="0.21"/>
    <x v="5"/>
    <n v="6"/>
    <x v="2"/>
    <x v="25"/>
    <x v="1"/>
  </r>
  <r>
    <x v="904"/>
    <x v="37"/>
    <x v="1"/>
    <x v="1"/>
    <x v="0"/>
    <x v="5"/>
    <x v="904"/>
    <n v="93539.04"/>
    <n v="0.21"/>
    <x v="5"/>
    <n v="6"/>
    <x v="2"/>
    <x v="25"/>
    <x v="1"/>
  </r>
  <r>
    <x v="905"/>
    <x v="49"/>
    <x v="0"/>
    <x v="1"/>
    <x v="1"/>
    <x v="16"/>
    <x v="905"/>
    <n v="42033"/>
    <n v="0.2"/>
    <x v="5"/>
    <n v="6"/>
    <x v="2"/>
    <x v="25"/>
    <x v="1"/>
  </r>
  <r>
    <x v="906"/>
    <x v="39"/>
    <x v="2"/>
    <x v="1"/>
    <x v="0"/>
    <x v="12"/>
    <x v="906"/>
    <n v="495044.46"/>
    <n v="0.37"/>
    <x v="5"/>
    <n v="6"/>
    <x v="2"/>
    <x v="25"/>
    <x v="1"/>
  </r>
  <r>
    <x v="907"/>
    <x v="11"/>
    <x v="1"/>
    <x v="2"/>
    <x v="1"/>
    <x v="9"/>
    <x v="907"/>
    <n v="92748.599999999991"/>
    <n v="0.3"/>
    <x v="5"/>
    <n v="6"/>
    <x v="2"/>
    <x v="25"/>
    <x v="1"/>
  </r>
  <r>
    <x v="908"/>
    <x v="22"/>
    <x v="2"/>
    <x v="0"/>
    <x v="2"/>
    <x v="10"/>
    <x v="908"/>
    <n v="234276.16"/>
    <n v="0.46"/>
    <x v="5"/>
    <n v="6"/>
    <x v="2"/>
    <x v="25"/>
    <x v="1"/>
  </r>
  <r>
    <x v="909"/>
    <x v="2"/>
    <x v="0"/>
    <x v="0"/>
    <x v="1"/>
    <x v="2"/>
    <x v="909"/>
    <n v="94943.64"/>
    <n v="0.44"/>
    <x v="5"/>
    <n v="6"/>
    <x v="2"/>
    <x v="26"/>
    <x v="1"/>
  </r>
  <r>
    <x v="910"/>
    <x v="3"/>
    <x v="2"/>
    <x v="2"/>
    <x v="2"/>
    <x v="3"/>
    <x v="910"/>
    <n v="197743.00000000003"/>
    <n v="0.28000000000000003"/>
    <x v="5"/>
    <n v="6"/>
    <x v="2"/>
    <x v="26"/>
    <x v="1"/>
  </r>
  <r>
    <x v="911"/>
    <x v="45"/>
    <x v="0"/>
    <x v="0"/>
    <x v="1"/>
    <x v="5"/>
    <x v="911"/>
    <n v="62250.999999999993"/>
    <n v="0.35"/>
    <x v="5"/>
    <n v="6"/>
    <x v="2"/>
    <x v="26"/>
    <x v="1"/>
  </r>
  <r>
    <x v="912"/>
    <x v="40"/>
    <x v="2"/>
    <x v="0"/>
    <x v="1"/>
    <x v="14"/>
    <x v="912"/>
    <n v="303495.84999999998"/>
    <n v="0.35"/>
    <x v="6"/>
    <n v="7"/>
    <x v="2"/>
    <x v="26"/>
    <x v="2"/>
  </r>
  <r>
    <x v="913"/>
    <x v="15"/>
    <x v="0"/>
    <x v="0"/>
    <x v="1"/>
    <x v="5"/>
    <x v="913"/>
    <n v="81172.260000000009"/>
    <n v="0.39"/>
    <x v="6"/>
    <n v="7"/>
    <x v="2"/>
    <x v="26"/>
    <x v="2"/>
  </r>
  <r>
    <x v="914"/>
    <x v="18"/>
    <x v="2"/>
    <x v="0"/>
    <x v="1"/>
    <x v="13"/>
    <x v="914"/>
    <n v="394389.1"/>
    <n v="0.35"/>
    <x v="6"/>
    <n v="7"/>
    <x v="2"/>
    <x v="26"/>
    <x v="2"/>
  </r>
  <r>
    <x v="915"/>
    <x v="4"/>
    <x v="2"/>
    <x v="0"/>
    <x v="1"/>
    <x v="4"/>
    <x v="915"/>
    <n v="985501.44000000006"/>
    <n v="0.56000000000000005"/>
    <x v="6"/>
    <n v="7"/>
    <x v="2"/>
    <x v="26"/>
    <x v="2"/>
  </r>
  <r>
    <x v="916"/>
    <x v="13"/>
    <x v="1"/>
    <x v="1"/>
    <x v="1"/>
    <x v="11"/>
    <x v="916"/>
    <n v="140733.9"/>
    <n v="0.3"/>
    <x v="6"/>
    <n v="7"/>
    <x v="2"/>
    <x v="27"/>
    <x v="2"/>
  </r>
  <r>
    <x v="917"/>
    <x v="39"/>
    <x v="2"/>
    <x v="1"/>
    <x v="0"/>
    <x v="12"/>
    <x v="917"/>
    <n v="245308.27"/>
    <n v="0.31"/>
    <x v="6"/>
    <n v="7"/>
    <x v="2"/>
    <x v="27"/>
    <x v="2"/>
  </r>
  <r>
    <x v="918"/>
    <x v="31"/>
    <x v="1"/>
    <x v="0"/>
    <x v="0"/>
    <x v="4"/>
    <x v="918"/>
    <n v="118084.56"/>
    <n v="0.44"/>
    <x v="6"/>
    <n v="7"/>
    <x v="2"/>
    <x v="27"/>
    <x v="2"/>
  </r>
  <r>
    <x v="919"/>
    <x v="18"/>
    <x v="2"/>
    <x v="0"/>
    <x v="1"/>
    <x v="13"/>
    <x v="919"/>
    <n v="200025.33"/>
    <n v="0.37"/>
    <x v="6"/>
    <n v="7"/>
    <x v="2"/>
    <x v="27"/>
    <x v="2"/>
  </r>
  <r>
    <x v="920"/>
    <x v="43"/>
    <x v="2"/>
    <x v="0"/>
    <x v="1"/>
    <x v="12"/>
    <x v="920"/>
    <n v="941275.32"/>
    <n v="0.62"/>
    <x v="6"/>
    <n v="7"/>
    <x v="2"/>
    <x v="27"/>
    <x v="2"/>
  </r>
  <r>
    <x v="921"/>
    <x v="20"/>
    <x v="0"/>
    <x v="1"/>
    <x v="1"/>
    <x v="14"/>
    <x v="921"/>
    <n v="33493.46"/>
    <n v="0.22"/>
    <x v="6"/>
    <n v="7"/>
    <x v="2"/>
    <x v="27"/>
    <x v="2"/>
  </r>
  <r>
    <x v="922"/>
    <x v="7"/>
    <x v="1"/>
    <x v="0"/>
    <x v="0"/>
    <x v="7"/>
    <x v="922"/>
    <n v="142712"/>
    <n v="0.5"/>
    <x v="6"/>
    <n v="7"/>
    <x v="2"/>
    <x v="27"/>
    <x v="2"/>
  </r>
  <r>
    <x v="923"/>
    <x v="18"/>
    <x v="2"/>
    <x v="1"/>
    <x v="0"/>
    <x v="13"/>
    <x v="923"/>
    <n v="445641.24000000005"/>
    <n v="0.33"/>
    <x v="6"/>
    <n v="7"/>
    <x v="2"/>
    <x v="28"/>
    <x v="2"/>
  </r>
  <r>
    <x v="924"/>
    <x v="7"/>
    <x v="1"/>
    <x v="1"/>
    <x v="1"/>
    <x v="7"/>
    <x v="924"/>
    <n v="66215.25"/>
    <n v="0.25"/>
    <x v="6"/>
    <n v="7"/>
    <x v="2"/>
    <x v="28"/>
    <x v="2"/>
  </r>
  <r>
    <x v="925"/>
    <x v="43"/>
    <x v="2"/>
    <x v="2"/>
    <x v="2"/>
    <x v="12"/>
    <x v="925"/>
    <n v="402716"/>
    <n v="0.25"/>
    <x v="6"/>
    <n v="7"/>
    <x v="2"/>
    <x v="28"/>
    <x v="2"/>
  </r>
  <r>
    <x v="926"/>
    <x v="41"/>
    <x v="2"/>
    <x v="1"/>
    <x v="1"/>
    <x v="3"/>
    <x v="926"/>
    <n v="123536"/>
    <n v="0.2"/>
    <x v="6"/>
    <n v="7"/>
    <x v="2"/>
    <x v="28"/>
    <x v="2"/>
  </r>
  <r>
    <x v="927"/>
    <x v="0"/>
    <x v="0"/>
    <x v="0"/>
    <x v="1"/>
    <x v="0"/>
    <x v="927"/>
    <n v="92203.32"/>
    <n v="0.46"/>
    <x v="6"/>
    <n v="7"/>
    <x v="2"/>
    <x v="28"/>
    <x v="2"/>
  </r>
  <r>
    <x v="928"/>
    <x v="47"/>
    <x v="2"/>
    <x v="0"/>
    <x v="0"/>
    <x v="0"/>
    <x v="928"/>
    <n v="1075563.45"/>
    <n v="0.65"/>
    <x v="6"/>
    <n v="7"/>
    <x v="2"/>
    <x v="28"/>
    <x v="2"/>
  </r>
  <r>
    <x v="929"/>
    <x v="44"/>
    <x v="2"/>
    <x v="0"/>
    <x v="0"/>
    <x v="16"/>
    <x v="929"/>
    <n v="264599"/>
    <n v="0.5"/>
    <x v="6"/>
    <n v="7"/>
    <x v="2"/>
    <x v="28"/>
    <x v="2"/>
  </r>
  <r>
    <x v="930"/>
    <x v="45"/>
    <x v="0"/>
    <x v="0"/>
    <x v="1"/>
    <x v="5"/>
    <x v="930"/>
    <n v="34069"/>
    <n v="0.35"/>
    <x v="6"/>
    <n v="7"/>
    <x v="2"/>
    <x v="29"/>
    <x v="2"/>
  </r>
  <r>
    <x v="931"/>
    <x v="45"/>
    <x v="0"/>
    <x v="0"/>
    <x v="0"/>
    <x v="5"/>
    <x v="931"/>
    <n v="38867.040000000001"/>
    <n v="0.48"/>
    <x v="6"/>
    <n v="7"/>
    <x v="2"/>
    <x v="29"/>
    <x v="2"/>
  </r>
  <r>
    <x v="932"/>
    <x v="49"/>
    <x v="0"/>
    <x v="1"/>
    <x v="1"/>
    <x v="16"/>
    <x v="932"/>
    <n v="35319.599999999999"/>
    <n v="0.2"/>
    <x v="6"/>
    <n v="7"/>
    <x v="2"/>
    <x v="29"/>
    <x v="2"/>
  </r>
  <r>
    <x v="933"/>
    <x v="21"/>
    <x v="2"/>
    <x v="1"/>
    <x v="1"/>
    <x v="1"/>
    <x v="933"/>
    <n v="290466.68"/>
    <n v="0.38"/>
    <x v="6"/>
    <n v="7"/>
    <x v="2"/>
    <x v="29"/>
    <x v="2"/>
  </r>
  <r>
    <x v="934"/>
    <x v="10"/>
    <x v="2"/>
    <x v="2"/>
    <x v="2"/>
    <x v="9"/>
    <x v="934"/>
    <n v="89151.3"/>
    <n v="0.15"/>
    <x v="6"/>
    <n v="7"/>
    <x v="2"/>
    <x v="29"/>
    <x v="2"/>
  </r>
  <r>
    <x v="935"/>
    <x v="2"/>
    <x v="0"/>
    <x v="2"/>
    <x v="2"/>
    <x v="2"/>
    <x v="935"/>
    <n v="30701.72"/>
    <n v="0.28000000000000003"/>
    <x v="6"/>
    <n v="7"/>
    <x v="2"/>
    <x v="29"/>
    <x v="2"/>
  </r>
  <r>
    <x v="936"/>
    <x v="49"/>
    <x v="0"/>
    <x v="0"/>
    <x v="0"/>
    <x v="16"/>
    <x v="936"/>
    <n v="69281.16"/>
    <n v="0.39"/>
    <x v="6"/>
    <n v="7"/>
    <x v="2"/>
    <x v="29"/>
    <x v="2"/>
  </r>
  <r>
    <x v="937"/>
    <x v="2"/>
    <x v="0"/>
    <x v="1"/>
    <x v="1"/>
    <x v="2"/>
    <x v="937"/>
    <n v="35173.22"/>
    <n v="0.31"/>
    <x v="6"/>
    <n v="7"/>
    <x v="2"/>
    <x v="30"/>
    <x v="2"/>
  </r>
  <r>
    <x v="938"/>
    <x v="25"/>
    <x v="0"/>
    <x v="0"/>
    <x v="1"/>
    <x v="10"/>
    <x v="938"/>
    <n v="66604.42"/>
    <n v="0.43"/>
    <x v="6"/>
    <n v="7"/>
    <x v="2"/>
    <x v="30"/>
    <x v="2"/>
  </r>
  <r>
    <x v="939"/>
    <x v="17"/>
    <x v="2"/>
    <x v="0"/>
    <x v="1"/>
    <x v="12"/>
    <x v="939"/>
    <n v="399882.14"/>
    <n v="0.49"/>
    <x v="6"/>
    <n v="7"/>
    <x v="2"/>
    <x v="30"/>
    <x v="2"/>
  </r>
  <r>
    <x v="940"/>
    <x v="44"/>
    <x v="2"/>
    <x v="1"/>
    <x v="1"/>
    <x v="16"/>
    <x v="940"/>
    <n v="593830.71000000008"/>
    <n v="0.33"/>
    <x v="6"/>
    <n v="7"/>
    <x v="2"/>
    <x v="30"/>
    <x v="2"/>
  </r>
  <r>
    <x v="941"/>
    <x v="6"/>
    <x v="1"/>
    <x v="0"/>
    <x v="1"/>
    <x v="6"/>
    <x v="941"/>
    <n v="228580.75"/>
    <n v="0.59"/>
    <x v="6"/>
    <n v="7"/>
    <x v="2"/>
    <x v="30"/>
    <x v="2"/>
  </r>
  <r>
    <x v="942"/>
    <x v="47"/>
    <x v="2"/>
    <x v="0"/>
    <x v="0"/>
    <x v="0"/>
    <x v="942"/>
    <n v="527204.48"/>
    <n v="0.64"/>
    <x v="6"/>
    <n v="7"/>
    <x v="2"/>
    <x v="30"/>
    <x v="2"/>
  </r>
  <r>
    <x v="943"/>
    <x v="47"/>
    <x v="2"/>
    <x v="0"/>
    <x v="1"/>
    <x v="0"/>
    <x v="943"/>
    <n v="958063.14"/>
    <n v="0.54"/>
    <x v="7"/>
    <n v="8"/>
    <x v="2"/>
    <x v="30"/>
    <x v="2"/>
  </r>
  <r>
    <x v="944"/>
    <x v="41"/>
    <x v="2"/>
    <x v="0"/>
    <x v="1"/>
    <x v="3"/>
    <x v="944"/>
    <n v="725963.41"/>
    <n v="0.43"/>
    <x v="7"/>
    <n v="8"/>
    <x v="2"/>
    <x v="31"/>
    <x v="2"/>
  </r>
  <r>
    <x v="945"/>
    <x v="20"/>
    <x v="0"/>
    <x v="1"/>
    <x v="1"/>
    <x v="14"/>
    <x v="945"/>
    <n v="53145.120000000003"/>
    <n v="0.28000000000000003"/>
    <x v="7"/>
    <n v="8"/>
    <x v="2"/>
    <x v="31"/>
    <x v="2"/>
  </r>
  <r>
    <x v="946"/>
    <x v="1"/>
    <x v="1"/>
    <x v="0"/>
    <x v="0"/>
    <x v="1"/>
    <x v="946"/>
    <n v="196988.58"/>
    <n v="0.56999999999999995"/>
    <x v="7"/>
    <n v="8"/>
    <x v="2"/>
    <x v="31"/>
    <x v="2"/>
  </r>
  <r>
    <x v="947"/>
    <x v="24"/>
    <x v="2"/>
    <x v="1"/>
    <x v="0"/>
    <x v="15"/>
    <x v="947"/>
    <n v="356910.12000000005"/>
    <n v="0.28000000000000003"/>
    <x v="7"/>
    <n v="8"/>
    <x v="2"/>
    <x v="31"/>
    <x v="2"/>
  </r>
  <r>
    <x v="948"/>
    <x v="26"/>
    <x v="2"/>
    <x v="0"/>
    <x v="2"/>
    <x v="3"/>
    <x v="948"/>
    <n v="614767.6"/>
    <n v="0.4"/>
    <x v="7"/>
    <n v="8"/>
    <x v="2"/>
    <x v="31"/>
    <x v="2"/>
  </r>
  <r>
    <x v="949"/>
    <x v="3"/>
    <x v="2"/>
    <x v="0"/>
    <x v="1"/>
    <x v="3"/>
    <x v="949"/>
    <n v="601275.6"/>
    <n v="0.6"/>
    <x v="7"/>
    <n v="8"/>
    <x v="2"/>
    <x v="31"/>
    <x v="2"/>
  </r>
  <r>
    <x v="950"/>
    <x v="18"/>
    <x v="2"/>
    <x v="0"/>
    <x v="1"/>
    <x v="13"/>
    <x v="950"/>
    <n v="562570.96"/>
    <n v="0.49"/>
    <x v="7"/>
    <n v="8"/>
    <x v="2"/>
    <x v="31"/>
    <x v="2"/>
  </r>
  <r>
    <x v="951"/>
    <x v="48"/>
    <x v="2"/>
    <x v="1"/>
    <x v="1"/>
    <x v="13"/>
    <x v="951"/>
    <n v="341969.25"/>
    <n v="0.25"/>
    <x v="7"/>
    <n v="8"/>
    <x v="2"/>
    <x v="32"/>
    <x v="2"/>
  </r>
  <r>
    <x v="952"/>
    <x v="44"/>
    <x v="2"/>
    <x v="0"/>
    <x v="0"/>
    <x v="16"/>
    <x v="952"/>
    <n v="352795.44999999995"/>
    <n v="0.35"/>
    <x v="7"/>
    <n v="8"/>
    <x v="2"/>
    <x v="32"/>
    <x v="2"/>
  </r>
  <r>
    <x v="953"/>
    <x v="26"/>
    <x v="2"/>
    <x v="2"/>
    <x v="0"/>
    <x v="3"/>
    <x v="953"/>
    <n v="467110.02"/>
    <n v="0.34"/>
    <x v="7"/>
    <n v="8"/>
    <x v="2"/>
    <x v="32"/>
    <x v="2"/>
  </r>
  <r>
    <x v="954"/>
    <x v="26"/>
    <x v="2"/>
    <x v="0"/>
    <x v="1"/>
    <x v="3"/>
    <x v="954"/>
    <n v="935112.15"/>
    <n v="0.63"/>
    <x v="7"/>
    <n v="8"/>
    <x v="2"/>
    <x v="32"/>
    <x v="2"/>
  </r>
  <r>
    <x v="955"/>
    <x v="41"/>
    <x v="2"/>
    <x v="0"/>
    <x v="1"/>
    <x v="3"/>
    <x v="955"/>
    <n v="1110998.7"/>
    <n v="0.63"/>
    <x v="7"/>
    <n v="8"/>
    <x v="2"/>
    <x v="32"/>
    <x v="2"/>
  </r>
  <r>
    <x v="956"/>
    <x v="13"/>
    <x v="1"/>
    <x v="1"/>
    <x v="1"/>
    <x v="11"/>
    <x v="956"/>
    <n v="90273.420000000013"/>
    <n v="0.27"/>
    <x v="7"/>
    <n v="8"/>
    <x v="2"/>
    <x v="32"/>
    <x v="2"/>
  </r>
  <r>
    <x v="957"/>
    <x v="0"/>
    <x v="0"/>
    <x v="0"/>
    <x v="1"/>
    <x v="0"/>
    <x v="957"/>
    <n v="53919.450000000004"/>
    <n v="0.65"/>
    <x v="7"/>
    <n v="8"/>
    <x v="2"/>
    <x v="32"/>
    <x v="2"/>
  </r>
  <r>
    <x v="958"/>
    <x v="12"/>
    <x v="2"/>
    <x v="0"/>
    <x v="1"/>
    <x v="10"/>
    <x v="958"/>
    <n v="672454.08"/>
    <n v="0.48"/>
    <x v="7"/>
    <n v="8"/>
    <x v="2"/>
    <x v="33"/>
    <x v="2"/>
  </r>
  <r>
    <x v="959"/>
    <x v="18"/>
    <x v="2"/>
    <x v="0"/>
    <x v="1"/>
    <x v="13"/>
    <x v="959"/>
    <n v="1049034.69"/>
    <n v="0.61"/>
    <x v="7"/>
    <n v="8"/>
    <x v="2"/>
    <x v="33"/>
    <x v="2"/>
  </r>
  <r>
    <x v="960"/>
    <x v="21"/>
    <x v="2"/>
    <x v="0"/>
    <x v="0"/>
    <x v="1"/>
    <x v="960"/>
    <n v="497806.02"/>
    <n v="0.54"/>
    <x v="7"/>
    <n v="8"/>
    <x v="2"/>
    <x v="33"/>
    <x v="2"/>
  </r>
  <r>
    <x v="961"/>
    <x v="32"/>
    <x v="1"/>
    <x v="0"/>
    <x v="1"/>
    <x v="13"/>
    <x v="961"/>
    <n v="159659.04"/>
    <n v="0.48"/>
    <x v="7"/>
    <n v="8"/>
    <x v="2"/>
    <x v="33"/>
    <x v="2"/>
  </r>
  <r>
    <x v="962"/>
    <x v="42"/>
    <x v="2"/>
    <x v="1"/>
    <x v="0"/>
    <x v="7"/>
    <x v="962"/>
    <n v="596538.05000000005"/>
    <n v="0.37"/>
    <x v="7"/>
    <n v="8"/>
    <x v="2"/>
    <x v="33"/>
    <x v="2"/>
  </r>
  <r>
    <x v="963"/>
    <x v="29"/>
    <x v="1"/>
    <x v="0"/>
    <x v="3"/>
    <x v="3"/>
    <x v="963"/>
    <n v="243481.49"/>
    <n v="0.49"/>
    <x v="7"/>
    <n v="8"/>
    <x v="2"/>
    <x v="33"/>
    <x v="2"/>
  </r>
  <r>
    <x v="964"/>
    <x v="24"/>
    <x v="2"/>
    <x v="1"/>
    <x v="0"/>
    <x v="15"/>
    <x v="964"/>
    <n v="343209.3"/>
    <n v="0.21"/>
    <x v="7"/>
    <n v="8"/>
    <x v="2"/>
    <x v="33"/>
    <x v="2"/>
  </r>
  <r>
    <x v="965"/>
    <x v="19"/>
    <x v="1"/>
    <x v="0"/>
    <x v="2"/>
    <x v="6"/>
    <x v="965"/>
    <n v="258582.78000000003"/>
    <n v="0.54"/>
    <x v="7"/>
    <n v="8"/>
    <x v="2"/>
    <x v="34"/>
    <x v="2"/>
  </r>
  <r>
    <x v="966"/>
    <x v="0"/>
    <x v="0"/>
    <x v="0"/>
    <x v="0"/>
    <x v="0"/>
    <x v="966"/>
    <n v="109078.62"/>
    <n v="0.56999999999999995"/>
    <x v="7"/>
    <n v="8"/>
    <x v="2"/>
    <x v="34"/>
    <x v="2"/>
  </r>
  <r>
    <x v="967"/>
    <x v="7"/>
    <x v="1"/>
    <x v="0"/>
    <x v="1"/>
    <x v="7"/>
    <x v="967"/>
    <n v="165398"/>
    <n v="0.5"/>
    <x v="7"/>
    <n v="8"/>
    <x v="2"/>
    <x v="34"/>
    <x v="2"/>
  </r>
  <r>
    <x v="968"/>
    <x v="35"/>
    <x v="1"/>
    <x v="1"/>
    <x v="2"/>
    <x v="17"/>
    <x v="968"/>
    <n v="109533.48000000001"/>
    <n v="0.28000000000000003"/>
    <x v="7"/>
    <n v="8"/>
    <x v="2"/>
    <x v="34"/>
    <x v="2"/>
  </r>
  <r>
    <x v="969"/>
    <x v="17"/>
    <x v="2"/>
    <x v="0"/>
    <x v="0"/>
    <x v="12"/>
    <x v="969"/>
    <n v="707874.68"/>
    <n v="0.46"/>
    <x v="7"/>
    <n v="8"/>
    <x v="2"/>
    <x v="34"/>
    <x v="2"/>
  </r>
  <r>
    <x v="970"/>
    <x v="27"/>
    <x v="0"/>
    <x v="1"/>
    <x v="1"/>
    <x v="16"/>
    <x v="970"/>
    <n v="54359.43"/>
    <n v="0.31"/>
    <x v="7"/>
    <n v="8"/>
    <x v="2"/>
    <x v="34"/>
    <x v="2"/>
  </r>
  <r>
    <x v="971"/>
    <x v="1"/>
    <x v="1"/>
    <x v="0"/>
    <x v="1"/>
    <x v="1"/>
    <x v="971"/>
    <n v="149050.51999999999"/>
    <n v="0.59"/>
    <x v="7"/>
    <n v="8"/>
    <x v="2"/>
    <x v="34"/>
    <x v="2"/>
  </r>
  <r>
    <x v="972"/>
    <x v="11"/>
    <x v="1"/>
    <x v="0"/>
    <x v="1"/>
    <x v="9"/>
    <x v="972"/>
    <n v="273810.88"/>
    <n v="0.56000000000000005"/>
    <x v="7"/>
    <n v="8"/>
    <x v="2"/>
    <x v="35"/>
    <x v="2"/>
  </r>
  <r>
    <x v="973"/>
    <x v="33"/>
    <x v="2"/>
    <x v="1"/>
    <x v="1"/>
    <x v="13"/>
    <x v="973"/>
    <n v="460715.49999999994"/>
    <n v="0.35"/>
    <x v="7"/>
    <n v="8"/>
    <x v="2"/>
    <x v="35"/>
    <x v="2"/>
  </r>
  <r>
    <x v="974"/>
    <x v="41"/>
    <x v="2"/>
    <x v="0"/>
    <x v="1"/>
    <x v="3"/>
    <x v="974"/>
    <n v="881950.79999999993"/>
    <n v="0.6"/>
    <x v="8"/>
    <n v="9"/>
    <x v="2"/>
    <x v="35"/>
    <x v="2"/>
  </r>
  <r>
    <x v="975"/>
    <x v="12"/>
    <x v="2"/>
    <x v="0"/>
    <x v="1"/>
    <x v="10"/>
    <x v="975"/>
    <n v="699867.44"/>
    <n v="0.59"/>
    <x v="8"/>
    <n v="9"/>
    <x v="2"/>
    <x v="35"/>
    <x v="2"/>
  </r>
  <r>
    <x v="976"/>
    <x v="17"/>
    <x v="2"/>
    <x v="1"/>
    <x v="1"/>
    <x v="12"/>
    <x v="976"/>
    <n v="387163.26"/>
    <n v="0.27"/>
    <x v="8"/>
    <n v="9"/>
    <x v="2"/>
    <x v="35"/>
    <x v="2"/>
  </r>
  <r>
    <x v="977"/>
    <x v="8"/>
    <x v="2"/>
    <x v="0"/>
    <x v="0"/>
    <x v="8"/>
    <x v="977"/>
    <n v="636043.52000000002"/>
    <n v="0.56000000000000005"/>
    <x v="8"/>
    <n v="9"/>
    <x v="2"/>
    <x v="35"/>
    <x v="2"/>
  </r>
  <r>
    <x v="978"/>
    <x v="21"/>
    <x v="2"/>
    <x v="0"/>
    <x v="1"/>
    <x v="1"/>
    <x v="978"/>
    <n v="1105341.25"/>
    <n v="0.65"/>
    <x v="8"/>
    <n v="9"/>
    <x v="2"/>
    <x v="35"/>
    <x v="2"/>
  </r>
  <r>
    <x v="979"/>
    <x v="38"/>
    <x v="1"/>
    <x v="1"/>
    <x v="1"/>
    <x v="17"/>
    <x v="979"/>
    <n v="100594.8"/>
    <n v="0.4"/>
    <x v="8"/>
    <n v="9"/>
    <x v="2"/>
    <x v="36"/>
    <x v="2"/>
  </r>
  <r>
    <x v="980"/>
    <x v="29"/>
    <x v="1"/>
    <x v="2"/>
    <x v="1"/>
    <x v="3"/>
    <x v="980"/>
    <n v="86115.96"/>
    <n v="0.28000000000000003"/>
    <x v="8"/>
    <n v="9"/>
    <x v="2"/>
    <x v="36"/>
    <x v="2"/>
  </r>
  <r>
    <x v="981"/>
    <x v="40"/>
    <x v="2"/>
    <x v="2"/>
    <x v="1"/>
    <x v="14"/>
    <x v="981"/>
    <n v="595426.64999999991"/>
    <n v="0.35"/>
    <x v="8"/>
    <n v="9"/>
    <x v="2"/>
    <x v="36"/>
    <x v="2"/>
  </r>
  <r>
    <x v="982"/>
    <x v="15"/>
    <x v="0"/>
    <x v="0"/>
    <x v="1"/>
    <x v="5"/>
    <x v="982"/>
    <n v="35996.85"/>
    <n v="0.45"/>
    <x v="8"/>
    <n v="9"/>
    <x v="2"/>
    <x v="36"/>
    <x v="2"/>
  </r>
  <r>
    <x v="983"/>
    <x v="28"/>
    <x v="2"/>
    <x v="0"/>
    <x v="1"/>
    <x v="17"/>
    <x v="983"/>
    <n v="490947.46"/>
    <n v="0.38"/>
    <x v="8"/>
    <n v="9"/>
    <x v="2"/>
    <x v="36"/>
    <x v="2"/>
  </r>
  <r>
    <x v="984"/>
    <x v="19"/>
    <x v="1"/>
    <x v="1"/>
    <x v="0"/>
    <x v="6"/>
    <x v="984"/>
    <n v="135570.88"/>
    <n v="0.32"/>
    <x v="8"/>
    <n v="9"/>
    <x v="2"/>
    <x v="36"/>
    <x v="2"/>
  </r>
  <r>
    <x v="985"/>
    <x v="15"/>
    <x v="0"/>
    <x v="0"/>
    <x v="0"/>
    <x v="5"/>
    <x v="985"/>
    <n v="50328.54"/>
    <n v="0.54"/>
    <x v="8"/>
    <n v="9"/>
    <x v="2"/>
    <x v="36"/>
    <x v="2"/>
  </r>
  <r>
    <x v="986"/>
    <x v="39"/>
    <x v="2"/>
    <x v="0"/>
    <x v="0"/>
    <x v="12"/>
    <x v="986"/>
    <n v="541574.44000000006"/>
    <n v="0.44"/>
    <x v="8"/>
    <n v="9"/>
    <x v="2"/>
    <x v="37"/>
    <x v="2"/>
  </r>
  <r>
    <x v="987"/>
    <x v="2"/>
    <x v="0"/>
    <x v="2"/>
    <x v="1"/>
    <x v="2"/>
    <x v="987"/>
    <n v="28487.7"/>
    <n v="0.15"/>
    <x v="8"/>
    <n v="9"/>
    <x v="2"/>
    <x v="37"/>
    <x v="2"/>
  </r>
  <r>
    <x v="988"/>
    <x v="21"/>
    <x v="2"/>
    <x v="0"/>
    <x v="0"/>
    <x v="1"/>
    <x v="988"/>
    <n v="420221.36"/>
    <n v="0.47"/>
    <x v="8"/>
    <n v="9"/>
    <x v="2"/>
    <x v="37"/>
    <x v="2"/>
  </r>
  <r>
    <x v="989"/>
    <x v="23"/>
    <x v="2"/>
    <x v="0"/>
    <x v="0"/>
    <x v="7"/>
    <x v="989"/>
    <n v="510862"/>
    <n v="0.44"/>
    <x v="8"/>
    <n v="9"/>
    <x v="2"/>
    <x v="37"/>
    <x v="2"/>
  </r>
  <r>
    <x v="990"/>
    <x v="6"/>
    <x v="1"/>
    <x v="1"/>
    <x v="1"/>
    <x v="6"/>
    <x v="990"/>
    <n v="122882.76000000001"/>
    <n v="0.28000000000000003"/>
    <x v="8"/>
    <n v="9"/>
    <x v="2"/>
    <x v="37"/>
    <x v="2"/>
  </r>
  <r>
    <x v="991"/>
    <x v="47"/>
    <x v="2"/>
    <x v="0"/>
    <x v="1"/>
    <x v="0"/>
    <x v="991"/>
    <n v="252643.20000000001"/>
    <n v="0.4"/>
    <x v="8"/>
    <n v="9"/>
    <x v="2"/>
    <x v="37"/>
    <x v="2"/>
  </r>
  <r>
    <x v="992"/>
    <x v="4"/>
    <x v="2"/>
    <x v="0"/>
    <x v="1"/>
    <x v="4"/>
    <x v="992"/>
    <n v="583595.48"/>
    <n v="0.52"/>
    <x v="8"/>
    <n v="9"/>
    <x v="2"/>
    <x v="37"/>
    <x v="2"/>
  </r>
  <r>
    <x v="993"/>
    <x v="27"/>
    <x v="0"/>
    <x v="0"/>
    <x v="1"/>
    <x v="16"/>
    <x v="993"/>
    <n v="88815.42"/>
    <n v="0.46"/>
    <x v="8"/>
    <n v="9"/>
    <x v="2"/>
    <x v="38"/>
    <x v="2"/>
  </r>
  <r>
    <x v="994"/>
    <x v="41"/>
    <x v="2"/>
    <x v="0"/>
    <x v="1"/>
    <x v="3"/>
    <x v="994"/>
    <n v="322658.7"/>
    <n v="0.39"/>
    <x v="8"/>
    <n v="9"/>
    <x v="2"/>
    <x v="38"/>
    <x v="2"/>
  </r>
  <r>
    <x v="995"/>
    <x v="11"/>
    <x v="1"/>
    <x v="2"/>
    <x v="1"/>
    <x v="9"/>
    <x v="995"/>
    <n v="143533.38"/>
    <n v="0.34"/>
    <x v="8"/>
    <n v="9"/>
    <x v="2"/>
    <x v="38"/>
    <x v="2"/>
  </r>
  <r>
    <x v="996"/>
    <x v="35"/>
    <x v="1"/>
    <x v="0"/>
    <x v="1"/>
    <x v="17"/>
    <x v="996"/>
    <n v="155171.79999999999"/>
    <n v="0.35"/>
    <x v="8"/>
    <n v="9"/>
    <x v="2"/>
    <x v="38"/>
    <x v="2"/>
  </r>
  <r>
    <x v="997"/>
    <x v="47"/>
    <x v="2"/>
    <x v="0"/>
    <x v="0"/>
    <x v="0"/>
    <x v="997"/>
    <n v="534655.19999999995"/>
    <n v="0.48"/>
    <x v="8"/>
    <n v="9"/>
    <x v="2"/>
    <x v="38"/>
    <x v="2"/>
  </r>
  <r>
    <x v="998"/>
    <x v="15"/>
    <x v="0"/>
    <x v="0"/>
    <x v="1"/>
    <x v="5"/>
    <x v="998"/>
    <n v="62144.7"/>
    <n v="0.59"/>
    <x v="8"/>
    <n v="9"/>
    <x v="2"/>
    <x v="38"/>
    <x v="2"/>
  </r>
  <r>
    <x v="999"/>
    <x v="22"/>
    <x v="2"/>
    <x v="2"/>
    <x v="1"/>
    <x v="10"/>
    <x v="999"/>
    <n v="438380.60000000003"/>
    <n v="0.28000000000000003"/>
    <x v="8"/>
    <n v="9"/>
    <x v="2"/>
    <x v="38"/>
    <x v="2"/>
  </r>
  <r>
    <x v="1000"/>
    <x v="2"/>
    <x v="0"/>
    <x v="1"/>
    <x v="1"/>
    <x v="2"/>
    <x v="1000"/>
    <n v="45475"/>
    <n v="0.2"/>
    <x v="8"/>
    <n v="9"/>
    <x v="2"/>
    <x v="39"/>
    <x v="2"/>
  </r>
  <r>
    <x v="1001"/>
    <x v="48"/>
    <x v="2"/>
    <x v="0"/>
    <x v="0"/>
    <x v="13"/>
    <x v="1001"/>
    <n v="388304"/>
    <n v="0.4"/>
    <x v="8"/>
    <n v="9"/>
    <x v="2"/>
    <x v="39"/>
    <x v="2"/>
  </r>
  <r>
    <x v="1002"/>
    <x v="18"/>
    <x v="2"/>
    <x v="1"/>
    <x v="0"/>
    <x v="13"/>
    <x v="1002"/>
    <n v="214674.6"/>
    <n v="0.3"/>
    <x v="8"/>
    <n v="9"/>
    <x v="2"/>
    <x v="39"/>
    <x v="2"/>
  </r>
  <r>
    <x v="1003"/>
    <x v="18"/>
    <x v="2"/>
    <x v="1"/>
    <x v="0"/>
    <x v="13"/>
    <x v="1003"/>
    <n v="310929.28000000003"/>
    <n v="0.32"/>
    <x v="8"/>
    <n v="9"/>
    <x v="2"/>
    <x v="39"/>
    <x v="2"/>
  </r>
  <r>
    <x v="1004"/>
    <x v="36"/>
    <x v="2"/>
    <x v="0"/>
    <x v="1"/>
    <x v="4"/>
    <x v="1004"/>
    <n v="505563.78"/>
    <n v="0.38"/>
    <x v="9"/>
    <n v="10"/>
    <x v="2"/>
    <x v="39"/>
    <x v="3"/>
  </r>
  <r>
    <x v="1005"/>
    <x v="5"/>
    <x v="2"/>
    <x v="0"/>
    <x v="0"/>
    <x v="5"/>
    <x v="1005"/>
    <n v="847527.52000000014"/>
    <n v="0.56000000000000005"/>
    <x v="9"/>
    <n v="10"/>
    <x v="2"/>
    <x v="39"/>
    <x v="3"/>
  </r>
  <r>
    <x v="1006"/>
    <x v="45"/>
    <x v="0"/>
    <x v="0"/>
    <x v="1"/>
    <x v="5"/>
    <x v="1006"/>
    <n v="50516.4"/>
    <n v="0.43"/>
    <x v="9"/>
    <n v="10"/>
    <x v="2"/>
    <x v="39"/>
    <x v="3"/>
  </r>
  <r>
    <x v="1007"/>
    <x v="36"/>
    <x v="2"/>
    <x v="0"/>
    <x v="1"/>
    <x v="4"/>
    <x v="1007"/>
    <n v="426452.4"/>
    <n v="0.45"/>
    <x v="9"/>
    <n v="10"/>
    <x v="2"/>
    <x v="40"/>
    <x v="3"/>
  </r>
  <r>
    <x v="1008"/>
    <x v="29"/>
    <x v="1"/>
    <x v="0"/>
    <x v="0"/>
    <x v="3"/>
    <x v="1008"/>
    <n v="180847.8"/>
    <n v="0.63"/>
    <x v="9"/>
    <n v="10"/>
    <x v="2"/>
    <x v="40"/>
    <x v="3"/>
  </r>
  <r>
    <x v="1009"/>
    <x v="6"/>
    <x v="1"/>
    <x v="0"/>
    <x v="1"/>
    <x v="6"/>
    <x v="1009"/>
    <n v="234951.59"/>
    <n v="0.47"/>
    <x v="9"/>
    <n v="10"/>
    <x v="2"/>
    <x v="40"/>
    <x v="3"/>
  </r>
  <r>
    <x v="1010"/>
    <x v="16"/>
    <x v="2"/>
    <x v="0"/>
    <x v="0"/>
    <x v="12"/>
    <x v="1010"/>
    <n v="557688.6"/>
    <n v="0.6"/>
    <x v="9"/>
    <n v="10"/>
    <x v="2"/>
    <x v="40"/>
    <x v="3"/>
  </r>
  <r>
    <x v="1011"/>
    <x v="18"/>
    <x v="2"/>
    <x v="0"/>
    <x v="1"/>
    <x v="13"/>
    <x v="1011"/>
    <n v="776708.5"/>
    <n v="0.5"/>
    <x v="9"/>
    <n v="10"/>
    <x v="2"/>
    <x v="40"/>
    <x v="3"/>
  </r>
  <r>
    <x v="1012"/>
    <x v="48"/>
    <x v="2"/>
    <x v="2"/>
    <x v="1"/>
    <x v="13"/>
    <x v="1012"/>
    <n v="329751.8"/>
    <n v="0.35"/>
    <x v="9"/>
    <n v="10"/>
    <x v="2"/>
    <x v="40"/>
    <x v="3"/>
  </r>
  <r>
    <x v="1013"/>
    <x v="45"/>
    <x v="0"/>
    <x v="1"/>
    <x v="1"/>
    <x v="5"/>
    <x v="1013"/>
    <n v="37642.370000000003"/>
    <n v="0.31"/>
    <x v="9"/>
    <n v="10"/>
    <x v="2"/>
    <x v="40"/>
    <x v="3"/>
  </r>
  <r>
    <x v="1014"/>
    <x v="30"/>
    <x v="1"/>
    <x v="0"/>
    <x v="0"/>
    <x v="18"/>
    <x v="1014"/>
    <n v="157109.24"/>
    <n v="0.57999999999999996"/>
    <x v="9"/>
    <n v="10"/>
    <x v="2"/>
    <x v="41"/>
    <x v="3"/>
  </r>
  <r>
    <x v="1015"/>
    <x v="44"/>
    <x v="2"/>
    <x v="0"/>
    <x v="1"/>
    <x v="16"/>
    <x v="1015"/>
    <n v="973366.63"/>
    <n v="0.61"/>
    <x v="9"/>
    <n v="10"/>
    <x v="2"/>
    <x v="41"/>
    <x v="3"/>
  </r>
  <r>
    <x v="1016"/>
    <x v="38"/>
    <x v="1"/>
    <x v="0"/>
    <x v="1"/>
    <x v="17"/>
    <x v="1016"/>
    <n v="166487.06"/>
    <n v="0.41"/>
    <x v="9"/>
    <n v="10"/>
    <x v="2"/>
    <x v="41"/>
    <x v="3"/>
  </r>
  <r>
    <x v="1017"/>
    <x v="2"/>
    <x v="0"/>
    <x v="1"/>
    <x v="1"/>
    <x v="2"/>
    <x v="1017"/>
    <n v="83724"/>
    <n v="0.4"/>
    <x v="9"/>
    <n v="10"/>
    <x v="2"/>
    <x v="41"/>
    <x v="3"/>
  </r>
  <r>
    <x v="1018"/>
    <x v="34"/>
    <x v="0"/>
    <x v="1"/>
    <x v="1"/>
    <x v="19"/>
    <x v="1018"/>
    <n v="27823.84"/>
    <n v="0.22"/>
    <x v="9"/>
    <n v="10"/>
    <x v="2"/>
    <x v="41"/>
    <x v="3"/>
  </r>
  <r>
    <x v="1019"/>
    <x v="25"/>
    <x v="0"/>
    <x v="0"/>
    <x v="1"/>
    <x v="10"/>
    <x v="1019"/>
    <n v="42790.44"/>
    <n v="0.44"/>
    <x v="9"/>
    <n v="10"/>
    <x v="2"/>
    <x v="41"/>
    <x v="3"/>
  </r>
  <r>
    <x v="1020"/>
    <x v="7"/>
    <x v="1"/>
    <x v="0"/>
    <x v="1"/>
    <x v="7"/>
    <x v="1020"/>
    <n v="195652.17"/>
    <n v="0.63"/>
    <x v="9"/>
    <n v="10"/>
    <x v="2"/>
    <x v="41"/>
    <x v="3"/>
  </r>
  <r>
    <x v="1021"/>
    <x v="11"/>
    <x v="1"/>
    <x v="0"/>
    <x v="1"/>
    <x v="9"/>
    <x v="1021"/>
    <n v="175215.84"/>
    <n v="0.48"/>
    <x v="9"/>
    <n v="10"/>
    <x v="2"/>
    <x v="42"/>
    <x v="3"/>
  </r>
  <r>
    <x v="1022"/>
    <x v="17"/>
    <x v="2"/>
    <x v="2"/>
    <x v="1"/>
    <x v="12"/>
    <x v="1022"/>
    <n v="107625.92"/>
    <n v="0.16"/>
    <x v="9"/>
    <n v="10"/>
    <x v="2"/>
    <x v="42"/>
    <x v="3"/>
  </r>
  <r>
    <x v="1023"/>
    <x v="10"/>
    <x v="2"/>
    <x v="1"/>
    <x v="1"/>
    <x v="9"/>
    <x v="1023"/>
    <n v="513501.30000000005"/>
    <n v="0.39"/>
    <x v="9"/>
    <n v="10"/>
    <x v="2"/>
    <x v="42"/>
    <x v="3"/>
  </r>
  <r>
    <x v="1024"/>
    <x v="20"/>
    <x v="0"/>
    <x v="0"/>
    <x v="1"/>
    <x v="14"/>
    <x v="1024"/>
    <n v="78112.639999999999"/>
    <n v="0.64"/>
    <x v="9"/>
    <n v="10"/>
    <x v="2"/>
    <x v="42"/>
    <x v="3"/>
  </r>
  <r>
    <x v="1025"/>
    <x v="46"/>
    <x v="2"/>
    <x v="1"/>
    <x v="1"/>
    <x v="1"/>
    <x v="1025"/>
    <n v="194591.54"/>
    <n v="0.38"/>
    <x v="9"/>
    <n v="10"/>
    <x v="2"/>
    <x v="42"/>
    <x v="3"/>
  </r>
  <r>
    <x v="1026"/>
    <x v="24"/>
    <x v="2"/>
    <x v="0"/>
    <x v="1"/>
    <x v="15"/>
    <x v="1026"/>
    <n v="795325.28"/>
    <n v="0.46"/>
    <x v="9"/>
    <n v="10"/>
    <x v="2"/>
    <x v="42"/>
    <x v="3"/>
  </r>
  <r>
    <x v="1027"/>
    <x v="28"/>
    <x v="2"/>
    <x v="0"/>
    <x v="1"/>
    <x v="17"/>
    <x v="1027"/>
    <n v="435923.84"/>
    <n v="0.44"/>
    <x v="9"/>
    <n v="10"/>
    <x v="2"/>
    <x v="42"/>
    <x v="3"/>
  </r>
  <r>
    <x v="1028"/>
    <x v="33"/>
    <x v="2"/>
    <x v="0"/>
    <x v="1"/>
    <x v="13"/>
    <x v="1028"/>
    <n v="802128.65"/>
    <n v="0.61"/>
    <x v="9"/>
    <n v="10"/>
    <x v="2"/>
    <x v="43"/>
    <x v="3"/>
  </r>
  <r>
    <x v="1029"/>
    <x v="35"/>
    <x v="1"/>
    <x v="2"/>
    <x v="1"/>
    <x v="17"/>
    <x v="1029"/>
    <n v="40613.4"/>
    <n v="0.15"/>
    <x v="9"/>
    <n v="10"/>
    <x v="2"/>
    <x v="43"/>
    <x v="3"/>
  </r>
  <r>
    <x v="1030"/>
    <x v="22"/>
    <x v="2"/>
    <x v="0"/>
    <x v="0"/>
    <x v="10"/>
    <x v="1030"/>
    <n v="450345.06"/>
    <n v="0.62"/>
    <x v="9"/>
    <n v="10"/>
    <x v="2"/>
    <x v="43"/>
    <x v="3"/>
  </r>
  <r>
    <x v="1031"/>
    <x v="20"/>
    <x v="0"/>
    <x v="2"/>
    <x v="1"/>
    <x v="14"/>
    <x v="1031"/>
    <n v="42853.599999999999"/>
    <n v="0.23"/>
    <x v="9"/>
    <n v="10"/>
    <x v="2"/>
    <x v="43"/>
    <x v="3"/>
  </r>
  <r>
    <x v="1032"/>
    <x v="37"/>
    <x v="1"/>
    <x v="1"/>
    <x v="1"/>
    <x v="5"/>
    <x v="1032"/>
    <n v="91518.38"/>
    <n v="0.23"/>
    <x v="9"/>
    <n v="10"/>
    <x v="2"/>
    <x v="43"/>
    <x v="3"/>
  </r>
  <r>
    <x v="1033"/>
    <x v="9"/>
    <x v="2"/>
    <x v="2"/>
    <x v="0"/>
    <x v="0"/>
    <x v="1033"/>
    <n v="293425.5"/>
    <n v="0.3"/>
    <x v="9"/>
    <n v="10"/>
    <x v="2"/>
    <x v="43"/>
    <x v="3"/>
  </r>
  <r>
    <x v="1034"/>
    <x v="14"/>
    <x v="0"/>
    <x v="2"/>
    <x v="1"/>
    <x v="10"/>
    <x v="1034"/>
    <n v="35366.04"/>
    <n v="0.18"/>
    <x v="9"/>
    <n v="10"/>
    <x v="2"/>
    <x v="43"/>
    <x v="3"/>
  </r>
  <r>
    <x v="1035"/>
    <x v="42"/>
    <x v="2"/>
    <x v="0"/>
    <x v="2"/>
    <x v="7"/>
    <x v="1035"/>
    <n v="462648.1"/>
    <n v="0.38"/>
    <x v="10"/>
    <n v="11"/>
    <x v="2"/>
    <x v="44"/>
    <x v="3"/>
  </r>
  <r>
    <x v="1036"/>
    <x v="20"/>
    <x v="0"/>
    <x v="2"/>
    <x v="2"/>
    <x v="14"/>
    <x v="1036"/>
    <n v="28405.52"/>
    <n v="0.26"/>
    <x v="10"/>
    <n v="11"/>
    <x v="2"/>
    <x v="44"/>
    <x v="3"/>
  </r>
  <r>
    <x v="1037"/>
    <x v="2"/>
    <x v="0"/>
    <x v="1"/>
    <x v="0"/>
    <x v="2"/>
    <x v="1037"/>
    <n v="25575.33"/>
    <n v="0.33"/>
    <x v="10"/>
    <n v="11"/>
    <x v="2"/>
    <x v="44"/>
    <x v="3"/>
  </r>
  <r>
    <x v="1038"/>
    <x v="39"/>
    <x v="2"/>
    <x v="2"/>
    <x v="0"/>
    <x v="12"/>
    <x v="1038"/>
    <n v="377512.07999999996"/>
    <n v="0.24"/>
    <x v="10"/>
    <n v="11"/>
    <x v="2"/>
    <x v="44"/>
    <x v="3"/>
  </r>
  <r>
    <x v="1039"/>
    <x v="21"/>
    <x v="2"/>
    <x v="1"/>
    <x v="1"/>
    <x v="1"/>
    <x v="1039"/>
    <n v="365290.56"/>
    <n v="0.27"/>
    <x v="10"/>
    <n v="11"/>
    <x v="2"/>
    <x v="44"/>
    <x v="3"/>
  </r>
  <r>
    <x v="1040"/>
    <x v="42"/>
    <x v="2"/>
    <x v="0"/>
    <x v="1"/>
    <x v="7"/>
    <x v="1040"/>
    <n v="498257.24"/>
    <n v="0.52"/>
    <x v="10"/>
    <n v="11"/>
    <x v="2"/>
    <x v="44"/>
    <x v="3"/>
  </r>
  <r>
    <x v="1041"/>
    <x v="1"/>
    <x v="1"/>
    <x v="1"/>
    <x v="1"/>
    <x v="1"/>
    <x v="1041"/>
    <n v="154826.80000000002"/>
    <n v="0.4"/>
    <x v="10"/>
    <n v="11"/>
    <x v="2"/>
    <x v="44"/>
    <x v="3"/>
  </r>
  <r>
    <x v="1042"/>
    <x v="34"/>
    <x v="0"/>
    <x v="0"/>
    <x v="1"/>
    <x v="19"/>
    <x v="1042"/>
    <n v="35145.440000000002"/>
    <n v="0.38"/>
    <x v="10"/>
    <n v="11"/>
    <x v="2"/>
    <x v="45"/>
    <x v="3"/>
  </r>
  <r>
    <x v="1043"/>
    <x v="47"/>
    <x v="2"/>
    <x v="0"/>
    <x v="0"/>
    <x v="0"/>
    <x v="1043"/>
    <n v="443087.15"/>
    <n v="0.55000000000000004"/>
    <x v="10"/>
    <n v="11"/>
    <x v="2"/>
    <x v="45"/>
    <x v="3"/>
  </r>
  <r>
    <x v="1044"/>
    <x v="7"/>
    <x v="1"/>
    <x v="0"/>
    <x v="1"/>
    <x v="7"/>
    <x v="1044"/>
    <n v="121763.07"/>
    <n v="0.39"/>
    <x v="10"/>
    <n v="11"/>
    <x v="2"/>
    <x v="45"/>
    <x v="3"/>
  </r>
  <r>
    <x v="1045"/>
    <x v="14"/>
    <x v="0"/>
    <x v="1"/>
    <x v="1"/>
    <x v="10"/>
    <x v="1045"/>
    <n v="31106.800000000003"/>
    <n v="0.4"/>
    <x v="10"/>
    <n v="11"/>
    <x v="2"/>
    <x v="45"/>
    <x v="3"/>
  </r>
  <r>
    <x v="1046"/>
    <x v="2"/>
    <x v="0"/>
    <x v="0"/>
    <x v="1"/>
    <x v="2"/>
    <x v="1046"/>
    <n v="79884"/>
    <n v="0.45"/>
    <x v="10"/>
    <n v="11"/>
    <x v="2"/>
    <x v="45"/>
    <x v="3"/>
  </r>
  <r>
    <x v="1047"/>
    <x v="5"/>
    <x v="2"/>
    <x v="0"/>
    <x v="2"/>
    <x v="5"/>
    <x v="1047"/>
    <n v="914611.32"/>
    <n v="0.63"/>
    <x v="10"/>
    <n v="11"/>
    <x v="2"/>
    <x v="45"/>
    <x v="3"/>
  </r>
  <r>
    <x v="1048"/>
    <x v="14"/>
    <x v="0"/>
    <x v="0"/>
    <x v="1"/>
    <x v="10"/>
    <x v="1048"/>
    <n v="97463.42"/>
    <n v="0.46"/>
    <x v="10"/>
    <n v="11"/>
    <x v="2"/>
    <x v="45"/>
    <x v="3"/>
  </r>
  <r>
    <x v="1049"/>
    <x v="31"/>
    <x v="1"/>
    <x v="0"/>
    <x v="1"/>
    <x v="4"/>
    <x v="1049"/>
    <n v="137808.45000000001"/>
    <n v="0.45"/>
    <x v="10"/>
    <n v="11"/>
    <x v="2"/>
    <x v="46"/>
    <x v="3"/>
  </r>
  <r>
    <x v="1050"/>
    <x v="14"/>
    <x v="0"/>
    <x v="0"/>
    <x v="1"/>
    <x v="10"/>
    <x v="1050"/>
    <n v="81843.850000000006"/>
    <n v="0.55000000000000004"/>
    <x v="10"/>
    <n v="11"/>
    <x v="2"/>
    <x v="46"/>
    <x v="3"/>
  </r>
  <r>
    <x v="1051"/>
    <x v="3"/>
    <x v="2"/>
    <x v="2"/>
    <x v="0"/>
    <x v="3"/>
    <x v="1051"/>
    <n v="384324.48000000004"/>
    <n v="0.23"/>
    <x v="10"/>
    <n v="11"/>
    <x v="2"/>
    <x v="46"/>
    <x v="3"/>
  </r>
  <r>
    <x v="1052"/>
    <x v="3"/>
    <x v="2"/>
    <x v="0"/>
    <x v="2"/>
    <x v="3"/>
    <x v="1052"/>
    <n v="383178"/>
    <n v="0.6"/>
    <x v="10"/>
    <n v="11"/>
    <x v="2"/>
    <x v="46"/>
    <x v="3"/>
  </r>
  <r>
    <x v="1053"/>
    <x v="27"/>
    <x v="0"/>
    <x v="2"/>
    <x v="1"/>
    <x v="16"/>
    <x v="1053"/>
    <n v="31347.360000000001"/>
    <n v="0.22"/>
    <x v="10"/>
    <n v="11"/>
    <x v="2"/>
    <x v="46"/>
    <x v="3"/>
  </r>
  <r>
    <x v="1054"/>
    <x v="28"/>
    <x v="2"/>
    <x v="0"/>
    <x v="1"/>
    <x v="17"/>
    <x v="1054"/>
    <n v="1045152.5499999999"/>
    <n v="0.59"/>
    <x v="10"/>
    <n v="11"/>
    <x v="2"/>
    <x v="46"/>
    <x v="3"/>
  </r>
  <r>
    <x v="1055"/>
    <x v="44"/>
    <x v="2"/>
    <x v="1"/>
    <x v="1"/>
    <x v="16"/>
    <x v="1055"/>
    <n v="177211.32"/>
    <n v="0.26"/>
    <x v="10"/>
    <n v="11"/>
    <x v="2"/>
    <x v="46"/>
    <x v="3"/>
  </r>
  <r>
    <x v="1056"/>
    <x v="41"/>
    <x v="2"/>
    <x v="1"/>
    <x v="0"/>
    <x v="3"/>
    <x v="1056"/>
    <n v="360948.79"/>
    <n v="0.28999999999999998"/>
    <x v="10"/>
    <n v="11"/>
    <x v="2"/>
    <x v="47"/>
    <x v="3"/>
  </r>
  <r>
    <x v="1057"/>
    <x v="2"/>
    <x v="0"/>
    <x v="0"/>
    <x v="1"/>
    <x v="2"/>
    <x v="1057"/>
    <n v="129965.79"/>
    <n v="0.59"/>
    <x v="10"/>
    <n v="11"/>
    <x v="2"/>
    <x v="47"/>
    <x v="3"/>
  </r>
  <r>
    <x v="1058"/>
    <x v="37"/>
    <x v="1"/>
    <x v="1"/>
    <x v="1"/>
    <x v="5"/>
    <x v="1058"/>
    <n v="82060.86"/>
    <n v="0.21"/>
    <x v="10"/>
    <n v="11"/>
    <x v="2"/>
    <x v="47"/>
    <x v="3"/>
  </r>
  <r>
    <x v="1059"/>
    <x v="21"/>
    <x v="2"/>
    <x v="1"/>
    <x v="1"/>
    <x v="1"/>
    <x v="1059"/>
    <n v="169625.18"/>
    <n v="0.31"/>
    <x v="10"/>
    <n v="11"/>
    <x v="2"/>
    <x v="47"/>
    <x v="3"/>
  </r>
  <r>
    <x v="1060"/>
    <x v="32"/>
    <x v="1"/>
    <x v="1"/>
    <x v="1"/>
    <x v="13"/>
    <x v="1060"/>
    <n v="109415.12"/>
    <n v="0.31"/>
    <x v="10"/>
    <n v="11"/>
    <x v="2"/>
    <x v="47"/>
    <x v="3"/>
  </r>
  <r>
    <x v="1061"/>
    <x v="10"/>
    <x v="2"/>
    <x v="1"/>
    <x v="1"/>
    <x v="9"/>
    <x v="1061"/>
    <n v="334733"/>
    <n v="0.2"/>
    <x v="10"/>
    <n v="11"/>
    <x v="2"/>
    <x v="47"/>
    <x v="3"/>
  </r>
  <r>
    <x v="1062"/>
    <x v="19"/>
    <x v="1"/>
    <x v="1"/>
    <x v="0"/>
    <x v="6"/>
    <x v="1062"/>
    <n v="169260.80000000002"/>
    <n v="0.4"/>
    <x v="10"/>
    <n v="11"/>
    <x v="2"/>
    <x v="47"/>
    <x v="3"/>
  </r>
  <r>
    <x v="1063"/>
    <x v="5"/>
    <x v="2"/>
    <x v="1"/>
    <x v="1"/>
    <x v="5"/>
    <x v="1063"/>
    <n v="367777.8"/>
    <n v="0.31"/>
    <x v="10"/>
    <n v="11"/>
    <x v="2"/>
    <x v="48"/>
    <x v="3"/>
  </r>
  <r>
    <x v="1064"/>
    <x v="28"/>
    <x v="2"/>
    <x v="0"/>
    <x v="2"/>
    <x v="17"/>
    <x v="1064"/>
    <n v="411236.55"/>
    <n v="0.45"/>
    <x v="10"/>
    <n v="11"/>
    <x v="2"/>
    <x v="48"/>
    <x v="3"/>
  </r>
  <r>
    <x v="1065"/>
    <x v="4"/>
    <x v="2"/>
    <x v="0"/>
    <x v="1"/>
    <x v="4"/>
    <x v="1065"/>
    <n v="1082734.72"/>
    <n v="0.64"/>
    <x v="11"/>
    <n v="12"/>
    <x v="2"/>
    <x v="48"/>
    <x v="3"/>
  </r>
  <r>
    <x v="1066"/>
    <x v="39"/>
    <x v="2"/>
    <x v="1"/>
    <x v="1"/>
    <x v="12"/>
    <x v="1066"/>
    <n v="412204.78"/>
    <n v="0.34"/>
    <x v="11"/>
    <n v="12"/>
    <x v="2"/>
    <x v="48"/>
    <x v="3"/>
  </r>
  <r>
    <x v="1067"/>
    <x v="48"/>
    <x v="2"/>
    <x v="0"/>
    <x v="0"/>
    <x v="13"/>
    <x v="1067"/>
    <n v="653185"/>
    <n v="0.52"/>
    <x v="11"/>
    <n v="12"/>
    <x v="2"/>
    <x v="48"/>
    <x v="3"/>
  </r>
  <r>
    <x v="1068"/>
    <x v="31"/>
    <x v="1"/>
    <x v="1"/>
    <x v="0"/>
    <x v="4"/>
    <x v="1068"/>
    <n v="106988.44"/>
    <n v="0.26"/>
    <x v="11"/>
    <n v="12"/>
    <x v="2"/>
    <x v="48"/>
    <x v="3"/>
  </r>
  <r>
    <x v="1069"/>
    <x v="44"/>
    <x v="2"/>
    <x v="0"/>
    <x v="2"/>
    <x v="16"/>
    <x v="1069"/>
    <n v="330654.33999999997"/>
    <n v="0.41"/>
    <x v="11"/>
    <n v="12"/>
    <x v="2"/>
    <x v="48"/>
    <x v="3"/>
  </r>
  <r>
    <x v="1070"/>
    <x v="44"/>
    <x v="2"/>
    <x v="0"/>
    <x v="1"/>
    <x v="16"/>
    <x v="1070"/>
    <n v="263006.39999999997"/>
    <n v="0.48"/>
    <x v="11"/>
    <n v="12"/>
    <x v="2"/>
    <x v="49"/>
    <x v="3"/>
  </r>
  <r>
    <x v="1071"/>
    <x v="21"/>
    <x v="2"/>
    <x v="0"/>
    <x v="1"/>
    <x v="1"/>
    <x v="1071"/>
    <n v="502108.5"/>
    <n v="0.5"/>
    <x v="11"/>
    <n v="12"/>
    <x v="2"/>
    <x v="49"/>
    <x v="3"/>
  </r>
  <r>
    <x v="1072"/>
    <x v="2"/>
    <x v="0"/>
    <x v="0"/>
    <x v="1"/>
    <x v="2"/>
    <x v="1072"/>
    <n v="79050.950000000012"/>
    <n v="0.55000000000000004"/>
    <x v="11"/>
    <n v="12"/>
    <x v="2"/>
    <x v="49"/>
    <x v="3"/>
  </r>
  <r>
    <x v="1073"/>
    <x v="27"/>
    <x v="0"/>
    <x v="0"/>
    <x v="0"/>
    <x v="16"/>
    <x v="1073"/>
    <n v="65836.92"/>
    <n v="0.59"/>
    <x v="11"/>
    <n v="12"/>
    <x v="2"/>
    <x v="49"/>
    <x v="3"/>
  </r>
  <r>
    <x v="1074"/>
    <x v="4"/>
    <x v="2"/>
    <x v="1"/>
    <x v="1"/>
    <x v="4"/>
    <x v="1074"/>
    <n v="273960"/>
    <n v="0.32"/>
    <x v="11"/>
    <n v="12"/>
    <x v="2"/>
    <x v="49"/>
    <x v="3"/>
  </r>
  <r>
    <x v="1075"/>
    <x v="5"/>
    <x v="2"/>
    <x v="0"/>
    <x v="1"/>
    <x v="5"/>
    <x v="1075"/>
    <n v="763867.79999999993"/>
    <n v="0.6"/>
    <x v="11"/>
    <n v="12"/>
    <x v="2"/>
    <x v="49"/>
    <x v="3"/>
  </r>
  <r>
    <x v="1076"/>
    <x v="27"/>
    <x v="0"/>
    <x v="1"/>
    <x v="0"/>
    <x v="16"/>
    <x v="1076"/>
    <n v="45580.08"/>
    <n v="0.39"/>
    <x v="11"/>
    <n v="12"/>
    <x v="2"/>
    <x v="49"/>
    <x v="3"/>
  </r>
  <r>
    <x v="1077"/>
    <x v="3"/>
    <x v="2"/>
    <x v="0"/>
    <x v="1"/>
    <x v="3"/>
    <x v="1077"/>
    <n v="808320.6"/>
    <n v="0.6"/>
    <x v="11"/>
    <n v="12"/>
    <x v="2"/>
    <x v="50"/>
    <x v="3"/>
  </r>
  <r>
    <x v="1078"/>
    <x v="36"/>
    <x v="2"/>
    <x v="0"/>
    <x v="1"/>
    <x v="4"/>
    <x v="1078"/>
    <n v="673386.4"/>
    <n v="0.4"/>
    <x v="11"/>
    <n v="12"/>
    <x v="2"/>
    <x v="50"/>
    <x v="3"/>
  </r>
  <r>
    <x v="1079"/>
    <x v="44"/>
    <x v="2"/>
    <x v="0"/>
    <x v="0"/>
    <x v="16"/>
    <x v="1079"/>
    <n v="384663.83999999997"/>
    <n v="0.48"/>
    <x v="11"/>
    <n v="12"/>
    <x v="2"/>
    <x v="50"/>
    <x v="3"/>
  </r>
  <r>
    <x v="1080"/>
    <x v="46"/>
    <x v="2"/>
    <x v="0"/>
    <x v="1"/>
    <x v="1"/>
    <x v="1080"/>
    <n v="620481.74"/>
    <n v="0.62"/>
    <x v="11"/>
    <n v="12"/>
    <x v="2"/>
    <x v="50"/>
    <x v="3"/>
  </r>
  <r>
    <x v="1081"/>
    <x v="27"/>
    <x v="0"/>
    <x v="0"/>
    <x v="1"/>
    <x v="16"/>
    <x v="1081"/>
    <n v="82357.8"/>
    <n v="0.42"/>
    <x v="11"/>
    <n v="12"/>
    <x v="2"/>
    <x v="50"/>
    <x v="3"/>
  </r>
  <r>
    <x v="1082"/>
    <x v="19"/>
    <x v="1"/>
    <x v="1"/>
    <x v="1"/>
    <x v="6"/>
    <x v="1082"/>
    <n v="131938.1"/>
    <n v="0.35"/>
    <x v="11"/>
    <n v="12"/>
    <x v="2"/>
    <x v="50"/>
    <x v="3"/>
  </r>
  <r>
    <x v="1083"/>
    <x v="1"/>
    <x v="1"/>
    <x v="1"/>
    <x v="1"/>
    <x v="1"/>
    <x v="1083"/>
    <n v="133035.48000000001"/>
    <n v="0.27"/>
    <x v="11"/>
    <n v="12"/>
    <x v="2"/>
    <x v="50"/>
    <x v="3"/>
  </r>
  <r>
    <x v="1084"/>
    <x v="31"/>
    <x v="1"/>
    <x v="2"/>
    <x v="0"/>
    <x v="4"/>
    <x v="1084"/>
    <n v="115911.88"/>
    <n v="0.28000000000000003"/>
    <x v="11"/>
    <n v="12"/>
    <x v="2"/>
    <x v="51"/>
    <x v="3"/>
  </r>
  <r>
    <x v="1085"/>
    <x v="32"/>
    <x v="1"/>
    <x v="0"/>
    <x v="1"/>
    <x v="13"/>
    <x v="1085"/>
    <n v="209334.75999999998"/>
    <n v="0.57999999999999996"/>
    <x v="11"/>
    <n v="12"/>
    <x v="2"/>
    <x v="51"/>
    <x v="3"/>
  </r>
  <r>
    <x v="1086"/>
    <x v="36"/>
    <x v="2"/>
    <x v="0"/>
    <x v="1"/>
    <x v="4"/>
    <x v="1086"/>
    <n v="578411.68000000005"/>
    <n v="0.44"/>
    <x v="11"/>
    <n v="12"/>
    <x v="2"/>
    <x v="51"/>
    <x v="3"/>
  </r>
  <r>
    <x v="1087"/>
    <x v="1"/>
    <x v="1"/>
    <x v="0"/>
    <x v="0"/>
    <x v="1"/>
    <x v="1087"/>
    <n v="113961.11"/>
    <n v="0.37"/>
    <x v="11"/>
    <n v="12"/>
    <x v="2"/>
    <x v="51"/>
    <x v="3"/>
  </r>
  <r>
    <x v="1088"/>
    <x v="37"/>
    <x v="1"/>
    <x v="1"/>
    <x v="2"/>
    <x v="5"/>
    <x v="1088"/>
    <n v="143707.19999999998"/>
    <n v="0.35"/>
    <x v="11"/>
    <n v="12"/>
    <x v="2"/>
    <x v="51"/>
    <x v="3"/>
  </r>
  <r>
    <x v="1089"/>
    <x v="49"/>
    <x v="0"/>
    <x v="1"/>
    <x v="0"/>
    <x v="16"/>
    <x v="1089"/>
    <n v="56352.920000000006"/>
    <n v="0.26"/>
    <x v="11"/>
    <n v="12"/>
    <x v="2"/>
    <x v="51"/>
    <x v="3"/>
  </r>
  <r>
    <x v="1090"/>
    <x v="25"/>
    <x v="0"/>
    <x v="0"/>
    <x v="1"/>
    <x v="10"/>
    <x v="1090"/>
    <n v="43653.119999999995"/>
    <n v="0.57999999999999996"/>
    <x v="11"/>
    <n v="12"/>
    <x v="2"/>
    <x v="51"/>
    <x v="3"/>
  </r>
  <r>
    <x v="1091"/>
    <x v="40"/>
    <x v="2"/>
    <x v="0"/>
    <x v="1"/>
    <x v="14"/>
    <x v="1091"/>
    <n v="541473.12"/>
    <n v="0.54"/>
    <x v="11"/>
    <n v="12"/>
    <x v="2"/>
    <x v="52"/>
    <x v="3"/>
  </r>
  <r>
    <x v="1092"/>
    <x v="4"/>
    <x v="2"/>
    <x v="1"/>
    <x v="1"/>
    <x v="4"/>
    <x v="1092"/>
    <n v="284911.8"/>
    <n v="0.3"/>
    <x v="11"/>
    <n v="12"/>
    <x v="2"/>
    <x v="52"/>
    <x v="3"/>
  </r>
  <r>
    <x v="1093"/>
    <x v="18"/>
    <x v="2"/>
    <x v="2"/>
    <x v="1"/>
    <x v="13"/>
    <x v="1093"/>
    <n v="455112.66"/>
    <n v="0.28999999999999998"/>
    <x v="11"/>
    <n v="12"/>
    <x v="2"/>
    <x v="52"/>
    <x v="3"/>
  </r>
  <r>
    <x v="1094"/>
    <x v="36"/>
    <x v="2"/>
    <x v="1"/>
    <x v="1"/>
    <x v="4"/>
    <x v="1094"/>
    <n v="220170"/>
    <n v="0.3"/>
    <x v="11"/>
    <n v="12"/>
    <x v="2"/>
    <x v="52"/>
    <x v="3"/>
  </r>
  <r>
    <x v="1095"/>
    <x v="25"/>
    <x v="0"/>
    <x v="1"/>
    <x v="0"/>
    <x v="10"/>
    <x v="1095"/>
    <n v="32256.35"/>
    <n v="0.35"/>
    <x v="11"/>
    <n v="12"/>
    <x v="2"/>
    <x v="52"/>
    <x v="3"/>
  </r>
  <r>
    <x v="1096"/>
    <x v="13"/>
    <x v="1"/>
    <x v="1"/>
    <x v="1"/>
    <x v="11"/>
    <x v="1096"/>
    <n v="112027.8"/>
    <n v="0.3"/>
    <x v="0"/>
    <n v="1"/>
    <x v="3"/>
    <x v="0"/>
    <x v="0"/>
  </r>
  <r>
    <x v="1097"/>
    <x v="12"/>
    <x v="2"/>
    <x v="0"/>
    <x v="1"/>
    <x v="10"/>
    <x v="1097"/>
    <n v="416731.79"/>
    <n v="0.41"/>
    <x v="0"/>
    <n v="1"/>
    <x v="3"/>
    <x v="0"/>
    <x v="0"/>
  </r>
  <r>
    <x v="1098"/>
    <x v="34"/>
    <x v="0"/>
    <x v="0"/>
    <x v="1"/>
    <x v="19"/>
    <x v="1098"/>
    <n v="45706.200000000004"/>
    <n v="0.51"/>
    <x v="0"/>
    <n v="1"/>
    <x v="3"/>
    <x v="1"/>
    <x v="0"/>
  </r>
  <r>
    <x v="1099"/>
    <x v="26"/>
    <x v="2"/>
    <x v="1"/>
    <x v="1"/>
    <x v="3"/>
    <x v="1099"/>
    <n v="206882.80000000002"/>
    <n v="0.4"/>
    <x v="0"/>
    <n v="1"/>
    <x v="3"/>
    <x v="1"/>
    <x v="0"/>
  </r>
  <r>
    <x v="1100"/>
    <x v="24"/>
    <x v="2"/>
    <x v="0"/>
    <x v="1"/>
    <x v="15"/>
    <x v="1100"/>
    <n v="341166.64"/>
    <n v="0.37"/>
    <x v="0"/>
    <n v="1"/>
    <x v="3"/>
    <x v="1"/>
    <x v="0"/>
  </r>
  <r>
    <x v="1101"/>
    <x v="19"/>
    <x v="1"/>
    <x v="0"/>
    <x v="1"/>
    <x v="6"/>
    <x v="1101"/>
    <n v="278144.14"/>
    <n v="0.61"/>
    <x v="0"/>
    <n v="1"/>
    <x v="3"/>
    <x v="1"/>
    <x v="0"/>
  </r>
  <r>
    <x v="1102"/>
    <x v="4"/>
    <x v="2"/>
    <x v="0"/>
    <x v="1"/>
    <x v="4"/>
    <x v="1102"/>
    <n v="348969.5"/>
    <n v="0.55000000000000004"/>
    <x v="0"/>
    <n v="1"/>
    <x v="3"/>
    <x v="1"/>
    <x v="0"/>
  </r>
  <r>
    <x v="1103"/>
    <x v="14"/>
    <x v="0"/>
    <x v="1"/>
    <x v="0"/>
    <x v="10"/>
    <x v="1103"/>
    <n v="20791.439999999999"/>
    <n v="0.24"/>
    <x v="0"/>
    <n v="1"/>
    <x v="3"/>
    <x v="1"/>
    <x v="0"/>
  </r>
  <r>
    <x v="1104"/>
    <x v="20"/>
    <x v="0"/>
    <x v="1"/>
    <x v="1"/>
    <x v="14"/>
    <x v="1104"/>
    <n v="42813.25"/>
    <n v="0.25"/>
    <x v="0"/>
    <n v="1"/>
    <x v="3"/>
    <x v="1"/>
    <x v="0"/>
  </r>
  <r>
    <x v="1105"/>
    <x v="40"/>
    <x v="2"/>
    <x v="0"/>
    <x v="0"/>
    <x v="14"/>
    <x v="1105"/>
    <n v="658881.07999999996"/>
    <n v="0.44"/>
    <x v="0"/>
    <n v="1"/>
    <x v="3"/>
    <x v="2"/>
    <x v="0"/>
  </r>
  <r>
    <x v="1106"/>
    <x v="37"/>
    <x v="1"/>
    <x v="1"/>
    <x v="0"/>
    <x v="5"/>
    <x v="1106"/>
    <n v="100718.54000000001"/>
    <n v="0.26"/>
    <x v="0"/>
    <n v="1"/>
    <x v="3"/>
    <x v="2"/>
    <x v="0"/>
  </r>
  <r>
    <x v="1107"/>
    <x v="34"/>
    <x v="0"/>
    <x v="0"/>
    <x v="1"/>
    <x v="19"/>
    <x v="1107"/>
    <n v="75626.039999999994"/>
    <n v="0.42"/>
    <x v="0"/>
    <n v="1"/>
    <x v="3"/>
    <x v="2"/>
    <x v="0"/>
  </r>
  <r>
    <x v="1108"/>
    <x v="17"/>
    <x v="2"/>
    <x v="1"/>
    <x v="1"/>
    <x v="12"/>
    <x v="1108"/>
    <n v="218645.02"/>
    <n v="0.22"/>
    <x v="0"/>
    <n v="1"/>
    <x v="3"/>
    <x v="2"/>
    <x v="0"/>
  </r>
  <r>
    <x v="1109"/>
    <x v="21"/>
    <x v="2"/>
    <x v="0"/>
    <x v="1"/>
    <x v="1"/>
    <x v="1109"/>
    <n v="473404.05"/>
    <n v="0.63"/>
    <x v="0"/>
    <n v="1"/>
    <x v="3"/>
    <x v="2"/>
    <x v="0"/>
  </r>
  <r>
    <x v="1110"/>
    <x v="15"/>
    <x v="0"/>
    <x v="1"/>
    <x v="2"/>
    <x v="5"/>
    <x v="1110"/>
    <n v="34704.400000000001"/>
    <n v="0.4"/>
    <x v="0"/>
    <n v="1"/>
    <x v="3"/>
    <x v="2"/>
    <x v="0"/>
  </r>
  <r>
    <x v="1111"/>
    <x v="18"/>
    <x v="2"/>
    <x v="1"/>
    <x v="1"/>
    <x v="13"/>
    <x v="1111"/>
    <n v="269304.83999999997"/>
    <n v="0.36"/>
    <x v="0"/>
    <n v="1"/>
    <x v="3"/>
    <x v="2"/>
    <x v="0"/>
  </r>
  <r>
    <x v="1112"/>
    <x v="27"/>
    <x v="0"/>
    <x v="0"/>
    <x v="0"/>
    <x v="16"/>
    <x v="1112"/>
    <n v="103180.26"/>
    <n v="0.57999999999999996"/>
    <x v="0"/>
    <n v="1"/>
    <x v="3"/>
    <x v="3"/>
    <x v="0"/>
  </r>
  <r>
    <x v="1113"/>
    <x v="37"/>
    <x v="1"/>
    <x v="0"/>
    <x v="1"/>
    <x v="5"/>
    <x v="1113"/>
    <n v="157050.19"/>
    <n v="0.43"/>
    <x v="0"/>
    <n v="1"/>
    <x v="3"/>
    <x v="3"/>
    <x v="0"/>
  </r>
  <r>
    <x v="1114"/>
    <x v="29"/>
    <x v="1"/>
    <x v="0"/>
    <x v="1"/>
    <x v="3"/>
    <x v="1114"/>
    <n v="206625.16"/>
    <n v="0.49"/>
    <x v="0"/>
    <n v="1"/>
    <x v="3"/>
    <x v="3"/>
    <x v="0"/>
  </r>
  <r>
    <x v="1115"/>
    <x v="17"/>
    <x v="2"/>
    <x v="1"/>
    <x v="1"/>
    <x v="12"/>
    <x v="1115"/>
    <n v="306004.81"/>
    <n v="0.28999999999999998"/>
    <x v="0"/>
    <n v="1"/>
    <x v="3"/>
    <x v="3"/>
    <x v="0"/>
  </r>
  <r>
    <x v="1116"/>
    <x v="3"/>
    <x v="2"/>
    <x v="0"/>
    <x v="1"/>
    <x v="3"/>
    <x v="1116"/>
    <n v="549877.17999999993"/>
    <n v="0.61"/>
    <x v="0"/>
    <n v="1"/>
    <x v="3"/>
    <x v="3"/>
    <x v="0"/>
  </r>
  <r>
    <x v="1117"/>
    <x v="44"/>
    <x v="2"/>
    <x v="0"/>
    <x v="1"/>
    <x v="16"/>
    <x v="1117"/>
    <n v="951999.1"/>
    <n v="0.65"/>
    <x v="0"/>
    <n v="1"/>
    <x v="3"/>
    <x v="3"/>
    <x v="0"/>
  </r>
  <r>
    <x v="1118"/>
    <x v="24"/>
    <x v="2"/>
    <x v="1"/>
    <x v="0"/>
    <x v="15"/>
    <x v="1118"/>
    <n v="167018.04"/>
    <n v="0.21"/>
    <x v="0"/>
    <n v="1"/>
    <x v="3"/>
    <x v="3"/>
    <x v="0"/>
  </r>
  <r>
    <x v="1119"/>
    <x v="18"/>
    <x v="2"/>
    <x v="1"/>
    <x v="0"/>
    <x v="13"/>
    <x v="1119"/>
    <n v="339180.4"/>
    <n v="0.26"/>
    <x v="0"/>
    <n v="1"/>
    <x v="3"/>
    <x v="4"/>
    <x v="0"/>
  </r>
  <r>
    <x v="1120"/>
    <x v="19"/>
    <x v="1"/>
    <x v="0"/>
    <x v="1"/>
    <x v="6"/>
    <x v="1120"/>
    <n v="177943.67999999999"/>
    <n v="0.64"/>
    <x v="0"/>
    <n v="1"/>
    <x v="3"/>
    <x v="4"/>
    <x v="0"/>
  </r>
  <r>
    <x v="1121"/>
    <x v="20"/>
    <x v="0"/>
    <x v="1"/>
    <x v="1"/>
    <x v="14"/>
    <x v="1121"/>
    <n v="86245.25"/>
    <n v="0.35"/>
    <x v="0"/>
    <n v="1"/>
    <x v="3"/>
    <x v="4"/>
    <x v="0"/>
  </r>
  <r>
    <x v="1122"/>
    <x v="30"/>
    <x v="1"/>
    <x v="1"/>
    <x v="0"/>
    <x v="18"/>
    <x v="1122"/>
    <n v="94114.240000000005"/>
    <n v="0.32"/>
    <x v="0"/>
    <n v="1"/>
    <x v="3"/>
    <x v="4"/>
    <x v="0"/>
  </r>
  <r>
    <x v="1123"/>
    <x v="19"/>
    <x v="1"/>
    <x v="1"/>
    <x v="1"/>
    <x v="6"/>
    <x v="1123"/>
    <n v="133449.32"/>
    <n v="0.34"/>
    <x v="0"/>
    <n v="1"/>
    <x v="3"/>
    <x v="4"/>
    <x v="0"/>
  </r>
  <r>
    <x v="1124"/>
    <x v="25"/>
    <x v="0"/>
    <x v="1"/>
    <x v="1"/>
    <x v="10"/>
    <x v="1124"/>
    <n v="38180.159999999996"/>
    <n v="0.24"/>
    <x v="0"/>
    <n v="1"/>
    <x v="3"/>
    <x v="4"/>
    <x v="0"/>
  </r>
  <r>
    <x v="1125"/>
    <x v="11"/>
    <x v="1"/>
    <x v="0"/>
    <x v="0"/>
    <x v="9"/>
    <x v="1125"/>
    <n v="223137.85"/>
    <n v="0.65"/>
    <x v="0"/>
    <n v="1"/>
    <x v="3"/>
    <x v="4"/>
    <x v="0"/>
  </r>
  <r>
    <x v="1126"/>
    <x v="23"/>
    <x v="2"/>
    <x v="1"/>
    <x v="1"/>
    <x v="7"/>
    <x v="1126"/>
    <n v="490075.93"/>
    <n v="0.28999999999999998"/>
    <x v="0"/>
    <n v="1"/>
    <x v="3"/>
    <x v="5"/>
    <x v="0"/>
  </r>
  <r>
    <x v="1127"/>
    <x v="3"/>
    <x v="2"/>
    <x v="1"/>
    <x v="1"/>
    <x v="3"/>
    <x v="1127"/>
    <n v="328220.10000000003"/>
    <n v="0.39"/>
    <x v="1"/>
    <n v="2"/>
    <x v="3"/>
    <x v="5"/>
    <x v="0"/>
  </r>
  <r>
    <x v="1128"/>
    <x v="22"/>
    <x v="2"/>
    <x v="1"/>
    <x v="0"/>
    <x v="10"/>
    <x v="1128"/>
    <n v="461386.02"/>
    <n v="0.31"/>
    <x v="1"/>
    <n v="2"/>
    <x v="3"/>
    <x v="5"/>
    <x v="0"/>
  </r>
  <r>
    <x v="1129"/>
    <x v="48"/>
    <x v="2"/>
    <x v="0"/>
    <x v="1"/>
    <x v="13"/>
    <x v="1129"/>
    <n v="449017.44999999995"/>
    <n v="0.35"/>
    <x v="1"/>
    <n v="2"/>
    <x v="3"/>
    <x v="5"/>
    <x v="0"/>
  </r>
  <r>
    <x v="1130"/>
    <x v="31"/>
    <x v="1"/>
    <x v="0"/>
    <x v="1"/>
    <x v="4"/>
    <x v="1130"/>
    <n v="221336.16"/>
    <n v="0.48"/>
    <x v="1"/>
    <n v="2"/>
    <x v="3"/>
    <x v="5"/>
    <x v="0"/>
  </r>
  <r>
    <x v="1131"/>
    <x v="49"/>
    <x v="0"/>
    <x v="1"/>
    <x v="1"/>
    <x v="16"/>
    <x v="1131"/>
    <n v="38643.72"/>
    <n v="0.38"/>
    <x v="1"/>
    <n v="2"/>
    <x v="3"/>
    <x v="5"/>
    <x v="0"/>
  </r>
  <r>
    <x v="1132"/>
    <x v="41"/>
    <x v="2"/>
    <x v="2"/>
    <x v="1"/>
    <x v="3"/>
    <x v="1132"/>
    <n v="181901.05"/>
    <n v="0.28999999999999998"/>
    <x v="1"/>
    <n v="2"/>
    <x v="3"/>
    <x v="5"/>
    <x v="0"/>
  </r>
  <r>
    <x v="1133"/>
    <x v="49"/>
    <x v="0"/>
    <x v="0"/>
    <x v="0"/>
    <x v="16"/>
    <x v="1133"/>
    <n v="89639.53"/>
    <n v="0.41"/>
    <x v="1"/>
    <n v="2"/>
    <x v="3"/>
    <x v="6"/>
    <x v="0"/>
  </r>
  <r>
    <x v="1134"/>
    <x v="2"/>
    <x v="0"/>
    <x v="0"/>
    <x v="0"/>
    <x v="2"/>
    <x v="1134"/>
    <n v="103577.39"/>
    <n v="0.61"/>
    <x v="1"/>
    <n v="2"/>
    <x v="3"/>
    <x v="6"/>
    <x v="0"/>
  </r>
  <r>
    <x v="1135"/>
    <x v="44"/>
    <x v="2"/>
    <x v="2"/>
    <x v="1"/>
    <x v="16"/>
    <x v="1135"/>
    <n v="299625.83999999997"/>
    <n v="0.24"/>
    <x v="1"/>
    <n v="2"/>
    <x v="3"/>
    <x v="6"/>
    <x v="0"/>
  </r>
  <r>
    <x v="1136"/>
    <x v="6"/>
    <x v="1"/>
    <x v="1"/>
    <x v="0"/>
    <x v="6"/>
    <x v="1136"/>
    <n v="141272.91999999998"/>
    <n v="0.28999999999999998"/>
    <x v="1"/>
    <n v="2"/>
    <x v="3"/>
    <x v="6"/>
    <x v="0"/>
  </r>
  <r>
    <x v="1137"/>
    <x v="5"/>
    <x v="2"/>
    <x v="0"/>
    <x v="1"/>
    <x v="5"/>
    <x v="1137"/>
    <n v="701582.20000000007"/>
    <n v="0.53"/>
    <x v="1"/>
    <n v="2"/>
    <x v="3"/>
    <x v="6"/>
    <x v="0"/>
  </r>
  <r>
    <x v="1138"/>
    <x v="32"/>
    <x v="1"/>
    <x v="0"/>
    <x v="1"/>
    <x v="13"/>
    <x v="1138"/>
    <n v="209434.5"/>
    <n v="0.45"/>
    <x v="1"/>
    <n v="2"/>
    <x v="3"/>
    <x v="6"/>
    <x v="0"/>
  </r>
  <r>
    <x v="1139"/>
    <x v="21"/>
    <x v="2"/>
    <x v="0"/>
    <x v="1"/>
    <x v="1"/>
    <x v="1139"/>
    <n v="622938.01"/>
    <n v="0.41"/>
    <x v="1"/>
    <n v="2"/>
    <x v="3"/>
    <x v="6"/>
    <x v="0"/>
  </r>
  <r>
    <x v="1140"/>
    <x v="42"/>
    <x v="2"/>
    <x v="0"/>
    <x v="1"/>
    <x v="7"/>
    <x v="1140"/>
    <n v="696526.74"/>
    <n v="0.39"/>
    <x v="1"/>
    <n v="2"/>
    <x v="3"/>
    <x v="7"/>
    <x v="0"/>
  </r>
  <r>
    <x v="1141"/>
    <x v="20"/>
    <x v="0"/>
    <x v="1"/>
    <x v="1"/>
    <x v="14"/>
    <x v="1141"/>
    <n v="28597.800000000003"/>
    <n v="0.33"/>
    <x v="1"/>
    <n v="2"/>
    <x v="3"/>
    <x v="7"/>
    <x v="0"/>
  </r>
  <r>
    <x v="1142"/>
    <x v="17"/>
    <x v="2"/>
    <x v="1"/>
    <x v="0"/>
    <x v="12"/>
    <x v="1142"/>
    <n v="309330.2"/>
    <n v="0.2"/>
    <x v="1"/>
    <n v="2"/>
    <x v="3"/>
    <x v="7"/>
    <x v="0"/>
  </r>
  <r>
    <x v="1143"/>
    <x v="5"/>
    <x v="2"/>
    <x v="0"/>
    <x v="0"/>
    <x v="5"/>
    <x v="1143"/>
    <n v="804397.67999999993"/>
    <n v="0.56999999999999995"/>
    <x v="1"/>
    <n v="2"/>
    <x v="3"/>
    <x v="7"/>
    <x v="0"/>
  </r>
  <r>
    <x v="1144"/>
    <x v="37"/>
    <x v="1"/>
    <x v="0"/>
    <x v="0"/>
    <x v="5"/>
    <x v="1144"/>
    <n v="252061.19999999998"/>
    <n v="0.6"/>
    <x v="1"/>
    <n v="2"/>
    <x v="3"/>
    <x v="7"/>
    <x v="0"/>
  </r>
  <r>
    <x v="1145"/>
    <x v="48"/>
    <x v="2"/>
    <x v="0"/>
    <x v="1"/>
    <x v="13"/>
    <x v="1145"/>
    <n v="855211.84000000008"/>
    <n v="0.56000000000000005"/>
    <x v="1"/>
    <n v="2"/>
    <x v="3"/>
    <x v="7"/>
    <x v="0"/>
  </r>
  <r>
    <x v="1146"/>
    <x v="44"/>
    <x v="2"/>
    <x v="0"/>
    <x v="0"/>
    <x v="16"/>
    <x v="1146"/>
    <n v="309715.28000000003"/>
    <n v="0.56000000000000005"/>
    <x v="1"/>
    <n v="2"/>
    <x v="3"/>
    <x v="7"/>
    <x v="0"/>
  </r>
  <r>
    <x v="1147"/>
    <x v="36"/>
    <x v="2"/>
    <x v="0"/>
    <x v="1"/>
    <x v="4"/>
    <x v="1147"/>
    <n v="462911.60000000003"/>
    <n v="0.4"/>
    <x v="1"/>
    <n v="2"/>
    <x v="3"/>
    <x v="8"/>
    <x v="0"/>
  </r>
  <r>
    <x v="1148"/>
    <x v="41"/>
    <x v="2"/>
    <x v="0"/>
    <x v="1"/>
    <x v="3"/>
    <x v="1148"/>
    <n v="242910.24"/>
    <n v="0.48"/>
    <x v="1"/>
    <n v="2"/>
    <x v="3"/>
    <x v="8"/>
    <x v="0"/>
  </r>
  <r>
    <x v="1149"/>
    <x v="26"/>
    <x v="2"/>
    <x v="0"/>
    <x v="2"/>
    <x v="3"/>
    <x v="1149"/>
    <n v="728183.72"/>
    <n v="0.44"/>
    <x v="1"/>
    <n v="2"/>
    <x v="3"/>
    <x v="8"/>
    <x v="0"/>
  </r>
  <r>
    <x v="1150"/>
    <x v="23"/>
    <x v="2"/>
    <x v="0"/>
    <x v="0"/>
    <x v="7"/>
    <x v="1150"/>
    <n v="459963.9"/>
    <n v="0.45"/>
    <x v="1"/>
    <n v="2"/>
    <x v="3"/>
    <x v="8"/>
    <x v="0"/>
  </r>
  <r>
    <x v="1151"/>
    <x v="1"/>
    <x v="1"/>
    <x v="1"/>
    <x v="1"/>
    <x v="1"/>
    <x v="1151"/>
    <n v="108305.73000000001"/>
    <n v="0.39"/>
    <x v="1"/>
    <n v="2"/>
    <x v="3"/>
    <x v="8"/>
    <x v="0"/>
  </r>
  <r>
    <x v="1152"/>
    <x v="37"/>
    <x v="1"/>
    <x v="1"/>
    <x v="1"/>
    <x v="5"/>
    <x v="1152"/>
    <n v="63034.400000000001"/>
    <n v="0.22"/>
    <x v="1"/>
    <n v="2"/>
    <x v="3"/>
    <x v="8"/>
    <x v="0"/>
  </r>
  <r>
    <x v="1153"/>
    <x v="35"/>
    <x v="1"/>
    <x v="0"/>
    <x v="0"/>
    <x v="17"/>
    <x v="1153"/>
    <n v="213055.16999999998"/>
    <n v="0.56999999999999995"/>
    <x v="1"/>
    <n v="2"/>
    <x v="3"/>
    <x v="8"/>
    <x v="0"/>
  </r>
  <r>
    <x v="1154"/>
    <x v="18"/>
    <x v="2"/>
    <x v="0"/>
    <x v="0"/>
    <x v="13"/>
    <x v="1154"/>
    <n v="544120.15"/>
    <n v="0.35"/>
    <x v="1"/>
    <n v="2"/>
    <x v="3"/>
    <x v="9"/>
    <x v="0"/>
  </r>
  <r>
    <x v="1155"/>
    <x v="49"/>
    <x v="0"/>
    <x v="1"/>
    <x v="1"/>
    <x v="16"/>
    <x v="1155"/>
    <n v="30661.199999999997"/>
    <n v="0.3"/>
    <x v="2"/>
    <n v="3"/>
    <x v="3"/>
    <x v="9"/>
    <x v="0"/>
  </r>
  <r>
    <x v="1156"/>
    <x v="21"/>
    <x v="2"/>
    <x v="1"/>
    <x v="1"/>
    <x v="1"/>
    <x v="1156"/>
    <n v="187373.55"/>
    <n v="0.35"/>
    <x v="2"/>
    <n v="3"/>
    <x v="3"/>
    <x v="9"/>
    <x v="0"/>
  </r>
  <r>
    <x v="1157"/>
    <x v="29"/>
    <x v="1"/>
    <x v="1"/>
    <x v="1"/>
    <x v="3"/>
    <x v="1157"/>
    <n v="166257.60000000001"/>
    <n v="0.38"/>
    <x v="2"/>
    <n v="3"/>
    <x v="3"/>
    <x v="9"/>
    <x v="0"/>
  </r>
  <r>
    <x v="1158"/>
    <x v="32"/>
    <x v="1"/>
    <x v="1"/>
    <x v="1"/>
    <x v="13"/>
    <x v="1158"/>
    <n v="119846.84999999999"/>
    <n v="0.28999999999999998"/>
    <x v="2"/>
    <n v="3"/>
    <x v="3"/>
    <x v="9"/>
    <x v="0"/>
  </r>
  <r>
    <x v="1159"/>
    <x v="13"/>
    <x v="1"/>
    <x v="1"/>
    <x v="1"/>
    <x v="11"/>
    <x v="1159"/>
    <n v="100348.5"/>
    <n v="0.38"/>
    <x v="2"/>
    <n v="3"/>
    <x v="3"/>
    <x v="9"/>
    <x v="0"/>
  </r>
  <r>
    <x v="1160"/>
    <x v="47"/>
    <x v="2"/>
    <x v="2"/>
    <x v="1"/>
    <x v="0"/>
    <x v="1160"/>
    <n v="219985.3"/>
    <n v="0.28999999999999998"/>
    <x v="2"/>
    <n v="3"/>
    <x v="3"/>
    <x v="9"/>
    <x v="0"/>
  </r>
  <r>
    <x v="1161"/>
    <x v="0"/>
    <x v="0"/>
    <x v="0"/>
    <x v="1"/>
    <x v="0"/>
    <x v="1161"/>
    <n v="103397.28"/>
    <n v="0.48"/>
    <x v="2"/>
    <n v="3"/>
    <x v="3"/>
    <x v="10"/>
    <x v="0"/>
  </r>
  <r>
    <x v="1162"/>
    <x v="14"/>
    <x v="0"/>
    <x v="0"/>
    <x v="1"/>
    <x v="10"/>
    <x v="1162"/>
    <n v="89410.14"/>
    <n v="0.51"/>
    <x v="2"/>
    <n v="3"/>
    <x v="3"/>
    <x v="10"/>
    <x v="0"/>
  </r>
  <r>
    <x v="1163"/>
    <x v="45"/>
    <x v="0"/>
    <x v="0"/>
    <x v="0"/>
    <x v="5"/>
    <x v="1163"/>
    <n v="91426.8"/>
    <n v="0.61"/>
    <x v="2"/>
    <n v="3"/>
    <x v="3"/>
    <x v="10"/>
    <x v="0"/>
  </r>
  <r>
    <x v="1164"/>
    <x v="17"/>
    <x v="2"/>
    <x v="0"/>
    <x v="0"/>
    <x v="12"/>
    <x v="1164"/>
    <n v="662799.15"/>
    <n v="0.65"/>
    <x v="2"/>
    <n v="3"/>
    <x v="3"/>
    <x v="10"/>
    <x v="0"/>
  </r>
  <r>
    <x v="1165"/>
    <x v="32"/>
    <x v="1"/>
    <x v="1"/>
    <x v="0"/>
    <x v="13"/>
    <x v="1165"/>
    <n v="114836.70000000001"/>
    <n v="0.33"/>
    <x v="2"/>
    <n v="3"/>
    <x v="3"/>
    <x v="10"/>
    <x v="0"/>
  </r>
  <r>
    <x v="1166"/>
    <x v="32"/>
    <x v="1"/>
    <x v="2"/>
    <x v="1"/>
    <x v="13"/>
    <x v="1166"/>
    <n v="65905.8"/>
    <n v="0.15"/>
    <x v="2"/>
    <n v="3"/>
    <x v="3"/>
    <x v="10"/>
    <x v="0"/>
  </r>
  <r>
    <x v="1167"/>
    <x v="11"/>
    <x v="1"/>
    <x v="1"/>
    <x v="1"/>
    <x v="9"/>
    <x v="1167"/>
    <n v="75835.199999999997"/>
    <n v="0.3"/>
    <x v="2"/>
    <n v="3"/>
    <x v="3"/>
    <x v="10"/>
    <x v="0"/>
  </r>
  <r>
    <x v="1168"/>
    <x v="17"/>
    <x v="2"/>
    <x v="0"/>
    <x v="0"/>
    <x v="12"/>
    <x v="1168"/>
    <n v="364415.54"/>
    <n v="0.43"/>
    <x v="2"/>
    <n v="3"/>
    <x v="3"/>
    <x v="11"/>
    <x v="0"/>
  </r>
  <r>
    <x v="1169"/>
    <x v="49"/>
    <x v="0"/>
    <x v="0"/>
    <x v="1"/>
    <x v="16"/>
    <x v="1169"/>
    <n v="73673.64"/>
    <n v="0.36"/>
    <x v="2"/>
    <n v="3"/>
    <x v="3"/>
    <x v="11"/>
    <x v="0"/>
  </r>
  <r>
    <x v="1170"/>
    <x v="18"/>
    <x v="2"/>
    <x v="1"/>
    <x v="0"/>
    <x v="13"/>
    <x v="1170"/>
    <n v="252119.56"/>
    <n v="0.22"/>
    <x v="2"/>
    <n v="3"/>
    <x v="3"/>
    <x v="11"/>
    <x v="0"/>
  </r>
  <r>
    <x v="1171"/>
    <x v="4"/>
    <x v="2"/>
    <x v="0"/>
    <x v="0"/>
    <x v="4"/>
    <x v="1171"/>
    <n v="565980.56999999995"/>
    <n v="0.61"/>
    <x v="2"/>
    <n v="3"/>
    <x v="3"/>
    <x v="11"/>
    <x v="0"/>
  </r>
  <r>
    <x v="1172"/>
    <x v="8"/>
    <x v="2"/>
    <x v="0"/>
    <x v="2"/>
    <x v="8"/>
    <x v="1172"/>
    <n v="653482.72"/>
    <n v="0.44"/>
    <x v="2"/>
    <n v="3"/>
    <x v="3"/>
    <x v="11"/>
    <x v="0"/>
  </r>
  <r>
    <x v="1173"/>
    <x v="16"/>
    <x v="2"/>
    <x v="0"/>
    <x v="1"/>
    <x v="12"/>
    <x v="1173"/>
    <n v="630735.9"/>
    <n v="0.46"/>
    <x v="2"/>
    <n v="3"/>
    <x v="3"/>
    <x v="11"/>
    <x v="0"/>
  </r>
  <r>
    <x v="1174"/>
    <x v="40"/>
    <x v="2"/>
    <x v="0"/>
    <x v="0"/>
    <x v="14"/>
    <x v="1174"/>
    <n v="350182.25"/>
    <n v="0.55000000000000004"/>
    <x v="2"/>
    <n v="3"/>
    <x v="3"/>
    <x v="11"/>
    <x v="0"/>
  </r>
  <r>
    <x v="1175"/>
    <x v="16"/>
    <x v="2"/>
    <x v="0"/>
    <x v="1"/>
    <x v="12"/>
    <x v="1175"/>
    <n v="566692.48"/>
    <n v="0.38"/>
    <x v="2"/>
    <n v="3"/>
    <x v="3"/>
    <x v="12"/>
    <x v="0"/>
  </r>
  <r>
    <x v="1176"/>
    <x v="11"/>
    <x v="1"/>
    <x v="0"/>
    <x v="2"/>
    <x v="9"/>
    <x v="1176"/>
    <n v="130662"/>
    <n v="0.4"/>
    <x v="2"/>
    <n v="3"/>
    <x v="3"/>
    <x v="12"/>
    <x v="0"/>
  </r>
  <r>
    <x v="1177"/>
    <x v="23"/>
    <x v="2"/>
    <x v="0"/>
    <x v="1"/>
    <x v="7"/>
    <x v="1177"/>
    <n v="764520.95999999996"/>
    <n v="0.64"/>
    <x v="2"/>
    <n v="3"/>
    <x v="3"/>
    <x v="12"/>
    <x v="0"/>
  </r>
  <r>
    <x v="1178"/>
    <x v="11"/>
    <x v="1"/>
    <x v="1"/>
    <x v="0"/>
    <x v="9"/>
    <x v="1178"/>
    <n v="69142.25"/>
    <n v="0.25"/>
    <x v="2"/>
    <n v="3"/>
    <x v="3"/>
    <x v="12"/>
    <x v="0"/>
  </r>
  <r>
    <x v="1179"/>
    <x v="37"/>
    <x v="1"/>
    <x v="0"/>
    <x v="2"/>
    <x v="5"/>
    <x v="1179"/>
    <n v="242071.02"/>
    <n v="0.56999999999999995"/>
    <x v="2"/>
    <n v="3"/>
    <x v="3"/>
    <x v="12"/>
    <x v="0"/>
  </r>
  <r>
    <x v="1180"/>
    <x v="39"/>
    <x v="2"/>
    <x v="0"/>
    <x v="1"/>
    <x v="12"/>
    <x v="1180"/>
    <n v="434369.7"/>
    <n v="0.45"/>
    <x v="2"/>
    <n v="3"/>
    <x v="3"/>
    <x v="12"/>
    <x v="0"/>
  </r>
  <r>
    <x v="1181"/>
    <x v="28"/>
    <x v="2"/>
    <x v="0"/>
    <x v="1"/>
    <x v="17"/>
    <x v="1181"/>
    <n v="427960.69"/>
    <n v="0.53"/>
    <x v="2"/>
    <n v="3"/>
    <x v="3"/>
    <x v="12"/>
    <x v="0"/>
  </r>
  <r>
    <x v="1182"/>
    <x v="30"/>
    <x v="1"/>
    <x v="0"/>
    <x v="0"/>
    <x v="18"/>
    <x v="1182"/>
    <n v="183700.36000000002"/>
    <n v="0.38"/>
    <x v="2"/>
    <n v="3"/>
    <x v="3"/>
    <x v="13"/>
    <x v="0"/>
  </r>
  <r>
    <x v="1183"/>
    <x v="30"/>
    <x v="1"/>
    <x v="0"/>
    <x v="1"/>
    <x v="18"/>
    <x v="1183"/>
    <n v="212483.04"/>
    <n v="0.56000000000000005"/>
    <x v="2"/>
    <n v="3"/>
    <x v="3"/>
    <x v="13"/>
    <x v="0"/>
  </r>
  <r>
    <x v="1184"/>
    <x v="23"/>
    <x v="2"/>
    <x v="0"/>
    <x v="1"/>
    <x v="7"/>
    <x v="1184"/>
    <n v="489386.3"/>
    <n v="0.65"/>
    <x v="2"/>
    <n v="3"/>
    <x v="3"/>
    <x v="13"/>
    <x v="0"/>
  </r>
  <r>
    <x v="1185"/>
    <x v="10"/>
    <x v="2"/>
    <x v="0"/>
    <x v="1"/>
    <x v="9"/>
    <x v="1185"/>
    <n v="471141"/>
    <n v="0.36"/>
    <x v="2"/>
    <n v="3"/>
    <x v="3"/>
    <x v="13"/>
    <x v="0"/>
  </r>
  <r>
    <x v="1186"/>
    <x v="0"/>
    <x v="0"/>
    <x v="0"/>
    <x v="1"/>
    <x v="0"/>
    <x v="1186"/>
    <n v="105878.04000000001"/>
    <n v="0.51"/>
    <x v="3"/>
    <n v="4"/>
    <x v="3"/>
    <x v="13"/>
    <x v="1"/>
  </r>
  <r>
    <x v="1187"/>
    <x v="12"/>
    <x v="2"/>
    <x v="0"/>
    <x v="0"/>
    <x v="10"/>
    <x v="1187"/>
    <n v="852387.77"/>
    <n v="0.61"/>
    <x v="3"/>
    <n v="4"/>
    <x v="3"/>
    <x v="13"/>
    <x v="1"/>
  </r>
  <r>
    <x v="1188"/>
    <x v="44"/>
    <x v="2"/>
    <x v="1"/>
    <x v="1"/>
    <x v="16"/>
    <x v="1188"/>
    <n v="354465.18000000005"/>
    <n v="0.27"/>
    <x v="3"/>
    <n v="4"/>
    <x v="3"/>
    <x v="13"/>
    <x v="1"/>
  </r>
  <r>
    <x v="1189"/>
    <x v="31"/>
    <x v="1"/>
    <x v="0"/>
    <x v="1"/>
    <x v="4"/>
    <x v="1189"/>
    <n v="281127.32999999996"/>
    <n v="0.59"/>
    <x v="3"/>
    <n v="4"/>
    <x v="3"/>
    <x v="14"/>
    <x v="1"/>
  </r>
  <r>
    <x v="1190"/>
    <x v="14"/>
    <x v="0"/>
    <x v="0"/>
    <x v="1"/>
    <x v="10"/>
    <x v="1190"/>
    <n v="86143.05"/>
    <n v="0.45"/>
    <x v="3"/>
    <n v="4"/>
    <x v="3"/>
    <x v="14"/>
    <x v="1"/>
  </r>
  <r>
    <x v="1191"/>
    <x v="21"/>
    <x v="2"/>
    <x v="2"/>
    <x v="2"/>
    <x v="1"/>
    <x v="1191"/>
    <n v="460407.6"/>
    <n v="0.3"/>
    <x v="3"/>
    <n v="4"/>
    <x v="3"/>
    <x v="14"/>
    <x v="1"/>
  </r>
  <r>
    <x v="1192"/>
    <x v="46"/>
    <x v="2"/>
    <x v="1"/>
    <x v="1"/>
    <x v="1"/>
    <x v="1192"/>
    <n v="327167.09999999998"/>
    <n v="0.3"/>
    <x v="3"/>
    <n v="4"/>
    <x v="3"/>
    <x v="14"/>
    <x v="1"/>
  </r>
  <r>
    <x v="1193"/>
    <x v="13"/>
    <x v="1"/>
    <x v="0"/>
    <x v="1"/>
    <x v="11"/>
    <x v="1193"/>
    <n v="258954.88"/>
    <n v="0.64"/>
    <x v="3"/>
    <n v="4"/>
    <x v="3"/>
    <x v="14"/>
    <x v="1"/>
  </r>
  <r>
    <x v="1194"/>
    <x v="25"/>
    <x v="0"/>
    <x v="2"/>
    <x v="1"/>
    <x v="10"/>
    <x v="1194"/>
    <n v="11534.08"/>
    <n v="0.16"/>
    <x v="3"/>
    <n v="4"/>
    <x v="3"/>
    <x v="14"/>
    <x v="1"/>
  </r>
  <r>
    <x v="1195"/>
    <x v="10"/>
    <x v="2"/>
    <x v="0"/>
    <x v="1"/>
    <x v="9"/>
    <x v="1195"/>
    <n v="346580.10000000003"/>
    <n v="0.46"/>
    <x v="3"/>
    <n v="4"/>
    <x v="3"/>
    <x v="14"/>
    <x v="1"/>
  </r>
  <r>
    <x v="1196"/>
    <x v="21"/>
    <x v="2"/>
    <x v="0"/>
    <x v="0"/>
    <x v="1"/>
    <x v="1196"/>
    <n v="461445.56"/>
    <n v="0.53"/>
    <x v="3"/>
    <n v="4"/>
    <x v="3"/>
    <x v="15"/>
    <x v="1"/>
  </r>
  <r>
    <x v="1197"/>
    <x v="16"/>
    <x v="2"/>
    <x v="1"/>
    <x v="0"/>
    <x v="12"/>
    <x v="1197"/>
    <n v="227945.25"/>
    <n v="0.25"/>
    <x v="3"/>
    <n v="4"/>
    <x v="3"/>
    <x v="15"/>
    <x v="1"/>
  </r>
  <r>
    <x v="1198"/>
    <x v="27"/>
    <x v="0"/>
    <x v="0"/>
    <x v="0"/>
    <x v="16"/>
    <x v="1198"/>
    <n v="95870.45"/>
    <n v="0.65"/>
    <x v="3"/>
    <n v="4"/>
    <x v="3"/>
    <x v="15"/>
    <x v="1"/>
  </r>
  <r>
    <x v="1199"/>
    <x v="36"/>
    <x v="2"/>
    <x v="0"/>
    <x v="1"/>
    <x v="4"/>
    <x v="1199"/>
    <n v="813666.6"/>
    <n v="0.6"/>
    <x v="3"/>
    <n v="4"/>
    <x v="3"/>
    <x v="15"/>
    <x v="1"/>
  </r>
  <r>
    <x v="1200"/>
    <x v="21"/>
    <x v="2"/>
    <x v="2"/>
    <x v="0"/>
    <x v="1"/>
    <x v="1200"/>
    <n v="393280.92000000004"/>
    <n v="0.27"/>
    <x v="3"/>
    <n v="4"/>
    <x v="3"/>
    <x v="15"/>
    <x v="1"/>
  </r>
  <r>
    <x v="1201"/>
    <x v="11"/>
    <x v="1"/>
    <x v="1"/>
    <x v="0"/>
    <x v="9"/>
    <x v="1201"/>
    <n v="166999"/>
    <n v="0.35"/>
    <x v="3"/>
    <n v="4"/>
    <x v="3"/>
    <x v="15"/>
    <x v="1"/>
  </r>
  <r>
    <x v="1202"/>
    <x v="29"/>
    <x v="1"/>
    <x v="0"/>
    <x v="1"/>
    <x v="3"/>
    <x v="1202"/>
    <n v="170985.32"/>
    <n v="0.44"/>
    <x v="3"/>
    <n v="4"/>
    <x v="3"/>
    <x v="15"/>
    <x v="1"/>
  </r>
  <r>
    <x v="1203"/>
    <x v="0"/>
    <x v="0"/>
    <x v="0"/>
    <x v="1"/>
    <x v="0"/>
    <x v="1203"/>
    <n v="80090.600000000006"/>
    <n v="0.46"/>
    <x v="3"/>
    <n v="4"/>
    <x v="3"/>
    <x v="16"/>
    <x v="1"/>
  </r>
  <r>
    <x v="1204"/>
    <x v="34"/>
    <x v="0"/>
    <x v="0"/>
    <x v="1"/>
    <x v="19"/>
    <x v="1204"/>
    <n v="77631.599999999991"/>
    <n v="0.6"/>
    <x v="3"/>
    <n v="4"/>
    <x v="3"/>
    <x v="16"/>
    <x v="1"/>
  </r>
  <r>
    <x v="1205"/>
    <x v="16"/>
    <x v="2"/>
    <x v="1"/>
    <x v="1"/>
    <x v="12"/>
    <x v="1205"/>
    <n v="378714.89999999997"/>
    <n v="0.3"/>
    <x v="3"/>
    <n v="4"/>
    <x v="3"/>
    <x v="16"/>
    <x v="1"/>
  </r>
  <r>
    <x v="1206"/>
    <x v="8"/>
    <x v="2"/>
    <x v="0"/>
    <x v="0"/>
    <x v="8"/>
    <x v="1206"/>
    <n v="470880.54000000004"/>
    <n v="0.54"/>
    <x v="3"/>
    <n v="4"/>
    <x v="3"/>
    <x v="16"/>
    <x v="1"/>
  </r>
  <r>
    <x v="1207"/>
    <x v="43"/>
    <x v="2"/>
    <x v="1"/>
    <x v="0"/>
    <x v="12"/>
    <x v="1207"/>
    <n v="412914.08"/>
    <n v="0.38"/>
    <x v="3"/>
    <n v="4"/>
    <x v="3"/>
    <x v="16"/>
    <x v="1"/>
  </r>
  <r>
    <x v="1208"/>
    <x v="20"/>
    <x v="0"/>
    <x v="0"/>
    <x v="1"/>
    <x v="14"/>
    <x v="1208"/>
    <n v="53698.32"/>
    <n v="0.52"/>
    <x v="3"/>
    <n v="4"/>
    <x v="3"/>
    <x v="16"/>
    <x v="1"/>
  </r>
  <r>
    <x v="1209"/>
    <x v="29"/>
    <x v="1"/>
    <x v="1"/>
    <x v="1"/>
    <x v="3"/>
    <x v="1209"/>
    <n v="104554.84"/>
    <n v="0.26"/>
    <x v="3"/>
    <n v="4"/>
    <x v="3"/>
    <x v="16"/>
    <x v="1"/>
  </r>
  <r>
    <x v="1210"/>
    <x v="2"/>
    <x v="0"/>
    <x v="1"/>
    <x v="0"/>
    <x v="2"/>
    <x v="1210"/>
    <n v="35705.43"/>
    <n v="0.23"/>
    <x v="3"/>
    <n v="4"/>
    <x v="3"/>
    <x v="17"/>
    <x v="1"/>
  </r>
  <r>
    <x v="1211"/>
    <x v="30"/>
    <x v="1"/>
    <x v="0"/>
    <x v="1"/>
    <x v="18"/>
    <x v="1211"/>
    <n v="118383.76000000001"/>
    <n v="0.46"/>
    <x v="3"/>
    <n v="4"/>
    <x v="3"/>
    <x v="17"/>
    <x v="1"/>
  </r>
  <r>
    <x v="1212"/>
    <x v="1"/>
    <x v="1"/>
    <x v="1"/>
    <x v="1"/>
    <x v="1"/>
    <x v="1212"/>
    <n v="82918.45"/>
    <n v="0.23"/>
    <x v="3"/>
    <n v="4"/>
    <x v="3"/>
    <x v="17"/>
    <x v="1"/>
  </r>
  <r>
    <x v="1213"/>
    <x v="36"/>
    <x v="2"/>
    <x v="2"/>
    <x v="0"/>
    <x v="4"/>
    <x v="1213"/>
    <n v="396190.34"/>
    <n v="0.26"/>
    <x v="3"/>
    <n v="4"/>
    <x v="3"/>
    <x v="17"/>
    <x v="1"/>
  </r>
  <r>
    <x v="1214"/>
    <x v="36"/>
    <x v="2"/>
    <x v="1"/>
    <x v="1"/>
    <x v="4"/>
    <x v="1214"/>
    <n v="199844.26"/>
    <n v="0.22"/>
    <x v="3"/>
    <n v="4"/>
    <x v="3"/>
    <x v="17"/>
    <x v="1"/>
  </r>
  <r>
    <x v="1215"/>
    <x v="23"/>
    <x v="2"/>
    <x v="0"/>
    <x v="1"/>
    <x v="7"/>
    <x v="1215"/>
    <n v="254783.6"/>
    <n v="0.4"/>
    <x v="3"/>
    <n v="4"/>
    <x v="3"/>
    <x v="17"/>
    <x v="1"/>
  </r>
  <r>
    <x v="1216"/>
    <x v="3"/>
    <x v="2"/>
    <x v="1"/>
    <x v="1"/>
    <x v="3"/>
    <x v="1216"/>
    <n v="299968.76"/>
    <n v="0.28000000000000003"/>
    <x v="4"/>
    <n v="5"/>
    <x v="3"/>
    <x v="17"/>
    <x v="1"/>
  </r>
  <r>
    <x v="1217"/>
    <x v="6"/>
    <x v="1"/>
    <x v="1"/>
    <x v="0"/>
    <x v="6"/>
    <x v="1217"/>
    <n v="107603.54000000001"/>
    <n v="0.34"/>
    <x v="4"/>
    <n v="5"/>
    <x v="3"/>
    <x v="18"/>
    <x v="1"/>
  </r>
  <r>
    <x v="1218"/>
    <x v="17"/>
    <x v="2"/>
    <x v="1"/>
    <x v="1"/>
    <x v="12"/>
    <x v="1218"/>
    <n v="353562.44"/>
    <n v="0.31"/>
    <x v="4"/>
    <n v="5"/>
    <x v="3"/>
    <x v="18"/>
    <x v="1"/>
  </r>
  <r>
    <x v="1219"/>
    <x v="33"/>
    <x v="2"/>
    <x v="0"/>
    <x v="1"/>
    <x v="13"/>
    <x v="1219"/>
    <n v="1042437.5399999999"/>
    <n v="0.61"/>
    <x v="4"/>
    <n v="5"/>
    <x v="3"/>
    <x v="18"/>
    <x v="1"/>
  </r>
  <r>
    <x v="1220"/>
    <x v="3"/>
    <x v="2"/>
    <x v="2"/>
    <x v="0"/>
    <x v="3"/>
    <x v="1220"/>
    <n v="464422.77999999997"/>
    <n v="0.31"/>
    <x v="4"/>
    <n v="5"/>
    <x v="3"/>
    <x v="18"/>
    <x v="1"/>
  </r>
  <r>
    <x v="1221"/>
    <x v="36"/>
    <x v="2"/>
    <x v="1"/>
    <x v="1"/>
    <x v="4"/>
    <x v="1221"/>
    <n v="169024.9"/>
    <n v="0.22"/>
    <x v="4"/>
    <n v="5"/>
    <x v="3"/>
    <x v="18"/>
    <x v="1"/>
  </r>
  <r>
    <x v="1222"/>
    <x v="43"/>
    <x v="2"/>
    <x v="0"/>
    <x v="1"/>
    <x v="12"/>
    <x v="1222"/>
    <n v="759621.52"/>
    <n v="0.49"/>
    <x v="4"/>
    <n v="5"/>
    <x v="3"/>
    <x v="18"/>
    <x v="1"/>
  </r>
  <r>
    <x v="1223"/>
    <x v="30"/>
    <x v="1"/>
    <x v="2"/>
    <x v="1"/>
    <x v="18"/>
    <x v="1223"/>
    <n v="138976.70000000001"/>
    <n v="0.34"/>
    <x v="4"/>
    <n v="5"/>
    <x v="3"/>
    <x v="18"/>
    <x v="1"/>
  </r>
  <r>
    <x v="1224"/>
    <x v="40"/>
    <x v="2"/>
    <x v="0"/>
    <x v="1"/>
    <x v="14"/>
    <x v="1224"/>
    <n v="209108.64"/>
    <n v="0.39"/>
    <x v="4"/>
    <n v="5"/>
    <x v="3"/>
    <x v="19"/>
    <x v="1"/>
  </r>
  <r>
    <x v="1225"/>
    <x v="20"/>
    <x v="0"/>
    <x v="0"/>
    <x v="1"/>
    <x v="14"/>
    <x v="1225"/>
    <n v="116399.7"/>
    <n v="0.56999999999999995"/>
    <x v="4"/>
    <n v="5"/>
    <x v="3"/>
    <x v="19"/>
    <x v="1"/>
  </r>
  <r>
    <x v="1226"/>
    <x v="30"/>
    <x v="1"/>
    <x v="0"/>
    <x v="1"/>
    <x v="18"/>
    <x v="1226"/>
    <n v="231955.71"/>
    <n v="0.49"/>
    <x v="4"/>
    <n v="5"/>
    <x v="3"/>
    <x v="19"/>
    <x v="1"/>
  </r>
  <r>
    <x v="1227"/>
    <x v="23"/>
    <x v="2"/>
    <x v="0"/>
    <x v="1"/>
    <x v="7"/>
    <x v="1227"/>
    <n v="522743.27"/>
    <n v="0.49"/>
    <x v="4"/>
    <n v="5"/>
    <x v="3"/>
    <x v="19"/>
    <x v="1"/>
  </r>
  <r>
    <x v="1228"/>
    <x v="25"/>
    <x v="0"/>
    <x v="0"/>
    <x v="1"/>
    <x v="10"/>
    <x v="1228"/>
    <n v="46121.4"/>
    <n v="0.6"/>
    <x v="4"/>
    <n v="5"/>
    <x v="3"/>
    <x v="19"/>
    <x v="1"/>
  </r>
  <r>
    <x v="1229"/>
    <x v="0"/>
    <x v="0"/>
    <x v="0"/>
    <x v="1"/>
    <x v="0"/>
    <x v="1229"/>
    <n v="127789.44"/>
    <n v="0.62"/>
    <x v="4"/>
    <n v="5"/>
    <x v="3"/>
    <x v="19"/>
    <x v="1"/>
  </r>
  <r>
    <x v="1230"/>
    <x v="22"/>
    <x v="2"/>
    <x v="1"/>
    <x v="1"/>
    <x v="10"/>
    <x v="1230"/>
    <n v="588584.16"/>
    <n v="0.36"/>
    <x v="4"/>
    <n v="5"/>
    <x v="3"/>
    <x v="19"/>
    <x v="1"/>
  </r>
  <r>
    <x v="1231"/>
    <x v="17"/>
    <x v="2"/>
    <x v="0"/>
    <x v="0"/>
    <x v="12"/>
    <x v="1231"/>
    <n v="436464.10000000003"/>
    <n v="0.46"/>
    <x v="4"/>
    <n v="5"/>
    <x v="3"/>
    <x v="20"/>
    <x v="1"/>
  </r>
  <r>
    <x v="1232"/>
    <x v="2"/>
    <x v="0"/>
    <x v="2"/>
    <x v="1"/>
    <x v="2"/>
    <x v="1232"/>
    <n v="40597.040000000001"/>
    <n v="0.22"/>
    <x v="4"/>
    <n v="5"/>
    <x v="3"/>
    <x v="20"/>
    <x v="1"/>
  </r>
  <r>
    <x v="1233"/>
    <x v="21"/>
    <x v="2"/>
    <x v="0"/>
    <x v="1"/>
    <x v="1"/>
    <x v="1233"/>
    <n v="666523.04"/>
    <n v="0.38"/>
    <x v="4"/>
    <n v="5"/>
    <x v="3"/>
    <x v="20"/>
    <x v="1"/>
  </r>
  <r>
    <x v="1234"/>
    <x v="17"/>
    <x v="2"/>
    <x v="0"/>
    <x v="1"/>
    <x v="12"/>
    <x v="1234"/>
    <n v="961149.52999999991"/>
    <n v="0.59"/>
    <x v="4"/>
    <n v="5"/>
    <x v="3"/>
    <x v="20"/>
    <x v="1"/>
  </r>
  <r>
    <x v="1235"/>
    <x v="3"/>
    <x v="2"/>
    <x v="1"/>
    <x v="1"/>
    <x v="3"/>
    <x v="1235"/>
    <n v="319019.61"/>
    <n v="0.21"/>
    <x v="4"/>
    <n v="5"/>
    <x v="3"/>
    <x v="20"/>
    <x v="1"/>
  </r>
  <r>
    <x v="1236"/>
    <x v="4"/>
    <x v="2"/>
    <x v="0"/>
    <x v="1"/>
    <x v="4"/>
    <x v="1236"/>
    <n v="984189.05"/>
    <n v="0.65"/>
    <x v="4"/>
    <n v="5"/>
    <x v="3"/>
    <x v="20"/>
    <x v="1"/>
  </r>
  <r>
    <x v="1237"/>
    <x v="1"/>
    <x v="1"/>
    <x v="0"/>
    <x v="0"/>
    <x v="1"/>
    <x v="1237"/>
    <n v="143054.51999999999"/>
    <n v="0.49"/>
    <x v="4"/>
    <n v="5"/>
    <x v="3"/>
    <x v="20"/>
    <x v="1"/>
  </r>
  <r>
    <x v="1238"/>
    <x v="46"/>
    <x v="2"/>
    <x v="1"/>
    <x v="1"/>
    <x v="1"/>
    <x v="1238"/>
    <n v="280008.74"/>
    <n v="0.22"/>
    <x v="4"/>
    <n v="5"/>
    <x v="3"/>
    <x v="21"/>
    <x v="1"/>
  </r>
  <r>
    <x v="1239"/>
    <x v="18"/>
    <x v="2"/>
    <x v="0"/>
    <x v="1"/>
    <x v="13"/>
    <x v="1239"/>
    <n v="449422.45999999996"/>
    <n v="0.47"/>
    <x v="4"/>
    <n v="5"/>
    <x v="3"/>
    <x v="21"/>
    <x v="1"/>
  </r>
  <r>
    <x v="1240"/>
    <x v="19"/>
    <x v="1"/>
    <x v="0"/>
    <x v="1"/>
    <x v="6"/>
    <x v="1240"/>
    <n v="180207.84"/>
    <n v="0.48"/>
    <x v="4"/>
    <n v="5"/>
    <x v="3"/>
    <x v="21"/>
    <x v="1"/>
  </r>
  <r>
    <x v="1241"/>
    <x v="20"/>
    <x v="0"/>
    <x v="0"/>
    <x v="1"/>
    <x v="14"/>
    <x v="1241"/>
    <n v="75993.399999999994"/>
    <n v="0.35"/>
    <x v="4"/>
    <n v="5"/>
    <x v="3"/>
    <x v="21"/>
    <x v="1"/>
  </r>
  <r>
    <x v="1242"/>
    <x v="30"/>
    <x v="1"/>
    <x v="0"/>
    <x v="1"/>
    <x v="18"/>
    <x v="1242"/>
    <n v="132531.59"/>
    <n v="0.43"/>
    <x v="4"/>
    <n v="5"/>
    <x v="3"/>
    <x v="21"/>
    <x v="1"/>
  </r>
  <r>
    <x v="1243"/>
    <x v="2"/>
    <x v="0"/>
    <x v="0"/>
    <x v="2"/>
    <x v="2"/>
    <x v="1243"/>
    <n v="75330.36"/>
    <n v="0.36"/>
    <x v="4"/>
    <n v="5"/>
    <x v="3"/>
    <x v="21"/>
    <x v="1"/>
  </r>
  <r>
    <x v="1244"/>
    <x v="37"/>
    <x v="1"/>
    <x v="0"/>
    <x v="2"/>
    <x v="5"/>
    <x v="1244"/>
    <n v="214329.44"/>
    <n v="0.52"/>
    <x v="4"/>
    <n v="5"/>
    <x v="3"/>
    <x v="21"/>
    <x v="1"/>
  </r>
  <r>
    <x v="1245"/>
    <x v="11"/>
    <x v="1"/>
    <x v="1"/>
    <x v="1"/>
    <x v="9"/>
    <x v="1245"/>
    <n v="185661.92"/>
    <n v="0.38"/>
    <x v="4"/>
    <n v="5"/>
    <x v="3"/>
    <x v="22"/>
    <x v="1"/>
  </r>
  <r>
    <x v="1246"/>
    <x v="23"/>
    <x v="2"/>
    <x v="1"/>
    <x v="1"/>
    <x v="7"/>
    <x v="1246"/>
    <n v="236769.82"/>
    <n v="0.23"/>
    <x v="4"/>
    <n v="5"/>
    <x v="3"/>
    <x v="22"/>
    <x v="1"/>
  </r>
  <r>
    <x v="1247"/>
    <x v="48"/>
    <x v="2"/>
    <x v="2"/>
    <x v="1"/>
    <x v="13"/>
    <x v="1247"/>
    <n v="369651.5"/>
    <n v="0.25"/>
    <x v="5"/>
    <n v="6"/>
    <x v="3"/>
    <x v="22"/>
    <x v="1"/>
  </r>
  <r>
    <x v="1248"/>
    <x v="39"/>
    <x v="2"/>
    <x v="0"/>
    <x v="1"/>
    <x v="12"/>
    <x v="1248"/>
    <n v="668976.38"/>
    <n v="0.47"/>
    <x v="5"/>
    <n v="6"/>
    <x v="3"/>
    <x v="22"/>
    <x v="1"/>
  </r>
  <r>
    <x v="1249"/>
    <x v="26"/>
    <x v="2"/>
    <x v="1"/>
    <x v="0"/>
    <x v="3"/>
    <x v="1249"/>
    <n v="428698.07999999996"/>
    <n v="0.36"/>
    <x v="5"/>
    <n v="6"/>
    <x v="3"/>
    <x v="22"/>
    <x v="1"/>
  </r>
  <r>
    <x v="1250"/>
    <x v="6"/>
    <x v="1"/>
    <x v="1"/>
    <x v="1"/>
    <x v="6"/>
    <x v="1250"/>
    <n v="118934.87999999999"/>
    <n v="0.24"/>
    <x v="5"/>
    <n v="6"/>
    <x v="3"/>
    <x v="22"/>
    <x v="1"/>
  </r>
  <r>
    <x v="1251"/>
    <x v="23"/>
    <x v="2"/>
    <x v="2"/>
    <x v="0"/>
    <x v="7"/>
    <x v="1251"/>
    <n v="575627.14"/>
    <n v="0.34"/>
    <x v="5"/>
    <n v="6"/>
    <x v="3"/>
    <x v="22"/>
    <x v="1"/>
  </r>
  <r>
    <x v="1252"/>
    <x v="12"/>
    <x v="2"/>
    <x v="1"/>
    <x v="1"/>
    <x v="10"/>
    <x v="1252"/>
    <n v="184786.8"/>
    <n v="0.24"/>
    <x v="5"/>
    <n v="6"/>
    <x v="3"/>
    <x v="23"/>
    <x v="1"/>
  </r>
  <r>
    <x v="1253"/>
    <x v="20"/>
    <x v="0"/>
    <x v="2"/>
    <x v="0"/>
    <x v="14"/>
    <x v="1253"/>
    <n v="20046"/>
    <n v="0.24"/>
    <x v="5"/>
    <n v="6"/>
    <x v="3"/>
    <x v="23"/>
    <x v="1"/>
  </r>
  <r>
    <x v="1254"/>
    <x v="44"/>
    <x v="2"/>
    <x v="2"/>
    <x v="1"/>
    <x v="16"/>
    <x v="1254"/>
    <n v="470920.50000000006"/>
    <n v="0.27"/>
    <x v="5"/>
    <n v="6"/>
    <x v="3"/>
    <x v="23"/>
    <x v="1"/>
  </r>
  <r>
    <x v="1255"/>
    <x v="40"/>
    <x v="2"/>
    <x v="0"/>
    <x v="0"/>
    <x v="14"/>
    <x v="1255"/>
    <n v="332827.33999999997"/>
    <n v="0.41"/>
    <x v="5"/>
    <n v="6"/>
    <x v="3"/>
    <x v="23"/>
    <x v="1"/>
  </r>
  <r>
    <x v="1256"/>
    <x v="38"/>
    <x v="1"/>
    <x v="0"/>
    <x v="1"/>
    <x v="17"/>
    <x v="1256"/>
    <n v="195312.78"/>
    <n v="0.46"/>
    <x v="5"/>
    <n v="6"/>
    <x v="3"/>
    <x v="23"/>
    <x v="1"/>
  </r>
  <r>
    <x v="1257"/>
    <x v="8"/>
    <x v="2"/>
    <x v="0"/>
    <x v="1"/>
    <x v="8"/>
    <x v="1257"/>
    <n v="604133.77"/>
    <n v="0.41"/>
    <x v="5"/>
    <n v="6"/>
    <x v="3"/>
    <x v="23"/>
    <x v="1"/>
  </r>
  <r>
    <x v="1258"/>
    <x v="43"/>
    <x v="2"/>
    <x v="2"/>
    <x v="1"/>
    <x v="12"/>
    <x v="1258"/>
    <n v="514904.69999999995"/>
    <n v="0.3"/>
    <x v="5"/>
    <n v="6"/>
    <x v="3"/>
    <x v="23"/>
    <x v="1"/>
  </r>
  <r>
    <x v="1259"/>
    <x v="31"/>
    <x v="1"/>
    <x v="0"/>
    <x v="1"/>
    <x v="4"/>
    <x v="1259"/>
    <n v="106011.6"/>
    <n v="0.4"/>
    <x v="5"/>
    <n v="6"/>
    <x v="3"/>
    <x v="24"/>
    <x v="1"/>
  </r>
  <r>
    <x v="1260"/>
    <x v="24"/>
    <x v="2"/>
    <x v="0"/>
    <x v="1"/>
    <x v="15"/>
    <x v="1260"/>
    <n v="611487.80000000005"/>
    <n v="0.55000000000000004"/>
    <x v="5"/>
    <n v="6"/>
    <x v="3"/>
    <x v="24"/>
    <x v="1"/>
  </r>
  <r>
    <x v="1261"/>
    <x v="30"/>
    <x v="1"/>
    <x v="1"/>
    <x v="1"/>
    <x v="18"/>
    <x v="1261"/>
    <n v="78051.600000000006"/>
    <n v="0.2"/>
    <x v="5"/>
    <n v="6"/>
    <x v="3"/>
    <x v="24"/>
    <x v="1"/>
  </r>
  <r>
    <x v="1262"/>
    <x v="19"/>
    <x v="1"/>
    <x v="0"/>
    <x v="1"/>
    <x v="6"/>
    <x v="1262"/>
    <n v="121685.75999999999"/>
    <n v="0.48"/>
    <x v="5"/>
    <n v="6"/>
    <x v="3"/>
    <x v="24"/>
    <x v="1"/>
  </r>
  <r>
    <x v="1263"/>
    <x v="41"/>
    <x v="2"/>
    <x v="0"/>
    <x v="1"/>
    <x v="3"/>
    <x v="1263"/>
    <n v="455078.67000000004"/>
    <n v="0.53"/>
    <x v="5"/>
    <n v="6"/>
    <x v="3"/>
    <x v="24"/>
    <x v="1"/>
  </r>
  <r>
    <x v="1264"/>
    <x v="32"/>
    <x v="1"/>
    <x v="0"/>
    <x v="1"/>
    <x v="13"/>
    <x v="1264"/>
    <n v="168381.63999999998"/>
    <n v="0.49"/>
    <x v="5"/>
    <n v="6"/>
    <x v="3"/>
    <x v="24"/>
    <x v="1"/>
  </r>
  <r>
    <x v="1265"/>
    <x v="16"/>
    <x v="2"/>
    <x v="0"/>
    <x v="1"/>
    <x v="12"/>
    <x v="1265"/>
    <n v="356208.83999999997"/>
    <n v="0.36"/>
    <x v="5"/>
    <n v="6"/>
    <x v="3"/>
    <x v="24"/>
    <x v="1"/>
  </r>
  <r>
    <x v="1266"/>
    <x v="43"/>
    <x v="2"/>
    <x v="1"/>
    <x v="0"/>
    <x v="12"/>
    <x v="1266"/>
    <n v="280941.98"/>
    <n v="0.22"/>
    <x v="5"/>
    <n v="6"/>
    <x v="3"/>
    <x v="25"/>
    <x v="1"/>
  </r>
  <r>
    <x v="1267"/>
    <x v="47"/>
    <x v="2"/>
    <x v="0"/>
    <x v="0"/>
    <x v="0"/>
    <x v="1267"/>
    <n v="534894.02"/>
    <n v="0.53"/>
    <x v="5"/>
    <n v="6"/>
    <x v="3"/>
    <x v="25"/>
    <x v="1"/>
  </r>
  <r>
    <x v="1268"/>
    <x v="43"/>
    <x v="2"/>
    <x v="1"/>
    <x v="0"/>
    <x v="12"/>
    <x v="1268"/>
    <n v="168195.6"/>
    <n v="0.3"/>
    <x v="5"/>
    <n v="6"/>
    <x v="3"/>
    <x v="25"/>
    <x v="1"/>
  </r>
  <r>
    <x v="1269"/>
    <x v="24"/>
    <x v="2"/>
    <x v="1"/>
    <x v="1"/>
    <x v="15"/>
    <x v="1269"/>
    <n v="362583.48000000004"/>
    <n v="0.28000000000000003"/>
    <x v="5"/>
    <n v="6"/>
    <x v="3"/>
    <x v="25"/>
    <x v="1"/>
  </r>
  <r>
    <x v="1270"/>
    <x v="18"/>
    <x v="2"/>
    <x v="0"/>
    <x v="1"/>
    <x v="13"/>
    <x v="1270"/>
    <n v="326420.51999999996"/>
    <n v="0.57999999999999996"/>
    <x v="5"/>
    <n v="6"/>
    <x v="3"/>
    <x v="25"/>
    <x v="1"/>
  </r>
  <r>
    <x v="1271"/>
    <x v="19"/>
    <x v="1"/>
    <x v="1"/>
    <x v="1"/>
    <x v="6"/>
    <x v="1271"/>
    <n v="130426.24000000001"/>
    <n v="0.32"/>
    <x v="5"/>
    <n v="6"/>
    <x v="3"/>
    <x v="25"/>
    <x v="1"/>
  </r>
  <r>
    <x v="1272"/>
    <x v="20"/>
    <x v="0"/>
    <x v="2"/>
    <x v="1"/>
    <x v="14"/>
    <x v="1272"/>
    <n v="30005.360000000001"/>
    <n v="0.22"/>
    <x v="5"/>
    <n v="6"/>
    <x v="3"/>
    <x v="25"/>
    <x v="1"/>
  </r>
  <r>
    <x v="1273"/>
    <x v="27"/>
    <x v="0"/>
    <x v="0"/>
    <x v="1"/>
    <x v="16"/>
    <x v="1273"/>
    <n v="71028.539999999994"/>
    <n v="0.57999999999999996"/>
    <x v="5"/>
    <n v="6"/>
    <x v="3"/>
    <x v="26"/>
    <x v="1"/>
  </r>
  <r>
    <x v="1274"/>
    <x v="31"/>
    <x v="1"/>
    <x v="2"/>
    <x v="0"/>
    <x v="4"/>
    <x v="1274"/>
    <n v="134661.15000000002"/>
    <n v="0.27"/>
    <x v="5"/>
    <n v="6"/>
    <x v="3"/>
    <x v="26"/>
    <x v="1"/>
  </r>
  <r>
    <x v="1275"/>
    <x v="7"/>
    <x v="1"/>
    <x v="2"/>
    <x v="1"/>
    <x v="7"/>
    <x v="1275"/>
    <n v="142891.4"/>
    <n v="0.31"/>
    <x v="5"/>
    <n v="6"/>
    <x v="3"/>
    <x v="26"/>
    <x v="1"/>
  </r>
  <r>
    <x v="1276"/>
    <x v="23"/>
    <x v="2"/>
    <x v="0"/>
    <x v="1"/>
    <x v="7"/>
    <x v="1276"/>
    <n v="402177.19999999995"/>
    <n v="0.41"/>
    <x v="5"/>
    <n v="6"/>
    <x v="3"/>
    <x v="26"/>
    <x v="1"/>
  </r>
  <r>
    <x v="1277"/>
    <x v="28"/>
    <x v="2"/>
    <x v="0"/>
    <x v="0"/>
    <x v="17"/>
    <x v="1277"/>
    <n v="644697.72"/>
    <n v="0.59"/>
    <x v="6"/>
    <n v="7"/>
    <x v="3"/>
    <x v="26"/>
    <x v="2"/>
  </r>
  <r>
    <x v="1278"/>
    <x v="3"/>
    <x v="2"/>
    <x v="2"/>
    <x v="1"/>
    <x v="3"/>
    <x v="1278"/>
    <n v="302247.36"/>
    <n v="0.24"/>
    <x v="6"/>
    <n v="7"/>
    <x v="3"/>
    <x v="26"/>
    <x v="2"/>
  </r>
  <r>
    <x v="1279"/>
    <x v="26"/>
    <x v="2"/>
    <x v="0"/>
    <x v="2"/>
    <x v="3"/>
    <x v="1279"/>
    <n v="856828.55999999994"/>
    <n v="0.56999999999999995"/>
    <x v="6"/>
    <n v="7"/>
    <x v="3"/>
    <x v="26"/>
    <x v="2"/>
  </r>
  <r>
    <x v="1280"/>
    <x v="1"/>
    <x v="1"/>
    <x v="2"/>
    <x v="1"/>
    <x v="1"/>
    <x v="1280"/>
    <n v="66071.7"/>
    <n v="0.15"/>
    <x v="6"/>
    <n v="7"/>
    <x v="3"/>
    <x v="27"/>
    <x v="2"/>
  </r>
  <r>
    <x v="1281"/>
    <x v="5"/>
    <x v="2"/>
    <x v="1"/>
    <x v="0"/>
    <x v="5"/>
    <x v="1281"/>
    <n v="292402.45"/>
    <n v="0.23"/>
    <x v="6"/>
    <n v="7"/>
    <x v="3"/>
    <x v="27"/>
    <x v="2"/>
  </r>
  <r>
    <x v="1282"/>
    <x v="45"/>
    <x v="0"/>
    <x v="0"/>
    <x v="1"/>
    <x v="5"/>
    <x v="1282"/>
    <n v="55889.88"/>
    <n v="0.51"/>
    <x v="6"/>
    <n v="7"/>
    <x v="3"/>
    <x v="27"/>
    <x v="2"/>
  </r>
  <r>
    <x v="1283"/>
    <x v="23"/>
    <x v="2"/>
    <x v="1"/>
    <x v="1"/>
    <x v="7"/>
    <x v="1283"/>
    <n v="282779"/>
    <n v="0.28999999999999998"/>
    <x v="6"/>
    <n v="7"/>
    <x v="3"/>
    <x v="27"/>
    <x v="2"/>
  </r>
  <r>
    <x v="1284"/>
    <x v="2"/>
    <x v="0"/>
    <x v="0"/>
    <x v="0"/>
    <x v="2"/>
    <x v="1284"/>
    <n v="78196.800000000003"/>
    <n v="0.55000000000000004"/>
    <x v="6"/>
    <n v="7"/>
    <x v="3"/>
    <x v="27"/>
    <x v="2"/>
  </r>
  <r>
    <x v="1285"/>
    <x v="35"/>
    <x v="1"/>
    <x v="0"/>
    <x v="1"/>
    <x v="17"/>
    <x v="1285"/>
    <n v="260853.69"/>
    <n v="0.61"/>
    <x v="6"/>
    <n v="7"/>
    <x v="3"/>
    <x v="27"/>
    <x v="2"/>
  </r>
  <r>
    <x v="1286"/>
    <x v="3"/>
    <x v="2"/>
    <x v="0"/>
    <x v="0"/>
    <x v="3"/>
    <x v="1286"/>
    <n v="510342.12"/>
    <n v="0.36"/>
    <x v="6"/>
    <n v="7"/>
    <x v="3"/>
    <x v="27"/>
    <x v="2"/>
  </r>
  <r>
    <x v="1287"/>
    <x v="15"/>
    <x v="0"/>
    <x v="1"/>
    <x v="1"/>
    <x v="5"/>
    <x v="1287"/>
    <n v="43795.68"/>
    <n v="0.23"/>
    <x v="6"/>
    <n v="7"/>
    <x v="3"/>
    <x v="28"/>
    <x v="2"/>
  </r>
  <r>
    <x v="1288"/>
    <x v="5"/>
    <x v="2"/>
    <x v="2"/>
    <x v="1"/>
    <x v="5"/>
    <x v="1288"/>
    <n v="306193.02"/>
    <n v="0.23"/>
    <x v="6"/>
    <n v="7"/>
    <x v="3"/>
    <x v="28"/>
    <x v="2"/>
  </r>
  <r>
    <x v="1289"/>
    <x v="0"/>
    <x v="0"/>
    <x v="0"/>
    <x v="1"/>
    <x v="0"/>
    <x v="1289"/>
    <n v="100379.25"/>
    <n v="0.45"/>
    <x v="6"/>
    <n v="7"/>
    <x v="3"/>
    <x v="28"/>
    <x v="2"/>
  </r>
  <r>
    <x v="1290"/>
    <x v="17"/>
    <x v="2"/>
    <x v="2"/>
    <x v="1"/>
    <x v="12"/>
    <x v="1290"/>
    <n v="211211.28"/>
    <n v="0.21"/>
    <x v="6"/>
    <n v="7"/>
    <x v="3"/>
    <x v="28"/>
    <x v="2"/>
  </r>
  <r>
    <x v="1291"/>
    <x v="29"/>
    <x v="1"/>
    <x v="0"/>
    <x v="1"/>
    <x v="3"/>
    <x v="1291"/>
    <n v="157974.03"/>
    <n v="0.51"/>
    <x v="6"/>
    <n v="7"/>
    <x v="3"/>
    <x v="28"/>
    <x v="2"/>
  </r>
  <r>
    <x v="1292"/>
    <x v="13"/>
    <x v="1"/>
    <x v="2"/>
    <x v="1"/>
    <x v="11"/>
    <x v="1292"/>
    <n v="57630.850000000006"/>
    <n v="0.17"/>
    <x v="6"/>
    <n v="7"/>
    <x v="3"/>
    <x v="28"/>
    <x v="2"/>
  </r>
  <r>
    <x v="1293"/>
    <x v="0"/>
    <x v="0"/>
    <x v="0"/>
    <x v="0"/>
    <x v="0"/>
    <x v="1293"/>
    <n v="49572.72"/>
    <n v="0.62"/>
    <x v="6"/>
    <n v="7"/>
    <x v="3"/>
    <x v="28"/>
    <x v="2"/>
  </r>
  <r>
    <x v="1294"/>
    <x v="0"/>
    <x v="0"/>
    <x v="2"/>
    <x v="1"/>
    <x v="0"/>
    <x v="1294"/>
    <n v="41572.949999999997"/>
    <n v="0.28999999999999998"/>
    <x v="6"/>
    <n v="7"/>
    <x v="3"/>
    <x v="29"/>
    <x v="2"/>
  </r>
  <r>
    <x v="1295"/>
    <x v="10"/>
    <x v="2"/>
    <x v="0"/>
    <x v="1"/>
    <x v="9"/>
    <x v="1295"/>
    <n v="733989.96"/>
    <n v="0.51"/>
    <x v="6"/>
    <n v="7"/>
    <x v="3"/>
    <x v="29"/>
    <x v="2"/>
  </r>
  <r>
    <x v="1296"/>
    <x v="42"/>
    <x v="2"/>
    <x v="1"/>
    <x v="1"/>
    <x v="7"/>
    <x v="1296"/>
    <n v="257307.96000000002"/>
    <n v="0.26"/>
    <x v="6"/>
    <n v="7"/>
    <x v="3"/>
    <x v="29"/>
    <x v="2"/>
  </r>
  <r>
    <x v="1297"/>
    <x v="25"/>
    <x v="0"/>
    <x v="1"/>
    <x v="1"/>
    <x v="10"/>
    <x v="1297"/>
    <n v="23660.7"/>
    <n v="0.3"/>
    <x v="6"/>
    <n v="7"/>
    <x v="3"/>
    <x v="29"/>
    <x v="2"/>
  </r>
  <r>
    <x v="1298"/>
    <x v="33"/>
    <x v="2"/>
    <x v="0"/>
    <x v="0"/>
    <x v="13"/>
    <x v="1298"/>
    <n v="282515.52"/>
    <n v="0.56000000000000005"/>
    <x v="6"/>
    <n v="7"/>
    <x v="3"/>
    <x v="29"/>
    <x v="2"/>
  </r>
  <r>
    <x v="1299"/>
    <x v="48"/>
    <x v="2"/>
    <x v="0"/>
    <x v="1"/>
    <x v="13"/>
    <x v="1299"/>
    <n v="824705.77"/>
    <n v="0.49"/>
    <x v="6"/>
    <n v="7"/>
    <x v="3"/>
    <x v="29"/>
    <x v="2"/>
  </r>
  <r>
    <x v="1300"/>
    <x v="14"/>
    <x v="0"/>
    <x v="0"/>
    <x v="1"/>
    <x v="10"/>
    <x v="1300"/>
    <n v="66334.73"/>
    <n v="0.49"/>
    <x v="6"/>
    <n v="7"/>
    <x v="3"/>
    <x v="29"/>
    <x v="2"/>
  </r>
  <r>
    <x v="1301"/>
    <x v="11"/>
    <x v="1"/>
    <x v="0"/>
    <x v="1"/>
    <x v="9"/>
    <x v="1301"/>
    <n v="237958.56000000003"/>
    <n v="0.56000000000000005"/>
    <x v="6"/>
    <n v="7"/>
    <x v="3"/>
    <x v="30"/>
    <x v="2"/>
  </r>
  <r>
    <x v="1302"/>
    <x v="2"/>
    <x v="0"/>
    <x v="0"/>
    <x v="1"/>
    <x v="2"/>
    <x v="1302"/>
    <n v="96560.66"/>
    <n v="0.62"/>
    <x v="6"/>
    <n v="7"/>
    <x v="3"/>
    <x v="30"/>
    <x v="2"/>
  </r>
  <r>
    <x v="1303"/>
    <x v="4"/>
    <x v="2"/>
    <x v="1"/>
    <x v="0"/>
    <x v="4"/>
    <x v="1303"/>
    <n v="618121.69999999995"/>
    <n v="0.35"/>
    <x v="6"/>
    <n v="7"/>
    <x v="3"/>
    <x v="30"/>
    <x v="2"/>
  </r>
  <r>
    <x v="1304"/>
    <x v="21"/>
    <x v="2"/>
    <x v="0"/>
    <x v="1"/>
    <x v="1"/>
    <x v="1304"/>
    <n v="237568.95"/>
    <n v="0.45"/>
    <x v="6"/>
    <n v="7"/>
    <x v="3"/>
    <x v="30"/>
    <x v="2"/>
  </r>
  <r>
    <x v="1305"/>
    <x v="4"/>
    <x v="2"/>
    <x v="0"/>
    <x v="3"/>
    <x v="4"/>
    <x v="1305"/>
    <n v="496528.19999999995"/>
    <n v="0.6"/>
    <x v="6"/>
    <n v="7"/>
    <x v="3"/>
    <x v="30"/>
    <x v="2"/>
  </r>
  <r>
    <x v="1306"/>
    <x v="30"/>
    <x v="1"/>
    <x v="1"/>
    <x v="1"/>
    <x v="18"/>
    <x v="1306"/>
    <n v="102232.40000000001"/>
    <n v="0.4"/>
    <x v="6"/>
    <n v="7"/>
    <x v="3"/>
    <x v="30"/>
    <x v="2"/>
  </r>
  <r>
    <x v="1307"/>
    <x v="23"/>
    <x v="2"/>
    <x v="0"/>
    <x v="1"/>
    <x v="7"/>
    <x v="1307"/>
    <n v="344763.12"/>
    <n v="0.39"/>
    <x v="6"/>
    <n v="7"/>
    <x v="3"/>
    <x v="30"/>
    <x v="2"/>
  </r>
  <r>
    <x v="1308"/>
    <x v="30"/>
    <x v="1"/>
    <x v="0"/>
    <x v="1"/>
    <x v="18"/>
    <x v="1308"/>
    <n v="148964.94"/>
    <n v="0.54"/>
    <x v="7"/>
    <n v="8"/>
    <x v="3"/>
    <x v="31"/>
    <x v="2"/>
  </r>
  <r>
    <x v="1309"/>
    <x v="22"/>
    <x v="2"/>
    <x v="0"/>
    <x v="1"/>
    <x v="10"/>
    <x v="1309"/>
    <n v="1092962.6500000001"/>
    <n v="0.65"/>
    <x v="7"/>
    <n v="8"/>
    <x v="3"/>
    <x v="31"/>
    <x v="2"/>
  </r>
  <r>
    <x v="1310"/>
    <x v="21"/>
    <x v="2"/>
    <x v="0"/>
    <x v="1"/>
    <x v="1"/>
    <x v="1310"/>
    <n v="423643.88"/>
    <n v="0.44"/>
    <x v="7"/>
    <n v="8"/>
    <x v="3"/>
    <x v="31"/>
    <x v="2"/>
  </r>
  <r>
    <x v="1311"/>
    <x v="41"/>
    <x v="2"/>
    <x v="0"/>
    <x v="1"/>
    <x v="3"/>
    <x v="1311"/>
    <n v="1083885.3899999999"/>
    <n v="0.63"/>
    <x v="7"/>
    <n v="8"/>
    <x v="3"/>
    <x v="31"/>
    <x v="2"/>
  </r>
  <r>
    <x v="1312"/>
    <x v="44"/>
    <x v="2"/>
    <x v="0"/>
    <x v="1"/>
    <x v="16"/>
    <x v="1312"/>
    <n v="708101.1"/>
    <n v="0.45"/>
    <x v="7"/>
    <n v="8"/>
    <x v="3"/>
    <x v="31"/>
    <x v="2"/>
  </r>
  <r>
    <x v="1313"/>
    <x v="16"/>
    <x v="2"/>
    <x v="0"/>
    <x v="1"/>
    <x v="12"/>
    <x v="1313"/>
    <n v="583303.46000000008"/>
    <n v="0.46"/>
    <x v="7"/>
    <n v="8"/>
    <x v="3"/>
    <x v="31"/>
    <x v="2"/>
  </r>
  <r>
    <x v="1314"/>
    <x v="46"/>
    <x v="2"/>
    <x v="1"/>
    <x v="1"/>
    <x v="1"/>
    <x v="1314"/>
    <n v="503954.39999999997"/>
    <n v="0.3"/>
    <x v="7"/>
    <n v="8"/>
    <x v="3"/>
    <x v="31"/>
    <x v="2"/>
  </r>
  <r>
    <x v="1315"/>
    <x v="30"/>
    <x v="1"/>
    <x v="0"/>
    <x v="1"/>
    <x v="18"/>
    <x v="1315"/>
    <n v="195310.44"/>
    <n v="0.54"/>
    <x v="7"/>
    <n v="8"/>
    <x v="3"/>
    <x v="32"/>
    <x v="2"/>
  </r>
  <r>
    <x v="1316"/>
    <x v="4"/>
    <x v="2"/>
    <x v="2"/>
    <x v="1"/>
    <x v="4"/>
    <x v="1316"/>
    <n v="347909.43"/>
    <n v="0.33"/>
    <x v="7"/>
    <n v="8"/>
    <x v="3"/>
    <x v="32"/>
    <x v="2"/>
  </r>
  <r>
    <x v="1317"/>
    <x v="34"/>
    <x v="0"/>
    <x v="0"/>
    <x v="1"/>
    <x v="19"/>
    <x v="1317"/>
    <n v="108540.64"/>
    <n v="0.52"/>
    <x v="7"/>
    <n v="8"/>
    <x v="3"/>
    <x v="32"/>
    <x v="2"/>
  </r>
  <r>
    <x v="1318"/>
    <x v="36"/>
    <x v="2"/>
    <x v="0"/>
    <x v="1"/>
    <x v="4"/>
    <x v="1318"/>
    <n v="552532.93999999994"/>
    <n v="0.57999999999999996"/>
    <x v="7"/>
    <n v="8"/>
    <x v="3"/>
    <x v="32"/>
    <x v="2"/>
  </r>
  <r>
    <x v="1319"/>
    <x v="5"/>
    <x v="2"/>
    <x v="1"/>
    <x v="1"/>
    <x v="5"/>
    <x v="1319"/>
    <n v="617201.52"/>
    <n v="0.39"/>
    <x v="7"/>
    <n v="8"/>
    <x v="3"/>
    <x v="32"/>
    <x v="2"/>
  </r>
  <r>
    <x v="1320"/>
    <x v="39"/>
    <x v="2"/>
    <x v="0"/>
    <x v="1"/>
    <x v="12"/>
    <x v="1320"/>
    <n v="536625.78999999992"/>
    <n v="0.47"/>
    <x v="7"/>
    <n v="8"/>
    <x v="3"/>
    <x v="32"/>
    <x v="2"/>
  </r>
  <r>
    <x v="1321"/>
    <x v="31"/>
    <x v="1"/>
    <x v="0"/>
    <x v="1"/>
    <x v="4"/>
    <x v="1321"/>
    <n v="176547.77000000002"/>
    <n v="0.53"/>
    <x v="7"/>
    <n v="8"/>
    <x v="3"/>
    <x v="32"/>
    <x v="2"/>
  </r>
  <r>
    <x v="1322"/>
    <x v="20"/>
    <x v="0"/>
    <x v="1"/>
    <x v="1"/>
    <x v="14"/>
    <x v="1322"/>
    <n v="53676.090000000004"/>
    <n v="0.39"/>
    <x v="7"/>
    <n v="8"/>
    <x v="3"/>
    <x v="33"/>
    <x v="2"/>
  </r>
  <r>
    <x v="1323"/>
    <x v="34"/>
    <x v="0"/>
    <x v="0"/>
    <x v="0"/>
    <x v="19"/>
    <x v="1323"/>
    <n v="107792.3"/>
    <n v="0.55000000000000004"/>
    <x v="7"/>
    <n v="8"/>
    <x v="3"/>
    <x v="33"/>
    <x v="2"/>
  </r>
  <r>
    <x v="1324"/>
    <x v="20"/>
    <x v="0"/>
    <x v="0"/>
    <x v="1"/>
    <x v="14"/>
    <x v="1324"/>
    <n v="105305.76000000001"/>
    <n v="0.56000000000000005"/>
    <x v="7"/>
    <n v="8"/>
    <x v="3"/>
    <x v="33"/>
    <x v="2"/>
  </r>
  <r>
    <x v="1325"/>
    <x v="34"/>
    <x v="0"/>
    <x v="0"/>
    <x v="1"/>
    <x v="19"/>
    <x v="1325"/>
    <n v="131961.59999999998"/>
    <n v="0.57999999999999996"/>
    <x v="7"/>
    <n v="8"/>
    <x v="3"/>
    <x v="33"/>
    <x v="2"/>
  </r>
  <r>
    <x v="1326"/>
    <x v="41"/>
    <x v="2"/>
    <x v="1"/>
    <x v="0"/>
    <x v="3"/>
    <x v="1326"/>
    <n v="514131.8"/>
    <n v="0.35"/>
    <x v="7"/>
    <n v="8"/>
    <x v="3"/>
    <x v="33"/>
    <x v="2"/>
  </r>
  <r>
    <x v="1327"/>
    <x v="30"/>
    <x v="1"/>
    <x v="0"/>
    <x v="0"/>
    <x v="18"/>
    <x v="1327"/>
    <n v="244996.64"/>
    <n v="0.56000000000000005"/>
    <x v="7"/>
    <n v="8"/>
    <x v="3"/>
    <x v="33"/>
    <x v="2"/>
  </r>
  <r>
    <x v="1328"/>
    <x v="13"/>
    <x v="1"/>
    <x v="1"/>
    <x v="1"/>
    <x v="11"/>
    <x v="1328"/>
    <n v="147425.04"/>
    <n v="0.36"/>
    <x v="7"/>
    <n v="8"/>
    <x v="3"/>
    <x v="33"/>
    <x v="2"/>
  </r>
  <r>
    <x v="1329"/>
    <x v="38"/>
    <x v="1"/>
    <x v="0"/>
    <x v="1"/>
    <x v="17"/>
    <x v="1329"/>
    <n v="200814.64"/>
    <n v="0.52"/>
    <x v="7"/>
    <n v="8"/>
    <x v="3"/>
    <x v="34"/>
    <x v="2"/>
  </r>
  <r>
    <x v="1330"/>
    <x v="40"/>
    <x v="2"/>
    <x v="2"/>
    <x v="1"/>
    <x v="14"/>
    <x v="1330"/>
    <n v="400686.60000000003"/>
    <n v="0.34"/>
    <x v="7"/>
    <n v="8"/>
    <x v="3"/>
    <x v="34"/>
    <x v="2"/>
  </r>
  <r>
    <x v="1331"/>
    <x v="14"/>
    <x v="0"/>
    <x v="0"/>
    <x v="1"/>
    <x v="10"/>
    <x v="1331"/>
    <n v="108555.2"/>
    <n v="0.65"/>
    <x v="7"/>
    <n v="8"/>
    <x v="3"/>
    <x v="34"/>
    <x v="2"/>
  </r>
  <r>
    <x v="1332"/>
    <x v="11"/>
    <x v="1"/>
    <x v="0"/>
    <x v="1"/>
    <x v="9"/>
    <x v="1332"/>
    <n v="196487.62"/>
    <n v="0.46"/>
    <x v="7"/>
    <n v="8"/>
    <x v="3"/>
    <x v="34"/>
    <x v="2"/>
  </r>
  <r>
    <x v="1333"/>
    <x v="2"/>
    <x v="0"/>
    <x v="0"/>
    <x v="1"/>
    <x v="2"/>
    <x v="1333"/>
    <n v="46597.98"/>
    <n v="0.39"/>
    <x v="7"/>
    <n v="8"/>
    <x v="3"/>
    <x v="34"/>
    <x v="2"/>
  </r>
  <r>
    <x v="1334"/>
    <x v="37"/>
    <x v="1"/>
    <x v="0"/>
    <x v="1"/>
    <x v="5"/>
    <x v="1334"/>
    <n v="227292.90000000002"/>
    <n v="0.46"/>
    <x v="7"/>
    <n v="8"/>
    <x v="3"/>
    <x v="34"/>
    <x v="2"/>
  </r>
  <r>
    <x v="1335"/>
    <x v="42"/>
    <x v="2"/>
    <x v="1"/>
    <x v="1"/>
    <x v="7"/>
    <x v="1335"/>
    <n v="187316.36000000002"/>
    <n v="0.22"/>
    <x v="7"/>
    <n v="8"/>
    <x v="3"/>
    <x v="34"/>
    <x v="2"/>
  </r>
  <r>
    <x v="1336"/>
    <x v="29"/>
    <x v="1"/>
    <x v="0"/>
    <x v="1"/>
    <x v="3"/>
    <x v="1336"/>
    <n v="191330.88999999998"/>
    <n v="0.47"/>
    <x v="7"/>
    <n v="8"/>
    <x v="3"/>
    <x v="35"/>
    <x v="2"/>
  </r>
  <r>
    <x v="1337"/>
    <x v="30"/>
    <x v="1"/>
    <x v="2"/>
    <x v="0"/>
    <x v="18"/>
    <x v="1337"/>
    <n v="131725.53999999998"/>
    <n v="0.28999999999999998"/>
    <x v="7"/>
    <n v="8"/>
    <x v="3"/>
    <x v="35"/>
    <x v="2"/>
  </r>
  <r>
    <x v="1338"/>
    <x v="23"/>
    <x v="2"/>
    <x v="0"/>
    <x v="0"/>
    <x v="7"/>
    <x v="1338"/>
    <n v="384773.95999999996"/>
    <n v="0.47"/>
    <x v="7"/>
    <n v="8"/>
    <x v="3"/>
    <x v="35"/>
    <x v="2"/>
  </r>
  <r>
    <x v="1339"/>
    <x v="44"/>
    <x v="2"/>
    <x v="2"/>
    <x v="0"/>
    <x v="16"/>
    <x v="1339"/>
    <n v="282593.03999999998"/>
    <n v="0.24"/>
    <x v="8"/>
    <n v="9"/>
    <x v="3"/>
    <x v="35"/>
    <x v="2"/>
  </r>
  <r>
    <x v="1340"/>
    <x v="25"/>
    <x v="0"/>
    <x v="0"/>
    <x v="0"/>
    <x v="10"/>
    <x v="1340"/>
    <n v="71160.320000000007"/>
    <n v="0.38"/>
    <x v="8"/>
    <n v="9"/>
    <x v="3"/>
    <x v="35"/>
    <x v="2"/>
  </r>
  <r>
    <x v="1341"/>
    <x v="21"/>
    <x v="2"/>
    <x v="1"/>
    <x v="1"/>
    <x v="1"/>
    <x v="1341"/>
    <n v="325347.51999999996"/>
    <n v="0.28999999999999998"/>
    <x v="8"/>
    <n v="9"/>
    <x v="3"/>
    <x v="35"/>
    <x v="2"/>
  </r>
  <r>
    <x v="1342"/>
    <x v="12"/>
    <x v="2"/>
    <x v="0"/>
    <x v="1"/>
    <x v="10"/>
    <x v="1342"/>
    <n v="765545.12"/>
    <n v="0.61"/>
    <x v="8"/>
    <n v="9"/>
    <x v="3"/>
    <x v="35"/>
    <x v="2"/>
  </r>
  <r>
    <x v="1343"/>
    <x v="17"/>
    <x v="2"/>
    <x v="1"/>
    <x v="1"/>
    <x v="12"/>
    <x v="1343"/>
    <n v="183898.75"/>
    <n v="0.35"/>
    <x v="8"/>
    <n v="9"/>
    <x v="3"/>
    <x v="36"/>
    <x v="2"/>
  </r>
  <r>
    <x v="1344"/>
    <x v="37"/>
    <x v="1"/>
    <x v="0"/>
    <x v="1"/>
    <x v="5"/>
    <x v="1344"/>
    <n v="235339.52000000002"/>
    <n v="0.64"/>
    <x v="8"/>
    <n v="9"/>
    <x v="3"/>
    <x v="36"/>
    <x v="2"/>
  </r>
  <r>
    <x v="1345"/>
    <x v="25"/>
    <x v="0"/>
    <x v="0"/>
    <x v="1"/>
    <x v="10"/>
    <x v="1345"/>
    <n v="68311.37999999999"/>
    <n v="0.59"/>
    <x v="8"/>
    <n v="9"/>
    <x v="3"/>
    <x v="36"/>
    <x v="2"/>
  </r>
  <r>
    <x v="1346"/>
    <x v="3"/>
    <x v="2"/>
    <x v="0"/>
    <x v="0"/>
    <x v="3"/>
    <x v="1346"/>
    <n v="394131.60000000003"/>
    <n v="0.45"/>
    <x v="8"/>
    <n v="9"/>
    <x v="3"/>
    <x v="36"/>
    <x v="2"/>
  </r>
  <r>
    <x v="1347"/>
    <x v="9"/>
    <x v="2"/>
    <x v="1"/>
    <x v="2"/>
    <x v="0"/>
    <x v="1347"/>
    <n v="497178.36000000004"/>
    <n v="0.28000000000000003"/>
    <x v="8"/>
    <n v="9"/>
    <x v="3"/>
    <x v="36"/>
    <x v="2"/>
  </r>
  <r>
    <x v="1348"/>
    <x v="32"/>
    <x v="1"/>
    <x v="1"/>
    <x v="1"/>
    <x v="13"/>
    <x v="1348"/>
    <n v="76569.03"/>
    <n v="0.27"/>
    <x v="8"/>
    <n v="9"/>
    <x v="3"/>
    <x v="36"/>
    <x v="2"/>
  </r>
  <r>
    <x v="1349"/>
    <x v="5"/>
    <x v="2"/>
    <x v="0"/>
    <x v="1"/>
    <x v="5"/>
    <x v="1349"/>
    <n v="457386.5"/>
    <n v="0.5"/>
    <x v="8"/>
    <n v="9"/>
    <x v="3"/>
    <x v="36"/>
    <x v="2"/>
  </r>
  <r>
    <x v="1350"/>
    <x v="7"/>
    <x v="1"/>
    <x v="0"/>
    <x v="0"/>
    <x v="7"/>
    <x v="1350"/>
    <n v="167047.20000000001"/>
    <n v="0.45"/>
    <x v="8"/>
    <n v="9"/>
    <x v="3"/>
    <x v="37"/>
    <x v="2"/>
  </r>
  <r>
    <x v="1351"/>
    <x v="10"/>
    <x v="2"/>
    <x v="2"/>
    <x v="1"/>
    <x v="9"/>
    <x v="1351"/>
    <n v="260370.25"/>
    <n v="0.25"/>
    <x v="8"/>
    <n v="9"/>
    <x v="3"/>
    <x v="37"/>
    <x v="2"/>
  </r>
  <r>
    <x v="1352"/>
    <x v="24"/>
    <x v="2"/>
    <x v="1"/>
    <x v="2"/>
    <x v="15"/>
    <x v="1352"/>
    <n v="281608.5"/>
    <n v="0.38"/>
    <x v="8"/>
    <n v="9"/>
    <x v="3"/>
    <x v="37"/>
    <x v="2"/>
  </r>
  <r>
    <x v="1353"/>
    <x v="39"/>
    <x v="2"/>
    <x v="2"/>
    <x v="1"/>
    <x v="12"/>
    <x v="1353"/>
    <n v="368599.92"/>
    <n v="0.31"/>
    <x v="8"/>
    <n v="9"/>
    <x v="3"/>
    <x v="37"/>
    <x v="2"/>
  </r>
  <r>
    <x v="1354"/>
    <x v="41"/>
    <x v="2"/>
    <x v="1"/>
    <x v="0"/>
    <x v="3"/>
    <x v="1354"/>
    <n v="651908.55000000005"/>
    <n v="0.37"/>
    <x v="8"/>
    <n v="9"/>
    <x v="3"/>
    <x v="37"/>
    <x v="2"/>
  </r>
  <r>
    <x v="1355"/>
    <x v="28"/>
    <x v="2"/>
    <x v="0"/>
    <x v="1"/>
    <x v="17"/>
    <x v="1355"/>
    <n v="264149.27999999997"/>
    <n v="0.48"/>
    <x v="8"/>
    <n v="9"/>
    <x v="3"/>
    <x v="37"/>
    <x v="2"/>
  </r>
  <r>
    <x v="1356"/>
    <x v="38"/>
    <x v="1"/>
    <x v="0"/>
    <x v="1"/>
    <x v="17"/>
    <x v="1356"/>
    <n v="170544.99000000002"/>
    <n v="0.53"/>
    <x v="8"/>
    <n v="9"/>
    <x v="3"/>
    <x v="37"/>
    <x v="2"/>
  </r>
  <r>
    <x v="1357"/>
    <x v="20"/>
    <x v="0"/>
    <x v="0"/>
    <x v="1"/>
    <x v="14"/>
    <x v="1357"/>
    <n v="115388"/>
    <n v="0.52"/>
    <x v="8"/>
    <n v="9"/>
    <x v="3"/>
    <x v="38"/>
    <x v="2"/>
  </r>
  <r>
    <x v="1358"/>
    <x v="48"/>
    <x v="2"/>
    <x v="1"/>
    <x v="1"/>
    <x v="13"/>
    <x v="1358"/>
    <n v="547904.9"/>
    <n v="0.38"/>
    <x v="8"/>
    <n v="9"/>
    <x v="3"/>
    <x v="38"/>
    <x v="2"/>
  </r>
  <r>
    <x v="1359"/>
    <x v="9"/>
    <x v="2"/>
    <x v="0"/>
    <x v="1"/>
    <x v="0"/>
    <x v="1359"/>
    <n v="348580.80000000005"/>
    <n v="0.4"/>
    <x v="8"/>
    <n v="9"/>
    <x v="3"/>
    <x v="38"/>
    <x v="2"/>
  </r>
  <r>
    <x v="1360"/>
    <x v="43"/>
    <x v="2"/>
    <x v="0"/>
    <x v="1"/>
    <x v="12"/>
    <x v="1360"/>
    <n v="446930.77"/>
    <n v="0.37"/>
    <x v="8"/>
    <n v="9"/>
    <x v="3"/>
    <x v="38"/>
    <x v="2"/>
  </r>
  <r>
    <x v="1361"/>
    <x v="3"/>
    <x v="2"/>
    <x v="1"/>
    <x v="1"/>
    <x v="3"/>
    <x v="1361"/>
    <n v="160065.5"/>
    <n v="0.28999999999999998"/>
    <x v="8"/>
    <n v="9"/>
    <x v="3"/>
    <x v="38"/>
    <x v="2"/>
  </r>
  <r>
    <x v="1362"/>
    <x v="29"/>
    <x v="1"/>
    <x v="1"/>
    <x v="2"/>
    <x v="3"/>
    <x v="1362"/>
    <n v="100398"/>
    <n v="0.24"/>
    <x v="8"/>
    <n v="9"/>
    <x v="3"/>
    <x v="38"/>
    <x v="2"/>
  </r>
  <r>
    <x v="1363"/>
    <x v="2"/>
    <x v="0"/>
    <x v="0"/>
    <x v="1"/>
    <x v="2"/>
    <x v="1363"/>
    <n v="67315.3"/>
    <n v="0.65"/>
    <x v="8"/>
    <n v="9"/>
    <x v="3"/>
    <x v="38"/>
    <x v="2"/>
  </r>
  <r>
    <x v="1364"/>
    <x v="30"/>
    <x v="1"/>
    <x v="0"/>
    <x v="1"/>
    <x v="18"/>
    <x v="1364"/>
    <n v="258680.78"/>
    <n v="0.59"/>
    <x v="8"/>
    <n v="9"/>
    <x v="3"/>
    <x v="39"/>
    <x v="2"/>
  </r>
  <r>
    <x v="1365"/>
    <x v="14"/>
    <x v="0"/>
    <x v="0"/>
    <x v="0"/>
    <x v="10"/>
    <x v="1365"/>
    <n v="95526.6"/>
    <n v="0.39"/>
    <x v="8"/>
    <n v="9"/>
    <x v="3"/>
    <x v="39"/>
    <x v="2"/>
  </r>
  <r>
    <x v="1366"/>
    <x v="17"/>
    <x v="2"/>
    <x v="0"/>
    <x v="2"/>
    <x v="12"/>
    <x v="1366"/>
    <n v="222582.62"/>
    <n v="0.43"/>
    <x v="8"/>
    <n v="9"/>
    <x v="3"/>
    <x v="39"/>
    <x v="2"/>
  </r>
  <r>
    <x v="1367"/>
    <x v="34"/>
    <x v="0"/>
    <x v="0"/>
    <x v="1"/>
    <x v="19"/>
    <x v="1367"/>
    <n v="80535.44"/>
    <n v="0.47"/>
    <x v="8"/>
    <n v="9"/>
    <x v="3"/>
    <x v="39"/>
    <x v="2"/>
  </r>
  <r>
    <x v="1368"/>
    <x v="23"/>
    <x v="2"/>
    <x v="2"/>
    <x v="1"/>
    <x v="7"/>
    <x v="1368"/>
    <n v="383730.85000000003"/>
    <n v="0.23"/>
    <x v="8"/>
    <n v="9"/>
    <x v="3"/>
    <x v="39"/>
    <x v="2"/>
  </r>
  <r>
    <x v="1369"/>
    <x v="23"/>
    <x v="2"/>
    <x v="1"/>
    <x v="1"/>
    <x v="7"/>
    <x v="1369"/>
    <n v="477543.34"/>
    <n v="0.38"/>
    <x v="9"/>
    <n v="10"/>
    <x v="3"/>
    <x v="39"/>
    <x v="3"/>
  </r>
  <r>
    <x v="1370"/>
    <x v="45"/>
    <x v="0"/>
    <x v="1"/>
    <x v="0"/>
    <x v="5"/>
    <x v="1370"/>
    <n v="69096.3"/>
    <n v="0.39"/>
    <x v="9"/>
    <n v="10"/>
    <x v="3"/>
    <x v="39"/>
    <x v="3"/>
  </r>
  <r>
    <x v="1371"/>
    <x v="4"/>
    <x v="2"/>
    <x v="0"/>
    <x v="0"/>
    <x v="4"/>
    <x v="1371"/>
    <n v="255455.1"/>
    <n v="0.45"/>
    <x v="9"/>
    <n v="10"/>
    <x v="3"/>
    <x v="40"/>
    <x v="3"/>
  </r>
  <r>
    <x v="1372"/>
    <x v="40"/>
    <x v="2"/>
    <x v="0"/>
    <x v="0"/>
    <x v="14"/>
    <x v="1372"/>
    <n v="724778.46"/>
    <n v="0.42"/>
    <x v="9"/>
    <n v="10"/>
    <x v="3"/>
    <x v="40"/>
    <x v="3"/>
  </r>
  <r>
    <x v="1373"/>
    <x v="34"/>
    <x v="0"/>
    <x v="0"/>
    <x v="1"/>
    <x v="19"/>
    <x v="1373"/>
    <n v="91967.61"/>
    <n v="0.49"/>
    <x v="9"/>
    <n v="10"/>
    <x v="3"/>
    <x v="40"/>
    <x v="3"/>
  </r>
  <r>
    <x v="1374"/>
    <x v="8"/>
    <x v="2"/>
    <x v="0"/>
    <x v="1"/>
    <x v="8"/>
    <x v="1374"/>
    <n v="474546.63"/>
    <n v="0.53"/>
    <x v="9"/>
    <n v="10"/>
    <x v="3"/>
    <x v="40"/>
    <x v="3"/>
  </r>
  <r>
    <x v="1375"/>
    <x v="41"/>
    <x v="2"/>
    <x v="1"/>
    <x v="1"/>
    <x v="3"/>
    <x v="1375"/>
    <n v="330054.37"/>
    <n v="0.23"/>
    <x v="9"/>
    <n v="10"/>
    <x v="3"/>
    <x v="40"/>
    <x v="3"/>
  </r>
  <r>
    <x v="1376"/>
    <x v="5"/>
    <x v="2"/>
    <x v="1"/>
    <x v="1"/>
    <x v="5"/>
    <x v="1376"/>
    <n v="297908.82"/>
    <n v="0.33"/>
    <x v="9"/>
    <n v="10"/>
    <x v="3"/>
    <x v="40"/>
    <x v="3"/>
  </r>
  <r>
    <x v="1377"/>
    <x v="14"/>
    <x v="0"/>
    <x v="0"/>
    <x v="1"/>
    <x v="10"/>
    <x v="622"/>
    <n v="82647.45"/>
    <n v="0.45"/>
    <x v="9"/>
    <n v="10"/>
    <x v="3"/>
    <x v="40"/>
    <x v="3"/>
  </r>
  <r>
    <x v="1378"/>
    <x v="44"/>
    <x v="2"/>
    <x v="0"/>
    <x v="1"/>
    <x v="16"/>
    <x v="1377"/>
    <n v="812543.54"/>
    <n v="0.46"/>
    <x v="9"/>
    <n v="10"/>
    <x v="3"/>
    <x v="41"/>
    <x v="3"/>
  </r>
  <r>
    <x v="1379"/>
    <x v="49"/>
    <x v="0"/>
    <x v="0"/>
    <x v="1"/>
    <x v="16"/>
    <x v="1378"/>
    <n v="56587.05"/>
    <n v="0.65"/>
    <x v="9"/>
    <n v="10"/>
    <x v="3"/>
    <x v="41"/>
    <x v="3"/>
  </r>
  <r>
    <x v="1380"/>
    <x v="48"/>
    <x v="2"/>
    <x v="2"/>
    <x v="1"/>
    <x v="13"/>
    <x v="1379"/>
    <n v="153429.28"/>
    <n v="0.16"/>
    <x v="9"/>
    <n v="10"/>
    <x v="3"/>
    <x v="41"/>
    <x v="3"/>
  </r>
  <r>
    <x v="1381"/>
    <x v="20"/>
    <x v="0"/>
    <x v="0"/>
    <x v="1"/>
    <x v="14"/>
    <x v="1380"/>
    <n v="49235.16"/>
    <n v="0.52"/>
    <x v="9"/>
    <n v="10"/>
    <x v="3"/>
    <x v="41"/>
    <x v="3"/>
  </r>
  <r>
    <x v="1382"/>
    <x v="40"/>
    <x v="2"/>
    <x v="1"/>
    <x v="1"/>
    <x v="14"/>
    <x v="1381"/>
    <n v="384904.64"/>
    <n v="0.32"/>
    <x v="9"/>
    <n v="10"/>
    <x v="3"/>
    <x v="41"/>
    <x v="3"/>
  </r>
  <r>
    <x v="1383"/>
    <x v="40"/>
    <x v="2"/>
    <x v="2"/>
    <x v="0"/>
    <x v="14"/>
    <x v="1382"/>
    <n v="429528"/>
    <n v="0.24"/>
    <x v="9"/>
    <n v="10"/>
    <x v="3"/>
    <x v="41"/>
    <x v="3"/>
  </r>
  <r>
    <x v="1384"/>
    <x v="17"/>
    <x v="2"/>
    <x v="1"/>
    <x v="1"/>
    <x v="12"/>
    <x v="1383"/>
    <n v="340928.19"/>
    <n v="0.27"/>
    <x v="9"/>
    <n v="10"/>
    <x v="3"/>
    <x v="41"/>
    <x v="3"/>
  </r>
  <r>
    <x v="1385"/>
    <x v="0"/>
    <x v="0"/>
    <x v="0"/>
    <x v="1"/>
    <x v="0"/>
    <x v="1384"/>
    <n v="65114.45"/>
    <n v="0.61"/>
    <x v="9"/>
    <n v="10"/>
    <x v="3"/>
    <x v="42"/>
    <x v="3"/>
  </r>
  <r>
    <x v="1386"/>
    <x v="16"/>
    <x v="2"/>
    <x v="2"/>
    <x v="0"/>
    <x v="12"/>
    <x v="1385"/>
    <n v="175602.69"/>
    <n v="0.17"/>
    <x v="9"/>
    <n v="10"/>
    <x v="3"/>
    <x v="42"/>
    <x v="3"/>
  </r>
  <r>
    <x v="1387"/>
    <x v="32"/>
    <x v="1"/>
    <x v="0"/>
    <x v="1"/>
    <x v="13"/>
    <x v="1386"/>
    <n v="293932.79999999999"/>
    <n v="0.6"/>
    <x v="9"/>
    <n v="10"/>
    <x v="3"/>
    <x v="42"/>
    <x v="3"/>
  </r>
  <r>
    <x v="1388"/>
    <x v="15"/>
    <x v="0"/>
    <x v="0"/>
    <x v="1"/>
    <x v="5"/>
    <x v="1387"/>
    <n v="85019.6"/>
    <n v="0.43"/>
    <x v="9"/>
    <n v="10"/>
    <x v="3"/>
    <x v="42"/>
    <x v="3"/>
  </r>
  <r>
    <x v="1389"/>
    <x v="36"/>
    <x v="2"/>
    <x v="0"/>
    <x v="0"/>
    <x v="4"/>
    <x v="1388"/>
    <n v="543928.17999999993"/>
    <n v="0.47"/>
    <x v="9"/>
    <n v="10"/>
    <x v="3"/>
    <x v="42"/>
    <x v="3"/>
  </r>
  <r>
    <x v="1390"/>
    <x v="18"/>
    <x v="2"/>
    <x v="1"/>
    <x v="1"/>
    <x v="13"/>
    <x v="1389"/>
    <n v="291722.04000000004"/>
    <n v="0.34"/>
    <x v="9"/>
    <n v="10"/>
    <x v="3"/>
    <x v="42"/>
    <x v="3"/>
  </r>
  <r>
    <x v="1391"/>
    <x v="9"/>
    <x v="2"/>
    <x v="0"/>
    <x v="1"/>
    <x v="0"/>
    <x v="1390"/>
    <n v="503457.60000000003"/>
    <n v="0.4"/>
    <x v="9"/>
    <n v="10"/>
    <x v="3"/>
    <x v="42"/>
    <x v="3"/>
  </r>
  <r>
    <x v="1392"/>
    <x v="2"/>
    <x v="0"/>
    <x v="0"/>
    <x v="1"/>
    <x v="2"/>
    <x v="1391"/>
    <n v="64646.78"/>
    <n v="0.62"/>
    <x v="9"/>
    <n v="10"/>
    <x v="3"/>
    <x v="43"/>
    <x v="3"/>
  </r>
  <r>
    <x v="1393"/>
    <x v="39"/>
    <x v="2"/>
    <x v="0"/>
    <x v="1"/>
    <x v="12"/>
    <x v="1392"/>
    <n v="969142.85"/>
    <n v="0.65"/>
    <x v="9"/>
    <n v="10"/>
    <x v="3"/>
    <x v="43"/>
    <x v="3"/>
  </r>
  <r>
    <x v="1394"/>
    <x v="23"/>
    <x v="2"/>
    <x v="0"/>
    <x v="1"/>
    <x v="7"/>
    <x v="1393"/>
    <n v="289538"/>
    <n v="0.4"/>
    <x v="9"/>
    <n v="10"/>
    <x v="3"/>
    <x v="43"/>
    <x v="3"/>
  </r>
  <r>
    <x v="1395"/>
    <x v="48"/>
    <x v="2"/>
    <x v="1"/>
    <x v="1"/>
    <x v="13"/>
    <x v="1394"/>
    <n v="354016.4"/>
    <n v="0.4"/>
    <x v="9"/>
    <n v="10"/>
    <x v="3"/>
    <x v="43"/>
    <x v="3"/>
  </r>
  <r>
    <x v="1396"/>
    <x v="28"/>
    <x v="2"/>
    <x v="2"/>
    <x v="1"/>
    <x v="17"/>
    <x v="1395"/>
    <n v="302116.10000000003"/>
    <n v="0.26"/>
    <x v="9"/>
    <n v="10"/>
    <x v="3"/>
    <x v="43"/>
    <x v="3"/>
  </r>
  <r>
    <x v="1397"/>
    <x v="10"/>
    <x v="2"/>
    <x v="0"/>
    <x v="1"/>
    <x v="9"/>
    <x v="1396"/>
    <n v="684253.68"/>
    <n v="0.46"/>
    <x v="9"/>
    <n v="10"/>
    <x v="3"/>
    <x v="43"/>
    <x v="3"/>
  </r>
  <r>
    <x v="1398"/>
    <x v="18"/>
    <x v="2"/>
    <x v="2"/>
    <x v="1"/>
    <x v="13"/>
    <x v="1397"/>
    <n v="567526.41"/>
    <n v="0.33"/>
    <x v="9"/>
    <n v="10"/>
    <x v="3"/>
    <x v="43"/>
    <x v="3"/>
  </r>
  <r>
    <x v="1399"/>
    <x v="11"/>
    <x v="1"/>
    <x v="2"/>
    <x v="1"/>
    <x v="9"/>
    <x v="1398"/>
    <n v="72154.25"/>
    <n v="0.25"/>
    <x v="9"/>
    <n v="10"/>
    <x v="3"/>
    <x v="44"/>
    <x v="3"/>
  </r>
  <r>
    <x v="1400"/>
    <x v="17"/>
    <x v="2"/>
    <x v="0"/>
    <x v="1"/>
    <x v="12"/>
    <x v="1399"/>
    <n v="1028712.0599999999"/>
    <n v="0.62"/>
    <x v="10"/>
    <n v="11"/>
    <x v="3"/>
    <x v="44"/>
    <x v="3"/>
  </r>
  <r>
    <x v="1401"/>
    <x v="6"/>
    <x v="1"/>
    <x v="0"/>
    <x v="0"/>
    <x v="6"/>
    <x v="1400"/>
    <n v="182076.36"/>
    <n v="0.59"/>
    <x v="10"/>
    <n v="11"/>
    <x v="3"/>
    <x v="44"/>
    <x v="3"/>
  </r>
  <r>
    <x v="1402"/>
    <x v="45"/>
    <x v="0"/>
    <x v="0"/>
    <x v="1"/>
    <x v="5"/>
    <x v="1401"/>
    <n v="30079.439999999999"/>
    <n v="0.36"/>
    <x v="10"/>
    <n v="11"/>
    <x v="3"/>
    <x v="44"/>
    <x v="3"/>
  </r>
  <r>
    <x v="1403"/>
    <x v="30"/>
    <x v="1"/>
    <x v="0"/>
    <x v="1"/>
    <x v="18"/>
    <x v="1402"/>
    <n v="205871.68000000002"/>
    <n v="0.56000000000000005"/>
    <x v="10"/>
    <n v="11"/>
    <x v="3"/>
    <x v="44"/>
    <x v="3"/>
  </r>
  <r>
    <x v="1404"/>
    <x v="20"/>
    <x v="0"/>
    <x v="2"/>
    <x v="1"/>
    <x v="14"/>
    <x v="1403"/>
    <n v="66385.06"/>
    <n v="0.28999999999999998"/>
    <x v="10"/>
    <n v="11"/>
    <x v="3"/>
    <x v="44"/>
    <x v="3"/>
  </r>
  <r>
    <x v="1405"/>
    <x v="12"/>
    <x v="2"/>
    <x v="1"/>
    <x v="1"/>
    <x v="10"/>
    <x v="1404"/>
    <n v="495882.80000000005"/>
    <n v="0.28000000000000003"/>
    <x v="10"/>
    <n v="11"/>
    <x v="3"/>
    <x v="44"/>
    <x v="3"/>
  </r>
  <r>
    <x v="1406"/>
    <x v="38"/>
    <x v="1"/>
    <x v="0"/>
    <x v="1"/>
    <x v="17"/>
    <x v="1405"/>
    <n v="182070.40000000002"/>
    <n v="0.4"/>
    <x v="10"/>
    <n v="11"/>
    <x v="3"/>
    <x v="45"/>
    <x v="3"/>
  </r>
  <r>
    <x v="1407"/>
    <x v="45"/>
    <x v="0"/>
    <x v="1"/>
    <x v="1"/>
    <x v="5"/>
    <x v="1406"/>
    <n v="78287.759999999995"/>
    <n v="0.36"/>
    <x v="10"/>
    <n v="11"/>
    <x v="3"/>
    <x v="45"/>
    <x v="3"/>
  </r>
  <r>
    <x v="1408"/>
    <x v="27"/>
    <x v="0"/>
    <x v="0"/>
    <x v="1"/>
    <x v="16"/>
    <x v="1407"/>
    <n v="59751.58"/>
    <n v="0.38"/>
    <x v="10"/>
    <n v="11"/>
    <x v="3"/>
    <x v="45"/>
    <x v="3"/>
  </r>
  <r>
    <x v="1409"/>
    <x v="48"/>
    <x v="2"/>
    <x v="1"/>
    <x v="1"/>
    <x v="13"/>
    <x v="1408"/>
    <n v="279675.83999999997"/>
    <n v="0.24"/>
    <x v="10"/>
    <n v="11"/>
    <x v="3"/>
    <x v="45"/>
    <x v="3"/>
  </r>
  <r>
    <x v="1410"/>
    <x v="41"/>
    <x v="2"/>
    <x v="0"/>
    <x v="1"/>
    <x v="3"/>
    <x v="1409"/>
    <n v="326718.7"/>
    <n v="0.55000000000000004"/>
    <x v="10"/>
    <n v="11"/>
    <x v="3"/>
    <x v="45"/>
    <x v="3"/>
  </r>
  <r>
    <x v="1411"/>
    <x v="34"/>
    <x v="0"/>
    <x v="0"/>
    <x v="0"/>
    <x v="19"/>
    <x v="1410"/>
    <n v="49007.020000000004"/>
    <n v="0.46"/>
    <x v="10"/>
    <n v="11"/>
    <x v="3"/>
    <x v="45"/>
    <x v="3"/>
  </r>
  <r>
    <x v="1412"/>
    <x v="23"/>
    <x v="2"/>
    <x v="0"/>
    <x v="1"/>
    <x v="7"/>
    <x v="1411"/>
    <n v="339644.41"/>
    <n v="0.41"/>
    <x v="10"/>
    <n v="11"/>
    <x v="3"/>
    <x v="45"/>
    <x v="3"/>
  </r>
  <r>
    <x v="1413"/>
    <x v="22"/>
    <x v="2"/>
    <x v="0"/>
    <x v="1"/>
    <x v="10"/>
    <x v="1412"/>
    <n v="277867.71999999997"/>
    <n v="0.43"/>
    <x v="10"/>
    <n v="11"/>
    <x v="3"/>
    <x v="46"/>
    <x v="3"/>
  </r>
  <r>
    <x v="1414"/>
    <x v="23"/>
    <x v="2"/>
    <x v="0"/>
    <x v="1"/>
    <x v="7"/>
    <x v="1413"/>
    <n v="441745.48"/>
    <n v="0.44"/>
    <x v="10"/>
    <n v="11"/>
    <x v="3"/>
    <x v="46"/>
    <x v="3"/>
  </r>
  <r>
    <x v="1415"/>
    <x v="5"/>
    <x v="2"/>
    <x v="0"/>
    <x v="1"/>
    <x v="5"/>
    <x v="1414"/>
    <n v="394675"/>
    <n v="0.5"/>
    <x v="10"/>
    <n v="11"/>
    <x v="3"/>
    <x v="46"/>
    <x v="3"/>
  </r>
  <r>
    <x v="1416"/>
    <x v="24"/>
    <x v="2"/>
    <x v="0"/>
    <x v="1"/>
    <x v="15"/>
    <x v="1415"/>
    <n v="816570.98"/>
    <n v="0.57999999999999996"/>
    <x v="10"/>
    <n v="11"/>
    <x v="3"/>
    <x v="46"/>
    <x v="3"/>
  </r>
  <r>
    <x v="1417"/>
    <x v="12"/>
    <x v="2"/>
    <x v="2"/>
    <x v="0"/>
    <x v="10"/>
    <x v="1416"/>
    <n v="383653.76"/>
    <n v="0.32"/>
    <x v="10"/>
    <n v="11"/>
    <x v="3"/>
    <x v="46"/>
    <x v="3"/>
  </r>
  <r>
    <x v="1418"/>
    <x v="6"/>
    <x v="1"/>
    <x v="0"/>
    <x v="1"/>
    <x v="6"/>
    <x v="1417"/>
    <n v="288096.89999999997"/>
    <n v="0.61"/>
    <x v="10"/>
    <n v="11"/>
    <x v="3"/>
    <x v="46"/>
    <x v="3"/>
  </r>
  <r>
    <x v="1419"/>
    <x v="15"/>
    <x v="0"/>
    <x v="2"/>
    <x v="1"/>
    <x v="5"/>
    <x v="1418"/>
    <n v="20504.890000000003"/>
    <n v="0.17"/>
    <x v="10"/>
    <n v="11"/>
    <x v="3"/>
    <x v="46"/>
    <x v="3"/>
  </r>
  <r>
    <x v="1420"/>
    <x v="35"/>
    <x v="1"/>
    <x v="0"/>
    <x v="0"/>
    <x v="17"/>
    <x v="1419"/>
    <n v="152402.4"/>
    <n v="0.6"/>
    <x v="10"/>
    <n v="11"/>
    <x v="3"/>
    <x v="47"/>
    <x v="3"/>
  </r>
  <r>
    <x v="1421"/>
    <x v="29"/>
    <x v="1"/>
    <x v="0"/>
    <x v="1"/>
    <x v="3"/>
    <x v="1420"/>
    <n v="324559.3"/>
    <n v="0.65"/>
    <x v="10"/>
    <n v="11"/>
    <x v="3"/>
    <x v="47"/>
    <x v="3"/>
  </r>
  <r>
    <x v="1422"/>
    <x v="38"/>
    <x v="1"/>
    <x v="1"/>
    <x v="1"/>
    <x v="17"/>
    <x v="1421"/>
    <n v="98541.36"/>
    <n v="0.36"/>
    <x v="10"/>
    <n v="11"/>
    <x v="3"/>
    <x v="47"/>
    <x v="3"/>
  </r>
  <r>
    <x v="1423"/>
    <x v="29"/>
    <x v="1"/>
    <x v="0"/>
    <x v="1"/>
    <x v="3"/>
    <x v="1422"/>
    <n v="166429.35"/>
    <n v="0.43"/>
    <x v="10"/>
    <n v="11"/>
    <x v="3"/>
    <x v="47"/>
    <x v="3"/>
  </r>
  <r>
    <x v="1424"/>
    <x v="2"/>
    <x v="0"/>
    <x v="1"/>
    <x v="1"/>
    <x v="2"/>
    <x v="1423"/>
    <n v="39428.800000000003"/>
    <n v="0.38"/>
    <x v="10"/>
    <n v="11"/>
    <x v="3"/>
    <x v="47"/>
    <x v="3"/>
  </r>
  <r>
    <x v="1425"/>
    <x v="30"/>
    <x v="1"/>
    <x v="1"/>
    <x v="1"/>
    <x v="18"/>
    <x v="1424"/>
    <n v="91051.71"/>
    <n v="0.23"/>
    <x v="10"/>
    <n v="11"/>
    <x v="3"/>
    <x v="47"/>
    <x v="3"/>
  </r>
  <r>
    <x v="1426"/>
    <x v="45"/>
    <x v="0"/>
    <x v="1"/>
    <x v="1"/>
    <x v="5"/>
    <x v="1425"/>
    <n v="28645.5"/>
    <n v="0.26"/>
    <x v="10"/>
    <n v="11"/>
    <x v="3"/>
    <x v="47"/>
    <x v="3"/>
  </r>
  <r>
    <x v="1427"/>
    <x v="14"/>
    <x v="0"/>
    <x v="1"/>
    <x v="1"/>
    <x v="10"/>
    <x v="1426"/>
    <n v="40845.560000000005"/>
    <n v="0.28000000000000003"/>
    <x v="10"/>
    <n v="11"/>
    <x v="3"/>
    <x v="48"/>
    <x v="3"/>
  </r>
  <r>
    <x v="1428"/>
    <x v="24"/>
    <x v="2"/>
    <x v="0"/>
    <x v="0"/>
    <x v="15"/>
    <x v="1427"/>
    <n v="669422.88"/>
    <n v="0.47"/>
    <x v="10"/>
    <n v="11"/>
    <x v="3"/>
    <x v="48"/>
    <x v="3"/>
  </r>
  <r>
    <x v="1429"/>
    <x v="23"/>
    <x v="2"/>
    <x v="0"/>
    <x v="1"/>
    <x v="7"/>
    <x v="1428"/>
    <n v="891406.79999999993"/>
    <n v="0.6"/>
    <x v="10"/>
    <n v="11"/>
    <x v="3"/>
    <x v="48"/>
    <x v="3"/>
  </r>
  <r>
    <x v="1430"/>
    <x v="12"/>
    <x v="2"/>
    <x v="0"/>
    <x v="1"/>
    <x v="10"/>
    <x v="1429"/>
    <n v="279064.84999999998"/>
    <n v="0.47"/>
    <x v="11"/>
    <n v="12"/>
    <x v="3"/>
    <x v="48"/>
    <x v="3"/>
  </r>
  <r>
    <x v="1431"/>
    <x v="10"/>
    <x v="2"/>
    <x v="0"/>
    <x v="0"/>
    <x v="9"/>
    <x v="1430"/>
    <n v="432964.85"/>
    <n v="0.43"/>
    <x v="11"/>
    <n v="12"/>
    <x v="3"/>
    <x v="48"/>
    <x v="3"/>
  </r>
  <r>
    <x v="1432"/>
    <x v="22"/>
    <x v="2"/>
    <x v="0"/>
    <x v="1"/>
    <x v="10"/>
    <x v="1431"/>
    <n v="336916.2"/>
    <n v="0.51"/>
    <x v="11"/>
    <n v="12"/>
    <x v="3"/>
    <x v="48"/>
    <x v="3"/>
  </r>
  <r>
    <x v="1433"/>
    <x v="28"/>
    <x v="2"/>
    <x v="1"/>
    <x v="0"/>
    <x v="17"/>
    <x v="1432"/>
    <n v="314316.2"/>
    <n v="0.2"/>
    <x v="11"/>
    <n v="12"/>
    <x v="3"/>
    <x v="48"/>
    <x v="3"/>
  </r>
  <r>
    <x v="1434"/>
    <x v="33"/>
    <x v="2"/>
    <x v="1"/>
    <x v="0"/>
    <x v="13"/>
    <x v="1433"/>
    <n v="238461.02"/>
    <n v="0.38"/>
    <x v="11"/>
    <n v="12"/>
    <x v="3"/>
    <x v="49"/>
    <x v="3"/>
  </r>
  <r>
    <x v="1435"/>
    <x v="42"/>
    <x v="2"/>
    <x v="1"/>
    <x v="1"/>
    <x v="7"/>
    <x v="1434"/>
    <n v="171448"/>
    <n v="0.32"/>
    <x v="11"/>
    <n v="12"/>
    <x v="3"/>
    <x v="49"/>
    <x v="3"/>
  </r>
  <r>
    <x v="1436"/>
    <x v="11"/>
    <x v="1"/>
    <x v="0"/>
    <x v="1"/>
    <x v="9"/>
    <x v="1435"/>
    <n v="242623.36000000002"/>
    <n v="0.56000000000000005"/>
    <x v="11"/>
    <n v="12"/>
    <x v="3"/>
    <x v="49"/>
    <x v="3"/>
  </r>
  <r>
    <x v="1437"/>
    <x v="45"/>
    <x v="0"/>
    <x v="1"/>
    <x v="1"/>
    <x v="5"/>
    <x v="1436"/>
    <n v="25898.86"/>
    <n v="0.26"/>
    <x v="11"/>
    <n v="12"/>
    <x v="3"/>
    <x v="49"/>
    <x v="3"/>
  </r>
  <r>
    <x v="1438"/>
    <x v="39"/>
    <x v="2"/>
    <x v="1"/>
    <x v="1"/>
    <x v="12"/>
    <x v="1437"/>
    <n v="209571.84"/>
    <n v="0.32"/>
    <x v="11"/>
    <n v="12"/>
    <x v="3"/>
    <x v="49"/>
    <x v="3"/>
  </r>
  <r>
    <x v="1439"/>
    <x v="4"/>
    <x v="2"/>
    <x v="0"/>
    <x v="1"/>
    <x v="4"/>
    <x v="1438"/>
    <n v="603760.07999999996"/>
    <n v="0.37"/>
    <x v="11"/>
    <n v="12"/>
    <x v="3"/>
    <x v="49"/>
    <x v="3"/>
  </r>
  <r>
    <x v="1440"/>
    <x v="47"/>
    <x v="2"/>
    <x v="0"/>
    <x v="0"/>
    <x v="0"/>
    <x v="1439"/>
    <n v="743262.8"/>
    <n v="0.56000000000000005"/>
    <x v="11"/>
    <n v="12"/>
    <x v="3"/>
    <x v="49"/>
    <x v="3"/>
  </r>
  <r>
    <x v="1441"/>
    <x v="27"/>
    <x v="0"/>
    <x v="0"/>
    <x v="1"/>
    <x v="16"/>
    <x v="1440"/>
    <n v="33471.479999999996"/>
    <n v="0.42"/>
    <x v="11"/>
    <n v="12"/>
    <x v="3"/>
    <x v="50"/>
    <x v="3"/>
  </r>
  <r>
    <x v="1442"/>
    <x v="9"/>
    <x v="2"/>
    <x v="2"/>
    <x v="1"/>
    <x v="0"/>
    <x v="1441"/>
    <n v="493669.11000000004"/>
    <n v="0.33"/>
    <x v="11"/>
    <n v="12"/>
    <x v="3"/>
    <x v="50"/>
    <x v="3"/>
  </r>
  <r>
    <x v="1443"/>
    <x v="41"/>
    <x v="2"/>
    <x v="0"/>
    <x v="2"/>
    <x v="3"/>
    <x v="1442"/>
    <n v="310941.39999999997"/>
    <n v="0.61"/>
    <x v="11"/>
    <n v="12"/>
    <x v="3"/>
    <x v="50"/>
    <x v="3"/>
  </r>
  <r>
    <x v="1444"/>
    <x v="9"/>
    <x v="2"/>
    <x v="1"/>
    <x v="2"/>
    <x v="0"/>
    <x v="1443"/>
    <n v="311673.57"/>
    <n v="0.37"/>
    <x v="11"/>
    <n v="12"/>
    <x v="3"/>
    <x v="50"/>
    <x v="3"/>
  </r>
  <r>
    <x v="1445"/>
    <x v="17"/>
    <x v="2"/>
    <x v="0"/>
    <x v="1"/>
    <x v="12"/>
    <x v="1444"/>
    <n v="534606.24000000011"/>
    <n v="0.56000000000000005"/>
    <x v="11"/>
    <n v="12"/>
    <x v="3"/>
    <x v="50"/>
    <x v="3"/>
  </r>
  <r>
    <x v="1446"/>
    <x v="46"/>
    <x v="2"/>
    <x v="0"/>
    <x v="1"/>
    <x v="1"/>
    <x v="1445"/>
    <n v="669696.48"/>
    <n v="0.48"/>
    <x v="11"/>
    <n v="12"/>
    <x v="3"/>
    <x v="50"/>
    <x v="3"/>
  </r>
  <r>
    <x v="1447"/>
    <x v="43"/>
    <x v="2"/>
    <x v="0"/>
    <x v="1"/>
    <x v="12"/>
    <x v="1446"/>
    <n v="922879.98"/>
    <n v="0.61"/>
    <x v="11"/>
    <n v="12"/>
    <x v="3"/>
    <x v="50"/>
    <x v="3"/>
  </r>
  <r>
    <x v="1448"/>
    <x v="14"/>
    <x v="0"/>
    <x v="0"/>
    <x v="1"/>
    <x v="10"/>
    <x v="1447"/>
    <n v="121228.25000000001"/>
    <n v="0.55000000000000004"/>
    <x v="11"/>
    <n v="12"/>
    <x v="3"/>
    <x v="51"/>
    <x v="3"/>
  </r>
  <r>
    <x v="1449"/>
    <x v="44"/>
    <x v="2"/>
    <x v="0"/>
    <x v="1"/>
    <x v="16"/>
    <x v="1448"/>
    <n v="604167.36"/>
    <n v="0.48"/>
    <x v="11"/>
    <n v="12"/>
    <x v="3"/>
    <x v="51"/>
    <x v="3"/>
  </r>
  <r>
    <x v="1450"/>
    <x v="34"/>
    <x v="0"/>
    <x v="0"/>
    <x v="1"/>
    <x v="19"/>
    <x v="1449"/>
    <n v="97110.400000000009"/>
    <n v="0.4"/>
    <x v="11"/>
    <n v="12"/>
    <x v="3"/>
    <x v="51"/>
    <x v="3"/>
  </r>
  <r>
    <x v="1451"/>
    <x v="25"/>
    <x v="0"/>
    <x v="0"/>
    <x v="1"/>
    <x v="10"/>
    <x v="1450"/>
    <n v="33371.409999999996"/>
    <n v="0.37"/>
    <x v="11"/>
    <n v="12"/>
    <x v="3"/>
    <x v="51"/>
    <x v="3"/>
  </r>
  <r>
    <x v="1452"/>
    <x v="35"/>
    <x v="1"/>
    <x v="1"/>
    <x v="1"/>
    <x v="17"/>
    <x v="1451"/>
    <n v="112502.25"/>
    <n v="0.35"/>
    <x v="11"/>
    <n v="12"/>
    <x v="3"/>
    <x v="51"/>
    <x v="3"/>
  </r>
  <r>
    <x v="1453"/>
    <x v="19"/>
    <x v="1"/>
    <x v="2"/>
    <x v="1"/>
    <x v="6"/>
    <x v="1452"/>
    <n v="105444.36000000002"/>
    <n v="0.28000000000000003"/>
    <x v="11"/>
    <n v="12"/>
    <x v="3"/>
    <x v="51"/>
    <x v="3"/>
  </r>
  <r>
    <x v="1454"/>
    <x v="30"/>
    <x v="1"/>
    <x v="0"/>
    <x v="1"/>
    <x v="18"/>
    <x v="1453"/>
    <n v="191545.5"/>
    <n v="0.5"/>
    <x v="11"/>
    <n v="12"/>
    <x v="3"/>
    <x v="51"/>
    <x v="3"/>
  </r>
  <r>
    <x v="1455"/>
    <x v="34"/>
    <x v="0"/>
    <x v="1"/>
    <x v="1"/>
    <x v="19"/>
    <x v="1454"/>
    <n v="78463.199999999997"/>
    <n v="0.4"/>
    <x v="11"/>
    <n v="12"/>
    <x v="3"/>
    <x v="52"/>
    <x v="3"/>
  </r>
  <r>
    <x v="1456"/>
    <x v="46"/>
    <x v="2"/>
    <x v="0"/>
    <x v="1"/>
    <x v="1"/>
    <x v="1455"/>
    <n v="1028501.3999999999"/>
    <n v="0.6"/>
    <x v="11"/>
    <n v="12"/>
    <x v="3"/>
    <x v="52"/>
    <x v="3"/>
  </r>
  <r>
    <x v="1457"/>
    <x v="3"/>
    <x v="2"/>
    <x v="0"/>
    <x v="0"/>
    <x v="3"/>
    <x v="1456"/>
    <n v="701672.5"/>
    <n v="0.46"/>
    <x v="11"/>
    <n v="12"/>
    <x v="3"/>
    <x v="52"/>
    <x v="3"/>
  </r>
  <r>
    <x v="1458"/>
    <x v="8"/>
    <x v="2"/>
    <x v="0"/>
    <x v="1"/>
    <x v="8"/>
    <x v="1457"/>
    <n v="920228.93"/>
    <n v="0.53"/>
    <x v="11"/>
    <n v="12"/>
    <x v="3"/>
    <x v="52"/>
    <x v="3"/>
  </r>
  <r>
    <x v="1459"/>
    <x v="37"/>
    <x v="1"/>
    <x v="1"/>
    <x v="1"/>
    <x v="5"/>
    <x v="1458"/>
    <n v="124348.90000000001"/>
    <n v="0.26"/>
    <x v="11"/>
    <n v="12"/>
    <x v="3"/>
    <x v="52"/>
    <x v="3"/>
  </r>
  <r>
    <x v="1460"/>
    <x v="23"/>
    <x v="2"/>
    <x v="0"/>
    <x v="0"/>
    <x v="7"/>
    <x v="1459"/>
    <n v="597436.32000000007"/>
    <n v="0.52"/>
    <x v="11"/>
    <n v="12"/>
    <x v="3"/>
    <x v="52"/>
    <x v="3"/>
  </r>
  <r>
    <x v="1461"/>
    <x v="27"/>
    <x v="0"/>
    <x v="1"/>
    <x v="0"/>
    <x v="16"/>
    <x v="1460"/>
    <n v="28698.25"/>
    <n v="0.25"/>
    <x v="0"/>
    <n v="1"/>
    <x v="4"/>
    <x v="0"/>
    <x v="0"/>
  </r>
  <r>
    <x v="1462"/>
    <x v="0"/>
    <x v="0"/>
    <x v="0"/>
    <x v="1"/>
    <x v="0"/>
    <x v="1461"/>
    <n v="68070.720000000001"/>
    <n v="0.43"/>
    <x v="0"/>
    <n v="1"/>
    <x v="4"/>
    <x v="1"/>
    <x v="0"/>
  </r>
  <r>
    <x v="1463"/>
    <x v="36"/>
    <x v="2"/>
    <x v="0"/>
    <x v="1"/>
    <x v="4"/>
    <x v="1462"/>
    <n v="620004"/>
    <n v="0.35"/>
    <x v="0"/>
    <n v="1"/>
    <x v="4"/>
    <x v="1"/>
    <x v="0"/>
  </r>
  <r>
    <x v="1464"/>
    <x v="13"/>
    <x v="1"/>
    <x v="0"/>
    <x v="1"/>
    <x v="11"/>
    <x v="1463"/>
    <n v="168984.15999999997"/>
    <n v="0.57999999999999996"/>
    <x v="0"/>
    <n v="1"/>
    <x v="4"/>
    <x v="1"/>
    <x v="0"/>
  </r>
  <r>
    <x v="1465"/>
    <x v="1"/>
    <x v="1"/>
    <x v="0"/>
    <x v="0"/>
    <x v="1"/>
    <x v="1464"/>
    <n v="190485.24"/>
    <n v="0.44"/>
    <x v="0"/>
    <n v="1"/>
    <x v="4"/>
    <x v="1"/>
    <x v="0"/>
  </r>
  <r>
    <x v="1466"/>
    <x v="4"/>
    <x v="2"/>
    <x v="0"/>
    <x v="0"/>
    <x v="4"/>
    <x v="1465"/>
    <n v="973736.95999999996"/>
    <n v="0.64"/>
    <x v="0"/>
    <n v="1"/>
    <x v="4"/>
    <x v="1"/>
    <x v="0"/>
  </r>
  <r>
    <x v="1467"/>
    <x v="36"/>
    <x v="2"/>
    <x v="0"/>
    <x v="0"/>
    <x v="4"/>
    <x v="1466"/>
    <n v="615121.18000000005"/>
    <n v="0.53"/>
    <x v="0"/>
    <n v="1"/>
    <x v="4"/>
    <x v="1"/>
    <x v="0"/>
  </r>
  <r>
    <x v="1468"/>
    <x v="16"/>
    <x v="2"/>
    <x v="0"/>
    <x v="1"/>
    <x v="12"/>
    <x v="1467"/>
    <n v="508676.85000000003"/>
    <n v="0.45"/>
    <x v="0"/>
    <n v="1"/>
    <x v="4"/>
    <x v="1"/>
    <x v="0"/>
  </r>
  <r>
    <x v="1469"/>
    <x v="48"/>
    <x v="2"/>
    <x v="2"/>
    <x v="1"/>
    <x v="13"/>
    <x v="1468"/>
    <n v="330341.96999999997"/>
    <n v="0.21"/>
    <x v="0"/>
    <n v="1"/>
    <x v="4"/>
    <x v="2"/>
    <x v="0"/>
  </r>
  <r>
    <x v="1470"/>
    <x v="10"/>
    <x v="2"/>
    <x v="2"/>
    <x v="1"/>
    <x v="9"/>
    <x v="1469"/>
    <n v="246905.57"/>
    <n v="0.19"/>
    <x v="0"/>
    <n v="1"/>
    <x v="4"/>
    <x v="2"/>
    <x v="0"/>
  </r>
  <r>
    <x v="1471"/>
    <x v="48"/>
    <x v="2"/>
    <x v="0"/>
    <x v="1"/>
    <x v="13"/>
    <x v="1470"/>
    <n v="510278.06"/>
    <n v="0.38"/>
    <x v="0"/>
    <n v="1"/>
    <x v="4"/>
    <x v="2"/>
    <x v="0"/>
  </r>
  <r>
    <x v="1472"/>
    <x v="42"/>
    <x v="2"/>
    <x v="0"/>
    <x v="0"/>
    <x v="7"/>
    <x v="1471"/>
    <n v="816774.55999999994"/>
    <n v="0.57999999999999996"/>
    <x v="0"/>
    <n v="1"/>
    <x v="4"/>
    <x v="2"/>
    <x v="0"/>
  </r>
  <r>
    <x v="1473"/>
    <x v="17"/>
    <x v="2"/>
    <x v="1"/>
    <x v="1"/>
    <x v="12"/>
    <x v="1472"/>
    <n v="135580"/>
    <n v="0.2"/>
    <x v="0"/>
    <n v="1"/>
    <x v="4"/>
    <x v="2"/>
    <x v="0"/>
  </r>
  <r>
    <x v="1474"/>
    <x v="39"/>
    <x v="2"/>
    <x v="0"/>
    <x v="0"/>
    <x v="12"/>
    <x v="1473"/>
    <n v="307757.2"/>
    <n v="0.61"/>
    <x v="0"/>
    <n v="1"/>
    <x v="4"/>
    <x v="2"/>
    <x v="0"/>
  </r>
  <r>
    <x v="1475"/>
    <x v="49"/>
    <x v="0"/>
    <x v="0"/>
    <x v="1"/>
    <x v="16"/>
    <x v="1474"/>
    <n v="101148.37"/>
    <n v="0.61"/>
    <x v="0"/>
    <n v="1"/>
    <x v="4"/>
    <x v="2"/>
    <x v="0"/>
  </r>
  <r>
    <x v="1476"/>
    <x v="44"/>
    <x v="2"/>
    <x v="2"/>
    <x v="1"/>
    <x v="16"/>
    <x v="1475"/>
    <n v="496962.24"/>
    <n v="0.32"/>
    <x v="0"/>
    <n v="1"/>
    <x v="4"/>
    <x v="3"/>
    <x v="0"/>
  </r>
  <r>
    <x v="1477"/>
    <x v="4"/>
    <x v="2"/>
    <x v="0"/>
    <x v="1"/>
    <x v="4"/>
    <x v="1476"/>
    <n v="221879.57"/>
    <n v="0.43"/>
    <x v="0"/>
    <n v="1"/>
    <x v="4"/>
    <x v="3"/>
    <x v="0"/>
  </r>
  <r>
    <x v="1478"/>
    <x v="28"/>
    <x v="2"/>
    <x v="0"/>
    <x v="1"/>
    <x v="17"/>
    <x v="1477"/>
    <n v="733713.75"/>
    <n v="0.49"/>
    <x v="0"/>
    <n v="1"/>
    <x v="4"/>
    <x v="3"/>
    <x v="0"/>
  </r>
  <r>
    <x v="1479"/>
    <x v="33"/>
    <x v="2"/>
    <x v="1"/>
    <x v="0"/>
    <x v="13"/>
    <x v="1478"/>
    <n v="285205.8"/>
    <n v="0.22"/>
    <x v="0"/>
    <n v="1"/>
    <x v="4"/>
    <x v="3"/>
    <x v="0"/>
  </r>
  <r>
    <x v="1480"/>
    <x v="41"/>
    <x v="2"/>
    <x v="0"/>
    <x v="0"/>
    <x v="3"/>
    <x v="1479"/>
    <n v="512157.87"/>
    <n v="0.63"/>
    <x v="0"/>
    <n v="1"/>
    <x v="4"/>
    <x v="3"/>
    <x v="0"/>
  </r>
  <r>
    <x v="1481"/>
    <x v="43"/>
    <x v="2"/>
    <x v="0"/>
    <x v="1"/>
    <x v="12"/>
    <x v="1480"/>
    <n v="664599.78"/>
    <n v="0.39"/>
    <x v="0"/>
    <n v="1"/>
    <x v="4"/>
    <x v="3"/>
    <x v="0"/>
  </r>
  <r>
    <x v="1482"/>
    <x v="3"/>
    <x v="2"/>
    <x v="1"/>
    <x v="2"/>
    <x v="3"/>
    <x v="1481"/>
    <n v="184104.03"/>
    <n v="0.33"/>
    <x v="0"/>
    <n v="1"/>
    <x v="4"/>
    <x v="3"/>
    <x v="0"/>
  </r>
  <r>
    <x v="1483"/>
    <x v="20"/>
    <x v="0"/>
    <x v="0"/>
    <x v="0"/>
    <x v="14"/>
    <x v="1482"/>
    <n v="40680.149999999994"/>
    <n v="0.35"/>
    <x v="0"/>
    <n v="1"/>
    <x v="4"/>
    <x v="4"/>
    <x v="0"/>
  </r>
  <r>
    <x v="1484"/>
    <x v="18"/>
    <x v="2"/>
    <x v="2"/>
    <x v="1"/>
    <x v="13"/>
    <x v="1483"/>
    <n v="277077.90000000002"/>
    <n v="0.22"/>
    <x v="0"/>
    <n v="1"/>
    <x v="4"/>
    <x v="4"/>
    <x v="0"/>
  </r>
  <r>
    <x v="1485"/>
    <x v="19"/>
    <x v="1"/>
    <x v="0"/>
    <x v="1"/>
    <x v="6"/>
    <x v="1484"/>
    <n v="284682.59999999998"/>
    <n v="0.6"/>
    <x v="0"/>
    <n v="1"/>
    <x v="4"/>
    <x v="4"/>
    <x v="0"/>
  </r>
  <r>
    <x v="1486"/>
    <x v="20"/>
    <x v="0"/>
    <x v="1"/>
    <x v="0"/>
    <x v="14"/>
    <x v="1485"/>
    <n v="90808.73"/>
    <n v="0.37"/>
    <x v="0"/>
    <n v="1"/>
    <x v="4"/>
    <x v="4"/>
    <x v="0"/>
  </r>
  <r>
    <x v="1487"/>
    <x v="13"/>
    <x v="1"/>
    <x v="0"/>
    <x v="1"/>
    <x v="11"/>
    <x v="1486"/>
    <n v="290943.68"/>
    <n v="0.62"/>
    <x v="0"/>
    <n v="1"/>
    <x v="4"/>
    <x v="4"/>
    <x v="0"/>
  </r>
  <r>
    <x v="1488"/>
    <x v="21"/>
    <x v="2"/>
    <x v="1"/>
    <x v="2"/>
    <x v="1"/>
    <x v="1487"/>
    <n v="180157.12"/>
    <n v="0.31"/>
    <x v="0"/>
    <n v="1"/>
    <x v="4"/>
    <x v="4"/>
    <x v="0"/>
  </r>
  <r>
    <x v="1489"/>
    <x v="23"/>
    <x v="2"/>
    <x v="0"/>
    <x v="1"/>
    <x v="7"/>
    <x v="1488"/>
    <n v="507652.98"/>
    <n v="0.41"/>
    <x v="0"/>
    <n v="1"/>
    <x v="4"/>
    <x v="4"/>
    <x v="0"/>
  </r>
  <r>
    <x v="1490"/>
    <x v="11"/>
    <x v="1"/>
    <x v="0"/>
    <x v="1"/>
    <x v="9"/>
    <x v="1489"/>
    <n v="231715.16999999998"/>
    <n v="0.47"/>
    <x v="0"/>
    <n v="1"/>
    <x v="4"/>
    <x v="5"/>
    <x v="0"/>
  </r>
  <r>
    <x v="1491"/>
    <x v="23"/>
    <x v="2"/>
    <x v="0"/>
    <x v="1"/>
    <x v="7"/>
    <x v="1490"/>
    <n v="888301.32"/>
    <n v="0.57999999999999996"/>
    <x v="0"/>
    <n v="1"/>
    <x v="4"/>
    <x v="5"/>
    <x v="0"/>
  </r>
  <r>
    <x v="1492"/>
    <x v="3"/>
    <x v="2"/>
    <x v="1"/>
    <x v="2"/>
    <x v="3"/>
    <x v="1491"/>
    <n v="309113.7"/>
    <n v="0.21"/>
    <x v="1"/>
    <n v="2"/>
    <x v="4"/>
    <x v="5"/>
    <x v="0"/>
  </r>
  <r>
    <x v="1493"/>
    <x v="22"/>
    <x v="2"/>
    <x v="0"/>
    <x v="1"/>
    <x v="10"/>
    <x v="1492"/>
    <n v="392514.61"/>
    <n v="0.59"/>
    <x v="1"/>
    <n v="2"/>
    <x v="4"/>
    <x v="5"/>
    <x v="0"/>
  </r>
  <r>
    <x v="1494"/>
    <x v="3"/>
    <x v="2"/>
    <x v="1"/>
    <x v="1"/>
    <x v="3"/>
    <x v="1493"/>
    <n v="395687.75"/>
    <n v="0.25"/>
    <x v="1"/>
    <n v="2"/>
    <x v="4"/>
    <x v="5"/>
    <x v="0"/>
  </r>
  <r>
    <x v="1495"/>
    <x v="6"/>
    <x v="1"/>
    <x v="2"/>
    <x v="1"/>
    <x v="6"/>
    <x v="1494"/>
    <n v="122344.82"/>
    <n v="0.26"/>
    <x v="1"/>
    <n v="2"/>
    <x v="4"/>
    <x v="5"/>
    <x v="0"/>
  </r>
  <r>
    <x v="1496"/>
    <x v="2"/>
    <x v="0"/>
    <x v="2"/>
    <x v="1"/>
    <x v="2"/>
    <x v="1495"/>
    <n v="26938.240000000002"/>
    <n v="0.32"/>
    <x v="1"/>
    <n v="2"/>
    <x v="4"/>
    <x v="5"/>
    <x v="0"/>
  </r>
  <r>
    <x v="1497"/>
    <x v="19"/>
    <x v="1"/>
    <x v="0"/>
    <x v="0"/>
    <x v="6"/>
    <x v="1496"/>
    <n v="231971.52"/>
    <n v="0.48"/>
    <x v="1"/>
    <n v="2"/>
    <x v="4"/>
    <x v="6"/>
    <x v="0"/>
  </r>
  <r>
    <x v="1498"/>
    <x v="8"/>
    <x v="2"/>
    <x v="1"/>
    <x v="2"/>
    <x v="8"/>
    <x v="1497"/>
    <n v="532422.54"/>
    <n v="0.39"/>
    <x v="1"/>
    <n v="2"/>
    <x v="4"/>
    <x v="6"/>
    <x v="0"/>
  </r>
  <r>
    <x v="1499"/>
    <x v="8"/>
    <x v="2"/>
    <x v="0"/>
    <x v="1"/>
    <x v="8"/>
    <x v="1498"/>
    <n v="441512.36"/>
    <n v="0.47"/>
    <x v="1"/>
    <n v="2"/>
    <x v="4"/>
    <x v="6"/>
    <x v="0"/>
  </r>
  <r>
    <x v="1500"/>
    <x v="18"/>
    <x v="2"/>
    <x v="0"/>
    <x v="1"/>
    <x v="13"/>
    <x v="1499"/>
    <n v="572100.89999999991"/>
    <n v="0.35"/>
    <x v="1"/>
    <n v="2"/>
    <x v="4"/>
    <x v="6"/>
    <x v="0"/>
  </r>
  <r>
    <x v="1501"/>
    <x v="44"/>
    <x v="2"/>
    <x v="0"/>
    <x v="1"/>
    <x v="16"/>
    <x v="1500"/>
    <n v="566677.80999999994"/>
    <n v="0.41"/>
    <x v="1"/>
    <n v="2"/>
    <x v="4"/>
    <x v="6"/>
    <x v="0"/>
  </r>
  <r>
    <x v="1502"/>
    <x v="39"/>
    <x v="2"/>
    <x v="1"/>
    <x v="1"/>
    <x v="12"/>
    <x v="1501"/>
    <n v="277502.61"/>
    <n v="0.21"/>
    <x v="1"/>
    <n v="2"/>
    <x v="4"/>
    <x v="6"/>
    <x v="0"/>
  </r>
  <r>
    <x v="1503"/>
    <x v="39"/>
    <x v="2"/>
    <x v="1"/>
    <x v="1"/>
    <x v="12"/>
    <x v="1502"/>
    <n v="466004.80000000005"/>
    <n v="0.4"/>
    <x v="1"/>
    <n v="2"/>
    <x v="4"/>
    <x v="6"/>
    <x v="0"/>
  </r>
  <r>
    <x v="1504"/>
    <x v="48"/>
    <x v="2"/>
    <x v="1"/>
    <x v="1"/>
    <x v="13"/>
    <x v="1503"/>
    <n v="243887.75"/>
    <n v="0.25"/>
    <x v="1"/>
    <n v="2"/>
    <x v="4"/>
    <x v="7"/>
    <x v="0"/>
  </r>
  <r>
    <x v="1505"/>
    <x v="2"/>
    <x v="0"/>
    <x v="1"/>
    <x v="1"/>
    <x v="2"/>
    <x v="1504"/>
    <n v="47148.75"/>
    <n v="0.27"/>
    <x v="1"/>
    <n v="2"/>
    <x v="4"/>
    <x v="7"/>
    <x v="0"/>
  </r>
  <r>
    <x v="1506"/>
    <x v="42"/>
    <x v="2"/>
    <x v="1"/>
    <x v="1"/>
    <x v="7"/>
    <x v="1505"/>
    <n v="455508.22"/>
    <n v="0.28999999999999998"/>
    <x v="1"/>
    <n v="2"/>
    <x v="4"/>
    <x v="7"/>
    <x v="0"/>
  </r>
  <r>
    <x v="1507"/>
    <x v="3"/>
    <x v="2"/>
    <x v="0"/>
    <x v="1"/>
    <x v="3"/>
    <x v="1506"/>
    <n v="788675.36"/>
    <n v="0.44"/>
    <x v="1"/>
    <n v="2"/>
    <x v="4"/>
    <x v="7"/>
    <x v="0"/>
  </r>
  <r>
    <x v="1508"/>
    <x v="48"/>
    <x v="2"/>
    <x v="1"/>
    <x v="1"/>
    <x v="13"/>
    <x v="1507"/>
    <n v="169391.75"/>
    <n v="0.31"/>
    <x v="1"/>
    <n v="2"/>
    <x v="4"/>
    <x v="7"/>
    <x v="0"/>
  </r>
  <r>
    <x v="1509"/>
    <x v="16"/>
    <x v="2"/>
    <x v="0"/>
    <x v="1"/>
    <x v="12"/>
    <x v="1508"/>
    <n v="531798.75"/>
    <n v="0.45"/>
    <x v="1"/>
    <n v="2"/>
    <x v="4"/>
    <x v="7"/>
    <x v="0"/>
  </r>
  <r>
    <x v="1510"/>
    <x v="8"/>
    <x v="2"/>
    <x v="0"/>
    <x v="1"/>
    <x v="8"/>
    <x v="1509"/>
    <n v="228368.98"/>
    <n v="0.38"/>
    <x v="1"/>
    <n v="2"/>
    <x v="4"/>
    <x v="7"/>
    <x v="0"/>
  </r>
  <r>
    <x v="1511"/>
    <x v="43"/>
    <x v="2"/>
    <x v="0"/>
    <x v="0"/>
    <x v="12"/>
    <x v="1510"/>
    <n v="688975.58000000007"/>
    <n v="0.46"/>
    <x v="1"/>
    <n v="2"/>
    <x v="4"/>
    <x v="8"/>
    <x v="0"/>
  </r>
  <r>
    <x v="1512"/>
    <x v="32"/>
    <x v="1"/>
    <x v="1"/>
    <x v="0"/>
    <x v="13"/>
    <x v="1511"/>
    <n v="135818.4"/>
    <n v="0.4"/>
    <x v="1"/>
    <n v="2"/>
    <x v="4"/>
    <x v="8"/>
    <x v="0"/>
  </r>
  <r>
    <x v="1513"/>
    <x v="12"/>
    <x v="2"/>
    <x v="2"/>
    <x v="1"/>
    <x v="10"/>
    <x v="1512"/>
    <n v="206346.9"/>
    <n v="0.3"/>
    <x v="1"/>
    <n v="2"/>
    <x v="4"/>
    <x v="8"/>
    <x v="0"/>
  </r>
  <r>
    <x v="1514"/>
    <x v="26"/>
    <x v="2"/>
    <x v="0"/>
    <x v="1"/>
    <x v="3"/>
    <x v="1513"/>
    <n v="531880.98"/>
    <n v="0.46"/>
    <x v="1"/>
    <n v="2"/>
    <x v="4"/>
    <x v="8"/>
    <x v="0"/>
  </r>
  <r>
    <x v="1515"/>
    <x v="23"/>
    <x v="2"/>
    <x v="0"/>
    <x v="1"/>
    <x v="7"/>
    <x v="1514"/>
    <n v="693290.91"/>
    <n v="0.39"/>
    <x v="1"/>
    <n v="2"/>
    <x v="4"/>
    <x v="8"/>
    <x v="0"/>
  </r>
  <r>
    <x v="1516"/>
    <x v="45"/>
    <x v="0"/>
    <x v="0"/>
    <x v="1"/>
    <x v="5"/>
    <x v="1515"/>
    <n v="93115.98000000001"/>
    <n v="0.54"/>
    <x v="1"/>
    <n v="2"/>
    <x v="4"/>
    <x v="8"/>
    <x v="0"/>
  </r>
  <r>
    <x v="1517"/>
    <x v="14"/>
    <x v="0"/>
    <x v="0"/>
    <x v="1"/>
    <x v="10"/>
    <x v="1516"/>
    <n v="82231.48"/>
    <n v="0.43"/>
    <x v="1"/>
    <n v="2"/>
    <x v="4"/>
    <x v="8"/>
    <x v="0"/>
  </r>
  <r>
    <x v="1518"/>
    <x v="3"/>
    <x v="2"/>
    <x v="0"/>
    <x v="1"/>
    <x v="3"/>
    <x v="1517"/>
    <n v="657070.23"/>
    <n v="0.51"/>
    <x v="1"/>
    <n v="2"/>
    <x v="4"/>
    <x v="9"/>
    <x v="0"/>
  </r>
  <r>
    <x v="1519"/>
    <x v="43"/>
    <x v="2"/>
    <x v="1"/>
    <x v="1"/>
    <x v="12"/>
    <x v="1518"/>
    <n v="377361.66000000003"/>
    <n v="0.39"/>
    <x v="1"/>
    <n v="2"/>
    <x v="4"/>
    <x v="9"/>
    <x v="0"/>
  </r>
  <r>
    <x v="1520"/>
    <x v="44"/>
    <x v="2"/>
    <x v="0"/>
    <x v="1"/>
    <x v="16"/>
    <x v="1519"/>
    <n v="791202.15"/>
    <n v="0.45"/>
    <x v="2"/>
    <n v="3"/>
    <x v="4"/>
    <x v="9"/>
    <x v="0"/>
  </r>
  <r>
    <x v="1521"/>
    <x v="19"/>
    <x v="1"/>
    <x v="2"/>
    <x v="1"/>
    <x v="6"/>
    <x v="1520"/>
    <n v="105927.21"/>
    <n v="0.27"/>
    <x v="2"/>
    <n v="3"/>
    <x v="4"/>
    <x v="9"/>
    <x v="0"/>
  </r>
  <r>
    <x v="1522"/>
    <x v="8"/>
    <x v="2"/>
    <x v="0"/>
    <x v="1"/>
    <x v="8"/>
    <x v="1521"/>
    <n v="974728.96"/>
    <n v="0.64"/>
    <x v="2"/>
    <n v="3"/>
    <x v="4"/>
    <x v="9"/>
    <x v="0"/>
  </r>
  <r>
    <x v="1523"/>
    <x v="48"/>
    <x v="2"/>
    <x v="1"/>
    <x v="1"/>
    <x v="13"/>
    <x v="1522"/>
    <n v="241706.14"/>
    <n v="0.26"/>
    <x v="2"/>
    <n v="3"/>
    <x v="4"/>
    <x v="9"/>
    <x v="0"/>
  </r>
  <r>
    <x v="1524"/>
    <x v="44"/>
    <x v="2"/>
    <x v="0"/>
    <x v="1"/>
    <x v="16"/>
    <x v="1523"/>
    <n v="511366.57999999996"/>
    <n v="0.47"/>
    <x v="2"/>
    <n v="3"/>
    <x v="4"/>
    <x v="9"/>
    <x v="0"/>
  </r>
  <r>
    <x v="1525"/>
    <x v="36"/>
    <x v="2"/>
    <x v="0"/>
    <x v="1"/>
    <x v="4"/>
    <x v="1524"/>
    <n v="477599.43000000005"/>
    <n v="0.53"/>
    <x v="2"/>
    <n v="3"/>
    <x v="4"/>
    <x v="10"/>
    <x v="0"/>
  </r>
  <r>
    <x v="1526"/>
    <x v="26"/>
    <x v="2"/>
    <x v="0"/>
    <x v="1"/>
    <x v="3"/>
    <x v="1525"/>
    <n v="599135.6"/>
    <n v="0.35"/>
    <x v="2"/>
    <n v="3"/>
    <x v="4"/>
    <x v="10"/>
    <x v="0"/>
  </r>
  <r>
    <x v="1527"/>
    <x v="30"/>
    <x v="1"/>
    <x v="0"/>
    <x v="1"/>
    <x v="18"/>
    <x v="1526"/>
    <n v="114644.8"/>
    <n v="0.4"/>
    <x v="2"/>
    <n v="3"/>
    <x v="4"/>
    <x v="10"/>
    <x v="0"/>
  </r>
  <r>
    <x v="1528"/>
    <x v="25"/>
    <x v="0"/>
    <x v="0"/>
    <x v="1"/>
    <x v="10"/>
    <x v="1527"/>
    <n v="87622.29"/>
    <n v="0.63"/>
    <x v="2"/>
    <n v="3"/>
    <x v="4"/>
    <x v="10"/>
    <x v="0"/>
  </r>
  <r>
    <x v="1529"/>
    <x v="1"/>
    <x v="1"/>
    <x v="0"/>
    <x v="0"/>
    <x v="1"/>
    <x v="1528"/>
    <n v="218347.68"/>
    <n v="0.48"/>
    <x v="2"/>
    <n v="3"/>
    <x v="4"/>
    <x v="10"/>
    <x v="0"/>
  </r>
  <r>
    <x v="1530"/>
    <x v="24"/>
    <x v="2"/>
    <x v="0"/>
    <x v="0"/>
    <x v="15"/>
    <x v="1529"/>
    <n v="827412.3"/>
    <n v="0.54"/>
    <x v="2"/>
    <n v="3"/>
    <x v="4"/>
    <x v="10"/>
    <x v="0"/>
  </r>
  <r>
    <x v="1531"/>
    <x v="26"/>
    <x v="2"/>
    <x v="1"/>
    <x v="1"/>
    <x v="3"/>
    <x v="1530"/>
    <n v="174563.25"/>
    <n v="0.25"/>
    <x v="2"/>
    <n v="3"/>
    <x v="4"/>
    <x v="10"/>
    <x v="0"/>
  </r>
  <r>
    <x v="1532"/>
    <x v="15"/>
    <x v="0"/>
    <x v="0"/>
    <x v="1"/>
    <x v="5"/>
    <x v="1531"/>
    <n v="77610.06"/>
    <n v="0.56999999999999995"/>
    <x v="2"/>
    <n v="3"/>
    <x v="4"/>
    <x v="11"/>
    <x v="0"/>
  </r>
  <r>
    <x v="1533"/>
    <x v="36"/>
    <x v="2"/>
    <x v="0"/>
    <x v="1"/>
    <x v="4"/>
    <x v="1532"/>
    <n v="468319.95"/>
    <n v="0.45"/>
    <x v="2"/>
    <n v="3"/>
    <x v="4"/>
    <x v="11"/>
    <x v="0"/>
  </r>
  <r>
    <x v="1534"/>
    <x v="37"/>
    <x v="1"/>
    <x v="0"/>
    <x v="0"/>
    <x v="5"/>
    <x v="1533"/>
    <n v="272915.20000000001"/>
    <n v="0.64"/>
    <x v="2"/>
    <n v="3"/>
    <x v="4"/>
    <x v="11"/>
    <x v="0"/>
  </r>
  <r>
    <x v="1535"/>
    <x v="17"/>
    <x v="2"/>
    <x v="1"/>
    <x v="1"/>
    <x v="12"/>
    <x v="1534"/>
    <n v="295409.40000000002"/>
    <n v="0.26"/>
    <x v="2"/>
    <n v="3"/>
    <x v="4"/>
    <x v="11"/>
    <x v="0"/>
  </r>
  <r>
    <x v="1536"/>
    <x v="24"/>
    <x v="2"/>
    <x v="0"/>
    <x v="1"/>
    <x v="15"/>
    <x v="1535"/>
    <n v="518570.55000000005"/>
    <n v="0.53"/>
    <x v="2"/>
    <n v="3"/>
    <x v="4"/>
    <x v="11"/>
    <x v="0"/>
  </r>
  <r>
    <x v="1537"/>
    <x v="28"/>
    <x v="2"/>
    <x v="0"/>
    <x v="1"/>
    <x v="17"/>
    <x v="1536"/>
    <n v="477674.18999999994"/>
    <n v="0.41"/>
    <x v="2"/>
    <n v="3"/>
    <x v="4"/>
    <x v="11"/>
    <x v="0"/>
  </r>
  <r>
    <x v="1538"/>
    <x v="30"/>
    <x v="1"/>
    <x v="0"/>
    <x v="1"/>
    <x v="18"/>
    <x v="1537"/>
    <n v="170889.60000000001"/>
    <n v="0.48"/>
    <x v="2"/>
    <n v="3"/>
    <x v="4"/>
    <x v="11"/>
    <x v="0"/>
  </r>
  <r>
    <x v="1539"/>
    <x v="38"/>
    <x v="1"/>
    <x v="0"/>
    <x v="1"/>
    <x v="17"/>
    <x v="1538"/>
    <n v="170870.04"/>
    <n v="0.36"/>
    <x v="2"/>
    <n v="3"/>
    <x v="4"/>
    <x v="12"/>
    <x v="0"/>
  </r>
  <r>
    <x v="1540"/>
    <x v="4"/>
    <x v="2"/>
    <x v="0"/>
    <x v="1"/>
    <x v="4"/>
    <x v="1539"/>
    <n v="943440.64"/>
    <n v="0.61"/>
    <x v="2"/>
    <n v="3"/>
    <x v="4"/>
    <x v="12"/>
    <x v="0"/>
  </r>
  <r>
    <x v="1541"/>
    <x v="37"/>
    <x v="1"/>
    <x v="0"/>
    <x v="1"/>
    <x v="5"/>
    <x v="1540"/>
    <n v="105580.34"/>
    <n v="0.38"/>
    <x v="2"/>
    <n v="3"/>
    <x v="4"/>
    <x v="12"/>
    <x v="0"/>
  </r>
  <r>
    <x v="1542"/>
    <x v="15"/>
    <x v="0"/>
    <x v="0"/>
    <x v="1"/>
    <x v="5"/>
    <x v="1541"/>
    <n v="49456.02"/>
    <n v="0.57999999999999996"/>
    <x v="2"/>
    <n v="3"/>
    <x v="4"/>
    <x v="12"/>
    <x v="0"/>
  </r>
  <r>
    <x v="1543"/>
    <x v="11"/>
    <x v="1"/>
    <x v="0"/>
    <x v="1"/>
    <x v="9"/>
    <x v="1542"/>
    <n v="148887.96"/>
    <n v="0.39"/>
    <x v="2"/>
    <n v="3"/>
    <x v="4"/>
    <x v="12"/>
    <x v="0"/>
  </r>
  <r>
    <x v="1544"/>
    <x v="37"/>
    <x v="1"/>
    <x v="1"/>
    <x v="1"/>
    <x v="5"/>
    <x v="1543"/>
    <n v="117349.4"/>
    <n v="0.35"/>
    <x v="2"/>
    <n v="3"/>
    <x v="4"/>
    <x v="12"/>
    <x v="0"/>
  </r>
  <r>
    <x v="1545"/>
    <x v="39"/>
    <x v="2"/>
    <x v="0"/>
    <x v="1"/>
    <x v="12"/>
    <x v="1544"/>
    <n v="656934.64"/>
    <n v="0.62"/>
    <x v="2"/>
    <n v="3"/>
    <x v="4"/>
    <x v="12"/>
    <x v="0"/>
  </r>
  <r>
    <x v="1546"/>
    <x v="41"/>
    <x v="2"/>
    <x v="0"/>
    <x v="1"/>
    <x v="3"/>
    <x v="1545"/>
    <n v="598307.01"/>
    <n v="0.51"/>
    <x v="2"/>
    <n v="3"/>
    <x v="4"/>
    <x v="13"/>
    <x v="0"/>
  </r>
  <r>
    <x v="1547"/>
    <x v="14"/>
    <x v="0"/>
    <x v="0"/>
    <x v="2"/>
    <x v="10"/>
    <x v="1546"/>
    <n v="157719.25"/>
    <n v="0.65"/>
    <x v="2"/>
    <n v="3"/>
    <x v="4"/>
    <x v="13"/>
    <x v="0"/>
  </r>
  <r>
    <x v="1548"/>
    <x v="40"/>
    <x v="2"/>
    <x v="0"/>
    <x v="1"/>
    <x v="14"/>
    <x v="1547"/>
    <n v="889615.9800000001"/>
    <n v="0.54"/>
    <x v="2"/>
    <n v="3"/>
    <x v="4"/>
    <x v="13"/>
    <x v="0"/>
  </r>
  <r>
    <x v="1549"/>
    <x v="23"/>
    <x v="2"/>
    <x v="0"/>
    <x v="1"/>
    <x v="7"/>
    <x v="1548"/>
    <n v="440583.86000000004"/>
    <n v="0.46"/>
    <x v="2"/>
    <n v="3"/>
    <x v="4"/>
    <x v="13"/>
    <x v="0"/>
  </r>
  <r>
    <x v="1550"/>
    <x v="10"/>
    <x v="2"/>
    <x v="0"/>
    <x v="1"/>
    <x v="9"/>
    <x v="1549"/>
    <n v="605089"/>
    <n v="0.5"/>
    <x v="2"/>
    <n v="3"/>
    <x v="4"/>
    <x v="13"/>
    <x v="0"/>
  </r>
  <r>
    <x v="1551"/>
    <x v="3"/>
    <x v="2"/>
    <x v="2"/>
    <x v="0"/>
    <x v="3"/>
    <x v="1550"/>
    <n v="183842.1"/>
    <n v="0.15"/>
    <x v="3"/>
    <n v="4"/>
    <x v="4"/>
    <x v="13"/>
    <x v="1"/>
  </r>
  <r>
    <x v="1552"/>
    <x v="38"/>
    <x v="1"/>
    <x v="1"/>
    <x v="1"/>
    <x v="17"/>
    <x v="1551"/>
    <n v="144778.56"/>
    <n v="0.32"/>
    <x v="3"/>
    <n v="4"/>
    <x v="4"/>
    <x v="13"/>
    <x v="1"/>
  </r>
  <r>
    <x v="1553"/>
    <x v="49"/>
    <x v="0"/>
    <x v="0"/>
    <x v="1"/>
    <x v="16"/>
    <x v="1552"/>
    <n v="65880.75"/>
    <n v="0.65"/>
    <x v="3"/>
    <n v="4"/>
    <x v="4"/>
    <x v="14"/>
    <x v="1"/>
  </r>
  <r>
    <x v="1554"/>
    <x v="24"/>
    <x v="2"/>
    <x v="0"/>
    <x v="1"/>
    <x v="15"/>
    <x v="1553"/>
    <n v="684945.56"/>
    <n v="0.52"/>
    <x v="3"/>
    <n v="4"/>
    <x v="4"/>
    <x v="14"/>
    <x v="1"/>
  </r>
  <r>
    <x v="1555"/>
    <x v="12"/>
    <x v="2"/>
    <x v="1"/>
    <x v="0"/>
    <x v="10"/>
    <x v="1554"/>
    <n v="257811.39"/>
    <n v="0.27"/>
    <x v="3"/>
    <n v="4"/>
    <x v="4"/>
    <x v="14"/>
    <x v="1"/>
  </r>
  <r>
    <x v="1556"/>
    <x v="25"/>
    <x v="0"/>
    <x v="1"/>
    <x v="1"/>
    <x v="10"/>
    <x v="1555"/>
    <n v="61002.240000000005"/>
    <n v="0.39"/>
    <x v="3"/>
    <n v="4"/>
    <x v="4"/>
    <x v="14"/>
    <x v="1"/>
  </r>
  <r>
    <x v="1557"/>
    <x v="23"/>
    <x v="2"/>
    <x v="0"/>
    <x v="1"/>
    <x v="7"/>
    <x v="1556"/>
    <n v="275856.83"/>
    <n v="0.37"/>
    <x v="3"/>
    <n v="4"/>
    <x v="4"/>
    <x v="14"/>
    <x v="1"/>
  </r>
  <r>
    <x v="1558"/>
    <x v="42"/>
    <x v="2"/>
    <x v="0"/>
    <x v="1"/>
    <x v="7"/>
    <x v="1557"/>
    <n v="1067121"/>
    <n v="0.6"/>
    <x v="3"/>
    <n v="4"/>
    <x v="4"/>
    <x v="14"/>
    <x v="1"/>
  </r>
  <r>
    <x v="1559"/>
    <x v="42"/>
    <x v="2"/>
    <x v="0"/>
    <x v="1"/>
    <x v="7"/>
    <x v="1558"/>
    <n v="229006.69"/>
    <n v="0.37"/>
    <x v="3"/>
    <n v="4"/>
    <x v="4"/>
    <x v="14"/>
    <x v="1"/>
  </r>
  <r>
    <x v="1560"/>
    <x v="2"/>
    <x v="0"/>
    <x v="0"/>
    <x v="1"/>
    <x v="2"/>
    <x v="1559"/>
    <n v="111585.04"/>
    <n v="0.57999999999999996"/>
    <x v="3"/>
    <n v="4"/>
    <x v="4"/>
    <x v="15"/>
    <x v="1"/>
  </r>
  <r>
    <x v="1561"/>
    <x v="24"/>
    <x v="2"/>
    <x v="1"/>
    <x v="1"/>
    <x v="15"/>
    <x v="1560"/>
    <n v="345404.25"/>
    <n v="0.27"/>
    <x v="3"/>
    <n v="4"/>
    <x v="4"/>
    <x v="15"/>
    <x v="1"/>
  </r>
  <r>
    <x v="1562"/>
    <x v="12"/>
    <x v="2"/>
    <x v="1"/>
    <x v="1"/>
    <x v="10"/>
    <x v="1561"/>
    <n v="478755.58"/>
    <n v="0.37"/>
    <x v="3"/>
    <n v="4"/>
    <x v="4"/>
    <x v="15"/>
    <x v="1"/>
  </r>
  <r>
    <x v="1563"/>
    <x v="18"/>
    <x v="2"/>
    <x v="0"/>
    <x v="1"/>
    <x v="13"/>
    <x v="1562"/>
    <n v="560666.73"/>
    <n v="0.39"/>
    <x v="3"/>
    <n v="4"/>
    <x v="4"/>
    <x v="15"/>
    <x v="1"/>
  </r>
  <r>
    <x v="1564"/>
    <x v="9"/>
    <x v="2"/>
    <x v="0"/>
    <x v="1"/>
    <x v="0"/>
    <x v="1563"/>
    <n v="884415.32"/>
    <n v="0.57999999999999996"/>
    <x v="3"/>
    <n v="4"/>
    <x v="4"/>
    <x v="15"/>
    <x v="1"/>
  </r>
  <r>
    <x v="1565"/>
    <x v="31"/>
    <x v="1"/>
    <x v="0"/>
    <x v="1"/>
    <x v="4"/>
    <x v="1564"/>
    <n v="168255.64"/>
    <n v="0.38"/>
    <x v="3"/>
    <n v="4"/>
    <x v="4"/>
    <x v="15"/>
    <x v="1"/>
  </r>
  <r>
    <x v="1566"/>
    <x v="20"/>
    <x v="0"/>
    <x v="2"/>
    <x v="0"/>
    <x v="14"/>
    <x v="1565"/>
    <n v="27351.72"/>
    <n v="0.33"/>
    <x v="3"/>
    <n v="4"/>
    <x v="4"/>
    <x v="15"/>
    <x v="1"/>
  </r>
  <r>
    <x v="1567"/>
    <x v="2"/>
    <x v="0"/>
    <x v="1"/>
    <x v="1"/>
    <x v="2"/>
    <x v="1566"/>
    <n v="52853.95"/>
    <n v="0.28999999999999998"/>
    <x v="3"/>
    <n v="4"/>
    <x v="4"/>
    <x v="16"/>
    <x v="1"/>
  </r>
  <r>
    <x v="1568"/>
    <x v="24"/>
    <x v="2"/>
    <x v="0"/>
    <x v="1"/>
    <x v="15"/>
    <x v="1567"/>
    <n v="472048.36"/>
    <n v="0.49"/>
    <x v="3"/>
    <n v="4"/>
    <x v="4"/>
    <x v="16"/>
    <x v="1"/>
  </r>
  <r>
    <x v="1569"/>
    <x v="11"/>
    <x v="1"/>
    <x v="1"/>
    <x v="1"/>
    <x v="9"/>
    <x v="1568"/>
    <n v="164950.89000000001"/>
    <n v="0.39"/>
    <x v="3"/>
    <n v="4"/>
    <x v="4"/>
    <x v="16"/>
    <x v="1"/>
  </r>
  <r>
    <x v="1570"/>
    <x v="3"/>
    <x v="2"/>
    <x v="0"/>
    <x v="1"/>
    <x v="3"/>
    <x v="1569"/>
    <n v="546187.30000000005"/>
    <n v="0.38"/>
    <x v="3"/>
    <n v="4"/>
    <x v="4"/>
    <x v="16"/>
    <x v="1"/>
  </r>
  <r>
    <x v="1571"/>
    <x v="15"/>
    <x v="0"/>
    <x v="1"/>
    <x v="3"/>
    <x v="5"/>
    <x v="1570"/>
    <n v="90032.47"/>
    <n v="0.37"/>
    <x v="3"/>
    <n v="4"/>
    <x v="4"/>
    <x v="16"/>
    <x v="1"/>
  </r>
  <r>
    <x v="1572"/>
    <x v="10"/>
    <x v="2"/>
    <x v="1"/>
    <x v="1"/>
    <x v="9"/>
    <x v="1571"/>
    <n v="355848"/>
    <n v="0.24"/>
    <x v="3"/>
    <n v="4"/>
    <x v="4"/>
    <x v="16"/>
    <x v="1"/>
  </r>
  <r>
    <x v="1573"/>
    <x v="45"/>
    <x v="0"/>
    <x v="1"/>
    <x v="2"/>
    <x v="5"/>
    <x v="1572"/>
    <n v="90993.24"/>
    <n v="0.39"/>
    <x v="3"/>
    <n v="4"/>
    <x v="4"/>
    <x v="16"/>
    <x v="1"/>
  </r>
  <r>
    <x v="1574"/>
    <x v="29"/>
    <x v="1"/>
    <x v="0"/>
    <x v="1"/>
    <x v="3"/>
    <x v="1573"/>
    <n v="269008.64999999997"/>
    <n v="0.56999999999999995"/>
    <x v="3"/>
    <n v="4"/>
    <x v="4"/>
    <x v="17"/>
    <x v="1"/>
  </r>
  <r>
    <x v="1575"/>
    <x v="2"/>
    <x v="0"/>
    <x v="0"/>
    <x v="0"/>
    <x v="2"/>
    <x v="1574"/>
    <n v="71330.22"/>
    <n v="0.39"/>
    <x v="3"/>
    <n v="4"/>
    <x v="4"/>
    <x v="17"/>
    <x v="1"/>
  </r>
  <r>
    <x v="1576"/>
    <x v="30"/>
    <x v="1"/>
    <x v="1"/>
    <x v="1"/>
    <x v="18"/>
    <x v="1575"/>
    <n v="52956.600000000006"/>
    <n v="0.2"/>
    <x v="3"/>
    <n v="4"/>
    <x v="4"/>
    <x v="17"/>
    <x v="1"/>
  </r>
  <r>
    <x v="1577"/>
    <x v="24"/>
    <x v="2"/>
    <x v="1"/>
    <x v="2"/>
    <x v="15"/>
    <x v="1576"/>
    <n v="288967.75"/>
    <n v="0.25"/>
    <x v="3"/>
    <n v="4"/>
    <x v="4"/>
    <x v="17"/>
    <x v="1"/>
  </r>
  <r>
    <x v="1578"/>
    <x v="8"/>
    <x v="2"/>
    <x v="1"/>
    <x v="1"/>
    <x v="8"/>
    <x v="1577"/>
    <n v="273614.60000000003"/>
    <n v="0.2"/>
    <x v="3"/>
    <n v="4"/>
    <x v="4"/>
    <x v="17"/>
    <x v="1"/>
  </r>
  <r>
    <x v="1579"/>
    <x v="27"/>
    <x v="0"/>
    <x v="0"/>
    <x v="1"/>
    <x v="16"/>
    <x v="1578"/>
    <n v="108518.5"/>
    <n v="0.5"/>
    <x v="3"/>
    <n v="4"/>
    <x v="4"/>
    <x v="17"/>
    <x v="1"/>
  </r>
  <r>
    <x v="1580"/>
    <x v="23"/>
    <x v="2"/>
    <x v="0"/>
    <x v="1"/>
    <x v="7"/>
    <x v="1579"/>
    <n v="587173.75"/>
    <n v="0.53"/>
    <x v="3"/>
    <n v="4"/>
    <x v="4"/>
    <x v="17"/>
    <x v="1"/>
  </r>
  <r>
    <x v="1581"/>
    <x v="38"/>
    <x v="1"/>
    <x v="0"/>
    <x v="1"/>
    <x v="17"/>
    <x v="1580"/>
    <n v="174576.52"/>
    <n v="0.57999999999999996"/>
    <x v="4"/>
    <n v="5"/>
    <x v="4"/>
    <x v="18"/>
    <x v="1"/>
  </r>
  <r>
    <x v="1582"/>
    <x v="31"/>
    <x v="1"/>
    <x v="0"/>
    <x v="1"/>
    <x v="4"/>
    <x v="1581"/>
    <n v="183299.6"/>
    <n v="0.4"/>
    <x v="4"/>
    <n v="5"/>
    <x v="4"/>
    <x v="18"/>
    <x v="1"/>
  </r>
  <r>
    <x v="1583"/>
    <x v="42"/>
    <x v="2"/>
    <x v="0"/>
    <x v="2"/>
    <x v="7"/>
    <x v="1582"/>
    <n v="288544.89999999997"/>
    <n v="0.35"/>
    <x v="4"/>
    <n v="5"/>
    <x v="4"/>
    <x v="18"/>
    <x v="1"/>
  </r>
  <r>
    <x v="1584"/>
    <x v="21"/>
    <x v="2"/>
    <x v="0"/>
    <x v="0"/>
    <x v="1"/>
    <x v="1583"/>
    <n v="543866.4"/>
    <n v="0.48"/>
    <x v="4"/>
    <n v="5"/>
    <x v="4"/>
    <x v="18"/>
    <x v="1"/>
  </r>
  <r>
    <x v="1585"/>
    <x v="42"/>
    <x v="2"/>
    <x v="0"/>
    <x v="1"/>
    <x v="7"/>
    <x v="1584"/>
    <n v="596966.38"/>
    <n v="0.62"/>
    <x v="4"/>
    <n v="5"/>
    <x v="4"/>
    <x v="18"/>
    <x v="1"/>
  </r>
  <r>
    <x v="1586"/>
    <x v="42"/>
    <x v="2"/>
    <x v="0"/>
    <x v="1"/>
    <x v="7"/>
    <x v="1585"/>
    <n v="522424.62"/>
    <n v="0.51"/>
    <x v="4"/>
    <n v="5"/>
    <x v="4"/>
    <x v="18"/>
    <x v="1"/>
  </r>
  <r>
    <x v="1587"/>
    <x v="33"/>
    <x v="2"/>
    <x v="0"/>
    <x v="1"/>
    <x v="13"/>
    <x v="1586"/>
    <n v="430211.45999999996"/>
    <n v="0.42"/>
    <x v="4"/>
    <n v="5"/>
    <x v="4"/>
    <x v="18"/>
    <x v="1"/>
  </r>
  <r>
    <x v="1588"/>
    <x v="45"/>
    <x v="0"/>
    <x v="0"/>
    <x v="1"/>
    <x v="5"/>
    <x v="1587"/>
    <n v="86779.8"/>
    <n v="0.6"/>
    <x v="4"/>
    <n v="5"/>
    <x v="4"/>
    <x v="19"/>
    <x v="1"/>
  </r>
  <r>
    <x v="1589"/>
    <x v="38"/>
    <x v="1"/>
    <x v="1"/>
    <x v="2"/>
    <x v="17"/>
    <x v="1588"/>
    <n v="130475.52"/>
    <n v="0.32"/>
    <x v="4"/>
    <n v="5"/>
    <x v="4"/>
    <x v="19"/>
    <x v="1"/>
  </r>
  <r>
    <x v="1590"/>
    <x v="46"/>
    <x v="2"/>
    <x v="0"/>
    <x v="0"/>
    <x v="1"/>
    <x v="1589"/>
    <n v="499129.76"/>
    <n v="0.62"/>
    <x v="4"/>
    <n v="5"/>
    <x v="4"/>
    <x v="19"/>
    <x v="1"/>
  </r>
  <r>
    <x v="1591"/>
    <x v="26"/>
    <x v="2"/>
    <x v="1"/>
    <x v="1"/>
    <x v="3"/>
    <x v="1590"/>
    <n v="310043.37"/>
    <n v="0.39"/>
    <x v="4"/>
    <n v="5"/>
    <x v="4"/>
    <x v="19"/>
    <x v="1"/>
  </r>
  <r>
    <x v="1592"/>
    <x v="7"/>
    <x v="1"/>
    <x v="0"/>
    <x v="1"/>
    <x v="7"/>
    <x v="1591"/>
    <n v="99619.45"/>
    <n v="0.35"/>
    <x v="4"/>
    <n v="5"/>
    <x v="4"/>
    <x v="19"/>
    <x v="1"/>
  </r>
  <r>
    <x v="1593"/>
    <x v="19"/>
    <x v="1"/>
    <x v="0"/>
    <x v="1"/>
    <x v="6"/>
    <x v="1592"/>
    <n v="203918.43"/>
    <n v="0.47"/>
    <x v="4"/>
    <n v="5"/>
    <x v="4"/>
    <x v="19"/>
    <x v="1"/>
  </r>
  <r>
    <x v="1594"/>
    <x v="49"/>
    <x v="0"/>
    <x v="0"/>
    <x v="1"/>
    <x v="16"/>
    <x v="1593"/>
    <n v="90380.900000000009"/>
    <n v="0.53"/>
    <x v="4"/>
    <n v="5"/>
    <x v="4"/>
    <x v="19"/>
    <x v="1"/>
  </r>
  <r>
    <x v="1595"/>
    <x v="11"/>
    <x v="1"/>
    <x v="0"/>
    <x v="1"/>
    <x v="9"/>
    <x v="1594"/>
    <n v="234040.72999999998"/>
    <n v="0.47"/>
    <x v="4"/>
    <n v="5"/>
    <x v="4"/>
    <x v="20"/>
    <x v="1"/>
  </r>
  <r>
    <x v="1596"/>
    <x v="7"/>
    <x v="1"/>
    <x v="0"/>
    <x v="1"/>
    <x v="7"/>
    <x v="1595"/>
    <n v="147983.4"/>
    <n v="0.45"/>
    <x v="4"/>
    <n v="5"/>
    <x v="4"/>
    <x v="20"/>
    <x v="1"/>
  </r>
  <r>
    <x v="1597"/>
    <x v="6"/>
    <x v="1"/>
    <x v="0"/>
    <x v="1"/>
    <x v="6"/>
    <x v="1596"/>
    <n v="323923.60000000003"/>
    <n v="0.65"/>
    <x v="4"/>
    <n v="5"/>
    <x v="4"/>
    <x v="20"/>
    <x v="1"/>
  </r>
  <r>
    <x v="1598"/>
    <x v="29"/>
    <x v="1"/>
    <x v="1"/>
    <x v="1"/>
    <x v="3"/>
    <x v="1597"/>
    <n v="106200.45000000001"/>
    <n v="0.27"/>
    <x v="4"/>
    <n v="5"/>
    <x v="4"/>
    <x v="20"/>
    <x v="1"/>
  </r>
  <r>
    <x v="1599"/>
    <x v="11"/>
    <x v="1"/>
    <x v="1"/>
    <x v="1"/>
    <x v="9"/>
    <x v="1598"/>
    <n v="60561.82"/>
    <n v="0.22"/>
    <x v="4"/>
    <n v="5"/>
    <x v="4"/>
    <x v="20"/>
    <x v="1"/>
  </r>
  <r>
    <x v="1600"/>
    <x v="37"/>
    <x v="1"/>
    <x v="0"/>
    <x v="1"/>
    <x v="5"/>
    <x v="1599"/>
    <n v="260326.65"/>
    <n v="0.61"/>
    <x v="4"/>
    <n v="5"/>
    <x v="4"/>
    <x v="20"/>
    <x v="1"/>
  </r>
  <r>
    <x v="1601"/>
    <x v="24"/>
    <x v="2"/>
    <x v="0"/>
    <x v="1"/>
    <x v="15"/>
    <x v="1600"/>
    <n v="786658.79999999993"/>
    <n v="0.6"/>
    <x v="4"/>
    <n v="5"/>
    <x v="4"/>
    <x v="20"/>
    <x v="1"/>
  </r>
  <r>
    <x v="1602"/>
    <x v="36"/>
    <x v="2"/>
    <x v="0"/>
    <x v="0"/>
    <x v="4"/>
    <x v="1601"/>
    <n v="558425"/>
    <n v="0.5"/>
    <x v="4"/>
    <n v="5"/>
    <x v="4"/>
    <x v="21"/>
    <x v="1"/>
  </r>
  <r>
    <x v="1603"/>
    <x v="29"/>
    <x v="1"/>
    <x v="1"/>
    <x v="1"/>
    <x v="3"/>
    <x v="1602"/>
    <n v="92221.440000000002"/>
    <n v="0.32"/>
    <x v="4"/>
    <n v="5"/>
    <x v="4"/>
    <x v="21"/>
    <x v="1"/>
  </r>
  <r>
    <x v="1604"/>
    <x v="18"/>
    <x v="2"/>
    <x v="2"/>
    <x v="0"/>
    <x v="13"/>
    <x v="1603"/>
    <n v="406257.39"/>
    <n v="0.27"/>
    <x v="4"/>
    <n v="5"/>
    <x v="4"/>
    <x v="21"/>
    <x v="1"/>
  </r>
  <r>
    <x v="1605"/>
    <x v="19"/>
    <x v="1"/>
    <x v="2"/>
    <x v="0"/>
    <x v="6"/>
    <x v="1604"/>
    <n v="43627.040000000001"/>
    <n v="0.16"/>
    <x v="4"/>
    <n v="5"/>
    <x v="4"/>
    <x v="21"/>
    <x v="1"/>
  </r>
  <r>
    <x v="1606"/>
    <x v="20"/>
    <x v="0"/>
    <x v="0"/>
    <x v="1"/>
    <x v="14"/>
    <x v="1605"/>
    <n v="82352.42"/>
    <n v="0.46"/>
    <x v="4"/>
    <n v="5"/>
    <x v="4"/>
    <x v="21"/>
    <x v="1"/>
  </r>
  <r>
    <x v="1607"/>
    <x v="35"/>
    <x v="1"/>
    <x v="0"/>
    <x v="1"/>
    <x v="17"/>
    <x v="1606"/>
    <n v="155537.59999999998"/>
    <n v="0.41"/>
    <x v="4"/>
    <n v="5"/>
    <x v="4"/>
    <x v="21"/>
    <x v="1"/>
  </r>
  <r>
    <x v="1608"/>
    <x v="45"/>
    <x v="0"/>
    <x v="0"/>
    <x v="1"/>
    <x v="5"/>
    <x v="1607"/>
    <n v="58449.560000000005"/>
    <n v="0.52"/>
    <x v="4"/>
    <n v="5"/>
    <x v="4"/>
    <x v="21"/>
    <x v="1"/>
  </r>
  <r>
    <x v="1609"/>
    <x v="9"/>
    <x v="2"/>
    <x v="1"/>
    <x v="1"/>
    <x v="0"/>
    <x v="1608"/>
    <n v="189746.2"/>
    <n v="0.28000000000000003"/>
    <x v="4"/>
    <n v="5"/>
    <x v="4"/>
    <x v="22"/>
    <x v="1"/>
  </r>
  <r>
    <x v="1610"/>
    <x v="11"/>
    <x v="1"/>
    <x v="0"/>
    <x v="1"/>
    <x v="9"/>
    <x v="1609"/>
    <n v="200223.09"/>
    <n v="0.41"/>
    <x v="4"/>
    <n v="5"/>
    <x v="4"/>
    <x v="22"/>
    <x v="1"/>
  </r>
  <r>
    <x v="1611"/>
    <x v="23"/>
    <x v="2"/>
    <x v="0"/>
    <x v="1"/>
    <x v="7"/>
    <x v="1610"/>
    <n v="375507.3"/>
    <n v="0.42"/>
    <x v="4"/>
    <n v="5"/>
    <x v="4"/>
    <x v="22"/>
    <x v="1"/>
  </r>
  <r>
    <x v="1612"/>
    <x v="30"/>
    <x v="1"/>
    <x v="1"/>
    <x v="1"/>
    <x v="18"/>
    <x v="1611"/>
    <n v="97620.6"/>
    <n v="0.2"/>
    <x v="5"/>
    <n v="6"/>
    <x v="4"/>
    <x v="22"/>
    <x v="1"/>
  </r>
  <r>
    <x v="1613"/>
    <x v="39"/>
    <x v="2"/>
    <x v="1"/>
    <x v="3"/>
    <x v="12"/>
    <x v="1612"/>
    <n v="381971.46"/>
    <n v="0.31"/>
    <x v="5"/>
    <n v="6"/>
    <x v="4"/>
    <x v="22"/>
    <x v="1"/>
  </r>
  <r>
    <x v="1614"/>
    <x v="11"/>
    <x v="1"/>
    <x v="0"/>
    <x v="1"/>
    <x v="9"/>
    <x v="1613"/>
    <n v="182415.03"/>
    <n v="0.43"/>
    <x v="5"/>
    <n v="6"/>
    <x v="4"/>
    <x v="22"/>
    <x v="1"/>
  </r>
  <r>
    <x v="1615"/>
    <x v="5"/>
    <x v="2"/>
    <x v="0"/>
    <x v="1"/>
    <x v="5"/>
    <x v="1614"/>
    <n v="1065744.55"/>
    <n v="0.65"/>
    <x v="5"/>
    <n v="6"/>
    <x v="4"/>
    <x v="22"/>
    <x v="1"/>
  </r>
  <r>
    <x v="1616"/>
    <x v="41"/>
    <x v="2"/>
    <x v="0"/>
    <x v="1"/>
    <x v="3"/>
    <x v="1615"/>
    <n v="487637.85"/>
    <n v="0.35"/>
    <x v="5"/>
    <n v="6"/>
    <x v="4"/>
    <x v="23"/>
    <x v="1"/>
  </r>
  <r>
    <x v="1617"/>
    <x v="5"/>
    <x v="2"/>
    <x v="0"/>
    <x v="1"/>
    <x v="5"/>
    <x v="1616"/>
    <n v="768389.05"/>
    <n v="0.65"/>
    <x v="5"/>
    <n v="6"/>
    <x v="4"/>
    <x v="23"/>
    <x v="1"/>
  </r>
  <r>
    <x v="1618"/>
    <x v="4"/>
    <x v="2"/>
    <x v="2"/>
    <x v="0"/>
    <x v="4"/>
    <x v="1617"/>
    <n v="195573.21"/>
    <n v="0.21"/>
    <x v="5"/>
    <n v="6"/>
    <x v="4"/>
    <x v="23"/>
    <x v="1"/>
  </r>
  <r>
    <x v="1619"/>
    <x v="47"/>
    <x v="2"/>
    <x v="1"/>
    <x v="1"/>
    <x v="0"/>
    <x v="1618"/>
    <n v="142428"/>
    <n v="0.2"/>
    <x v="5"/>
    <n v="6"/>
    <x v="4"/>
    <x v="23"/>
    <x v="1"/>
  </r>
  <r>
    <x v="1620"/>
    <x v="29"/>
    <x v="1"/>
    <x v="0"/>
    <x v="1"/>
    <x v="3"/>
    <x v="1619"/>
    <n v="150819.76"/>
    <n v="0.52"/>
    <x v="5"/>
    <n v="6"/>
    <x v="4"/>
    <x v="23"/>
    <x v="1"/>
  </r>
  <r>
    <x v="1621"/>
    <x v="7"/>
    <x v="1"/>
    <x v="1"/>
    <x v="1"/>
    <x v="7"/>
    <x v="1620"/>
    <n v="97090.5"/>
    <n v="0.3"/>
    <x v="5"/>
    <n v="6"/>
    <x v="4"/>
    <x v="23"/>
    <x v="1"/>
  </r>
  <r>
    <x v="1622"/>
    <x v="28"/>
    <x v="2"/>
    <x v="0"/>
    <x v="2"/>
    <x v="17"/>
    <x v="1621"/>
    <n v="823040.97"/>
    <n v="0.47"/>
    <x v="5"/>
    <n v="6"/>
    <x v="4"/>
    <x v="23"/>
    <x v="1"/>
  </r>
  <r>
    <x v="1623"/>
    <x v="34"/>
    <x v="0"/>
    <x v="0"/>
    <x v="1"/>
    <x v="19"/>
    <x v="1622"/>
    <n v="34571.519999999997"/>
    <n v="0.36"/>
    <x v="5"/>
    <n v="6"/>
    <x v="4"/>
    <x v="24"/>
    <x v="1"/>
  </r>
  <r>
    <x v="1624"/>
    <x v="6"/>
    <x v="1"/>
    <x v="0"/>
    <x v="1"/>
    <x v="6"/>
    <x v="1623"/>
    <n v="157167.24"/>
    <n v="0.38"/>
    <x v="5"/>
    <n v="6"/>
    <x v="4"/>
    <x v="24"/>
    <x v="1"/>
  </r>
  <r>
    <x v="1625"/>
    <x v="3"/>
    <x v="2"/>
    <x v="2"/>
    <x v="1"/>
    <x v="3"/>
    <x v="1624"/>
    <n v="348866.4"/>
    <n v="0.2"/>
    <x v="5"/>
    <n v="6"/>
    <x v="4"/>
    <x v="24"/>
    <x v="1"/>
  </r>
  <r>
    <x v="1626"/>
    <x v="38"/>
    <x v="1"/>
    <x v="0"/>
    <x v="0"/>
    <x v="17"/>
    <x v="1625"/>
    <n v="266326.92000000004"/>
    <n v="0.54"/>
    <x v="5"/>
    <n v="6"/>
    <x v="4"/>
    <x v="24"/>
    <x v="1"/>
  </r>
  <r>
    <x v="1627"/>
    <x v="30"/>
    <x v="1"/>
    <x v="1"/>
    <x v="1"/>
    <x v="18"/>
    <x v="1626"/>
    <n v="112337.51999999999"/>
    <n v="0.24"/>
    <x v="5"/>
    <n v="6"/>
    <x v="4"/>
    <x v="24"/>
    <x v="1"/>
  </r>
  <r>
    <x v="1628"/>
    <x v="34"/>
    <x v="0"/>
    <x v="1"/>
    <x v="1"/>
    <x v="19"/>
    <x v="1627"/>
    <n v="46697.49"/>
    <n v="0.21"/>
    <x v="5"/>
    <n v="6"/>
    <x v="4"/>
    <x v="24"/>
    <x v="1"/>
  </r>
  <r>
    <x v="1629"/>
    <x v="6"/>
    <x v="1"/>
    <x v="0"/>
    <x v="0"/>
    <x v="6"/>
    <x v="1628"/>
    <n v="199747.20000000001"/>
    <n v="0.64"/>
    <x v="5"/>
    <n v="6"/>
    <x v="4"/>
    <x v="24"/>
    <x v="1"/>
  </r>
  <r>
    <x v="1630"/>
    <x v="28"/>
    <x v="2"/>
    <x v="1"/>
    <x v="1"/>
    <x v="17"/>
    <x v="1629"/>
    <n v="563733.11"/>
    <n v="0.37"/>
    <x v="5"/>
    <n v="6"/>
    <x v="4"/>
    <x v="25"/>
    <x v="1"/>
  </r>
  <r>
    <x v="1631"/>
    <x v="23"/>
    <x v="2"/>
    <x v="0"/>
    <x v="1"/>
    <x v="7"/>
    <x v="1630"/>
    <n v="762798.5"/>
    <n v="0.43"/>
    <x v="5"/>
    <n v="6"/>
    <x v="4"/>
    <x v="25"/>
    <x v="1"/>
  </r>
  <r>
    <x v="1632"/>
    <x v="1"/>
    <x v="1"/>
    <x v="0"/>
    <x v="0"/>
    <x v="1"/>
    <x v="1631"/>
    <n v="237038.97"/>
    <n v="0.49"/>
    <x v="5"/>
    <n v="6"/>
    <x v="4"/>
    <x v="25"/>
    <x v="1"/>
  </r>
  <r>
    <x v="1633"/>
    <x v="49"/>
    <x v="0"/>
    <x v="0"/>
    <x v="1"/>
    <x v="16"/>
    <x v="1632"/>
    <n v="109343"/>
    <n v="0.52"/>
    <x v="5"/>
    <n v="6"/>
    <x v="4"/>
    <x v="25"/>
    <x v="1"/>
  </r>
  <r>
    <x v="1634"/>
    <x v="5"/>
    <x v="2"/>
    <x v="0"/>
    <x v="0"/>
    <x v="5"/>
    <x v="1633"/>
    <n v="589079.4"/>
    <n v="0.65"/>
    <x v="5"/>
    <n v="6"/>
    <x v="4"/>
    <x v="25"/>
    <x v="1"/>
  </r>
  <r>
    <x v="1635"/>
    <x v="18"/>
    <x v="2"/>
    <x v="0"/>
    <x v="1"/>
    <x v="13"/>
    <x v="1634"/>
    <n v="437407.65"/>
    <n v="0.45"/>
    <x v="5"/>
    <n v="6"/>
    <x v="4"/>
    <x v="25"/>
    <x v="1"/>
  </r>
  <r>
    <x v="1636"/>
    <x v="19"/>
    <x v="1"/>
    <x v="1"/>
    <x v="1"/>
    <x v="6"/>
    <x v="1635"/>
    <n v="149322.03"/>
    <n v="0.33"/>
    <x v="5"/>
    <n v="6"/>
    <x v="4"/>
    <x v="25"/>
    <x v="1"/>
  </r>
  <r>
    <x v="1637"/>
    <x v="20"/>
    <x v="0"/>
    <x v="0"/>
    <x v="0"/>
    <x v="14"/>
    <x v="1636"/>
    <n v="97903.26"/>
    <n v="0.42"/>
    <x v="5"/>
    <n v="6"/>
    <x v="4"/>
    <x v="26"/>
    <x v="1"/>
  </r>
  <r>
    <x v="1638"/>
    <x v="22"/>
    <x v="2"/>
    <x v="2"/>
    <x v="1"/>
    <x v="10"/>
    <x v="1637"/>
    <n v="221901.92"/>
    <n v="0.16"/>
    <x v="5"/>
    <n v="6"/>
    <x v="4"/>
    <x v="26"/>
    <x v="1"/>
  </r>
  <r>
    <x v="1639"/>
    <x v="31"/>
    <x v="1"/>
    <x v="1"/>
    <x v="1"/>
    <x v="4"/>
    <x v="1638"/>
    <n v="78398.320000000007"/>
    <n v="0.26"/>
    <x v="5"/>
    <n v="6"/>
    <x v="4"/>
    <x v="26"/>
    <x v="1"/>
  </r>
  <r>
    <x v="1640"/>
    <x v="7"/>
    <x v="1"/>
    <x v="0"/>
    <x v="1"/>
    <x v="7"/>
    <x v="1639"/>
    <n v="144863.10999999999"/>
    <n v="0.49"/>
    <x v="5"/>
    <n v="6"/>
    <x v="4"/>
    <x v="26"/>
    <x v="1"/>
  </r>
  <r>
    <x v="1641"/>
    <x v="23"/>
    <x v="2"/>
    <x v="0"/>
    <x v="0"/>
    <x v="7"/>
    <x v="1640"/>
    <n v="278718.69"/>
    <n v="0.43"/>
    <x v="5"/>
    <n v="6"/>
    <x v="4"/>
    <x v="26"/>
    <x v="1"/>
  </r>
  <r>
    <x v="1642"/>
    <x v="13"/>
    <x v="1"/>
    <x v="0"/>
    <x v="1"/>
    <x v="11"/>
    <x v="1641"/>
    <n v="285876.82999999996"/>
    <n v="0.59"/>
    <x v="6"/>
    <n v="7"/>
    <x v="4"/>
    <x v="26"/>
    <x v="2"/>
  </r>
  <r>
    <x v="1643"/>
    <x v="0"/>
    <x v="0"/>
    <x v="0"/>
    <x v="1"/>
    <x v="0"/>
    <x v="1642"/>
    <n v="63862.71"/>
    <n v="0.51"/>
    <x v="6"/>
    <n v="7"/>
    <x v="4"/>
    <x v="26"/>
    <x v="2"/>
  </r>
  <r>
    <x v="1644"/>
    <x v="40"/>
    <x v="2"/>
    <x v="0"/>
    <x v="0"/>
    <x v="14"/>
    <x v="1643"/>
    <n v="252355.5"/>
    <n v="0.5"/>
    <x v="6"/>
    <n v="7"/>
    <x v="4"/>
    <x v="27"/>
    <x v="2"/>
  </r>
  <r>
    <x v="1645"/>
    <x v="35"/>
    <x v="1"/>
    <x v="0"/>
    <x v="1"/>
    <x v="17"/>
    <x v="1644"/>
    <n v="257739.58"/>
    <n v="0.62"/>
    <x v="6"/>
    <n v="7"/>
    <x v="4"/>
    <x v="27"/>
    <x v="2"/>
  </r>
  <r>
    <x v="1646"/>
    <x v="23"/>
    <x v="2"/>
    <x v="1"/>
    <x v="0"/>
    <x v="7"/>
    <x v="1645"/>
    <n v="181349.28"/>
    <n v="0.27"/>
    <x v="6"/>
    <n v="7"/>
    <x v="4"/>
    <x v="27"/>
    <x v="2"/>
  </r>
  <r>
    <x v="1647"/>
    <x v="10"/>
    <x v="2"/>
    <x v="1"/>
    <x v="1"/>
    <x v="9"/>
    <x v="1646"/>
    <n v="212790.24000000002"/>
    <n v="0.27"/>
    <x v="6"/>
    <n v="7"/>
    <x v="4"/>
    <x v="27"/>
    <x v="2"/>
  </r>
  <r>
    <x v="1648"/>
    <x v="38"/>
    <x v="1"/>
    <x v="1"/>
    <x v="1"/>
    <x v="17"/>
    <x v="1647"/>
    <n v="128461.5"/>
    <n v="0.3"/>
    <x v="6"/>
    <n v="7"/>
    <x v="4"/>
    <x v="27"/>
    <x v="2"/>
  </r>
  <r>
    <x v="1649"/>
    <x v="49"/>
    <x v="0"/>
    <x v="2"/>
    <x v="1"/>
    <x v="16"/>
    <x v="1648"/>
    <n v="51668.810000000005"/>
    <n v="0.23"/>
    <x v="6"/>
    <n v="7"/>
    <x v="4"/>
    <x v="27"/>
    <x v="2"/>
  </r>
  <r>
    <x v="1650"/>
    <x v="4"/>
    <x v="2"/>
    <x v="2"/>
    <x v="1"/>
    <x v="4"/>
    <x v="1649"/>
    <n v="516261.55"/>
    <n v="0.35"/>
    <x v="6"/>
    <n v="7"/>
    <x v="4"/>
    <x v="27"/>
    <x v="2"/>
  </r>
  <r>
    <x v="1651"/>
    <x v="26"/>
    <x v="2"/>
    <x v="0"/>
    <x v="1"/>
    <x v="3"/>
    <x v="1650"/>
    <n v="261863.74000000002"/>
    <n v="0.46"/>
    <x v="6"/>
    <n v="7"/>
    <x v="4"/>
    <x v="28"/>
    <x v="2"/>
  </r>
  <r>
    <x v="1652"/>
    <x v="25"/>
    <x v="0"/>
    <x v="1"/>
    <x v="1"/>
    <x v="10"/>
    <x v="1651"/>
    <n v="52607.31"/>
    <n v="0.31"/>
    <x v="6"/>
    <n v="7"/>
    <x v="4"/>
    <x v="28"/>
    <x v="2"/>
  </r>
  <r>
    <x v="1653"/>
    <x v="7"/>
    <x v="1"/>
    <x v="0"/>
    <x v="0"/>
    <x v="7"/>
    <x v="1652"/>
    <n v="178431.08"/>
    <n v="0.43"/>
    <x v="6"/>
    <n v="7"/>
    <x v="4"/>
    <x v="28"/>
    <x v="2"/>
  </r>
  <r>
    <x v="1654"/>
    <x v="17"/>
    <x v="2"/>
    <x v="0"/>
    <x v="0"/>
    <x v="12"/>
    <x v="1653"/>
    <n v="561193.20000000007"/>
    <n v="0.45"/>
    <x v="6"/>
    <n v="7"/>
    <x v="4"/>
    <x v="28"/>
    <x v="2"/>
  </r>
  <r>
    <x v="1655"/>
    <x v="21"/>
    <x v="2"/>
    <x v="2"/>
    <x v="1"/>
    <x v="1"/>
    <x v="1654"/>
    <n v="142909.44"/>
    <n v="0.24"/>
    <x v="6"/>
    <n v="7"/>
    <x v="4"/>
    <x v="28"/>
    <x v="2"/>
  </r>
  <r>
    <x v="1656"/>
    <x v="6"/>
    <x v="1"/>
    <x v="0"/>
    <x v="1"/>
    <x v="6"/>
    <x v="1655"/>
    <n v="108965.51999999999"/>
    <n v="0.36"/>
    <x v="6"/>
    <n v="7"/>
    <x v="4"/>
    <x v="28"/>
    <x v="2"/>
  </r>
  <r>
    <x v="1657"/>
    <x v="48"/>
    <x v="2"/>
    <x v="1"/>
    <x v="0"/>
    <x v="13"/>
    <x v="1656"/>
    <n v="274896.96000000002"/>
    <n v="0.39"/>
    <x v="6"/>
    <n v="7"/>
    <x v="4"/>
    <x v="28"/>
    <x v="2"/>
  </r>
  <r>
    <x v="1658"/>
    <x v="12"/>
    <x v="2"/>
    <x v="0"/>
    <x v="0"/>
    <x v="10"/>
    <x v="1657"/>
    <n v="436957.83"/>
    <n v="0.43"/>
    <x v="6"/>
    <n v="7"/>
    <x v="4"/>
    <x v="29"/>
    <x v="2"/>
  </r>
  <r>
    <x v="1659"/>
    <x v="13"/>
    <x v="1"/>
    <x v="1"/>
    <x v="0"/>
    <x v="11"/>
    <x v="1658"/>
    <n v="58341.340000000004"/>
    <n v="0.23"/>
    <x v="6"/>
    <n v="7"/>
    <x v="4"/>
    <x v="29"/>
    <x v="2"/>
  </r>
  <r>
    <x v="1660"/>
    <x v="47"/>
    <x v="2"/>
    <x v="0"/>
    <x v="1"/>
    <x v="0"/>
    <x v="1659"/>
    <n v="217077.84"/>
    <n v="0.36"/>
    <x v="6"/>
    <n v="7"/>
    <x v="4"/>
    <x v="29"/>
    <x v="2"/>
  </r>
  <r>
    <x v="1661"/>
    <x v="43"/>
    <x v="2"/>
    <x v="2"/>
    <x v="0"/>
    <x v="12"/>
    <x v="1660"/>
    <n v="225649.5"/>
    <n v="0.25"/>
    <x v="6"/>
    <n v="7"/>
    <x v="4"/>
    <x v="29"/>
    <x v="2"/>
  </r>
  <r>
    <x v="1662"/>
    <x v="41"/>
    <x v="2"/>
    <x v="0"/>
    <x v="1"/>
    <x v="3"/>
    <x v="1661"/>
    <n v="347755.23"/>
    <n v="0.51"/>
    <x v="6"/>
    <n v="7"/>
    <x v="4"/>
    <x v="29"/>
    <x v="2"/>
  </r>
  <r>
    <x v="1663"/>
    <x v="12"/>
    <x v="2"/>
    <x v="0"/>
    <x v="1"/>
    <x v="10"/>
    <x v="1662"/>
    <n v="429462"/>
    <n v="0.4"/>
    <x v="6"/>
    <n v="7"/>
    <x v="4"/>
    <x v="29"/>
    <x v="2"/>
  </r>
  <r>
    <x v="1664"/>
    <x v="49"/>
    <x v="0"/>
    <x v="0"/>
    <x v="1"/>
    <x v="16"/>
    <x v="1663"/>
    <n v="75495.239999999991"/>
    <n v="0.36"/>
    <x v="6"/>
    <n v="7"/>
    <x v="4"/>
    <x v="29"/>
    <x v="2"/>
  </r>
  <r>
    <x v="1665"/>
    <x v="14"/>
    <x v="0"/>
    <x v="2"/>
    <x v="1"/>
    <x v="10"/>
    <x v="1664"/>
    <n v="51650.64"/>
    <n v="0.24"/>
    <x v="6"/>
    <n v="7"/>
    <x v="4"/>
    <x v="30"/>
    <x v="2"/>
  </r>
  <r>
    <x v="1666"/>
    <x v="11"/>
    <x v="1"/>
    <x v="0"/>
    <x v="2"/>
    <x v="9"/>
    <x v="1665"/>
    <n v="180069.76000000001"/>
    <n v="0.52"/>
    <x v="6"/>
    <n v="7"/>
    <x v="4"/>
    <x v="30"/>
    <x v="2"/>
  </r>
  <r>
    <x v="1667"/>
    <x v="2"/>
    <x v="0"/>
    <x v="0"/>
    <x v="1"/>
    <x v="2"/>
    <x v="1666"/>
    <n v="76341.899999999994"/>
    <n v="0.51"/>
    <x v="6"/>
    <n v="7"/>
    <x v="4"/>
    <x v="30"/>
    <x v="2"/>
  </r>
  <r>
    <x v="1668"/>
    <x v="48"/>
    <x v="2"/>
    <x v="1"/>
    <x v="1"/>
    <x v="13"/>
    <x v="1667"/>
    <n v="530773.66"/>
    <n v="0.34"/>
    <x v="6"/>
    <n v="7"/>
    <x v="4"/>
    <x v="30"/>
    <x v="2"/>
  </r>
  <r>
    <x v="1669"/>
    <x v="3"/>
    <x v="2"/>
    <x v="0"/>
    <x v="1"/>
    <x v="3"/>
    <x v="1668"/>
    <n v="792679.92"/>
    <n v="0.62"/>
    <x v="6"/>
    <n v="7"/>
    <x v="4"/>
    <x v="30"/>
    <x v="2"/>
  </r>
  <r>
    <x v="1670"/>
    <x v="18"/>
    <x v="2"/>
    <x v="1"/>
    <x v="1"/>
    <x v="13"/>
    <x v="1669"/>
    <n v="362091.84"/>
    <n v="0.22"/>
    <x v="6"/>
    <n v="7"/>
    <x v="4"/>
    <x v="30"/>
    <x v="2"/>
  </r>
  <r>
    <x v="1671"/>
    <x v="30"/>
    <x v="1"/>
    <x v="0"/>
    <x v="0"/>
    <x v="18"/>
    <x v="1670"/>
    <n v="201173.22"/>
    <n v="0.54"/>
    <x v="6"/>
    <n v="7"/>
    <x v="4"/>
    <x v="30"/>
    <x v="2"/>
  </r>
  <r>
    <x v="1672"/>
    <x v="23"/>
    <x v="2"/>
    <x v="0"/>
    <x v="1"/>
    <x v="7"/>
    <x v="1671"/>
    <n v="430891.35000000003"/>
    <n v="0.51"/>
    <x v="6"/>
    <n v="7"/>
    <x v="4"/>
    <x v="31"/>
    <x v="2"/>
  </r>
  <r>
    <x v="1673"/>
    <x v="10"/>
    <x v="2"/>
    <x v="0"/>
    <x v="0"/>
    <x v="9"/>
    <x v="1672"/>
    <n v="1038885.25"/>
    <n v="0.65"/>
    <x v="7"/>
    <n v="8"/>
    <x v="4"/>
    <x v="31"/>
    <x v="2"/>
  </r>
  <r>
    <x v="1674"/>
    <x v="7"/>
    <x v="1"/>
    <x v="1"/>
    <x v="1"/>
    <x v="7"/>
    <x v="1673"/>
    <n v="106225.60000000001"/>
    <n v="0.4"/>
    <x v="7"/>
    <n v="8"/>
    <x v="4"/>
    <x v="31"/>
    <x v="2"/>
  </r>
  <r>
    <x v="1675"/>
    <x v="11"/>
    <x v="1"/>
    <x v="0"/>
    <x v="1"/>
    <x v="9"/>
    <x v="1674"/>
    <n v="231983.87"/>
    <n v="0.59"/>
    <x v="7"/>
    <n v="8"/>
    <x v="4"/>
    <x v="31"/>
    <x v="2"/>
  </r>
  <r>
    <x v="1676"/>
    <x v="7"/>
    <x v="1"/>
    <x v="1"/>
    <x v="1"/>
    <x v="7"/>
    <x v="1675"/>
    <n v="82155.400000000009"/>
    <n v="0.2"/>
    <x v="7"/>
    <n v="8"/>
    <x v="4"/>
    <x v="31"/>
    <x v="2"/>
  </r>
  <r>
    <x v="1677"/>
    <x v="15"/>
    <x v="0"/>
    <x v="0"/>
    <x v="1"/>
    <x v="5"/>
    <x v="1676"/>
    <n v="117615.18000000001"/>
    <n v="0.51"/>
    <x v="7"/>
    <n v="8"/>
    <x v="4"/>
    <x v="31"/>
    <x v="2"/>
  </r>
  <r>
    <x v="1678"/>
    <x v="20"/>
    <x v="0"/>
    <x v="0"/>
    <x v="0"/>
    <x v="14"/>
    <x v="1677"/>
    <n v="55651.519999999997"/>
    <n v="0.61"/>
    <x v="7"/>
    <n v="8"/>
    <x v="4"/>
    <x v="31"/>
    <x v="2"/>
  </r>
  <r>
    <x v="1679"/>
    <x v="42"/>
    <x v="2"/>
    <x v="1"/>
    <x v="0"/>
    <x v="7"/>
    <x v="1678"/>
    <n v="149467.64000000001"/>
    <n v="0.28000000000000003"/>
    <x v="7"/>
    <n v="8"/>
    <x v="4"/>
    <x v="32"/>
    <x v="2"/>
  </r>
  <r>
    <x v="1680"/>
    <x v="21"/>
    <x v="2"/>
    <x v="0"/>
    <x v="1"/>
    <x v="1"/>
    <x v="1679"/>
    <n v="372875.10000000003"/>
    <n v="0.65"/>
    <x v="7"/>
    <n v="8"/>
    <x v="4"/>
    <x v="32"/>
    <x v="2"/>
  </r>
  <r>
    <x v="1681"/>
    <x v="33"/>
    <x v="2"/>
    <x v="0"/>
    <x v="1"/>
    <x v="13"/>
    <x v="1680"/>
    <n v="413502.68"/>
    <n v="0.59"/>
    <x v="7"/>
    <n v="8"/>
    <x v="4"/>
    <x v="32"/>
    <x v="2"/>
  </r>
  <r>
    <x v="1682"/>
    <x v="20"/>
    <x v="0"/>
    <x v="0"/>
    <x v="0"/>
    <x v="14"/>
    <x v="1681"/>
    <n v="43832.42"/>
    <n v="0.37"/>
    <x v="7"/>
    <n v="8"/>
    <x v="4"/>
    <x v="32"/>
    <x v="2"/>
  </r>
  <r>
    <x v="1683"/>
    <x v="15"/>
    <x v="0"/>
    <x v="0"/>
    <x v="2"/>
    <x v="5"/>
    <x v="1682"/>
    <n v="93933.84"/>
    <n v="0.42"/>
    <x v="7"/>
    <n v="8"/>
    <x v="4"/>
    <x v="32"/>
    <x v="2"/>
  </r>
  <r>
    <x v="1684"/>
    <x v="32"/>
    <x v="1"/>
    <x v="1"/>
    <x v="1"/>
    <x v="13"/>
    <x v="1683"/>
    <n v="72542.23"/>
    <n v="0.23"/>
    <x v="7"/>
    <n v="8"/>
    <x v="4"/>
    <x v="32"/>
    <x v="2"/>
  </r>
  <r>
    <x v="1685"/>
    <x v="22"/>
    <x v="2"/>
    <x v="0"/>
    <x v="1"/>
    <x v="10"/>
    <x v="1684"/>
    <n v="577821.6"/>
    <n v="0.37"/>
    <x v="7"/>
    <n v="8"/>
    <x v="4"/>
    <x v="32"/>
    <x v="2"/>
  </r>
  <r>
    <x v="1686"/>
    <x v="5"/>
    <x v="2"/>
    <x v="1"/>
    <x v="1"/>
    <x v="5"/>
    <x v="1685"/>
    <n v="319688.2"/>
    <n v="0.2"/>
    <x v="7"/>
    <n v="8"/>
    <x v="4"/>
    <x v="33"/>
    <x v="2"/>
  </r>
  <r>
    <x v="1687"/>
    <x v="33"/>
    <x v="2"/>
    <x v="0"/>
    <x v="1"/>
    <x v="13"/>
    <x v="1686"/>
    <n v="757356.6"/>
    <n v="0.52"/>
    <x v="7"/>
    <n v="8"/>
    <x v="4"/>
    <x v="33"/>
    <x v="2"/>
  </r>
  <r>
    <x v="1688"/>
    <x v="28"/>
    <x v="2"/>
    <x v="2"/>
    <x v="1"/>
    <x v="17"/>
    <x v="1687"/>
    <n v="472737.33"/>
    <n v="0.27"/>
    <x v="7"/>
    <n v="8"/>
    <x v="4"/>
    <x v="33"/>
    <x v="2"/>
  </r>
  <r>
    <x v="1689"/>
    <x v="26"/>
    <x v="2"/>
    <x v="1"/>
    <x v="0"/>
    <x v="3"/>
    <x v="1688"/>
    <n v="243539.34"/>
    <n v="0.38"/>
    <x v="7"/>
    <n v="8"/>
    <x v="4"/>
    <x v="33"/>
    <x v="2"/>
  </r>
  <r>
    <x v="1690"/>
    <x v="18"/>
    <x v="2"/>
    <x v="0"/>
    <x v="0"/>
    <x v="13"/>
    <x v="1689"/>
    <n v="892855.98"/>
    <n v="0.56999999999999995"/>
    <x v="7"/>
    <n v="8"/>
    <x v="4"/>
    <x v="33"/>
    <x v="2"/>
  </r>
  <r>
    <x v="1691"/>
    <x v="43"/>
    <x v="2"/>
    <x v="2"/>
    <x v="1"/>
    <x v="12"/>
    <x v="1690"/>
    <n v="233694.26"/>
    <n v="0.23"/>
    <x v="7"/>
    <n v="8"/>
    <x v="4"/>
    <x v="33"/>
    <x v="2"/>
  </r>
  <r>
    <x v="1692"/>
    <x v="14"/>
    <x v="0"/>
    <x v="1"/>
    <x v="1"/>
    <x v="10"/>
    <x v="1691"/>
    <n v="71197.7"/>
    <n v="0.31"/>
    <x v="7"/>
    <n v="8"/>
    <x v="4"/>
    <x v="33"/>
    <x v="2"/>
  </r>
  <r>
    <x v="1693"/>
    <x v="35"/>
    <x v="1"/>
    <x v="0"/>
    <x v="1"/>
    <x v="17"/>
    <x v="1692"/>
    <n v="131822.6"/>
    <n v="0.52"/>
    <x v="7"/>
    <n v="8"/>
    <x v="4"/>
    <x v="34"/>
    <x v="2"/>
  </r>
  <r>
    <x v="1694"/>
    <x v="11"/>
    <x v="1"/>
    <x v="1"/>
    <x v="1"/>
    <x v="9"/>
    <x v="1693"/>
    <n v="187208.40000000002"/>
    <n v="0.4"/>
    <x v="7"/>
    <n v="8"/>
    <x v="4"/>
    <x v="34"/>
    <x v="2"/>
  </r>
  <r>
    <x v="1695"/>
    <x v="3"/>
    <x v="2"/>
    <x v="1"/>
    <x v="1"/>
    <x v="3"/>
    <x v="1694"/>
    <n v="408072.72000000003"/>
    <n v="0.33"/>
    <x v="7"/>
    <n v="8"/>
    <x v="4"/>
    <x v="34"/>
    <x v="2"/>
  </r>
  <r>
    <x v="1696"/>
    <x v="14"/>
    <x v="0"/>
    <x v="0"/>
    <x v="1"/>
    <x v="10"/>
    <x v="1695"/>
    <n v="44809.59"/>
    <n v="0.37"/>
    <x v="7"/>
    <n v="8"/>
    <x v="4"/>
    <x v="34"/>
    <x v="2"/>
  </r>
  <r>
    <x v="1697"/>
    <x v="11"/>
    <x v="1"/>
    <x v="0"/>
    <x v="1"/>
    <x v="9"/>
    <x v="1696"/>
    <n v="128993.20000000001"/>
    <n v="0.46"/>
    <x v="7"/>
    <n v="8"/>
    <x v="4"/>
    <x v="34"/>
    <x v="2"/>
  </r>
  <r>
    <x v="1698"/>
    <x v="2"/>
    <x v="0"/>
    <x v="0"/>
    <x v="1"/>
    <x v="2"/>
    <x v="1697"/>
    <n v="89717.4"/>
    <n v="0.36"/>
    <x v="7"/>
    <n v="8"/>
    <x v="4"/>
    <x v="34"/>
    <x v="2"/>
  </r>
  <r>
    <x v="1699"/>
    <x v="14"/>
    <x v="0"/>
    <x v="1"/>
    <x v="1"/>
    <x v="10"/>
    <x v="1698"/>
    <n v="97153.680000000008"/>
    <n v="0.39"/>
    <x v="7"/>
    <n v="8"/>
    <x v="4"/>
    <x v="34"/>
    <x v="2"/>
  </r>
  <r>
    <x v="1700"/>
    <x v="33"/>
    <x v="2"/>
    <x v="1"/>
    <x v="1"/>
    <x v="13"/>
    <x v="1699"/>
    <n v="630188.06999999995"/>
    <n v="0.37"/>
    <x v="7"/>
    <n v="8"/>
    <x v="4"/>
    <x v="35"/>
    <x v="2"/>
  </r>
  <r>
    <x v="1701"/>
    <x v="41"/>
    <x v="2"/>
    <x v="2"/>
    <x v="1"/>
    <x v="3"/>
    <x v="1700"/>
    <n v="177684.47999999998"/>
    <n v="0.24"/>
    <x v="7"/>
    <n v="8"/>
    <x v="4"/>
    <x v="35"/>
    <x v="2"/>
  </r>
  <r>
    <x v="1702"/>
    <x v="30"/>
    <x v="1"/>
    <x v="0"/>
    <x v="1"/>
    <x v="18"/>
    <x v="1701"/>
    <n v="186248.25"/>
    <n v="0.59"/>
    <x v="7"/>
    <n v="8"/>
    <x v="4"/>
    <x v="35"/>
    <x v="2"/>
  </r>
  <r>
    <x v="1703"/>
    <x v="23"/>
    <x v="2"/>
    <x v="0"/>
    <x v="1"/>
    <x v="7"/>
    <x v="1702"/>
    <n v="698954.05999999994"/>
    <n v="0.41"/>
    <x v="7"/>
    <n v="8"/>
    <x v="4"/>
    <x v="35"/>
    <x v="2"/>
  </r>
  <r>
    <x v="1704"/>
    <x v="3"/>
    <x v="2"/>
    <x v="0"/>
    <x v="1"/>
    <x v="3"/>
    <x v="1703"/>
    <n v="666566.94000000006"/>
    <n v="0.39"/>
    <x v="8"/>
    <n v="9"/>
    <x v="4"/>
    <x v="35"/>
    <x v="2"/>
  </r>
  <r>
    <x v="1705"/>
    <x v="6"/>
    <x v="1"/>
    <x v="1"/>
    <x v="3"/>
    <x v="6"/>
    <x v="1704"/>
    <n v="116821.62000000001"/>
    <n v="0.34"/>
    <x v="8"/>
    <n v="9"/>
    <x v="4"/>
    <x v="35"/>
    <x v="2"/>
  </r>
  <r>
    <x v="1706"/>
    <x v="26"/>
    <x v="2"/>
    <x v="1"/>
    <x v="1"/>
    <x v="3"/>
    <x v="1705"/>
    <n v="487679.98"/>
    <n v="0.37"/>
    <x v="8"/>
    <n v="9"/>
    <x v="4"/>
    <x v="35"/>
    <x v="2"/>
  </r>
  <r>
    <x v="1707"/>
    <x v="19"/>
    <x v="1"/>
    <x v="1"/>
    <x v="0"/>
    <x v="6"/>
    <x v="1706"/>
    <n v="68745.39"/>
    <n v="0.21"/>
    <x v="8"/>
    <n v="9"/>
    <x v="4"/>
    <x v="36"/>
    <x v="2"/>
  </r>
  <r>
    <x v="1708"/>
    <x v="41"/>
    <x v="2"/>
    <x v="0"/>
    <x v="1"/>
    <x v="3"/>
    <x v="1707"/>
    <n v="606124.43000000005"/>
    <n v="0.53"/>
    <x v="8"/>
    <n v="9"/>
    <x v="4"/>
    <x v="36"/>
    <x v="2"/>
  </r>
  <r>
    <x v="1709"/>
    <x v="14"/>
    <x v="0"/>
    <x v="0"/>
    <x v="1"/>
    <x v="10"/>
    <x v="1708"/>
    <n v="54851.16"/>
    <n v="0.39"/>
    <x v="8"/>
    <n v="9"/>
    <x v="4"/>
    <x v="36"/>
    <x v="2"/>
  </r>
  <r>
    <x v="1710"/>
    <x v="7"/>
    <x v="1"/>
    <x v="0"/>
    <x v="1"/>
    <x v="7"/>
    <x v="1709"/>
    <n v="164780.07"/>
    <n v="0.39"/>
    <x v="8"/>
    <n v="9"/>
    <x v="4"/>
    <x v="36"/>
    <x v="2"/>
  </r>
  <r>
    <x v="1711"/>
    <x v="19"/>
    <x v="1"/>
    <x v="1"/>
    <x v="1"/>
    <x v="6"/>
    <x v="1710"/>
    <n v="99539.839999999997"/>
    <n v="0.32"/>
    <x v="8"/>
    <n v="9"/>
    <x v="4"/>
    <x v="36"/>
    <x v="2"/>
  </r>
  <r>
    <x v="1712"/>
    <x v="20"/>
    <x v="0"/>
    <x v="0"/>
    <x v="1"/>
    <x v="14"/>
    <x v="1711"/>
    <n v="60098.5"/>
    <n v="0.49"/>
    <x v="8"/>
    <n v="9"/>
    <x v="4"/>
    <x v="36"/>
    <x v="2"/>
  </r>
  <r>
    <x v="1713"/>
    <x v="15"/>
    <x v="0"/>
    <x v="0"/>
    <x v="1"/>
    <x v="5"/>
    <x v="1712"/>
    <n v="44018.8"/>
    <n v="0.4"/>
    <x v="8"/>
    <n v="9"/>
    <x v="4"/>
    <x v="36"/>
    <x v="2"/>
  </r>
  <r>
    <x v="1714"/>
    <x v="36"/>
    <x v="2"/>
    <x v="2"/>
    <x v="1"/>
    <x v="4"/>
    <x v="1713"/>
    <n v="174925.19999999998"/>
    <n v="0.15"/>
    <x v="8"/>
    <n v="9"/>
    <x v="4"/>
    <x v="37"/>
    <x v="2"/>
  </r>
  <r>
    <x v="1715"/>
    <x v="26"/>
    <x v="2"/>
    <x v="0"/>
    <x v="1"/>
    <x v="3"/>
    <x v="1714"/>
    <n v="780385.32"/>
    <n v="0.44"/>
    <x v="8"/>
    <n v="9"/>
    <x v="4"/>
    <x v="37"/>
    <x v="2"/>
  </r>
  <r>
    <x v="1716"/>
    <x v="22"/>
    <x v="2"/>
    <x v="0"/>
    <x v="1"/>
    <x v="10"/>
    <x v="1715"/>
    <n v="268598.82"/>
    <n v="0.38"/>
    <x v="8"/>
    <n v="9"/>
    <x v="4"/>
    <x v="37"/>
    <x v="2"/>
  </r>
  <r>
    <x v="1717"/>
    <x v="27"/>
    <x v="0"/>
    <x v="0"/>
    <x v="0"/>
    <x v="16"/>
    <x v="1716"/>
    <n v="75506"/>
    <n v="0.4"/>
    <x v="8"/>
    <n v="9"/>
    <x v="4"/>
    <x v="37"/>
    <x v="2"/>
  </r>
  <r>
    <x v="1718"/>
    <x v="40"/>
    <x v="2"/>
    <x v="0"/>
    <x v="1"/>
    <x v="14"/>
    <x v="1717"/>
    <n v="396622.41000000003"/>
    <n v="0.51"/>
    <x v="8"/>
    <n v="9"/>
    <x v="4"/>
    <x v="37"/>
    <x v="2"/>
  </r>
  <r>
    <x v="1719"/>
    <x v="4"/>
    <x v="2"/>
    <x v="1"/>
    <x v="1"/>
    <x v="4"/>
    <x v="1718"/>
    <n v="565485.44000000006"/>
    <n v="0.32"/>
    <x v="8"/>
    <n v="9"/>
    <x v="4"/>
    <x v="37"/>
    <x v="2"/>
  </r>
  <r>
    <x v="1720"/>
    <x v="33"/>
    <x v="2"/>
    <x v="1"/>
    <x v="1"/>
    <x v="13"/>
    <x v="1719"/>
    <n v="274305.08"/>
    <n v="0.28000000000000003"/>
    <x v="8"/>
    <n v="9"/>
    <x v="4"/>
    <x v="37"/>
    <x v="2"/>
  </r>
  <r>
    <x v="1721"/>
    <x v="13"/>
    <x v="1"/>
    <x v="1"/>
    <x v="1"/>
    <x v="11"/>
    <x v="1720"/>
    <n v="129064.8"/>
    <n v="0.4"/>
    <x v="8"/>
    <n v="9"/>
    <x v="4"/>
    <x v="38"/>
    <x v="2"/>
  </r>
  <r>
    <x v="1722"/>
    <x v="24"/>
    <x v="2"/>
    <x v="2"/>
    <x v="1"/>
    <x v="15"/>
    <x v="1721"/>
    <n v="440922.3"/>
    <n v="0.31"/>
    <x v="8"/>
    <n v="9"/>
    <x v="4"/>
    <x v="38"/>
    <x v="2"/>
  </r>
  <r>
    <x v="1723"/>
    <x v="16"/>
    <x v="2"/>
    <x v="0"/>
    <x v="1"/>
    <x v="12"/>
    <x v="1722"/>
    <n v="569307.6"/>
    <n v="0.45"/>
    <x v="8"/>
    <n v="9"/>
    <x v="4"/>
    <x v="38"/>
    <x v="2"/>
  </r>
  <r>
    <x v="1724"/>
    <x v="23"/>
    <x v="2"/>
    <x v="0"/>
    <x v="1"/>
    <x v="7"/>
    <x v="1723"/>
    <n v="750374.56"/>
    <n v="0.52"/>
    <x v="8"/>
    <n v="9"/>
    <x v="4"/>
    <x v="38"/>
    <x v="2"/>
  </r>
  <r>
    <x v="1725"/>
    <x v="25"/>
    <x v="0"/>
    <x v="1"/>
    <x v="1"/>
    <x v="10"/>
    <x v="1724"/>
    <n v="47401.2"/>
    <n v="0.3"/>
    <x v="8"/>
    <n v="9"/>
    <x v="4"/>
    <x v="38"/>
    <x v="2"/>
  </r>
  <r>
    <x v="1726"/>
    <x v="26"/>
    <x v="2"/>
    <x v="1"/>
    <x v="0"/>
    <x v="3"/>
    <x v="1725"/>
    <n v="257753.52"/>
    <n v="0.24"/>
    <x v="8"/>
    <n v="9"/>
    <x v="4"/>
    <x v="38"/>
    <x v="2"/>
  </r>
  <r>
    <x v="1727"/>
    <x v="29"/>
    <x v="1"/>
    <x v="0"/>
    <x v="2"/>
    <x v="3"/>
    <x v="1726"/>
    <n v="162056.40000000002"/>
    <n v="0.55000000000000004"/>
    <x v="8"/>
    <n v="9"/>
    <x v="4"/>
    <x v="38"/>
    <x v="2"/>
  </r>
  <r>
    <x v="1728"/>
    <x v="2"/>
    <x v="0"/>
    <x v="0"/>
    <x v="2"/>
    <x v="2"/>
    <x v="1727"/>
    <n v="133610.13"/>
    <n v="0.61"/>
    <x v="8"/>
    <n v="9"/>
    <x v="4"/>
    <x v="39"/>
    <x v="2"/>
  </r>
  <r>
    <x v="1729"/>
    <x v="30"/>
    <x v="1"/>
    <x v="0"/>
    <x v="1"/>
    <x v="18"/>
    <x v="1728"/>
    <n v="157368.20000000001"/>
    <n v="0.44"/>
    <x v="8"/>
    <n v="9"/>
    <x v="4"/>
    <x v="39"/>
    <x v="2"/>
  </r>
  <r>
    <x v="1730"/>
    <x v="32"/>
    <x v="1"/>
    <x v="1"/>
    <x v="2"/>
    <x v="13"/>
    <x v="1729"/>
    <n v="181408.04"/>
    <n v="0.37"/>
    <x v="8"/>
    <n v="9"/>
    <x v="4"/>
    <x v="39"/>
    <x v="2"/>
  </r>
  <r>
    <x v="1731"/>
    <x v="32"/>
    <x v="1"/>
    <x v="0"/>
    <x v="2"/>
    <x v="13"/>
    <x v="1730"/>
    <n v="156240.76"/>
    <n v="0.52"/>
    <x v="8"/>
    <n v="9"/>
    <x v="4"/>
    <x v="39"/>
    <x v="2"/>
  </r>
  <r>
    <x v="1732"/>
    <x v="2"/>
    <x v="0"/>
    <x v="1"/>
    <x v="2"/>
    <x v="2"/>
    <x v="1731"/>
    <n v="46100.200000000004"/>
    <n v="0.2"/>
    <x v="8"/>
    <n v="9"/>
    <x v="4"/>
    <x v="39"/>
    <x v="2"/>
  </r>
  <r>
    <x v="1733"/>
    <x v="23"/>
    <x v="2"/>
    <x v="1"/>
    <x v="0"/>
    <x v="7"/>
    <x v="1732"/>
    <n v="390496.07"/>
    <n v="0.23"/>
    <x v="8"/>
    <n v="9"/>
    <x v="4"/>
    <x v="39"/>
    <x v="2"/>
  </r>
  <r>
    <x v="1734"/>
    <x v="31"/>
    <x v="1"/>
    <x v="0"/>
    <x v="1"/>
    <x v="4"/>
    <x v="1733"/>
    <n v="125650.89"/>
    <n v="0.37"/>
    <x v="9"/>
    <n v="10"/>
    <x v="4"/>
    <x v="39"/>
    <x v="3"/>
  </r>
  <r>
    <x v="1735"/>
    <x v="34"/>
    <x v="0"/>
    <x v="0"/>
    <x v="2"/>
    <x v="19"/>
    <x v="1734"/>
    <n v="97298.04"/>
    <n v="0.42"/>
    <x v="9"/>
    <n v="10"/>
    <x v="4"/>
    <x v="40"/>
    <x v="3"/>
  </r>
  <r>
    <x v="1736"/>
    <x v="36"/>
    <x v="2"/>
    <x v="2"/>
    <x v="1"/>
    <x v="4"/>
    <x v="1735"/>
    <n v="195715.78"/>
    <n v="0.28999999999999998"/>
    <x v="9"/>
    <n v="10"/>
    <x v="4"/>
    <x v="40"/>
    <x v="3"/>
  </r>
  <r>
    <x v="1737"/>
    <x v="31"/>
    <x v="1"/>
    <x v="1"/>
    <x v="1"/>
    <x v="4"/>
    <x v="1736"/>
    <n v="134841.29999999999"/>
    <n v="0.28999999999999998"/>
    <x v="9"/>
    <n v="10"/>
    <x v="4"/>
    <x v="40"/>
    <x v="3"/>
  </r>
  <r>
    <x v="1738"/>
    <x v="47"/>
    <x v="2"/>
    <x v="0"/>
    <x v="1"/>
    <x v="0"/>
    <x v="1737"/>
    <n v="622563.05999999994"/>
    <n v="0.42"/>
    <x v="9"/>
    <n v="10"/>
    <x v="4"/>
    <x v="40"/>
    <x v="3"/>
  </r>
  <r>
    <x v="1739"/>
    <x v="29"/>
    <x v="1"/>
    <x v="0"/>
    <x v="0"/>
    <x v="3"/>
    <x v="1738"/>
    <n v="208127.63999999998"/>
    <n v="0.42"/>
    <x v="9"/>
    <n v="10"/>
    <x v="4"/>
    <x v="40"/>
    <x v="3"/>
  </r>
  <r>
    <x v="1740"/>
    <x v="17"/>
    <x v="2"/>
    <x v="0"/>
    <x v="1"/>
    <x v="12"/>
    <x v="1739"/>
    <n v="224378.69999999998"/>
    <n v="0.42"/>
    <x v="9"/>
    <n v="10"/>
    <x v="4"/>
    <x v="40"/>
    <x v="3"/>
  </r>
  <r>
    <x v="1741"/>
    <x v="23"/>
    <x v="2"/>
    <x v="0"/>
    <x v="0"/>
    <x v="7"/>
    <x v="1740"/>
    <n v="220127.16"/>
    <n v="0.38"/>
    <x v="9"/>
    <n v="10"/>
    <x v="4"/>
    <x v="40"/>
    <x v="3"/>
  </r>
  <r>
    <x v="1742"/>
    <x v="36"/>
    <x v="2"/>
    <x v="0"/>
    <x v="1"/>
    <x v="4"/>
    <x v="1741"/>
    <n v="283264.52"/>
    <n v="0.44"/>
    <x v="9"/>
    <n v="10"/>
    <x v="4"/>
    <x v="41"/>
    <x v="3"/>
  </r>
  <r>
    <x v="1743"/>
    <x v="11"/>
    <x v="1"/>
    <x v="1"/>
    <x v="0"/>
    <x v="9"/>
    <x v="1742"/>
    <n v="86016.94"/>
    <n v="0.31"/>
    <x v="9"/>
    <n v="10"/>
    <x v="4"/>
    <x v="41"/>
    <x v="3"/>
  </r>
  <r>
    <x v="1744"/>
    <x v="47"/>
    <x v="2"/>
    <x v="0"/>
    <x v="1"/>
    <x v="0"/>
    <x v="1743"/>
    <n v="519450.36000000004"/>
    <n v="0.52"/>
    <x v="9"/>
    <n v="10"/>
    <x v="4"/>
    <x v="41"/>
    <x v="3"/>
  </r>
  <r>
    <x v="1745"/>
    <x v="40"/>
    <x v="2"/>
    <x v="0"/>
    <x v="0"/>
    <x v="14"/>
    <x v="1744"/>
    <n v="377561.7"/>
    <n v="0.45"/>
    <x v="9"/>
    <n v="10"/>
    <x v="4"/>
    <x v="41"/>
    <x v="3"/>
  </r>
  <r>
    <x v="1746"/>
    <x v="49"/>
    <x v="0"/>
    <x v="1"/>
    <x v="0"/>
    <x v="16"/>
    <x v="1745"/>
    <n v="61389.3"/>
    <n v="0.31"/>
    <x v="9"/>
    <n v="10"/>
    <x v="4"/>
    <x v="41"/>
    <x v="3"/>
  </r>
  <r>
    <x v="1747"/>
    <x v="46"/>
    <x v="2"/>
    <x v="1"/>
    <x v="1"/>
    <x v="1"/>
    <x v="1746"/>
    <n v="214040.19"/>
    <n v="0.39"/>
    <x v="9"/>
    <n v="10"/>
    <x v="4"/>
    <x v="41"/>
    <x v="3"/>
  </r>
  <r>
    <x v="1748"/>
    <x v="4"/>
    <x v="2"/>
    <x v="1"/>
    <x v="1"/>
    <x v="4"/>
    <x v="1747"/>
    <n v="380710.02"/>
    <n v="0.37"/>
    <x v="9"/>
    <n v="10"/>
    <x v="4"/>
    <x v="41"/>
    <x v="3"/>
  </r>
  <r>
    <x v="1749"/>
    <x v="20"/>
    <x v="0"/>
    <x v="0"/>
    <x v="2"/>
    <x v="14"/>
    <x v="1748"/>
    <n v="118814.04000000001"/>
    <n v="0.54"/>
    <x v="9"/>
    <n v="10"/>
    <x v="4"/>
    <x v="42"/>
    <x v="3"/>
  </r>
  <r>
    <x v="1750"/>
    <x v="32"/>
    <x v="1"/>
    <x v="0"/>
    <x v="1"/>
    <x v="13"/>
    <x v="1749"/>
    <n v="218353.88999999998"/>
    <n v="0.56999999999999995"/>
    <x v="9"/>
    <n v="10"/>
    <x v="4"/>
    <x v="42"/>
    <x v="3"/>
  </r>
  <r>
    <x v="1751"/>
    <x v="40"/>
    <x v="2"/>
    <x v="0"/>
    <x v="1"/>
    <x v="14"/>
    <x v="1750"/>
    <n v="871361.82000000007"/>
    <n v="0.54"/>
    <x v="9"/>
    <n v="10"/>
    <x v="4"/>
    <x v="42"/>
    <x v="3"/>
  </r>
  <r>
    <x v="1752"/>
    <x v="39"/>
    <x v="2"/>
    <x v="0"/>
    <x v="1"/>
    <x v="12"/>
    <x v="1751"/>
    <n v="285944.82"/>
    <n v="0.42"/>
    <x v="9"/>
    <n v="10"/>
    <x v="4"/>
    <x v="42"/>
    <x v="3"/>
  </r>
  <r>
    <x v="1753"/>
    <x v="22"/>
    <x v="2"/>
    <x v="0"/>
    <x v="0"/>
    <x v="10"/>
    <x v="1752"/>
    <n v="423990.51999999996"/>
    <n v="0.59"/>
    <x v="9"/>
    <n v="10"/>
    <x v="4"/>
    <x v="42"/>
    <x v="3"/>
  </r>
  <r>
    <x v="1754"/>
    <x v="45"/>
    <x v="0"/>
    <x v="1"/>
    <x v="1"/>
    <x v="5"/>
    <x v="1753"/>
    <n v="52358.46"/>
    <n v="0.33"/>
    <x v="9"/>
    <n v="10"/>
    <x v="4"/>
    <x v="42"/>
    <x v="3"/>
  </r>
  <r>
    <x v="1755"/>
    <x v="20"/>
    <x v="0"/>
    <x v="0"/>
    <x v="1"/>
    <x v="14"/>
    <x v="1754"/>
    <n v="75862"/>
    <n v="0.5"/>
    <x v="9"/>
    <n v="10"/>
    <x v="4"/>
    <x v="42"/>
    <x v="3"/>
  </r>
  <r>
    <x v="1756"/>
    <x v="29"/>
    <x v="1"/>
    <x v="0"/>
    <x v="1"/>
    <x v="3"/>
    <x v="1755"/>
    <n v="142336.98000000001"/>
    <n v="0.38"/>
    <x v="9"/>
    <n v="10"/>
    <x v="4"/>
    <x v="43"/>
    <x v="3"/>
  </r>
  <r>
    <x v="1757"/>
    <x v="2"/>
    <x v="0"/>
    <x v="0"/>
    <x v="1"/>
    <x v="2"/>
    <x v="1756"/>
    <n v="89728.639999999999"/>
    <n v="0.38"/>
    <x v="9"/>
    <n v="10"/>
    <x v="4"/>
    <x v="43"/>
    <x v="3"/>
  </r>
  <r>
    <x v="1758"/>
    <x v="39"/>
    <x v="2"/>
    <x v="0"/>
    <x v="1"/>
    <x v="12"/>
    <x v="1757"/>
    <n v="231060.24"/>
    <n v="0.36"/>
    <x v="9"/>
    <n v="10"/>
    <x v="4"/>
    <x v="43"/>
    <x v="3"/>
  </r>
  <r>
    <x v="1759"/>
    <x v="23"/>
    <x v="2"/>
    <x v="0"/>
    <x v="1"/>
    <x v="7"/>
    <x v="1758"/>
    <n v="766984.68"/>
    <n v="0.63"/>
    <x v="9"/>
    <n v="10"/>
    <x v="4"/>
    <x v="43"/>
    <x v="3"/>
  </r>
  <r>
    <x v="1760"/>
    <x v="24"/>
    <x v="2"/>
    <x v="0"/>
    <x v="1"/>
    <x v="15"/>
    <x v="1759"/>
    <n v="721779.66"/>
    <n v="0.63"/>
    <x v="9"/>
    <n v="10"/>
    <x v="4"/>
    <x v="43"/>
    <x v="3"/>
  </r>
  <r>
    <x v="1761"/>
    <x v="27"/>
    <x v="0"/>
    <x v="2"/>
    <x v="1"/>
    <x v="16"/>
    <x v="1760"/>
    <n v="76955.839999999997"/>
    <n v="0.32"/>
    <x v="9"/>
    <n v="10"/>
    <x v="4"/>
    <x v="43"/>
    <x v="3"/>
  </r>
  <r>
    <x v="1762"/>
    <x v="8"/>
    <x v="2"/>
    <x v="1"/>
    <x v="1"/>
    <x v="8"/>
    <x v="1761"/>
    <n v="352632.20999999996"/>
    <n v="0.21"/>
    <x v="9"/>
    <n v="10"/>
    <x v="4"/>
    <x v="43"/>
    <x v="3"/>
  </r>
  <r>
    <x v="1763"/>
    <x v="18"/>
    <x v="2"/>
    <x v="0"/>
    <x v="1"/>
    <x v="13"/>
    <x v="1762"/>
    <n v="696406.04999999993"/>
    <n v="0.47"/>
    <x v="9"/>
    <n v="10"/>
    <x v="4"/>
    <x v="44"/>
    <x v="3"/>
  </r>
  <r>
    <x v="1764"/>
    <x v="11"/>
    <x v="1"/>
    <x v="0"/>
    <x v="1"/>
    <x v="9"/>
    <x v="1763"/>
    <n v="169693.91999999998"/>
    <n v="0.48"/>
    <x v="9"/>
    <n v="10"/>
    <x v="4"/>
    <x v="44"/>
    <x v="3"/>
  </r>
  <r>
    <x v="1765"/>
    <x v="49"/>
    <x v="0"/>
    <x v="0"/>
    <x v="1"/>
    <x v="16"/>
    <x v="1764"/>
    <n v="74852.399999999994"/>
    <n v="0.56999999999999995"/>
    <x v="10"/>
    <n v="11"/>
    <x v="4"/>
    <x v="44"/>
    <x v="3"/>
  </r>
  <r>
    <x v="1766"/>
    <x v="43"/>
    <x v="2"/>
    <x v="0"/>
    <x v="0"/>
    <x v="12"/>
    <x v="1765"/>
    <n v="469027.92"/>
    <n v="0.56999999999999995"/>
    <x v="10"/>
    <n v="11"/>
    <x v="4"/>
    <x v="44"/>
    <x v="3"/>
  </r>
  <r>
    <x v="1767"/>
    <x v="34"/>
    <x v="0"/>
    <x v="0"/>
    <x v="0"/>
    <x v="19"/>
    <x v="1766"/>
    <n v="41362.199999999997"/>
    <n v="0.36"/>
    <x v="10"/>
    <n v="11"/>
    <x v="4"/>
    <x v="44"/>
    <x v="3"/>
  </r>
  <r>
    <x v="1768"/>
    <x v="26"/>
    <x v="2"/>
    <x v="0"/>
    <x v="1"/>
    <x v="3"/>
    <x v="1767"/>
    <n v="446190.12"/>
    <n v="0.36"/>
    <x v="10"/>
    <n v="11"/>
    <x v="4"/>
    <x v="44"/>
    <x v="3"/>
  </r>
  <r>
    <x v="1769"/>
    <x v="29"/>
    <x v="1"/>
    <x v="0"/>
    <x v="1"/>
    <x v="3"/>
    <x v="1768"/>
    <n v="152581"/>
    <n v="0.55000000000000004"/>
    <x v="10"/>
    <n v="11"/>
    <x v="4"/>
    <x v="44"/>
    <x v="3"/>
  </r>
  <r>
    <x v="1770"/>
    <x v="39"/>
    <x v="2"/>
    <x v="0"/>
    <x v="1"/>
    <x v="12"/>
    <x v="1769"/>
    <n v="635237.24"/>
    <n v="0.44"/>
    <x v="10"/>
    <n v="11"/>
    <x v="4"/>
    <x v="45"/>
    <x v="3"/>
  </r>
  <r>
    <x v="1771"/>
    <x v="22"/>
    <x v="2"/>
    <x v="2"/>
    <x v="1"/>
    <x v="10"/>
    <x v="1770"/>
    <n v="425360.06000000006"/>
    <n v="0.34"/>
    <x v="10"/>
    <n v="11"/>
    <x v="4"/>
    <x v="45"/>
    <x v="3"/>
  </r>
  <r>
    <x v="1772"/>
    <x v="16"/>
    <x v="2"/>
    <x v="0"/>
    <x v="1"/>
    <x v="12"/>
    <x v="1771"/>
    <n v="738038.95000000007"/>
    <n v="0.55000000000000004"/>
    <x v="10"/>
    <n v="11"/>
    <x v="4"/>
    <x v="45"/>
    <x v="3"/>
  </r>
  <r>
    <x v="1773"/>
    <x v="36"/>
    <x v="2"/>
    <x v="1"/>
    <x v="0"/>
    <x v="4"/>
    <x v="1772"/>
    <n v="532266.15"/>
    <n v="0.39"/>
    <x v="10"/>
    <n v="11"/>
    <x v="4"/>
    <x v="45"/>
    <x v="3"/>
  </r>
  <r>
    <x v="1774"/>
    <x v="47"/>
    <x v="2"/>
    <x v="2"/>
    <x v="1"/>
    <x v="0"/>
    <x v="1773"/>
    <n v="201994.34000000003"/>
    <n v="0.34"/>
    <x v="10"/>
    <n v="11"/>
    <x v="4"/>
    <x v="45"/>
    <x v="3"/>
  </r>
  <r>
    <x v="1775"/>
    <x v="39"/>
    <x v="2"/>
    <x v="1"/>
    <x v="2"/>
    <x v="12"/>
    <x v="1774"/>
    <n v="247304.75"/>
    <n v="0.25"/>
    <x v="10"/>
    <n v="11"/>
    <x v="4"/>
    <x v="45"/>
    <x v="3"/>
  </r>
  <r>
    <x v="1776"/>
    <x v="34"/>
    <x v="0"/>
    <x v="0"/>
    <x v="1"/>
    <x v="19"/>
    <x v="1775"/>
    <n v="110747.01"/>
    <n v="0.56999999999999995"/>
    <x v="10"/>
    <n v="11"/>
    <x v="4"/>
    <x v="45"/>
    <x v="3"/>
  </r>
  <r>
    <x v="1777"/>
    <x v="25"/>
    <x v="0"/>
    <x v="1"/>
    <x v="0"/>
    <x v="10"/>
    <x v="1776"/>
    <n v="55320.72"/>
    <n v="0.34"/>
    <x v="10"/>
    <n v="11"/>
    <x v="4"/>
    <x v="46"/>
    <x v="3"/>
  </r>
  <r>
    <x v="1778"/>
    <x v="20"/>
    <x v="0"/>
    <x v="0"/>
    <x v="1"/>
    <x v="14"/>
    <x v="1777"/>
    <n v="147691.19999999998"/>
    <n v="0.6"/>
    <x v="10"/>
    <n v="11"/>
    <x v="4"/>
    <x v="46"/>
    <x v="3"/>
  </r>
  <r>
    <x v="1779"/>
    <x v="28"/>
    <x v="2"/>
    <x v="1"/>
    <x v="0"/>
    <x v="17"/>
    <x v="1778"/>
    <n v="348376.47000000003"/>
    <n v="0.39"/>
    <x v="10"/>
    <n v="11"/>
    <x v="4"/>
    <x v="46"/>
    <x v="3"/>
  </r>
  <r>
    <x v="1780"/>
    <x v="38"/>
    <x v="1"/>
    <x v="0"/>
    <x v="0"/>
    <x v="17"/>
    <x v="1779"/>
    <n v="90374.2"/>
    <n v="0.35"/>
    <x v="10"/>
    <n v="11"/>
    <x v="4"/>
    <x v="46"/>
    <x v="3"/>
  </r>
  <r>
    <x v="1781"/>
    <x v="43"/>
    <x v="2"/>
    <x v="1"/>
    <x v="1"/>
    <x v="12"/>
    <x v="1780"/>
    <n v="333745.28000000003"/>
    <n v="0.32"/>
    <x v="10"/>
    <n v="11"/>
    <x v="4"/>
    <x v="46"/>
    <x v="3"/>
  </r>
  <r>
    <x v="1782"/>
    <x v="2"/>
    <x v="0"/>
    <x v="1"/>
    <x v="1"/>
    <x v="2"/>
    <x v="1781"/>
    <n v="45152.9"/>
    <n v="0.26"/>
    <x v="10"/>
    <n v="11"/>
    <x v="4"/>
    <x v="46"/>
    <x v="3"/>
  </r>
  <r>
    <x v="1783"/>
    <x v="4"/>
    <x v="2"/>
    <x v="0"/>
    <x v="3"/>
    <x v="4"/>
    <x v="1782"/>
    <n v="700281.32"/>
    <n v="0.62"/>
    <x v="10"/>
    <n v="11"/>
    <x v="4"/>
    <x v="46"/>
    <x v="3"/>
  </r>
  <r>
    <x v="1784"/>
    <x v="44"/>
    <x v="2"/>
    <x v="0"/>
    <x v="0"/>
    <x v="16"/>
    <x v="1783"/>
    <n v="513810.56"/>
    <n v="0.64"/>
    <x v="10"/>
    <n v="11"/>
    <x v="4"/>
    <x v="47"/>
    <x v="3"/>
  </r>
  <r>
    <x v="1785"/>
    <x v="2"/>
    <x v="0"/>
    <x v="0"/>
    <x v="0"/>
    <x v="2"/>
    <x v="1784"/>
    <n v="93273.600000000006"/>
    <n v="0.56000000000000005"/>
    <x v="10"/>
    <n v="11"/>
    <x v="4"/>
    <x v="47"/>
    <x v="3"/>
  </r>
  <r>
    <x v="1786"/>
    <x v="30"/>
    <x v="1"/>
    <x v="0"/>
    <x v="1"/>
    <x v="18"/>
    <x v="1785"/>
    <n v="231112.5"/>
    <n v="0.5"/>
    <x v="10"/>
    <n v="11"/>
    <x v="4"/>
    <x v="47"/>
    <x v="3"/>
  </r>
  <r>
    <x v="1787"/>
    <x v="40"/>
    <x v="2"/>
    <x v="0"/>
    <x v="0"/>
    <x v="14"/>
    <x v="1786"/>
    <n v="682705.4"/>
    <n v="0.65"/>
    <x v="10"/>
    <n v="11"/>
    <x v="4"/>
    <x v="47"/>
    <x v="3"/>
  </r>
  <r>
    <x v="1788"/>
    <x v="29"/>
    <x v="1"/>
    <x v="0"/>
    <x v="1"/>
    <x v="3"/>
    <x v="1787"/>
    <n v="221688"/>
    <n v="0.5"/>
    <x v="10"/>
    <n v="11"/>
    <x v="4"/>
    <x v="47"/>
    <x v="3"/>
  </r>
  <r>
    <x v="1789"/>
    <x v="2"/>
    <x v="0"/>
    <x v="0"/>
    <x v="2"/>
    <x v="2"/>
    <x v="1788"/>
    <n v="87978.43"/>
    <n v="0.43"/>
    <x v="10"/>
    <n v="11"/>
    <x v="4"/>
    <x v="47"/>
    <x v="3"/>
  </r>
  <r>
    <x v="1790"/>
    <x v="30"/>
    <x v="1"/>
    <x v="0"/>
    <x v="1"/>
    <x v="18"/>
    <x v="1789"/>
    <n v="250009.5"/>
    <n v="0.65"/>
    <x v="10"/>
    <n v="11"/>
    <x v="4"/>
    <x v="47"/>
    <x v="3"/>
  </r>
  <r>
    <x v="1791"/>
    <x v="23"/>
    <x v="2"/>
    <x v="1"/>
    <x v="0"/>
    <x v="7"/>
    <x v="1790"/>
    <n v="413194.56"/>
    <n v="0.32"/>
    <x v="10"/>
    <n v="11"/>
    <x v="4"/>
    <x v="48"/>
    <x v="3"/>
  </r>
  <r>
    <x v="1792"/>
    <x v="30"/>
    <x v="1"/>
    <x v="0"/>
    <x v="1"/>
    <x v="18"/>
    <x v="1791"/>
    <n v="108988.25"/>
    <n v="0.41"/>
    <x v="10"/>
    <n v="11"/>
    <x v="4"/>
    <x v="48"/>
    <x v="3"/>
  </r>
  <r>
    <x v="1793"/>
    <x v="8"/>
    <x v="2"/>
    <x v="1"/>
    <x v="1"/>
    <x v="8"/>
    <x v="1792"/>
    <n v="111353"/>
    <n v="0.22"/>
    <x v="10"/>
    <n v="11"/>
    <x v="4"/>
    <x v="48"/>
    <x v="3"/>
  </r>
  <r>
    <x v="1794"/>
    <x v="23"/>
    <x v="2"/>
    <x v="0"/>
    <x v="1"/>
    <x v="7"/>
    <x v="1793"/>
    <n v="494609"/>
    <n v="0.5"/>
    <x v="10"/>
    <n v="11"/>
    <x v="4"/>
    <x v="48"/>
    <x v="3"/>
  </r>
  <r>
    <x v="1795"/>
    <x v="46"/>
    <x v="2"/>
    <x v="2"/>
    <x v="1"/>
    <x v="1"/>
    <x v="1794"/>
    <n v="116164.8"/>
    <n v="0.18"/>
    <x v="11"/>
    <n v="12"/>
    <x v="4"/>
    <x v="48"/>
    <x v="3"/>
  </r>
  <r>
    <x v="1796"/>
    <x v="26"/>
    <x v="2"/>
    <x v="0"/>
    <x v="1"/>
    <x v="3"/>
    <x v="1795"/>
    <n v="213664.63999999998"/>
    <n v="0.37"/>
    <x v="11"/>
    <n v="12"/>
    <x v="4"/>
    <x v="48"/>
    <x v="3"/>
  </r>
  <r>
    <x v="1797"/>
    <x v="25"/>
    <x v="0"/>
    <x v="0"/>
    <x v="1"/>
    <x v="10"/>
    <x v="1796"/>
    <n v="71265.599999999991"/>
    <n v="0.35"/>
    <x v="11"/>
    <n v="12"/>
    <x v="4"/>
    <x v="48"/>
    <x v="3"/>
  </r>
  <r>
    <x v="1798"/>
    <x v="43"/>
    <x v="2"/>
    <x v="0"/>
    <x v="0"/>
    <x v="12"/>
    <x v="1797"/>
    <n v="926357.12"/>
    <n v="0.52"/>
    <x v="11"/>
    <n v="12"/>
    <x v="4"/>
    <x v="49"/>
    <x v="3"/>
  </r>
  <r>
    <x v="1799"/>
    <x v="0"/>
    <x v="0"/>
    <x v="2"/>
    <x v="1"/>
    <x v="0"/>
    <x v="1798"/>
    <n v="86648.45"/>
    <n v="0.35"/>
    <x v="11"/>
    <n v="12"/>
    <x v="4"/>
    <x v="49"/>
    <x v="3"/>
  </r>
  <r>
    <x v="1800"/>
    <x v="11"/>
    <x v="1"/>
    <x v="0"/>
    <x v="0"/>
    <x v="9"/>
    <x v="1799"/>
    <n v="209083.40999999997"/>
    <n v="0.56999999999999995"/>
    <x v="11"/>
    <n v="12"/>
    <x v="4"/>
    <x v="49"/>
    <x v="3"/>
  </r>
  <r>
    <x v="1801"/>
    <x v="36"/>
    <x v="2"/>
    <x v="1"/>
    <x v="1"/>
    <x v="4"/>
    <x v="1800"/>
    <n v="275456.25"/>
    <n v="0.25"/>
    <x v="11"/>
    <n v="12"/>
    <x v="4"/>
    <x v="49"/>
    <x v="3"/>
  </r>
  <r>
    <x v="1802"/>
    <x v="6"/>
    <x v="1"/>
    <x v="0"/>
    <x v="1"/>
    <x v="6"/>
    <x v="1801"/>
    <n v="177408.71"/>
    <n v="0.37"/>
    <x v="11"/>
    <n v="12"/>
    <x v="4"/>
    <x v="49"/>
    <x v="3"/>
  </r>
  <r>
    <x v="1803"/>
    <x v="39"/>
    <x v="2"/>
    <x v="1"/>
    <x v="1"/>
    <x v="12"/>
    <x v="1802"/>
    <n v="213148.65"/>
    <n v="0.39"/>
    <x v="11"/>
    <n v="12"/>
    <x v="4"/>
    <x v="49"/>
    <x v="3"/>
  </r>
  <r>
    <x v="1804"/>
    <x v="11"/>
    <x v="1"/>
    <x v="0"/>
    <x v="1"/>
    <x v="9"/>
    <x v="1803"/>
    <n v="92749.65"/>
    <n v="0.35"/>
    <x v="11"/>
    <n v="12"/>
    <x v="4"/>
    <x v="49"/>
    <x v="3"/>
  </r>
  <r>
    <x v="1805"/>
    <x v="41"/>
    <x v="2"/>
    <x v="1"/>
    <x v="0"/>
    <x v="3"/>
    <x v="1804"/>
    <n v="282965.53999999998"/>
    <n v="0.22"/>
    <x v="11"/>
    <n v="12"/>
    <x v="4"/>
    <x v="50"/>
    <x v="3"/>
  </r>
  <r>
    <x v="1806"/>
    <x v="7"/>
    <x v="1"/>
    <x v="2"/>
    <x v="1"/>
    <x v="7"/>
    <x v="1805"/>
    <n v="105225.4"/>
    <n v="0.35"/>
    <x v="11"/>
    <n v="12"/>
    <x v="4"/>
    <x v="50"/>
    <x v="3"/>
  </r>
  <r>
    <x v="1807"/>
    <x v="15"/>
    <x v="0"/>
    <x v="1"/>
    <x v="0"/>
    <x v="5"/>
    <x v="1806"/>
    <n v="37551.300000000003"/>
    <n v="0.34"/>
    <x v="11"/>
    <n v="12"/>
    <x v="4"/>
    <x v="50"/>
    <x v="3"/>
  </r>
  <r>
    <x v="1808"/>
    <x v="6"/>
    <x v="1"/>
    <x v="0"/>
    <x v="1"/>
    <x v="6"/>
    <x v="1807"/>
    <n v="160860"/>
    <n v="0.4"/>
    <x v="11"/>
    <n v="12"/>
    <x v="4"/>
    <x v="50"/>
    <x v="3"/>
  </r>
  <r>
    <x v="1809"/>
    <x v="36"/>
    <x v="2"/>
    <x v="1"/>
    <x v="0"/>
    <x v="4"/>
    <x v="1808"/>
    <n v="473084.69999999995"/>
    <n v="0.3"/>
    <x v="11"/>
    <n v="12"/>
    <x v="4"/>
    <x v="50"/>
    <x v="3"/>
  </r>
  <r>
    <x v="1810"/>
    <x v="41"/>
    <x v="2"/>
    <x v="2"/>
    <x v="1"/>
    <x v="3"/>
    <x v="1809"/>
    <n v="250307.04"/>
    <n v="0.16"/>
    <x v="11"/>
    <n v="12"/>
    <x v="4"/>
    <x v="50"/>
    <x v="3"/>
  </r>
  <r>
    <x v="1811"/>
    <x v="2"/>
    <x v="0"/>
    <x v="0"/>
    <x v="1"/>
    <x v="2"/>
    <x v="1810"/>
    <n v="92529.719999999987"/>
    <n v="0.57999999999999996"/>
    <x v="11"/>
    <n v="12"/>
    <x v="4"/>
    <x v="50"/>
    <x v="3"/>
  </r>
  <r>
    <x v="1812"/>
    <x v="36"/>
    <x v="2"/>
    <x v="0"/>
    <x v="1"/>
    <x v="4"/>
    <x v="1811"/>
    <n v="455197.98"/>
    <n v="0.59"/>
    <x v="11"/>
    <n v="12"/>
    <x v="4"/>
    <x v="51"/>
    <x v="3"/>
  </r>
  <r>
    <x v="1813"/>
    <x v="9"/>
    <x v="2"/>
    <x v="0"/>
    <x v="1"/>
    <x v="0"/>
    <x v="1812"/>
    <n v="493456.60000000003"/>
    <n v="0.52"/>
    <x v="11"/>
    <n v="12"/>
    <x v="4"/>
    <x v="51"/>
    <x v="3"/>
  </r>
  <r>
    <x v="1814"/>
    <x v="43"/>
    <x v="2"/>
    <x v="0"/>
    <x v="1"/>
    <x v="12"/>
    <x v="1813"/>
    <n v="1079632.8"/>
    <n v="0.6"/>
    <x v="11"/>
    <n v="12"/>
    <x v="4"/>
    <x v="51"/>
    <x v="3"/>
  </r>
  <r>
    <x v="1815"/>
    <x v="40"/>
    <x v="2"/>
    <x v="0"/>
    <x v="1"/>
    <x v="14"/>
    <x v="1814"/>
    <n v="378258.72"/>
    <n v="0.48"/>
    <x v="11"/>
    <n v="12"/>
    <x v="4"/>
    <x v="51"/>
    <x v="3"/>
  </r>
  <r>
    <x v="1816"/>
    <x v="18"/>
    <x v="2"/>
    <x v="0"/>
    <x v="1"/>
    <x v="13"/>
    <x v="1815"/>
    <n v="485618.35"/>
    <n v="0.41"/>
    <x v="11"/>
    <n v="12"/>
    <x v="4"/>
    <x v="51"/>
    <x v="3"/>
  </r>
  <r>
    <x v="1817"/>
    <x v="49"/>
    <x v="0"/>
    <x v="2"/>
    <x v="1"/>
    <x v="16"/>
    <x v="1816"/>
    <n v="27387.84"/>
    <n v="0.16"/>
    <x v="11"/>
    <n v="12"/>
    <x v="4"/>
    <x v="51"/>
    <x v="3"/>
  </r>
  <r>
    <x v="1818"/>
    <x v="19"/>
    <x v="1"/>
    <x v="0"/>
    <x v="1"/>
    <x v="6"/>
    <x v="1817"/>
    <n v="155097.25"/>
    <n v="0.55000000000000004"/>
    <x v="11"/>
    <n v="12"/>
    <x v="4"/>
    <x v="51"/>
    <x v="3"/>
  </r>
  <r>
    <x v="1819"/>
    <x v="30"/>
    <x v="1"/>
    <x v="0"/>
    <x v="1"/>
    <x v="18"/>
    <x v="1818"/>
    <n v="136435.26"/>
    <n v="0.39"/>
    <x v="11"/>
    <n v="12"/>
    <x v="4"/>
    <x v="52"/>
    <x v="3"/>
  </r>
  <r>
    <x v="1820"/>
    <x v="34"/>
    <x v="0"/>
    <x v="0"/>
    <x v="1"/>
    <x v="19"/>
    <x v="1819"/>
    <n v="111780.67"/>
    <n v="0.61"/>
    <x v="11"/>
    <n v="12"/>
    <x v="4"/>
    <x v="52"/>
    <x v="3"/>
  </r>
  <r>
    <x v="1821"/>
    <x v="47"/>
    <x v="2"/>
    <x v="0"/>
    <x v="1"/>
    <x v="0"/>
    <x v="1820"/>
    <n v="871680.48"/>
    <n v="0.56999999999999995"/>
    <x v="11"/>
    <n v="12"/>
    <x v="4"/>
    <x v="52"/>
    <x v="3"/>
  </r>
  <r>
    <x v="1822"/>
    <x v="21"/>
    <x v="2"/>
    <x v="1"/>
    <x v="0"/>
    <x v="1"/>
    <x v="1821"/>
    <n v="260510.64"/>
    <n v="0.39"/>
    <x v="11"/>
    <n v="12"/>
    <x v="4"/>
    <x v="52"/>
    <x v="3"/>
  </r>
  <r>
    <x v="1823"/>
    <x v="26"/>
    <x v="2"/>
    <x v="0"/>
    <x v="0"/>
    <x v="3"/>
    <x v="1822"/>
    <n v="617332.56000000006"/>
    <n v="0.52"/>
    <x v="11"/>
    <n v="12"/>
    <x v="4"/>
    <x v="52"/>
    <x v="3"/>
  </r>
  <r>
    <x v="1824"/>
    <x v="37"/>
    <x v="1"/>
    <x v="0"/>
    <x v="1"/>
    <x v="5"/>
    <x v="1823"/>
    <n v="143873.55000000002"/>
    <n v="0.45"/>
    <x v="11"/>
    <n v="12"/>
    <x v="4"/>
    <x v="52"/>
    <x v="3"/>
  </r>
  <r>
    <x v="1825"/>
    <x v="23"/>
    <x v="2"/>
    <x v="0"/>
    <x v="1"/>
    <x v="7"/>
    <x v="1824"/>
    <n v="973523.20000000007"/>
    <n v="0.64"/>
    <x v="11"/>
    <n v="12"/>
    <x v="4"/>
    <x v="52"/>
    <x v="3"/>
  </r>
  <r>
    <x v="1826"/>
    <x v="35"/>
    <x v="1"/>
    <x v="2"/>
    <x v="1"/>
    <x v="17"/>
    <x v="1825"/>
    <n v="153977.31"/>
    <n v="0.31"/>
    <x v="0"/>
    <n v="1"/>
    <x v="5"/>
    <x v="0"/>
    <x v="0"/>
  </r>
  <r>
    <x v="1827"/>
    <x v="9"/>
    <x v="2"/>
    <x v="2"/>
    <x v="0"/>
    <x v="0"/>
    <x v="1826"/>
    <n v="119918.7"/>
    <n v="0.15"/>
    <x v="0"/>
    <n v="1"/>
    <x v="5"/>
    <x v="0"/>
    <x v="0"/>
  </r>
  <r>
    <x v="1828"/>
    <x v="5"/>
    <x v="2"/>
    <x v="0"/>
    <x v="0"/>
    <x v="5"/>
    <x v="1827"/>
    <n v="450559.2"/>
    <n v="0.39"/>
    <x v="0"/>
    <n v="1"/>
    <x v="5"/>
    <x v="0"/>
    <x v="0"/>
  </r>
  <r>
    <x v="1829"/>
    <x v="2"/>
    <x v="0"/>
    <x v="0"/>
    <x v="1"/>
    <x v="2"/>
    <x v="1828"/>
    <n v="125368.96000000001"/>
    <n v="0.64"/>
    <x v="0"/>
    <n v="1"/>
    <x v="5"/>
    <x v="0"/>
    <x v="0"/>
  </r>
  <r>
    <x v="1830"/>
    <x v="5"/>
    <x v="2"/>
    <x v="0"/>
    <x v="1"/>
    <x v="5"/>
    <x v="1829"/>
    <n v="304042.55"/>
    <n v="0.49"/>
    <x v="0"/>
    <n v="1"/>
    <x v="5"/>
    <x v="0"/>
    <x v="0"/>
  </r>
  <r>
    <x v="1831"/>
    <x v="4"/>
    <x v="2"/>
    <x v="0"/>
    <x v="0"/>
    <x v="4"/>
    <x v="1830"/>
    <n v="404678.63999999996"/>
    <n v="0.59"/>
    <x v="0"/>
    <n v="1"/>
    <x v="5"/>
    <x v="0"/>
    <x v="0"/>
  </r>
  <r>
    <x v="1832"/>
    <x v="37"/>
    <x v="1"/>
    <x v="0"/>
    <x v="2"/>
    <x v="5"/>
    <x v="1831"/>
    <n v="193942.56"/>
    <n v="0.42"/>
    <x v="0"/>
    <n v="1"/>
    <x v="5"/>
    <x v="0"/>
    <x v="0"/>
  </r>
  <r>
    <x v="1833"/>
    <x v="18"/>
    <x v="2"/>
    <x v="0"/>
    <x v="0"/>
    <x v="13"/>
    <x v="1832"/>
    <n v="565514.4"/>
    <n v="0.6"/>
    <x v="0"/>
    <n v="1"/>
    <x v="5"/>
    <x v="1"/>
    <x v="0"/>
  </r>
  <r>
    <x v="1834"/>
    <x v="30"/>
    <x v="1"/>
    <x v="0"/>
    <x v="1"/>
    <x v="18"/>
    <x v="1833"/>
    <n v="257297.04"/>
    <n v="0.54"/>
    <x v="0"/>
    <n v="1"/>
    <x v="5"/>
    <x v="1"/>
    <x v="0"/>
  </r>
  <r>
    <x v="1835"/>
    <x v="3"/>
    <x v="2"/>
    <x v="0"/>
    <x v="2"/>
    <x v="3"/>
    <x v="1834"/>
    <n v="711628.5"/>
    <n v="0.59"/>
    <x v="0"/>
    <n v="1"/>
    <x v="5"/>
    <x v="1"/>
    <x v="0"/>
  </r>
  <r>
    <x v="1836"/>
    <x v="15"/>
    <x v="0"/>
    <x v="0"/>
    <x v="1"/>
    <x v="5"/>
    <x v="1835"/>
    <n v="100530.76"/>
    <n v="0.44"/>
    <x v="0"/>
    <n v="1"/>
    <x v="5"/>
    <x v="1"/>
    <x v="0"/>
  </r>
  <r>
    <x v="1837"/>
    <x v="35"/>
    <x v="1"/>
    <x v="1"/>
    <x v="1"/>
    <x v="17"/>
    <x v="1836"/>
    <n v="85628.87999999999"/>
    <n v="0.24"/>
    <x v="0"/>
    <n v="1"/>
    <x v="5"/>
    <x v="1"/>
    <x v="0"/>
  </r>
  <r>
    <x v="1838"/>
    <x v="4"/>
    <x v="2"/>
    <x v="2"/>
    <x v="1"/>
    <x v="4"/>
    <x v="1837"/>
    <n v="343483.8"/>
    <n v="0.3"/>
    <x v="0"/>
    <n v="1"/>
    <x v="5"/>
    <x v="1"/>
    <x v="0"/>
  </r>
  <r>
    <x v="1839"/>
    <x v="23"/>
    <x v="2"/>
    <x v="0"/>
    <x v="1"/>
    <x v="7"/>
    <x v="1838"/>
    <n v="360706.07999999996"/>
    <n v="0.42"/>
    <x v="0"/>
    <n v="1"/>
    <x v="5"/>
    <x v="1"/>
    <x v="0"/>
  </r>
  <r>
    <x v="1840"/>
    <x v="42"/>
    <x v="2"/>
    <x v="1"/>
    <x v="1"/>
    <x v="7"/>
    <x v="1839"/>
    <n v="387121.38"/>
    <n v="0.37"/>
    <x v="0"/>
    <n v="1"/>
    <x v="5"/>
    <x v="2"/>
    <x v="0"/>
  </r>
  <r>
    <x v="1841"/>
    <x v="17"/>
    <x v="2"/>
    <x v="0"/>
    <x v="1"/>
    <x v="12"/>
    <x v="1840"/>
    <n v="739441.71"/>
    <n v="0.63"/>
    <x v="0"/>
    <n v="1"/>
    <x v="5"/>
    <x v="2"/>
    <x v="0"/>
  </r>
  <r>
    <x v="1842"/>
    <x v="15"/>
    <x v="0"/>
    <x v="1"/>
    <x v="2"/>
    <x v="5"/>
    <x v="1841"/>
    <n v="76606.95"/>
    <n v="0.35"/>
    <x v="0"/>
    <n v="1"/>
    <x v="5"/>
    <x v="2"/>
    <x v="0"/>
  </r>
  <r>
    <x v="1843"/>
    <x v="25"/>
    <x v="0"/>
    <x v="0"/>
    <x v="0"/>
    <x v="10"/>
    <x v="1842"/>
    <n v="96475.92"/>
    <n v="0.56999999999999995"/>
    <x v="0"/>
    <n v="1"/>
    <x v="5"/>
    <x v="2"/>
    <x v="0"/>
  </r>
  <r>
    <x v="1844"/>
    <x v="47"/>
    <x v="2"/>
    <x v="0"/>
    <x v="1"/>
    <x v="0"/>
    <x v="1843"/>
    <n v="826318.48"/>
    <n v="0.52"/>
    <x v="0"/>
    <n v="1"/>
    <x v="5"/>
    <x v="2"/>
    <x v="0"/>
  </r>
  <r>
    <x v="1845"/>
    <x v="49"/>
    <x v="0"/>
    <x v="1"/>
    <x v="1"/>
    <x v="16"/>
    <x v="1844"/>
    <n v="22254.76"/>
    <n v="0.22"/>
    <x v="0"/>
    <n v="1"/>
    <x v="5"/>
    <x v="2"/>
    <x v="0"/>
  </r>
  <r>
    <x v="1846"/>
    <x v="18"/>
    <x v="2"/>
    <x v="0"/>
    <x v="0"/>
    <x v="13"/>
    <x v="1845"/>
    <n v="418880"/>
    <n v="0.5"/>
    <x v="0"/>
    <n v="1"/>
    <x v="5"/>
    <x v="2"/>
    <x v="0"/>
  </r>
  <r>
    <x v="1847"/>
    <x v="21"/>
    <x v="2"/>
    <x v="1"/>
    <x v="1"/>
    <x v="1"/>
    <x v="1846"/>
    <n v="220324.75"/>
    <n v="0.31"/>
    <x v="0"/>
    <n v="1"/>
    <x v="5"/>
    <x v="3"/>
    <x v="0"/>
  </r>
  <r>
    <x v="1848"/>
    <x v="49"/>
    <x v="0"/>
    <x v="2"/>
    <x v="1"/>
    <x v="16"/>
    <x v="1847"/>
    <n v="64269.66"/>
    <n v="0.26"/>
    <x v="0"/>
    <n v="1"/>
    <x v="5"/>
    <x v="3"/>
    <x v="0"/>
  </r>
  <r>
    <x v="1849"/>
    <x v="3"/>
    <x v="2"/>
    <x v="0"/>
    <x v="0"/>
    <x v="3"/>
    <x v="1848"/>
    <n v="458076.74000000005"/>
    <n v="0.46"/>
    <x v="0"/>
    <n v="1"/>
    <x v="5"/>
    <x v="3"/>
    <x v="0"/>
  </r>
  <r>
    <x v="1850"/>
    <x v="17"/>
    <x v="2"/>
    <x v="0"/>
    <x v="2"/>
    <x v="12"/>
    <x v="1849"/>
    <n v="887644.97"/>
    <n v="0.59"/>
    <x v="0"/>
    <n v="1"/>
    <x v="5"/>
    <x v="3"/>
    <x v="0"/>
  </r>
  <r>
    <x v="1851"/>
    <x v="27"/>
    <x v="0"/>
    <x v="1"/>
    <x v="1"/>
    <x v="16"/>
    <x v="1850"/>
    <n v="33517.199999999997"/>
    <n v="0.31"/>
    <x v="0"/>
    <n v="1"/>
    <x v="5"/>
    <x v="3"/>
    <x v="0"/>
  </r>
  <r>
    <x v="1852"/>
    <x v="7"/>
    <x v="1"/>
    <x v="0"/>
    <x v="1"/>
    <x v="7"/>
    <x v="1851"/>
    <n v="125645.56999999999"/>
    <n v="0.43"/>
    <x v="0"/>
    <n v="1"/>
    <x v="5"/>
    <x v="3"/>
    <x v="0"/>
  </r>
  <r>
    <x v="1853"/>
    <x v="39"/>
    <x v="2"/>
    <x v="0"/>
    <x v="0"/>
    <x v="12"/>
    <x v="1852"/>
    <n v="385180.6"/>
    <n v="0.35"/>
    <x v="0"/>
    <n v="1"/>
    <x v="5"/>
    <x v="3"/>
    <x v="0"/>
  </r>
  <r>
    <x v="1854"/>
    <x v="12"/>
    <x v="2"/>
    <x v="0"/>
    <x v="1"/>
    <x v="10"/>
    <x v="1853"/>
    <n v="948318.4"/>
    <n v="0.53"/>
    <x v="0"/>
    <n v="1"/>
    <x v="5"/>
    <x v="4"/>
    <x v="0"/>
  </r>
  <r>
    <x v="1855"/>
    <x v="23"/>
    <x v="2"/>
    <x v="0"/>
    <x v="0"/>
    <x v="7"/>
    <x v="1854"/>
    <n v="485674.8"/>
    <n v="0.6"/>
    <x v="0"/>
    <n v="1"/>
    <x v="5"/>
    <x v="4"/>
    <x v="0"/>
  </r>
  <r>
    <x v="1856"/>
    <x v="43"/>
    <x v="2"/>
    <x v="0"/>
    <x v="1"/>
    <x v="12"/>
    <x v="1855"/>
    <n v="266784.51"/>
    <n v="0.53"/>
    <x v="0"/>
    <n v="1"/>
    <x v="5"/>
    <x v="4"/>
    <x v="0"/>
  </r>
  <r>
    <x v="1857"/>
    <x v="15"/>
    <x v="0"/>
    <x v="1"/>
    <x v="1"/>
    <x v="5"/>
    <x v="1856"/>
    <n v="53590.040000000008"/>
    <n v="0.28000000000000003"/>
    <x v="1"/>
    <n v="2"/>
    <x v="5"/>
    <x v="4"/>
    <x v="0"/>
  </r>
  <r>
    <x v="1858"/>
    <x v="27"/>
    <x v="0"/>
    <x v="1"/>
    <x v="1"/>
    <x v="16"/>
    <x v="1857"/>
    <n v="28031.64"/>
    <n v="0.21"/>
    <x v="1"/>
    <n v="2"/>
    <x v="5"/>
    <x v="4"/>
    <x v="0"/>
  </r>
  <r>
    <x v="1859"/>
    <x v="20"/>
    <x v="0"/>
    <x v="1"/>
    <x v="1"/>
    <x v="14"/>
    <x v="1858"/>
    <n v="72727.199999999997"/>
    <n v="0.3"/>
    <x v="1"/>
    <n v="2"/>
    <x v="5"/>
    <x v="4"/>
    <x v="0"/>
  </r>
  <r>
    <x v="1860"/>
    <x v="35"/>
    <x v="1"/>
    <x v="0"/>
    <x v="0"/>
    <x v="17"/>
    <x v="1859"/>
    <n v="165218.75999999998"/>
    <n v="0.42"/>
    <x v="1"/>
    <n v="2"/>
    <x v="5"/>
    <x v="4"/>
    <x v="0"/>
  </r>
  <r>
    <x v="1861"/>
    <x v="36"/>
    <x v="2"/>
    <x v="1"/>
    <x v="1"/>
    <x v="4"/>
    <x v="1860"/>
    <n v="484189.44"/>
    <n v="0.32"/>
    <x v="1"/>
    <n v="2"/>
    <x v="5"/>
    <x v="5"/>
    <x v="0"/>
  </r>
  <r>
    <x v="1862"/>
    <x v="4"/>
    <x v="2"/>
    <x v="0"/>
    <x v="0"/>
    <x v="4"/>
    <x v="1861"/>
    <n v="249771.15999999997"/>
    <n v="0.47"/>
    <x v="1"/>
    <n v="2"/>
    <x v="5"/>
    <x v="5"/>
    <x v="0"/>
  </r>
  <r>
    <x v="1863"/>
    <x v="20"/>
    <x v="0"/>
    <x v="2"/>
    <x v="1"/>
    <x v="14"/>
    <x v="1862"/>
    <n v="68619.599999999991"/>
    <n v="0.35"/>
    <x v="1"/>
    <n v="2"/>
    <x v="5"/>
    <x v="5"/>
    <x v="0"/>
  </r>
  <r>
    <x v="1864"/>
    <x v="9"/>
    <x v="2"/>
    <x v="0"/>
    <x v="2"/>
    <x v="0"/>
    <x v="1863"/>
    <n v="909008.65"/>
    <n v="0.55000000000000004"/>
    <x v="1"/>
    <n v="2"/>
    <x v="5"/>
    <x v="5"/>
    <x v="0"/>
  </r>
  <r>
    <x v="1865"/>
    <x v="47"/>
    <x v="2"/>
    <x v="0"/>
    <x v="1"/>
    <x v="0"/>
    <x v="1864"/>
    <n v="1031157.4199999999"/>
    <n v="0.61"/>
    <x v="1"/>
    <n v="2"/>
    <x v="5"/>
    <x v="5"/>
    <x v="0"/>
  </r>
  <r>
    <x v="1866"/>
    <x v="21"/>
    <x v="2"/>
    <x v="0"/>
    <x v="1"/>
    <x v="1"/>
    <x v="1865"/>
    <n v="801518.9"/>
    <n v="0.65"/>
    <x v="1"/>
    <n v="2"/>
    <x v="5"/>
    <x v="5"/>
    <x v="0"/>
  </r>
  <r>
    <x v="1867"/>
    <x v="35"/>
    <x v="1"/>
    <x v="0"/>
    <x v="1"/>
    <x v="17"/>
    <x v="1866"/>
    <n v="137241.72"/>
    <n v="0.42"/>
    <x v="1"/>
    <n v="2"/>
    <x v="5"/>
    <x v="5"/>
    <x v="0"/>
  </r>
  <r>
    <x v="1868"/>
    <x v="5"/>
    <x v="2"/>
    <x v="0"/>
    <x v="1"/>
    <x v="5"/>
    <x v="1867"/>
    <n v="333125.43"/>
    <n v="0.37"/>
    <x v="1"/>
    <n v="2"/>
    <x v="5"/>
    <x v="6"/>
    <x v="0"/>
  </r>
  <r>
    <x v="1869"/>
    <x v="12"/>
    <x v="2"/>
    <x v="0"/>
    <x v="1"/>
    <x v="10"/>
    <x v="1868"/>
    <n v="588231.44000000006"/>
    <n v="0.46"/>
    <x v="1"/>
    <n v="2"/>
    <x v="5"/>
    <x v="6"/>
    <x v="0"/>
  </r>
  <r>
    <x v="1870"/>
    <x v="29"/>
    <x v="1"/>
    <x v="0"/>
    <x v="1"/>
    <x v="3"/>
    <x v="1869"/>
    <n v="174236.44"/>
    <n v="0.53"/>
    <x v="1"/>
    <n v="2"/>
    <x v="5"/>
    <x v="6"/>
    <x v="0"/>
  </r>
  <r>
    <x v="1871"/>
    <x v="28"/>
    <x v="2"/>
    <x v="0"/>
    <x v="1"/>
    <x v="17"/>
    <x v="1870"/>
    <n v="400275.5"/>
    <n v="0.5"/>
    <x v="1"/>
    <n v="2"/>
    <x v="5"/>
    <x v="6"/>
    <x v="0"/>
  </r>
  <r>
    <x v="1872"/>
    <x v="37"/>
    <x v="1"/>
    <x v="0"/>
    <x v="1"/>
    <x v="5"/>
    <x v="1871"/>
    <n v="125225"/>
    <n v="0.5"/>
    <x v="1"/>
    <n v="2"/>
    <x v="5"/>
    <x v="6"/>
    <x v="0"/>
  </r>
  <r>
    <x v="1873"/>
    <x v="15"/>
    <x v="0"/>
    <x v="1"/>
    <x v="1"/>
    <x v="5"/>
    <x v="1872"/>
    <n v="34893.360000000001"/>
    <n v="0.24"/>
    <x v="1"/>
    <n v="2"/>
    <x v="5"/>
    <x v="6"/>
    <x v="0"/>
  </r>
  <r>
    <x v="1874"/>
    <x v="35"/>
    <x v="1"/>
    <x v="0"/>
    <x v="1"/>
    <x v="17"/>
    <x v="1873"/>
    <n v="140015.04000000001"/>
    <n v="0.44"/>
    <x v="1"/>
    <n v="2"/>
    <x v="5"/>
    <x v="6"/>
    <x v="0"/>
  </r>
  <r>
    <x v="1875"/>
    <x v="39"/>
    <x v="2"/>
    <x v="1"/>
    <x v="1"/>
    <x v="12"/>
    <x v="1874"/>
    <n v="407374.32"/>
    <n v="0.24"/>
    <x v="1"/>
    <n v="2"/>
    <x v="5"/>
    <x v="7"/>
    <x v="0"/>
  </r>
  <r>
    <x v="1876"/>
    <x v="15"/>
    <x v="0"/>
    <x v="0"/>
    <x v="1"/>
    <x v="5"/>
    <x v="1875"/>
    <n v="79158.720000000001"/>
    <n v="0.48"/>
    <x v="1"/>
    <n v="2"/>
    <x v="5"/>
    <x v="7"/>
    <x v="0"/>
  </r>
  <r>
    <x v="1877"/>
    <x v="9"/>
    <x v="2"/>
    <x v="2"/>
    <x v="1"/>
    <x v="0"/>
    <x v="1876"/>
    <n v="423631.62000000005"/>
    <n v="0.27"/>
    <x v="1"/>
    <n v="2"/>
    <x v="5"/>
    <x v="7"/>
    <x v="0"/>
  </r>
  <r>
    <x v="1878"/>
    <x v="17"/>
    <x v="2"/>
    <x v="1"/>
    <x v="0"/>
    <x v="12"/>
    <x v="1877"/>
    <n v="443461.59"/>
    <n v="0.39"/>
    <x v="1"/>
    <n v="2"/>
    <x v="5"/>
    <x v="7"/>
    <x v="0"/>
  </r>
  <r>
    <x v="1879"/>
    <x v="17"/>
    <x v="2"/>
    <x v="1"/>
    <x v="1"/>
    <x v="12"/>
    <x v="1878"/>
    <n v="198624.96000000002"/>
    <n v="0.27"/>
    <x v="1"/>
    <n v="2"/>
    <x v="5"/>
    <x v="7"/>
    <x v="0"/>
  </r>
  <r>
    <x v="1880"/>
    <x v="11"/>
    <x v="1"/>
    <x v="1"/>
    <x v="0"/>
    <x v="9"/>
    <x v="1879"/>
    <n v="97335.209999999992"/>
    <n v="0.21"/>
    <x v="1"/>
    <n v="2"/>
    <x v="5"/>
    <x v="7"/>
    <x v="0"/>
  </r>
  <r>
    <x v="1881"/>
    <x v="46"/>
    <x v="2"/>
    <x v="0"/>
    <x v="1"/>
    <x v="1"/>
    <x v="1880"/>
    <n v="501983.44"/>
    <n v="0.49"/>
    <x v="1"/>
    <n v="2"/>
    <x v="5"/>
    <x v="7"/>
    <x v="0"/>
  </r>
  <r>
    <x v="1882"/>
    <x v="30"/>
    <x v="1"/>
    <x v="1"/>
    <x v="1"/>
    <x v="18"/>
    <x v="1881"/>
    <n v="73122.48"/>
    <n v="0.24"/>
    <x v="1"/>
    <n v="2"/>
    <x v="5"/>
    <x v="8"/>
    <x v="0"/>
  </r>
  <r>
    <x v="1883"/>
    <x v="0"/>
    <x v="0"/>
    <x v="1"/>
    <x v="1"/>
    <x v="0"/>
    <x v="1882"/>
    <n v="32439.119999999999"/>
    <n v="0.24"/>
    <x v="1"/>
    <n v="2"/>
    <x v="5"/>
    <x v="8"/>
    <x v="0"/>
  </r>
  <r>
    <x v="1884"/>
    <x v="10"/>
    <x v="2"/>
    <x v="0"/>
    <x v="1"/>
    <x v="9"/>
    <x v="1883"/>
    <n v="593267.03999999992"/>
    <n v="0.36"/>
    <x v="1"/>
    <n v="2"/>
    <x v="5"/>
    <x v="8"/>
    <x v="0"/>
  </r>
  <r>
    <x v="1885"/>
    <x v="48"/>
    <x v="2"/>
    <x v="2"/>
    <x v="1"/>
    <x v="13"/>
    <x v="1884"/>
    <n v="119302.34999999999"/>
    <n v="0.15"/>
    <x v="1"/>
    <n v="2"/>
    <x v="5"/>
    <x v="8"/>
    <x v="0"/>
  </r>
  <r>
    <x v="1886"/>
    <x v="21"/>
    <x v="2"/>
    <x v="1"/>
    <x v="1"/>
    <x v="1"/>
    <x v="1885"/>
    <n v="526298.69999999995"/>
    <n v="0.3"/>
    <x v="2"/>
    <n v="3"/>
    <x v="5"/>
    <x v="8"/>
    <x v="0"/>
  </r>
  <r>
    <x v="1887"/>
    <x v="49"/>
    <x v="0"/>
    <x v="0"/>
    <x v="1"/>
    <x v="16"/>
    <x v="1886"/>
    <n v="47566.400000000001"/>
    <n v="0.4"/>
    <x v="2"/>
    <n v="3"/>
    <x v="5"/>
    <x v="8"/>
    <x v="0"/>
  </r>
  <r>
    <x v="1888"/>
    <x v="41"/>
    <x v="2"/>
    <x v="2"/>
    <x v="1"/>
    <x v="3"/>
    <x v="1887"/>
    <n v="203495.51"/>
    <n v="0.19"/>
    <x v="2"/>
    <n v="3"/>
    <x v="5"/>
    <x v="8"/>
    <x v="0"/>
  </r>
  <r>
    <x v="1889"/>
    <x v="9"/>
    <x v="2"/>
    <x v="0"/>
    <x v="0"/>
    <x v="0"/>
    <x v="1888"/>
    <n v="534354.84000000008"/>
    <n v="0.54"/>
    <x v="2"/>
    <n v="3"/>
    <x v="5"/>
    <x v="9"/>
    <x v="0"/>
  </r>
  <r>
    <x v="1890"/>
    <x v="5"/>
    <x v="2"/>
    <x v="1"/>
    <x v="1"/>
    <x v="5"/>
    <x v="1889"/>
    <n v="286535.84000000003"/>
    <n v="0.23"/>
    <x v="2"/>
    <n v="3"/>
    <x v="5"/>
    <x v="9"/>
    <x v="0"/>
  </r>
  <r>
    <x v="1891"/>
    <x v="1"/>
    <x v="1"/>
    <x v="0"/>
    <x v="1"/>
    <x v="1"/>
    <x v="1890"/>
    <n v="185605.16"/>
    <n v="0.52"/>
    <x v="2"/>
    <n v="3"/>
    <x v="5"/>
    <x v="9"/>
    <x v="0"/>
  </r>
  <r>
    <x v="1892"/>
    <x v="47"/>
    <x v="2"/>
    <x v="0"/>
    <x v="1"/>
    <x v="0"/>
    <x v="1891"/>
    <n v="489462.75"/>
    <n v="0.63"/>
    <x v="2"/>
    <n v="3"/>
    <x v="5"/>
    <x v="9"/>
    <x v="0"/>
  </r>
  <r>
    <x v="1893"/>
    <x v="7"/>
    <x v="1"/>
    <x v="0"/>
    <x v="1"/>
    <x v="7"/>
    <x v="1892"/>
    <n v="266526.3"/>
    <n v="0.56999999999999995"/>
    <x v="2"/>
    <n v="3"/>
    <x v="5"/>
    <x v="9"/>
    <x v="0"/>
  </r>
  <r>
    <x v="1894"/>
    <x v="34"/>
    <x v="0"/>
    <x v="1"/>
    <x v="0"/>
    <x v="19"/>
    <x v="1893"/>
    <n v="20219.219999999998"/>
    <n v="0.21"/>
    <x v="2"/>
    <n v="3"/>
    <x v="5"/>
    <x v="9"/>
    <x v="0"/>
  </r>
  <r>
    <x v="1895"/>
    <x v="34"/>
    <x v="0"/>
    <x v="0"/>
    <x v="1"/>
    <x v="19"/>
    <x v="1894"/>
    <n v="67845.05"/>
    <n v="0.37"/>
    <x v="2"/>
    <n v="3"/>
    <x v="5"/>
    <x v="9"/>
    <x v="0"/>
  </r>
  <r>
    <x v="1896"/>
    <x v="40"/>
    <x v="2"/>
    <x v="1"/>
    <x v="0"/>
    <x v="14"/>
    <x v="1895"/>
    <n v="417306.19"/>
    <n v="0.31"/>
    <x v="2"/>
    <n v="3"/>
    <x v="5"/>
    <x v="10"/>
    <x v="0"/>
  </r>
  <r>
    <x v="1897"/>
    <x v="2"/>
    <x v="0"/>
    <x v="2"/>
    <x v="2"/>
    <x v="2"/>
    <x v="1896"/>
    <n v="48646.5"/>
    <n v="0.3"/>
    <x v="2"/>
    <n v="3"/>
    <x v="5"/>
    <x v="10"/>
    <x v="0"/>
  </r>
  <r>
    <x v="1898"/>
    <x v="24"/>
    <x v="2"/>
    <x v="0"/>
    <x v="1"/>
    <x v="15"/>
    <x v="1897"/>
    <n v="452113.20000000007"/>
    <n v="0.56000000000000005"/>
    <x v="2"/>
    <n v="3"/>
    <x v="5"/>
    <x v="10"/>
    <x v="0"/>
  </r>
  <r>
    <x v="1899"/>
    <x v="42"/>
    <x v="2"/>
    <x v="1"/>
    <x v="2"/>
    <x v="7"/>
    <x v="1898"/>
    <n v="268846.08000000002"/>
    <n v="0.24"/>
    <x v="2"/>
    <n v="3"/>
    <x v="5"/>
    <x v="10"/>
    <x v="0"/>
  </r>
  <r>
    <x v="1900"/>
    <x v="29"/>
    <x v="1"/>
    <x v="0"/>
    <x v="1"/>
    <x v="3"/>
    <x v="1899"/>
    <n v="195925.19999999998"/>
    <n v="0.6"/>
    <x v="2"/>
    <n v="3"/>
    <x v="5"/>
    <x v="10"/>
    <x v="0"/>
  </r>
  <r>
    <x v="1901"/>
    <x v="12"/>
    <x v="2"/>
    <x v="2"/>
    <x v="1"/>
    <x v="10"/>
    <x v="1900"/>
    <n v="110746.6"/>
    <n v="0.2"/>
    <x v="2"/>
    <n v="3"/>
    <x v="5"/>
    <x v="10"/>
    <x v="0"/>
  </r>
  <r>
    <x v="1902"/>
    <x v="49"/>
    <x v="0"/>
    <x v="0"/>
    <x v="1"/>
    <x v="16"/>
    <x v="1901"/>
    <n v="70594.880000000005"/>
    <n v="0.38"/>
    <x v="2"/>
    <n v="3"/>
    <x v="5"/>
    <x v="10"/>
    <x v="0"/>
  </r>
  <r>
    <x v="1903"/>
    <x v="22"/>
    <x v="2"/>
    <x v="0"/>
    <x v="1"/>
    <x v="10"/>
    <x v="1902"/>
    <n v="595592.42999999993"/>
    <n v="0.56999999999999995"/>
    <x v="2"/>
    <n v="3"/>
    <x v="5"/>
    <x v="11"/>
    <x v="0"/>
  </r>
  <r>
    <x v="1904"/>
    <x v="21"/>
    <x v="2"/>
    <x v="0"/>
    <x v="1"/>
    <x v="1"/>
    <x v="1903"/>
    <n v="557115.30000000005"/>
    <n v="0.63"/>
    <x v="2"/>
    <n v="3"/>
    <x v="5"/>
    <x v="11"/>
    <x v="0"/>
  </r>
  <r>
    <x v="1905"/>
    <x v="13"/>
    <x v="1"/>
    <x v="2"/>
    <x v="1"/>
    <x v="11"/>
    <x v="1904"/>
    <n v="79464.62999999999"/>
    <n v="0.21"/>
    <x v="2"/>
    <n v="3"/>
    <x v="5"/>
    <x v="11"/>
    <x v="0"/>
  </r>
  <r>
    <x v="1906"/>
    <x v="2"/>
    <x v="0"/>
    <x v="0"/>
    <x v="0"/>
    <x v="2"/>
    <x v="1905"/>
    <n v="68226.149999999994"/>
    <n v="0.56999999999999995"/>
    <x v="2"/>
    <n v="3"/>
    <x v="5"/>
    <x v="11"/>
    <x v="0"/>
  </r>
  <r>
    <x v="1907"/>
    <x v="7"/>
    <x v="1"/>
    <x v="1"/>
    <x v="1"/>
    <x v="7"/>
    <x v="1906"/>
    <n v="154684.53"/>
    <n v="0.33"/>
    <x v="2"/>
    <n v="3"/>
    <x v="5"/>
    <x v="11"/>
    <x v="0"/>
  </r>
  <r>
    <x v="1908"/>
    <x v="47"/>
    <x v="2"/>
    <x v="2"/>
    <x v="1"/>
    <x v="0"/>
    <x v="1907"/>
    <n v="212742.72"/>
    <n v="0.18"/>
    <x v="2"/>
    <n v="3"/>
    <x v="5"/>
    <x v="11"/>
    <x v="0"/>
  </r>
  <r>
    <x v="1909"/>
    <x v="46"/>
    <x v="2"/>
    <x v="0"/>
    <x v="1"/>
    <x v="1"/>
    <x v="1908"/>
    <n v="483740.4"/>
    <n v="0.52"/>
    <x v="2"/>
    <n v="3"/>
    <x v="5"/>
    <x v="11"/>
    <x v="0"/>
  </r>
  <r>
    <x v="1910"/>
    <x v="36"/>
    <x v="2"/>
    <x v="2"/>
    <x v="0"/>
    <x v="4"/>
    <x v="1909"/>
    <n v="290657.51999999996"/>
    <n v="0.18"/>
    <x v="2"/>
    <n v="3"/>
    <x v="5"/>
    <x v="12"/>
    <x v="0"/>
  </r>
  <r>
    <x v="1911"/>
    <x v="29"/>
    <x v="1"/>
    <x v="0"/>
    <x v="1"/>
    <x v="3"/>
    <x v="1910"/>
    <n v="234167.44"/>
    <n v="0.52"/>
    <x v="2"/>
    <n v="3"/>
    <x v="5"/>
    <x v="12"/>
    <x v="0"/>
  </r>
  <r>
    <x v="1912"/>
    <x v="48"/>
    <x v="2"/>
    <x v="0"/>
    <x v="1"/>
    <x v="13"/>
    <x v="1911"/>
    <n v="773930.70000000007"/>
    <n v="0.54"/>
    <x v="2"/>
    <n v="3"/>
    <x v="5"/>
    <x v="12"/>
    <x v="0"/>
  </r>
  <r>
    <x v="1913"/>
    <x v="27"/>
    <x v="0"/>
    <x v="0"/>
    <x v="1"/>
    <x v="16"/>
    <x v="1912"/>
    <n v="47338.400000000001"/>
    <n v="0.4"/>
    <x v="2"/>
    <n v="3"/>
    <x v="5"/>
    <x v="12"/>
    <x v="0"/>
  </r>
  <r>
    <x v="1914"/>
    <x v="44"/>
    <x v="2"/>
    <x v="0"/>
    <x v="1"/>
    <x v="16"/>
    <x v="1913"/>
    <n v="840518.5"/>
    <n v="0.62"/>
    <x v="2"/>
    <n v="3"/>
    <x v="5"/>
    <x v="12"/>
    <x v="0"/>
  </r>
  <r>
    <x v="1915"/>
    <x v="13"/>
    <x v="1"/>
    <x v="0"/>
    <x v="1"/>
    <x v="11"/>
    <x v="1914"/>
    <n v="302520.33"/>
    <n v="0.63"/>
    <x v="2"/>
    <n v="3"/>
    <x v="5"/>
    <x v="12"/>
    <x v="0"/>
  </r>
  <r>
    <x v="1916"/>
    <x v="33"/>
    <x v="2"/>
    <x v="2"/>
    <x v="1"/>
    <x v="13"/>
    <x v="1915"/>
    <n v="203143.5"/>
    <n v="0.25"/>
    <x v="2"/>
    <n v="3"/>
    <x v="5"/>
    <x v="12"/>
    <x v="0"/>
  </r>
  <r>
    <x v="1917"/>
    <x v="48"/>
    <x v="2"/>
    <x v="0"/>
    <x v="1"/>
    <x v="13"/>
    <x v="1916"/>
    <n v="219704.19999999998"/>
    <n v="0.43"/>
    <x v="3"/>
    <n v="4"/>
    <x v="5"/>
    <x v="13"/>
    <x v="1"/>
  </r>
  <r>
    <x v="1918"/>
    <x v="28"/>
    <x v="2"/>
    <x v="1"/>
    <x v="1"/>
    <x v="17"/>
    <x v="1917"/>
    <n v="529234.29999999993"/>
    <n v="0.35"/>
    <x v="3"/>
    <n v="4"/>
    <x v="5"/>
    <x v="13"/>
    <x v="1"/>
  </r>
  <r>
    <x v="1919"/>
    <x v="2"/>
    <x v="0"/>
    <x v="1"/>
    <x v="1"/>
    <x v="2"/>
    <x v="1918"/>
    <n v="57803.4"/>
    <n v="0.3"/>
    <x v="3"/>
    <n v="4"/>
    <x v="5"/>
    <x v="13"/>
    <x v="1"/>
  </r>
  <r>
    <x v="1920"/>
    <x v="16"/>
    <x v="2"/>
    <x v="0"/>
    <x v="0"/>
    <x v="12"/>
    <x v="1919"/>
    <n v="901098.00000000012"/>
    <n v="0.55000000000000004"/>
    <x v="3"/>
    <n v="4"/>
    <x v="5"/>
    <x v="13"/>
    <x v="1"/>
  </r>
  <r>
    <x v="1921"/>
    <x v="45"/>
    <x v="0"/>
    <x v="1"/>
    <x v="1"/>
    <x v="5"/>
    <x v="1920"/>
    <n v="73989.960000000006"/>
    <n v="0.33"/>
    <x v="3"/>
    <n v="4"/>
    <x v="5"/>
    <x v="13"/>
    <x v="1"/>
  </r>
  <r>
    <x v="1922"/>
    <x v="1"/>
    <x v="1"/>
    <x v="0"/>
    <x v="0"/>
    <x v="1"/>
    <x v="1921"/>
    <n v="232629.39"/>
    <n v="0.63"/>
    <x v="3"/>
    <n v="4"/>
    <x v="5"/>
    <x v="13"/>
    <x v="1"/>
  </r>
  <r>
    <x v="1923"/>
    <x v="11"/>
    <x v="1"/>
    <x v="0"/>
    <x v="0"/>
    <x v="9"/>
    <x v="1922"/>
    <n v="166781.78999999998"/>
    <n v="0.59"/>
    <x v="3"/>
    <n v="4"/>
    <x v="5"/>
    <x v="13"/>
    <x v="1"/>
  </r>
  <r>
    <x v="1924"/>
    <x v="33"/>
    <x v="2"/>
    <x v="0"/>
    <x v="1"/>
    <x v="13"/>
    <x v="1923"/>
    <n v="673371.29999999993"/>
    <n v="0.42"/>
    <x v="3"/>
    <n v="4"/>
    <x v="5"/>
    <x v="14"/>
    <x v="1"/>
  </r>
  <r>
    <x v="1925"/>
    <x v="14"/>
    <x v="0"/>
    <x v="1"/>
    <x v="2"/>
    <x v="10"/>
    <x v="1924"/>
    <n v="29474.73"/>
    <n v="0.28999999999999998"/>
    <x v="3"/>
    <n v="4"/>
    <x v="5"/>
    <x v="14"/>
    <x v="1"/>
  </r>
  <r>
    <x v="1926"/>
    <x v="4"/>
    <x v="2"/>
    <x v="0"/>
    <x v="1"/>
    <x v="4"/>
    <x v="1925"/>
    <n v="529728.74"/>
    <n v="0.38"/>
    <x v="3"/>
    <n v="4"/>
    <x v="5"/>
    <x v="14"/>
    <x v="1"/>
  </r>
  <r>
    <x v="1927"/>
    <x v="24"/>
    <x v="2"/>
    <x v="1"/>
    <x v="1"/>
    <x v="15"/>
    <x v="1926"/>
    <n v="240053.58000000002"/>
    <n v="0.39"/>
    <x v="3"/>
    <n v="4"/>
    <x v="5"/>
    <x v="14"/>
    <x v="1"/>
  </r>
  <r>
    <x v="1928"/>
    <x v="17"/>
    <x v="2"/>
    <x v="0"/>
    <x v="1"/>
    <x v="12"/>
    <x v="1927"/>
    <n v="551251.35"/>
    <n v="0.51"/>
    <x v="3"/>
    <n v="4"/>
    <x v="5"/>
    <x v="14"/>
    <x v="1"/>
  </r>
  <r>
    <x v="1929"/>
    <x v="20"/>
    <x v="0"/>
    <x v="0"/>
    <x v="0"/>
    <x v="14"/>
    <x v="1928"/>
    <n v="57866.460000000006"/>
    <n v="0.53"/>
    <x v="3"/>
    <n v="4"/>
    <x v="5"/>
    <x v="14"/>
    <x v="1"/>
  </r>
  <r>
    <x v="1930"/>
    <x v="48"/>
    <x v="2"/>
    <x v="0"/>
    <x v="1"/>
    <x v="13"/>
    <x v="1929"/>
    <n v="349656.64999999997"/>
    <n v="0.35"/>
    <x v="3"/>
    <n v="4"/>
    <x v="5"/>
    <x v="14"/>
    <x v="1"/>
  </r>
  <r>
    <x v="1931"/>
    <x v="30"/>
    <x v="1"/>
    <x v="0"/>
    <x v="1"/>
    <x v="18"/>
    <x v="1930"/>
    <n v="153537.21"/>
    <n v="0.41"/>
    <x v="3"/>
    <n v="4"/>
    <x v="5"/>
    <x v="15"/>
    <x v="1"/>
  </r>
  <r>
    <x v="1932"/>
    <x v="24"/>
    <x v="2"/>
    <x v="1"/>
    <x v="0"/>
    <x v="15"/>
    <x v="1931"/>
    <n v="271808.28999999998"/>
    <n v="0.37"/>
    <x v="3"/>
    <n v="4"/>
    <x v="5"/>
    <x v="15"/>
    <x v="1"/>
  </r>
  <r>
    <x v="1933"/>
    <x v="9"/>
    <x v="2"/>
    <x v="2"/>
    <x v="1"/>
    <x v="0"/>
    <x v="1932"/>
    <n v="473734.44"/>
    <n v="0.27"/>
    <x v="3"/>
    <n v="4"/>
    <x v="5"/>
    <x v="15"/>
    <x v="1"/>
  </r>
  <r>
    <x v="1934"/>
    <x v="18"/>
    <x v="2"/>
    <x v="0"/>
    <x v="1"/>
    <x v="13"/>
    <x v="1933"/>
    <n v="1107351.04"/>
    <n v="0.64"/>
    <x v="3"/>
    <n v="4"/>
    <x v="5"/>
    <x v="15"/>
    <x v="1"/>
  </r>
  <r>
    <x v="1935"/>
    <x v="38"/>
    <x v="1"/>
    <x v="0"/>
    <x v="1"/>
    <x v="17"/>
    <x v="1934"/>
    <n v="99684.36"/>
    <n v="0.36"/>
    <x v="3"/>
    <n v="4"/>
    <x v="5"/>
    <x v="15"/>
    <x v="1"/>
  </r>
  <r>
    <x v="1936"/>
    <x v="8"/>
    <x v="2"/>
    <x v="0"/>
    <x v="1"/>
    <x v="8"/>
    <x v="1935"/>
    <n v="522938.49999999994"/>
    <n v="0.35"/>
    <x v="3"/>
    <n v="4"/>
    <x v="5"/>
    <x v="15"/>
    <x v="1"/>
  </r>
  <r>
    <x v="1937"/>
    <x v="35"/>
    <x v="1"/>
    <x v="1"/>
    <x v="0"/>
    <x v="17"/>
    <x v="1936"/>
    <n v="166499.9"/>
    <n v="0.35"/>
    <x v="3"/>
    <n v="4"/>
    <x v="5"/>
    <x v="15"/>
    <x v="1"/>
  </r>
  <r>
    <x v="1938"/>
    <x v="32"/>
    <x v="1"/>
    <x v="0"/>
    <x v="1"/>
    <x v="13"/>
    <x v="1937"/>
    <n v="146204.96"/>
    <n v="0.44"/>
    <x v="3"/>
    <n v="4"/>
    <x v="5"/>
    <x v="16"/>
    <x v="1"/>
  </r>
  <r>
    <x v="1939"/>
    <x v="43"/>
    <x v="2"/>
    <x v="0"/>
    <x v="1"/>
    <x v="12"/>
    <x v="1938"/>
    <n v="555833.82999999996"/>
    <n v="0.61"/>
    <x v="3"/>
    <n v="4"/>
    <x v="5"/>
    <x v="16"/>
    <x v="1"/>
  </r>
  <r>
    <x v="1940"/>
    <x v="21"/>
    <x v="2"/>
    <x v="0"/>
    <x v="2"/>
    <x v="1"/>
    <x v="1939"/>
    <n v="456838.32"/>
    <n v="0.62"/>
    <x v="3"/>
    <n v="4"/>
    <x v="5"/>
    <x v="16"/>
    <x v="1"/>
  </r>
  <r>
    <x v="1941"/>
    <x v="33"/>
    <x v="2"/>
    <x v="1"/>
    <x v="1"/>
    <x v="13"/>
    <x v="1940"/>
    <n v="280034.48"/>
    <n v="0.22"/>
    <x v="3"/>
    <n v="4"/>
    <x v="5"/>
    <x v="16"/>
    <x v="1"/>
  </r>
  <r>
    <x v="1942"/>
    <x v="19"/>
    <x v="1"/>
    <x v="0"/>
    <x v="1"/>
    <x v="6"/>
    <x v="1941"/>
    <n v="179451.48"/>
    <n v="0.37"/>
    <x v="3"/>
    <n v="4"/>
    <x v="5"/>
    <x v="16"/>
    <x v="1"/>
  </r>
  <r>
    <x v="1943"/>
    <x v="49"/>
    <x v="0"/>
    <x v="1"/>
    <x v="1"/>
    <x v="16"/>
    <x v="1942"/>
    <n v="80364.78"/>
    <n v="0.34"/>
    <x v="3"/>
    <n v="4"/>
    <x v="5"/>
    <x v="16"/>
    <x v="1"/>
  </r>
  <r>
    <x v="1944"/>
    <x v="13"/>
    <x v="1"/>
    <x v="2"/>
    <x v="2"/>
    <x v="11"/>
    <x v="1943"/>
    <n v="110093.12"/>
    <n v="0.32"/>
    <x v="3"/>
    <n v="4"/>
    <x v="5"/>
    <x v="16"/>
    <x v="1"/>
  </r>
  <r>
    <x v="1945"/>
    <x v="8"/>
    <x v="2"/>
    <x v="1"/>
    <x v="0"/>
    <x v="8"/>
    <x v="1944"/>
    <n v="362058.32"/>
    <n v="0.37"/>
    <x v="3"/>
    <n v="4"/>
    <x v="5"/>
    <x v="17"/>
    <x v="1"/>
  </r>
  <r>
    <x v="1946"/>
    <x v="34"/>
    <x v="0"/>
    <x v="0"/>
    <x v="1"/>
    <x v="19"/>
    <x v="1945"/>
    <n v="58558.38"/>
    <n v="0.62"/>
    <x v="3"/>
    <n v="4"/>
    <x v="5"/>
    <x v="17"/>
    <x v="1"/>
  </r>
  <r>
    <x v="1947"/>
    <x v="36"/>
    <x v="2"/>
    <x v="0"/>
    <x v="1"/>
    <x v="4"/>
    <x v="1946"/>
    <n v="346186.8"/>
    <n v="0.37"/>
    <x v="4"/>
    <n v="5"/>
    <x v="5"/>
    <x v="17"/>
    <x v="1"/>
  </r>
  <r>
    <x v="1948"/>
    <x v="2"/>
    <x v="0"/>
    <x v="1"/>
    <x v="1"/>
    <x v="2"/>
    <x v="1947"/>
    <n v="67598.58"/>
    <n v="0.38"/>
    <x v="4"/>
    <n v="5"/>
    <x v="5"/>
    <x v="17"/>
    <x v="1"/>
  </r>
  <r>
    <x v="1949"/>
    <x v="19"/>
    <x v="1"/>
    <x v="1"/>
    <x v="0"/>
    <x v="6"/>
    <x v="1948"/>
    <n v="113920.96000000001"/>
    <n v="0.32"/>
    <x v="4"/>
    <n v="5"/>
    <x v="5"/>
    <x v="17"/>
    <x v="1"/>
  </r>
  <r>
    <x v="1950"/>
    <x v="31"/>
    <x v="1"/>
    <x v="2"/>
    <x v="1"/>
    <x v="4"/>
    <x v="1949"/>
    <n v="116044.48"/>
    <n v="0.32"/>
    <x v="4"/>
    <n v="5"/>
    <x v="5"/>
    <x v="17"/>
    <x v="1"/>
  </r>
  <r>
    <x v="1951"/>
    <x v="5"/>
    <x v="2"/>
    <x v="0"/>
    <x v="1"/>
    <x v="5"/>
    <x v="1950"/>
    <n v="620206.95000000007"/>
    <n v="0.55000000000000004"/>
    <x v="4"/>
    <n v="5"/>
    <x v="5"/>
    <x v="17"/>
    <x v="1"/>
  </r>
  <r>
    <x v="1952"/>
    <x v="29"/>
    <x v="1"/>
    <x v="0"/>
    <x v="0"/>
    <x v="3"/>
    <x v="1951"/>
    <n v="293683.95"/>
    <n v="0.63"/>
    <x v="4"/>
    <n v="5"/>
    <x v="5"/>
    <x v="18"/>
    <x v="1"/>
  </r>
  <r>
    <x v="1953"/>
    <x v="38"/>
    <x v="1"/>
    <x v="2"/>
    <x v="0"/>
    <x v="17"/>
    <x v="1952"/>
    <n v="57364.160000000003"/>
    <n v="0.16"/>
    <x v="4"/>
    <n v="5"/>
    <x v="5"/>
    <x v="18"/>
    <x v="1"/>
  </r>
  <r>
    <x v="1954"/>
    <x v="25"/>
    <x v="0"/>
    <x v="0"/>
    <x v="1"/>
    <x v="10"/>
    <x v="1953"/>
    <n v="66847.899999999994"/>
    <n v="0.35"/>
    <x v="4"/>
    <n v="5"/>
    <x v="5"/>
    <x v="18"/>
    <x v="1"/>
  </r>
  <r>
    <x v="1955"/>
    <x v="12"/>
    <x v="2"/>
    <x v="0"/>
    <x v="1"/>
    <x v="10"/>
    <x v="1954"/>
    <n v="648637.85"/>
    <n v="0.53"/>
    <x v="4"/>
    <n v="5"/>
    <x v="5"/>
    <x v="18"/>
    <x v="1"/>
  </r>
  <r>
    <x v="1956"/>
    <x v="41"/>
    <x v="2"/>
    <x v="0"/>
    <x v="2"/>
    <x v="3"/>
    <x v="1955"/>
    <n v="290185.2"/>
    <n v="0.45"/>
    <x v="4"/>
    <n v="5"/>
    <x v="5"/>
    <x v="18"/>
    <x v="1"/>
  </r>
  <r>
    <x v="1957"/>
    <x v="38"/>
    <x v="1"/>
    <x v="0"/>
    <x v="1"/>
    <x v="17"/>
    <x v="1956"/>
    <n v="290590.95"/>
    <n v="0.65"/>
    <x v="4"/>
    <n v="5"/>
    <x v="5"/>
    <x v="18"/>
    <x v="1"/>
  </r>
  <r>
    <x v="1958"/>
    <x v="5"/>
    <x v="2"/>
    <x v="1"/>
    <x v="0"/>
    <x v="5"/>
    <x v="1957"/>
    <n v="554133.02"/>
    <n v="0.34"/>
    <x v="4"/>
    <n v="5"/>
    <x v="5"/>
    <x v="18"/>
    <x v="1"/>
  </r>
  <r>
    <x v="1959"/>
    <x v="15"/>
    <x v="0"/>
    <x v="0"/>
    <x v="1"/>
    <x v="5"/>
    <x v="1958"/>
    <n v="61292.88"/>
    <n v="0.44"/>
    <x v="4"/>
    <n v="5"/>
    <x v="5"/>
    <x v="19"/>
    <x v="1"/>
  </r>
  <r>
    <x v="1960"/>
    <x v="46"/>
    <x v="2"/>
    <x v="0"/>
    <x v="1"/>
    <x v="1"/>
    <x v="1959"/>
    <n v="707628.9"/>
    <n v="0.55000000000000004"/>
    <x v="4"/>
    <n v="5"/>
    <x v="5"/>
    <x v="19"/>
    <x v="1"/>
  </r>
  <r>
    <x v="1961"/>
    <x v="17"/>
    <x v="2"/>
    <x v="0"/>
    <x v="1"/>
    <x v="12"/>
    <x v="1960"/>
    <n v="801613.68"/>
    <n v="0.56000000000000005"/>
    <x v="4"/>
    <n v="5"/>
    <x v="5"/>
    <x v="19"/>
    <x v="1"/>
  </r>
  <r>
    <x v="1962"/>
    <x v="38"/>
    <x v="1"/>
    <x v="0"/>
    <x v="1"/>
    <x v="17"/>
    <x v="1961"/>
    <n v="179421.12"/>
    <n v="0.48"/>
    <x v="4"/>
    <n v="5"/>
    <x v="5"/>
    <x v="19"/>
    <x v="1"/>
  </r>
  <r>
    <x v="1963"/>
    <x v="37"/>
    <x v="1"/>
    <x v="0"/>
    <x v="1"/>
    <x v="5"/>
    <x v="1962"/>
    <n v="247383.66"/>
    <n v="0.51"/>
    <x v="4"/>
    <n v="5"/>
    <x v="5"/>
    <x v="19"/>
    <x v="1"/>
  </r>
  <r>
    <x v="1964"/>
    <x v="39"/>
    <x v="2"/>
    <x v="2"/>
    <x v="1"/>
    <x v="12"/>
    <x v="1963"/>
    <n v="170307.12"/>
    <n v="0.24"/>
    <x v="4"/>
    <n v="5"/>
    <x v="5"/>
    <x v="19"/>
    <x v="1"/>
  </r>
  <r>
    <x v="1965"/>
    <x v="43"/>
    <x v="2"/>
    <x v="1"/>
    <x v="2"/>
    <x v="12"/>
    <x v="1964"/>
    <n v="138496.82"/>
    <n v="0.22"/>
    <x v="4"/>
    <n v="5"/>
    <x v="5"/>
    <x v="19"/>
    <x v="1"/>
  </r>
  <r>
    <x v="1966"/>
    <x v="46"/>
    <x v="2"/>
    <x v="0"/>
    <x v="1"/>
    <x v="1"/>
    <x v="1965"/>
    <n v="270307.57"/>
    <n v="0.37"/>
    <x v="4"/>
    <n v="5"/>
    <x v="5"/>
    <x v="20"/>
    <x v="1"/>
  </r>
  <r>
    <x v="1967"/>
    <x v="28"/>
    <x v="2"/>
    <x v="0"/>
    <x v="0"/>
    <x v="17"/>
    <x v="1966"/>
    <n v="392999.36"/>
    <n v="0.52"/>
    <x v="4"/>
    <n v="5"/>
    <x v="5"/>
    <x v="20"/>
    <x v="1"/>
  </r>
  <r>
    <x v="1968"/>
    <x v="22"/>
    <x v="2"/>
    <x v="2"/>
    <x v="0"/>
    <x v="10"/>
    <x v="1967"/>
    <n v="527403.58000000007"/>
    <n v="0.34"/>
    <x v="4"/>
    <n v="5"/>
    <x v="5"/>
    <x v="20"/>
    <x v="1"/>
  </r>
  <r>
    <x v="1969"/>
    <x v="23"/>
    <x v="2"/>
    <x v="1"/>
    <x v="1"/>
    <x v="7"/>
    <x v="1968"/>
    <n v="244946.75999999998"/>
    <n v="0.28999999999999998"/>
    <x v="4"/>
    <n v="5"/>
    <x v="5"/>
    <x v="20"/>
    <x v="1"/>
  </r>
  <r>
    <x v="1970"/>
    <x v="45"/>
    <x v="0"/>
    <x v="0"/>
    <x v="0"/>
    <x v="5"/>
    <x v="1969"/>
    <n v="75793.83"/>
    <n v="0.41"/>
    <x v="4"/>
    <n v="5"/>
    <x v="5"/>
    <x v="20"/>
    <x v="1"/>
  </r>
  <r>
    <x v="1971"/>
    <x v="20"/>
    <x v="0"/>
    <x v="0"/>
    <x v="1"/>
    <x v="14"/>
    <x v="1970"/>
    <n v="55041.84"/>
    <n v="0.36"/>
    <x v="4"/>
    <n v="5"/>
    <x v="5"/>
    <x v="20"/>
    <x v="1"/>
  </r>
  <r>
    <x v="1972"/>
    <x v="33"/>
    <x v="2"/>
    <x v="0"/>
    <x v="2"/>
    <x v="13"/>
    <x v="1971"/>
    <n v="659229.74"/>
    <n v="0.37"/>
    <x v="4"/>
    <n v="5"/>
    <x v="5"/>
    <x v="20"/>
    <x v="1"/>
  </r>
  <r>
    <x v="1973"/>
    <x v="41"/>
    <x v="2"/>
    <x v="0"/>
    <x v="1"/>
    <x v="3"/>
    <x v="1972"/>
    <n v="1042004.7999999999"/>
    <n v="0.57999999999999996"/>
    <x v="4"/>
    <n v="5"/>
    <x v="5"/>
    <x v="21"/>
    <x v="1"/>
  </r>
  <r>
    <x v="1974"/>
    <x v="25"/>
    <x v="0"/>
    <x v="2"/>
    <x v="0"/>
    <x v="10"/>
    <x v="1973"/>
    <n v="24475.200000000001"/>
    <n v="0.15"/>
    <x v="4"/>
    <n v="5"/>
    <x v="5"/>
    <x v="21"/>
    <x v="1"/>
  </r>
  <r>
    <x v="1975"/>
    <x v="37"/>
    <x v="1"/>
    <x v="0"/>
    <x v="1"/>
    <x v="5"/>
    <x v="1974"/>
    <n v="272551.86"/>
    <n v="0.57999999999999996"/>
    <x v="4"/>
    <n v="5"/>
    <x v="5"/>
    <x v="21"/>
    <x v="1"/>
  </r>
  <r>
    <x v="1976"/>
    <x v="18"/>
    <x v="2"/>
    <x v="0"/>
    <x v="1"/>
    <x v="13"/>
    <x v="1975"/>
    <n v="579888.45000000007"/>
    <n v="0.45"/>
    <x v="4"/>
    <n v="5"/>
    <x v="5"/>
    <x v="21"/>
    <x v="1"/>
  </r>
  <r>
    <x v="1977"/>
    <x v="11"/>
    <x v="1"/>
    <x v="0"/>
    <x v="1"/>
    <x v="9"/>
    <x v="1976"/>
    <n v="161155.35"/>
    <n v="0.37"/>
    <x v="4"/>
    <n v="5"/>
    <x v="5"/>
    <x v="21"/>
    <x v="1"/>
  </r>
  <r>
    <x v="1978"/>
    <x v="47"/>
    <x v="2"/>
    <x v="0"/>
    <x v="1"/>
    <x v="0"/>
    <x v="1977"/>
    <n v="462556.67"/>
    <n v="0.41"/>
    <x v="5"/>
    <n v="6"/>
    <x v="5"/>
    <x v="21"/>
    <x v="1"/>
  </r>
  <r>
    <x v="1979"/>
    <x v="7"/>
    <x v="1"/>
    <x v="1"/>
    <x v="1"/>
    <x v="7"/>
    <x v="1978"/>
    <n v="71100.959999999992"/>
    <n v="0.21"/>
    <x v="5"/>
    <n v="6"/>
    <x v="5"/>
    <x v="21"/>
    <x v="1"/>
  </r>
  <r>
    <x v="1980"/>
    <x v="19"/>
    <x v="1"/>
    <x v="0"/>
    <x v="0"/>
    <x v="6"/>
    <x v="1979"/>
    <n v="309185.73"/>
    <n v="0.63"/>
    <x v="5"/>
    <n v="6"/>
    <x v="5"/>
    <x v="22"/>
    <x v="1"/>
  </r>
  <r>
    <x v="1981"/>
    <x v="43"/>
    <x v="2"/>
    <x v="1"/>
    <x v="1"/>
    <x v="12"/>
    <x v="1980"/>
    <n v="151192.34"/>
    <n v="0.26"/>
    <x v="5"/>
    <n v="6"/>
    <x v="5"/>
    <x v="22"/>
    <x v="1"/>
  </r>
  <r>
    <x v="1982"/>
    <x v="0"/>
    <x v="0"/>
    <x v="0"/>
    <x v="2"/>
    <x v="0"/>
    <x v="1981"/>
    <n v="38439.96"/>
    <n v="0.39"/>
    <x v="5"/>
    <n v="6"/>
    <x v="5"/>
    <x v="22"/>
    <x v="1"/>
  </r>
  <r>
    <x v="1983"/>
    <x v="36"/>
    <x v="2"/>
    <x v="0"/>
    <x v="1"/>
    <x v="4"/>
    <x v="1982"/>
    <n v="645450.39"/>
    <n v="0.51"/>
    <x v="5"/>
    <n v="6"/>
    <x v="5"/>
    <x v="22"/>
    <x v="1"/>
  </r>
  <r>
    <x v="1984"/>
    <x v="0"/>
    <x v="0"/>
    <x v="1"/>
    <x v="1"/>
    <x v="0"/>
    <x v="1983"/>
    <n v="67350.36"/>
    <n v="0.37"/>
    <x v="5"/>
    <n v="6"/>
    <x v="5"/>
    <x v="22"/>
    <x v="1"/>
  </r>
  <r>
    <x v="1985"/>
    <x v="46"/>
    <x v="2"/>
    <x v="0"/>
    <x v="1"/>
    <x v="1"/>
    <x v="1984"/>
    <n v="303798.69"/>
    <n v="0.39"/>
    <x v="5"/>
    <n v="6"/>
    <x v="5"/>
    <x v="22"/>
    <x v="1"/>
  </r>
  <r>
    <x v="1986"/>
    <x v="36"/>
    <x v="2"/>
    <x v="1"/>
    <x v="1"/>
    <x v="4"/>
    <x v="1985"/>
    <n v="371998.56"/>
    <n v="0.24"/>
    <x v="5"/>
    <n v="6"/>
    <x v="5"/>
    <x v="22"/>
    <x v="1"/>
  </r>
  <r>
    <x v="1987"/>
    <x v="47"/>
    <x v="2"/>
    <x v="1"/>
    <x v="1"/>
    <x v="0"/>
    <x v="1986"/>
    <n v="189450"/>
    <n v="0.25"/>
    <x v="5"/>
    <n v="6"/>
    <x v="5"/>
    <x v="23"/>
    <x v="1"/>
  </r>
  <r>
    <x v="1988"/>
    <x v="46"/>
    <x v="2"/>
    <x v="0"/>
    <x v="1"/>
    <x v="1"/>
    <x v="1987"/>
    <n v="344118.28"/>
    <n v="0.44"/>
    <x v="5"/>
    <n v="6"/>
    <x v="5"/>
    <x v="23"/>
    <x v="1"/>
  </r>
  <r>
    <x v="1989"/>
    <x v="18"/>
    <x v="2"/>
    <x v="1"/>
    <x v="1"/>
    <x v="13"/>
    <x v="1988"/>
    <n v="658221.18000000005"/>
    <n v="0.38"/>
    <x v="5"/>
    <n v="6"/>
    <x v="5"/>
    <x v="23"/>
    <x v="1"/>
  </r>
  <r>
    <x v="1990"/>
    <x v="46"/>
    <x v="2"/>
    <x v="0"/>
    <x v="0"/>
    <x v="1"/>
    <x v="1989"/>
    <n v="728946.54"/>
    <n v="0.54"/>
    <x v="5"/>
    <n v="6"/>
    <x v="5"/>
    <x v="23"/>
    <x v="1"/>
  </r>
  <r>
    <x v="1991"/>
    <x v="46"/>
    <x v="2"/>
    <x v="1"/>
    <x v="0"/>
    <x v="1"/>
    <x v="1990"/>
    <n v="530339.55000000005"/>
    <n v="0.39"/>
    <x v="5"/>
    <n v="6"/>
    <x v="5"/>
    <x v="23"/>
    <x v="1"/>
  </r>
  <r>
    <x v="1992"/>
    <x v="34"/>
    <x v="0"/>
    <x v="0"/>
    <x v="1"/>
    <x v="19"/>
    <x v="1991"/>
    <n v="102556.15999999999"/>
    <n v="0.59"/>
    <x v="5"/>
    <n v="6"/>
    <x v="5"/>
    <x v="23"/>
    <x v="1"/>
  </r>
  <r>
    <x v="1993"/>
    <x v="12"/>
    <x v="2"/>
    <x v="1"/>
    <x v="1"/>
    <x v="10"/>
    <x v="1992"/>
    <n v="158596.19999999998"/>
    <n v="0.21"/>
    <x v="5"/>
    <n v="6"/>
    <x v="5"/>
    <x v="23"/>
    <x v="1"/>
  </r>
  <r>
    <x v="1994"/>
    <x v="28"/>
    <x v="2"/>
    <x v="1"/>
    <x v="1"/>
    <x v="17"/>
    <x v="1993"/>
    <n v="348227.04000000004"/>
    <n v="0.28000000000000003"/>
    <x v="5"/>
    <n v="6"/>
    <x v="5"/>
    <x v="24"/>
    <x v="1"/>
  </r>
  <r>
    <x v="1995"/>
    <x v="48"/>
    <x v="2"/>
    <x v="0"/>
    <x v="1"/>
    <x v="13"/>
    <x v="1994"/>
    <n v="817725.35"/>
    <n v="0.65"/>
    <x v="5"/>
    <n v="6"/>
    <x v="5"/>
    <x v="24"/>
    <x v="1"/>
  </r>
  <r>
    <x v="1996"/>
    <x v="43"/>
    <x v="2"/>
    <x v="1"/>
    <x v="1"/>
    <x v="12"/>
    <x v="1995"/>
    <n v="216352.29"/>
    <n v="0.33"/>
    <x v="5"/>
    <n v="6"/>
    <x v="5"/>
    <x v="24"/>
    <x v="1"/>
  </r>
  <r>
    <x v="1997"/>
    <x v="14"/>
    <x v="0"/>
    <x v="0"/>
    <x v="1"/>
    <x v="10"/>
    <x v="1996"/>
    <n v="62150.04"/>
    <n v="0.62"/>
    <x v="5"/>
    <n v="6"/>
    <x v="5"/>
    <x v="24"/>
    <x v="1"/>
  </r>
  <r>
    <x v="1998"/>
    <x v="9"/>
    <x v="2"/>
    <x v="0"/>
    <x v="1"/>
    <x v="0"/>
    <x v="1997"/>
    <n v="620040.52"/>
    <n v="0.44"/>
    <x v="5"/>
    <n v="6"/>
    <x v="5"/>
    <x v="24"/>
    <x v="1"/>
  </r>
  <r>
    <x v="1999"/>
    <x v="39"/>
    <x v="2"/>
    <x v="0"/>
    <x v="0"/>
    <x v="12"/>
    <x v="1998"/>
    <n v="771103.36"/>
    <n v="0.53"/>
    <x v="5"/>
    <n v="6"/>
    <x v="5"/>
    <x v="24"/>
    <x v="1"/>
  </r>
  <r>
    <x v="2000"/>
    <x v="27"/>
    <x v="0"/>
    <x v="1"/>
    <x v="0"/>
    <x v="16"/>
    <x v="1999"/>
    <n v="23973.719999999998"/>
    <n v="0.28999999999999998"/>
    <x v="5"/>
    <n v="6"/>
    <x v="5"/>
    <x v="24"/>
    <x v="1"/>
  </r>
  <r>
    <x v="2001"/>
    <x v="36"/>
    <x v="2"/>
    <x v="1"/>
    <x v="1"/>
    <x v="4"/>
    <x v="2000"/>
    <n v="283342.40000000002"/>
    <n v="0.2"/>
    <x v="5"/>
    <n v="6"/>
    <x v="5"/>
    <x v="25"/>
    <x v="1"/>
  </r>
  <r>
    <x v="2002"/>
    <x v="0"/>
    <x v="0"/>
    <x v="0"/>
    <x v="1"/>
    <x v="0"/>
    <x v="2001"/>
    <n v="45729.060000000005"/>
    <n v="0.46"/>
    <x v="5"/>
    <n v="6"/>
    <x v="5"/>
    <x v="25"/>
    <x v="1"/>
  </r>
  <r>
    <x v="2003"/>
    <x v="22"/>
    <x v="2"/>
    <x v="0"/>
    <x v="1"/>
    <x v="10"/>
    <x v="2002"/>
    <n v="777755.88"/>
    <n v="0.44"/>
    <x v="5"/>
    <n v="6"/>
    <x v="5"/>
    <x v="25"/>
    <x v="1"/>
  </r>
  <r>
    <x v="2004"/>
    <x v="48"/>
    <x v="2"/>
    <x v="2"/>
    <x v="1"/>
    <x v="13"/>
    <x v="2003"/>
    <n v="175278.9"/>
    <n v="0.3"/>
    <x v="5"/>
    <n v="6"/>
    <x v="5"/>
    <x v="25"/>
    <x v="1"/>
  </r>
  <r>
    <x v="2005"/>
    <x v="48"/>
    <x v="2"/>
    <x v="1"/>
    <x v="1"/>
    <x v="13"/>
    <x v="2004"/>
    <n v="345497.88"/>
    <n v="0.21"/>
    <x v="5"/>
    <n v="6"/>
    <x v="5"/>
    <x v="25"/>
    <x v="1"/>
  </r>
  <r>
    <x v="2006"/>
    <x v="29"/>
    <x v="1"/>
    <x v="0"/>
    <x v="2"/>
    <x v="3"/>
    <x v="2005"/>
    <n v="213069.65"/>
    <n v="0.59"/>
    <x v="5"/>
    <n v="6"/>
    <x v="5"/>
    <x v="25"/>
    <x v="1"/>
  </r>
  <r>
    <x v="2007"/>
    <x v="48"/>
    <x v="2"/>
    <x v="1"/>
    <x v="1"/>
    <x v="13"/>
    <x v="2006"/>
    <n v="476298.57"/>
    <n v="0.31"/>
    <x v="5"/>
    <n v="6"/>
    <x v="5"/>
    <x v="25"/>
    <x v="1"/>
  </r>
  <r>
    <x v="2008"/>
    <x v="32"/>
    <x v="1"/>
    <x v="0"/>
    <x v="1"/>
    <x v="13"/>
    <x v="2007"/>
    <n v="148451.38"/>
    <n v="0.49"/>
    <x v="6"/>
    <n v="7"/>
    <x v="5"/>
    <x v="26"/>
    <x v="2"/>
  </r>
  <r>
    <x v="2009"/>
    <x v="28"/>
    <x v="2"/>
    <x v="1"/>
    <x v="0"/>
    <x v="17"/>
    <x v="2008"/>
    <n v="536969.14"/>
    <n v="0.34"/>
    <x v="6"/>
    <n v="7"/>
    <x v="5"/>
    <x v="26"/>
    <x v="2"/>
  </r>
  <r>
    <x v="2010"/>
    <x v="1"/>
    <x v="1"/>
    <x v="2"/>
    <x v="1"/>
    <x v="1"/>
    <x v="2009"/>
    <n v="51083.200000000004"/>
    <n v="0.2"/>
    <x v="6"/>
    <n v="7"/>
    <x v="5"/>
    <x v="26"/>
    <x v="2"/>
  </r>
  <r>
    <x v="2011"/>
    <x v="22"/>
    <x v="2"/>
    <x v="0"/>
    <x v="1"/>
    <x v="10"/>
    <x v="2010"/>
    <n v="294795.05000000005"/>
    <n v="0.55000000000000004"/>
    <x v="6"/>
    <n v="7"/>
    <x v="5"/>
    <x v="26"/>
    <x v="2"/>
  </r>
  <r>
    <x v="2012"/>
    <x v="17"/>
    <x v="2"/>
    <x v="0"/>
    <x v="0"/>
    <x v="12"/>
    <x v="2011"/>
    <n v="247986.59"/>
    <n v="0.43"/>
    <x v="6"/>
    <n v="7"/>
    <x v="5"/>
    <x v="26"/>
    <x v="2"/>
  </r>
  <r>
    <x v="2013"/>
    <x v="33"/>
    <x v="2"/>
    <x v="2"/>
    <x v="0"/>
    <x v="13"/>
    <x v="2012"/>
    <n v="302820.66000000003"/>
    <n v="0.34"/>
    <x v="6"/>
    <n v="7"/>
    <x v="5"/>
    <x v="26"/>
    <x v="2"/>
  </r>
  <r>
    <x v="2014"/>
    <x v="32"/>
    <x v="1"/>
    <x v="1"/>
    <x v="1"/>
    <x v="13"/>
    <x v="2013"/>
    <n v="149458.56"/>
    <n v="0.34"/>
    <x v="6"/>
    <n v="7"/>
    <x v="5"/>
    <x v="26"/>
    <x v="2"/>
  </r>
  <r>
    <x v="2015"/>
    <x v="15"/>
    <x v="0"/>
    <x v="1"/>
    <x v="1"/>
    <x v="5"/>
    <x v="2014"/>
    <n v="38502.199999999997"/>
    <n v="0.22"/>
    <x v="6"/>
    <n v="7"/>
    <x v="5"/>
    <x v="27"/>
    <x v="2"/>
  </r>
  <r>
    <x v="2016"/>
    <x v="46"/>
    <x v="2"/>
    <x v="0"/>
    <x v="0"/>
    <x v="1"/>
    <x v="2015"/>
    <n v="726242.82"/>
    <n v="0.61"/>
    <x v="6"/>
    <n v="7"/>
    <x v="5"/>
    <x v="27"/>
    <x v="2"/>
  </r>
  <r>
    <x v="2017"/>
    <x v="49"/>
    <x v="0"/>
    <x v="0"/>
    <x v="1"/>
    <x v="16"/>
    <x v="2016"/>
    <n v="50550.26"/>
    <n v="0.38"/>
    <x v="6"/>
    <n v="7"/>
    <x v="5"/>
    <x v="27"/>
    <x v="2"/>
  </r>
  <r>
    <x v="2018"/>
    <x v="32"/>
    <x v="1"/>
    <x v="0"/>
    <x v="1"/>
    <x v="13"/>
    <x v="2017"/>
    <n v="159940.41"/>
    <n v="0.49"/>
    <x v="6"/>
    <n v="7"/>
    <x v="5"/>
    <x v="27"/>
    <x v="2"/>
  </r>
  <r>
    <x v="2019"/>
    <x v="28"/>
    <x v="2"/>
    <x v="0"/>
    <x v="2"/>
    <x v="17"/>
    <x v="2018"/>
    <n v="300219.12"/>
    <n v="0.43"/>
    <x v="6"/>
    <n v="7"/>
    <x v="5"/>
    <x v="27"/>
    <x v="2"/>
  </r>
  <r>
    <x v="2020"/>
    <x v="25"/>
    <x v="0"/>
    <x v="1"/>
    <x v="0"/>
    <x v="10"/>
    <x v="2019"/>
    <n v="79026.880000000005"/>
    <n v="0.32"/>
    <x v="6"/>
    <n v="7"/>
    <x v="5"/>
    <x v="27"/>
    <x v="2"/>
  </r>
  <r>
    <x v="2021"/>
    <x v="36"/>
    <x v="2"/>
    <x v="0"/>
    <x v="1"/>
    <x v="4"/>
    <x v="2020"/>
    <n v="565592"/>
    <n v="0.38"/>
    <x v="6"/>
    <n v="7"/>
    <x v="5"/>
    <x v="27"/>
    <x v="2"/>
  </r>
  <r>
    <x v="2022"/>
    <x v="32"/>
    <x v="1"/>
    <x v="2"/>
    <x v="1"/>
    <x v="13"/>
    <x v="2021"/>
    <n v="88729.400000000009"/>
    <n v="0.2"/>
    <x v="6"/>
    <n v="7"/>
    <x v="5"/>
    <x v="28"/>
    <x v="2"/>
  </r>
  <r>
    <x v="2023"/>
    <x v="18"/>
    <x v="2"/>
    <x v="1"/>
    <x v="1"/>
    <x v="13"/>
    <x v="2022"/>
    <n v="251215.68999999997"/>
    <n v="0.28999999999999998"/>
    <x v="6"/>
    <n v="7"/>
    <x v="5"/>
    <x v="28"/>
    <x v="2"/>
  </r>
  <r>
    <x v="2024"/>
    <x v="43"/>
    <x v="2"/>
    <x v="0"/>
    <x v="1"/>
    <x v="12"/>
    <x v="2023"/>
    <n v="580431.19999999995"/>
    <n v="0.43"/>
    <x v="6"/>
    <n v="7"/>
    <x v="5"/>
    <x v="28"/>
    <x v="2"/>
  </r>
  <r>
    <x v="2025"/>
    <x v="30"/>
    <x v="1"/>
    <x v="1"/>
    <x v="1"/>
    <x v="18"/>
    <x v="2024"/>
    <n v="142067.98000000001"/>
    <n v="0.34"/>
    <x v="6"/>
    <n v="7"/>
    <x v="5"/>
    <x v="28"/>
    <x v="2"/>
  </r>
  <r>
    <x v="2026"/>
    <x v="13"/>
    <x v="1"/>
    <x v="1"/>
    <x v="1"/>
    <x v="11"/>
    <x v="2025"/>
    <n v="152038.77000000002"/>
    <n v="0.39"/>
    <x v="6"/>
    <n v="7"/>
    <x v="5"/>
    <x v="28"/>
    <x v="2"/>
  </r>
  <r>
    <x v="2027"/>
    <x v="18"/>
    <x v="2"/>
    <x v="0"/>
    <x v="1"/>
    <x v="13"/>
    <x v="2026"/>
    <n v="345868.38"/>
    <n v="0.54"/>
    <x v="6"/>
    <n v="7"/>
    <x v="5"/>
    <x v="28"/>
    <x v="2"/>
  </r>
  <r>
    <x v="2028"/>
    <x v="31"/>
    <x v="1"/>
    <x v="0"/>
    <x v="1"/>
    <x v="4"/>
    <x v="2027"/>
    <n v="282044.10000000003"/>
    <n v="0.65"/>
    <x v="6"/>
    <n v="7"/>
    <x v="5"/>
    <x v="28"/>
    <x v="2"/>
  </r>
  <r>
    <x v="2029"/>
    <x v="29"/>
    <x v="1"/>
    <x v="0"/>
    <x v="1"/>
    <x v="3"/>
    <x v="2028"/>
    <n v="249272.4"/>
    <n v="0.57999999999999996"/>
    <x v="6"/>
    <n v="7"/>
    <x v="5"/>
    <x v="29"/>
    <x v="2"/>
  </r>
  <r>
    <x v="2030"/>
    <x v="7"/>
    <x v="1"/>
    <x v="0"/>
    <x v="1"/>
    <x v="7"/>
    <x v="2029"/>
    <n v="212409.25"/>
    <n v="0.43"/>
    <x v="6"/>
    <n v="7"/>
    <x v="5"/>
    <x v="29"/>
    <x v="2"/>
  </r>
  <r>
    <x v="2031"/>
    <x v="37"/>
    <x v="1"/>
    <x v="1"/>
    <x v="1"/>
    <x v="5"/>
    <x v="2030"/>
    <n v="140706.72"/>
    <n v="0.36"/>
    <x v="6"/>
    <n v="7"/>
    <x v="5"/>
    <x v="29"/>
    <x v="2"/>
  </r>
  <r>
    <x v="2032"/>
    <x v="10"/>
    <x v="2"/>
    <x v="0"/>
    <x v="1"/>
    <x v="9"/>
    <x v="2031"/>
    <n v="1024790.5599999999"/>
    <n v="0.62"/>
    <x v="6"/>
    <n v="7"/>
    <x v="5"/>
    <x v="29"/>
    <x v="2"/>
  </r>
  <r>
    <x v="2033"/>
    <x v="29"/>
    <x v="1"/>
    <x v="0"/>
    <x v="1"/>
    <x v="3"/>
    <x v="2032"/>
    <n v="249371.64"/>
    <n v="0.63"/>
    <x v="6"/>
    <n v="7"/>
    <x v="5"/>
    <x v="29"/>
    <x v="2"/>
  </r>
  <r>
    <x v="2034"/>
    <x v="2"/>
    <x v="0"/>
    <x v="0"/>
    <x v="2"/>
    <x v="2"/>
    <x v="2033"/>
    <n v="140295.32999999999"/>
    <n v="0.63"/>
    <x v="6"/>
    <n v="7"/>
    <x v="5"/>
    <x v="29"/>
    <x v="2"/>
  </r>
  <r>
    <x v="2035"/>
    <x v="32"/>
    <x v="1"/>
    <x v="0"/>
    <x v="1"/>
    <x v="13"/>
    <x v="2034"/>
    <n v="154155.74"/>
    <n v="0.38"/>
    <x v="6"/>
    <n v="7"/>
    <x v="5"/>
    <x v="29"/>
    <x v="2"/>
  </r>
  <r>
    <x v="2036"/>
    <x v="22"/>
    <x v="2"/>
    <x v="0"/>
    <x v="1"/>
    <x v="10"/>
    <x v="2035"/>
    <n v="562724.81999999995"/>
    <n v="0.49"/>
    <x v="6"/>
    <n v="7"/>
    <x v="5"/>
    <x v="30"/>
    <x v="2"/>
  </r>
  <r>
    <x v="2037"/>
    <x v="9"/>
    <x v="2"/>
    <x v="0"/>
    <x v="2"/>
    <x v="0"/>
    <x v="2036"/>
    <n v="903186.15999999992"/>
    <n v="0.59"/>
    <x v="6"/>
    <n v="7"/>
    <x v="5"/>
    <x v="30"/>
    <x v="2"/>
  </r>
  <r>
    <x v="2038"/>
    <x v="37"/>
    <x v="1"/>
    <x v="0"/>
    <x v="0"/>
    <x v="5"/>
    <x v="2037"/>
    <n v="173306.25"/>
    <n v="0.45"/>
    <x v="6"/>
    <n v="7"/>
    <x v="5"/>
    <x v="30"/>
    <x v="2"/>
  </r>
  <r>
    <x v="2039"/>
    <x v="33"/>
    <x v="2"/>
    <x v="0"/>
    <x v="1"/>
    <x v="13"/>
    <x v="2038"/>
    <n v="413888.80000000005"/>
    <n v="0.4"/>
    <x v="7"/>
    <n v="8"/>
    <x v="5"/>
    <x v="30"/>
    <x v="2"/>
  </r>
  <r>
    <x v="2040"/>
    <x v="8"/>
    <x v="2"/>
    <x v="1"/>
    <x v="1"/>
    <x v="8"/>
    <x v="2039"/>
    <n v="488449.60000000003"/>
    <n v="0.32"/>
    <x v="7"/>
    <n v="8"/>
    <x v="5"/>
    <x v="30"/>
    <x v="2"/>
  </r>
  <r>
    <x v="2041"/>
    <x v="21"/>
    <x v="2"/>
    <x v="1"/>
    <x v="1"/>
    <x v="1"/>
    <x v="2040"/>
    <n v="406059.2"/>
    <n v="0.4"/>
    <x v="7"/>
    <n v="8"/>
    <x v="5"/>
    <x v="30"/>
    <x v="2"/>
  </r>
  <r>
    <x v="2042"/>
    <x v="44"/>
    <x v="2"/>
    <x v="0"/>
    <x v="1"/>
    <x v="16"/>
    <x v="2041"/>
    <n v="451722.48"/>
    <n v="0.44"/>
    <x v="7"/>
    <n v="8"/>
    <x v="5"/>
    <x v="30"/>
    <x v="2"/>
  </r>
  <r>
    <x v="2043"/>
    <x v="32"/>
    <x v="1"/>
    <x v="0"/>
    <x v="1"/>
    <x v="13"/>
    <x v="2042"/>
    <n v="282792.38999999996"/>
    <n v="0.56999999999999995"/>
    <x v="7"/>
    <n v="8"/>
    <x v="5"/>
    <x v="31"/>
    <x v="2"/>
  </r>
  <r>
    <x v="2044"/>
    <x v="21"/>
    <x v="2"/>
    <x v="1"/>
    <x v="1"/>
    <x v="1"/>
    <x v="2043"/>
    <n v="280651.32"/>
    <n v="0.36"/>
    <x v="7"/>
    <n v="8"/>
    <x v="5"/>
    <x v="31"/>
    <x v="2"/>
  </r>
  <r>
    <x v="2045"/>
    <x v="4"/>
    <x v="2"/>
    <x v="0"/>
    <x v="1"/>
    <x v="4"/>
    <x v="2044"/>
    <n v="439709.82999999996"/>
    <n v="0.41"/>
    <x v="7"/>
    <n v="8"/>
    <x v="5"/>
    <x v="31"/>
    <x v="2"/>
  </r>
  <r>
    <x v="2046"/>
    <x v="41"/>
    <x v="2"/>
    <x v="1"/>
    <x v="1"/>
    <x v="3"/>
    <x v="2045"/>
    <n v="431064.72"/>
    <n v="0.24"/>
    <x v="7"/>
    <n v="8"/>
    <x v="5"/>
    <x v="31"/>
    <x v="2"/>
  </r>
  <r>
    <x v="2047"/>
    <x v="15"/>
    <x v="0"/>
    <x v="2"/>
    <x v="1"/>
    <x v="5"/>
    <x v="2046"/>
    <n v="81747.900000000009"/>
    <n v="0.34"/>
    <x v="7"/>
    <n v="8"/>
    <x v="5"/>
    <x v="31"/>
    <x v="2"/>
  </r>
  <r>
    <x v="2048"/>
    <x v="6"/>
    <x v="1"/>
    <x v="1"/>
    <x v="0"/>
    <x v="6"/>
    <x v="2047"/>
    <n v="156847.35"/>
    <n v="0.33"/>
    <x v="7"/>
    <n v="8"/>
    <x v="5"/>
    <x v="31"/>
    <x v="2"/>
  </r>
  <r>
    <x v="2049"/>
    <x v="12"/>
    <x v="2"/>
    <x v="0"/>
    <x v="1"/>
    <x v="10"/>
    <x v="2048"/>
    <n v="449733.6"/>
    <n v="0.47"/>
    <x v="7"/>
    <n v="8"/>
    <x v="5"/>
    <x v="31"/>
    <x v="2"/>
  </r>
  <r>
    <x v="2050"/>
    <x v="39"/>
    <x v="2"/>
    <x v="0"/>
    <x v="1"/>
    <x v="12"/>
    <x v="2049"/>
    <n v="1023238.7"/>
    <n v="0.62"/>
    <x v="7"/>
    <n v="8"/>
    <x v="5"/>
    <x v="32"/>
    <x v="2"/>
  </r>
  <r>
    <x v="2051"/>
    <x v="32"/>
    <x v="1"/>
    <x v="0"/>
    <x v="1"/>
    <x v="13"/>
    <x v="2050"/>
    <n v="177520.56"/>
    <n v="0.42"/>
    <x v="7"/>
    <n v="8"/>
    <x v="5"/>
    <x v="32"/>
    <x v="2"/>
  </r>
  <r>
    <x v="2052"/>
    <x v="33"/>
    <x v="2"/>
    <x v="0"/>
    <x v="1"/>
    <x v="13"/>
    <x v="2051"/>
    <n v="730399.67999999993"/>
    <n v="0.48"/>
    <x v="7"/>
    <n v="8"/>
    <x v="5"/>
    <x v="32"/>
    <x v="2"/>
  </r>
  <r>
    <x v="2053"/>
    <x v="27"/>
    <x v="0"/>
    <x v="0"/>
    <x v="1"/>
    <x v="16"/>
    <x v="2052"/>
    <n v="34651.760000000002"/>
    <n v="0.44"/>
    <x v="7"/>
    <n v="8"/>
    <x v="5"/>
    <x v="32"/>
    <x v="2"/>
  </r>
  <r>
    <x v="2054"/>
    <x v="40"/>
    <x v="2"/>
    <x v="0"/>
    <x v="1"/>
    <x v="14"/>
    <x v="2053"/>
    <n v="720204.66"/>
    <n v="0.63"/>
    <x v="7"/>
    <n v="8"/>
    <x v="5"/>
    <x v="32"/>
    <x v="2"/>
  </r>
  <r>
    <x v="2055"/>
    <x v="8"/>
    <x v="2"/>
    <x v="0"/>
    <x v="0"/>
    <x v="8"/>
    <x v="2054"/>
    <n v="807479.52"/>
    <n v="0.48"/>
    <x v="7"/>
    <n v="8"/>
    <x v="5"/>
    <x v="32"/>
    <x v="2"/>
  </r>
  <r>
    <x v="2056"/>
    <x v="14"/>
    <x v="0"/>
    <x v="0"/>
    <x v="1"/>
    <x v="10"/>
    <x v="2055"/>
    <n v="97281.600000000006"/>
    <n v="0.39"/>
    <x v="7"/>
    <n v="8"/>
    <x v="5"/>
    <x v="32"/>
    <x v="2"/>
  </r>
  <r>
    <x v="2057"/>
    <x v="6"/>
    <x v="1"/>
    <x v="1"/>
    <x v="1"/>
    <x v="6"/>
    <x v="2056"/>
    <n v="118843.92"/>
    <n v="0.39"/>
    <x v="7"/>
    <n v="8"/>
    <x v="5"/>
    <x v="33"/>
    <x v="2"/>
  </r>
  <r>
    <x v="2058"/>
    <x v="18"/>
    <x v="2"/>
    <x v="0"/>
    <x v="2"/>
    <x v="13"/>
    <x v="2057"/>
    <n v="438206.22000000003"/>
    <n v="0.54"/>
    <x v="7"/>
    <n v="8"/>
    <x v="5"/>
    <x v="33"/>
    <x v="2"/>
  </r>
  <r>
    <x v="2059"/>
    <x v="1"/>
    <x v="1"/>
    <x v="0"/>
    <x v="1"/>
    <x v="1"/>
    <x v="2058"/>
    <n v="140415.75"/>
    <n v="0.51"/>
    <x v="7"/>
    <n v="8"/>
    <x v="5"/>
    <x v="33"/>
    <x v="2"/>
  </r>
  <r>
    <x v="2060"/>
    <x v="32"/>
    <x v="1"/>
    <x v="0"/>
    <x v="0"/>
    <x v="13"/>
    <x v="2059"/>
    <n v="192835.09"/>
    <n v="0.49"/>
    <x v="7"/>
    <n v="8"/>
    <x v="5"/>
    <x v="33"/>
    <x v="2"/>
  </r>
  <r>
    <x v="2061"/>
    <x v="11"/>
    <x v="1"/>
    <x v="1"/>
    <x v="1"/>
    <x v="9"/>
    <x v="2060"/>
    <n v="173971"/>
    <n v="0.35"/>
    <x v="7"/>
    <n v="8"/>
    <x v="5"/>
    <x v="33"/>
    <x v="2"/>
  </r>
  <r>
    <x v="2062"/>
    <x v="42"/>
    <x v="2"/>
    <x v="1"/>
    <x v="1"/>
    <x v="7"/>
    <x v="2061"/>
    <n v="501681.24"/>
    <n v="0.36"/>
    <x v="7"/>
    <n v="8"/>
    <x v="5"/>
    <x v="33"/>
    <x v="2"/>
  </r>
  <r>
    <x v="2063"/>
    <x v="37"/>
    <x v="1"/>
    <x v="0"/>
    <x v="0"/>
    <x v="5"/>
    <x v="2062"/>
    <n v="163726.79999999999"/>
    <n v="0.38"/>
    <x v="7"/>
    <n v="8"/>
    <x v="5"/>
    <x v="33"/>
    <x v="2"/>
  </r>
  <r>
    <x v="2064"/>
    <x v="8"/>
    <x v="2"/>
    <x v="1"/>
    <x v="0"/>
    <x v="8"/>
    <x v="2063"/>
    <n v="301254.72000000003"/>
    <n v="0.39"/>
    <x v="7"/>
    <n v="8"/>
    <x v="5"/>
    <x v="34"/>
    <x v="2"/>
  </r>
  <r>
    <x v="2065"/>
    <x v="21"/>
    <x v="2"/>
    <x v="1"/>
    <x v="0"/>
    <x v="1"/>
    <x v="2064"/>
    <n v="179631.55"/>
    <n v="0.35"/>
    <x v="7"/>
    <n v="8"/>
    <x v="5"/>
    <x v="34"/>
    <x v="2"/>
  </r>
  <r>
    <x v="2066"/>
    <x v="30"/>
    <x v="1"/>
    <x v="0"/>
    <x v="1"/>
    <x v="18"/>
    <x v="2065"/>
    <n v="151315.04999999999"/>
    <n v="0.56999999999999995"/>
    <x v="7"/>
    <n v="8"/>
    <x v="5"/>
    <x v="34"/>
    <x v="2"/>
  </r>
  <r>
    <x v="2067"/>
    <x v="19"/>
    <x v="1"/>
    <x v="0"/>
    <x v="1"/>
    <x v="6"/>
    <x v="2066"/>
    <n v="196219.46"/>
    <n v="0.62"/>
    <x v="7"/>
    <n v="8"/>
    <x v="5"/>
    <x v="34"/>
    <x v="2"/>
  </r>
  <r>
    <x v="2068"/>
    <x v="25"/>
    <x v="0"/>
    <x v="0"/>
    <x v="0"/>
    <x v="10"/>
    <x v="2067"/>
    <n v="76376.2"/>
    <n v="0.38"/>
    <x v="7"/>
    <n v="8"/>
    <x v="5"/>
    <x v="34"/>
    <x v="2"/>
  </r>
  <r>
    <x v="2069"/>
    <x v="26"/>
    <x v="2"/>
    <x v="0"/>
    <x v="1"/>
    <x v="3"/>
    <x v="2068"/>
    <n v="709124.08"/>
    <n v="0.49"/>
    <x v="7"/>
    <n v="8"/>
    <x v="5"/>
    <x v="34"/>
    <x v="2"/>
  </r>
  <r>
    <x v="2070"/>
    <x v="7"/>
    <x v="1"/>
    <x v="0"/>
    <x v="2"/>
    <x v="7"/>
    <x v="2069"/>
    <n v="125085.6"/>
    <n v="0.4"/>
    <x v="8"/>
    <n v="9"/>
    <x v="5"/>
    <x v="34"/>
    <x v="2"/>
  </r>
  <r>
    <x v="2071"/>
    <x v="11"/>
    <x v="1"/>
    <x v="0"/>
    <x v="0"/>
    <x v="9"/>
    <x v="2070"/>
    <n v="154702.13"/>
    <n v="0.59"/>
    <x v="8"/>
    <n v="9"/>
    <x v="5"/>
    <x v="35"/>
    <x v="2"/>
  </r>
  <r>
    <x v="2072"/>
    <x v="2"/>
    <x v="0"/>
    <x v="0"/>
    <x v="1"/>
    <x v="2"/>
    <x v="2071"/>
    <n v="67135.17"/>
    <n v="0.56999999999999995"/>
    <x v="8"/>
    <n v="9"/>
    <x v="5"/>
    <x v="35"/>
    <x v="2"/>
  </r>
  <r>
    <x v="2073"/>
    <x v="36"/>
    <x v="2"/>
    <x v="1"/>
    <x v="0"/>
    <x v="4"/>
    <x v="2072"/>
    <n v="270830.15999999997"/>
    <n v="0.36"/>
    <x v="8"/>
    <n v="9"/>
    <x v="5"/>
    <x v="35"/>
    <x v="2"/>
  </r>
  <r>
    <x v="2074"/>
    <x v="38"/>
    <x v="1"/>
    <x v="2"/>
    <x v="1"/>
    <x v="17"/>
    <x v="2073"/>
    <n v="95290.559999999998"/>
    <n v="0.24"/>
    <x v="8"/>
    <n v="9"/>
    <x v="5"/>
    <x v="35"/>
    <x v="2"/>
  </r>
  <r>
    <x v="2075"/>
    <x v="23"/>
    <x v="2"/>
    <x v="0"/>
    <x v="0"/>
    <x v="7"/>
    <x v="2074"/>
    <n v="272922.64999999997"/>
    <n v="0.41"/>
    <x v="8"/>
    <n v="9"/>
    <x v="5"/>
    <x v="35"/>
    <x v="2"/>
  </r>
  <r>
    <x v="2076"/>
    <x v="42"/>
    <x v="2"/>
    <x v="0"/>
    <x v="0"/>
    <x v="7"/>
    <x v="2075"/>
    <n v="568888.36"/>
    <n v="0.57999999999999996"/>
    <x v="8"/>
    <n v="9"/>
    <x v="5"/>
    <x v="35"/>
    <x v="2"/>
  </r>
  <r>
    <x v="2077"/>
    <x v="25"/>
    <x v="0"/>
    <x v="0"/>
    <x v="1"/>
    <x v="10"/>
    <x v="2076"/>
    <n v="82265.47"/>
    <n v="0.59"/>
    <x v="8"/>
    <n v="9"/>
    <x v="5"/>
    <x v="35"/>
    <x v="2"/>
  </r>
  <r>
    <x v="2078"/>
    <x v="46"/>
    <x v="2"/>
    <x v="2"/>
    <x v="1"/>
    <x v="1"/>
    <x v="2077"/>
    <n v="218836.03"/>
    <n v="0.23"/>
    <x v="8"/>
    <n v="9"/>
    <x v="5"/>
    <x v="36"/>
    <x v="2"/>
  </r>
  <r>
    <x v="2079"/>
    <x v="39"/>
    <x v="2"/>
    <x v="0"/>
    <x v="1"/>
    <x v="12"/>
    <x v="2078"/>
    <n v="629660.72"/>
    <n v="0.52"/>
    <x v="8"/>
    <n v="9"/>
    <x v="5"/>
    <x v="36"/>
    <x v="2"/>
  </r>
  <r>
    <x v="2080"/>
    <x v="48"/>
    <x v="2"/>
    <x v="0"/>
    <x v="1"/>
    <x v="13"/>
    <x v="2079"/>
    <n v="283133.55"/>
    <n v="0.35"/>
    <x v="8"/>
    <n v="9"/>
    <x v="5"/>
    <x v="36"/>
    <x v="2"/>
  </r>
  <r>
    <x v="2081"/>
    <x v="23"/>
    <x v="2"/>
    <x v="0"/>
    <x v="0"/>
    <x v="7"/>
    <x v="2080"/>
    <n v="672805.76"/>
    <n v="0.64"/>
    <x v="8"/>
    <n v="9"/>
    <x v="5"/>
    <x v="36"/>
    <x v="2"/>
  </r>
  <r>
    <x v="2082"/>
    <x v="33"/>
    <x v="2"/>
    <x v="0"/>
    <x v="1"/>
    <x v="13"/>
    <x v="2081"/>
    <n v="642969"/>
    <n v="0.6"/>
    <x v="8"/>
    <n v="9"/>
    <x v="5"/>
    <x v="36"/>
    <x v="2"/>
  </r>
  <r>
    <x v="2083"/>
    <x v="30"/>
    <x v="1"/>
    <x v="2"/>
    <x v="1"/>
    <x v="18"/>
    <x v="2082"/>
    <n v="113009.28"/>
    <n v="0.32"/>
    <x v="8"/>
    <n v="9"/>
    <x v="5"/>
    <x v="36"/>
    <x v="2"/>
  </r>
  <r>
    <x v="2084"/>
    <x v="19"/>
    <x v="1"/>
    <x v="0"/>
    <x v="1"/>
    <x v="6"/>
    <x v="2083"/>
    <n v="271368.59999999998"/>
    <n v="0.6"/>
    <x v="8"/>
    <n v="9"/>
    <x v="5"/>
    <x v="36"/>
    <x v="2"/>
  </r>
  <r>
    <x v="2085"/>
    <x v="26"/>
    <x v="2"/>
    <x v="0"/>
    <x v="1"/>
    <x v="3"/>
    <x v="2084"/>
    <n v="684719"/>
    <n v="0.57999999999999996"/>
    <x v="8"/>
    <n v="9"/>
    <x v="5"/>
    <x v="37"/>
    <x v="2"/>
  </r>
  <r>
    <x v="2086"/>
    <x v="4"/>
    <x v="2"/>
    <x v="1"/>
    <x v="0"/>
    <x v="4"/>
    <x v="2085"/>
    <n v="322878.28000000003"/>
    <n v="0.34"/>
    <x v="8"/>
    <n v="9"/>
    <x v="5"/>
    <x v="37"/>
    <x v="2"/>
  </r>
  <r>
    <x v="2087"/>
    <x v="12"/>
    <x v="2"/>
    <x v="0"/>
    <x v="1"/>
    <x v="10"/>
    <x v="2086"/>
    <n v="1057526.6000000001"/>
    <n v="0.65"/>
    <x v="8"/>
    <n v="9"/>
    <x v="5"/>
    <x v="37"/>
    <x v="2"/>
  </r>
  <r>
    <x v="2088"/>
    <x v="37"/>
    <x v="1"/>
    <x v="0"/>
    <x v="1"/>
    <x v="5"/>
    <x v="2087"/>
    <n v="204548.28"/>
    <n v="0.59"/>
    <x v="8"/>
    <n v="9"/>
    <x v="5"/>
    <x v="37"/>
    <x v="2"/>
  </r>
  <r>
    <x v="2089"/>
    <x v="5"/>
    <x v="2"/>
    <x v="0"/>
    <x v="2"/>
    <x v="5"/>
    <x v="2088"/>
    <n v="860314.55"/>
    <n v="0.53"/>
    <x v="8"/>
    <n v="9"/>
    <x v="5"/>
    <x v="37"/>
    <x v="2"/>
  </r>
  <r>
    <x v="2090"/>
    <x v="25"/>
    <x v="0"/>
    <x v="0"/>
    <x v="1"/>
    <x v="10"/>
    <x v="2089"/>
    <n v="60736.439999999995"/>
    <n v="0.57999999999999996"/>
    <x v="8"/>
    <n v="9"/>
    <x v="5"/>
    <x v="37"/>
    <x v="2"/>
  </r>
  <r>
    <x v="2091"/>
    <x v="43"/>
    <x v="2"/>
    <x v="0"/>
    <x v="0"/>
    <x v="12"/>
    <x v="2090"/>
    <n v="225866.52"/>
    <n v="0.36"/>
    <x v="8"/>
    <n v="9"/>
    <x v="5"/>
    <x v="37"/>
    <x v="2"/>
  </r>
  <r>
    <x v="2092"/>
    <x v="8"/>
    <x v="2"/>
    <x v="1"/>
    <x v="1"/>
    <x v="8"/>
    <x v="2091"/>
    <n v="191093.16"/>
    <n v="0.37"/>
    <x v="8"/>
    <n v="9"/>
    <x v="5"/>
    <x v="38"/>
    <x v="2"/>
  </r>
  <r>
    <x v="2093"/>
    <x v="31"/>
    <x v="1"/>
    <x v="1"/>
    <x v="1"/>
    <x v="4"/>
    <x v="2092"/>
    <n v="98189.280000000013"/>
    <n v="0.34"/>
    <x v="8"/>
    <n v="9"/>
    <x v="5"/>
    <x v="38"/>
    <x v="2"/>
  </r>
  <r>
    <x v="2094"/>
    <x v="18"/>
    <x v="2"/>
    <x v="0"/>
    <x v="1"/>
    <x v="13"/>
    <x v="2093"/>
    <n v="763572.78"/>
    <n v="0.62"/>
    <x v="8"/>
    <n v="9"/>
    <x v="5"/>
    <x v="38"/>
    <x v="2"/>
  </r>
  <r>
    <x v="2095"/>
    <x v="17"/>
    <x v="2"/>
    <x v="0"/>
    <x v="1"/>
    <x v="12"/>
    <x v="2094"/>
    <n v="315473.59999999998"/>
    <n v="0.57999999999999996"/>
    <x v="8"/>
    <n v="9"/>
    <x v="5"/>
    <x v="38"/>
    <x v="2"/>
  </r>
  <r>
    <x v="2096"/>
    <x v="16"/>
    <x v="2"/>
    <x v="2"/>
    <x v="1"/>
    <x v="12"/>
    <x v="2095"/>
    <n v="337341.2"/>
    <n v="0.28000000000000003"/>
    <x v="8"/>
    <n v="9"/>
    <x v="5"/>
    <x v="38"/>
    <x v="2"/>
  </r>
  <r>
    <x v="2097"/>
    <x v="45"/>
    <x v="0"/>
    <x v="0"/>
    <x v="0"/>
    <x v="5"/>
    <x v="2096"/>
    <n v="99115.38"/>
    <n v="0.63"/>
    <x v="8"/>
    <n v="9"/>
    <x v="5"/>
    <x v="38"/>
    <x v="2"/>
  </r>
  <r>
    <x v="2098"/>
    <x v="5"/>
    <x v="2"/>
    <x v="0"/>
    <x v="0"/>
    <x v="5"/>
    <x v="2097"/>
    <n v="287368.92"/>
    <n v="0.38"/>
    <x v="8"/>
    <n v="9"/>
    <x v="5"/>
    <x v="38"/>
    <x v="2"/>
  </r>
  <r>
    <x v="2099"/>
    <x v="35"/>
    <x v="1"/>
    <x v="0"/>
    <x v="0"/>
    <x v="17"/>
    <x v="2098"/>
    <n v="178829.6"/>
    <n v="0.46"/>
    <x v="8"/>
    <n v="9"/>
    <x v="5"/>
    <x v="39"/>
    <x v="2"/>
  </r>
  <r>
    <x v="2100"/>
    <x v="47"/>
    <x v="2"/>
    <x v="2"/>
    <x v="1"/>
    <x v="0"/>
    <x v="2099"/>
    <n v="226469.55"/>
    <n v="0.15"/>
    <x v="9"/>
    <n v="10"/>
    <x v="5"/>
    <x v="39"/>
    <x v="3"/>
  </r>
  <r>
    <x v="2101"/>
    <x v="41"/>
    <x v="2"/>
    <x v="0"/>
    <x v="1"/>
    <x v="3"/>
    <x v="2100"/>
    <n v="763851.88"/>
    <n v="0.44"/>
    <x v="9"/>
    <n v="10"/>
    <x v="5"/>
    <x v="39"/>
    <x v="3"/>
  </r>
  <r>
    <x v="2102"/>
    <x v="46"/>
    <x v="2"/>
    <x v="0"/>
    <x v="0"/>
    <x v="1"/>
    <x v="2101"/>
    <n v="416496.16"/>
    <n v="0.62"/>
    <x v="9"/>
    <n v="10"/>
    <x v="5"/>
    <x v="39"/>
    <x v="3"/>
  </r>
  <r>
    <x v="2103"/>
    <x v="19"/>
    <x v="1"/>
    <x v="1"/>
    <x v="1"/>
    <x v="6"/>
    <x v="2102"/>
    <n v="112894.35"/>
    <n v="0.23"/>
    <x v="9"/>
    <n v="10"/>
    <x v="5"/>
    <x v="39"/>
    <x v="3"/>
  </r>
  <r>
    <x v="2104"/>
    <x v="3"/>
    <x v="2"/>
    <x v="0"/>
    <x v="1"/>
    <x v="3"/>
    <x v="2103"/>
    <n v="530758.25"/>
    <n v="0.55000000000000004"/>
    <x v="9"/>
    <n v="10"/>
    <x v="5"/>
    <x v="39"/>
    <x v="3"/>
  </r>
  <r>
    <x v="2105"/>
    <x v="27"/>
    <x v="0"/>
    <x v="0"/>
    <x v="1"/>
    <x v="16"/>
    <x v="2104"/>
    <n v="96445.409999999989"/>
    <n v="0.47"/>
    <x v="9"/>
    <n v="10"/>
    <x v="5"/>
    <x v="39"/>
    <x v="3"/>
  </r>
  <r>
    <x v="2106"/>
    <x v="43"/>
    <x v="2"/>
    <x v="1"/>
    <x v="1"/>
    <x v="12"/>
    <x v="2105"/>
    <n v="484848.56000000006"/>
    <n v="0.28000000000000003"/>
    <x v="9"/>
    <n v="10"/>
    <x v="5"/>
    <x v="40"/>
    <x v="3"/>
  </r>
  <r>
    <x v="2107"/>
    <x v="17"/>
    <x v="2"/>
    <x v="0"/>
    <x v="1"/>
    <x v="12"/>
    <x v="2106"/>
    <n v="497715.95999999996"/>
    <n v="0.42"/>
    <x v="9"/>
    <n v="10"/>
    <x v="5"/>
    <x v="40"/>
    <x v="3"/>
  </r>
  <r>
    <x v="2108"/>
    <x v="26"/>
    <x v="2"/>
    <x v="0"/>
    <x v="1"/>
    <x v="3"/>
    <x v="2107"/>
    <n v="451700.47999999998"/>
    <n v="0.44"/>
    <x v="9"/>
    <n v="10"/>
    <x v="5"/>
    <x v="40"/>
    <x v="3"/>
  </r>
  <r>
    <x v="2109"/>
    <x v="43"/>
    <x v="2"/>
    <x v="0"/>
    <x v="1"/>
    <x v="12"/>
    <x v="2108"/>
    <n v="933094.15"/>
    <n v="0.53"/>
    <x v="9"/>
    <n v="10"/>
    <x v="5"/>
    <x v="40"/>
    <x v="3"/>
  </r>
  <r>
    <x v="2110"/>
    <x v="11"/>
    <x v="1"/>
    <x v="0"/>
    <x v="1"/>
    <x v="9"/>
    <x v="2109"/>
    <n v="178083.94"/>
    <n v="0.47"/>
    <x v="9"/>
    <n v="10"/>
    <x v="5"/>
    <x v="40"/>
    <x v="3"/>
  </r>
  <r>
    <x v="2111"/>
    <x v="30"/>
    <x v="1"/>
    <x v="0"/>
    <x v="1"/>
    <x v="18"/>
    <x v="2110"/>
    <n v="205347.44"/>
    <n v="0.53"/>
    <x v="9"/>
    <n v="10"/>
    <x v="5"/>
    <x v="40"/>
    <x v="3"/>
  </r>
  <r>
    <x v="2112"/>
    <x v="35"/>
    <x v="1"/>
    <x v="0"/>
    <x v="1"/>
    <x v="17"/>
    <x v="2111"/>
    <n v="201363.84000000003"/>
    <n v="0.54"/>
    <x v="9"/>
    <n v="10"/>
    <x v="5"/>
    <x v="40"/>
    <x v="3"/>
  </r>
  <r>
    <x v="2113"/>
    <x v="29"/>
    <x v="1"/>
    <x v="0"/>
    <x v="2"/>
    <x v="3"/>
    <x v="2112"/>
    <n v="162408.38"/>
    <n v="0.62"/>
    <x v="9"/>
    <n v="10"/>
    <x v="5"/>
    <x v="41"/>
    <x v="3"/>
  </r>
  <r>
    <x v="2114"/>
    <x v="39"/>
    <x v="2"/>
    <x v="0"/>
    <x v="0"/>
    <x v="12"/>
    <x v="2113"/>
    <n v="517210.8"/>
    <n v="0.6"/>
    <x v="9"/>
    <n v="10"/>
    <x v="5"/>
    <x v="41"/>
    <x v="3"/>
  </r>
  <r>
    <x v="2115"/>
    <x v="46"/>
    <x v="2"/>
    <x v="1"/>
    <x v="1"/>
    <x v="1"/>
    <x v="2114"/>
    <n v="295692.99"/>
    <n v="0.28999999999999998"/>
    <x v="9"/>
    <n v="10"/>
    <x v="5"/>
    <x v="41"/>
    <x v="3"/>
  </r>
  <r>
    <x v="2116"/>
    <x v="10"/>
    <x v="2"/>
    <x v="1"/>
    <x v="1"/>
    <x v="9"/>
    <x v="2115"/>
    <n v="118705.99"/>
    <n v="0.23"/>
    <x v="9"/>
    <n v="10"/>
    <x v="5"/>
    <x v="41"/>
    <x v="3"/>
  </r>
  <r>
    <x v="2117"/>
    <x v="40"/>
    <x v="2"/>
    <x v="1"/>
    <x v="1"/>
    <x v="14"/>
    <x v="2116"/>
    <n v="240531.64"/>
    <n v="0.34"/>
    <x v="9"/>
    <n v="10"/>
    <x v="5"/>
    <x v="41"/>
    <x v="3"/>
  </r>
  <r>
    <x v="2118"/>
    <x v="16"/>
    <x v="2"/>
    <x v="1"/>
    <x v="1"/>
    <x v="12"/>
    <x v="2117"/>
    <n v="248324.67"/>
    <n v="0.33"/>
    <x v="9"/>
    <n v="10"/>
    <x v="5"/>
    <x v="41"/>
    <x v="3"/>
  </r>
  <r>
    <x v="2119"/>
    <x v="46"/>
    <x v="2"/>
    <x v="0"/>
    <x v="0"/>
    <x v="1"/>
    <x v="2118"/>
    <n v="247866.69999999998"/>
    <n v="0.37"/>
    <x v="9"/>
    <n v="10"/>
    <x v="5"/>
    <x v="41"/>
    <x v="3"/>
  </r>
  <r>
    <x v="2120"/>
    <x v="17"/>
    <x v="2"/>
    <x v="0"/>
    <x v="0"/>
    <x v="12"/>
    <x v="2119"/>
    <n v="485781.52"/>
    <n v="0.56000000000000005"/>
    <x v="9"/>
    <n v="10"/>
    <x v="5"/>
    <x v="42"/>
    <x v="3"/>
  </r>
  <r>
    <x v="2121"/>
    <x v="43"/>
    <x v="2"/>
    <x v="1"/>
    <x v="1"/>
    <x v="12"/>
    <x v="2120"/>
    <n v="217047.60000000003"/>
    <n v="0.28000000000000003"/>
    <x v="9"/>
    <n v="10"/>
    <x v="5"/>
    <x v="42"/>
    <x v="3"/>
  </r>
  <r>
    <x v="2122"/>
    <x v="41"/>
    <x v="2"/>
    <x v="0"/>
    <x v="1"/>
    <x v="3"/>
    <x v="2121"/>
    <n v="343416.49"/>
    <n v="0.43"/>
    <x v="9"/>
    <n v="10"/>
    <x v="5"/>
    <x v="42"/>
    <x v="3"/>
  </r>
  <r>
    <x v="2123"/>
    <x v="38"/>
    <x v="1"/>
    <x v="0"/>
    <x v="1"/>
    <x v="17"/>
    <x v="2122"/>
    <n v="249039.58000000002"/>
    <n v="0.53"/>
    <x v="9"/>
    <n v="10"/>
    <x v="5"/>
    <x v="42"/>
    <x v="3"/>
  </r>
  <r>
    <x v="2124"/>
    <x v="5"/>
    <x v="2"/>
    <x v="0"/>
    <x v="0"/>
    <x v="5"/>
    <x v="2123"/>
    <n v="321865.81"/>
    <n v="0.49"/>
    <x v="9"/>
    <n v="10"/>
    <x v="5"/>
    <x v="42"/>
    <x v="3"/>
  </r>
  <r>
    <x v="2125"/>
    <x v="33"/>
    <x v="2"/>
    <x v="0"/>
    <x v="1"/>
    <x v="13"/>
    <x v="2124"/>
    <n v="264559.2"/>
    <n v="0.4"/>
    <x v="9"/>
    <n v="10"/>
    <x v="5"/>
    <x v="42"/>
    <x v="3"/>
  </r>
  <r>
    <x v="2126"/>
    <x v="41"/>
    <x v="2"/>
    <x v="0"/>
    <x v="1"/>
    <x v="3"/>
    <x v="2125"/>
    <n v="483468"/>
    <n v="0.48"/>
    <x v="9"/>
    <n v="10"/>
    <x v="5"/>
    <x v="42"/>
    <x v="3"/>
  </r>
  <r>
    <x v="2127"/>
    <x v="39"/>
    <x v="2"/>
    <x v="2"/>
    <x v="1"/>
    <x v="12"/>
    <x v="2126"/>
    <n v="240643.44999999998"/>
    <n v="0.28999999999999998"/>
    <x v="9"/>
    <n v="10"/>
    <x v="5"/>
    <x v="43"/>
    <x v="3"/>
  </r>
  <r>
    <x v="2128"/>
    <x v="43"/>
    <x v="2"/>
    <x v="1"/>
    <x v="0"/>
    <x v="12"/>
    <x v="2127"/>
    <n v="269920.2"/>
    <n v="0.3"/>
    <x v="9"/>
    <n v="10"/>
    <x v="5"/>
    <x v="43"/>
    <x v="3"/>
  </r>
  <r>
    <x v="2129"/>
    <x v="42"/>
    <x v="2"/>
    <x v="0"/>
    <x v="1"/>
    <x v="7"/>
    <x v="2128"/>
    <n v="421268.38"/>
    <n v="0.53"/>
    <x v="9"/>
    <n v="10"/>
    <x v="5"/>
    <x v="43"/>
    <x v="3"/>
  </r>
  <r>
    <x v="2130"/>
    <x v="3"/>
    <x v="2"/>
    <x v="1"/>
    <x v="1"/>
    <x v="3"/>
    <x v="2129"/>
    <n v="199084.79"/>
    <n v="0.31"/>
    <x v="9"/>
    <n v="10"/>
    <x v="5"/>
    <x v="43"/>
    <x v="3"/>
  </r>
  <r>
    <x v="2131"/>
    <x v="20"/>
    <x v="0"/>
    <x v="1"/>
    <x v="1"/>
    <x v="14"/>
    <x v="2130"/>
    <n v="22486.2"/>
    <n v="0.22"/>
    <x v="10"/>
    <n v="11"/>
    <x v="5"/>
    <x v="43"/>
    <x v="3"/>
  </r>
  <r>
    <x v="2132"/>
    <x v="16"/>
    <x v="2"/>
    <x v="0"/>
    <x v="1"/>
    <x v="12"/>
    <x v="2131"/>
    <n v="556854.48"/>
    <n v="0.63"/>
    <x v="10"/>
    <n v="11"/>
    <x v="5"/>
    <x v="43"/>
    <x v="3"/>
  </r>
  <r>
    <x v="2133"/>
    <x v="5"/>
    <x v="2"/>
    <x v="0"/>
    <x v="3"/>
    <x v="5"/>
    <x v="2132"/>
    <n v="680892.24"/>
    <n v="0.49"/>
    <x v="10"/>
    <n v="11"/>
    <x v="5"/>
    <x v="43"/>
    <x v="3"/>
  </r>
  <r>
    <x v="2134"/>
    <x v="8"/>
    <x v="2"/>
    <x v="0"/>
    <x v="0"/>
    <x v="8"/>
    <x v="2133"/>
    <n v="783887.84000000008"/>
    <n v="0.46"/>
    <x v="10"/>
    <n v="11"/>
    <x v="5"/>
    <x v="44"/>
    <x v="3"/>
  </r>
  <r>
    <x v="2135"/>
    <x v="21"/>
    <x v="2"/>
    <x v="0"/>
    <x v="1"/>
    <x v="1"/>
    <x v="2134"/>
    <n v="580918.1"/>
    <n v="0.35"/>
    <x v="10"/>
    <n v="11"/>
    <x v="5"/>
    <x v="44"/>
    <x v="3"/>
  </r>
  <r>
    <x v="2136"/>
    <x v="36"/>
    <x v="2"/>
    <x v="0"/>
    <x v="1"/>
    <x v="4"/>
    <x v="2135"/>
    <n v="485683.55000000005"/>
    <n v="0.55000000000000004"/>
    <x v="10"/>
    <n v="11"/>
    <x v="5"/>
    <x v="44"/>
    <x v="3"/>
  </r>
  <r>
    <x v="2137"/>
    <x v="38"/>
    <x v="1"/>
    <x v="1"/>
    <x v="1"/>
    <x v="17"/>
    <x v="2136"/>
    <n v="115363.5"/>
    <n v="0.25"/>
    <x v="10"/>
    <n v="11"/>
    <x v="5"/>
    <x v="44"/>
    <x v="3"/>
  </r>
  <r>
    <x v="2138"/>
    <x v="23"/>
    <x v="2"/>
    <x v="1"/>
    <x v="1"/>
    <x v="7"/>
    <x v="2137"/>
    <n v="272093.58"/>
    <n v="0.27"/>
    <x v="10"/>
    <n v="11"/>
    <x v="5"/>
    <x v="44"/>
    <x v="3"/>
  </r>
  <r>
    <x v="2139"/>
    <x v="39"/>
    <x v="2"/>
    <x v="0"/>
    <x v="1"/>
    <x v="12"/>
    <x v="2138"/>
    <n v="478522.2"/>
    <n v="0.52"/>
    <x v="10"/>
    <n v="11"/>
    <x v="5"/>
    <x v="44"/>
    <x v="3"/>
  </r>
  <r>
    <x v="2140"/>
    <x v="39"/>
    <x v="2"/>
    <x v="0"/>
    <x v="0"/>
    <x v="12"/>
    <x v="2139"/>
    <n v="370285.26999999996"/>
    <n v="0.47"/>
    <x v="10"/>
    <n v="11"/>
    <x v="5"/>
    <x v="44"/>
    <x v="3"/>
  </r>
  <r>
    <x v="2141"/>
    <x v="29"/>
    <x v="1"/>
    <x v="1"/>
    <x v="1"/>
    <x v="3"/>
    <x v="2140"/>
    <n v="119401.62000000001"/>
    <n v="0.26"/>
    <x v="10"/>
    <n v="11"/>
    <x v="5"/>
    <x v="45"/>
    <x v="3"/>
  </r>
  <r>
    <x v="2142"/>
    <x v="25"/>
    <x v="0"/>
    <x v="0"/>
    <x v="1"/>
    <x v="10"/>
    <x v="2141"/>
    <n v="39487.78"/>
    <n v="0.46"/>
    <x v="10"/>
    <n v="11"/>
    <x v="5"/>
    <x v="45"/>
    <x v="3"/>
  </r>
  <r>
    <x v="2143"/>
    <x v="17"/>
    <x v="2"/>
    <x v="1"/>
    <x v="0"/>
    <x v="12"/>
    <x v="2142"/>
    <n v="196644.06999999998"/>
    <n v="0.28999999999999998"/>
    <x v="10"/>
    <n v="11"/>
    <x v="5"/>
    <x v="45"/>
    <x v="3"/>
  </r>
  <r>
    <x v="2144"/>
    <x v="23"/>
    <x v="2"/>
    <x v="0"/>
    <x v="1"/>
    <x v="7"/>
    <x v="2143"/>
    <n v="732536.75000000012"/>
    <n v="0.55000000000000004"/>
    <x v="10"/>
    <n v="11"/>
    <x v="5"/>
    <x v="45"/>
    <x v="3"/>
  </r>
  <r>
    <x v="2145"/>
    <x v="47"/>
    <x v="2"/>
    <x v="0"/>
    <x v="1"/>
    <x v="0"/>
    <x v="2144"/>
    <n v="412435.5"/>
    <n v="0.5"/>
    <x v="10"/>
    <n v="11"/>
    <x v="5"/>
    <x v="45"/>
    <x v="3"/>
  </r>
  <r>
    <x v="2146"/>
    <x v="47"/>
    <x v="2"/>
    <x v="0"/>
    <x v="1"/>
    <x v="0"/>
    <x v="2145"/>
    <n v="938042.02"/>
    <n v="0.62"/>
    <x v="10"/>
    <n v="11"/>
    <x v="5"/>
    <x v="45"/>
    <x v="3"/>
  </r>
  <r>
    <x v="2147"/>
    <x v="42"/>
    <x v="2"/>
    <x v="1"/>
    <x v="0"/>
    <x v="7"/>
    <x v="2146"/>
    <n v="230220.47999999998"/>
    <n v="0.21"/>
    <x v="10"/>
    <n v="11"/>
    <x v="5"/>
    <x v="45"/>
    <x v="3"/>
  </r>
  <r>
    <x v="2148"/>
    <x v="42"/>
    <x v="2"/>
    <x v="2"/>
    <x v="1"/>
    <x v="7"/>
    <x v="2147"/>
    <n v="298607.94"/>
    <n v="0.18"/>
    <x v="10"/>
    <n v="11"/>
    <x v="5"/>
    <x v="46"/>
    <x v="3"/>
  </r>
  <r>
    <x v="2149"/>
    <x v="21"/>
    <x v="2"/>
    <x v="1"/>
    <x v="1"/>
    <x v="1"/>
    <x v="2148"/>
    <n v="539442.24"/>
    <n v="0.32"/>
    <x v="10"/>
    <n v="11"/>
    <x v="5"/>
    <x v="46"/>
    <x v="3"/>
  </r>
  <r>
    <x v="2150"/>
    <x v="43"/>
    <x v="2"/>
    <x v="0"/>
    <x v="0"/>
    <x v="12"/>
    <x v="2149"/>
    <n v="372014"/>
    <n v="0.5"/>
    <x v="10"/>
    <n v="11"/>
    <x v="5"/>
    <x v="46"/>
    <x v="3"/>
  </r>
  <r>
    <x v="2151"/>
    <x v="8"/>
    <x v="2"/>
    <x v="0"/>
    <x v="0"/>
    <x v="8"/>
    <x v="2150"/>
    <n v="398196.69"/>
    <n v="0.47"/>
    <x v="10"/>
    <n v="11"/>
    <x v="5"/>
    <x v="46"/>
    <x v="3"/>
  </r>
  <r>
    <x v="2152"/>
    <x v="27"/>
    <x v="0"/>
    <x v="0"/>
    <x v="0"/>
    <x v="16"/>
    <x v="2151"/>
    <n v="63103.6"/>
    <n v="0.35"/>
    <x v="10"/>
    <n v="11"/>
    <x v="5"/>
    <x v="46"/>
    <x v="3"/>
  </r>
  <r>
    <x v="2153"/>
    <x v="39"/>
    <x v="2"/>
    <x v="2"/>
    <x v="1"/>
    <x v="12"/>
    <x v="2152"/>
    <n v="498089.55"/>
    <n v="0.35"/>
    <x v="10"/>
    <n v="11"/>
    <x v="5"/>
    <x v="46"/>
    <x v="3"/>
  </r>
  <r>
    <x v="2154"/>
    <x v="39"/>
    <x v="2"/>
    <x v="0"/>
    <x v="1"/>
    <x v="12"/>
    <x v="2153"/>
    <n v="291313.05"/>
    <n v="0.47"/>
    <x v="10"/>
    <n v="11"/>
    <x v="5"/>
    <x v="46"/>
    <x v="3"/>
  </r>
  <r>
    <x v="2155"/>
    <x v="24"/>
    <x v="2"/>
    <x v="0"/>
    <x v="1"/>
    <x v="15"/>
    <x v="2154"/>
    <n v="280188.06"/>
    <n v="0.38"/>
    <x v="10"/>
    <n v="11"/>
    <x v="5"/>
    <x v="47"/>
    <x v="3"/>
  </r>
  <r>
    <x v="2156"/>
    <x v="23"/>
    <x v="2"/>
    <x v="1"/>
    <x v="1"/>
    <x v="7"/>
    <x v="2155"/>
    <n v="311871.84000000003"/>
    <n v="0.28000000000000003"/>
    <x v="10"/>
    <n v="11"/>
    <x v="5"/>
    <x v="47"/>
    <x v="3"/>
  </r>
  <r>
    <x v="2157"/>
    <x v="31"/>
    <x v="1"/>
    <x v="0"/>
    <x v="1"/>
    <x v="4"/>
    <x v="2156"/>
    <n v="158194.25999999998"/>
    <n v="0.42"/>
    <x v="10"/>
    <n v="11"/>
    <x v="5"/>
    <x v="47"/>
    <x v="3"/>
  </r>
  <r>
    <x v="2158"/>
    <x v="49"/>
    <x v="0"/>
    <x v="0"/>
    <x v="1"/>
    <x v="16"/>
    <x v="2157"/>
    <n v="27602.75"/>
    <n v="0.35"/>
    <x v="10"/>
    <n v="11"/>
    <x v="5"/>
    <x v="47"/>
    <x v="3"/>
  </r>
  <r>
    <x v="2159"/>
    <x v="41"/>
    <x v="2"/>
    <x v="1"/>
    <x v="1"/>
    <x v="3"/>
    <x v="2158"/>
    <n v="343792.73000000004"/>
    <n v="0.23"/>
    <x v="10"/>
    <n v="11"/>
    <x v="5"/>
    <x v="47"/>
    <x v="3"/>
  </r>
  <r>
    <x v="2160"/>
    <x v="25"/>
    <x v="0"/>
    <x v="1"/>
    <x v="1"/>
    <x v="10"/>
    <x v="2159"/>
    <n v="19905"/>
    <n v="0.25"/>
    <x v="10"/>
    <n v="11"/>
    <x v="5"/>
    <x v="47"/>
    <x v="3"/>
  </r>
  <r>
    <x v="2161"/>
    <x v="8"/>
    <x v="2"/>
    <x v="0"/>
    <x v="1"/>
    <x v="8"/>
    <x v="2160"/>
    <n v="489929.55000000005"/>
    <n v="0.55000000000000004"/>
    <x v="11"/>
    <n v="12"/>
    <x v="5"/>
    <x v="47"/>
    <x v="3"/>
  </r>
  <r>
    <x v="2162"/>
    <x v="34"/>
    <x v="0"/>
    <x v="0"/>
    <x v="1"/>
    <x v="19"/>
    <x v="2161"/>
    <n v="44842.229999999996"/>
    <n v="0.47"/>
    <x v="11"/>
    <n v="12"/>
    <x v="5"/>
    <x v="48"/>
    <x v="3"/>
  </r>
  <r>
    <x v="2163"/>
    <x v="11"/>
    <x v="1"/>
    <x v="0"/>
    <x v="1"/>
    <x v="9"/>
    <x v="2162"/>
    <n v="249865.15999999997"/>
    <n v="0.57999999999999996"/>
    <x v="11"/>
    <n v="12"/>
    <x v="5"/>
    <x v="48"/>
    <x v="3"/>
  </r>
  <r>
    <x v="2164"/>
    <x v="33"/>
    <x v="2"/>
    <x v="0"/>
    <x v="1"/>
    <x v="13"/>
    <x v="2163"/>
    <n v="459649.8"/>
    <n v="0.6"/>
    <x v="11"/>
    <n v="12"/>
    <x v="5"/>
    <x v="48"/>
    <x v="3"/>
  </r>
  <r>
    <x v="2165"/>
    <x v="34"/>
    <x v="0"/>
    <x v="0"/>
    <x v="1"/>
    <x v="19"/>
    <x v="2164"/>
    <n v="68491.8"/>
    <n v="0.39"/>
    <x v="11"/>
    <n v="12"/>
    <x v="5"/>
    <x v="48"/>
    <x v="3"/>
  </r>
  <r>
    <x v="2166"/>
    <x v="13"/>
    <x v="1"/>
    <x v="2"/>
    <x v="1"/>
    <x v="11"/>
    <x v="2165"/>
    <n v="50594.7"/>
    <n v="0.15"/>
    <x v="11"/>
    <n v="12"/>
    <x v="5"/>
    <x v="48"/>
    <x v="3"/>
  </r>
  <r>
    <x v="2167"/>
    <x v="36"/>
    <x v="2"/>
    <x v="0"/>
    <x v="1"/>
    <x v="4"/>
    <x v="2166"/>
    <n v="526689.88"/>
    <n v="0.46"/>
    <x v="11"/>
    <n v="12"/>
    <x v="5"/>
    <x v="48"/>
    <x v="3"/>
  </r>
  <r>
    <x v="2168"/>
    <x v="27"/>
    <x v="0"/>
    <x v="2"/>
    <x v="0"/>
    <x v="16"/>
    <x v="2167"/>
    <n v="18947.939999999999"/>
    <n v="0.19"/>
    <x v="11"/>
    <n v="12"/>
    <x v="5"/>
    <x v="48"/>
    <x v="3"/>
  </r>
  <r>
    <x v="2169"/>
    <x v="49"/>
    <x v="0"/>
    <x v="1"/>
    <x v="1"/>
    <x v="16"/>
    <x v="2168"/>
    <n v="32601.600000000002"/>
    <n v="0.4"/>
    <x v="11"/>
    <n v="12"/>
    <x v="5"/>
    <x v="49"/>
    <x v="3"/>
  </r>
  <r>
    <x v="2170"/>
    <x v="19"/>
    <x v="1"/>
    <x v="0"/>
    <x v="1"/>
    <x v="6"/>
    <x v="2169"/>
    <n v="128038.17"/>
    <n v="0.39"/>
    <x v="11"/>
    <n v="12"/>
    <x v="5"/>
    <x v="49"/>
    <x v="3"/>
  </r>
  <r>
    <x v="2171"/>
    <x v="4"/>
    <x v="2"/>
    <x v="0"/>
    <x v="0"/>
    <x v="4"/>
    <x v="2170"/>
    <n v="769550.82"/>
    <n v="0.62"/>
    <x v="11"/>
    <n v="12"/>
    <x v="5"/>
    <x v="49"/>
    <x v="3"/>
  </r>
  <r>
    <x v="2172"/>
    <x v="23"/>
    <x v="2"/>
    <x v="0"/>
    <x v="1"/>
    <x v="7"/>
    <x v="2171"/>
    <n v="205078.78"/>
    <n v="0.38"/>
    <x v="11"/>
    <n v="12"/>
    <x v="5"/>
    <x v="49"/>
    <x v="3"/>
  </r>
  <r>
    <x v="2173"/>
    <x v="44"/>
    <x v="2"/>
    <x v="1"/>
    <x v="1"/>
    <x v="16"/>
    <x v="2172"/>
    <n v="295502.72000000003"/>
    <n v="0.32"/>
    <x v="11"/>
    <n v="12"/>
    <x v="5"/>
    <x v="49"/>
    <x v="3"/>
  </r>
  <r>
    <x v="2174"/>
    <x v="32"/>
    <x v="1"/>
    <x v="1"/>
    <x v="1"/>
    <x v="13"/>
    <x v="2173"/>
    <n v="87045.84"/>
    <n v="0.24"/>
    <x v="11"/>
    <n v="12"/>
    <x v="5"/>
    <x v="49"/>
    <x v="3"/>
  </r>
  <r>
    <x v="2175"/>
    <x v="39"/>
    <x v="2"/>
    <x v="0"/>
    <x v="1"/>
    <x v="12"/>
    <x v="2174"/>
    <n v="313167.53999999998"/>
    <n v="0.42"/>
    <x v="11"/>
    <n v="12"/>
    <x v="5"/>
    <x v="49"/>
    <x v="3"/>
  </r>
  <r>
    <x v="2176"/>
    <x v="13"/>
    <x v="1"/>
    <x v="2"/>
    <x v="1"/>
    <x v="11"/>
    <x v="2175"/>
    <n v="104222.62"/>
    <n v="0.31"/>
    <x v="11"/>
    <n v="12"/>
    <x v="5"/>
    <x v="50"/>
    <x v="3"/>
  </r>
  <r>
    <x v="2177"/>
    <x v="29"/>
    <x v="1"/>
    <x v="0"/>
    <x v="1"/>
    <x v="3"/>
    <x v="2176"/>
    <n v="159405"/>
    <n v="0.6"/>
    <x v="11"/>
    <n v="12"/>
    <x v="5"/>
    <x v="50"/>
    <x v="3"/>
  </r>
  <r>
    <x v="2178"/>
    <x v="16"/>
    <x v="2"/>
    <x v="0"/>
    <x v="1"/>
    <x v="12"/>
    <x v="2177"/>
    <n v="298253.06999999995"/>
    <n v="0.56999999999999995"/>
    <x v="11"/>
    <n v="12"/>
    <x v="5"/>
    <x v="50"/>
    <x v="3"/>
  </r>
  <r>
    <x v="2179"/>
    <x v="44"/>
    <x v="2"/>
    <x v="1"/>
    <x v="0"/>
    <x v="16"/>
    <x v="2178"/>
    <n v="494839.8"/>
    <n v="0.3"/>
    <x v="11"/>
    <n v="12"/>
    <x v="5"/>
    <x v="50"/>
    <x v="3"/>
  </r>
  <r>
    <x v="2180"/>
    <x v="39"/>
    <x v="2"/>
    <x v="0"/>
    <x v="1"/>
    <x v="12"/>
    <x v="2179"/>
    <n v="843702.16"/>
    <n v="0.56000000000000005"/>
    <x v="11"/>
    <n v="12"/>
    <x v="5"/>
    <x v="50"/>
    <x v="3"/>
  </r>
  <r>
    <x v="2181"/>
    <x v="12"/>
    <x v="2"/>
    <x v="1"/>
    <x v="2"/>
    <x v="10"/>
    <x v="2180"/>
    <n v="180928.44"/>
    <n v="0.36"/>
    <x v="11"/>
    <n v="12"/>
    <x v="5"/>
    <x v="50"/>
    <x v="3"/>
  </r>
  <r>
    <x v="2182"/>
    <x v="2"/>
    <x v="0"/>
    <x v="1"/>
    <x v="1"/>
    <x v="2"/>
    <x v="2181"/>
    <n v="71909.56"/>
    <n v="0.28999999999999998"/>
    <x v="11"/>
    <n v="12"/>
    <x v="5"/>
    <x v="50"/>
    <x v="3"/>
  </r>
  <r>
    <x v="2183"/>
    <x v="44"/>
    <x v="2"/>
    <x v="1"/>
    <x v="1"/>
    <x v="16"/>
    <x v="2182"/>
    <n v="462192.16"/>
    <n v="0.37"/>
    <x v="11"/>
    <n v="12"/>
    <x v="5"/>
    <x v="51"/>
    <x v="3"/>
  </r>
  <r>
    <x v="2184"/>
    <x v="49"/>
    <x v="0"/>
    <x v="1"/>
    <x v="0"/>
    <x v="16"/>
    <x v="2183"/>
    <n v="37771.89"/>
    <n v="0.39"/>
    <x v="11"/>
    <n v="12"/>
    <x v="5"/>
    <x v="51"/>
    <x v="3"/>
  </r>
  <r>
    <x v="2185"/>
    <x v="33"/>
    <x v="2"/>
    <x v="0"/>
    <x v="2"/>
    <x v="13"/>
    <x v="2184"/>
    <n v="305543.84000000003"/>
    <n v="0.56000000000000005"/>
    <x v="11"/>
    <n v="12"/>
    <x v="5"/>
    <x v="51"/>
    <x v="3"/>
  </r>
  <r>
    <x v="2186"/>
    <x v="49"/>
    <x v="0"/>
    <x v="0"/>
    <x v="1"/>
    <x v="16"/>
    <x v="2185"/>
    <n v="67412.52"/>
    <n v="0.42"/>
    <x v="11"/>
    <n v="12"/>
    <x v="5"/>
    <x v="51"/>
    <x v="3"/>
  </r>
  <r>
    <x v="2187"/>
    <x v="48"/>
    <x v="2"/>
    <x v="0"/>
    <x v="1"/>
    <x v="13"/>
    <x v="2186"/>
    <n v="417543.34"/>
    <n v="0.62"/>
    <x v="11"/>
    <n v="12"/>
    <x v="5"/>
    <x v="51"/>
    <x v="3"/>
  </r>
  <r>
    <x v="2188"/>
    <x v="16"/>
    <x v="2"/>
    <x v="0"/>
    <x v="1"/>
    <x v="12"/>
    <x v="2187"/>
    <n v="263136.59999999998"/>
    <n v="0.37"/>
    <x v="11"/>
    <n v="12"/>
    <x v="5"/>
    <x v="51"/>
    <x v="3"/>
  </r>
  <r>
    <x v="2189"/>
    <x v="9"/>
    <x v="2"/>
    <x v="0"/>
    <x v="1"/>
    <x v="0"/>
    <x v="2188"/>
    <n v="601428.89"/>
    <n v="0.61"/>
    <x v="11"/>
    <n v="12"/>
    <x v="5"/>
    <x v="51"/>
    <x v="3"/>
  </r>
  <r>
    <x v="2190"/>
    <x v="5"/>
    <x v="2"/>
    <x v="1"/>
    <x v="1"/>
    <x v="5"/>
    <x v="2189"/>
    <n v="384133.05000000005"/>
    <n v="0.27"/>
    <x v="11"/>
    <n v="12"/>
    <x v="5"/>
    <x v="52"/>
    <x v="3"/>
  </r>
  <r>
    <x v="2191"/>
    <x v="7"/>
    <x v="1"/>
    <x v="0"/>
    <x v="1"/>
    <x v="7"/>
    <x v="2190"/>
    <n v="169441.6"/>
    <n v="0.4"/>
    <x v="11"/>
    <n v="12"/>
    <x v="5"/>
    <x v="52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2">
  <r>
    <x v="0"/>
    <s v="Small business"/>
    <s v="FMCG"/>
    <s v="Pending"/>
    <s v="Tennessee"/>
    <n v="144744"/>
    <n v="63687.360000000001"/>
    <n v="0.44"/>
    <s v="January"/>
    <n v="1"/>
    <n v="2019"/>
    <n v="1"/>
    <n v="1"/>
  </r>
  <r>
    <x v="1"/>
    <s v="Medium-sized business"/>
    <s v="FMCG"/>
    <s v="Pending"/>
    <s v="Virginia"/>
    <n v="385160"/>
    <n v="250354"/>
    <n v="0.65"/>
    <s v="January"/>
    <n v="1"/>
    <n v="2019"/>
    <n v="1"/>
    <n v="1"/>
  </r>
  <r>
    <x v="2"/>
    <s v="Small business"/>
    <s v="FMCG"/>
    <s v="Pending"/>
    <s v="Illinois"/>
    <n v="205704"/>
    <n v="113137.20000000001"/>
    <n v="0.55000000000000004"/>
    <s v="January"/>
    <n v="1"/>
    <n v="2019"/>
    <n v="1"/>
    <n v="1"/>
  </r>
  <r>
    <x v="3"/>
    <s v="Corporation"/>
    <s v="Contract Manufacturing"/>
    <s v="Pending"/>
    <s v="Míchigan"/>
    <n v="876550"/>
    <n v="324323.5"/>
    <n v="0.37"/>
    <s v="January"/>
    <n v="1"/>
    <n v="2019"/>
    <n v="1"/>
    <n v="1"/>
  </r>
  <r>
    <x v="4"/>
    <s v="Corporation"/>
    <s v="Industrial cereal products"/>
    <s v="Paid"/>
    <s v="Arizona"/>
    <n v="830606"/>
    <n v="199345.44"/>
    <n v="0.24"/>
    <s v="January"/>
    <n v="1"/>
    <n v="2019"/>
    <n v="1"/>
    <n v="1"/>
  </r>
  <r>
    <x v="5"/>
    <s v="Corporation"/>
    <s v="FMCG"/>
    <s v="Paid"/>
    <s v="Florida"/>
    <n v="521737"/>
    <n v="292172.72000000003"/>
    <n v="0.56000000000000005"/>
    <s v="January"/>
    <n v="1"/>
    <n v="2019"/>
    <n v="1"/>
    <n v="1"/>
  </r>
  <r>
    <x v="6"/>
    <s v="Medium-sized business"/>
    <s v="FMCG"/>
    <s v="Paid"/>
    <s v="Carolina del Norte"/>
    <n v="333048"/>
    <n v="136549.68"/>
    <n v="0.41"/>
    <s v="January"/>
    <n v="1"/>
    <n v="2019"/>
    <n v="2"/>
    <n v="1"/>
  </r>
  <r>
    <x v="7"/>
    <s v="Medium-sized business"/>
    <s v="FMCG"/>
    <s v="Paid"/>
    <s v="California"/>
    <n v="421903"/>
    <n v="261579.86"/>
    <n v="0.62"/>
    <s v="January"/>
    <n v="1"/>
    <n v="2019"/>
    <n v="2"/>
    <n v="1"/>
  </r>
  <r>
    <x v="8"/>
    <s v="Corporation"/>
    <s v="FMCG"/>
    <s v="Paid"/>
    <s v="Wisconsin"/>
    <n v="639597"/>
    <n v="415738.05"/>
    <n v="0.65"/>
    <s v="January"/>
    <n v="1"/>
    <n v="2019"/>
    <n v="2"/>
    <n v="1"/>
  </r>
  <r>
    <x v="9"/>
    <s v="Corporation"/>
    <s v="FMCG"/>
    <s v="Paid"/>
    <s v="Tennessee"/>
    <n v="1444469"/>
    <n v="505564.14999999997"/>
    <n v="0.35"/>
    <s v="January"/>
    <n v="1"/>
    <n v="2019"/>
    <n v="2"/>
    <n v="1"/>
  </r>
  <r>
    <x v="3"/>
    <s v="Corporation"/>
    <s v="FMCG"/>
    <s v="Paid"/>
    <s v="Míchigan"/>
    <n v="1536286"/>
    <n v="583788.68000000005"/>
    <n v="0.38"/>
    <s v="January"/>
    <n v="1"/>
    <n v="2019"/>
    <n v="2"/>
    <n v="1"/>
  </r>
  <r>
    <x v="10"/>
    <s v="Corporation"/>
    <s v="Industrial cereal products"/>
    <s v="Paid"/>
    <s v="Ohio"/>
    <n v="864341"/>
    <n v="267945.71000000002"/>
    <n v="0.31"/>
    <s v="January"/>
    <n v="1"/>
    <n v="2019"/>
    <n v="2"/>
    <n v="1"/>
  </r>
  <r>
    <x v="11"/>
    <s v="Medium-sized business"/>
    <s v="FMCG"/>
    <s v="Paid"/>
    <s v="Ohio"/>
    <n v="373799"/>
    <n v="242969.35"/>
    <n v="0.65"/>
    <s v="January"/>
    <n v="1"/>
    <n v="2019"/>
    <n v="2"/>
    <n v="1"/>
  </r>
  <r>
    <x v="12"/>
    <s v="Corporation"/>
    <s v="Contract Manufacturing"/>
    <s v="Paid"/>
    <s v="Nueva Jersey"/>
    <n v="1458261"/>
    <n v="481226.13"/>
    <n v="0.33"/>
    <s v="January"/>
    <n v="1"/>
    <n v="2019"/>
    <n v="3"/>
    <n v="1"/>
  </r>
  <r>
    <x v="13"/>
    <s v="Medium-sized business"/>
    <s v="Contract Manufacturing"/>
    <s v="Paid"/>
    <s v="Maryland"/>
    <n v="444217"/>
    <n v="159918.12"/>
    <n v="0.36"/>
    <s v="January"/>
    <n v="1"/>
    <n v="2019"/>
    <n v="3"/>
    <n v="1"/>
  </r>
  <r>
    <x v="9"/>
    <s v="Corporation"/>
    <s v="FMCG"/>
    <s v="Paid"/>
    <s v="Tennessee"/>
    <n v="1414357"/>
    <n v="622317.07999999996"/>
    <n v="0.44"/>
    <s v="January"/>
    <n v="1"/>
    <n v="2019"/>
    <n v="3"/>
    <n v="1"/>
  </r>
  <r>
    <x v="14"/>
    <s v="Small business"/>
    <s v="Contract Manufacturing"/>
    <s v="Overdue"/>
    <s v="Nueva Jersey"/>
    <n v="141772"/>
    <n v="53873.36"/>
    <n v="0.38"/>
    <s v="January"/>
    <n v="1"/>
    <n v="2019"/>
    <n v="3"/>
    <n v="1"/>
  </r>
  <r>
    <x v="6"/>
    <s v="Medium-sized business"/>
    <s v="FMCG"/>
    <s v="Pending"/>
    <s v="Carolina del Norte"/>
    <n v="449897"/>
    <n v="256441.28999999998"/>
    <n v="0.56999999999999995"/>
    <s v="January"/>
    <n v="1"/>
    <n v="2019"/>
    <n v="3"/>
    <n v="1"/>
  </r>
  <r>
    <x v="15"/>
    <s v="Small business"/>
    <s v="FMCG"/>
    <s v="Paid"/>
    <s v="Florida"/>
    <n v="240990"/>
    <n v="151823.70000000001"/>
    <n v="0.63"/>
    <s v="January"/>
    <n v="1"/>
    <n v="2019"/>
    <n v="3"/>
    <n v="1"/>
  </r>
  <r>
    <x v="1"/>
    <s v="Medium-sized business"/>
    <s v="FMCG"/>
    <s v="Paid"/>
    <s v="Virginia"/>
    <n v="403661"/>
    <n v="217976.94"/>
    <n v="0.54"/>
    <s v="January"/>
    <n v="1"/>
    <n v="2019"/>
    <n v="3"/>
    <n v="1"/>
  </r>
  <r>
    <x v="10"/>
    <s v="Corporation"/>
    <s v="Industrial cereal products"/>
    <s v="Paid"/>
    <s v="Ohio"/>
    <n v="1573601"/>
    <n v="283248.18"/>
    <n v="0.18"/>
    <s v="January"/>
    <n v="1"/>
    <n v="2019"/>
    <n v="4"/>
    <n v="1"/>
  </r>
  <r>
    <x v="16"/>
    <s v="Corporation"/>
    <s v="FMCG"/>
    <s v="Paid"/>
    <s v="Texas"/>
    <n v="1441971"/>
    <n v="764244.63"/>
    <n v="0.53"/>
    <s v="January"/>
    <n v="1"/>
    <n v="2019"/>
    <n v="4"/>
    <n v="1"/>
  </r>
  <r>
    <x v="17"/>
    <s v="Corporation"/>
    <s v="Contract Manufacturing"/>
    <s v="Overdue"/>
    <s v="Texas"/>
    <n v="1277402"/>
    <n v="344898.54000000004"/>
    <n v="0.27"/>
    <s v="January"/>
    <n v="1"/>
    <n v="2019"/>
    <n v="4"/>
    <n v="1"/>
  </r>
  <r>
    <x v="18"/>
    <s v="Corporation"/>
    <s v="FMCG"/>
    <s v="Paid"/>
    <s v="Washington"/>
    <n v="786551"/>
    <n v="385409.99"/>
    <n v="0.49"/>
    <s v="January"/>
    <n v="1"/>
    <n v="2019"/>
    <n v="4"/>
    <n v="1"/>
  </r>
  <r>
    <x v="19"/>
    <s v="Medium-sized business"/>
    <s v="Contract Manufacturing"/>
    <s v="Paid"/>
    <s v="Carolina del Norte"/>
    <n v="343959"/>
    <n v="96308.52"/>
    <n v="0.28000000000000003"/>
    <s v="January"/>
    <n v="1"/>
    <n v="2019"/>
    <n v="4"/>
    <n v="1"/>
  </r>
  <r>
    <x v="20"/>
    <s v="Small business"/>
    <s v="Contract Manufacturing"/>
    <s v="Paid"/>
    <s v="Georgia"/>
    <n v="193049"/>
    <n v="61775.68"/>
    <n v="0.32"/>
    <s v="January"/>
    <n v="1"/>
    <n v="2019"/>
    <n v="4"/>
    <n v="1"/>
  </r>
  <r>
    <x v="21"/>
    <s v="Corporation"/>
    <s v="Contract Manufacturing"/>
    <s v="Paid"/>
    <s v="Virginia"/>
    <n v="1304531"/>
    <n v="326132.75"/>
    <n v="0.25"/>
    <s v="January"/>
    <n v="1"/>
    <n v="2019"/>
    <n v="4"/>
    <n v="1"/>
  </r>
  <r>
    <x v="9"/>
    <s v="Corporation"/>
    <s v="FMCG"/>
    <s v="Paid"/>
    <s v="Tennessee"/>
    <n v="1667610"/>
    <n v="867157.20000000007"/>
    <n v="0.52"/>
    <s v="January"/>
    <n v="1"/>
    <n v="2019"/>
    <n v="5"/>
    <n v="1"/>
  </r>
  <r>
    <x v="22"/>
    <s v="Corporation"/>
    <s v="FMCG"/>
    <s v="Paid"/>
    <s v="Nueva Jersey"/>
    <n v="1619792"/>
    <n v="712708.48"/>
    <n v="0.44"/>
    <s v="January"/>
    <n v="1"/>
    <n v="2019"/>
    <n v="5"/>
    <n v="1"/>
  </r>
  <r>
    <x v="11"/>
    <s v="Medium-sized business"/>
    <s v="Contract Manufacturing"/>
    <s v="Paid"/>
    <s v="Ohio"/>
    <n v="274235"/>
    <n v="65816.399999999994"/>
    <n v="0.24"/>
    <s v="January"/>
    <n v="1"/>
    <n v="2019"/>
    <n v="5"/>
    <n v="1"/>
  </r>
  <r>
    <x v="23"/>
    <s v="Corporation"/>
    <s v="FMCG"/>
    <s v="Paid"/>
    <s v="California"/>
    <n v="522554"/>
    <n v="287404.7"/>
    <n v="0.55000000000000004"/>
    <s v="January"/>
    <n v="1"/>
    <n v="2019"/>
    <n v="5"/>
    <n v="1"/>
  </r>
  <r>
    <x v="24"/>
    <s v="Corporation"/>
    <s v="FMCG"/>
    <s v="Paid"/>
    <s v="Indiana"/>
    <n v="1137549"/>
    <n v="523272.54000000004"/>
    <n v="0.46"/>
    <s v="February"/>
    <n v="2"/>
    <n v="2019"/>
    <n v="5"/>
    <n v="1"/>
  </r>
  <r>
    <x v="2"/>
    <s v="Small business"/>
    <s v="FMCG"/>
    <s v="Paid"/>
    <s v="Illinois"/>
    <n v="104844"/>
    <n v="45082.92"/>
    <n v="0.43"/>
    <s v="February"/>
    <n v="2"/>
    <n v="2019"/>
    <n v="5"/>
    <n v="1"/>
  </r>
  <r>
    <x v="4"/>
    <s v="Corporation"/>
    <s v="Industrial cereal products"/>
    <s v="Pending"/>
    <s v="Arizona"/>
    <n v="509852"/>
    <n v="96871.88"/>
    <n v="0.19"/>
    <s v="February"/>
    <n v="2"/>
    <n v="2019"/>
    <n v="5"/>
    <n v="1"/>
  </r>
  <r>
    <x v="16"/>
    <s v="Corporation"/>
    <s v="FMCG"/>
    <s v="Pending"/>
    <s v="Texas"/>
    <n v="1522016"/>
    <n v="974090.23999999999"/>
    <n v="0.64"/>
    <s v="February"/>
    <n v="2"/>
    <n v="2019"/>
    <n v="6"/>
    <n v="1"/>
  </r>
  <r>
    <x v="25"/>
    <s v="Small business"/>
    <s v="Contract Manufacturing"/>
    <s v="Paid"/>
    <s v="Nueva Jersey"/>
    <n v="191225"/>
    <n v="42069.5"/>
    <n v="0.22"/>
    <s v="February"/>
    <n v="2"/>
    <n v="2019"/>
    <n v="6"/>
    <n v="1"/>
  </r>
  <r>
    <x v="26"/>
    <s v="Corporation"/>
    <s v="Contract Manufacturing"/>
    <s v="Pending"/>
    <s v="Míchigan"/>
    <n v="874359"/>
    <n v="227333.34"/>
    <n v="0.26"/>
    <s v="February"/>
    <n v="2"/>
    <n v="2019"/>
    <n v="6"/>
    <n v="1"/>
  </r>
  <r>
    <x v="27"/>
    <s v="Small business"/>
    <s v="FMCG"/>
    <s v="Overdue"/>
    <s v="Massachusetts"/>
    <n v="90191"/>
    <n v="33370.67"/>
    <n v="0.37"/>
    <s v="February"/>
    <n v="2"/>
    <n v="2019"/>
    <n v="6"/>
    <n v="1"/>
  </r>
  <r>
    <x v="4"/>
    <s v="Corporation"/>
    <s v="Contract Manufacturing"/>
    <s v="Paid"/>
    <s v="Arizona"/>
    <n v="1550019"/>
    <n v="620007.6"/>
    <n v="0.4"/>
    <s v="February"/>
    <n v="2"/>
    <n v="2019"/>
    <n v="6"/>
    <n v="1"/>
  </r>
  <r>
    <x v="11"/>
    <s v="Medium-sized business"/>
    <s v="FMCG"/>
    <s v="Overdue"/>
    <s v="Ohio"/>
    <n v="321015"/>
    <n v="115565.4"/>
    <n v="0.36"/>
    <s v="February"/>
    <n v="2"/>
    <n v="2019"/>
    <n v="6"/>
    <n v="1"/>
  </r>
  <r>
    <x v="24"/>
    <s v="Corporation"/>
    <s v="FMCG"/>
    <s v="Pending"/>
    <s v="Indiana"/>
    <n v="804729"/>
    <n v="386269.92"/>
    <n v="0.48"/>
    <s v="February"/>
    <n v="2"/>
    <n v="2019"/>
    <n v="6"/>
    <n v="1"/>
  </r>
  <r>
    <x v="28"/>
    <s v="Corporation"/>
    <s v="Contract Manufacturing"/>
    <s v="Pending"/>
    <s v="Misuri"/>
    <n v="1732712"/>
    <n v="467832.24000000005"/>
    <n v="0.27"/>
    <s v="February"/>
    <n v="2"/>
    <n v="2019"/>
    <n v="7"/>
    <n v="1"/>
  </r>
  <r>
    <x v="21"/>
    <s v="Corporation"/>
    <s v="Contract Manufacturing"/>
    <s v="Paid"/>
    <s v="Virginia"/>
    <n v="749771"/>
    <n v="157451.91"/>
    <n v="0.21"/>
    <s v="February"/>
    <n v="2"/>
    <n v="2019"/>
    <n v="7"/>
    <n v="1"/>
  </r>
  <r>
    <x v="29"/>
    <s v="Medium-sized business"/>
    <s v="Contract Manufacturing"/>
    <s v="Pending"/>
    <s v="Míchigan"/>
    <n v="422249"/>
    <n v="122452.20999999999"/>
    <n v="0.28999999999999998"/>
    <s v="February"/>
    <n v="2"/>
    <n v="2019"/>
    <n v="7"/>
    <n v="1"/>
  </r>
  <r>
    <x v="3"/>
    <s v="Corporation"/>
    <s v="Industrial cereal products"/>
    <s v="Paid"/>
    <s v="Míchigan"/>
    <n v="843219"/>
    <n v="278262.27"/>
    <n v="0.33"/>
    <s v="February"/>
    <n v="2"/>
    <n v="2019"/>
    <n v="7"/>
    <n v="1"/>
  </r>
  <r>
    <x v="30"/>
    <s v="Medium-sized business"/>
    <s v="Contract Manufacturing"/>
    <s v="Paid"/>
    <s v="Pensilvania"/>
    <n v="416781"/>
    <n v="95859.63"/>
    <n v="0.23"/>
    <s v="February"/>
    <n v="2"/>
    <n v="2019"/>
    <n v="7"/>
    <n v="1"/>
  </r>
  <r>
    <x v="11"/>
    <s v="Medium-sized business"/>
    <s v="FMCG"/>
    <s v="Pending"/>
    <s v="Ohio"/>
    <n v="453646"/>
    <n v="222286.54"/>
    <n v="0.49"/>
    <s v="February"/>
    <n v="2"/>
    <n v="2019"/>
    <n v="7"/>
    <n v="1"/>
  </r>
  <r>
    <x v="0"/>
    <s v="Small business"/>
    <s v="Contract Manufacturing"/>
    <s v="Paid"/>
    <s v="Tennessee"/>
    <n v="105884"/>
    <n v="33882.879999999997"/>
    <n v="0.32"/>
    <s v="February"/>
    <n v="2"/>
    <n v="2019"/>
    <n v="7"/>
    <n v="1"/>
  </r>
  <r>
    <x v="7"/>
    <s v="Medium-sized business"/>
    <s v="Contract Manufacturing"/>
    <s v="Paid"/>
    <s v="California"/>
    <n v="362860"/>
    <n v="79829.2"/>
    <n v="0.22"/>
    <s v="February"/>
    <n v="2"/>
    <n v="2019"/>
    <n v="8"/>
    <n v="1"/>
  </r>
  <r>
    <x v="22"/>
    <s v="Corporation"/>
    <s v="FMCG"/>
    <s v="Pending"/>
    <s v="Nueva Jersey"/>
    <n v="890712"/>
    <n v="445356"/>
    <n v="0.5"/>
    <s v="February"/>
    <n v="2"/>
    <n v="2019"/>
    <n v="8"/>
    <n v="1"/>
  </r>
  <r>
    <x v="31"/>
    <s v="Medium-sized business"/>
    <s v="FMCG"/>
    <s v="Paid"/>
    <s v="Arizona"/>
    <n v="356696"/>
    <n v="181914.96"/>
    <n v="0.51"/>
    <s v="February"/>
    <n v="2"/>
    <n v="2019"/>
    <n v="8"/>
    <n v="1"/>
  </r>
  <r>
    <x v="32"/>
    <s v="Medium-sized business"/>
    <s v="FMCG"/>
    <s v="Paid"/>
    <s v="Washington"/>
    <n v="412671"/>
    <n v="152688.26999999999"/>
    <n v="0.37"/>
    <s v="February"/>
    <n v="2"/>
    <n v="2019"/>
    <n v="8"/>
    <n v="1"/>
  </r>
  <r>
    <x v="18"/>
    <s v="Corporation"/>
    <s v="Contract Manufacturing"/>
    <s v="Paid"/>
    <s v="Washington"/>
    <n v="967817"/>
    <n v="309701.44"/>
    <n v="0.32"/>
    <s v="February"/>
    <n v="2"/>
    <n v="2019"/>
    <n v="8"/>
    <n v="1"/>
  </r>
  <r>
    <x v="21"/>
    <s v="Corporation"/>
    <s v="Contract Manufacturing"/>
    <s v="Paid"/>
    <s v="Virginia"/>
    <n v="1154209"/>
    <n v="403973.14999999997"/>
    <n v="0.35"/>
    <s v="February"/>
    <n v="2"/>
    <n v="2019"/>
    <n v="8"/>
    <n v="1"/>
  </r>
  <r>
    <x v="23"/>
    <s v="Corporation"/>
    <s v="Contract Manufacturing"/>
    <s v="Paid"/>
    <s v="California"/>
    <n v="1373604"/>
    <n v="315928.92000000004"/>
    <n v="0.23"/>
    <s v="February"/>
    <n v="2"/>
    <n v="2019"/>
    <n v="8"/>
    <n v="1"/>
  </r>
  <r>
    <x v="2"/>
    <s v="Small business"/>
    <s v="FMCG"/>
    <s v="Paid"/>
    <s v="Illinois"/>
    <n v="229341"/>
    <n v="121550.73000000001"/>
    <n v="0.53"/>
    <s v="February"/>
    <n v="2"/>
    <n v="2019"/>
    <n v="9"/>
    <n v="1"/>
  </r>
  <r>
    <x v="33"/>
    <s v="Corporation"/>
    <s v="FMCG"/>
    <s v="Paid"/>
    <s v="Washington"/>
    <n v="1750588"/>
    <n v="735246.96"/>
    <n v="0.42"/>
    <s v="February"/>
    <n v="2"/>
    <n v="2019"/>
    <n v="9"/>
    <n v="1"/>
  </r>
  <r>
    <x v="28"/>
    <s v="Corporation"/>
    <s v="FMCG"/>
    <s v="Pending"/>
    <s v="Misuri"/>
    <n v="606353"/>
    <n v="363811.8"/>
    <n v="0.6"/>
    <s v="February"/>
    <n v="2"/>
    <n v="2019"/>
    <n v="9"/>
    <n v="1"/>
  </r>
  <r>
    <x v="34"/>
    <s v="Small business"/>
    <s v="Contract Manufacturing"/>
    <s v="Paid"/>
    <s v="Nueva York"/>
    <n v="231613"/>
    <n v="62535.51"/>
    <n v="0.27"/>
    <s v="February"/>
    <n v="2"/>
    <n v="2019"/>
    <n v="9"/>
    <n v="1"/>
  </r>
  <r>
    <x v="1"/>
    <s v="Medium-sized business"/>
    <s v="Industrial cereal products"/>
    <s v="Paid"/>
    <s v="Virginia"/>
    <n v="476752"/>
    <n v="104885.44"/>
    <n v="0.22"/>
    <s v="March"/>
    <n v="3"/>
    <n v="2019"/>
    <n v="9"/>
    <n v="1"/>
  </r>
  <r>
    <x v="23"/>
    <s v="Corporation"/>
    <s v="FMCG"/>
    <s v="Pending"/>
    <s v="California"/>
    <n v="963341"/>
    <n v="539470.96000000008"/>
    <n v="0.56000000000000005"/>
    <s v="March"/>
    <n v="3"/>
    <n v="2019"/>
    <n v="9"/>
    <n v="1"/>
  </r>
  <r>
    <x v="15"/>
    <s v="Small business"/>
    <s v="FMCG"/>
    <s v="Pending"/>
    <s v="Florida"/>
    <n v="111318"/>
    <n v="51206.28"/>
    <n v="0.46"/>
    <s v="March"/>
    <n v="3"/>
    <n v="2019"/>
    <n v="9"/>
    <n v="1"/>
  </r>
  <r>
    <x v="18"/>
    <s v="Corporation"/>
    <s v="Industrial cereal products"/>
    <s v="Paid"/>
    <s v="Washington"/>
    <n v="1031368"/>
    <n v="154705.19999999998"/>
    <n v="0.15"/>
    <s v="March"/>
    <n v="3"/>
    <n v="2019"/>
    <n v="10"/>
    <n v="1"/>
  </r>
  <r>
    <x v="11"/>
    <s v="Medium-sized business"/>
    <s v="Contract Manufacturing"/>
    <s v="Paid"/>
    <s v="Ohio"/>
    <n v="274117"/>
    <n v="90458.61"/>
    <n v="0.33"/>
    <s v="March"/>
    <n v="3"/>
    <n v="2019"/>
    <n v="10"/>
    <n v="1"/>
  </r>
  <r>
    <x v="1"/>
    <s v="Medium-sized business"/>
    <s v="FMCG"/>
    <s v="Paid"/>
    <s v="Virginia"/>
    <n v="353356"/>
    <n v="130741.72"/>
    <n v="0.37"/>
    <s v="March"/>
    <n v="3"/>
    <n v="2019"/>
    <n v="10"/>
    <n v="1"/>
  </r>
  <r>
    <x v="34"/>
    <s v="Small business"/>
    <s v="Contract Manufacturing"/>
    <s v="Paid"/>
    <s v="Nueva York"/>
    <n v="89797"/>
    <n v="23347.22"/>
    <n v="0.26"/>
    <s v="March"/>
    <n v="3"/>
    <n v="2019"/>
    <n v="10"/>
    <n v="1"/>
  </r>
  <r>
    <x v="3"/>
    <s v="Corporation"/>
    <s v="FMCG"/>
    <s v="Paid"/>
    <s v="Míchigan"/>
    <n v="1618839"/>
    <n v="696100.77"/>
    <n v="0.43"/>
    <s v="March"/>
    <n v="3"/>
    <n v="2019"/>
    <n v="10"/>
    <n v="1"/>
  </r>
  <r>
    <x v="35"/>
    <s v="Medium-sized business"/>
    <s v="Contract Manufacturing"/>
    <s v="Paid"/>
    <s v="Misuri"/>
    <n v="359355"/>
    <n v="107806.5"/>
    <n v="0.3"/>
    <s v="March"/>
    <n v="3"/>
    <n v="2019"/>
    <n v="10"/>
    <n v="1"/>
  </r>
  <r>
    <x v="19"/>
    <s v="Medium-sized business"/>
    <s v="FMCG"/>
    <s v="Paid"/>
    <s v="Carolina del Norte"/>
    <n v="369082"/>
    <n v="217758.37999999998"/>
    <n v="0.59"/>
    <s v="March"/>
    <n v="3"/>
    <n v="2019"/>
    <n v="10"/>
    <n v="1"/>
  </r>
  <r>
    <x v="27"/>
    <s v="Small business"/>
    <s v="FMCG"/>
    <s v="Paid"/>
    <s v="Massachusetts"/>
    <n v="179969"/>
    <n v="98982.950000000012"/>
    <n v="0.55000000000000004"/>
    <s v="March"/>
    <n v="3"/>
    <n v="2019"/>
    <n v="11"/>
    <n v="1"/>
  </r>
  <r>
    <x v="12"/>
    <s v="Corporation"/>
    <s v="FMCG"/>
    <s v="Paid"/>
    <s v="Nueva Jersey"/>
    <n v="968583"/>
    <n v="455234.00999999995"/>
    <n v="0.47"/>
    <s v="March"/>
    <n v="3"/>
    <n v="2019"/>
    <n v="11"/>
    <n v="1"/>
  </r>
  <r>
    <x v="36"/>
    <s v="Corporation"/>
    <s v="Contract Manufacturing"/>
    <s v="Pending"/>
    <s v="Arizona"/>
    <n v="573805"/>
    <n v="212307.85"/>
    <n v="0.37"/>
    <s v="March"/>
    <n v="3"/>
    <n v="2019"/>
    <n v="11"/>
    <n v="1"/>
  </r>
  <r>
    <x v="12"/>
    <s v="Corporation"/>
    <s v="Industrial cereal products"/>
    <s v="Overdue"/>
    <s v="Nueva Jersey"/>
    <n v="1200217"/>
    <n v="384069.44"/>
    <n v="0.32"/>
    <s v="March"/>
    <n v="3"/>
    <n v="2019"/>
    <n v="11"/>
    <n v="1"/>
  </r>
  <r>
    <x v="34"/>
    <s v="Small business"/>
    <s v="FMCG"/>
    <s v="Paid"/>
    <s v="Nueva York"/>
    <n v="165201"/>
    <n v="97468.59"/>
    <n v="0.59"/>
    <s v="March"/>
    <n v="3"/>
    <n v="2019"/>
    <n v="11"/>
    <n v="1"/>
  </r>
  <r>
    <x v="2"/>
    <s v="Small business"/>
    <s v="FMCG"/>
    <s v="Paid"/>
    <s v="Illinois"/>
    <n v="183725"/>
    <n v="119421.25"/>
    <n v="0.65"/>
    <s v="March"/>
    <n v="3"/>
    <n v="2019"/>
    <n v="11"/>
    <n v="1"/>
  </r>
  <r>
    <x v="7"/>
    <s v="Medium-sized business"/>
    <s v="Industrial cereal products"/>
    <s v="Pending"/>
    <s v="California"/>
    <n v="364109"/>
    <n v="91027.25"/>
    <n v="0.25"/>
    <s v="March"/>
    <n v="3"/>
    <n v="2019"/>
    <n v="11"/>
    <n v="1"/>
  </r>
  <r>
    <x v="13"/>
    <s v="Medium-sized business"/>
    <s v="FMCG"/>
    <s v="Paid"/>
    <s v="Maryland"/>
    <n v="359276"/>
    <n v="229936.64000000001"/>
    <n v="0.64"/>
    <s v="March"/>
    <n v="3"/>
    <n v="2019"/>
    <n v="12"/>
    <n v="1"/>
  </r>
  <r>
    <x v="37"/>
    <s v="Medium-sized business"/>
    <s v="FMCG"/>
    <s v="Pending"/>
    <s v="Florida"/>
    <n v="466185"/>
    <n v="289034.7"/>
    <n v="0.62"/>
    <s v="March"/>
    <n v="3"/>
    <n v="2019"/>
    <n v="12"/>
    <n v="1"/>
  </r>
  <r>
    <x v="38"/>
    <s v="Medium-sized business"/>
    <s v="FMCG"/>
    <s v="Pending"/>
    <s v="Misuri"/>
    <n v="453328"/>
    <n v="253863.68000000002"/>
    <n v="0.56000000000000005"/>
    <s v="March"/>
    <n v="3"/>
    <n v="2019"/>
    <n v="12"/>
    <n v="1"/>
  </r>
  <r>
    <x v="39"/>
    <s v="Corporation"/>
    <s v="Contract Manufacturing"/>
    <s v="Pending"/>
    <s v="Texas"/>
    <n v="921389"/>
    <n v="285630.59000000003"/>
    <n v="0.31"/>
    <s v="March"/>
    <n v="3"/>
    <n v="2019"/>
    <n v="12"/>
    <n v="1"/>
  </r>
  <r>
    <x v="15"/>
    <s v="Small business"/>
    <s v="Contract Manufacturing"/>
    <s v="Paid"/>
    <s v="Florida"/>
    <n v="81388"/>
    <n v="26858.04"/>
    <n v="0.33"/>
    <s v="March"/>
    <n v="3"/>
    <n v="2019"/>
    <n v="12"/>
    <n v="1"/>
  </r>
  <r>
    <x v="40"/>
    <s v="Corporation"/>
    <s v="Contract Manufacturing"/>
    <s v="Paid"/>
    <s v="Georgia"/>
    <n v="1023218"/>
    <n v="378590.66"/>
    <n v="0.37"/>
    <s v="March"/>
    <n v="3"/>
    <n v="2019"/>
    <n v="12"/>
    <n v="1"/>
  </r>
  <r>
    <x v="11"/>
    <s v="Medium-sized business"/>
    <s v="FMCG"/>
    <s v="Paid"/>
    <s v="Ohio"/>
    <n v="349647"/>
    <n v="139858.80000000002"/>
    <n v="0.4"/>
    <s v="March"/>
    <n v="3"/>
    <n v="2019"/>
    <n v="12"/>
    <n v="1"/>
  </r>
  <r>
    <x v="37"/>
    <s v="Medium-sized business"/>
    <s v="Contract Manufacturing"/>
    <s v="Paid"/>
    <s v="Florida"/>
    <n v="412024"/>
    <n v="115366.72000000002"/>
    <n v="0.28000000000000003"/>
    <s v="March"/>
    <n v="3"/>
    <n v="2019"/>
    <n v="13"/>
    <n v="1"/>
  </r>
  <r>
    <x v="39"/>
    <s v="Corporation"/>
    <s v="Contract Manufacturing"/>
    <s v="Pending"/>
    <s v="Texas"/>
    <n v="552828"/>
    <n v="187961.52000000002"/>
    <n v="0.34"/>
    <s v="March"/>
    <n v="3"/>
    <n v="2019"/>
    <n v="13"/>
    <n v="1"/>
  </r>
  <r>
    <x v="6"/>
    <s v="Medium-sized business"/>
    <s v="FMCG"/>
    <s v="Paid"/>
    <s v="Carolina del Norte"/>
    <n v="392626"/>
    <n v="184534.22"/>
    <n v="0.47"/>
    <s v="March"/>
    <n v="3"/>
    <n v="2019"/>
    <n v="13"/>
    <n v="1"/>
  </r>
  <r>
    <x v="18"/>
    <s v="Corporation"/>
    <s v="FMCG"/>
    <s v="Overdue"/>
    <s v="Washington"/>
    <n v="1178878"/>
    <n v="671960.46"/>
    <n v="0.56999999999999995"/>
    <s v="March"/>
    <n v="3"/>
    <n v="2019"/>
    <n v="13"/>
    <n v="1"/>
  </r>
  <r>
    <x v="36"/>
    <s v="Corporation"/>
    <s v="Industrial cereal products"/>
    <s v="Paid"/>
    <s v="Arizona"/>
    <n v="540719"/>
    <n v="97329.42"/>
    <n v="0.18"/>
    <s v="March"/>
    <n v="3"/>
    <n v="2019"/>
    <n v="13"/>
    <n v="1"/>
  </r>
  <r>
    <x v="23"/>
    <s v="Corporation"/>
    <s v="FMCG"/>
    <s v="Pending"/>
    <s v="California"/>
    <n v="921857"/>
    <n v="571551.34"/>
    <n v="0.62"/>
    <s v="March"/>
    <n v="3"/>
    <n v="2019"/>
    <n v="13"/>
    <n v="1"/>
  </r>
  <r>
    <x v="10"/>
    <s v="Corporation"/>
    <s v="FMCG"/>
    <s v="Pending"/>
    <s v="Ohio"/>
    <n v="1746503"/>
    <n v="838321.44"/>
    <n v="0.48"/>
    <s v="March"/>
    <n v="3"/>
    <n v="2019"/>
    <n v="13"/>
    <n v="1"/>
  </r>
  <r>
    <x v="41"/>
    <s v="Corporation"/>
    <s v="Contract Manufacturing"/>
    <s v="Paid"/>
    <s v="Míchigan"/>
    <n v="810273"/>
    <n v="259287.36000000002"/>
    <n v="0.32"/>
    <s v="April"/>
    <n v="4"/>
    <n v="2019"/>
    <n v="14"/>
    <n v="2"/>
  </r>
  <r>
    <x v="5"/>
    <s v="Corporation"/>
    <s v="FMCG"/>
    <s v="Paid"/>
    <s v="Florida"/>
    <n v="808813"/>
    <n v="331613.32999999996"/>
    <n v="0.41"/>
    <s v="April"/>
    <n v="4"/>
    <n v="2019"/>
    <n v="14"/>
    <n v="2"/>
  </r>
  <r>
    <x v="6"/>
    <s v="Medium-sized business"/>
    <s v="Industrial cereal products"/>
    <s v="Paid"/>
    <s v="Carolina del Norte"/>
    <n v="318663"/>
    <n v="57359.34"/>
    <n v="0.18"/>
    <s v="April"/>
    <n v="4"/>
    <n v="2019"/>
    <n v="14"/>
    <n v="2"/>
  </r>
  <r>
    <x v="33"/>
    <s v="Corporation"/>
    <s v="FMCG"/>
    <s v="Paid"/>
    <s v="Washington"/>
    <n v="1639509"/>
    <n v="918125.04"/>
    <n v="0.56000000000000005"/>
    <s v="April"/>
    <n v="4"/>
    <n v="2019"/>
    <n v="14"/>
    <n v="2"/>
  </r>
  <r>
    <x v="32"/>
    <s v="Medium-sized business"/>
    <s v="Contract Manufacturing"/>
    <s v="Pending"/>
    <s v="Washington"/>
    <n v="281718"/>
    <n v="84515.4"/>
    <n v="0.3"/>
    <s v="April"/>
    <n v="4"/>
    <n v="2019"/>
    <n v="14"/>
    <n v="2"/>
  </r>
  <r>
    <x v="4"/>
    <s v="Corporation"/>
    <s v="Contract Manufacturing"/>
    <s v="Pending"/>
    <s v="Arizona"/>
    <n v="1765590"/>
    <n v="600300.60000000009"/>
    <n v="0.34"/>
    <s v="April"/>
    <n v="4"/>
    <n v="2019"/>
    <n v="14"/>
    <n v="2"/>
  </r>
  <r>
    <x v="26"/>
    <s v="Corporation"/>
    <s v="Contract Manufacturing"/>
    <s v="Paid"/>
    <s v="Míchigan"/>
    <n v="1560982"/>
    <n v="405855.32"/>
    <n v="0.26"/>
    <s v="April"/>
    <n v="4"/>
    <n v="2019"/>
    <n v="14"/>
    <n v="2"/>
  </r>
  <r>
    <x v="7"/>
    <s v="Medium-sized business"/>
    <s v="FMCG"/>
    <s v="Pending"/>
    <s v="California"/>
    <n v="265060"/>
    <n v="143132.40000000002"/>
    <n v="0.54"/>
    <s v="April"/>
    <n v="4"/>
    <n v="2019"/>
    <n v="15"/>
    <n v="2"/>
  </r>
  <r>
    <x v="18"/>
    <s v="Corporation"/>
    <s v="FMCG"/>
    <s v="Paid"/>
    <s v="Washington"/>
    <n v="1308848"/>
    <n v="471185.27999999997"/>
    <n v="0.36"/>
    <s v="April"/>
    <n v="4"/>
    <n v="2019"/>
    <n v="15"/>
    <n v="2"/>
  </r>
  <r>
    <x v="30"/>
    <s v="Medium-sized business"/>
    <s v="FMCG"/>
    <s v="Paid"/>
    <s v="Pensilvania"/>
    <n v="251438"/>
    <n v="160920.32000000001"/>
    <n v="0.64"/>
    <s v="April"/>
    <n v="4"/>
    <n v="2019"/>
    <n v="15"/>
    <n v="2"/>
  </r>
  <r>
    <x v="42"/>
    <s v="Corporation"/>
    <s v="Contract Manufacturing"/>
    <s v="Paid"/>
    <s v="California"/>
    <n v="875394"/>
    <n v="350157.60000000003"/>
    <n v="0.4"/>
    <s v="April"/>
    <n v="4"/>
    <n v="2019"/>
    <n v="15"/>
    <n v="2"/>
  </r>
  <r>
    <x v="43"/>
    <s v="Corporation"/>
    <s v="FMCG"/>
    <s v="Paid"/>
    <s v="Texas"/>
    <n v="662547"/>
    <n v="364400.85000000003"/>
    <n v="0.55000000000000004"/>
    <s v="April"/>
    <n v="4"/>
    <n v="2019"/>
    <n v="15"/>
    <n v="2"/>
  </r>
  <r>
    <x v="8"/>
    <s v="Corporation"/>
    <s v="FMCG"/>
    <s v="Paid"/>
    <s v="Wisconsin"/>
    <n v="526729"/>
    <n v="226493.47"/>
    <n v="0.43"/>
    <s v="April"/>
    <n v="4"/>
    <n v="2019"/>
    <n v="15"/>
    <n v="2"/>
  </r>
  <r>
    <x v="26"/>
    <s v="Corporation"/>
    <s v="FMCG"/>
    <s v="Pending"/>
    <s v="Míchigan"/>
    <n v="1176497"/>
    <n v="729428.14"/>
    <n v="0.62"/>
    <s v="April"/>
    <n v="4"/>
    <n v="2019"/>
    <n v="15"/>
    <n v="2"/>
  </r>
  <r>
    <x v="44"/>
    <s v="Corporation"/>
    <s v="Contract Manufacturing"/>
    <s v="Paid"/>
    <s v="Massachusetts"/>
    <n v="1470614"/>
    <n v="573539.46"/>
    <n v="0.39"/>
    <s v="April"/>
    <n v="4"/>
    <n v="2019"/>
    <n v="16"/>
    <n v="2"/>
  </r>
  <r>
    <x v="44"/>
    <s v="Corporation"/>
    <s v="FMCG"/>
    <s v="Paid"/>
    <s v="Massachusetts"/>
    <n v="586354"/>
    <n v="310767.62"/>
    <n v="0.53"/>
    <s v="April"/>
    <n v="4"/>
    <n v="2019"/>
    <n v="16"/>
    <n v="2"/>
  </r>
  <r>
    <x v="25"/>
    <s v="Small business"/>
    <s v="FMCG"/>
    <s v="Pending"/>
    <s v="Nueva Jersey"/>
    <n v="233137"/>
    <n v="135219.46"/>
    <n v="0.57999999999999996"/>
    <s v="April"/>
    <n v="4"/>
    <n v="2019"/>
    <n v="16"/>
    <n v="2"/>
  </r>
  <r>
    <x v="5"/>
    <s v="Corporation"/>
    <s v="Industrial cereal products"/>
    <s v="Paid"/>
    <s v="Florida"/>
    <n v="1519849"/>
    <n v="227977.35"/>
    <n v="0.15"/>
    <s v="April"/>
    <n v="4"/>
    <n v="2019"/>
    <n v="16"/>
    <n v="2"/>
  </r>
  <r>
    <x v="42"/>
    <s v="Corporation"/>
    <s v="FMCG"/>
    <s v="Paid"/>
    <s v="California"/>
    <n v="701262"/>
    <n v="441795.06"/>
    <n v="0.63"/>
    <s v="April"/>
    <n v="4"/>
    <n v="2019"/>
    <n v="16"/>
    <n v="2"/>
  </r>
  <r>
    <x v="43"/>
    <s v="Corporation"/>
    <s v="Contract Manufacturing"/>
    <s v="Pending"/>
    <s v="Texas"/>
    <n v="1707842"/>
    <n v="426960.5"/>
    <n v="0.25"/>
    <s v="April"/>
    <n v="4"/>
    <n v="2019"/>
    <n v="16"/>
    <n v="2"/>
  </r>
  <r>
    <x v="32"/>
    <s v="Medium-sized business"/>
    <s v="FMCG"/>
    <s v="Paid"/>
    <s v="Washington"/>
    <n v="294948"/>
    <n v="150423.48000000001"/>
    <n v="0.51"/>
    <s v="April"/>
    <n v="4"/>
    <n v="2019"/>
    <n v="16"/>
    <n v="2"/>
  </r>
  <r>
    <x v="39"/>
    <s v="Corporation"/>
    <s v="FMCG"/>
    <s v="Pending"/>
    <s v="Texas"/>
    <n v="713987"/>
    <n v="392692.85000000003"/>
    <n v="0.55000000000000004"/>
    <s v="April"/>
    <n v="4"/>
    <n v="2019"/>
    <n v="17"/>
    <n v="2"/>
  </r>
  <r>
    <x v="25"/>
    <s v="Small business"/>
    <s v="Contract Manufacturing"/>
    <s v="Paid"/>
    <s v="Nueva Jersey"/>
    <n v="196846"/>
    <n v="74801.48"/>
    <n v="0.38"/>
    <s v="April"/>
    <n v="4"/>
    <n v="2019"/>
    <n v="17"/>
    <n v="2"/>
  </r>
  <r>
    <x v="29"/>
    <s v="Medium-sized business"/>
    <s v="FMCG"/>
    <s v="Paid"/>
    <s v="Míchigan"/>
    <n v="495609"/>
    <n v="277541.04000000004"/>
    <n v="0.56000000000000005"/>
    <s v="April"/>
    <n v="4"/>
    <n v="2019"/>
    <n v="17"/>
    <n v="2"/>
  </r>
  <r>
    <x v="2"/>
    <s v="Small business"/>
    <s v="FMCG"/>
    <s v="Paid"/>
    <s v="Illinois"/>
    <n v="171429"/>
    <n v="106285.98"/>
    <n v="0.62"/>
    <s v="April"/>
    <n v="4"/>
    <n v="2019"/>
    <n v="17"/>
    <n v="2"/>
  </r>
  <r>
    <x v="30"/>
    <s v="Medium-sized business"/>
    <s v="Contract Manufacturing"/>
    <s v="Paid"/>
    <s v="Pensilvania"/>
    <n v="461238"/>
    <n v="156820.92000000001"/>
    <n v="0.34"/>
    <s v="April"/>
    <n v="4"/>
    <n v="2019"/>
    <n v="17"/>
    <n v="2"/>
  </r>
  <r>
    <x v="36"/>
    <s v="Corporation"/>
    <s v="FMCG"/>
    <s v="Pending"/>
    <s v="Arizona"/>
    <n v="667332"/>
    <n v="333666"/>
    <n v="0.5"/>
    <s v="April"/>
    <n v="4"/>
    <n v="2019"/>
    <n v="17"/>
    <n v="2"/>
  </r>
  <r>
    <x v="43"/>
    <s v="Corporation"/>
    <s v="FMCG"/>
    <s v="Paid"/>
    <s v="Texas"/>
    <n v="1398257"/>
    <n v="531337.66"/>
    <n v="0.38"/>
    <s v="April"/>
    <n v="4"/>
    <n v="2019"/>
    <n v="17"/>
    <n v="2"/>
  </r>
  <r>
    <x v="0"/>
    <s v="Small business"/>
    <s v="Contract Manufacturing"/>
    <s v="Paid"/>
    <s v="Tennessee"/>
    <n v="84660"/>
    <n v="26244.6"/>
    <n v="0.31"/>
    <s v="April"/>
    <n v="4"/>
    <n v="2019"/>
    <n v="18"/>
    <n v="2"/>
  </r>
  <r>
    <x v="23"/>
    <s v="Corporation"/>
    <s v="FMCG"/>
    <s v="Paid"/>
    <s v="California"/>
    <n v="1274932"/>
    <n v="726711.24"/>
    <n v="0.56999999999999995"/>
    <s v="April"/>
    <n v="4"/>
    <n v="2019"/>
    <n v="18"/>
    <n v="2"/>
  </r>
  <r>
    <x v="40"/>
    <s v="Corporation"/>
    <s v="FMCG"/>
    <s v="Paid"/>
    <s v="Georgia"/>
    <n v="1737462"/>
    <n v="955604.10000000009"/>
    <n v="0.55000000000000004"/>
    <s v="May"/>
    <n v="5"/>
    <n v="2019"/>
    <n v="18"/>
    <n v="2"/>
  </r>
  <r>
    <x v="4"/>
    <s v="Corporation"/>
    <s v="FMCG"/>
    <s v="Paid"/>
    <s v="Arizona"/>
    <n v="987226"/>
    <n v="424507.18"/>
    <n v="0.43"/>
    <s v="May"/>
    <n v="5"/>
    <n v="2019"/>
    <n v="18"/>
    <n v="2"/>
  </r>
  <r>
    <x v="39"/>
    <s v="Corporation"/>
    <s v="FMCG"/>
    <s v="Paid"/>
    <s v="Texas"/>
    <n v="1650714"/>
    <n v="973921.25999999989"/>
    <n v="0.59"/>
    <s v="May"/>
    <n v="5"/>
    <n v="2019"/>
    <n v="18"/>
    <n v="2"/>
  </r>
  <r>
    <x v="12"/>
    <s v="Corporation"/>
    <s v="FMCG"/>
    <s v="Paid"/>
    <s v="Nueva Jersey"/>
    <n v="1322878"/>
    <n v="740811.68"/>
    <n v="0.56000000000000005"/>
    <s v="May"/>
    <n v="5"/>
    <n v="2019"/>
    <n v="18"/>
    <n v="2"/>
  </r>
  <r>
    <x v="2"/>
    <s v="Small business"/>
    <s v="FMCG"/>
    <s v="Paid"/>
    <s v="Illinois"/>
    <n v="81555"/>
    <n v="40777.5"/>
    <n v="0.5"/>
    <s v="May"/>
    <n v="5"/>
    <n v="2019"/>
    <n v="18"/>
    <n v="2"/>
  </r>
  <r>
    <x v="0"/>
    <s v="Small business"/>
    <s v="FMCG"/>
    <s v="Pending"/>
    <s v="Tennessee"/>
    <n v="162200"/>
    <n v="90832.000000000015"/>
    <n v="0.56000000000000005"/>
    <s v="May"/>
    <n v="5"/>
    <n v="2019"/>
    <n v="19"/>
    <n v="2"/>
  </r>
  <r>
    <x v="25"/>
    <s v="Small business"/>
    <s v="FMCG"/>
    <s v="Paid"/>
    <s v="Nueva Jersey"/>
    <n v="82226"/>
    <n v="32068.14"/>
    <n v="0.39"/>
    <s v="May"/>
    <n v="5"/>
    <n v="2019"/>
    <n v="19"/>
    <n v="2"/>
  </r>
  <r>
    <x v="36"/>
    <s v="Corporation"/>
    <s v="FMCG"/>
    <s v="Paid"/>
    <s v="Arizona"/>
    <n v="757273"/>
    <n v="408927.42000000004"/>
    <n v="0.54"/>
    <s v="May"/>
    <n v="5"/>
    <n v="2019"/>
    <n v="19"/>
    <n v="2"/>
  </r>
  <r>
    <x v="20"/>
    <s v="Small business"/>
    <s v="FMCG"/>
    <s v="Paid"/>
    <s v="Georgia"/>
    <n v="148814"/>
    <n v="56549.32"/>
    <n v="0.38"/>
    <s v="May"/>
    <n v="5"/>
    <n v="2019"/>
    <n v="19"/>
    <n v="2"/>
  </r>
  <r>
    <x v="15"/>
    <s v="Small business"/>
    <s v="FMCG"/>
    <s v="Paid"/>
    <s v="Florida"/>
    <n v="186109"/>
    <n v="65138.149999999994"/>
    <n v="0.35"/>
    <s v="May"/>
    <n v="5"/>
    <n v="2019"/>
    <n v="19"/>
    <n v="2"/>
  </r>
  <r>
    <x v="16"/>
    <s v="Corporation"/>
    <s v="Contract Manufacturing"/>
    <s v="Paid"/>
    <s v="Texas"/>
    <n v="604628"/>
    <n v="163249.56"/>
    <n v="0.27"/>
    <s v="May"/>
    <n v="5"/>
    <n v="2019"/>
    <n v="19"/>
    <n v="2"/>
  </r>
  <r>
    <x v="17"/>
    <s v="Corporation"/>
    <s v="FMCG"/>
    <s v="Pending"/>
    <s v="Texas"/>
    <n v="1519726"/>
    <n v="547101.36"/>
    <n v="0.36"/>
    <s v="May"/>
    <n v="5"/>
    <n v="2019"/>
    <n v="19"/>
    <n v="2"/>
  </r>
  <r>
    <x v="22"/>
    <s v="Corporation"/>
    <s v="Contract Manufacturing"/>
    <s v="Pending"/>
    <s v="Nueva Jersey"/>
    <n v="1486308"/>
    <n v="445892.39999999997"/>
    <n v="0.3"/>
    <s v="May"/>
    <n v="5"/>
    <n v="2019"/>
    <n v="20"/>
    <n v="2"/>
  </r>
  <r>
    <x v="8"/>
    <s v="Corporation"/>
    <s v="FMCG"/>
    <s v="Pending"/>
    <s v="Wisconsin"/>
    <n v="1111511"/>
    <n v="577985.72"/>
    <n v="0.52"/>
    <s v="May"/>
    <n v="5"/>
    <n v="2019"/>
    <n v="20"/>
    <n v="2"/>
  </r>
  <r>
    <x v="37"/>
    <s v="Medium-sized business"/>
    <s v="FMCG"/>
    <s v="Pending"/>
    <s v="Florida"/>
    <n v="437098"/>
    <n v="179210.18"/>
    <n v="0.41"/>
    <s v="May"/>
    <n v="5"/>
    <n v="2019"/>
    <n v="20"/>
    <n v="2"/>
  </r>
  <r>
    <x v="39"/>
    <s v="Corporation"/>
    <s v="FMCG"/>
    <s v="Paid"/>
    <s v="Texas"/>
    <n v="1706199"/>
    <n v="904285.47000000009"/>
    <n v="0.53"/>
    <s v="May"/>
    <n v="5"/>
    <n v="2019"/>
    <n v="20"/>
    <n v="2"/>
  </r>
  <r>
    <x v="16"/>
    <s v="Corporation"/>
    <s v="FMCG"/>
    <s v="Paid"/>
    <s v="Texas"/>
    <n v="1293498"/>
    <n v="776098.79999999993"/>
    <n v="0.6"/>
    <s v="May"/>
    <n v="5"/>
    <n v="2019"/>
    <n v="20"/>
    <n v="2"/>
  </r>
  <r>
    <x v="23"/>
    <s v="Corporation"/>
    <s v="FMCG"/>
    <s v="Pending"/>
    <s v="California"/>
    <n v="1524554"/>
    <n v="609821.6"/>
    <n v="0.4"/>
    <s v="May"/>
    <n v="5"/>
    <n v="2019"/>
    <n v="20"/>
    <n v="2"/>
  </r>
  <r>
    <x v="5"/>
    <s v="Corporation"/>
    <s v="Contract Manufacturing"/>
    <s v="Pending"/>
    <s v="Florida"/>
    <n v="1717399"/>
    <n v="601089.64999999991"/>
    <n v="0.35"/>
    <s v="May"/>
    <n v="5"/>
    <n v="2019"/>
    <n v="20"/>
    <n v="2"/>
  </r>
  <r>
    <x v="45"/>
    <s v="Small business"/>
    <s v="Contract Manufacturing"/>
    <s v="Pending"/>
    <s v="Florida"/>
    <n v="115538"/>
    <n v="26573.74"/>
    <n v="0.23"/>
    <s v="May"/>
    <n v="5"/>
    <n v="2019"/>
    <n v="21"/>
    <n v="2"/>
  </r>
  <r>
    <x v="40"/>
    <s v="Corporation"/>
    <s v="Industrial cereal products"/>
    <s v="Paid"/>
    <s v="Georgia"/>
    <n v="973544"/>
    <n v="262856.88"/>
    <n v="0.27"/>
    <s v="May"/>
    <n v="5"/>
    <n v="2019"/>
    <n v="21"/>
    <n v="2"/>
  </r>
  <r>
    <x v="45"/>
    <s v="Small business"/>
    <s v="Contract Manufacturing"/>
    <s v="Paid"/>
    <s v="Florida"/>
    <n v="77802"/>
    <n v="31120.800000000003"/>
    <n v="0.4"/>
    <s v="May"/>
    <n v="5"/>
    <n v="2019"/>
    <n v="21"/>
    <n v="2"/>
  </r>
  <r>
    <x v="23"/>
    <s v="Corporation"/>
    <s v="FMCG"/>
    <s v="Paid"/>
    <s v="California"/>
    <n v="1157427"/>
    <n v="497693.61"/>
    <n v="0.43"/>
    <s v="May"/>
    <n v="5"/>
    <n v="2019"/>
    <n v="21"/>
    <n v="2"/>
  </r>
  <r>
    <x v="18"/>
    <s v="Corporation"/>
    <s v="FMCG"/>
    <s v="Overdue"/>
    <s v="Washington"/>
    <n v="1049901"/>
    <n v="535449.51"/>
    <n v="0.51"/>
    <s v="May"/>
    <n v="5"/>
    <n v="2019"/>
    <n v="21"/>
    <n v="2"/>
  </r>
  <r>
    <x v="19"/>
    <s v="Medium-sized business"/>
    <s v="FMCG"/>
    <s v="Pending"/>
    <s v="Carolina del Norte"/>
    <n v="487169"/>
    <n v="209482.66999999998"/>
    <n v="0.43"/>
    <s v="May"/>
    <n v="5"/>
    <n v="2019"/>
    <n v="21"/>
    <n v="2"/>
  </r>
  <r>
    <x v="20"/>
    <s v="Small business"/>
    <s v="Contract Manufacturing"/>
    <s v="Pending"/>
    <s v="Georgia"/>
    <n v="240618"/>
    <n v="69779.22"/>
    <n v="0.28999999999999998"/>
    <s v="May"/>
    <n v="5"/>
    <n v="2019"/>
    <n v="21"/>
    <n v="2"/>
  </r>
  <r>
    <x v="25"/>
    <s v="Small business"/>
    <s v="Contract Manufacturing"/>
    <s v="Paid"/>
    <s v="Nueva Jersey"/>
    <n v="184705"/>
    <n v="46176.25"/>
    <n v="0.25"/>
    <s v="May"/>
    <n v="5"/>
    <n v="2019"/>
    <n v="22"/>
    <n v="2"/>
  </r>
  <r>
    <x v="7"/>
    <s v="Medium-sized business"/>
    <s v="Industrial cereal products"/>
    <s v="Paid"/>
    <s v="California"/>
    <n v="465099"/>
    <n v="69764.849999999991"/>
    <n v="0.15"/>
    <s v="May"/>
    <n v="5"/>
    <n v="2019"/>
    <n v="22"/>
    <n v="2"/>
  </r>
  <r>
    <x v="23"/>
    <s v="Corporation"/>
    <s v="Contract Manufacturing"/>
    <s v="Paid"/>
    <s v="California"/>
    <n v="1491740"/>
    <n v="492274.2"/>
    <n v="0.33"/>
    <s v="May"/>
    <n v="5"/>
    <n v="2019"/>
    <n v="22"/>
    <n v="2"/>
  </r>
  <r>
    <x v="11"/>
    <s v="Medium-sized business"/>
    <s v="FMCG"/>
    <s v="Paid"/>
    <s v="Ohio"/>
    <n v="436381"/>
    <n v="192007.64"/>
    <n v="0.44"/>
    <s v="May"/>
    <n v="5"/>
    <n v="2019"/>
    <n v="22"/>
    <n v="2"/>
  </r>
  <r>
    <x v="23"/>
    <s v="Corporation"/>
    <s v="FMCG"/>
    <s v="Paid"/>
    <s v="California"/>
    <n v="1615509"/>
    <n v="1050080.8500000001"/>
    <n v="0.65"/>
    <s v="May"/>
    <n v="5"/>
    <n v="2019"/>
    <n v="22"/>
    <n v="2"/>
  </r>
  <r>
    <x v="26"/>
    <s v="Corporation"/>
    <s v="FMCG"/>
    <s v="Paid"/>
    <s v="Míchigan"/>
    <n v="1645544"/>
    <n v="707583.92"/>
    <n v="0.43"/>
    <s v="June"/>
    <n v="6"/>
    <n v="2019"/>
    <n v="22"/>
    <n v="2"/>
  </r>
  <r>
    <x v="0"/>
    <s v="Small business"/>
    <s v="FMCG"/>
    <s v="Pending"/>
    <s v="Tennessee"/>
    <n v="139725"/>
    <n v="88026.75"/>
    <n v="0.63"/>
    <s v="June"/>
    <n v="6"/>
    <n v="2019"/>
    <n v="22"/>
    <n v="2"/>
  </r>
  <r>
    <x v="5"/>
    <s v="Corporation"/>
    <s v="FMCG"/>
    <s v="Pending"/>
    <s v="Florida"/>
    <n v="803519"/>
    <n v="441935.45"/>
    <n v="0.55000000000000004"/>
    <s v="June"/>
    <n v="6"/>
    <n v="2019"/>
    <n v="23"/>
    <n v="2"/>
  </r>
  <r>
    <x v="5"/>
    <s v="Corporation"/>
    <s v="FMCG"/>
    <s v="Pending"/>
    <s v="Florida"/>
    <n v="1360391"/>
    <n v="829838.51"/>
    <n v="0.61"/>
    <s v="June"/>
    <n v="6"/>
    <n v="2019"/>
    <n v="23"/>
    <n v="2"/>
  </r>
  <r>
    <x v="14"/>
    <s v="Small business"/>
    <s v="Contract Manufacturing"/>
    <s v="Paid"/>
    <s v="Nueva Jersey"/>
    <n v="127914"/>
    <n v="51165.600000000006"/>
    <n v="0.4"/>
    <s v="June"/>
    <n v="6"/>
    <n v="2019"/>
    <n v="23"/>
    <n v="2"/>
  </r>
  <r>
    <x v="38"/>
    <s v="Medium-sized business"/>
    <s v="FMCG"/>
    <s v="Paid"/>
    <s v="Misuri"/>
    <n v="356035"/>
    <n v="231422.75"/>
    <n v="0.65"/>
    <s v="June"/>
    <n v="6"/>
    <n v="2019"/>
    <n v="23"/>
    <n v="2"/>
  </r>
  <r>
    <x v="31"/>
    <s v="Medium-sized business"/>
    <s v="Industrial cereal products"/>
    <s v="Paid"/>
    <s v="Arizona"/>
    <n v="471101"/>
    <n v="131908.28"/>
    <n v="0.28000000000000003"/>
    <s v="June"/>
    <n v="6"/>
    <n v="2019"/>
    <n v="23"/>
    <n v="2"/>
  </r>
  <r>
    <x v="27"/>
    <s v="Small business"/>
    <s v="FMCG"/>
    <s v="Paid"/>
    <s v="Massachusetts"/>
    <n v="87582"/>
    <n v="30653.699999999997"/>
    <n v="0.35"/>
    <s v="June"/>
    <n v="6"/>
    <n v="2019"/>
    <n v="23"/>
    <n v="2"/>
  </r>
  <r>
    <x v="16"/>
    <s v="Corporation"/>
    <s v="FMCG"/>
    <s v="Pending"/>
    <s v="Texas"/>
    <n v="577093"/>
    <n v="213524.41"/>
    <n v="0.37"/>
    <s v="June"/>
    <n v="6"/>
    <n v="2019"/>
    <n v="23"/>
    <n v="2"/>
  </r>
  <r>
    <x v="21"/>
    <s v="Corporation"/>
    <s v="FMCG"/>
    <s v="Paid"/>
    <s v="Virginia"/>
    <n v="510652"/>
    <n v="229793.4"/>
    <n v="0.45"/>
    <s v="June"/>
    <n v="6"/>
    <n v="2019"/>
    <n v="24"/>
    <n v="2"/>
  </r>
  <r>
    <x v="31"/>
    <s v="Medium-sized business"/>
    <s v="Contract Manufacturing"/>
    <s v="Paid"/>
    <s v="Arizona"/>
    <n v="261620"/>
    <n v="81102.2"/>
    <n v="0.31"/>
    <s v="June"/>
    <n v="6"/>
    <n v="2019"/>
    <n v="24"/>
    <n v="2"/>
  </r>
  <r>
    <x v="43"/>
    <s v="Corporation"/>
    <s v="FMCG"/>
    <s v="Overdue"/>
    <s v="Texas"/>
    <n v="1247622"/>
    <n v="723620.75999999989"/>
    <n v="0.57999999999999996"/>
    <s v="June"/>
    <n v="6"/>
    <n v="2019"/>
    <n v="24"/>
    <n v="2"/>
  </r>
  <r>
    <x v="23"/>
    <s v="Corporation"/>
    <s v="Contract Manufacturing"/>
    <s v="Paid"/>
    <s v="California"/>
    <n v="1408928"/>
    <n v="507214.07999999996"/>
    <n v="0.36"/>
    <s v="June"/>
    <n v="6"/>
    <n v="2019"/>
    <n v="24"/>
    <n v="2"/>
  </r>
  <r>
    <x v="30"/>
    <s v="Medium-sized business"/>
    <s v="Contract Manufacturing"/>
    <s v="Overdue"/>
    <s v="Pensilvania"/>
    <n v="484108"/>
    <n v="188802.12"/>
    <n v="0.39"/>
    <s v="June"/>
    <n v="6"/>
    <n v="2019"/>
    <n v="24"/>
    <n v="2"/>
  </r>
  <r>
    <x v="43"/>
    <s v="Corporation"/>
    <s v="Contract Manufacturing"/>
    <s v="Paid"/>
    <s v="Texas"/>
    <n v="1395242"/>
    <n v="334858.08"/>
    <n v="0.24"/>
    <s v="June"/>
    <n v="6"/>
    <n v="2019"/>
    <n v="24"/>
    <n v="2"/>
  </r>
  <r>
    <x v="6"/>
    <s v="Medium-sized business"/>
    <s v="Industrial cereal products"/>
    <s v="Paid"/>
    <s v="Carolina del Norte"/>
    <n v="306443"/>
    <n v="88868.469999999987"/>
    <n v="0.28999999999999998"/>
    <s v="June"/>
    <n v="6"/>
    <n v="2019"/>
    <n v="24"/>
    <n v="2"/>
  </r>
  <r>
    <x v="6"/>
    <s v="Medium-sized business"/>
    <s v="FMCG"/>
    <s v="Paid"/>
    <s v="Carolina del Norte"/>
    <n v="451577"/>
    <n v="176115.03"/>
    <n v="0.39"/>
    <s v="June"/>
    <n v="6"/>
    <n v="2019"/>
    <n v="25"/>
    <n v="2"/>
  </r>
  <r>
    <x v="3"/>
    <s v="Corporation"/>
    <s v="Industrial cereal products"/>
    <s v="Paid"/>
    <s v="Míchigan"/>
    <n v="1733319"/>
    <n v="606661.64999999991"/>
    <n v="0.35"/>
    <s v="June"/>
    <n v="6"/>
    <n v="2019"/>
    <n v="25"/>
    <n v="2"/>
  </r>
  <r>
    <x v="41"/>
    <s v="Corporation"/>
    <s v="Contract Manufacturing"/>
    <s v="Paid"/>
    <s v="Míchigan"/>
    <n v="1114692"/>
    <n v="356701.44"/>
    <n v="0.32"/>
    <s v="June"/>
    <n v="6"/>
    <n v="2019"/>
    <n v="25"/>
    <n v="2"/>
  </r>
  <r>
    <x v="30"/>
    <s v="Medium-sized business"/>
    <s v="Industrial cereal products"/>
    <s v="Paid"/>
    <s v="Pensilvania"/>
    <n v="317540"/>
    <n v="47631"/>
    <n v="0.15"/>
    <s v="June"/>
    <n v="6"/>
    <n v="2019"/>
    <n v="25"/>
    <n v="2"/>
  </r>
  <r>
    <x v="41"/>
    <s v="Corporation"/>
    <s v="FMCG"/>
    <s v="Pending"/>
    <s v="Míchigan"/>
    <n v="1780869"/>
    <n v="1068521.3999999999"/>
    <n v="0.6"/>
    <s v="June"/>
    <n v="6"/>
    <n v="2019"/>
    <n v="25"/>
    <n v="2"/>
  </r>
  <r>
    <x v="38"/>
    <s v="Medium-sized business"/>
    <s v="FMCG"/>
    <s v="Paid"/>
    <s v="Misuri"/>
    <n v="404542"/>
    <n v="177998.48"/>
    <n v="0.44"/>
    <s v="June"/>
    <n v="6"/>
    <n v="2019"/>
    <n v="25"/>
    <n v="2"/>
  </r>
  <r>
    <x v="44"/>
    <s v="Corporation"/>
    <s v="FMCG"/>
    <s v="Paid"/>
    <s v="Massachusetts"/>
    <n v="1777130"/>
    <n v="764165.9"/>
    <n v="0.43"/>
    <s v="June"/>
    <n v="6"/>
    <n v="2019"/>
    <n v="25"/>
    <n v="2"/>
  </r>
  <r>
    <x v="18"/>
    <s v="Corporation"/>
    <s v="Contract Manufacturing"/>
    <s v="Pending"/>
    <s v="Washington"/>
    <n v="1318677"/>
    <n v="474723.72"/>
    <n v="0.36"/>
    <s v="June"/>
    <n v="6"/>
    <n v="2019"/>
    <n v="26"/>
    <n v="2"/>
  </r>
  <r>
    <x v="19"/>
    <s v="Medium-sized business"/>
    <s v="FMCG"/>
    <s v="Paid"/>
    <s v="Carolina del Norte"/>
    <n v="329160"/>
    <n v="138247.19999999998"/>
    <n v="0.42"/>
    <s v="June"/>
    <n v="6"/>
    <n v="2019"/>
    <n v="26"/>
    <n v="2"/>
  </r>
  <r>
    <x v="20"/>
    <s v="Small business"/>
    <s v="FMCG"/>
    <s v="Paid"/>
    <s v="Georgia"/>
    <n v="240043"/>
    <n v="98417.62999999999"/>
    <n v="0.41"/>
    <s v="June"/>
    <n v="6"/>
    <n v="2019"/>
    <n v="26"/>
    <n v="2"/>
  </r>
  <r>
    <x v="5"/>
    <s v="Corporation"/>
    <s v="FMCG"/>
    <s v="Pending"/>
    <s v="Florida"/>
    <n v="1185072"/>
    <n v="533282.4"/>
    <n v="0.45"/>
    <s v="June"/>
    <n v="6"/>
    <n v="2019"/>
    <n v="26"/>
    <n v="2"/>
  </r>
  <r>
    <x v="2"/>
    <s v="Small business"/>
    <s v="Industrial cereal products"/>
    <s v="Paid"/>
    <s v="Illinois"/>
    <n v="218276"/>
    <n v="43655.200000000004"/>
    <n v="0.2"/>
    <s v="June"/>
    <n v="6"/>
    <n v="2019"/>
    <n v="26"/>
    <n v="2"/>
  </r>
  <r>
    <x v="44"/>
    <s v="Corporation"/>
    <s v="FMCG"/>
    <s v="Pending"/>
    <s v="Massachusetts"/>
    <n v="931895"/>
    <n v="447309.6"/>
    <n v="0.48"/>
    <s v="June"/>
    <n v="6"/>
    <n v="2019"/>
    <n v="26"/>
    <n v="2"/>
  </r>
  <r>
    <x v="23"/>
    <s v="Corporation"/>
    <s v="FMCG"/>
    <s v="Pending"/>
    <s v="California"/>
    <n v="680069"/>
    <n v="326433.12"/>
    <n v="0.48"/>
    <s v="June"/>
    <n v="6"/>
    <n v="2019"/>
    <n v="26"/>
    <n v="2"/>
  </r>
  <r>
    <x v="46"/>
    <s v="Corporation"/>
    <s v="Contract Manufacturing"/>
    <s v="Paid"/>
    <s v="Virginia"/>
    <n v="602786"/>
    <n v="132612.92000000001"/>
    <n v="0.22"/>
    <s v="July"/>
    <n v="7"/>
    <n v="2019"/>
    <n v="27"/>
    <n v="3"/>
  </r>
  <r>
    <x v="42"/>
    <s v="Corporation"/>
    <s v="FMCG"/>
    <s v="Paid"/>
    <s v="California"/>
    <n v="858209"/>
    <n v="514925.39999999997"/>
    <n v="0.6"/>
    <s v="July"/>
    <n v="7"/>
    <n v="2019"/>
    <n v="27"/>
    <n v="3"/>
  </r>
  <r>
    <x v="30"/>
    <s v="Medium-sized business"/>
    <s v="FMCG"/>
    <s v="Pending"/>
    <s v="Pensilvania"/>
    <n v="251835"/>
    <n v="95697.3"/>
    <n v="0.38"/>
    <s v="July"/>
    <n v="7"/>
    <n v="2019"/>
    <n v="27"/>
    <n v="3"/>
  </r>
  <r>
    <x v="20"/>
    <s v="Small business"/>
    <s v="FMCG"/>
    <s v="Paid"/>
    <s v="Georgia"/>
    <n v="178050"/>
    <n v="97927.500000000015"/>
    <n v="0.55000000000000004"/>
    <s v="July"/>
    <n v="7"/>
    <n v="2019"/>
    <n v="27"/>
    <n v="3"/>
  </r>
  <r>
    <x v="15"/>
    <s v="Small business"/>
    <s v="Industrial cereal products"/>
    <s v="Paid"/>
    <s v="Florida"/>
    <n v="235162"/>
    <n v="42329.159999999996"/>
    <n v="0.18"/>
    <s v="July"/>
    <n v="7"/>
    <n v="2019"/>
    <n v="27"/>
    <n v="3"/>
  </r>
  <r>
    <x v="20"/>
    <s v="Small business"/>
    <s v="Contract Manufacturing"/>
    <s v="Paid"/>
    <s v="Georgia"/>
    <n v="84307"/>
    <n v="32879.730000000003"/>
    <n v="0.39"/>
    <s v="July"/>
    <n v="7"/>
    <n v="2019"/>
    <n v="27"/>
    <n v="3"/>
  </r>
  <r>
    <x v="42"/>
    <s v="Corporation"/>
    <s v="Contract Manufacturing"/>
    <s v="Paid"/>
    <s v="California"/>
    <n v="1282991"/>
    <n v="333577.66000000003"/>
    <n v="0.26"/>
    <s v="July"/>
    <n v="7"/>
    <n v="2019"/>
    <n v="27"/>
    <n v="3"/>
  </r>
  <r>
    <x v="43"/>
    <s v="Corporation"/>
    <s v="FMCG"/>
    <s v="Overdue"/>
    <s v="Texas"/>
    <n v="1238652"/>
    <n v="644099.04"/>
    <n v="0.52"/>
    <s v="July"/>
    <n v="7"/>
    <n v="2019"/>
    <n v="28"/>
    <n v="3"/>
  </r>
  <r>
    <x v="32"/>
    <s v="Medium-sized business"/>
    <s v="FMCG"/>
    <s v="Paid"/>
    <s v="Washington"/>
    <n v="344741"/>
    <n v="141343.81"/>
    <n v="0.41"/>
    <s v="July"/>
    <n v="7"/>
    <n v="2019"/>
    <n v="28"/>
    <n v="3"/>
  </r>
  <r>
    <x v="11"/>
    <s v="Medium-sized business"/>
    <s v="Contract Manufacturing"/>
    <s v="Paid"/>
    <s v="Ohio"/>
    <n v="378600"/>
    <n v="98436"/>
    <n v="0.26"/>
    <s v="July"/>
    <n v="7"/>
    <n v="2019"/>
    <n v="28"/>
    <n v="3"/>
  </r>
  <r>
    <x v="24"/>
    <s v="Corporation"/>
    <s v="FMCG"/>
    <s v="Paid"/>
    <s v="Indiana"/>
    <n v="1541743"/>
    <n v="817123.79"/>
    <n v="0.53"/>
    <s v="July"/>
    <n v="7"/>
    <n v="2019"/>
    <n v="28"/>
    <n v="3"/>
  </r>
  <r>
    <x v="22"/>
    <s v="Corporation"/>
    <s v="Contract Manufacturing"/>
    <s v="Paid"/>
    <s v="Nueva Jersey"/>
    <n v="1207871"/>
    <n v="471069.69"/>
    <n v="0.39"/>
    <s v="July"/>
    <n v="7"/>
    <n v="2019"/>
    <n v="28"/>
    <n v="3"/>
  </r>
  <r>
    <x v="16"/>
    <s v="Corporation"/>
    <s v="FMCG"/>
    <s v="Pending"/>
    <s v="Texas"/>
    <n v="708315"/>
    <n v="283326"/>
    <n v="0.4"/>
    <s v="July"/>
    <n v="7"/>
    <n v="2019"/>
    <n v="28"/>
    <n v="3"/>
  </r>
  <r>
    <x v="20"/>
    <s v="Small business"/>
    <s v="Contract Manufacturing"/>
    <s v="Paid"/>
    <s v="Georgia"/>
    <n v="137768"/>
    <n v="42708.08"/>
    <n v="0.31"/>
    <s v="July"/>
    <n v="7"/>
    <n v="2019"/>
    <n v="28"/>
    <n v="3"/>
  </r>
  <r>
    <x v="20"/>
    <s v="Small business"/>
    <s v="FMCG"/>
    <s v="Pending"/>
    <s v="Georgia"/>
    <n v="112986"/>
    <n v="61012.44"/>
    <n v="0.54"/>
    <s v="July"/>
    <n v="7"/>
    <n v="2019"/>
    <n v="29"/>
    <n v="3"/>
  </r>
  <r>
    <x v="9"/>
    <s v="Corporation"/>
    <s v="Industrial cereal products"/>
    <s v="Paid"/>
    <s v="Tennessee"/>
    <n v="1609705"/>
    <n v="482911.5"/>
    <n v="0.3"/>
    <s v="July"/>
    <n v="7"/>
    <n v="2019"/>
    <n v="29"/>
    <n v="3"/>
  </r>
  <r>
    <x v="35"/>
    <s v="Medium-sized business"/>
    <s v="FMCG"/>
    <s v="Paid"/>
    <s v="Misuri"/>
    <n v="361316"/>
    <n v="216789.6"/>
    <n v="0.6"/>
    <s v="July"/>
    <n v="7"/>
    <n v="2019"/>
    <n v="29"/>
    <n v="3"/>
  </r>
  <r>
    <x v="20"/>
    <s v="Small business"/>
    <s v="Contract Manufacturing"/>
    <s v="Paid"/>
    <s v="Georgia"/>
    <n v="125620"/>
    <n v="43967"/>
    <n v="0.35"/>
    <s v="July"/>
    <n v="7"/>
    <n v="2019"/>
    <n v="29"/>
    <n v="3"/>
  </r>
  <r>
    <x v="21"/>
    <s v="Corporation"/>
    <s v="FMCG"/>
    <s v="Paid"/>
    <s v="Virginia"/>
    <n v="765185"/>
    <n v="420851.75000000006"/>
    <n v="0.55000000000000004"/>
    <s v="July"/>
    <n v="7"/>
    <n v="2019"/>
    <n v="29"/>
    <n v="3"/>
  </r>
  <r>
    <x v="34"/>
    <s v="Small business"/>
    <s v="FMCG"/>
    <s v="Paid"/>
    <s v="Nueva York"/>
    <n v="113388"/>
    <n v="60095.64"/>
    <n v="0.53"/>
    <s v="July"/>
    <n v="7"/>
    <n v="2019"/>
    <n v="29"/>
    <n v="3"/>
  </r>
  <r>
    <x v="47"/>
    <s v="Corporation"/>
    <s v="FMCG"/>
    <s v="Paid"/>
    <s v="Tennessee"/>
    <n v="572822"/>
    <n v="337964.98"/>
    <n v="0.59"/>
    <s v="July"/>
    <n v="7"/>
    <n v="2019"/>
    <n v="29"/>
    <n v="3"/>
  </r>
  <r>
    <x v="13"/>
    <s v="Medium-sized business"/>
    <s v="FMCG"/>
    <s v="Pending"/>
    <s v="Maryland"/>
    <n v="295541"/>
    <n v="171413.78"/>
    <n v="0.57999999999999996"/>
    <s v="July"/>
    <n v="7"/>
    <n v="2019"/>
    <n v="30"/>
    <n v="3"/>
  </r>
  <r>
    <x v="36"/>
    <s v="Corporation"/>
    <s v="FMCG"/>
    <s v="Paid"/>
    <s v="Arizona"/>
    <n v="1428400"/>
    <n v="614212"/>
    <n v="0.43"/>
    <s v="July"/>
    <n v="7"/>
    <n v="2019"/>
    <n v="30"/>
    <n v="3"/>
  </r>
  <r>
    <x v="14"/>
    <s v="Small business"/>
    <s v="Contract Manufacturing"/>
    <s v="Pending"/>
    <s v="Nueva Jersey"/>
    <n v="210845"/>
    <n v="52711.25"/>
    <n v="0.25"/>
    <s v="July"/>
    <n v="7"/>
    <n v="2019"/>
    <n v="30"/>
    <n v="3"/>
  </r>
  <r>
    <x v="11"/>
    <s v="Medium-sized business"/>
    <s v="FMCG"/>
    <s v="Pending"/>
    <s v="Ohio"/>
    <n v="296523"/>
    <n v="192739.95"/>
    <n v="0.65"/>
    <s v="July"/>
    <n v="7"/>
    <n v="2019"/>
    <n v="30"/>
    <n v="3"/>
  </r>
  <r>
    <x v="2"/>
    <s v="Small business"/>
    <s v="Contract Manufacturing"/>
    <s v="Pending"/>
    <s v="Illinois"/>
    <n v="210450"/>
    <n v="46299"/>
    <n v="0.22"/>
    <s v="July"/>
    <n v="7"/>
    <n v="2019"/>
    <n v="30"/>
    <n v="3"/>
  </r>
  <r>
    <x v="17"/>
    <s v="Corporation"/>
    <s v="FMCG"/>
    <s v="Paid"/>
    <s v="Texas"/>
    <n v="1139086"/>
    <n v="740405.9"/>
    <n v="0.65"/>
    <s v="July"/>
    <n v="7"/>
    <n v="2019"/>
    <n v="30"/>
    <n v="3"/>
  </r>
  <r>
    <x v="17"/>
    <s v="Corporation"/>
    <s v="FMCG"/>
    <s v="Paid"/>
    <s v="Texas"/>
    <n v="791466"/>
    <n v="482794.26"/>
    <n v="0.61"/>
    <s v="July"/>
    <n v="7"/>
    <n v="2019"/>
    <n v="30"/>
    <n v="3"/>
  </r>
  <r>
    <x v="33"/>
    <s v="Corporation"/>
    <s v="Industrial cereal products"/>
    <s v="Paid"/>
    <s v="Washington"/>
    <n v="1601907"/>
    <n v="304362.33"/>
    <n v="0.19"/>
    <s v="July"/>
    <n v="7"/>
    <n v="2019"/>
    <n v="31"/>
    <n v="3"/>
  </r>
  <r>
    <x v="30"/>
    <s v="Medium-sized business"/>
    <s v="FMCG"/>
    <s v="Pending"/>
    <s v="Pensilvania"/>
    <n v="296805"/>
    <n v="178083"/>
    <n v="0.6"/>
    <s v="July"/>
    <n v="7"/>
    <n v="2019"/>
    <n v="31"/>
    <n v="3"/>
  </r>
  <r>
    <x v="23"/>
    <s v="Corporation"/>
    <s v="FMCG"/>
    <s v="Paid"/>
    <s v="California"/>
    <n v="760770"/>
    <n v="403208.10000000003"/>
    <n v="0.53"/>
    <s v="July"/>
    <n v="7"/>
    <n v="2019"/>
    <n v="31"/>
    <n v="3"/>
  </r>
  <r>
    <x v="42"/>
    <s v="Corporation"/>
    <s v="Contract Manufacturing"/>
    <s v="Paid"/>
    <s v="California"/>
    <n v="892953"/>
    <n v="187520.13"/>
    <n v="0.21"/>
    <s v="August"/>
    <n v="8"/>
    <n v="2019"/>
    <n v="31"/>
    <n v="3"/>
  </r>
  <r>
    <x v="28"/>
    <s v="Corporation"/>
    <s v="FMCG"/>
    <s v="Paid"/>
    <s v="Misuri"/>
    <n v="1395100"/>
    <n v="753354"/>
    <n v="0.54"/>
    <s v="August"/>
    <n v="8"/>
    <n v="2019"/>
    <n v="31"/>
    <n v="3"/>
  </r>
  <r>
    <x v="43"/>
    <s v="Corporation"/>
    <s v="Contract Manufacturing"/>
    <s v="Paid"/>
    <s v="Texas"/>
    <n v="556824"/>
    <n v="111364.8"/>
    <n v="0.2"/>
    <s v="August"/>
    <n v="8"/>
    <n v="2019"/>
    <n v="31"/>
    <n v="3"/>
  </r>
  <r>
    <x v="21"/>
    <s v="Corporation"/>
    <s v="FMCG"/>
    <s v="Paid"/>
    <s v="Virginia"/>
    <n v="1264860"/>
    <n v="657727.20000000007"/>
    <n v="0.52"/>
    <s v="August"/>
    <n v="8"/>
    <n v="2019"/>
    <n v="31"/>
    <n v="3"/>
  </r>
  <r>
    <x v="11"/>
    <s v="Medium-sized business"/>
    <s v="Industrial cereal products"/>
    <s v="Paid"/>
    <s v="Ohio"/>
    <n v="258805"/>
    <n v="64701.25"/>
    <n v="0.25"/>
    <s v="August"/>
    <n v="8"/>
    <n v="2019"/>
    <n v="32"/>
    <n v="3"/>
  </r>
  <r>
    <x v="29"/>
    <s v="Medium-sized business"/>
    <s v="FMCG"/>
    <s v="Paid"/>
    <s v="Míchigan"/>
    <n v="468822"/>
    <n v="239099.22"/>
    <n v="0.51"/>
    <s v="August"/>
    <n v="8"/>
    <n v="2019"/>
    <n v="32"/>
    <n v="3"/>
  </r>
  <r>
    <x v="33"/>
    <s v="Corporation"/>
    <s v="FMCG"/>
    <s v="Paid"/>
    <s v="Washington"/>
    <n v="951363"/>
    <n v="361517.94"/>
    <n v="0.38"/>
    <s v="August"/>
    <n v="8"/>
    <n v="2019"/>
    <n v="32"/>
    <n v="3"/>
  </r>
  <r>
    <x v="41"/>
    <s v="Corporation"/>
    <s v="Contract Manufacturing"/>
    <s v="Paid"/>
    <s v="Míchigan"/>
    <n v="1573383"/>
    <n v="346144.26"/>
    <n v="0.22"/>
    <s v="August"/>
    <n v="8"/>
    <n v="2019"/>
    <n v="32"/>
    <n v="3"/>
  </r>
  <r>
    <x v="22"/>
    <s v="Corporation"/>
    <s v="Contract Manufacturing"/>
    <s v="Paid"/>
    <s v="Nueva Jersey"/>
    <n v="888921"/>
    <n v="302233.14"/>
    <n v="0.34"/>
    <s v="August"/>
    <n v="8"/>
    <n v="2019"/>
    <n v="32"/>
    <n v="3"/>
  </r>
  <r>
    <x v="46"/>
    <s v="Corporation"/>
    <s v="FMCG"/>
    <s v="Paid"/>
    <s v="Virginia"/>
    <n v="1554041"/>
    <n v="590535.57999999996"/>
    <n v="0.38"/>
    <s v="August"/>
    <n v="8"/>
    <n v="2019"/>
    <n v="32"/>
    <n v="3"/>
  </r>
  <r>
    <x v="5"/>
    <s v="Corporation"/>
    <s v="FMCG"/>
    <s v="Paid"/>
    <s v="Florida"/>
    <n v="826214"/>
    <n v="396582.72"/>
    <n v="0.48"/>
    <s v="August"/>
    <n v="8"/>
    <n v="2019"/>
    <n v="32"/>
    <n v="3"/>
  </r>
  <r>
    <x v="12"/>
    <s v="Corporation"/>
    <s v="FMCG"/>
    <s v="Paid"/>
    <s v="Nueva Jersey"/>
    <n v="765319"/>
    <n v="451538.20999999996"/>
    <n v="0.59"/>
    <s v="August"/>
    <n v="8"/>
    <n v="2019"/>
    <n v="33"/>
    <n v="3"/>
  </r>
  <r>
    <x v="41"/>
    <s v="Corporation"/>
    <s v="Contract Manufacturing"/>
    <s v="Pending"/>
    <s v="Míchigan"/>
    <n v="945966"/>
    <n v="264870.48000000004"/>
    <n v="0.28000000000000003"/>
    <s v="August"/>
    <n v="8"/>
    <n v="2019"/>
    <n v="33"/>
    <n v="3"/>
  </r>
  <r>
    <x v="48"/>
    <s v="Corporation"/>
    <s v="Contract Manufacturing"/>
    <s v="Pending"/>
    <s v="Washington"/>
    <n v="1781300"/>
    <n v="534390"/>
    <n v="0.3"/>
    <s v="August"/>
    <n v="8"/>
    <n v="2019"/>
    <n v="33"/>
    <n v="3"/>
  </r>
  <r>
    <x v="23"/>
    <s v="Corporation"/>
    <s v="FMCG"/>
    <s v="Paid"/>
    <s v="California"/>
    <n v="502753"/>
    <n v="316734.39"/>
    <n v="0.63"/>
    <s v="August"/>
    <n v="8"/>
    <n v="2019"/>
    <n v="33"/>
    <n v="3"/>
  </r>
  <r>
    <x v="26"/>
    <s v="Corporation"/>
    <s v="Contract Manufacturing"/>
    <s v="Paid"/>
    <s v="Míchigan"/>
    <n v="992005"/>
    <n v="297601.5"/>
    <n v="0.3"/>
    <s v="August"/>
    <n v="8"/>
    <n v="2019"/>
    <n v="33"/>
    <n v="3"/>
  </r>
  <r>
    <x v="30"/>
    <s v="Medium-sized business"/>
    <s v="FMCG"/>
    <s v="Paid"/>
    <s v="Pensilvania"/>
    <n v="310089"/>
    <n v="136439.16"/>
    <n v="0.44"/>
    <s v="August"/>
    <n v="8"/>
    <n v="2019"/>
    <n v="33"/>
    <n v="3"/>
  </r>
  <r>
    <x v="30"/>
    <s v="Medium-sized business"/>
    <s v="FMCG"/>
    <s v="Paid"/>
    <s v="Pensilvania"/>
    <n v="392443"/>
    <n v="239390.22999999998"/>
    <n v="0.61"/>
    <s v="August"/>
    <n v="8"/>
    <n v="2019"/>
    <n v="33"/>
    <n v="3"/>
  </r>
  <r>
    <x v="17"/>
    <s v="Corporation"/>
    <s v="FMCG"/>
    <s v="Paid"/>
    <s v="Texas"/>
    <n v="1213362"/>
    <n v="570280.14"/>
    <n v="0.47"/>
    <s v="August"/>
    <n v="8"/>
    <n v="2019"/>
    <n v="34"/>
    <n v="3"/>
  </r>
  <r>
    <x v="1"/>
    <s v="Medium-sized business"/>
    <s v="FMCG"/>
    <s v="Paid"/>
    <s v="Virginia"/>
    <n v="405900"/>
    <n v="190773"/>
    <n v="0.47"/>
    <s v="August"/>
    <n v="8"/>
    <n v="2019"/>
    <n v="34"/>
    <n v="3"/>
  </r>
  <r>
    <x v="38"/>
    <s v="Medium-sized business"/>
    <s v="Contract Manufacturing"/>
    <s v="Overdue"/>
    <s v="Misuri"/>
    <n v="254809"/>
    <n v="84086.97"/>
    <n v="0.33"/>
    <s v="August"/>
    <n v="8"/>
    <n v="2019"/>
    <n v="34"/>
    <n v="3"/>
  </r>
  <r>
    <x v="9"/>
    <s v="Corporation"/>
    <s v="Contract Manufacturing"/>
    <s v="Pending"/>
    <s v="Tennessee"/>
    <n v="1611309"/>
    <n v="435053.43000000005"/>
    <n v="0.27"/>
    <s v="August"/>
    <n v="8"/>
    <n v="2019"/>
    <n v="34"/>
    <n v="3"/>
  </r>
  <r>
    <x v="2"/>
    <s v="Small business"/>
    <s v="FMCG"/>
    <s v="Paid"/>
    <s v="Illinois"/>
    <n v="191913"/>
    <n v="105552.15000000001"/>
    <n v="0.55000000000000004"/>
    <s v="August"/>
    <n v="8"/>
    <n v="2019"/>
    <n v="34"/>
    <n v="3"/>
  </r>
  <r>
    <x v="14"/>
    <s v="Small business"/>
    <s v="FMCG"/>
    <s v="Paid"/>
    <s v="Nueva Jersey"/>
    <n v="226841"/>
    <n v="122494.14000000001"/>
    <n v="0.54"/>
    <s v="August"/>
    <n v="8"/>
    <n v="2019"/>
    <n v="34"/>
    <n v="3"/>
  </r>
  <r>
    <x v="11"/>
    <s v="Medium-sized business"/>
    <s v="FMCG"/>
    <s v="Paid"/>
    <s v="Ohio"/>
    <n v="427456"/>
    <n v="273571.84000000003"/>
    <n v="0.64"/>
    <s v="August"/>
    <n v="8"/>
    <n v="2019"/>
    <n v="34"/>
    <n v="3"/>
  </r>
  <r>
    <x v="2"/>
    <s v="Small business"/>
    <s v="Contract Manufacturing"/>
    <s v="Paid"/>
    <s v="Illinois"/>
    <n v="162836"/>
    <n v="42337.36"/>
    <n v="0.26"/>
    <s v="August"/>
    <n v="8"/>
    <n v="2019"/>
    <n v="35"/>
    <n v="3"/>
  </r>
  <r>
    <x v="46"/>
    <s v="Corporation"/>
    <s v="FMCG"/>
    <s v="Paid"/>
    <s v="Virginia"/>
    <n v="1104932"/>
    <n v="707156.47999999998"/>
    <n v="0.64"/>
    <s v="August"/>
    <n v="8"/>
    <n v="2019"/>
    <n v="35"/>
    <n v="3"/>
  </r>
  <r>
    <x v="1"/>
    <s v="Medium-sized business"/>
    <s v="Contract Manufacturing"/>
    <s v="Paid"/>
    <s v="Virginia"/>
    <n v="415797"/>
    <n v="91475.34"/>
    <n v="0.22"/>
    <s v="August"/>
    <n v="8"/>
    <n v="2019"/>
    <n v="35"/>
    <n v="3"/>
  </r>
  <r>
    <x v="16"/>
    <s v="Corporation"/>
    <s v="Contract Manufacturing"/>
    <s v="Paid"/>
    <s v="Texas"/>
    <n v="1684681"/>
    <n v="370629.82"/>
    <n v="0.22"/>
    <s v="August"/>
    <n v="8"/>
    <n v="2019"/>
    <n v="35"/>
    <n v="3"/>
  </r>
  <r>
    <x v="30"/>
    <s v="Medium-sized business"/>
    <s v="FMCG"/>
    <s v="Pending"/>
    <s v="Pensilvania"/>
    <n v="433875"/>
    <n v="186566.25"/>
    <n v="0.43"/>
    <s v="August"/>
    <n v="8"/>
    <n v="2019"/>
    <n v="35"/>
    <n v="3"/>
  </r>
  <r>
    <x v="23"/>
    <s v="Corporation"/>
    <s v="Contract Manufacturing"/>
    <s v="Paid"/>
    <s v="California"/>
    <n v="1335337"/>
    <n v="467367.94999999995"/>
    <n v="0.35"/>
    <s v="August"/>
    <n v="8"/>
    <n v="2019"/>
    <n v="35"/>
    <n v="3"/>
  </r>
  <r>
    <x v="30"/>
    <s v="Medium-sized business"/>
    <s v="Contract Manufacturing"/>
    <s v="Paid"/>
    <s v="Pensilvania"/>
    <n v="260832"/>
    <n v="104332.8"/>
    <n v="0.4"/>
    <s v="September"/>
    <n v="9"/>
    <n v="2019"/>
    <n v="35"/>
    <n v="3"/>
  </r>
  <r>
    <x v="2"/>
    <s v="Small business"/>
    <s v="FMCG"/>
    <s v="Paid"/>
    <s v="Illinois"/>
    <n v="231958"/>
    <n v="148453.12"/>
    <n v="0.64"/>
    <s v="September"/>
    <n v="9"/>
    <n v="2019"/>
    <n v="36"/>
    <n v="3"/>
  </r>
  <r>
    <x v="29"/>
    <s v="Medium-sized business"/>
    <s v="Industrial cereal products"/>
    <s v="Paid"/>
    <s v="Míchigan"/>
    <n v="315248"/>
    <n v="94574.399999999994"/>
    <n v="0.3"/>
    <s v="September"/>
    <n v="9"/>
    <n v="2019"/>
    <n v="36"/>
    <n v="3"/>
  </r>
  <r>
    <x v="49"/>
    <s v="Small business"/>
    <s v="FMCG"/>
    <s v="Paid"/>
    <s v="Massachusetts"/>
    <n v="186542"/>
    <n v="115656.04"/>
    <n v="0.62"/>
    <s v="September"/>
    <n v="9"/>
    <n v="2019"/>
    <n v="36"/>
    <n v="3"/>
  </r>
  <r>
    <x v="29"/>
    <s v="Medium-sized business"/>
    <s v="Contract Manufacturing"/>
    <s v="Paid"/>
    <s v="Míchigan"/>
    <n v="325546"/>
    <n v="110685.64000000001"/>
    <n v="0.34"/>
    <s v="September"/>
    <n v="9"/>
    <n v="2019"/>
    <n v="36"/>
    <n v="3"/>
  </r>
  <r>
    <x v="26"/>
    <s v="Corporation"/>
    <s v="FMCG"/>
    <s v="Paid"/>
    <s v="Míchigan"/>
    <n v="1111608"/>
    <n v="666964.79999999993"/>
    <n v="0.6"/>
    <s v="September"/>
    <n v="9"/>
    <n v="2019"/>
    <n v="36"/>
    <n v="3"/>
  </r>
  <r>
    <x v="33"/>
    <s v="Corporation"/>
    <s v="Contract Manufacturing"/>
    <s v="Pending"/>
    <s v="Washington"/>
    <n v="1108170"/>
    <n v="232715.69999999998"/>
    <n v="0.21"/>
    <s v="September"/>
    <n v="9"/>
    <n v="2019"/>
    <n v="36"/>
    <n v="3"/>
  </r>
  <r>
    <x v="42"/>
    <s v="Corporation"/>
    <s v="Industrial cereal products"/>
    <s v="Paid"/>
    <s v="California"/>
    <n v="848943"/>
    <n v="135830.88"/>
    <n v="0.16"/>
    <s v="September"/>
    <n v="9"/>
    <n v="2019"/>
    <n v="36"/>
    <n v="3"/>
  </r>
  <r>
    <x v="41"/>
    <s v="Corporation"/>
    <s v="FMCG"/>
    <s v="Paid"/>
    <s v="Míchigan"/>
    <n v="1339798"/>
    <n v="830674.76"/>
    <n v="0.62"/>
    <s v="September"/>
    <n v="9"/>
    <n v="2019"/>
    <n v="37"/>
    <n v="3"/>
  </r>
  <r>
    <x v="18"/>
    <s v="Corporation"/>
    <s v="FMCG"/>
    <s v="Paid"/>
    <s v="Washington"/>
    <n v="1064713"/>
    <n v="638827.79999999993"/>
    <n v="0.6"/>
    <s v="September"/>
    <n v="9"/>
    <n v="2019"/>
    <n v="37"/>
    <n v="3"/>
  </r>
  <r>
    <x v="1"/>
    <s v="Medium-sized business"/>
    <s v="FMCG"/>
    <s v="Pending"/>
    <s v="Virginia"/>
    <n v="487445"/>
    <n v="194978"/>
    <n v="0.4"/>
    <s v="September"/>
    <n v="9"/>
    <n v="2019"/>
    <n v="37"/>
    <n v="3"/>
  </r>
  <r>
    <x v="45"/>
    <s v="Small business"/>
    <s v="Contract Manufacturing"/>
    <s v="Paid"/>
    <s v="Florida"/>
    <n v="245716"/>
    <n v="68800.48000000001"/>
    <n v="0.28000000000000003"/>
    <s v="September"/>
    <n v="9"/>
    <n v="2019"/>
    <n v="37"/>
    <n v="3"/>
  </r>
  <r>
    <x v="25"/>
    <s v="Small business"/>
    <s v="Contract Manufacturing"/>
    <s v="Pending"/>
    <s v="Nueva Jersey"/>
    <n v="224657"/>
    <n v="49424.54"/>
    <n v="0.22"/>
    <s v="September"/>
    <n v="9"/>
    <n v="2019"/>
    <n v="37"/>
    <n v="3"/>
  </r>
  <r>
    <x v="24"/>
    <s v="Corporation"/>
    <s v="Contract Manufacturing"/>
    <s v="Paid"/>
    <s v="Indiana"/>
    <n v="1327151"/>
    <n v="291973.22000000003"/>
    <n v="0.22"/>
    <s v="September"/>
    <n v="9"/>
    <n v="2019"/>
    <n v="37"/>
    <n v="3"/>
  </r>
  <r>
    <x v="16"/>
    <s v="Corporation"/>
    <s v="Contract Manufacturing"/>
    <s v="Overdue"/>
    <s v="Texas"/>
    <n v="1587520"/>
    <n v="492131.2"/>
    <n v="0.31"/>
    <s v="September"/>
    <n v="9"/>
    <n v="2019"/>
    <n v="37"/>
    <n v="3"/>
  </r>
  <r>
    <x v="2"/>
    <s v="Small business"/>
    <s v="FMCG"/>
    <s v="Pending"/>
    <s v="Illinois"/>
    <n v="160173"/>
    <n v="56060.549999999996"/>
    <n v="0.35"/>
    <s v="September"/>
    <n v="9"/>
    <n v="2019"/>
    <n v="38"/>
    <n v="3"/>
  </r>
  <r>
    <x v="40"/>
    <s v="Corporation"/>
    <s v="FMCG"/>
    <s v="Paid"/>
    <s v="Georgia"/>
    <n v="1026114"/>
    <n v="533579.28"/>
    <n v="0.52"/>
    <s v="September"/>
    <n v="9"/>
    <n v="2019"/>
    <n v="38"/>
    <n v="3"/>
  </r>
  <r>
    <x v="38"/>
    <s v="Medium-sized business"/>
    <s v="Contract Manufacturing"/>
    <s v="Paid"/>
    <s v="Misuri"/>
    <n v="291963"/>
    <n v="70071.12"/>
    <n v="0.24"/>
    <s v="September"/>
    <n v="9"/>
    <n v="2019"/>
    <n v="38"/>
    <n v="3"/>
  </r>
  <r>
    <x v="29"/>
    <s v="Medium-sized business"/>
    <s v="Contract Manufacturing"/>
    <s v="Pending"/>
    <s v="Míchigan"/>
    <n v="412804"/>
    <n v="144481.4"/>
    <n v="0.35"/>
    <s v="September"/>
    <n v="9"/>
    <n v="2019"/>
    <n v="38"/>
    <n v="3"/>
  </r>
  <r>
    <x v="42"/>
    <s v="Corporation"/>
    <s v="FMCG"/>
    <s v="Paid"/>
    <s v="California"/>
    <n v="564289"/>
    <n v="237001.38"/>
    <n v="0.42"/>
    <s v="September"/>
    <n v="9"/>
    <n v="2019"/>
    <n v="38"/>
    <n v="3"/>
  </r>
  <r>
    <x v="11"/>
    <s v="Medium-sized business"/>
    <s v="Industrial cereal products"/>
    <s v="Paid"/>
    <s v="Ohio"/>
    <n v="386411"/>
    <n v="81146.31"/>
    <n v="0.21"/>
    <s v="September"/>
    <n v="9"/>
    <n v="2019"/>
    <n v="38"/>
    <n v="3"/>
  </r>
  <r>
    <x v="25"/>
    <s v="Small business"/>
    <s v="Contract Manufacturing"/>
    <s v="Paid"/>
    <s v="Nueva Jersey"/>
    <n v="159721"/>
    <n v="60693.98"/>
    <n v="0.38"/>
    <s v="September"/>
    <n v="9"/>
    <n v="2019"/>
    <n v="38"/>
    <n v="3"/>
  </r>
  <r>
    <x v="47"/>
    <s v="Corporation"/>
    <s v="FMCG"/>
    <s v="Paid"/>
    <s v="Tennessee"/>
    <n v="958060"/>
    <n v="584416.6"/>
    <n v="0.61"/>
    <s v="September"/>
    <n v="9"/>
    <n v="2019"/>
    <n v="39"/>
    <n v="3"/>
  </r>
  <r>
    <x v="29"/>
    <s v="Medium-sized business"/>
    <s v="FMCG"/>
    <s v="Paid"/>
    <s v="Míchigan"/>
    <n v="271170"/>
    <n v="116603.09999999999"/>
    <n v="0.43"/>
    <s v="September"/>
    <n v="9"/>
    <n v="2019"/>
    <n v="39"/>
    <n v="3"/>
  </r>
  <r>
    <x v="2"/>
    <s v="Small business"/>
    <s v="Contract Manufacturing"/>
    <s v="Overdue"/>
    <s v="Illinois"/>
    <n v="231896"/>
    <n v="92758.400000000009"/>
    <n v="0.4"/>
    <s v="September"/>
    <n v="9"/>
    <n v="2019"/>
    <n v="39"/>
    <n v="3"/>
  </r>
  <r>
    <x v="30"/>
    <s v="Medium-sized business"/>
    <s v="FMCG"/>
    <s v="Pending"/>
    <s v="Pensilvania"/>
    <n v="281070"/>
    <n v="123670.8"/>
    <n v="0.44"/>
    <s v="September"/>
    <n v="9"/>
    <n v="2019"/>
    <n v="39"/>
    <n v="3"/>
  </r>
  <r>
    <x v="16"/>
    <s v="Corporation"/>
    <s v="Industrial cereal products"/>
    <s v="Paid"/>
    <s v="Texas"/>
    <n v="1382432"/>
    <n v="248837.75999999998"/>
    <n v="0.18"/>
    <s v="September"/>
    <n v="9"/>
    <n v="2019"/>
    <n v="39"/>
    <n v="3"/>
  </r>
  <r>
    <x v="19"/>
    <s v="Medium-sized business"/>
    <s v="Industrial cereal products"/>
    <s v="Pending"/>
    <s v="Carolina del Norte"/>
    <n v="477308"/>
    <n v="109780.84000000001"/>
    <n v="0.23"/>
    <s v="September"/>
    <n v="9"/>
    <n v="2019"/>
    <n v="39"/>
    <n v="3"/>
  </r>
  <r>
    <x v="24"/>
    <s v="Corporation"/>
    <s v="Contract Manufacturing"/>
    <s v="Paid"/>
    <s v="Indiana"/>
    <n v="1160393"/>
    <n v="278494.32"/>
    <n v="0.24"/>
    <s v="September"/>
    <n v="9"/>
    <n v="2019"/>
    <n v="39"/>
    <n v="3"/>
  </r>
  <r>
    <x v="23"/>
    <s v="Corporation"/>
    <s v="Contract Manufacturing"/>
    <s v="Paid"/>
    <s v="California"/>
    <n v="506068"/>
    <n v="151820.4"/>
    <n v="0.3"/>
    <s v="September"/>
    <n v="9"/>
    <n v="2019"/>
    <n v="40"/>
    <n v="3"/>
  </r>
  <r>
    <x v="10"/>
    <s v="Corporation"/>
    <s v="FMCG"/>
    <s v="Pending"/>
    <s v="Ohio"/>
    <n v="1154514"/>
    <n v="438715.32"/>
    <n v="0.38"/>
    <s v="October"/>
    <n v="10"/>
    <n v="2019"/>
    <n v="40"/>
    <n v="4"/>
  </r>
  <r>
    <x v="19"/>
    <s v="Medium-sized business"/>
    <s v="FMCG"/>
    <s v="Paid"/>
    <s v="Carolina del Norte"/>
    <n v="393710"/>
    <n v="192917.9"/>
    <n v="0.49"/>
    <s v="October"/>
    <n v="10"/>
    <n v="2019"/>
    <n v="40"/>
    <n v="4"/>
  </r>
  <r>
    <x v="49"/>
    <s v="Small business"/>
    <s v="FMCG"/>
    <s v="Paid"/>
    <s v="Massachusetts"/>
    <n v="191675"/>
    <n v="92004"/>
    <n v="0.48"/>
    <s v="October"/>
    <n v="10"/>
    <n v="2019"/>
    <n v="40"/>
    <n v="4"/>
  </r>
  <r>
    <x v="13"/>
    <s v="Medium-sized business"/>
    <s v="FMCG"/>
    <s v="Paid"/>
    <s v="Maryland"/>
    <n v="430329"/>
    <n v="167828.31"/>
    <n v="0.39"/>
    <s v="October"/>
    <n v="10"/>
    <n v="2019"/>
    <n v="40"/>
    <n v="4"/>
  </r>
  <r>
    <x v="12"/>
    <s v="Corporation"/>
    <s v="Contract Manufacturing"/>
    <s v="Pending"/>
    <s v="Nueva Jersey"/>
    <n v="1537576"/>
    <n v="322890.95999999996"/>
    <n v="0.21"/>
    <s v="October"/>
    <n v="10"/>
    <n v="2019"/>
    <n v="40"/>
    <n v="4"/>
  </r>
  <r>
    <x v="4"/>
    <s v="Corporation"/>
    <s v="Contract Manufacturing"/>
    <s v="Pending"/>
    <s v="Arizona"/>
    <n v="1327291"/>
    <n v="318549.83999999997"/>
    <n v="0.24"/>
    <s v="October"/>
    <n v="10"/>
    <n v="2019"/>
    <n v="40"/>
    <n v="4"/>
  </r>
  <r>
    <x v="7"/>
    <s v="Medium-sized business"/>
    <s v="Contract Manufacturing"/>
    <s v="Paid"/>
    <s v="California"/>
    <n v="455416"/>
    <n v="132070.63999999998"/>
    <n v="0.28999999999999998"/>
    <s v="October"/>
    <n v="10"/>
    <n v="2019"/>
    <n v="41"/>
    <n v="4"/>
  </r>
  <r>
    <x v="36"/>
    <s v="Corporation"/>
    <s v="FMCG"/>
    <s v="Pending"/>
    <s v="Arizona"/>
    <n v="1295856"/>
    <n v="777513.6"/>
    <n v="0.6"/>
    <s v="October"/>
    <n v="10"/>
    <n v="2019"/>
    <n v="41"/>
    <n v="4"/>
  </r>
  <r>
    <x v="25"/>
    <s v="Small business"/>
    <s v="FMCG"/>
    <s v="Paid"/>
    <s v="Nueva Jersey"/>
    <n v="172990"/>
    <n v="81305.299999999988"/>
    <n v="0.47"/>
    <s v="October"/>
    <n v="10"/>
    <n v="2019"/>
    <n v="41"/>
    <n v="4"/>
  </r>
  <r>
    <x v="36"/>
    <s v="Corporation"/>
    <s v="FMCG"/>
    <s v="Pending"/>
    <s v="Arizona"/>
    <n v="977469"/>
    <n v="498509.19"/>
    <n v="0.51"/>
    <s v="October"/>
    <n v="10"/>
    <n v="2019"/>
    <n v="41"/>
    <n v="4"/>
  </r>
  <r>
    <x v="8"/>
    <s v="Corporation"/>
    <s v="Contract Manufacturing"/>
    <s v="Paid"/>
    <s v="Wisconsin"/>
    <n v="1087442"/>
    <n v="337107.02"/>
    <n v="0.31"/>
    <s v="October"/>
    <n v="10"/>
    <n v="2019"/>
    <n v="41"/>
    <n v="4"/>
  </r>
  <r>
    <x v="5"/>
    <s v="Corporation"/>
    <s v="Contract Manufacturing"/>
    <s v="Paid"/>
    <s v="Florida"/>
    <n v="1022837"/>
    <n v="337536.21"/>
    <n v="0.33"/>
    <s v="October"/>
    <n v="10"/>
    <n v="2019"/>
    <n v="41"/>
    <n v="4"/>
  </r>
  <r>
    <x v="39"/>
    <s v="Corporation"/>
    <s v="FMCG"/>
    <s v="Pending"/>
    <s v="Texas"/>
    <n v="1357272"/>
    <n v="705781.44000000006"/>
    <n v="0.52"/>
    <s v="October"/>
    <n v="10"/>
    <n v="2019"/>
    <n v="41"/>
    <n v="4"/>
  </r>
  <r>
    <x v="9"/>
    <s v="Corporation"/>
    <s v="FMCG"/>
    <s v="Paid"/>
    <s v="Tennessee"/>
    <n v="733366"/>
    <n v="425352.27999999997"/>
    <n v="0.57999999999999996"/>
    <s v="October"/>
    <n v="10"/>
    <n v="2019"/>
    <n v="42"/>
    <n v="4"/>
  </r>
  <r>
    <x v="29"/>
    <s v="Medium-sized business"/>
    <s v="Industrial cereal products"/>
    <s v="Pending"/>
    <s v="Míchigan"/>
    <n v="392762"/>
    <n v="129611.46"/>
    <n v="0.33"/>
    <s v="October"/>
    <n v="10"/>
    <n v="2019"/>
    <n v="42"/>
    <n v="4"/>
  </r>
  <r>
    <x v="39"/>
    <s v="Corporation"/>
    <s v="FMCG"/>
    <s v="Paid"/>
    <s v="Texas"/>
    <n v="1459644"/>
    <n v="788207.76"/>
    <n v="0.54"/>
    <s v="October"/>
    <n v="10"/>
    <n v="2019"/>
    <n v="42"/>
    <n v="4"/>
  </r>
  <r>
    <x v="36"/>
    <s v="Corporation"/>
    <s v="FMCG"/>
    <s v="Paid"/>
    <s v="Arizona"/>
    <n v="1033450"/>
    <n v="651073.5"/>
    <n v="0.63"/>
    <s v="October"/>
    <n v="10"/>
    <n v="2019"/>
    <n v="42"/>
    <n v="4"/>
  </r>
  <r>
    <x v="47"/>
    <s v="Corporation"/>
    <s v="Contract Manufacturing"/>
    <s v="Pending"/>
    <s v="Tennessee"/>
    <n v="1182828"/>
    <n v="260222.16"/>
    <n v="0.22"/>
    <s v="October"/>
    <n v="10"/>
    <n v="2019"/>
    <n v="42"/>
    <n v="4"/>
  </r>
  <r>
    <x v="20"/>
    <s v="Small business"/>
    <s v="Industrial cereal products"/>
    <s v="Paid"/>
    <s v="Georgia"/>
    <n v="109459"/>
    <n v="32837.699999999997"/>
    <n v="0.3"/>
    <s v="October"/>
    <n v="10"/>
    <n v="2019"/>
    <n v="42"/>
    <n v="4"/>
  </r>
  <r>
    <x v="37"/>
    <s v="Medium-sized business"/>
    <s v="FMCG"/>
    <s v="Pending"/>
    <s v="Florida"/>
    <n v="290961"/>
    <n v="168757.37999999998"/>
    <n v="0.57999999999999996"/>
    <s v="October"/>
    <n v="10"/>
    <n v="2019"/>
    <n v="42"/>
    <n v="4"/>
  </r>
  <r>
    <x v="8"/>
    <s v="Corporation"/>
    <s v="FMCG"/>
    <s v="Paid"/>
    <s v="Wisconsin"/>
    <n v="650065"/>
    <n v="325032.5"/>
    <n v="0.5"/>
    <s v="October"/>
    <n v="10"/>
    <n v="2019"/>
    <n v="43"/>
    <n v="4"/>
  </r>
  <r>
    <x v="38"/>
    <s v="Medium-sized business"/>
    <s v="FMCG"/>
    <s v="Paid"/>
    <s v="Misuri"/>
    <n v="439993"/>
    <n v="153997.54999999999"/>
    <n v="0.35"/>
    <s v="October"/>
    <n v="10"/>
    <n v="2019"/>
    <n v="43"/>
    <n v="4"/>
  </r>
  <r>
    <x v="41"/>
    <s v="Corporation"/>
    <s v="Industrial cereal products"/>
    <s v="Paid"/>
    <s v="Míchigan"/>
    <n v="1657060"/>
    <n v="463976.80000000005"/>
    <n v="0.28000000000000003"/>
    <s v="October"/>
    <n v="10"/>
    <n v="2019"/>
    <n v="43"/>
    <n v="4"/>
  </r>
  <r>
    <x v="2"/>
    <s v="Small business"/>
    <s v="Contract Manufacturing"/>
    <s v="Paid"/>
    <s v="Illinois"/>
    <n v="81927"/>
    <n v="30312.989999999998"/>
    <n v="0.37"/>
    <s v="October"/>
    <n v="10"/>
    <n v="2019"/>
    <n v="43"/>
    <n v="4"/>
  </r>
  <r>
    <x v="39"/>
    <s v="Corporation"/>
    <s v="Contract Manufacturing"/>
    <s v="Pending"/>
    <s v="Texas"/>
    <n v="974446"/>
    <n v="243611.5"/>
    <n v="0.25"/>
    <s v="October"/>
    <n v="10"/>
    <n v="2019"/>
    <n v="43"/>
    <n v="4"/>
  </r>
  <r>
    <x v="23"/>
    <s v="Corporation"/>
    <s v="FMCG"/>
    <s v="Pending"/>
    <s v="California"/>
    <n v="520775"/>
    <n v="302049.5"/>
    <n v="0.57999999999999996"/>
    <s v="October"/>
    <n v="10"/>
    <n v="2019"/>
    <n v="43"/>
    <n v="4"/>
  </r>
  <r>
    <x v="3"/>
    <s v="Corporation"/>
    <s v="Contract Manufacturing"/>
    <s v="Paid"/>
    <s v="Míchigan"/>
    <n v="1451130"/>
    <n v="362782.5"/>
    <n v="0.25"/>
    <s v="October"/>
    <n v="10"/>
    <n v="2019"/>
    <n v="43"/>
    <n v="4"/>
  </r>
  <r>
    <x v="29"/>
    <s v="Medium-sized business"/>
    <s v="FMCG"/>
    <s v="Paid"/>
    <s v="Míchigan"/>
    <n v="355656"/>
    <n v="188497.68000000002"/>
    <n v="0.53"/>
    <s v="October"/>
    <n v="10"/>
    <n v="2019"/>
    <n v="44"/>
    <n v="4"/>
  </r>
  <r>
    <x v="19"/>
    <s v="Medium-sized business"/>
    <s v="Contract Manufacturing"/>
    <s v="Paid"/>
    <s v="Carolina del Norte"/>
    <n v="419342"/>
    <n v="150963.12"/>
    <n v="0.36"/>
    <s v="October"/>
    <n v="10"/>
    <n v="2019"/>
    <n v="44"/>
    <n v="4"/>
  </r>
  <r>
    <x v="18"/>
    <s v="Corporation"/>
    <s v="FMCG"/>
    <s v="Paid"/>
    <s v="Washington"/>
    <n v="531166"/>
    <n v="276206.32"/>
    <n v="0.52"/>
    <s v="October"/>
    <n v="10"/>
    <n v="2019"/>
    <n v="44"/>
    <n v="4"/>
  </r>
  <r>
    <x v="11"/>
    <s v="Medium-sized business"/>
    <s v="Industrial cereal products"/>
    <s v="Paid"/>
    <s v="Ohio"/>
    <n v="469050"/>
    <n v="126643.50000000001"/>
    <n v="0.27"/>
    <s v="October"/>
    <n v="10"/>
    <n v="2019"/>
    <n v="44"/>
    <n v="4"/>
  </r>
  <r>
    <x v="27"/>
    <s v="Small business"/>
    <s v="FMCG"/>
    <s v="Paid"/>
    <s v="Massachusetts"/>
    <n v="173889"/>
    <n v="62600.04"/>
    <n v="0.36"/>
    <s v="November"/>
    <n v="11"/>
    <n v="2019"/>
    <n v="44"/>
    <n v="4"/>
  </r>
  <r>
    <x v="6"/>
    <s v="Medium-sized business"/>
    <s v="FMCG"/>
    <s v="Pending"/>
    <s v="Carolina del Norte"/>
    <n v="411577"/>
    <n v="209904.27"/>
    <n v="0.51"/>
    <s v="November"/>
    <n v="11"/>
    <n v="2019"/>
    <n v="44"/>
    <n v="4"/>
  </r>
  <r>
    <x v="41"/>
    <s v="Corporation"/>
    <s v="FMCG"/>
    <s v="Paid"/>
    <s v="Míchigan"/>
    <n v="1712692"/>
    <n v="856346"/>
    <n v="0.5"/>
    <s v="November"/>
    <n v="11"/>
    <n v="2019"/>
    <n v="44"/>
    <n v="4"/>
  </r>
  <r>
    <x v="21"/>
    <s v="Corporation"/>
    <s v="FMCG"/>
    <s v="Paid"/>
    <s v="Virginia"/>
    <n v="649397"/>
    <n v="227288.94999999998"/>
    <n v="0.35"/>
    <s v="November"/>
    <n v="11"/>
    <n v="2019"/>
    <n v="45"/>
    <n v="4"/>
  </r>
  <r>
    <x v="24"/>
    <s v="Corporation"/>
    <s v="FMCG"/>
    <s v="Pending"/>
    <s v="Indiana"/>
    <n v="736080"/>
    <n v="264988.79999999999"/>
    <n v="0.36"/>
    <s v="November"/>
    <n v="11"/>
    <n v="2019"/>
    <n v="45"/>
    <n v="4"/>
  </r>
  <r>
    <x v="31"/>
    <s v="Medium-sized business"/>
    <s v="Contract Manufacturing"/>
    <s v="Paid"/>
    <s v="Arizona"/>
    <n v="273591"/>
    <n v="101228.67"/>
    <n v="0.37"/>
    <s v="November"/>
    <n v="11"/>
    <n v="2019"/>
    <n v="45"/>
    <n v="4"/>
  </r>
  <r>
    <x v="13"/>
    <s v="Medium-sized business"/>
    <s v="Contract Manufacturing"/>
    <s v="Paid"/>
    <s v="Maryland"/>
    <n v="494650"/>
    <n v="118716"/>
    <n v="0.24"/>
    <s v="November"/>
    <n v="11"/>
    <n v="2019"/>
    <n v="45"/>
    <n v="4"/>
  </r>
  <r>
    <x v="37"/>
    <s v="Medium-sized business"/>
    <s v="Contract Manufacturing"/>
    <s v="Paid"/>
    <s v="Florida"/>
    <n v="376104"/>
    <n v="78981.84"/>
    <n v="0.21"/>
    <s v="November"/>
    <n v="11"/>
    <n v="2019"/>
    <n v="45"/>
    <n v="4"/>
  </r>
  <r>
    <x v="6"/>
    <s v="Medium-sized business"/>
    <s v="Contract Manufacturing"/>
    <s v="Paid"/>
    <s v="Carolina del Norte"/>
    <n v="268809"/>
    <n v="88706.97"/>
    <n v="0.33"/>
    <s v="November"/>
    <n v="11"/>
    <n v="2019"/>
    <n v="45"/>
    <n v="4"/>
  </r>
  <r>
    <x v="15"/>
    <s v="Small business"/>
    <s v="Contract Manufacturing"/>
    <s v="Pending"/>
    <s v="Florida"/>
    <n v="96888"/>
    <n v="21315.360000000001"/>
    <n v="0.22"/>
    <s v="November"/>
    <n v="11"/>
    <n v="2019"/>
    <n v="45"/>
    <n v="4"/>
  </r>
  <r>
    <x v="22"/>
    <s v="Corporation"/>
    <s v="FMCG"/>
    <s v="Pending"/>
    <s v="Nueva Jersey"/>
    <n v="1619938"/>
    <n v="988162.17999999993"/>
    <n v="0.61"/>
    <s v="November"/>
    <n v="11"/>
    <n v="2019"/>
    <n v="46"/>
    <n v="4"/>
  </r>
  <r>
    <x v="22"/>
    <s v="Corporation"/>
    <s v="FMCG"/>
    <s v="Pending"/>
    <s v="Nueva Jersey"/>
    <n v="1060156"/>
    <n v="593687.3600000001"/>
    <n v="0.56000000000000005"/>
    <s v="November"/>
    <n v="11"/>
    <n v="2019"/>
    <n v="46"/>
    <n v="4"/>
  </r>
  <r>
    <x v="48"/>
    <s v="Corporation"/>
    <s v="FMCG"/>
    <s v="Paid"/>
    <s v="Washington"/>
    <n v="1526015"/>
    <n v="686706.75"/>
    <n v="0.45"/>
    <s v="November"/>
    <n v="11"/>
    <n v="2019"/>
    <n v="46"/>
    <n v="4"/>
  </r>
  <r>
    <x v="27"/>
    <s v="Small business"/>
    <s v="FMCG"/>
    <s v="Paid"/>
    <s v="Massachusetts"/>
    <n v="70175"/>
    <n v="43508.5"/>
    <n v="0.62"/>
    <s v="November"/>
    <n v="11"/>
    <n v="2019"/>
    <n v="46"/>
    <n v="4"/>
  </r>
  <r>
    <x v="0"/>
    <s v="Small business"/>
    <s v="FMCG"/>
    <s v="Pending"/>
    <s v="Tennessee"/>
    <n v="177084"/>
    <n v="102708.71999999999"/>
    <n v="0.57999999999999996"/>
    <s v="November"/>
    <n v="11"/>
    <n v="2019"/>
    <n v="46"/>
    <n v="4"/>
  </r>
  <r>
    <x v="46"/>
    <s v="Corporation"/>
    <s v="FMCG"/>
    <s v="Pending"/>
    <s v="Virginia"/>
    <n v="1366241"/>
    <n v="505509.17"/>
    <n v="0.37"/>
    <s v="November"/>
    <n v="11"/>
    <n v="2019"/>
    <n v="46"/>
    <n v="4"/>
  </r>
  <r>
    <x v="23"/>
    <s v="Corporation"/>
    <s v="FMCG"/>
    <s v="Paid"/>
    <s v="California"/>
    <n v="1114337"/>
    <n v="657458.82999999996"/>
    <n v="0.59"/>
    <s v="November"/>
    <n v="11"/>
    <n v="2019"/>
    <n v="46"/>
    <n v="4"/>
  </r>
  <r>
    <x v="42"/>
    <s v="Corporation"/>
    <s v="Industrial cereal products"/>
    <s v="Paid"/>
    <s v="California"/>
    <n v="648328"/>
    <n v="103732.48"/>
    <n v="0.16"/>
    <s v="November"/>
    <n v="11"/>
    <n v="2019"/>
    <n v="47"/>
    <n v="4"/>
  </r>
  <r>
    <x v="25"/>
    <s v="Small business"/>
    <s v="Contract Manufacturing"/>
    <s v="Paid"/>
    <s v="Nueva Jersey"/>
    <n v="175755"/>
    <n v="66786.899999999994"/>
    <n v="0.38"/>
    <s v="November"/>
    <n v="11"/>
    <n v="2019"/>
    <n v="47"/>
    <n v="4"/>
  </r>
  <r>
    <x v="49"/>
    <s v="Small business"/>
    <s v="Industrial cereal products"/>
    <s v="Paid"/>
    <s v="Massachusetts"/>
    <n v="88185"/>
    <n v="30864.749999999996"/>
    <n v="0.35"/>
    <s v="November"/>
    <n v="11"/>
    <n v="2019"/>
    <n v="47"/>
    <n v="4"/>
  </r>
  <r>
    <x v="13"/>
    <s v="Medium-sized business"/>
    <s v="Contract Manufacturing"/>
    <s v="Pending"/>
    <s v="Maryland"/>
    <n v="459983"/>
    <n v="160994.04999999999"/>
    <n v="0.35"/>
    <s v="November"/>
    <n v="11"/>
    <n v="2019"/>
    <n v="47"/>
    <n v="4"/>
  </r>
  <r>
    <x v="25"/>
    <s v="Small business"/>
    <s v="FMCG"/>
    <s v="Paid"/>
    <s v="Nueva Jersey"/>
    <n v="193934"/>
    <n v="122178.42"/>
    <n v="0.63"/>
    <s v="November"/>
    <n v="11"/>
    <n v="2019"/>
    <n v="47"/>
    <n v="4"/>
  </r>
  <r>
    <x v="39"/>
    <s v="Corporation"/>
    <s v="Industrial cereal products"/>
    <s v="Paid"/>
    <s v="Texas"/>
    <n v="1618337"/>
    <n v="550234.58000000007"/>
    <n v="0.34"/>
    <s v="November"/>
    <n v="11"/>
    <n v="2019"/>
    <n v="47"/>
    <n v="4"/>
  </r>
  <r>
    <x v="29"/>
    <s v="Medium-sized business"/>
    <s v="FMCG"/>
    <s v="Paid"/>
    <s v="Míchigan"/>
    <n v="448518"/>
    <n v="282566.34000000003"/>
    <n v="0.63"/>
    <s v="November"/>
    <n v="11"/>
    <n v="2019"/>
    <n v="47"/>
    <n v="4"/>
  </r>
  <r>
    <x v="2"/>
    <s v="Small business"/>
    <s v="FMCG"/>
    <s v="Paid"/>
    <s v="Illinois"/>
    <n v="111419"/>
    <n v="52366.93"/>
    <n v="0.47"/>
    <s v="November"/>
    <n v="11"/>
    <n v="2019"/>
    <n v="48"/>
    <n v="4"/>
  </r>
  <r>
    <x v="30"/>
    <s v="Medium-sized business"/>
    <s v="FMCG"/>
    <s v="Paid"/>
    <s v="Pensilvania"/>
    <n v="417810"/>
    <n v="233973.60000000003"/>
    <n v="0.56000000000000005"/>
    <s v="November"/>
    <n v="11"/>
    <n v="2019"/>
    <n v="48"/>
    <n v="4"/>
  </r>
  <r>
    <x v="24"/>
    <s v="Corporation"/>
    <s v="Contract Manufacturing"/>
    <s v="Paid"/>
    <s v="Indiana"/>
    <n v="1315913"/>
    <n v="355296.51"/>
    <n v="0.27"/>
    <s v="November"/>
    <n v="11"/>
    <n v="2019"/>
    <n v="48"/>
    <n v="4"/>
  </r>
  <r>
    <x v="32"/>
    <s v="Medium-sized business"/>
    <s v="Contract Manufacturing"/>
    <s v="Paid"/>
    <s v="Washington"/>
    <n v="462357"/>
    <n v="175695.66"/>
    <n v="0.38"/>
    <s v="November"/>
    <n v="11"/>
    <n v="2019"/>
    <n v="48"/>
    <n v="4"/>
  </r>
  <r>
    <x v="16"/>
    <s v="Corporation"/>
    <s v="Contract Manufacturing"/>
    <s v="Paid"/>
    <s v="Texas"/>
    <n v="761669"/>
    <n v="205650.63"/>
    <n v="0.27"/>
    <s v="November"/>
    <n v="11"/>
    <n v="2019"/>
    <n v="48"/>
    <n v="4"/>
  </r>
  <r>
    <x v="23"/>
    <s v="Corporation"/>
    <s v="FMCG"/>
    <s v="Pending"/>
    <s v="California"/>
    <n v="535998"/>
    <n v="348398.7"/>
    <n v="0.65"/>
    <s v="November"/>
    <n v="11"/>
    <n v="2019"/>
    <n v="48"/>
    <n v="4"/>
  </r>
  <r>
    <x v="18"/>
    <s v="Corporation"/>
    <s v="FMCG"/>
    <s v="Paid"/>
    <s v="Washington"/>
    <n v="1142628"/>
    <n v="502756.32"/>
    <n v="0.44"/>
    <s v="December"/>
    <n v="12"/>
    <n v="2019"/>
    <n v="48"/>
    <n v="4"/>
  </r>
  <r>
    <x v="32"/>
    <s v="Medium-sized business"/>
    <s v="FMCG"/>
    <s v="Processing"/>
    <s v="Washington"/>
    <n v="472325"/>
    <n v="269225.25"/>
    <n v="0.56999999999999995"/>
    <s v="December"/>
    <n v="12"/>
    <n v="2019"/>
    <n v="49"/>
    <n v="4"/>
  </r>
  <r>
    <x v="3"/>
    <s v="Corporation"/>
    <s v="FMCG"/>
    <s v="Pending"/>
    <s v="Míchigan"/>
    <n v="1568967"/>
    <n v="988449.21"/>
    <n v="0.63"/>
    <s v="December"/>
    <n v="12"/>
    <n v="2019"/>
    <n v="49"/>
    <n v="4"/>
  </r>
  <r>
    <x v="42"/>
    <s v="Corporation"/>
    <s v="Contract Manufacturing"/>
    <s v="Paid"/>
    <s v="California"/>
    <n v="890320"/>
    <n v="213676.79999999999"/>
    <n v="0.24"/>
    <s v="December"/>
    <n v="12"/>
    <n v="2019"/>
    <n v="49"/>
    <n v="4"/>
  </r>
  <r>
    <x v="38"/>
    <s v="Medium-sized business"/>
    <s v="FMCG"/>
    <s v="Pending"/>
    <s v="Misuri"/>
    <n v="301158"/>
    <n v="123474.78"/>
    <n v="0.41"/>
    <s v="December"/>
    <n v="12"/>
    <n v="2019"/>
    <n v="49"/>
    <n v="4"/>
  </r>
  <r>
    <x v="0"/>
    <s v="Small business"/>
    <s v="Contract Manufacturing"/>
    <s v="Paid"/>
    <s v="Tennessee"/>
    <n v="148148"/>
    <n v="51851.799999999996"/>
    <n v="0.35"/>
    <s v="December"/>
    <n v="12"/>
    <n v="2019"/>
    <n v="49"/>
    <n v="4"/>
  </r>
  <r>
    <x v="5"/>
    <s v="Corporation"/>
    <s v="FMCG"/>
    <s v="Pending"/>
    <s v="Florida"/>
    <n v="1451634"/>
    <n v="929045.76"/>
    <n v="0.64"/>
    <s v="December"/>
    <n v="12"/>
    <n v="2019"/>
    <n v="49"/>
    <n v="4"/>
  </r>
  <r>
    <x v="38"/>
    <s v="Medium-sized business"/>
    <s v="Contract Manufacturing"/>
    <s v="Paid"/>
    <s v="Misuri"/>
    <n v="289283"/>
    <n v="107034.70999999999"/>
    <n v="0.37"/>
    <s v="December"/>
    <n v="12"/>
    <n v="2019"/>
    <n v="49"/>
    <n v="4"/>
  </r>
  <r>
    <x v="16"/>
    <s v="Corporation"/>
    <s v="Contract Manufacturing"/>
    <s v="Paid"/>
    <s v="Texas"/>
    <n v="818375"/>
    <n v="229145.00000000003"/>
    <n v="0.28000000000000003"/>
    <s v="December"/>
    <n v="12"/>
    <n v="2019"/>
    <n v="50"/>
    <n v="4"/>
  </r>
  <r>
    <x v="7"/>
    <s v="Medium-sized business"/>
    <s v="FMCG"/>
    <s v="Pending"/>
    <s v="California"/>
    <n v="392994"/>
    <n v="220076.64"/>
    <n v="0.56000000000000005"/>
    <s v="December"/>
    <n v="12"/>
    <n v="2019"/>
    <n v="50"/>
    <n v="4"/>
  </r>
  <r>
    <x v="4"/>
    <s v="Corporation"/>
    <s v="Contract Manufacturing"/>
    <s v="Paid"/>
    <s v="Arizona"/>
    <n v="1413016"/>
    <n v="466295.28"/>
    <n v="0.33"/>
    <s v="December"/>
    <n v="12"/>
    <n v="2019"/>
    <n v="50"/>
    <n v="4"/>
  </r>
  <r>
    <x v="32"/>
    <s v="Medium-sized business"/>
    <s v="FMCG"/>
    <s v="Paid"/>
    <s v="Washington"/>
    <n v="324141"/>
    <n v="129656.40000000001"/>
    <n v="0.4"/>
    <s v="December"/>
    <n v="12"/>
    <n v="2019"/>
    <n v="50"/>
    <n v="4"/>
  </r>
  <r>
    <x v="34"/>
    <s v="Small business"/>
    <s v="Contract Manufacturing"/>
    <s v="Paid"/>
    <s v="Nueva York"/>
    <n v="184925"/>
    <n v="51779.000000000007"/>
    <n v="0.28000000000000003"/>
    <s v="December"/>
    <n v="12"/>
    <n v="2019"/>
    <n v="50"/>
    <n v="4"/>
  </r>
  <r>
    <x v="37"/>
    <s v="Medium-sized business"/>
    <s v="Contract Manufacturing"/>
    <s v="Paid"/>
    <s v="Florida"/>
    <n v="390536"/>
    <n v="152309.04"/>
    <n v="0.39"/>
    <s v="December"/>
    <n v="12"/>
    <n v="2019"/>
    <n v="50"/>
    <n v="4"/>
  </r>
  <r>
    <x v="39"/>
    <s v="Corporation"/>
    <s v="Industrial cereal products"/>
    <s v="Paid"/>
    <s v="Texas"/>
    <n v="517047"/>
    <n v="165455.04000000001"/>
    <n v="0.32"/>
    <s v="December"/>
    <n v="12"/>
    <n v="2019"/>
    <n v="50"/>
    <n v="4"/>
  </r>
  <r>
    <x v="18"/>
    <s v="Corporation"/>
    <s v="Contract Manufacturing"/>
    <s v="Paid"/>
    <s v="Washington"/>
    <n v="1080511"/>
    <n v="410594.18"/>
    <n v="0.38"/>
    <s v="December"/>
    <n v="12"/>
    <n v="2019"/>
    <n v="51"/>
    <n v="4"/>
  </r>
  <r>
    <x v="6"/>
    <s v="Medium-sized business"/>
    <s v="Contract Manufacturing"/>
    <s v="Paid"/>
    <s v="Carolina del Norte"/>
    <n v="426626"/>
    <n v="157851.62"/>
    <n v="0.37"/>
    <s v="December"/>
    <n v="12"/>
    <n v="2019"/>
    <n v="51"/>
    <n v="4"/>
  </r>
  <r>
    <x v="21"/>
    <s v="Corporation"/>
    <s v="FMCG"/>
    <s v="Overdue"/>
    <s v="Virginia"/>
    <n v="1169527"/>
    <n v="643239.85000000009"/>
    <n v="0.55000000000000004"/>
    <s v="December"/>
    <n v="12"/>
    <n v="2019"/>
    <n v="51"/>
    <n v="4"/>
  </r>
  <r>
    <x v="47"/>
    <s v="Corporation"/>
    <s v="Industrial cereal products"/>
    <s v="Paid"/>
    <s v="Tennessee"/>
    <n v="531774"/>
    <n v="154214.46"/>
    <n v="0.28999999999999998"/>
    <s v="December"/>
    <n v="12"/>
    <n v="2019"/>
    <n v="51"/>
    <n v="4"/>
  </r>
  <r>
    <x v="16"/>
    <s v="Corporation"/>
    <s v="FMCG"/>
    <s v="Pending"/>
    <s v="Texas"/>
    <n v="536894"/>
    <n v="300660.64"/>
    <n v="0.56000000000000005"/>
    <s v="December"/>
    <n v="12"/>
    <n v="2019"/>
    <n v="51"/>
    <n v="4"/>
  </r>
  <r>
    <x v="6"/>
    <s v="Medium-sized business"/>
    <s v="Contract Manufacturing"/>
    <s v="Paid"/>
    <s v="Carolina del Norte"/>
    <n v="306201"/>
    <n v="119418.39"/>
    <n v="0.39"/>
    <s v="December"/>
    <n v="12"/>
    <n v="2019"/>
    <n v="51"/>
    <n v="4"/>
  </r>
  <r>
    <x v="21"/>
    <s v="Corporation"/>
    <s v="Contract Manufacturing"/>
    <s v="Paid"/>
    <s v="Virginia"/>
    <n v="1494670"/>
    <n v="433454.3"/>
    <n v="0.28999999999999998"/>
    <s v="December"/>
    <n v="12"/>
    <n v="2019"/>
    <n v="51"/>
    <n v="4"/>
  </r>
  <r>
    <x v="25"/>
    <s v="Small business"/>
    <s v="FMCG"/>
    <s v="Pending"/>
    <s v="Nueva Jersey"/>
    <n v="110681"/>
    <n v="59767.740000000005"/>
    <n v="0.54"/>
    <s v="December"/>
    <n v="12"/>
    <n v="2019"/>
    <n v="52"/>
    <n v="4"/>
  </r>
  <r>
    <x v="19"/>
    <s v="Medium-sized business"/>
    <s v="FMCG"/>
    <s v="Paid"/>
    <s v="Carolina del Norte"/>
    <n v="267951"/>
    <n v="128616.48"/>
    <n v="0.48"/>
    <s v="December"/>
    <n v="12"/>
    <n v="2019"/>
    <n v="52"/>
    <n v="4"/>
  </r>
  <r>
    <x v="30"/>
    <s v="Medium-sized business"/>
    <s v="Contract Manufacturing"/>
    <s v="Paid"/>
    <s v="Pensilvania"/>
    <n v="337085"/>
    <n v="67417"/>
    <n v="0.2"/>
    <s v="December"/>
    <n v="12"/>
    <n v="2019"/>
    <n v="52"/>
    <n v="4"/>
  </r>
  <r>
    <x v="34"/>
    <s v="Small business"/>
    <s v="FMCG"/>
    <s v="Paid"/>
    <s v="Nueva York"/>
    <n v="119831"/>
    <n v="76691.839999999997"/>
    <n v="0.64"/>
    <s v="December"/>
    <n v="12"/>
    <n v="2019"/>
    <n v="52"/>
    <n v="4"/>
  </r>
  <r>
    <x v="9"/>
    <s v="Corporation"/>
    <s v="Contract Manufacturing"/>
    <s v="Pending"/>
    <s v="Tennessee"/>
    <n v="1230751"/>
    <n v="492300.4"/>
    <n v="0.4"/>
    <s v="December"/>
    <n v="12"/>
    <n v="2019"/>
    <n v="52"/>
    <n v="4"/>
  </r>
  <r>
    <x v="23"/>
    <s v="Corporation"/>
    <s v="Contract Manufacturing"/>
    <s v="Paid"/>
    <s v="California"/>
    <n v="1519491"/>
    <n v="349482.93"/>
    <n v="0.23"/>
    <s v="December"/>
    <n v="12"/>
    <n v="2019"/>
    <n v="52"/>
    <n v="4"/>
  </r>
  <r>
    <x v="41"/>
    <s v="Corporation"/>
    <s v="Contract Manufacturing"/>
    <s v="Paid"/>
    <s v="Míchigan"/>
    <n v="772230"/>
    <n v="308892"/>
    <n v="0.4"/>
    <s v="December"/>
    <n v="12"/>
    <n v="2019"/>
    <n v="52"/>
    <n v="4"/>
  </r>
  <r>
    <x v="37"/>
    <s v="Medium-sized business"/>
    <s v="FMCG"/>
    <s v="Pending"/>
    <s v="Florida"/>
    <n v="317467"/>
    <n v="155558.82999999999"/>
    <n v="0.49"/>
    <s v="December"/>
    <n v="12"/>
    <n v="2019"/>
    <n v="53"/>
    <n v="4"/>
  </r>
  <r>
    <x v="23"/>
    <s v="Corporation"/>
    <s v="FMCG"/>
    <s v="Paid"/>
    <s v="California"/>
    <n v="1096926"/>
    <n v="416831.88"/>
    <n v="0.38"/>
    <s v="December"/>
    <n v="12"/>
    <n v="2019"/>
    <n v="53"/>
    <n v="4"/>
  </r>
  <r>
    <x v="18"/>
    <s v="Corporation"/>
    <s v="Industrial cereal products"/>
    <s v="Paid"/>
    <s v="Washington"/>
    <n v="1773811"/>
    <n v="443452.75"/>
    <n v="0.25"/>
    <s v="January"/>
    <n v="1"/>
    <n v="2020"/>
    <n v="1"/>
    <n v="1"/>
  </r>
  <r>
    <x v="13"/>
    <s v="Medium-sized business"/>
    <s v="FMCG"/>
    <s v="Pending"/>
    <s v="Maryland"/>
    <n v="443695"/>
    <n v="257343.09999999998"/>
    <n v="0.57999999999999996"/>
    <s v="January"/>
    <n v="1"/>
    <n v="2020"/>
    <n v="1"/>
    <n v="1"/>
  </r>
  <r>
    <x v="41"/>
    <s v="Corporation"/>
    <s v="FMCG"/>
    <s v="Paid"/>
    <s v="Míchigan"/>
    <n v="1399170"/>
    <n v="769543.50000000012"/>
    <n v="0.55000000000000004"/>
    <s v="January"/>
    <n v="1"/>
    <n v="2020"/>
    <n v="1"/>
    <n v="1"/>
  </r>
  <r>
    <x v="0"/>
    <s v="Small business"/>
    <s v="Contract Manufacturing"/>
    <s v="Pending"/>
    <s v="Tennessee"/>
    <n v="189034"/>
    <n v="47258.5"/>
    <n v="0.25"/>
    <s v="January"/>
    <n v="1"/>
    <n v="2020"/>
    <n v="1"/>
    <n v="1"/>
  </r>
  <r>
    <x v="6"/>
    <s v="Medium-sized business"/>
    <s v="FMCG"/>
    <s v="Pending"/>
    <s v="Carolina del Norte"/>
    <n v="310270"/>
    <n v="195470.1"/>
    <n v="0.63"/>
    <s v="January"/>
    <n v="1"/>
    <n v="2020"/>
    <n v="1"/>
    <n v="1"/>
  </r>
  <r>
    <x v="13"/>
    <s v="Medium-sized business"/>
    <s v="FMCG"/>
    <s v="Paid"/>
    <s v="Maryland"/>
    <n v="335825"/>
    <n v="204853.25"/>
    <n v="0.61"/>
    <s v="January"/>
    <n v="1"/>
    <n v="2020"/>
    <n v="2"/>
    <n v="1"/>
  </r>
  <r>
    <x v="15"/>
    <s v="Small business"/>
    <s v="Contract Manufacturing"/>
    <s v="Paid"/>
    <s v="Florida"/>
    <n v="117174"/>
    <n v="41010.899999999994"/>
    <n v="0.35"/>
    <s v="January"/>
    <n v="1"/>
    <n v="2020"/>
    <n v="2"/>
    <n v="1"/>
  </r>
  <r>
    <x v="1"/>
    <s v="Medium-sized business"/>
    <s v="Contract Manufacturing"/>
    <s v="Paid"/>
    <s v="Virginia"/>
    <n v="461165"/>
    <n v="101456.3"/>
    <n v="0.22"/>
    <s v="January"/>
    <n v="1"/>
    <n v="2020"/>
    <n v="2"/>
    <n v="1"/>
  </r>
  <r>
    <x v="22"/>
    <s v="Corporation"/>
    <s v="FMCG"/>
    <s v="Paid"/>
    <s v="Nueva Jersey"/>
    <n v="603334"/>
    <n v="362000.39999999997"/>
    <n v="0.6"/>
    <s v="January"/>
    <n v="1"/>
    <n v="2020"/>
    <n v="2"/>
    <n v="1"/>
  </r>
  <r>
    <x v="14"/>
    <s v="Small business"/>
    <s v="Contract Manufacturing"/>
    <s v="Pending"/>
    <s v="Nueva Jersey"/>
    <n v="156111"/>
    <n v="60883.29"/>
    <n v="0.39"/>
    <s v="January"/>
    <n v="1"/>
    <n v="2020"/>
    <n v="2"/>
    <n v="1"/>
  </r>
  <r>
    <x v="20"/>
    <s v="Small business"/>
    <s v="FMCG"/>
    <s v="Paid"/>
    <s v="Georgia"/>
    <n v="77346"/>
    <n v="37899.54"/>
    <n v="0.49"/>
    <s v="January"/>
    <n v="1"/>
    <n v="2020"/>
    <n v="2"/>
    <n v="1"/>
  </r>
  <r>
    <x v="15"/>
    <s v="Small business"/>
    <s v="FMCG"/>
    <s v="Pending"/>
    <s v="Florida"/>
    <n v="177485"/>
    <n v="101166.45"/>
    <n v="0.56999999999999995"/>
    <s v="January"/>
    <n v="1"/>
    <n v="2020"/>
    <n v="2"/>
    <n v="1"/>
  </r>
  <r>
    <x v="31"/>
    <s v="Medium-sized business"/>
    <s v="FMCG"/>
    <s v="Paid"/>
    <s v="Arizona"/>
    <n v="418771"/>
    <n v="209385.5"/>
    <n v="0.5"/>
    <s v="January"/>
    <n v="1"/>
    <n v="2020"/>
    <n v="3"/>
    <n v="1"/>
  </r>
  <r>
    <x v="35"/>
    <s v="Medium-sized business"/>
    <s v="Contract Manufacturing"/>
    <s v="Pending"/>
    <s v="Misuri"/>
    <n v="338535"/>
    <n v="84633.75"/>
    <n v="0.25"/>
    <s v="January"/>
    <n v="1"/>
    <n v="2020"/>
    <n v="3"/>
    <n v="1"/>
  </r>
  <r>
    <x v="22"/>
    <s v="Corporation"/>
    <s v="FMCG"/>
    <s v="Paid"/>
    <s v="Nueva Jersey"/>
    <n v="1080393"/>
    <n v="453765.06"/>
    <n v="0.42"/>
    <s v="January"/>
    <n v="1"/>
    <n v="2020"/>
    <n v="3"/>
    <n v="1"/>
  </r>
  <r>
    <x v="26"/>
    <s v="Corporation"/>
    <s v="Contract Manufacturing"/>
    <s v="Paid"/>
    <s v="Míchigan"/>
    <n v="774643"/>
    <n v="224646.46999999997"/>
    <n v="0.28999999999999998"/>
    <s v="January"/>
    <n v="1"/>
    <n v="2020"/>
    <n v="3"/>
    <n v="1"/>
  </r>
  <r>
    <x v="7"/>
    <s v="Medium-sized business"/>
    <s v="FMCG"/>
    <s v="Paid"/>
    <s v="California"/>
    <n v="310155"/>
    <n v="167483.70000000001"/>
    <n v="0.54"/>
    <s v="January"/>
    <n v="1"/>
    <n v="2020"/>
    <n v="3"/>
    <n v="1"/>
  </r>
  <r>
    <x v="46"/>
    <s v="Corporation"/>
    <s v="Contract Manufacturing"/>
    <s v="Pending"/>
    <s v="Virginia"/>
    <n v="501868"/>
    <n v="110410.96"/>
    <n v="0.22"/>
    <s v="January"/>
    <n v="1"/>
    <n v="2020"/>
    <n v="3"/>
    <n v="1"/>
  </r>
  <r>
    <x v="14"/>
    <s v="Small business"/>
    <s v="FMCG"/>
    <s v="Paid"/>
    <s v="Nueva Jersey"/>
    <n v="122790"/>
    <n v="44204.4"/>
    <n v="0.36"/>
    <s v="January"/>
    <n v="1"/>
    <n v="2020"/>
    <n v="3"/>
    <n v="1"/>
  </r>
  <r>
    <x v="39"/>
    <s v="Corporation"/>
    <s v="Contract Manufacturing"/>
    <s v="Pending"/>
    <s v="Texas"/>
    <n v="532889"/>
    <n v="207826.71000000002"/>
    <n v="0.39"/>
    <s v="January"/>
    <n v="1"/>
    <n v="2020"/>
    <n v="4"/>
    <n v="1"/>
  </r>
  <r>
    <x v="23"/>
    <s v="Corporation"/>
    <s v="FMCG"/>
    <s v="Paid"/>
    <s v="California"/>
    <n v="1138458"/>
    <n v="694459.38"/>
    <n v="0.61"/>
    <s v="January"/>
    <n v="1"/>
    <n v="2020"/>
    <n v="4"/>
    <n v="1"/>
  </r>
  <r>
    <x v="19"/>
    <s v="Medium-sized business"/>
    <s v="Contract Manufacturing"/>
    <s v="Paid"/>
    <s v="Carolina del Norte"/>
    <n v="296773"/>
    <n v="118709.20000000001"/>
    <n v="0.4"/>
    <s v="January"/>
    <n v="1"/>
    <n v="2020"/>
    <n v="4"/>
    <n v="1"/>
  </r>
  <r>
    <x v="23"/>
    <s v="Corporation"/>
    <s v="FMCG"/>
    <s v="Paid"/>
    <s v="California"/>
    <n v="987879"/>
    <n v="345757.64999999997"/>
    <n v="0.35"/>
    <s v="January"/>
    <n v="1"/>
    <n v="2020"/>
    <n v="4"/>
    <n v="1"/>
  </r>
  <r>
    <x v="47"/>
    <s v="Corporation"/>
    <s v="Contract Manufacturing"/>
    <s v="Pending"/>
    <s v="Tennessee"/>
    <n v="1137684"/>
    <n v="273044.15999999997"/>
    <n v="0.24"/>
    <s v="January"/>
    <n v="1"/>
    <n v="2020"/>
    <n v="4"/>
    <n v="1"/>
  </r>
  <r>
    <x v="10"/>
    <s v="Corporation"/>
    <s v="Contract Manufacturing"/>
    <s v="Paid"/>
    <s v="Ohio"/>
    <n v="1478613"/>
    <n v="458370.02999999997"/>
    <n v="0.31"/>
    <s v="January"/>
    <n v="1"/>
    <n v="2020"/>
    <n v="4"/>
    <n v="1"/>
  </r>
  <r>
    <x v="20"/>
    <s v="Small business"/>
    <s v="Industrial cereal products"/>
    <s v="Pending"/>
    <s v="Georgia"/>
    <n v="233421"/>
    <n v="46684.200000000004"/>
    <n v="0.2"/>
    <s v="January"/>
    <n v="1"/>
    <n v="2020"/>
    <n v="4"/>
    <n v="1"/>
  </r>
  <r>
    <x v="26"/>
    <s v="Corporation"/>
    <s v="FMCG"/>
    <s v="Paid"/>
    <s v="Míchigan"/>
    <n v="1131433"/>
    <n v="565716.5"/>
    <n v="0.5"/>
    <s v="January"/>
    <n v="1"/>
    <n v="2020"/>
    <n v="5"/>
    <n v="1"/>
  </r>
  <r>
    <x v="14"/>
    <s v="Small business"/>
    <s v="Contract Manufacturing"/>
    <s v="Paid"/>
    <s v="Nueva Jersey"/>
    <n v="179507"/>
    <n v="61032.380000000005"/>
    <n v="0.34"/>
    <s v="January"/>
    <n v="1"/>
    <n v="2020"/>
    <n v="5"/>
    <n v="1"/>
  </r>
  <r>
    <x v="30"/>
    <s v="Medium-sized business"/>
    <s v="FMCG"/>
    <s v="Pending"/>
    <s v="Pensilvania"/>
    <n v="268089"/>
    <n v="126001.82999999999"/>
    <n v="0.47"/>
    <s v="January"/>
    <n v="1"/>
    <n v="2020"/>
    <n v="5"/>
    <n v="1"/>
  </r>
  <r>
    <x v="38"/>
    <s v="Medium-sized business"/>
    <s v="Contract Manufacturing"/>
    <s v="Paid"/>
    <s v="Misuri"/>
    <n v="308867"/>
    <n v="98837.440000000002"/>
    <n v="0.32"/>
    <s v="January"/>
    <n v="1"/>
    <n v="2020"/>
    <n v="5"/>
    <n v="1"/>
  </r>
  <r>
    <x v="6"/>
    <s v="Medium-sized business"/>
    <s v="FMCG"/>
    <s v="Paid"/>
    <s v="Carolina del Norte"/>
    <n v="423608"/>
    <n v="186387.52"/>
    <n v="0.44"/>
    <s v="January"/>
    <n v="1"/>
    <n v="2020"/>
    <n v="5"/>
    <n v="1"/>
  </r>
  <r>
    <x v="17"/>
    <s v="Corporation"/>
    <s v="Contract Manufacturing"/>
    <s v="Paid"/>
    <s v="Texas"/>
    <n v="747768"/>
    <n v="284151.84000000003"/>
    <n v="0.38"/>
    <s v="February"/>
    <n v="2"/>
    <n v="2020"/>
    <n v="5"/>
    <n v="1"/>
  </r>
  <r>
    <x v="14"/>
    <s v="Small business"/>
    <s v="Industrial cereal products"/>
    <s v="Pending"/>
    <s v="Nueva Jersey"/>
    <n v="233238"/>
    <n v="44315.22"/>
    <n v="0.19"/>
    <s v="February"/>
    <n v="2"/>
    <n v="2020"/>
    <n v="5"/>
    <n v="1"/>
  </r>
  <r>
    <x v="48"/>
    <s v="Corporation"/>
    <s v="FMCG"/>
    <s v="Paid"/>
    <s v="Washington"/>
    <n v="870614"/>
    <n v="461425.42000000004"/>
    <n v="0.53"/>
    <s v="February"/>
    <n v="2"/>
    <n v="2020"/>
    <n v="6"/>
    <n v="1"/>
  </r>
  <r>
    <x v="27"/>
    <s v="Small business"/>
    <s v="Contract Manufacturing"/>
    <s v="Paid"/>
    <s v="Massachusetts"/>
    <n v="84327"/>
    <n v="24454.829999999998"/>
    <n v="0.28999999999999998"/>
    <s v="February"/>
    <n v="2"/>
    <n v="2020"/>
    <n v="6"/>
    <n v="1"/>
  </r>
  <r>
    <x v="7"/>
    <s v="Medium-sized business"/>
    <s v="Contract Manufacturing"/>
    <s v="Pending"/>
    <s v="California"/>
    <n v="470009"/>
    <n v="188003.6"/>
    <n v="0.4"/>
    <s v="February"/>
    <n v="2"/>
    <n v="2020"/>
    <n v="6"/>
    <n v="1"/>
  </r>
  <r>
    <x v="29"/>
    <s v="Medium-sized business"/>
    <s v="FMCG"/>
    <s v="Paid"/>
    <s v="Míchigan"/>
    <n v="496653"/>
    <n v="263226.09000000003"/>
    <n v="0.53"/>
    <s v="February"/>
    <n v="2"/>
    <n v="2020"/>
    <n v="6"/>
    <n v="1"/>
  </r>
  <r>
    <x v="18"/>
    <s v="Corporation"/>
    <s v="FMCG"/>
    <s v="Paid"/>
    <s v="Washington"/>
    <n v="964746"/>
    <n v="414840.77999999997"/>
    <n v="0.43"/>
    <s v="February"/>
    <n v="2"/>
    <n v="2020"/>
    <n v="6"/>
    <n v="1"/>
  </r>
  <r>
    <x v="20"/>
    <s v="Small business"/>
    <s v="FMCG"/>
    <s v="Pending"/>
    <s v="Georgia"/>
    <n v="238688"/>
    <n v="155147.20000000001"/>
    <n v="0.65"/>
    <s v="February"/>
    <n v="2"/>
    <n v="2020"/>
    <n v="6"/>
    <n v="1"/>
  </r>
  <r>
    <x v="42"/>
    <s v="Corporation"/>
    <s v="FMCG"/>
    <s v="Paid"/>
    <s v="California"/>
    <n v="1304642"/>
    <n v="808878.04"/>
    <n v="0.62"/>
    <s v="February"/>
    <n v="2"/>
    <n v="2020"/>
    <n v="6"/>
    <n v="1"/>
  </r>
  <r>
    <x v="35"/>
    <s v="Medium-sized business"/>
    <s v="FMCG"/>
    <s v="Paid"/>
    <s v="Misuri"/>
    <n v="391770"/>
    <n v="254650.5"/>
    <n v="0.65"/>
    <s v="February"/>
    <n v="2"/>
    <n v="2020"/>
    <n v="7"/>
    <n v="1"/>
  </r>
  <r>
    <x v="45"/>
    <s v="Small business"/>
    <s v="Industrial cereal products"/>
    <s v="Paid"/>
    <s v="Florida"/>
    <n v="166765"/>
    <n v="33353"/>
    <n v="0.2"/>
    <s v="February"/>
    <n v="2"/>
    <n v="2020"/>
    <n v="7"/>
    <n v="1"/>
  </r>
  <r>
    <x v="49"/>
    <s v="Small business"/>
    <s v="FMCG"/>
    <s v="Overdue"/>
    <s v="Massachusetts"/>
    <n v="77992"/>
    <n v="35096.400000000001"/>
    <n v="0.45"/>
    <s v="February"/>
    <n v="2"/>
    <n v="2020"/>
    <n v="7"/>
    <n v="1"/>
  </r>
  <r>
    <x v="47"/>
    <s v="Corporation"/>
    <s v="FMCG"/>
    <s v="Pending"/>
    <s v="Tennessee"/>
    <n v="555678"/>
    <n v="222271.2"/>
    <n v="0.4"/>
    <s v="February"/>
    <n v="2"/>
    <n v="2020"/>
    <n v="7"/>
    <n v="1"/>
  </r>
  <r>
    <x v="12"/>
    <s v="Corporation"/>
    <s v="Contract Manufacturing"/>
    <s v="Pending"/>
    <s v="Nueva Jersey"/>
    <n v="1397931"/>
    <n v="461317.23000000004"/>
    <n v="0.33"/>
    <s v="February"/>
    <n v="2"/>
    <n v="2020"/>
    <n v="7"/>
    <n v="1"/>
  </r>
  <r>
    <x v="36"/>
    <s v="Corporation"/>
    <s v="FMCG"/>
    <s v="Paid"/>
    <s v="Arizona"/>
    <n v="1791434"/>
    <n v="698659.26"/>
    <n v="0.39"/>
    <s v="February"/>
    <n v="2"/>
    <n v="2020"/>
    <n v="7"/>
    <n v="1"/>
  </r>
  <r>
    <x v="5"/>
    <s v="Corporation"/>
    <s v="FMCG"/>
    <s v="Paid"/>
    <s v="Florida"/>
    <n v="1652715"/>
    <n v="1008156.15"/>
    <n v="0.61"/>
    <s v="February"/>
    <n v="2"/>
    <n v="2020"/>
    <n v="7"/>
    <n v="1"/>
  </r>
  <r>
    <x v="34"/>
    <s v="Small business"/>
    <s v="FMCG"/>
    <s v="Paid"/>
    <s v="Nueva York"/>
    <n v="89321"/>
    <n v="35728.400000000001"/>
    <n v="0.4"/>
    <s v="February"/>
    <n v="2"/>
    <n v="2020"/>
    <n v="8"/>
    <n v="1"/>
  </r>
  <r>
    <x v="28"/>
    <s v="Corporation"/>
    <s v="Contract Manufacturing"/>
    <s v="Pending"/>
    <s v="Misuri"/>
    <n v="1029217"/>
    <n v="298472.93"/>
    <n v="0.28999999999999998"/>
    <s v="February"/>
    <n v="2"/>
    <n v="2020"/>
    <n v="8"/>
    <n v="1"/>
  </r>
  <r>
    <x v="26"/>
    <s v="Corporation"/>
    <s v="FMCG"/>
    <s v="Overdue"/>
    <s v="Míchigan"/>
    <n v="1590102"/>
    <n v="906358.1399999999"/>
    <n v="0.56999999999999995"/>
    <s v="February"/>
    <n v="2"/>
    <n v="2020"/>
    <n v="8"/>
    <n v="1"/>
  </r>
  <r>
    <x v="34"/>
    <s v="Small business"/>
    <s v="Contract Manufacturing"/>
    <s v="Paid"/>
    <s v="Nueva York"/>
    <n v="150947"/>
    <n v="39246.22"/>
    <n v="0.26"/>
    <s v="February"/>
    <n v="2"/>
    <n v="2020"/>
    <n v="8"/>
    <n v="1"/>
  </r>
  <r>
    <x v="46"/>
    <s v="Corporation"/>
    <s v="Contract Manufacturing"/>
    <s v="Paid"/>
    <s v="Virginia"/>
    <n v="1418136"/>
    <n v="326171.28000000003"/>
    <n v="0.23"/>
    <s v="February"/>
    <n v="2"/>
    <n v="2020"/>
    <n v="8"/>
    <n v="1"/>
  </r>
  <r>
    <x v="36"/>
    <s v="Corporation"/>
    <s v="FMCG"/>
    <s v="Paid"/>
    <s v="Arizona"/>
    <n v="1013617"/>
    <n v="415582.97"/>
    <n v="0.41"/>
    <s v="February"/>
    <n v="2"/>
    <n v="2020"/>
    <n v="8"/>
    <n v="1"/>
  </r>
  <r>
    <x v="7"/>
    <s v="Medium-sized business"/>
    <s v="Industrial cereal products"/>
    <s v="Paid"/>
    <s v="California"/>
    <n v="254956"/>
    <n v="61189.439999999995"/>
    <n v="0.24"/>
    <s v="February"/>
    <n v="2"/>
    <n v="2020"/>
    <n v="8"/>
    <n v="1"/>
  </r>
  <r>
    <x v="16"/>
    <s v="Corporation"/>
    <s v="FMCG"/>
    <s v="Paid"/>
    <s v="Texas"/>
    <n v="628667"/>
    <n v="358340.18999999994"/>
    <n v="0.56999999999999995"/>
    <s v="February"/>
    <n v="2"/>
    <n v="2020"/>
    <n v="9"/>
    <n v="1"/>
  </r>
  <r>
    <x v="27"/>
    <s v="Small business"/>
    <s v="Contract Manufacturing"/>
    <s v="Paid"/>
    <s v="Massachusetts"/>
    <n v="111414"/>
    <n v="33424.199999999997"/>
    <n v="0.3"/>
    <s v="February"/>
    <n v="2"/>
    <n v="2020"/>
    <n v="9"/>
    <n v="1"/>
  </r>
  <r>
    <x v="14"/>
    <s v="Small business"/>
    <s v="Contract Manufacturing"/>
    <s v="Pending"/>
    <s v="Nueva Jersey"/>
    <n v="142044"/>
    <n v="46874.520000000004"/>
    <n v="0.33"/>
    <s v="February"/>
    <n v="2"/>
    <n v="2020"/>
    <n v="9"/>
    <n v="1"/>
  </r>
  <r>
    <x v="5"/>
    <s v="Corporation"/>
    <s v="Contract Manufacturing"/>
    <s v="Paid"/>
    <s v="Florida"/>
    <n v="1194894"/>
    <n v="322621.38"/>
    <n v="0.27"/>
    <s v="February"/>
    <n v="2"/>
    <n v="2020"/>
    <n v="9"/>
    <n v="1"/>
  </r>
  <r>
    <x v="19"/>
    <s v="Medium-sized business"/>
    <s v="Contract Manufacturing"/>
    <s v="Pending"/>
    <s v="Carolina del Norte"/>
    <n v="413716"/>
    <n v="91017.52"/>
    <n v="0.22"/>
    <s v="February"/>
    <n v="2"/>
    <n v="2020"/>
    <n v="9"/>
    <n v="1"/>
  </r>
  <r>
    <x v="8"/>
    <s v="Corporation"/>
    <s v="FMCG"/>
    <s v="Paid"/>
    <s v="Wisconsin"/>
    <n v="1532427"/>
    <n v="796862.04"/>
    <n v="0.52"/>
    <s v="February"/>
    <n v="2"/>
    <n v="2020"/>
    <n v="9"/>
    <n v="1"/>
  </r>
  <r>
    <x v="14"/>
    <s v="Small business"/>
    <s v="FMCG"/>
    <s v="Paid"/>
    <s v="Nueva Jersey"/>
    <n v="200930"/>
    <n v="110511.50000000001"/>
    <n v="0.55000000000000004"/>
    <s v="March"/>
    <n v="3"/>
    <n v="2020"/>
    <n v="9"/>
    <n v="1"/>
  </r>
  <r>
    <x v="14"/>
    <s v="Small business"/>
    <s v="Contract Manufacturing"/>
    <s v="Pending"/>
    <s v="Nueva Jersey"/>
    <n v="91628"/>
    <n v="27488.399999999998"/>
    <n v="0.3"/>
    <s v="March"/>
    <n v="3"/>
    <n v="2020"/>
    <n v="10"/>
    <n v="1"/>
  </r>
  <r>
    <x v="11"/>
    <s v="Medium-sized business"/>
    <s v="Contract Manufacturing"/>
    <s v="Paid"/>
    <s v="Ohio"/>
    <n v="356819"/>
    <n v="132023.03"/>
    <n v="0.37"/>
    <s v="March"/>
    <n v="3"/>
    <n v="2020"/>
    <n v="10"/>
    <n v="1"/>
  </r>
  <r>
    <x v="29"/>
    <s v="Medium-sized business"/>
    <s v="Contract Manufacturing"/>
    <s v="Paid"/>
    <s v="Míchigan"/>
    <n v="349167"/>
    <n v="132683.46"/>
    <n v="0.38"/>
    <s v="March"/>
    <n v="3"/>
    <n v="2020"/>
    <n v="10"/>
    <n v="1"/>
  </r>
  <r>
    <x v="15"/>
    <s v="Small business"/>
    <s v="FMCG"/>
    <s v="Paid"/>
    <s v="Florida"/>
    <n v="235194"/>
    <n v="117597"/>
    <n v="0.5"/>
    <s v="March"/>
    <n v="3"/>
    <n v="2020"/>
    <n v="10"/>
    <n v="1"/>
  </r>
  <r>
    <x v="40"/>
    <s v="Corporation"/>
    <s v="FMCG"/>
    <s v="Paid"/>
    <s v="Georgia"/>
    <n v="553830"/>
    <n v="215993.7"/>
    <n v="0.39"/>
    <s v="March"/>
    <n v="3"/>
    <n v="2020"/>
    <n v="10"/>
    <n v="1"/>
  </r>
  <r>
    <x v="41"/>
    <s v="Corporation"/>
    <s v="Industrial cereal products"/>
    <s v="Paid"/>
    <s v="Míchigan"/>
    <n v="880933"/>
    <n v="202614.59"/>
    <n v="0.23"/>
    <s v="March"/>
    <n v="3"/>
    <n v="2020"/>
    <n v="10"/>
    <n v="1"/>
  </r>
  <r>
    <x v="0"/>
    <s v="Small business"/>
    <s v="FMCG"/>
    <s v="Paid"/>
    <s v="Tennessee"/>
    <n v="117608"/>
    <n v="76445.2"/>
    <n v="0.65"/>
    <s v="March"/>
    <n v="3"/>
    <n v="2020"/>
    <n v="10"/>
    <n v="1"/>
  </r>
  <r>
    <x v="43"/>
    <s v="Corporation"/>
    <s v="FMCG"/>
    <s v="Pending"/>
    <s v="Texas"/>
    <n v="1616308"/>
    <n v="953621.72"/>
    <n v="0.59"/>
    <s v="March"/>
    <n v="3"/>
    <n v="2020"/>
    <n v="11"/>
    <n v="1"/>
  </r>
  <r>
    <x v="37"/>
    <s v="Medium-sized business"/>
    <s v="FMCG"/>
    <s v="Paid"/>
    <s v="Florida"/>
    <n v="417588"/>
    <n v="258904.56"/>
    <n v="0.62"/>
    <s v="March"/>
    <n v="3"/>
    <n v="2020"/>
    <n v="11"/>
    <n v="1"/>
  </r>
  <r>
    <x v="0"/>
    <s v="Small business"/>
    <s v="FMCG"/>
    <s v="Overdue"/>
    <s v="Tennessee"/>
    <n v="110618"/>
    <n v="63052.259999999995"/>
    <n v="0.56999999999999995"/>
    <s v="March"/>
    <n v="3"/>
    <n v="2020"/>
    <n v="11"/>
    <n v="1"/>
  </r>
  <r>
    <x v="30"/>
    <s v="Medium-sized business"/>
    <s v="Contract Manufacturing"/>
    <s v="Paid"/>
    <s v="Pensilvania"/>
    <n v="259889"/>
    <n v="96158.93"/>
    <n v="0.37"/>
    <s v="March"/>
    <n v="3"/>
    <n v="2020"/>
    <n v="11"/>
    <n v="1"/>
  </r>
  <r>
    <x v="21"/>
    <s v="Corporation"/>
    <s v="FMCG"/>
    <s v="Paid"/>
    <s v="Virginia"/>
    <n v="601533"/>
    <n v="324827.82"/>
    <n v="0.54"/>
    <s v="March"/>
    <n v="3"/>
    <n v="2020"/>
    <n v="11"/>
    <n v="1"/>
  </r>
  <r>
    <x v="33"/>
    <s v="Corporation"/>
    <s v="FMCG"/>
    <s v="Paid"/>
    <s v="Washington"/>
    <n v="654057"/>
    <n v="255082.23"/>
    <n v="0.39"/>
    <s v="March"/>
    <n v="3"/>
    <n v="2020"/>
    <n v="11"/>
    <n v="1"/>
  </r>
  <r>
    <x v="22"/>
    <s v="Corporation"/>
    <s v="Contract Manufacturing"/>
    <s v="Paid"/>
    <s v="Nueva Jersey"/>
    <n v="1642795"/>
    <n v="410698.75"/>
    <n v="0.25"/>
    <s v="March"/>
    <n v="3"/>
    <n v="2020"/>
    <n v="11"/>
    <n v="1"/>
  </r>
  <r>
    <x v="40"/>
    <s v="Corporation"/>
    <s v="FMCG"/>
    <s v="Paid"/>
    <s v="Georgia"/>
    <n v="623981"/>
    <n v="230872.97"/>
    <n v="0.37"/>
    <s v="March"/>
    <n v="3"/>
    <n v="2020"/>
    <n v="12"/>
    <n v="1"/>
  </r>
  <r>
    <x v="35"/>
    <s v="Medium-sized business"/>
    <s v="Contract Manufacturing"/>
    <s v="Pending"/>
    <s v="Misuri"/>
    <n v="432965"/>
    <n v="151537.75"/>
    <n v="0.35"/>
    <s v="March"/>
    <n v="3"/>
    <n v="2020"/>
    <n v="12"/>
    <n v="1"/>
  </r>
  <r>
    <x v="48"/>
    <s v="Corporation"/>
    <s v="FMCG"/>
    <s v="Paid"/>
    <s v="Washington"/>
    <n v="1486732"/>
    <n v="773100.64"/>
    <n v="0.52"/>
    <s v="March"/>
    <n v="3"/>
    <n v="2020"/>
    <n v="12"/>
    <n v="1"/>
  </r>
  <r>
    <x v="15"/>
    <s v="Small business"/>
    <s v="Contract Manufacturing"/>
    <s v="Paid"/>
    <s v="Florida"/>
    <n v="163338"/>
    <n v="53901.54"/>
    <n v="0.33"/>
    <s v="March"/>
    <n v="3"/>
    <n v="2020"/>
    <n v="12"/>
    <n v="1"/>
  </r>
  <r>
    <x v="25"/>
    <s v="Small business"/>
    <s v="FMCG"/>
    <s v="Paid"/>
    <s v="Nueva Jersey"/>
    <n v="235627"/>
    <n v="82469.45"/>
    <n v="0.35"/>
    <s v="March"/>
    <n v="3"/>
    <n v="2020"/>
    <n v="12"/>
    <n v="1"/>
  </r>
  <r>
    <x v="19"/>
    <s v="Medium-sized business"/>
    <s v="FMCG"/>
    <s v="Paid"/>
    <s v="Carolina del Norte"/>
    <n v="272249"/>
    <n v="100732.13"/>
    <n v="0.37"/>
    <s v="March"/>
    <n v="3"/>
    <n v="2020"/>
    <n v="12"/>
    <n v="1"/>
  </r>
  <r>
    <x v="27"/>
    <s v="Small business"/>
    <s v="FMCG"/>
    <s v="Paid"/>
    <s v="Massachusetts"/>
    <n v="229264"/>
    <n v="132973.12"/>
    <n v="0.57999999999999996"/>
    <s v="March"/>
    <n v="3"/>
    <n v="2020"/>
    <n v="12"/>
    <n v="1"/>
  </r>
  <r>
    <x v="12"/>
    <s v="Corporation"/>
    <s v="Contract Manufacturing"/>
    <s v="Paid"/>
    <s v="Nueva Jersey"/>
    <n v="818894"/>
    <n v="180156.68"/>
    <n v="0.22"/>
    <s v="March"/>
    <n v="3"/>
    <n v="2020"/>
    <n v="13"/>
    <n v="1"/>
  </r>
  <r>
    <x v="32"/>
    <s v="Medium-sized business"/>
    <s v="FMCG"/>
    <s v="Paid"/>
    <s v="Washington"/>
    <n v="440021"/>
    <n v="184808.82"/>
    <n v="0.42"/>
    <s v="March"/>
    <n v="3"/>
    <n v="2020"/>
    <n v="13"/>
    <n v="1"/>
  </r>
  <r>
    <x v="36"/>
    <s v="Corporation"/>
    <s v="Contract Manufacturing"/>
    <s v="Paid"/>
    <s v="Arizona"/>
    <n v="1097861"/>
    <n v="395229.95999999996"/>
    <n v="0.36"/>
    <s v="March"/>
    <n v="3"/>
    <n v="2020"/>
    <n v="13"/>
    <n v="1"/>
  </r>
  <r>
    <x v="9"/>
    <s v="Corporation"/>
    <s v="Contract Manufacturing"/>
    <s v="Paid"/>
    <s v="Tennessee"/>
    <n v="901140"/>
    <n v="207262.2"/>
    <n v="0.23"/>
    <s v="March"/>
    <n v="3"/>
    <n v="2020"/>
    <n v="13"/>
    <n v="1"/>
  </r>
  <r>
    <x v="3"/>
    <s v="Corporation"/>
    <s v="Contract Manufacturing"/>
    <s v="Overdue"/>
    <s v="Míchigan"/>
    <n v="1428077"/>
    <n v="428423.1"/>
    <n v="0.3"/>
    <s v="March"/>
    <n v="3"/>
    <n v="2020"/>
    <n v="13"/>
    <n v="1"/>
  </r>
  <r>
    <x v="0"/>
    <s v="Small business"/>
    <s v="FMCG"/>
    <s v="Paid"/>
    <s v="Tennessee"/>
    <n v="168413"/>
    <n v="75785.850000000006"/>
    <n v="0.45"/>
    <s v="March"/>
    <n v="3"/>
    <n v="2020"/>
    <n v="13"/>
    <n v="1"/>
  </r>
  <r>
    <x v="33"/>
    <s v="Corporation"/>
    <s v="Industrial cereal products"/>
    <s v="Pending"/>
    <s v="Washington"/>
    <n v="748495"/>
    <n v="164668.9"/>
    <n v="0.22"/>
    <s v="March"/>
    <n v="3"/>
    <n v="2020"/>
    <n v="13"/>
    <n v="1"/>
  </r>
  <r>
    <x v="48"/>
    <s v="Corporation"/>
    <s v="FMCG"/>
    <s v="Paid"/>
    <s v="Washington"/>
    <n v="1664218"/>
    <n v="981888.62"/>
    <n v="0.59"/>
    <s v="March"/>
    <n v="3"/>
    <n v="2020"/>
    <n v="14"/>
    <n v="1"/>
  </r>
  <r>
    <x v="45"/>
    <s v="Small business"/>
    <s v="FMCG"/>
    <s v="Paid"/>
    <s v="Florida"/>
    <n v="206667"/>
    <n v="74400.12"/>
    <n v="0.36"/>
    <s v="March"/>
    <n v="3"/>
    <n v="2020"/>
    <n v="14"/>
    <n v="1"/>
  </r>
  <r>
    <x v="3"/>
    <s v="Corporation"/>
    <s v="Contract Manufacturing"/>
    <s v="Paid"/>
    <s v="Míchigan"/>
    <n v="882779"/>
    <n v="229522.54"/>
    <n v="0.26"/>
    <s v="April"/>
    <n v="4"/>
    <n v="2020"/>
    <n v="14"/>
    <n v="2"/>
  </r>
  <r>
    <x v="10"/>
    <s v="Corporation"/>
    <s v="FMCG"/>
    <s v="Pending"/>
    <s v="Ohio"/>
    <n v="527081"/>
    <n v="274082.12"/>
    <n v="0.52"/>
    <s v="April"/>
    <n v="4"/>
    <n v="2020"/>
    <n v="14"/>
    <n v="2"/>
  </r>
  <r>
    <x v="24"/>
    <s v="Corporation"/>
    <s v="Industrial cereal products"/>
    <s v="Paid"/>
    <s v="Indiana"/>
    <n v="1024278"/>
    <n v="245826.72"/>
    <n v="0.24"/>
    <s v="April"/>
    <n v="4"/>
    <n v="2020"/>
    <n v="14"/>
    <n v="2"/>
  </r>
  <r>
    <x v="15"/>
    <s v="Small business"/>
    <s v="Contract Manufacturing"/>
    <s v="Paid"/>
    <s v="Florida"/>
    <n v="227305"/>
    <n v="75010.650000000009"/>
    <n v="0.33"/>
    <s v="April"/>
    <n v="4"/>
    <n v="2020"/>
    <n v="14"/>
    <n v="2"/>
  </r>
  <r>
    <x v="38"/>
    <s v="Medium-sized business"/>
    <s v="Contract Manufacturing"/>
    <s v="Paid"/>
    <s v="Misuri"/>
    <n v="337433"/>
    <n v="107978.56"/>
    <n v="0.32"/>
    <s v="April"/>
    <n v="4"/>
    <n v="2020"/>
    <n v="14"/>
    <n v="2"/>
  </r>
  <r>
    <x v="22"/>
    <s v="Corporation"/>
    <s v="FMCG"/>
    <s v="Paid"/>
    <s v="Nueva Jersey"/>
    <n v="1091640"/>
    <n v="644067.6"/>
    <n v="0.59"/>
    <s v="April"/>
    <n v="4"/>
    <n v="2020"/>
    <n v="15"/>
    <n v="2"/>
  </r>
  <r>
    <x v="14"/>
    <s v="Small business"/>
    <s v="Contract Manufacturing"/>
    <s v="Paid"/>
    <s v="Nueva Jersey"/>
    <n v="131705"/>
    <n v="34243.300000000003"/>
    <n v="0.26"/>
    <s v="April"/>
    <n v="4"/>
    <n v="2020"/>
    <n v="15"/>
    <n v="2"/>
  </r>
  <r>
    <x v="20"/>
    <s v="Small business"/>
    <s v="Industrial cereal products"/>
    <s v="Paid"/>
    <s v="Georgia"/>
    <n v="242765"/>
    <n v="65546.55"/>
    <n v="0.27"/>
    <s v="April"/>
    <n v="4"/>
    <n v="2020"/>
    <n v="15"/>
    <n v="2"/>
  </r>
  <r>
    <x v="15"/>
    <s v="Small business"/>
    <s v="FMCG"/>
    <s v="Paid"/>
    <s v="Florida"/>
    <n v="214681"/>
    <n v="118074.55"/>
    <n v="0.55000000000000004"/>
    <s v="April"/>
    <n v="4"/>
    <n v="2020"/>
    <n v="15"/>
    <n v="2"/>
  </r>
  <r>
    <x v="31"/>
    <s v="Medium-sized business"/>
    <s v="Contract Manufacturing"/>
    <s v="Paid"/>
    <s v="Arizona"/>
    <n v="380928"/>
    <n v="144752.64000000001"/>
    <n v="0.38"/>
    <s v="April"/>
    <n v="4"/>
    <n v="2020"/>
    <n v="15"/>
    <n v="2"/>
  </r>
  <r>
    <x v="19"/>
    <s v="Medium-sized business"/>
    <s v="Contract Manufacturing"/>
    <s v="Paid"/>
    <s v="Carolina del Norte"/>
    <n v="426525"/>
    <n v="93835.5"/>
    <n v="0.22"/>
    <s v="April"/>
    <n v="4"/>
    <n v="2020"/>
    <n v="15"/>
    <n v="2"/>
  </r>
  <r>
    <x v="24"/>
    <s v="Corporation"/>
    <s v="FMCG"/>
    <s v="Overdue"/>
    <s v="Indiana"/>
    <n v="921481"/>
    <n v="322518.34999999998"/>
    <n v="0.35"/>
    <s v="April"/>
    <n v="4"/>
    <n v="2020"/>
    <n v="15"/>
    <n v="2"/>
  </r>
  <r>
    <x v="36"/>
    <s v="Corporation"/>
    <s v="Contract Manufacturing"/>
    <s v="Paid"/>
    <s v="Arizona"/>
    <n v="1497792"/>
    <n v="314536.32000000001"/>
    <n v="0.21"/>
    <s v="April"/>
    <n v="4"/>
    <n v="2020"/>
    <n v="16"/>
    <n v="2"/>
  </r>
  <r>
    <x v="34"/>
    <s v="Small business"/>
    <s v="Industrial cereal products"/>
    <s v="Pending"/>
    <s v="Nueva York"/>
    <n v="117026"/>
    <n v="24575.46"/>
    <n v="0.21"/>
    <s v="April"/>
    <n v="4"/>
    <n v="2020"/>
    <n v="16"/>
    <n v="2"/>
  </r>
  <r>
    <x v="15"/>
    <s v="Small business"/>
    <s v="FMCG"/>
    <s v="Paid"/>
    <s v="Florida"/>
    <n v="140009"/>
    <n v="51803.33"/>
    <n v="0.37"/>
    <s v="April"/>
    <n v="4"/>
    <n v="2020"/>
    <n v="16"/>
    <n v="2"/>
  </r>
  <r>
    <x v="0"/>
    <s v="Small business"/>
    <s v="FMCG"/>
    <s v="Paid"/>
    <s v="Tennessee"/>
    <n v="192983"/>
    <n v="69473.88"/>
    <n v="0.36"/>
    <s v="April"/>
    <n v="4"/>
    <n v="2020"/>
    <n v="16"/>
    <n v="2"/>
  </r>
  <r>
    <x v="33"/>
    <s v="Corporation"/>
    <s v="FMCG"/>
    <s v="Paid"/>
    <s v="Washington"/>
    <n v="1382351"/>
    <n v="525293.38"/>
    <n v="0.38"/>
    <s v="April"/>
    <n v="4"/>
    <n v="2020"/>
    <n v="16"/>
    <n v="2"/>
  </r>
  <r>
    <x v="31"/>
    <s v="Medium-sized business"/>
    <s v="FMCG"/>
    <s v="Pending"/>
    <s v="Arizona"/>
    <n v="391356"/>
    <n v="180023.76"/>
    <n v="0.46"/>
    <s v="April"/>
    <n v="4"/>
    <n v="2020"/>
    <n v="16"/>
    <n v="2"/>
  </r>
  <r>
    <x v="4"/>
    <s v="Corporation"/>
    <s v="FMCG"/>
    <s v="Pending"/>
    <s v="Arizona"/>
    <n v="1321632"/>
    <n v="568301.76"/>
    <n v="0.43"/>
    <s v="April"/>
    <n v="4"/>
    <n v="2020"/>
    <n v="16"/>
    <n v="2"/>
  </r>
  <r>
    <x v="46"/>
    <s v="Corporation"/>
    <s v="FMCG"/>
    <s v="Paid"/>
    <s v="Virginia"/>
    <n v="1125030"/>
    <n v="630016.80000000005"/>
    <n v="0.56000000000000005"/>
    <s v="April"/>
    <n v="4"/>
    <n v="2020"/>
    <n v="17"/>
    <n v="2"/>
  </r>
  <r>
    <x v="30"/>
    <s v="Medium-sized business"/>
    <s v="Industrial cereal products"/>
    <s v="Pending"/>
    <s v="Pensilvania"/>
    <n v="462838"/>
    <n v="97195.98"/>
    <n v="0.21"/>
    <s v="April"/>
    <n v="4"/>
    <n v="2020"/>
    <n v="17"/>
    <n v="2"/>
  </r>
  <r>
    <x v="7"/>
    <s v="Medium-sized business"/>
    <s v="FMCG"/>
    <s v="Paid"/>
    <s v="California"/>
    <n v="309417"/>
    <n v="123766.8"/>
    <n v="0.4"/>
    <s v="April"/>
    <n v="4"/>
    <n v="2020"/>
    <n v="17"/>
    <n v="2"/>
  </r>
  <r>
    <x v="30"/>
    <s v="Medium-sized business"/>
    <s v="FMCG"/>
    <s v="Paid"/>
    <s v="Pensilvania"/>
    <n v="336336"/>
    <n v="191711.52"/>
    <n v="0.56999999999999995"/>
    <s v="April"/>
    <n v="4"/>
    <n v="2020"/>
    <n v="17"/>
    <n v="2"/>
  </r>
  <r>
    <x v="43"/>
    <s v="Corporation"/>
    <s v="Contract Manufacturing"/>
    <s v="Paid"/>
    <s v="Texas"/>
    <n v="1615855"/>
    <n v="355488.1"/>
    <n v="0.22"/>
    <s v="April"/>
    <n v="4"/>
    <n v="2020"/>
    <n v="17"/>
    <n v="2"/>
  </r>
  <r>
    <x v="1"/>
    <s v="Medium-sized business"/>
    <s v="FMCG"/>
    <s v="Paid"/>
    <s v="Virginia"/>
    <n v="307242"/>
    <n v="199707.30000000002"/>
    <n v="0.65"/>
    <s v="April"/>
    <n v="4"/>
    <n v="2020"/>
    <n v="17"/>
    <n v="2"/>
  </r>
  <r>
    <x v="32"/>
    <s v="Medium-sized business"/>
    <s v="FMCG"/>
    <s v="Paid"/>
    <s v="Washington"/>
    <n v="461415"/>
    <n v="286077.3"/>
    <n v="0.62"/>
    <s v="April"/>
    <n v="4"/>
    <n v="2020"/>
    <n v="17"/>
    <n v="2"/>
  </r>
  <r>
    <x v="10"/>
    <s v="Corporation"/>
    <s v="Contract Manufacturing"/>
    <s v="Pending"/>
    <s v="Ohio"/>
    <n v="775846"/>
    <n v="256029.18000000002"/>
    <n v="0.33"/>
    <s v="April"/>
    <n v="4"/>
    <n v="2020"/>
    <n v="18"/>
    <n v="2"/>
  </r>
  <r>
    <x v="37"/>
    <s v="Medium-sized business"/>
    <s v="Contract Manufacturing"/>
    <s v="Paid"/>
    <s v="Florida"/>
    <n v="394729"/>
    <n v="82893.09"/>
    <n v="0.21"/>
    <s v="April"/>
    <n v="4"/>
    <n v="2020"/>
    <n v="18"/>
    <n v="2"/>
  </r>
  <r>
    <x v="41"/>
    <s v="Corporation"/>
    <s v="FMCG"/>
    <s v="Overdue"/>
    <s v="Míchigan"/>
    <n v="1218374"/>
    <n v="523900.82"/>
    <n v="0.43"/>
    <s v="April"/>
    <n v="4"/>
    <n v="2020"/>
    <n v="18"/>
    <n v="2"/>
  </r>
  <r>
    <x v="14"/>
    <s v="Small business"/>
    <s v="FMCG"/>
    <s v="Paid"/>
    <s v="Nueva Jersey"/>
    <n v="211179"/>
    <n v="95030.55"/>
    <n v="0.45"/>
    <s v="April"/>
    <n v="4"/>
    <n v="2020"/>
    <n v="18"/>
    <n v="2"/>
  </r>
  <r>
    <x v="17"/>
    <s v="Corporation"/>
    <s v="Industrial cereal products"/>
    <s v="Pending"/>
    <s v="Texas"/>
    <n v="749366"/>
    <n v="254784.44000000003"/>
    <n v="0.34"/>
    <s v="May"/>
    <n v="5"/>
    <n v="2020"/>
    <n v="18"/>
    <n v="2"/>
  </r>
  <r>
    <x v="41"/>
    <s v="Corporation"/>
    <s v="Contract Manufacturing"/>
    <s v="Overdue"/>
    <s v="Míchigan"/>
    <n v="1733296"/>
    <n v="346659.2"/>
    <n v="0.2"/>
    <s v="May"/>
    <n v="5"/>
    <n v="2020"/>
    <n v="18"/>
    <n v="2"/>
  </r>
  <r>
    <x v="30"/>
    <s v="Medium-sized business"/>
    <s v="Industrial cereal products"/>
    <s v="Paid"/>
    <s v="Pensilvania"/>
    <n v="322815"/>
    <n v="71019.3"/>
    <n v="0.22"/>
    <s v="May"/>
    <n v="5"/>
    <n v="2020"/>
    <n v="18"/>
    <n v="2"/>
  </r>
  <r>
    <x v="46"/>
    <s v="Corporation"/>
    <s v="Contract Manufacturing"/>
    <s v="Paid"/>
    <s v="Virginia"/>
    <n v="1299913"/>
    <n v="337977.38"/>
    <n v="0.26"/>
    <s v="May"/>
    <n v="5"/>
    <n v="2020"/>
    <n v="19"/>
    <n v="2"/>
  </r>
  <r>
    <x v="10"/>
    <s v="Corporation"/>
    <s v="Contract Manufacturing"/>
    <s v="Overdue"/>
    <s v="Ohio"/>
    <n v="1515478"/>
    <n v="394024.28"/>
    <n v="0.26"/>
    <s v="May"/>
    <n v="5"/>
    <n v="2020"/>
    <n v="19"/>
    <n v="2"/>
  </r>
  <r>
    <x v="2"/>
    <s v="Small business"/>
    <s v="Contract Manufacturing"/>
    <s v="Paid"/>
    <s v="Illinois"/>
    <n v="176362"/>
    <n v="49381.360000000008"/>
    <n v="0.28000000000000003"/>
    <s v="May"/>
    <n v="5"/>
    <n v="2020"/>
    <n v="19"/>
    <n v="2"/>
  </r>
  <r>
    <x v="46"/>
    <s v="Corporation"/>
    <s v="FMCG"/>
    <s v="Paid"/>
    <s v="Virginia"/>
    <n v="1288985"/>
    <n v="567153.4"/>
    <n v="0.44"/>
    <s v="May"/>
    <n v="5"/>
    <n v="2020"/>
    <n v="19"/>
    <n v="2"/>
  </r>
  <r>
    <x v="6"/>
    <s v="Medium-sized business"/>
    <s v="FMCG"/>
    <s v="Paid"/>
    <s v="Carolina del Norte"/>
    <n v="322908"/>
    <n v="151766.75999999998"/>
    <n v="0.47"/>
    <s v="May"/>
    <n v="5"/>
    <n v="2020"/>
    <n v="19"/>
    <n v="2"/>
  </r>
  <r>
    <x v="8"/>
    <s v="Corporation"/>
    <s v="FMCG"/>
    <s v="Paid"/>
    <s v="Wisconsin"/>
    <n v="1206780"/>
    <n v="784407"/>
    <n v="0.65"/>
    <s v="May"/>
    <n v="5"/>
    <n v="2020"/>
    <n v="19"/>
    <n v="2"/>
  </r>
  <r>
    <x v="8"/>
    <s v="Corporation"/>
    <s v="Contract Manufacturing"/>
    <s v="Paid"/>
    <s v="Wisconsin"/>
    <n v="761172"/>
    <n v="152234.4"/>
    <n v="0.2"/>
    <s v="May"/>
    <n v="5"/>
    <n v="2020"/>
    <n v="19"/>
    <n v="2"/>
  </r>
  <r>
    <x v="15"/>
    <s v="Small business"/>
    <s v="FMCG"/>
    <s v="Paid"/>
    <s v="Florida"/>
    <n v="124234"/>
    <n v="55905.3"/>
    <n v="0.45"/>
    <s v="May"/>
    <n v="5"/>
    <n v="2020"/>
    <n v="20"/>
    <n v="2"/>
  </r>
  <r>
    <x v="10"/>
    <s v="Corporation"/>
    <s v="Industrial cereal products"/>
    <s v="Pending"/>
    <s v="Ohio"/>
    <n v="1161642"/>
    <n v="394958.28"/>
    <n v="0.34"/>
    <s v="May"/>
    <n v="5"/>
    <n v="2020"/>
    <n v="20"/>
    <n v="2"/>
  </r>
  <r>
    <x v="22"/>
    <s v="Corporation"/>
    <s v="Industrial cereal products"/>
    <s v="Paid"/>
    <s v="Nueva Jersey"/>
    <n v="631600"/>
    <n v="221060"/>
    <n v="0.35"/>
    <s v="May"/>
    <n v="5"/>
    <n v="2020"/>
    <n v="20"/>
    <n v="2"/>
  </r>
  <r>
    <x v="21"/>
    <s v="Corporation"/>
    <s v="FMCG"/>
    <s v="Paid"/>
    <s v="Virginia"/>
    <n v="595945"/>
    <n v="297972.5"/>
    <n v="0.5"/>
    <s v="May"/>
    <n v="5"/>
    <n v="2020"/>
    <n v="20"/>
    <n v="2"/>
  </r>
  <r>
    <x v="7"/>
    <s v="Medium-sized business"/>
    <s v="FMCG"/>
    <s v="Paid"/>
    <s v="California"/>
    <n v="349194"/>
    <n v="132693.72"/>
    <n v="0.38"/>
    <s v="May"/>
    <n v="5"/>
    <n v="2020"/>
    <n v="20"/>
    <n v="2"/>
  </r>
  <r>
    <x v="27"/>
    <s v="Small business"/>
    <s v="FMCG"/>
    <s v="Paid"/>
    <s v="Massachusetts"/>
    <n v="223666"/>
    <n v="123016.3"/>
    <n v="0.55000000000000004"/>
    <s v="May"/>
    <n v="5"/>
    <n v="2020"/>
    <n v="20"/>
    <n v="2"/>
  </r>
  <r>
    <x v="3"/>
    <s v="Corporation"/>
    <s v="FMCG"/>
    <s v="Paid"/>
    <s v="Míchigan"/>
    <n v="1322080"/>
    <n v="647819.19999999995"/>
    <n v="0.49"/>
    <s v="May"/>
    <n v="5"/>
    <n v="2020"/>
    <n v="20"/>
    <n v="2"/>
  </r>
  <r>
    <x v="8"/>
    <s v="Corporation"/>
    <s v="Contract Manufacturing"/>
    <s v="Paid"/>
    <s v="Wisconsin"/>
    <n v="762080"/>
    <n v="274348.79999999999"/>
    <n v="0.36"/>
    <s v="May"/>
    <n v="5"/>
    <n v="2020"/>
    <n v="21"/>
    <n v="2"/>
  </r>
  <r>
    <x v="0"/>
    <s v="Small business"/>
    <s v="FMCG"/>
    <s v="Paid"/>
    <s v="Tennessee"/>
    <n v="194160"/>
    <n v="124262.40000000001"/>
    <n v="0.64"/>
    <s v="May"/>
    <n v="5"/>
    <n v="2020"/>
    <n v="21"/>
    <n v="2"/>
  </r>
  <r>
    <x v="49"/>
    <s v="Small business"/>
    <s v="FMCG"/>
    <s v="Pending"/>
    <s v="Massachusetts"/>
    <n v="163900"/>
    <n v="95062"/>
    <n v="0.57999999999999996"/>
    <s v="May"/>
    <n v="5"/>
    <n v="2020"/>
    <n v="21"/>
    <n v="2"/>
  </r>
  <r>
    <x v="49"/>
    <s v="Small business"/>
    <s v="FMCG"/>
    <s v="Pending"/>
    <s v="Massachusetts"/>
    <n v="205081"/>
    <n v="127150.22"/>
    <n v="0.62"/>
    <s v="May"/>
    <n v="5"/>
    <n v="2020"/>
    <n v="21"/>
    <n v="2"/>
  </r>
  <r>
    <x v="15"/>
    <s v="Small business"/>
    <s v="FMCG"/>
    <s v="Paid"/>
    <s v="Florida"/>
    <n v="236953"/>
    <n v="139802.26999999999"/>
    <n v="0.59"/>
    <s v="May"/>
    <n v="5"/>
    <n v="2020"/>
    <n v="21"/>
    <n v="2"/>
  </r>
  <r>
    <x v="27"/>
    <s v="Small business"/>
    <s v="FMCG"/>
    <s v="Pending"/>
    <s v="Massachusetts"/>
    <n v="216768"/>
    <n v="97545.600000000006"/>
    <n v="0.45"/>
    <s v="May"/>
    <n v="5"/>
    <n v="2020"/>
    <n v="21"/>
    <n v="2"/>
  </r>
  <r>
    <x v="47"/>
    <s v="Corporation"/>
    <s v="FMCG"/>
    <s v="Pending"/>
    <s v="Tennessee"/>
    <n v="1779509"/>
    <n v="925344.68"/>
    <n v="0.52"/>
    <s v="May"/>
    <n v="5"/>
    <n v="2020"/>
    <n v="21"/>
    <n v="2"/>
  </r>
  <r>
    <x v="21"/>
    <s v="Corporation"/>
    <s v="Contract Manufacturing"/>
    <s v="Overdue"/>
    <s v="Virginia"/>
    <n v="884737"/>
    <n v="353894.80000000005"/>
    <n v="0.4"/>
    <s v="May"/>
    <n v="5"/>
    <n v="2020"/>
    <n v="22"/>
    <n v="2"/>
  </r>
  <r>
    <x v="26"/>
    <s v="Corporation"/>
    <s v="Contract Manufacturing"/>
    <s v="Paid"/>
    <s v="Míchigan"/>
    <n v="1358519"/>
    <n v="475481.64999999997"/>
    <n v="0.35"/>
    <s v="May"/>
    <n v="5"/>
    <n v="2020"/>
    <n v="22"/>
    <n v="2"/>
  </r>
  <r>
    <x v="43"/>
    <s v="Corporation"/>
    <s v="Contract Manufacturing"/>
    <s v="Paid"/>
    <s v="Texas"/>
    <n v="545836"/>
    <n v="152834.08000000002"/>
    <n v="0.28000000000000003"/>
    <s v="May"/>
    <n v="5"/>
    <n v="2020"/>
    <n v="22"/>
    <n v="2"/>
  </r>
  <r>
    <x v="49"/>
    <s v="Small business"/>
    <s v="FMCG"/>
    <s v="Pending"/>
    <s v="Massachusetts"/>
    <n v="101734"/>
    <n v="61040.399999999994"/>
    <n v="0.6"/>
    <s v="May"/>
    <n v="5"/>
    <n v="2020"/>
    <n v="22"/>
    <n v="2"/>
  </r>
  <r>
    <x v="40"/>
    <s v="Corporation"/>
    <s v="Contract Manufacturing"/>
    <s v="Paid"/>
    <s v="Georgia"/>
    <n v="723540"/>
    <n v="151943.4"/>
    <n v="0.21"/>
    <s v="May"/>
    <n v="5"/>
    <n v="2020"/>
    <n v="22"/>
    <n v="2"/>
  </r>
  <r>
    <x v="23"/>
    <s v="Corporation"/>
    <s v="Contract Manufacturing"/>
    <s v="Paid"/>
    <s v="California"/>
    <n v="772192"/>
    <n v="231657.60000000001"/>
    <n v="0.3"/>
    <s v="May"/>
    <n v="5"/>
    <n v="2020"/>
    <n v="22"/>
    <n v="2"/>
  </r>
  <r>
    <x v="48"/>
    <s v="Corporation"/>
    <s v="FMCG"/>
    <s v="Overdue"/>
    <s v="Washington"/>
    <n v="1414879"/>
    <n v="877224.98"/>
    <n v="0.62"/>
    <s v="May"/>
    <n v="5"/>
    <n v="2020"/>
    <n v="22"/>
    <n v="2"/>
  </r>
  <r>
    <x v="15"/>
    <s v="Small business"/>
    <s v="FMCG"/>
    <s v="Paid"/>
    <s v="Florida"/>
    <n v="205293"/>
    <n v="92381.85"/>
    <n v="0.45"/>
    <s v="June"/>
    <n v="6"/>
    <n v="2020"/>
    <n v="23"/>
    <n v="2"/>
  </r>
  <r>
    <x v="45"/>
    <s v="Small business"/>
    <s v="FMCG"/>
    <s v="Paid"/>
    <s v="Florida"/>
    <n v="244469"/>
    <n v="158904.85"/>
    <n v="0.65"/>
    <s v="June"/>
    <n v="6"/>
    <n v="2020"/>
    <n v="23"/>
    <n v="2"/>
  </r>
  <r>
    <x v="21"/>
    <s v="Corporation"/>
    <s v="FMCG"/>
    <s v="Pending"/>
    <s v="Virginia"/>
    <n v="1655427"/>
    <n v="579399.44999999995"/>
    <n v="0.35"/>
    <s v="June"/>
    <n v="6"/>
    <n v="2020"/>
    <n v="23"/>
    <n v="2"/>
  </r>
  <r>
    <x v="30"/>
    <s v="Medium-sized business"/>
    <s v="FMCG"/>
    <s v="Paid"/>
    <s v="Pensilvania"/>
    <n v="316118"/>
    <n v="205476.7"/>
    <n v="0.65"/>
    <s v="June"/>
    <n v="6"/>
    <n v="2020"/>
    <n v="23"/>
    <n v="2"/>
  </r>
  <r>
    <x v="5"/>
    <s v="Corporation"/>
    <s v="FMCG"/>
    <s v="Paid"/>
    <s v="Florida"/>
    <n v="1293818"/>
    <n v="452836.3"/>
    <n v="0.35"/>
    <s v="June"/>
    <n v="6"/>
    <n v="2020"/>
    <n v="23"/>
    <n v="2"/>
  </r>
  <r>
    <x v="5"/>
    <s v="Corporation"/>
    <s v="Contract Manufacturing"/>
    <s v="Paid"/>
    <s v="Florida"/>
    <n v="956696"/>
    <n v="239174"/>
    <n v="0.25"/>
    <s v="June"/>
    <n v="6"/>
    <n v="2020"/>
    <n v="23"/>
    <n v="2"/>
  </r>
  <r>
    <x v="29"/>
    <s v="Medium-sized business"/>
    <s v="Contract Manufacturing"/>
    <s v="Paid"/>
    <s v="Míchigan"/>
    <n v="452426"/>
    <n v="162873.35999999999"/>
    <n v="0.36"/>
    <s v="June"/>
    <n v="6"/>
    <n v="2020"/>
    <n v="23"/>
    <n v="2"/>
  </r>
  <r>
    <x v="28"/>
    <s v="Corporation"/>
    <s v="FMCG"/>
    <s v="Paid"/>
    <s v="Misuri"/>
    <n v="968923"/>
    <n v="397258.43"/>
    <n v="0.41"/>
    <s v="June"/>
    <n v="6"/>
    <n v="2020"/>
    <n v="24"/>
    <n v="2"/>
  </r>
  <r>
    <x v="16"/>
    <s v="Corporation"/>
    <s v="FMCG"/>
    <s v="Paid"/>
    <s v="Texas"/>
    <n v="524745"/>
    <n v="220392.9"/>
    <n v="0.42"/>
    <s v="June"/>
    <n v="6"/>
    <n v="2020"/>
    <n v="24"/>
    <n v="2"/>
  </r>
  <r>
    <x v="46"/>
    <s v="Corporation"/>
    <s v="FMCG"/>
    <s v="Pending"/>
    <s v="Virginia"/>
    <n v="613065"/>
    <n v="343316.4"/>
    <n v="0.56000000000000005"/>
    <s v="June"/>
    <n v="6"/>
    <n v="2020"/>
    <n v="24"/>
    <n v="2"/>
  </r>
  <r>
    <x v="41"/>
    <s v="Corporation"/>
    <s v="Contract Manufacturing"/>
    <s v="Pending"/>
    <s v="Míchigan"/>
    <n v="1301243"/>
    <n v="494472.34"/>
    <n v="0.38"/>
    <s v="June"/>
    <n v="6"/>
    <n v="2020"/>
    <n v="24"/>
    <n v="2"/>
  </r>
  <r>
    <x v="45"/>
    <s v="Small business"/>
    <s v="FMCG"/>
    <s v="Paid"/>
    <s v="Florida"/>
    <n v="149881"/>
    <n v="95923.839999999997"/>
    <n v="0.64"/>
    <s v="June"/>
    <n v="6"/>
    <n v="2020"/>
    <n v="24"/>
    <n v="2"/>
  </r>
  <r>
    <x v="15"/>
    <s v="Small business"/>
    <s v="FMCG"/>
    <s v="Overdue"/>
    <s v="Florida"/>
    <n v="201562"/>
    <n v="92718.52"/>
    <n v="0.46"/>
    <s v="June"/>
    <n v="6"/>
    <n v="2020"/>
    <n v="24"/>
    <n v="2"/>
  </r>
  <r>
    <x v="18"/>
    <s v="Corporation"/>
    <s v="Contract Manufacturing"/>
    <s v="Paid"/>
    <s v="Washington"/>
    <n v="1019925"/>
    <n v="336575.25"/>
    <n v="0.33"/>
    <s v="June"/>
    <n v="6"/>
    <n v="2020"/>
    <n v="24"/>
    <n v="2"/>
  </r>
  <r>
    <x v="41"/>
    <s v="Corporation"/>
    <s v="FMCG"/>
    <s v="Paid"/>
    <s v="Míchigan"/>
    <n v="1632399"/>
    <n v="816199.5"/>
    <n v="0.5"/>
    <s v="June"/>
    <n v="6"/>
    <n v="2020"/>
    <n v="25"/>
    <n v="2"/>
  </r>
  <r>
    <x v="8"/>
    <s v="Corporation"/>
    <s v="FMCG"/>
    <s v="Paid"/>
    <s v="Wisconsin"/>
    <n v="920139"/>
    <n v="515277.84"/>
    <n v="0.56000000000000005"/>
    <s v="June"/>
    <n v="6"/>
    <n v="2020"/>
    <n v="25"/>
    <n v="2"/>
  </r>
  <r>
    <x v="47"/>
    <s v="Corporation"/>
    <s v="Contract Manufacturing"/>
    <s v="Pending"/>
    <s v="Tennessee"/>
    <n v="1155750"/>
    <n v="254265"/>
    <n v="0.22"/>
    <s v="June"/>
    <n v="6"/>
    <n v="2020"/>
    <n v="25"/>
    <n v="2"/>
  </r>
  <r>
    <x v="44"/>
    <s v="Corporation"/>
    <s v="FMCG"/>
    <s v="Paid"/>
    <s v="Massachusetts"/>
    <n v="801526"/>
    <n v="448854.56000000006"/>
    <n v="0.56000000000000005"/>
    <s v="June"/>
    <n v="6"/>
    <n v="2020"/>
    <n v="25"/>
    <n v="2"/>
  </r>
  <r>
    <x v="34"/>
    <s v="Small business"/>
    <s v="FMCG"/>
    <s v="Paid"/>
    <s v="Nueva York"/>
    <n v="137119"/>
    <n v="74044.260000000009"/>
    <n v="0.54"/>
    <s v="June"/>
    <n v="6"/>
    <n v="2020"/>
    <n v="25"/>
    <n v="2"/>
  </r>
  <r>
    <x v="43"/>
    <s v="Corporation"/>
    <s v="Contract Manufacturing"/>
    <s v="Paid"/>
    <s v="Texas"/>
    <n v="1575655"/>
    <n v="441183.4"/>
    <n v="0.28000000000000003"/>
    <s v="June"/>
    <n v="6"/>
    <n v="2020"/>
    <n v="25"/>
    <n v="2"/>
  </r>
  <r>
    <x v="36"/>
    <s v="Corporation"/>
    <s v="Contract Manufacturing"/>
    <s v="Paid"/>
    <s v="Arizona"/>
    <n v="1602560"/>
    <n v="624998.40000000002"/>
    <n v="0.39"/>
    <s v="June"/>
    <n v="6"/>
    <n v="2020"/>
    <n v="25"/>
    <n v="2"/>
  </r>
  <r>
    <x v="17"/>
    <s v="Corporation"/>
    <s v="FMCG"/>
    <s v="Paid"/>
    <s v="Texas"/>
    <n v="1717401"/>
    <n v="824352.48"/>
    <n v="0.48"/>
    <s v="June"/>
    <n v="6"/>
    <n v="2020"/>
    <n v="26"/>
    <n v="2"/>
  </r>
  <r>
    <x v="17"/>
    <s v="Corporation"/>
    <s v="FMCG"/>
    <s v="Paid"/>
    <s v="Texas"/>
    <n v="1539553"/>
    <n v="662007.79"/>
    <n v="0.43"/>
    <s v="June"/>
    <n v="6"/>
    <n v="2020"/>
    <n v="26"/>
    <n v="2"/>
  </r>
  <r>
    <x v="1"/>
    <s v="Medium-sized business"/>
    <s v="Contract Manufacturing"/>
    <s v="Paid"/>
    <s v="Virginia"/>
    <n v="409086"/>
    <n v="147270.96"/>
    <n v="0.36"/>
    <s v="June"/>
    <n v="6"/>
    <n v="2020"/>
    <n v="26"/>
    <n v="2"/>
  </r>
  <r>
    <x v="0"/>
    <s v="Small business"/>
    <s v="Contract Manufacturing"/>
    <s v="Paid"/>
    <s v="Tennessee"/>
    <n v="169182"/>
    <n v="37220.04"/>
    <n v="0.22"/>
    <s v="June"/>
    <n v="6"/>
    <n v="2020"/>
    <n v="26"/>
    <n v="2"/>
  </r>
  <r>
    <x v="11"/>
    <s v="Medium-sized business"/>
    <s v="FMCG"/>
    <s v="Paid"/>
    <s v="Ohio"/>
    <n v="499653"/>
    <n v="269812.62"/>
    <n v="0.54"/>
    <s v="June"/>
    <n v="6"/>
    <n v="2020"/>
    <n v="26"/>
    <n v="2"/>
  </r>
  <r>
    <x v="14"/>
    <s v="Small business"/>
    <s v="FMCG"/>
    <s v="Paid"/>
    <s v="Nueva Jersey"/>
    <n v="195827"/>
    <n v="119454.47"/>
    <n v="0.61"/>
    <s v="June"/>
    <n v="6"/>
    <n v="2020"/>
    <n v="26"/>
    <n v="2"/>
  </r>
  <r>
    <x v="31"/>
    <s v="Medium-sized business"/>
    <s v="FMCG"/>
    <s v="Pending"/>
    <s v="Arizona"/>
    <n v="392670"/>
    <n v="243455.4"/>
    <n v="0.62"/>
    <s v="June"/>
    <n v="6"/>
    <n v="2020"/>
    <n v="26"/>
    <n v="2"/>
  </r>
  <r>
    <x v="33"/>
    <s v="Corporation"/>
    <s v="FMCG"/>
    <s v="Paid"/>
    <s v="Washington"/>
    <n v="1449321"/>
    <n v="942058.65"/>
    <n v="0.65"/>
    <s v="June"/>
    <n v="6"/>
    <n v="2020"/>
    <n v="27"/>
    <n v="2"/>
  </r>
  <r>
    <x v="31"/>
    <s v="Medium-sized business"/>
    <s v="Contract Manufacturing"/>
    <s v="Pending"/>
    <s v="Arizona"/>
    <n v="308695"/>
    <n v="98782.400000000009"/>
    <n v="0.32"/>
    <s v="June"/>
    <n v="6"/>
    <n v="2020"/>
    <n v="27"/>
    <n v="2"/>
  </r>
  <r>
    <x v="19"/>
    <s v="Medium-sized business"/>
    <s v="FMCG"/>
    <s v="Paid"/>
    <s v="Carolina del Norte"/>
    <n v="379161"/>
    <n v="185788.88999999998"/>
    <n v="0.49"/>
    <s v="July"/>
    <n v="7"/>
    <n v="2020"/>
    <n v="27"/>
    <n v="3"/>
  </r>
  <r>
    <x v="6"/>
    <s v="Medium-sized business"/>
    <s v="Contract Manufacturing"/>
    <s v="Paid"/>
    <s v="Carolina del Norte"/>
    <n v="326278"/>
    <n v="68518.38"/>
    <n v="0.21"/>
    <s v="July"/>
    <n v="7"/>
    <n v="2020"/>
    <n v="27"/>
    <n v="3"/>
  </r>
  <r>
    <x v="0"/>
    <s v="Small business"/>
    <s v="FMCG"/>
    <s v="Paid"/>
    <s v="Tennessee"/>
    <n v="171347"/>
    <n v="63398.39"/>
    <n v="0.37"/>
    <s v="July"/>
    <n v="7"/>
    <n v="2020"/>
    <n v="27"/>
    <n v="3"/>
  </r>
  <r>
    <x v="43"/>
    <s v="Corporation"/>
    <s v="Industrial cereal products"/>
    <s v="Paid"/>
    <s v="Texas"/>
    <n v="1558855"/>
    <n v="545599.25"/>
    <n v="0.35"/>
    <s v="July"/>
    <n v="7"/>
    <n v="2020"/>
    <n v="27"/>
    <n v="3"/>
  </r>
  <r>
    <x v="24"/>
    <s v="Corporation"/>
    <s v="FMCG"/>
    <s v="Pending"/>
    <s v="Indiana"/>
    <n v="1744144"/>
    <n v="819747.67999999993"/>
    <n v="0.47"/>
    <s v="July"/>
    <n v="7"/>
    <n v="2020"/>
    <n v="27"/>
    <n v="3"/>
  </r>
  <r>
    <x v="46"/>
    <s v="Corporation"/>
    <s v="FMCG"/>
    <s v="Paid"/>
    <s v="Virginia"/>
    <n v="1357210"/>
    <n v="678605"/>
    <n v="0.5"/>
    <s v="July"/>
    <n v="7"/>
    <n v="2020"/>
    <n v="28"/>
    <n v="3"/>
  </r>
  <r>
    <x v="26"/>
    <s v="Corporation"/>
    <s v="FMCG"/>
    <s v="Pending"/>
    <s v="Míchigan"/>
    <n v="504639"/>
    <n v="232133.94"/>
    <n v="0.46"/>
    <s v="July"/>
    <n v="7"/>
    <n v="2020"/>
    <n v="28"/>
    <n v="3"/>
  </r>
  <r>
    <x v="34"/>
    <s v="Small business"/>
    <s v="FMCG"/>
    <s v="Pending"/>
    <s v="Nueva York"/>
    <n v="201088"/>
    <n v="96522.239999999991"/>
    <n v="0.48"/>
    <s v="July"/>
    <n v="7"/>
    <n v="2020"/>
    <n v="28"/>
    <n v="3"/>
  </r>
  <r>
    <x v="47"/>
    <s v="Corporation"/>
    <s v="FMCG"/>
    <s v="Paid"/>
    <s v="Tennessee"/>
    <n v="647804"/>
    <n v="362770.24000000005"/>
    <n v="0.56000000000000005"/>
    <s v="July"/>
    <n v="7"/>
    <n v="2020"/>
    <n v="28"/>
    <n v="3"/>
  </r>
  <r>
    <x v="24"/>
    <s v="Corporation"/>
    <s v="FMCG"/>
    <s v="Overdue"/>
    <s v="Indiana"/>
    <n v="1699106"/>
    <n v="1019463.6"/>
    <n v="0.6"/>
    <s v="July"/>
    <n v="7"/>
    <n v="2020"/>
    <n v="28"/>
    <n v="3"/>
  </r>
  <r>
    <x v="26"/>
    <s v="Corporation"/>
    <s v="FMCG"/>
    <s v="Paid"/>
    <s v="Míchigan"/>
    <n v="1685651"/>
    <n v="893395.03"/>
    <n v="0.53"/>
    <s v="July"/>
    <n v="7"/>
    <n v="2020"/>
    <n v="28"/>
    <n v="3"/>
  </r>
  <r>
    <x v="34"/>
    <s v="Small business"/>
    <s v="Contract Manufacturing"/>
    <s v="Paid"/>
    <s v="Nueva York"/>
    <n v="186203"/>
    <n v="48412.78"/>
    <n v="0.26"/>
    <s v="July"/>
    <n v="7"/>
    <n v="2020"/>
    <n v="28"/>
    <n v="3"/>
  </r>
  <r>
    <x v="17"/>
    <s v="Corporation"/>
    <s v="FMCG"/>
    <s v="Paid"/>
    <s v="Texas"/>
    <n v="720378"/>
    <n v="266539.86"/>
    <n v="0.37"/>
    <s v="July"/>
    <n v="7"/>
    <n v="2020"/>
    <n v="29"/>
    <n v="3"/>
  </r>
  <r>
    <x v="15"/>
    <s v="Small business"/>
    <s v="FMCG"/>
    <s v="Paid"/>
    <s v="Florida"/>
    <n v="174941"/>
    <n v="78723.45"/>
    <n v="0.45"/>
    <s v="July"/>
    <n v="7"/>
    <n v="2020"/>
    <n v="29"/>
    <n v="3"/>
  </r>
  <r>
    <x v="19"/>
    <s v="Medium-sized business"/>
    <s v="FMCG"/>
    <s v="Paid"/>
    <s v="Carolina del Norte"/>
    <n v="460116"/>
    <n v="207052.2"/>
    <n v="0.45"/>
    <s v="July"/>
    <n v="7"/>
    <n v="2020"/>
    <n v="29"/>
    <n v="3"/>
  </r>
  <r>
    <x v="41"/>
    <s v="Corporation"/>
    <s v="Contract Manufacturing"/>
    <s v="Paid"/>
    <s v="Míchigan"/>
    <n v="1293131"/>
    <n v="258626.2"/>
    <n v="0.2"/>
    <s v="July"/>
    <n v="7"/>
    <n v="2020"/>
    <n v="29"/>
    <n v="3"/>
  </r>
  <r>
    <x v="9"/>
    <s v="Corporation"/>
    <s v="FMCG"/>
    <s v="Paid"/>
    <s v="Tennessee"/>
    <n v="881076"/>
    <n v="361241.16"/>
    <n v="0.41"/>
    <s v="July"/>
    <n v="7"/>
    <n v="2020"/>
    <n v="29"/>
    <n v="3"/>
  </r>
  <r>
    <x v="28"/>
    <s v="Corporation"/>
    <s v="Contract Manufacturing"/>
    <s v="Paid"/>
    <s v="Misuri"/>
    <n v="1514711"/>
    <n v="575590.18000000005"/>
    <n v="0.38"/>
    <s v="July"/>
    <n v="7"/>
    <n v="2020"/>
    <n v="29"/>
    <n v="3"/>
  </r>
  <r>
    <x v="15"/>
    <s v="Small business"/>
    <s v="Contract Manufacturing"/>
    <s v="Pending"/>
    <s v="Florida"/>
    <n v="128313"/>
    <n v="51325.200000000004"/>
    <n v="0.4"/>
    <s v="July"/>
    <n v="7"/>
    <n v="2020"/>
    <n v="29"/>
    <n v="3"/>
  </r>
  <r>
    <x v="9"/>
    <s v="Corporation"/>
    <s v="FMCG"/>
    <s v="Paid"/>
    <s v="Tennessee"/>
    <n v="1131341"/>
    <n v="610924.14"/>
    <n v="0.54"/>
    <s v="July"/>
    <n v="7"/>
    <n v="2020"/>
    <n v="30"/>
    <n v="3"/>
  </r>
  <r>
    <x v="42"/>
    <s v="Corporation"/>
    <s v="FMCG"/>
    <s v="Paid"/>
    <s v="California"/>
    <n v="1786501"/>
    <n v="911115.51"/>
    <n v="0.51"/>
    <s v="July"/>
    <n v="7"/>
    <n v="2020"/>
    <n v="30"/>
    <n v="3"/>
  </r>
  <r>
    <x v="2"/>
    <s v="Small business"/>
    <s v="FMCG"/>
    <s v="Paid"/>
    <s v="Illinois"/>
    <n v="128124"/>
    <n v="47405.88"/>
    <n v="0.37"/>
    <s v="July"/>
    <n v="7"/>
    <n v="2020"/>
    <n v="30"/>
    <n v="3"/>
  </r>
  <r>
    <x v="15"/>
    <s v="Small business"/>
    <s v="FMCG"/>
    <s v="Paid"/>
    <s v="Florida"/>
    <n v="231515"/>
    <n v="134278.69999999998"/>
    <n v="0.57999999999999996"/>
    <s v="July"/>
    <n v="7"/>
    <n v="2020"/>
    <n v="30"/>
    <n v="3"/>
  </r>
  <r>
    <x v="38"/>
    <s v="Medium-sized business"/>
    <s v="Contract Manufacturing"/>
    <s v="Paid"/>
    <s v="Misuri"/>
    <n v="366815"/>
    <n v="95371.900000000009"/>
    <n v="0.26"/>
    <s v="July"/>
    <n v="7"/>
    <n v="2020"/>
    <n v="30"/>
    <n v="3"/>
  </r>
  <r>
    <x v="22"/>
    <s v="Corporation"/>
    <s v="Contract Manufacturing"/>
    <s v="Paid"/>
    <s v="Nueva Jersey"/>
    <n v="1194186"/>
    <n v="322430.22000000003"/>
    <n v="0.27"/>
    <s v="July"/>
    <n v="7"/>
    <n v="2020"/>
    <n v="30"/>
    <n v="3"/>
  </r>
  <r>
    <x v="44"/>
    <s v="Corporation"/>
    <s v="FMCG"/>
    <s v="Paid"/>
    <s v="Massachusetts"/>
    <n v="1265597"/>
    <n v="468270.89"/>
    <n v="0.37"/>
    <s v="July"/>
    <n v="7"/>
    <n v="2020"/>
    <n v="30"/>
    <n v="3"/>
  </r>
  <r>
    <x v="16"/>
    <s v="Corporation"/>
    <s v="Contract Manufacturing"/>
    <s v="Paid"/>
    <s v="Texas"/>
    <n v="1704090"/>
    <n v="664595.1"/>
    <n v="0.39"/>
    <s v="July"/>
    <n v="7"/>
    <n v="2020"/>
    <n v="31"/>
    <n v="3"/>
  </r>
  <r>
    <x v="30"/>
    <s v="Medium-sized business"/>
    <s v="Contract Manufacturing"/>
    <s v="Overdue"/>
    <s v="Pensilvania"/>
    <n v="283481"/>
    <n v="73705.06"/>
    <n v="0.26"/>
    <s v="July"/>
    <n v="7"/>
    <n v="2020"/>
    <n v="31"/>
    <n v="3"/>
  </r>
  <r>
    <x v="40"/>
    <s v="Corporation"/>
    <s v="FMCG"/>
    <s v="Pending"/>
    <s v="Georgia"/>
    <n v="1662060"/>
    <n v="781168.2"/>
    <n v="0.47"/>
    <s v="July"/>
    <n v="7"/>
    <n v="2020"/>
    <n v="31"/>
    <n v="3"/>
  </r>
  <r>
    <x v="34"/>
    <s v="Small business"/>
    <s v="FMCG"/>
    <s v="Pending"/>
    <s v="Nueva York"/>
    <n v="142956"/>
    <n v="64330.200000000004"/>
    <n v="0.45"/>
    <s v="July"/>
    <n v="7"/>
    <n v="2020"/>
    <n v="31"/>
    <n v="3"/>
  </r>
  <r>
    <x v="36"/>
    <s v="Corporation"/>
    <s v="FMCG"/>
    <s v="Overdue"/>
    <s v="Arizona"/>
    <n v="1382556"/>
    <n v="539196.84"/>
    <n v="0.39"/>
    <s v="July"/>
    <n v="7"/>
    <n v="2020"/>
    <n v="31"/>
    <n v="3"/>
  </r>
  <r>
    <x v="46"/>
    <s v="Corporation"/>
    <s v="FMCG"/>
    <s v="Pending"/>
    <s v="Virginia"/>
    <n v="1293869"/>
    <n v="556363.67000000004"/>
    <n v="0.43"/>
    <s v="August"/>
    <n v="8"/>
    <n v="2020"/>
    <n v="31"/>
    <n v="3"/>
  </r>
  <r>
    <x v="12"/>
    <s v="Corporation"/>
    <s v="Contract Manufacturing"/>
    <s v="Pending"/>
    <s v="Nueva Jersey"/>
    <n v="899480"/>
    <n v="314818"/>
    <n v="0.35"/>
    <s v="August"/>
    <n v="8"/>
    <n v="2020"/>
    <n v="31"/>
    <n v="3"/>
  </r>
  <r>
    <x v="38"/>
    <s v="Medium-sized business"/>
    <s v="FMCG"/>
    <s v="Paid"/>
    <s v="Misuri"/>
    <n v="261962"/>
    <n v="133600.62"/>
    <n v="0.51"/>
    <s v="August"/>
    <n v="8"/>
    <n v="2020"/>
    <n v="32"/>
    <n v="3"/>
  </r>
  <r>
    <x v="42"/>
    <s v="Corporation"/>
    <s v="FMCG"/>
    <s v="Paid"/>
    <s v="California"/>
    <n v="648483"/>
    <n v="272362.86"/>
    <n v="0.42"/>
    <s v="August"/>
    <n v="8"/>
    <n v="2020"/>
    <n v="32"/>
    <n v="3"/>
  </r>
  <r>
    <x v="29"/>
    <s v="Medium-sized business"/>
    <s v="FMCG"/>
    <s v="Overdue"/>
    <s v="Míchigan"/>
    <n v="331887"/>
    <n v="189175.59"/>
    <n v="0.56999999999999995"/>
    <s v="August"/>
    <n v="8"/>
    <n v="2020"/>
    <n v="32"/>
    <n v="3"/>
  </r>
  <r>
    <x v="5"/>
    <s v="Corporation"/>
    <s v="Contract Manufacturing"/>
    <s v="Pending"/>
    <s v="Florida"/>
    <n v="1544839"/>
    <n v="308967.8"/>
    <n v="0.2"/>
    <s v="August"/>
    <n v="8"/>
    <n v="2020"/>
    <n v="32"/>
    <n v="3"/>
  </r>
  <r>
    <x v="12"/>
    <s v="Corporation"/>
    <s v="FMCG"/>
    <s v="Paid"/>
    <s v="Nueva Jersey"/>
    <n v="1785344"/>
    <n v="1089059.8400000001"/>
    <n v="0.61"/>
    <s v="August"/>
    <n v="8"/>
    <n v="2020"/>
    <n v="32"/>
    <n v="3"/>
  </r>
  <r>
    <x v="39"/>
    <s v="Corporation"/>
    <s v="Contract Manufacturing"/>
    <s v="Paid"/>
    <s v="Texas"/>
    <n v="775614"/>
    <n v="271464.89999999997"/>
    <n v="0.35"/>
    <s v="August"/>
    <n v="8"/>
    <n v="2020"/>
    <n v="32"/>
    <n v="3"/>
  </r>
  <r>
    <x v="41"/>
    <s v="Corporation"/>
    <s v="FMCG"/>
    <s v="Paid"/>
    <s v="Míchigan"/>
    <n v="1341199"/>
    <n v="657187.51"/>
    <n v="0.49"/>
    <s v="August"/>
    <n v="8"/>
    <n v="2020"/>
    <n v="32"/>
    <n v="3"/>
  </r>
  <r>
    <x v="7"/>
    <s v="Medium-sized business"/>
    <s v="FMCG"/>
    <s v="Overdue"/>
    <s v="California"/>
    <n v="338434"/>
    <n v="182754.36000000002"/>
    <n v="0.54"/>
    <s v="August"/>
    <n v="8"/>
    <n v="2020"/>
    <n v="33"/>
    <n v="3"/>
  </r>
  <r>
    <x v="33"/>
    <s v="Corporation"/>
    <s v="Contract Manufacturing"/>
    <s v="Pending"/>
    <s v="Washington"/>
    <n v="597236"/>
    <n v="143336.63999999998"/>
    <n v="0.24"/>
    <s v="August"/>
    <n v="8"/>
    <n v="2020"/>
    <n v="33"/>
    <n v="3"/>
  </r>
  <r>
    <x v="45"/>
    <s v="Small business"/>
    <s v="Contract Manufacturing"/>
    <s v="Paid"/>
    <s v="Florida"/>
    <n v="144900"/>
    <n v="47817"/>
    <n v="0.33"/>
    <s v="August"/>
    <n v="8"/>
    <n v="2020"/>
    <n v="33"/>
    <n v="3"/>
  </r>
  <r>
    <x v="32"/>
    <s v="Medium-sized business"/>
    <s v="FMCG"/>
    <s v="Overdue"/>
    <s v="Washington"/>
    <n v="419931"/>
    <n v="193168.26"/>
    <n v="0.46"/>
    <s v="August"/>
    <n v="8"/>
    <n v="2020"/>
    <n v="33"/>
    <n v="3"/>
  </r>
  <r>
    <x v="25"/>
    <s v="Small business"/>
    <s v="Contract Manufacturing"/>
    <s v="Paid"/>
    <s v="Nueva Jersey"/>
    <n v="81810"/>
    <n v="25361.1"/>
    <n v="0.31"/>
    <s v="August"/>
    <n v="8"/>
    <n v="2020"/>
    <n v="33"/>
    <n v="3"/>
  </r>
  <r>
    <x v="47"/>
    <s v="Corporation"/>
    <s v="FMCG"/>
    <s v="Paid"/>
    <s v="Tennessee"/>
    <n v="571729"/>
    <n v="303016.37"/>
    <n v="0.53"/>
    <s v="August"/>
    <n v="8"/>
    <n v="2020"/>
    <n v="33"/>
    <n v="3"/>
  </r>
  <r>
    <x v="18"/>
    <s v="Corporation"/>
    <s v="Contract Manufacturing"/>
    <s v="Paid"/>
    <s v="Washington"/>
    <n v="1554681"/>
    <n v="513044.73000000004"/>
    <n v="0.33"/>
    <s v="August"/>
    <n v="8"/>
    <n v="2020"/>
    <n v="33"/>
    <n v="3"/>
  </r>
  <r>
    <x v="4"/>
    <s v="Corporation"/>
    <s v="FMCG"/>
    <s v="Paid"/>
    <s v="Arizona"/>
    <n v="932895"/>
    <n v="438460.64999999997"/>
    <n v="0.47"/>
    <s v="August"/>
    <n v="8"/>
    <n v="2020"/>
    <n v="34"/>
    <n v="3"/>
  </r>
  <r>
    <x v="38"/>
    <s v="Medium-sized business"/>
    <s v="Contract Manufacturing"/>
    <s v="Paid"/>
    <s v="Misuri"/>
    <n v="318813"/>
    <n v="95643.9"/>
    <n v="0.3"/>
    <s v="August"/>
    <n v="8"/>
    <n v="2020"/>
    <n v="34"/>
    <n v="3"/>
  </r>
  <r>
    <x v="11"/>
    <s v="Medium-sized business"/>
    <s v="Contract Manufacturing"/>
    <s v="Pending"/>
    <s v="Ohio"/>
    <n v="473294"/>
    <n v="104124.68000000001"/>
    <n v="0.22"/>
    <s v="August"/>
    <n v="8"/>
    <n v="2020"/>
    <n v="34"/>
    <n v="3"/>
  </r>
  <r>
    <x v="23"/>
    <s v="Corporation"/>
    <s v="FMCG"/>
    <s v="Paid"/>
    <s v="California"/>
    <n v="1662912"/>
    <n v="848085.12"/>
    <n v="0.51"/>
    <s v="August"/>
    <n v="8"/>
    <n v="2020"/>
    <n v="34"/>
    <n v="3"/>
  </r>
  <r>
    <x v="34"/>
    <s v="Small business"/>
    <s v="FMCG"/>
    <s v="Paid"/>
    <s v="Nueva York"/>
    <n v="120508"/>
    <n v="51818.44"/>
    <n v="0.43"/>
    <s v="August"/>
    <n v="8"/>
    <n v="2020"/>
    <n v="34"/>
    <n v="3"/>
  </r>
  <r>
    <x v="24"/>
    <s v="Corporation"/>
    <s v="Industrial cereal products"/>
    <s v="Paid"/>
    <s v="Indiana"/>
    <n v="1596200"/>
    <n v="542708"/>
    <n v="0.34"/>
    <s v="August"/>
    <n v="8"/>
    <n v="2020"/>
    <n v="34"/>
    <n v="3"/>
  </r>
  <r>
    <x v="28"/>
    <s v="Corporation"/>
    <s v="FMCG"/>
    <s v="Paid"/>
    <s v="Misuri"/>
    <n v="681172"/>
    <n v="272468.8"/>
    <n v="0.4"/>
    <s v="August"/>
    <n v="8"/>
    <n v="2020"/>
    <n v="34"/>
    <n v="3"/>
  </r>
  <r>
    <x v="14"/>
    <s v="Small business"/>
    <s v="Contract Manufacturing"/>
    <s v="Overdue"/>
    <s v="Nueva Jersey"/>
    <n v="87947"/>
    <n v="21986.75"/>
    <n v="0.25"/>
    <s v="August"/>
    <n v="8"/>
    <n v="2020"/>
    <n v="35"/>
    <n v="3"/>
  </r>
  <r>
    <x v="23"/>
    <s v="Corporation"/>
    <s v="Contract Manufacturing"/>
    <s v="Paid"/>
    <s v="California"/>
    <n v="1302997"/>
    <n v="260599.40000000002"/>
    <n v="0.2"/>
    <s v="August"/>
    <n v="8"/>
    <n v="2020"/>
    <n v="35"/>
    <n v="3"/>
  </r>
  <r>
    <x v="10"/>
    <s v="Corporation"/>
    <s v="FMCG"/>
    <s v="Paid"/>
    <s v="Ohio"/>
    <n v="608438"/>
    <n v="322472.14"/>
    <n v="0.53"/>
    <s v="August"/>
    <n v="8"/>
    <n v="2020"/>
    <n v="35"/>
    <n v="3"/>
  </r>
  <r>
    <x v="12"/>
    <s v="Corporation"/>
    <s v="FMCG"/>
    <s v="Pending"/>
    <s v="Nueva Jersey"/>
    <n v="771906"/>
    <n v="463143.6"/>
    <n v="0.6"/>
    <s v="August"/>
    <n v="8"/>
    <n v="2020"/>
    <n v="35"/>
    <n v="3"/>
  </r>
  <r>
    <x v="2"/>
    <s v="Small business"/>
    <s v="Contract Manufacturing"/>
    <s v="Overdue"/>
    <s v="Illinois"/>
    <n v="132708"/>
    <n v="29195.759999999998"/>
    <n v="0.22"/>
    <s v="August"/>
    <n v="8"/>
    <n v="2020"/>
    <n v="35"/>
    <n v="3"/>
  </r>
  <r>
    <x v="13"/>
    <s v="Medium-sized business"/>
    <s v="Contract Manufacturing"/>
    <s v="Paid"/>
    <s v="Maryland"/>
    <n v="369318"/>
    <n v="125568.12000000001"/>
    <n v="0.34"/>
    <s v="August"/>
    <n v="8"/>
    <n v="2020"/>
    <n v="35"/>
    <n v="3"/>
  </r>
  <r>
    <x v="38"/>
    <s v="Medium-sized business"/>
    <s v="Contract Manufacturing"/>
    <s v="Paid"/>
    <s v="Misuri"/>
    <n v="284931"/>
    <n v="91177.919999999998"/>
    <n v="0.32"/>
    <s v="August"/>
    <n v="8"/>
    <n v="2020"/>
    <n v="35"/>
    <n v="3"/>
  </r>
  <r>
    <x v="42"/>
    <s v="Corporation"/>
    <s v="Industrial cereal products"/>
    <s v="Paid"/>
    <s v="California"/>
    <n v="1488165"/>
    <n v="461331.15"/>
    <n v="0.31"/>
    <s v="August"/>
    <n v="8"/>
    <n v="2020"/>
    <n v="36"/>
    <n v="3"/>
  </r>
  <r>
    <x v="35"/>
    <s v="Medium-sized business"/>
    <s v="FMCG"/>
    <s v="Paid"/>
    <s v="Misuri"/>
    <n v="458078"/>
    <n v="196973.54"/>
    <n v="0.43"/>
    <s v="September"/>
    <n v="9"/>
    <n v="2020"/>
    <n v="36"/>
    <n v="3"/>
  </r>
  <r>
    <x v="21"/>
    <s v="Corporation"/>
    <s v="FMCG"/>
    <s v="Paid"/>
    <s v="Virginia"/>
    <n v="1641219"/>
    <n v="754960.74"/>
    <n v="0.46"/>
    <s v="September"/>
    <n v="9"/>
    <n v="2020"/>
    <n v="36"/>
    <n v="3"/>
  </r>
  <r>
    <x v="21"/>
    <s v="Corporation"/>
    <s v="Contract Manufacturing"/>
    <s v="Paid"/>
    <s v="Virginia"/>
    <n v="847483"/>
    <n v="186446.26"/>
    <n v="0.22"/>
    <s v="September"/>
    <n v="9"/>
    <n v="2020"/>
    <n v="36"/>
    <n v="3"/>
  </r>
  <r>
    <x v="46"/>
    <s v="Corporation"/>
    <s v="Contract Manufacturing"/>
    <s v="Paid"/>
    <s v="Virginia"/>
    <n v="964474"/>
    <n v="337565.89999999997"/>
    <n v="0.35"/>
    <s v="September"/>
    <n v="9"/>
    <n v="2020"/>
    <n v="36"/>
    <n v="3"/>
  </r>
  <r>
    <x v="40"/>
    <s v="Corporation"/>
    <s v="Industrial cereal products"/>
    <s v="Paid"/>
    <s v="Georgia"/>
    <n v="1222331"/>
    <n v="342252.68000000005"/>
    <n v="0.28000000000000003"/>
    <s v="September"/>
    <n v="9"/>
    <n v="2020"/>
    <n v="36"/>
    <n v="3"/>
  </r>
  <r>
    <x v="48"/>
    <s v="Corporation"/>
    <s v="FMCG"/>
    <s v="Paid"/>
    <s v="Washington"/>
    <n v="506409"/>
    <n v="278524.95"/>
    <n v="0.55000000000000004"/>
    <s v="September"/>
    <n v="9"/>
    <n v="2020"/>
    <n v="36"/>
    <n v="3"/>
  </r>
  <r>
    <x v="21"/>
    <s v="Corporation"/>
    <s v="Contract Manufacturing"/>
    <s v="Paid"/>
    <s v="Virginia"/>
    <n v="912016"/>
    <n v="273604.8"/>
    <n v="0.3"/>
    <s v="September"/>
    <n v="9"/>
    <n v="2020"/>
    <n v="37"/>
    <n v="3"/>
  </r>
  <r>
    <x v="29"/>
    <s v="Medium-sized business"/>
    <s v="Contract Manufacturing"/>
    <s v="Paid"/>
    <s v="Míchigan"/>
    <n v="438020"/>
    <n v="96364.4"/>
    <n v="0.22"/>
    <s v="September"/>
    <n v="9"/>
    <n v="2020"/>
    <n v="37"/>
    <n v="3"/>
  </r>
  <r>
    <x v="7"/>
    <s v="Medium-sized business"/>
    <s v="Industrial cereal products"/>
    <s v="Paid"/>
    <s v="California"/>
    <n v="348421"/>
    <n v="76652.62"/>
    <n v="0.22"/>
    <s v="September"/>
    <n v="9"/>
    <n v="2020"/>
    <n v="37"/>
    <n v="3"/>
  </r>
  <r>
    <x v="42"/>
    <s v="Corporation"/>
    <s v="FMCG"/>
    <s v="Pending"/>
    <s v="California"/>
    <n v="1393102"/>
    <n v="780137.12000000011"/>
    <n v="0.56000000000000005"/>
    <s v="September"/>
    <n v="9"/>
    <n v="2020"/>
    <n v="37"/>
    <n v="3"/>
  </r>
  <r>
    <x v="29"/>
    <s v="Medium-sized business"/>
    <s v="Contract Manufacturing"/>
    <s v="Paid"/>
    <s v="Míchigan"/>
    <n v="383469"/>
    <n v="111206.01"/>
    <n v="0.28999999999999998"/>
    <s v="September"/>
    <n v="9"/>
    <n v="2020"/>
    <n v="37"/>
    <n v="3"/>
  </r>
  <r>
    <x v="43"/>
    <s v="Corporation"/>
    <s v="FMCG"/>
    <s v="Paid"/>
    <s v="Texas"/>
    <n v="1047154"/>
    <n v="680650.1"/>
    <n v="0.65"/>
    <s v="September"/>
    <n v="9"/>
    <n v="2020"/>
    <n v="37"/>
    <n v="3"/>
  </r>
  <r>
    <x v="0"/>
    <s v="Small business"/>
    <s v="Industrial cereal products"/>
    <s v="Paid"/>
    <s v="Tennessee"/>
    <n v="155230"/>
    <n v="54330.5"/>
    <n v="0.35"/>
    <s v="September"/>
    <n v="9"/>
    <n v="2020"/>
    <n v="37"/>
    <n v="3"/>
  </r>
  <r>
    <x v="34"/>
    <s v="Small business"/>
    <s v="Contract Manufacturing"/>
    <s v="Paid"/>
    <s v="Nueva York"/>
    <n v="183661"/>
    <n v="51425.08"/>
    <n v="0.28000000000000003"/>
    <s v="September"/>
    <n v="9"/>
    <n v="2020"/>
    <n v="38"/>
    <n v="3"/>
  </r>
  <r>
    <x v="4"/>
    <s v="Corporation"/>
    <s v="FMCG"/>
    <s v="Paid"/>
    <s v="Arizona"/>
    <n v="887397"/>
    <n v="310588.94999999995"/>
    <n v="0.35"/>
    <s v="September"/>
    <n v="9"/>
    <n v="2020"/>
    <n v="38"/>
    <n v="3"/>
  </r>
  <r>
    <x v="1"/>
    <s v="Medium-sized business"/>
    <s v="FMCG"/>
    <s v="Paid"/>
    <s v="Virginia"/>
    <n v="266790"/>
    <n v="117387.6"/>
    <n v="0.44"/>
    <s v="September"/>
    <n v="9"/>
    <n v="2020"/>
    <n v="38"/>
    <n v="3"/>
  </r>
  <r>
    <x v="38"/>
    <s v="Medium-sized business"/>
    <s v="Contract Manufacturing"/>
    <s v="Paid"/>
    <s v="Misuri"/>
    <n v="387056"/>
    <n v="127728.48000000001"/>
    <n v="0.33"/>
    <s v="September"/>
    <n v="9"/>
    <n v="2020"/>
    <n v="38"/>
    <n v="3"/>
  </r>
  <r>
    <x v="15"/>
    <s v="Small business"/>
    <s v="Contract Manufacturing"/>
    <s v="Pending"/>
    <s v="Florida"/>
    <n v="96633"/>
    <n v="19326.600000000002"/>
    <n v="0.2"/>
    <s v="September"/>
    <n v="9"/>
    <n v="2020"/>
    <n v="38"/>
    <n v="3"/>
  </r>
  <r>
    <x v="35"/>
    <s v="Medium-sized business"/>
    <s v="FMCG"/>
    <s v="Paid"/>
    <s v="Misuri"/>
    <n v="420963"/>
    <n v="206271.87"/>
    <n v="0.49"/>
    <s v="September"/>
    <n v="9"/>
    <n v="2020"/>
    <n v="38"/>
    <n v="3"/>
  </r>
  <r>
    <x v="3"/>
    <s v="Corporation"/>
    <s v="FMCG"/>
    <s v="Pending"/>
    <s v="Míchigan"/>
    <n v="530427"/>
    <n v="291734.85000000003"/>
    <n v="0.55000000000000004"/>
    <s v="September"/>
    <n v="9"/>
    <n v="2020"/>
    <n v="38"/>
    <n v="3"/>
  </r>
  <r>
    <x v="39"/>
    <s v="Corporation"/>
    <s v="FMCG"/>
    <s v="Paid"/>
    <s v="Texas"/>
    <n v="1689997"/>
    <n v="760498.65"/>
    <n v="0.45"/>
    <s v="September"/>
    <n v="9"/>
    <n v="2020"/>
    <n v="39"/>
    <n v="3"/>
  </r>
  <r>
    <x v="9"/>
    <s v="Corporation"/>
    <s v="FMCG"/>
    <s v="Paid"/>
    <s v="Tennessee"/>
    <n v="1501505"/>
    <n v="585586.95000000007"/>
    <n v="0.39"/>
    <s v="September"/>
    <n v="9"/>
    <n v="2020"/>
    <n v="39"/>
    <n v="3"/>
  </r>
  <r>
    <x v="2"/>
    <s v="Small business"/>
    <s v="FMCG"/>
    <s v="Paid"/>
    <s v="Illinois"/>
    <n v="204124"/>
    <n v="100020.76"/>
    <n v="0.49"/>
    <s v="September"/>
    <n v="9"/>
    <n v="2020"/>
    <n v="39"/>
    <n v="3"/>
  </r>
  <r>
    <x v="38"/>
    <s v="Medium-sized business"/>
    <s v="FMCG"/>
    <s v="Paid"/>
    <s v="Misuri"/>
    <n v="442267"/>
    <n v="221133.5"/>
    <n v="0.5"/>
    <s v="September"/>
    <n v="9"/>
    <n v="2020"/>
    <n v="39"/>
    <n v="3"/>
  </r>
  <r>
    <x v="41"/>
    <s v="Corporation"/>
    <s v="Contract Manufacturing"/>
    <s v="Paid"/>
    <s v="Míchigan"/>
    <n v="1033587"/>
    <n v="289404.36000000004"/>
    <n v="0.28000000000000003"/>
    <s v="September"/>
    <n v="9"/>
    <n v="2020"/>
    <n v="39"/>
    <n v="3"/>
  </r>
  <r>
    <x v="12"/>
    <s v="Corporation"/>
    <s v="FMCG"/>
    <s v="Paid"/>
    <s v="Nueva Jersey"/>
    <n v="1671172"/>
    <n v="902432.88"/>
    <n v="0.54"/>
    <s v="September"/>
    <n v="9"/>
    <n v="2020"/>
    <n v="39"/>
    <n v="3"/>
  </r>
  <r>
    <x v="22"/>
    <s v="Corporation"/>
    <s v="Contract Manufacturing"/>
    <s v="Paid"/>
    <s v="Nueva Jersey"/>
    <n v="1116901"/>
    <n v="301563.27"/>
    <n v="0.27"/>
    <s v="September"/>
    <n v="9"/>
    <n v="2020"/>
    <n v="39"/>
    <n v="3"/>
  </r>
  <r>
    <x v="15"/>
    <s v="Small business"/>
    <s v="FMCG"/>
    <s v="Paid"/>
    <s v="Florida"/>
    <n v="247246"/>
    <n v="160709.9"/>
    <n v="0.65"/>
    <s v="September"/>
    <n v="9"/>
    <n v="2020"/>
    <n v="40"/>
    <n v="3"/>
  </r>
  <r>
    <x v="8"/>
    <s v="Corporation"/>
    <s v="FMCG"/>
    <s v="Paid"/>
    <s v="Wisconsin"/>
    <n v="1438815"/>
    <n v="661854.9"/>
    <n v="0.46"/>
    <s v="September"/>
    <n v="9"/>
    <n v="2020"/>
    <n v="40"/>
    <n v="3"/>
  </r>
  <r>
    <x v="42"/>
    <s v="Corporation"/>
    <s v="Contract Manufacturing"/>
    <s v="Paid"/>
    <s v="California"/>
    <n v="561590"/>
    <n v="151629.30000000002"/>
    <n v="0.27"/>
    <s v="September"/>
    <n v="9"/>
    <n v="2020"/>
    <n v="40"/>
    <n v="3"/>
  </r>
  <r>
    <x v="47"/>
    <s v="Corporation"/>
    <s v="Contract Manufacturing"/>
    <s v="Paid"/>
    <s v="Tennessee"/>
    <n v="868851"/>
    <n v="260655.3"/>
    <n v="0.3"/>
    <s v="October"/>
    <n v="10"/>
    <n v="2020"/>
    <n v="40"/>
    <n v="4"/>
  </r>
  <r>
    <x v="49"/>
    <s v="Small business"/>
    <s v="FMCG"/>
    <s v="Pending"/>
    <s v="Massachusetts"/>
    <n v="155888"/>
    <n v="70149.600000000006"/>
    <n v="0.45"/>
    <s v="October"/>
    <n v="10"/>
    <n v="2020"/>
    <n v="40"/>
    <n v="4"/>
  </r>
  <r>
    <x v="31"/>
    <s v="Medium-sized business"/>
    <s v="FMCG"/>
    <s v="Overdue"/>
    <s v="Arizona"/>
    <n v="497926"/>
    <n v="313693.38"/>
    <n v="0.63"/>
    <s v="October"/>
    <n v="10"/>
    <n v="2020"/>
    <n v="40"/>
    <n v="4"/>
  </r>
  <r>
    <x v="0"/>
    <s v="Small business"/>
    <s v="Contract Manufacturing"/>
    <s v="Paid"/>
    <s v="Tennessee"/>
    <n v="238623"/>
    <n v="66814.44"/>
    <n v="0.28000000000000003"/>
    <s v="October"/>
    <n v="10"/>
    <n v="2020"/>
    <n v="40"/>
    <n v="4"/>
  </r>
  <r>
    <x v="19"/>
    <s v="Medium-sized business"/>
    <s v="FMCG"/>
    <s v="Paid"/>
    <s v="Carolina del Norte"/>
    <n v="418236"/>
    <n v="150564.96"/>
    <n v="0.36"/>
    <s v="October"/>
    <n v="10"/>
    <n v="2020"/>
    <n v="41"/>
    <n v="4"/>
  </r>
  <r>
    <x v="32"/>
    <s v="Medium-sized business"/>
    <s v="FMCG"/>
    <s v="Paid"/>
    <s v="Washington"/>
    <n v="338660"/>
    <n v="213355.8"/>
    <n v="0.63"/>
    <s v="October"/>
    <n v="10"/>
    <n v="2020"/>
    <n v="41"/>
    <n v="4"/>
  </r>
  <r>
    <x v="32"/>
    <s v="Medium-sized business"/>
    <s v="Industrial cereal products"/>
    <s v="Paid"/>
    <s v="Washington"/>
    <n v="417615"/>
    <n v="125284.5"/>
    <n v="0.3"/>
    <s v="October"/>
    <n v="10"/>
    <n v="2020"/>
    <n v="41"/>
    <n v="4"/>
  </r>
  <r>
    <x v="29"/>
    <s v="Medium-sized business"/>
    <s v="FMCG"/>
    <s v="Pending"/>
    <s v="Míchigan"/>
    <n v="254964"/>
    <n v="101985.60000000001"/>
    <n v="0.4"/>
    <s v="October"/>
    <n v="10"/>
    <n v="2020"/>
    <n v="41"/>
    <n v="4"/>
  </r>
  <r>
    <x v="43"/>
    <s v="Corporation"/>
    <s v="Contract Manufacturing"/>
    <s v="Paid"/>
    <s v="Texas"/>
    <n v="776690"/>
    <n v="209706.30000000002"/>
    <n v="0.27"/>
    <s v="October"/>
    <n v="10"/>
    <n v="2020"/>
    <n v="41"/>
    <n v="4"/>
  </r>
  <r>
    <x v="14"/>
    <s v="Small business"/>
    <s v="FMCG"/>
    <s v="Paid"/>
    <s v="Nueva Jersey"/>
    <n v="213508"/>
    <n v="89673.36"/>
    <n v="0.42"/>
    <s v="October"/>
    <n v="10"/>
    <n v="2020"/>
    <n v="41"/>
    <n v="4"/>
  </r>
  <r>
    <x v="40"/>
    <s v="Corporation"/>
    <s v="FMCG"/>
    <s v="Paid"/>
    <s v="Georgia"/>
    <n v="784129"/>
    <n v="345016.76"/>
    <n v="0.44"/>
    <s v="October"/>
    <n v="10"/>
    <n v="2020"/>
    <n v="41"/>
    <n v="4"/>
  </r>
  <r>
    <x v="41"/>
    <s v="Corporation"/>
    <s v="FMCG"/>
    <s v="Paid"/>
    <s v="Míchigan"/>
    <n v="1379835"/>
    <n v="496740.6"/>
    <n v="0.36"/>
    <s v="October"/>
    <n v="10"/>
    <n v="2020"/>
    <n v="42"/>
    <n v="4"/>
  </r>
  <r>
    <x v="32"/>
    <s v="Medium-sized business"/>
    <s v="FMCG"/>
    <s v="Paid"/>
    <s v="Washington"/>
    <n v="364303"/>
    <n v="214938.77"/>
    <n v="0.59"/>
    <s v="October"/>
    <n v="10"/>
    <n v="2020"/>
    <n v="42"/>
    <n v="4"/>
  </r>
  <r>
    <x v="2"/>
    <s v="Small business"/>
    <s v="Contract Manufacturing"/>
    <s v="Paid"/>
    <s v="Illinois"/>
    <n v="134868"/>
    <n v="33717"/>
    <n v="0.25"/>
    <s v="October"/>
    <n v="10"/>
    <n v="2020"/>
    <n v="42"/>
    <n v="4"/>
  </r>
  <r>
    <x v="10"/>
    <s v="Corporation"/>
    <s v="FMCG"/>
    <s v="Pending"/>
    <s v="Ohio"/>
    <n v="1698849"/>
    <n v="679539.60000000009"/>
    <n v="0.4"/>
    <s v="October"/>
    <n v="10"/>
    <n v="2020"/>
    <n v="42"/>
    <n v="4"/>
  </r>
  <r>
    <x v="42"/>
    <s v="Corporation"/>
    <s v="Contract Manufacturing"/>
    <s v="Paid"/>
    <s v="California"/>
    <n v="1358010"/>
    <n v="325922.39999999997"/>
    <n v="0.24"/>
    <s v="October"/>
    <n v="10"/>
    <n v="2020"/>
    <n v="42"/>
    <n v="4"/>
  </r>
  <r>
    <x v="7"/>
    <s v="Medium-sized business"/>
    <s v="FMCG"/>
    <s v="Paid"/>
    <s v="California"/>
    <n v="310436"/>
    <n v="149009.28"/>
    <n v="0.48"/>
    <s v="October"/>
    <n v="10"/>
    <n v="2020"/>
    <n v="42"/>
    <n v="4"/>
  </r>
  <r>
    <x v="22"/>
    <s v="Corporation"/>
    <s v="FMCG"/>
    <s v="Paid"/>
    <s v="Nueva Jersey"/>
    <n v="1097320"/>
    <n v="592552.80000000005"/>
    <n v="0.54"/>
    <s v="October"/>
    <n v="10"/>
    <n v="2020"/>
    <n v="42"/>
    <n v="4"/>
  </r>
  <r>
    <x v="32"/>
    <s v="Medium-sized business"/>
    <s v="FMCG"/>
    <s v="Paid"/>
    <s v="Washington"/>
    <n v="469296"/>
    <n v="286270.56"/>
    <n v="0.61"/>
    <s v="October"/>
    <n v="10"/>
    <n v="2020"/>
    <n v="43"/>
    <n v="4"/>
  </r>
  <r>
    <x v="43"/>
    <s v="Corporation"/>
    <s v="Contract Manufacturing"/>
    <s v="Paid"/>
    <s v="Texas"/>
    <n v="1364484"/>
    <n v="532148.76"/>
    <n v="0.39"/>
    <s v="October"/>
    <n v="10"/>
    <n v="2020"/>
    <n v="43"/>
    <n v="4"/>
  </r>
  <r>
    <x v="12"/>
    <s v="Corporation"/>
    <s v="Contract Manufacturing"/>
    <s v="Paid"/>
    <s v="Nueva Jersey"/>
    <n v="1720932"/>
    <n v="585116.88"/>
    <n v="0.34"/>
    <s v="October"/>
    <n v="10"/>
    <n v="2020"/>
    <n v="43"/>
    <n v="4"/>
  </r>
  <r>
    <x v="24"/>
    <s v="Corporation"/>
    <s v="Industrial cereal products"/>
    <s v="Paid"/>
    <s v="Indiana"/>
    <n v="509018"/>
    <n v="101803.6"/>
    <n v="0.2"/>
    <s v="October"/>
    <n v="10"/>
    <n v="2020"/>
    <n v="43"/>
    <n v="4"/>
  </r>
  <r>
    <x v="10"/>
    <s v="Corporation"/>
    <s v="Contract Manufacturing"/>
    <s v="Overdue"/>
    <s v="Ohio"/>
    <n v="1488507"/>
    <n v="550747.59"/>
    <n v="0.37"/>
    <s v="October"/>
    <n v="10"/>
    <n v="2020"/>
    <n v="43"/>
    <n v="4"/>
  </r>
  <r>
    <x v="31"/>
    <s v="Medium-sized business"/>
    <s v="Contract Manufacturing"/>
    <s v="Pending"/>
    <s v="Arizona"/>
    <n v="367531"/>
    <n v="73506.2"/>
    <n v="0.2"/>
    <s v="October"/>
    <n v="10"/>
    <n v="2020"/>
    <n v="43"/>
    <n v="4"/>
  </r>
  <r>
    <x v="43"/>
    <s v="Corporation"/>
    <s v="Contract Manufacturing"/>
    <s v="Overdue"/>
    <s v="Texas"/>
    <n v="974343"/>
    <n v="341020.05"/>
    <n v="0.35"/>
    <s v="October"/>
    <n v="10"/>
    <n v="2020"/>
    <n v="43"/>
    <n v="4"/>
  </r>
  <r>
    <x v="0"/>
    <s v="Small business"/>
    <s v="FMCG"/>
    <s v="Paid"/>
    <s v="Tennessee"/>
    <n v="87410"/>
    <n v="47201.4"/>
    <n v="0.54"/>
    <s v="October"/>
    <n v="10"/>
    <n v="2020"/>
    <n v="44"/>
    <n v="4"/>
  </r>
  <r>
    <x v="35"/>
    <s v="Medium-sized business"/>
    <s v="FMCG"/>
    <s v="Paid"/>
    <s v="Misuri"/>
    <n v="465629"/>
    <n v="204876.76"/>
    <n v="0.44"/>
    <s v="October"/>
    <n v="10"/>
    <n v="2020"/>
    <n v="44"/>
    <n v="4"/>
  </r>
  <r>
    <x v="18"/>
    <s v="Corporation"/>
    <s v="Contract Manufacturing"/>
    <s v="Paid"/>
    <s v="Washington"/>
    <n v="1488891"/>
    <n v="580667.49"/>
    <n v="0.39"/>
    <s v="October"/>
    <n v="10"/>
    <n v="2020"/>
    <n v="44"/>
    <n v="4"/>
  </r>
  <r>
    <x v="18"/>
    <s v="Corporation"/>
    <s v="FMCG"/>
    <s v="Paid"/>
    <s v="Washington"/>
    <n v="730400"/>
    <n v="409024.00000000006"/>
    <n v="0.56000000000000005"/>
    <s v="October"/>
    <n v="10"/>
    <n v="2020"/>
    <n v="44"/>
    <n v="4"/>
  </r>
  <r>
    <x v="17"/>
    <s v="Corporation"/>
    <s v="FMCG"/>
    <s v="Paid"/>
    <s v="Texas"/>
    <n v="1032998"/>
    <n v="464849.10000000003"/>
    <n v="0.45"/>
    <s v="October"/>
    <n v="10"/>
    <n v="2020"/>
    <n v="44"/>
    <n v="4"/>
  </r>
  <r>
    <x v="46"/>
    <s v="Corporation"/>
    <s v="FMCG"/>
    <s v="Pending"/>
    <s v="Virginia"/>
    <n v="1242206"/>
    <n v="596258.88"/>
    <n v="0.48"/>
    <s v="October"/>
    <n v="10"/>
    <n v="2020"/>
    <n v="44"/>
    <n v="4"/>
  </r>
  <r>
    <x v="17"/>
    <s v="Corporation"/>
    <s v="FMCG"/>
    <s v="Paid"/>
    <s v="Texas"/>
    <n v="1049790"/>
    <n v="524895"/>
    <n v="0.5"/>
    <s v="November"/>
    <n v="11"/>
    <n v="2020"/>
    <n v="44"/>
    <n v="4"/>
  </r>
  <r>
    <x v="8"/>
    <s v="Corporation"/>
    <s v="Contract Manufacturing"/>
    <s v="Pending"/>
    <s v="Wisconsin"/>
    <n v="518539"/>
    <n v="119263.97"/>
    <n v="0.23"/>
    <s v="November"/>
    <n v="11"/>
    <n v="2020"/>
    <n v="45"/>
    <n v="4"/>
  </r>
  <r>
    <x v="31"/>
    <s v="Medium-sized business"/>
    <s v="Industrial cereal products"/>
    <s v="Overdue"/>
    <s v="Arizona"/>
    <n v="275622"/>
    <n v="46855.740000000005"/>
    <n v="0.17"/>
    <s v="November"/>
    <n v="11"/>
    <n v="2020"/>
    <n v="45"/>
    <n v="4"/>
  </r>
  <r>
    <x v="49"/>
    <s v="Small business"/>
    <s v="Contract Manufacturing"/>
    <s v="Overdue"/>
    <s v="Massachusetts"/>
    <n v="179891"/>
    <n v="43173.84"/>
    <n v="0.24"/>
    <s v="November"/>
    <n v="11"/>
    <n v="2020"/>
    <n v="45"/>
    <n v="4"/>
  </r>
  <r>
    <x v="2"/>
    <s v="Small business"/>
    <s v="Contract Manufacturing"/>
    <s v="Paid"/>
    <s v="Illinois"/>
    <n v="154553"/>
    <n v="34001.660000000003"/>
    <n v="0.22"/>
    <s v="November"/>
    <n v="11"/>
    <n v="2020"/>
    <n v="45"/>
    <n v="4"/>
  </r>
  <r>
    <x v="47"/>
    <s v="Corporation"/>
    <s v="Contract Manufacturing"/>
    <s v="Paid"/>
    <s v="Tennessee"/>
    <n v="1606484"/>
    <n v="530139.72"/>
    <n v="0.33"/>
    <s v="November"/>
    <n v="11"/>
    <n v="2020"/>
    <n v="45"/>
    <n v="4"/>
  </r>
  <r>
    <x v="35"/>
    <s v="Medium-sized business"/>
    <s v="FMCG"/>
    <s v="Paid"/>
    <s v="Misuri"/>
    <n v="436177"/>
    <n v="205003.19"/>
    <n v="0.47"/>
    <s v="November"/>
    <n v="11"/>
    <n v="2020"/>
    <n v="45"/>
    <n v="4"/>
  </r>
  <r>
    <x v="26"/>
    <s v="Corporation"/>
    <s v="FMCG"/>
    <s v="Paid"/>
    <s v="Míchigan"/>
    <n v="1299103"/>
    <n v="623569.43999999994"/>
    <n v="0.48"/>
    <s v="November"/>
    <n v="11"/>
    <n v="2020"/>
    <n v="45"/>
    <n v="4"/>
  </r>
  <r>
    <x v="31"/>
    <s v="Medium-sized business"/>
    <s v="FMCG"/>
    <s v="Paid"/>
    <s v="Arizona"/>
    <n v="453241"/>
    <n v="267412.19"/>
    <n v="0.59"/>
    <s v="November"/>
    <n v="11"/>
    <n v="2020"/>
    <n v="46"/>
    <n v="4"/>
  </r>
  <r>
    <x v="35"/>
    <s v="Medium-sized business"/>
    <s v="Contract Manufacturing"/>
    <s v="Paid"/>
    <s v="Misuri"/>
    <n v="425802"/>
    <n v="106450.5"/>
    <n v="0.25"/>
    <s v="November"/>
    <n v="11"/>
    <n v="2020"/>
    <n v="46"/>
    <n v="4"/>
  </r>
  <r>
    <x v="9"/>
    <s v="Corporation"/>
    <s v="Contract Manufacturing"/>
    <s v="Paid"/>
    <s v="Tennessee"/>
    <n v="1498486"/>
    <n v="344651.78"/>
    <n v="0.23"/>
    <s v="November"/>
    <n v="11"/>
    <n v="2020"/>
    <n v="46"/>
    <n v="4"/>
  </r>
  <r>
    <x v="46"/>
    <s v="Corporation"/>
    <s v="Contract Manufacturing"/>
    <s v="Paid"/>
    <s v="Virginia"/>
    <n v="1061060"/>
    <n v="413813.4"/>
    <n v="0.39"/>
    <s v="November"/>
    <n v="11"/>
    <n v="2020"/>
    <n v="46"/>
    <n v="4"/>
  </r>
  <r>
    <x v="46"/>
    <s v="Corporation"/>
    <s v="FMCG"/>
    <s v="Paid"/>
    <s v="Virginia"/>
    <n v="1084949"/>
    <n v="705216.85"/>
    <n v="0.65"/>
    <s v="November"/>
    <n v="11"/>
    <n v="2020"/>
    <n v="46"/>
    <n v="4"/>
  </r>
  <r>
    <x v="9"/>
    <s v="Corporation"/>
    <s v="Contract Manufacturing"/>
    <s v="Paid"/>
    <s v="Tennessee"/>
    <n v="1373768"/>
    <n v="370917.36000000004"/>
    <n v="0.27"/>
    <s v="November"/>
    <n v="11"/>
    <n v="2020"/>
    <n v="46"/>
    <n v="4"/>
  </r>
  <r>
    <x v="33"/>
    <s v="Corporation"/>
    <s v="Contract Manufacturing"/>
    <s v="Paid"/>
    <s v="Washington"/>
    <n v="1290380"/>
    <n v="503248.2"/>
    <n v="0.39"/>
    <s v="November"/>
    <n v="11"/>
    <n v="2020"/>
    <n v="46"/>
    <n v="4"/>
  </r>
  <r>
    <x v="25"/>
    <s v="Small business"/>
    <s v="FMCG"/>
    <s v="Paid"/>
    <s v="Nueva Jersey"/>
    <n v="147057"/>
    <n v="67646.22"/>
    <n v="0.46"/>
    <s v="November"/>
    <n v="11"/>
    <n v="2020"/>
    <n v="47"/>
    <n v="4"/>
  </r>
  <r>
    <x v="36"/>
    <s v="Corporation"/>
    <s v="FMCG"/>
    <s v="Pending"/>
    <s v="Arizona"/>
    <n v="1034012"/>
    <n v="403264.68"/>
    <n v="0.39"/>
    <s v="November"/>
    <n v="11"/>
    <n v="2020"/>
    <n v="47"/>
    <n v="4"/>
  </r>
  <r>
    <x v="10"/>
    <s v="Corporation"/>
    <s v="FMCG"/>
    <s v="Paid"/>
    <s v="Ohio"/>
    <n v="786732"/>
    <n v="393366"/>
    <n v="0.5"/>
    <s v="November"/>
    <n v="11"/>
    <n v="2020"/>
    <n v="47"/>
    <n v="4"/>
  </r>
  <r>
    <x v="14"/>
    <s v="Small business"/>
    <s v="FMCG"/>
    <s v="Paid"/>
    <s v="Nueva Jersey"/>
    <n v="239536"/>
    <n v="143721.60000000001"/>
    <n v="0.6"/>
    <s v="November"/>
    <n v="11"/>
    <n v="2020"/>
    <n v="47"/>
    <n v="4"/>
  </r>
  <r>
    <x v="30"/>
    <s v="Medium-sized business"/>
    <s v="FMCG"/>
    <s v="Paid"/>
    <s v="Pensilvania"/>
    <n v="467640"/>
    <n v="224467.19999999998"/>
    <n v="0.48"/>
    <s v="November"/>
    <n v="11"/>
    <n v="2020"/>
    <n v="47"/>
    <n v="4"/>
  </r>
  <r>
    <x v="39"/>
    <s v="Corporation"/>
    <s v="Contract Manufacturing"/>
    <s v="Pending"/>
    <s v="Texas"/>
    <n v="1293726"/>
    <n v="375180.54"/>
    <n v="0.28999999999999998"/>
    <s v="November"/>
    <n v="11"/>
    <n v="2020"/>
    <n v="47"/>
    <n v="4"/>
  </r>
  <r>
    <x v="43"/>
    <s v="Corporation"/>
    <s v="FMCG"/>
    <s v="Paid"/>
    <s v="Texas"/>
    <n v="1485209"/>
    <n v="742604.5"/>
    <n v="0.5"/>
    <s v="November"/>
    <n v="11"/>
    <n v="2020"/>
    <n v="47"/>
    <n v="4"/>
  </r>
  <r>
    <x v="32"/>
    <s v="Medium-sized business"/>
    <s v="Contract Manufacturing"/>
    <s v="Paid"/>
    <s v="Washington"/>
    <n v="466752"/>
    <n v="182033.28"/>
    <n v="0.39"/>
    <s v="November"/>
    <n v="11"/>
    <n v="2020"/>
    <n v="48"/>
    <n v="4"/>
  </r>
  <r>
    <x v="12"/>
    <s v="Corporation"/>
    <s v="FMCG"/>
    <s v="Paid"/>
    <s v="Nueva Jersey"/>
    <n v="1225653"/>
    <n v="490261.2"/>
    <n v="0.4"/>
    <s v="November"/>
    <n v="11"/>
    <n v="2020"/>
    <n v="48"/>
    <n v="4"/>
  </r>
  <r>
    <x v="6"/>
    <s v="Medium-sized business"/>
    <s v="FMCG"/>
    <s v="Paid"/>
    <s v="Carolina del Norte"/>
    <n v="448806"/>
    <n v="210938.81999999998"/>
    <n v="0.47"/>
    <s v="November"/>
    <n v="11"/>
    <n v="2020"/>
    <n v="48"/>
    <n v="4"/>
  </r>
  <r>
    <x v="11"/>
    <s v="Medium-sized business"/>
    <s v="Contract Manufacturing"/>
    <s v="Paid"/>
    <s v="Ohio"/>
    <n v="352218"/>
    <n v="70443.600000000006"/>
    <n v="0.2"/>
    <s v="November"/>
    <n v="11"/>
    <n v="2020"/>
    <n v="48"/>
    <n v="4"/>
  </r>
  <r>
    <x v="2"/>
    <s v="Small business"/>
    <s v="Contract Manufacturing"/>
    <s v="Pending"/>
    <s v="Illinois"/>
    <n v="195589"/>
    <n v="62588.480000000003"/>
    <n v="0.32"/>
    <s v="November"/>
    <n v="11"/>
    <n v="2020"/>
    <n v="48"/>
    <n v="4"/>
  </r>
  <r>
    <x v="20"/>
    <s v="Small business"/>
    <s v="Industrial cereal products"/>
    <s v="Paid"/>
    <s v="Georgia"/>
    <n v="118263"/>
    <n v="24835.23"/>
    <n v="0.21"/>
    <s v="November"/>
    <n v="11"/>
    <n v="2020"/>
    <n v="48"/>
    <n v="4"/>
  </r>
  <r>
    <x v="0"/>
    <s v="Small business"/>
    <s v="FMCG"/>
    <s v="Pending"/>
    <s v="Tennessee"/>
    <n v="142703"/>
    <n v="88475.86"/>
    <n v="0.62"/>
    <s v="November"/>
    <n v="11"/>
    <n v="2020"/>
    <n v="48"/>
    <n v="4"/>
  </r>
  <r>
    <x v="17"/>
    <s v="Corporation"/>
    <s v="FMCG"/>
    <s v="Paid"/>
    <s v="Texas"/>
    <n v="1684571"/>
    <n v="875976.92"/>
    <n v="0.52"/>
    <s v="November"/>
    <n v="11"/>
    <n v="2020"/>
    <n v="49"/>
    <n v="4"/>
  </r>
  <r>
    <x v="45"/>
    <s v="Small business"/>
    <s v="FMCG"/>
    <s v="Paid"/>
    <s v="Florida"/>
    <n v="243381"/>
    <n v="104653.83"/>
    <n v="0.43"/>
    <s v="December"/>
    <n v="12"/>
    <n v="2020"/>
    <n v="49"/>
    <n v="4"/>
  </r>
  <r>
    <x v="1"/>
    <s v="Medium-sized business"/>
    <s v="FMCG"/>
    <s v="Paid"/>
    <s v="Virginia"/>
    <n v="486977"/>
    <n v="258097.81000000003"/>
    <n v="0.53"/>
    <s v="December"/>
    <n v="12"/>
    <n v="2020"/>
    <n v="49"/>
    <n v="4"/>
  </r>
  <r>
    <x v="43"/>
    <s v="Corporation"/>
    <s v="FMCG"/>
    <s v="Paid"/>
    <s v="Texas"/>
    <n v="917481"/>
    <n v="578013.03"/>
    <n v="0.63"/>
    <s v="December"/>
    <n v="12"/>
    <n v="2020"/>
    <n v="49"/>
    <n v="4"/>
  </r>
  <r>
    <x v="7"/>
    <s v="Medium-sized business"/>
    <s v="Contract Manufacturing"/>
    <s v="Paid"/>
    <s v="California"/>
    <n v="446679"/>
    <n v="165271.23000000001"/>
    <n v="0.37"/>
    <s v="December"/>
    <n v="12"/>
    <n v="2020"/>
    <n v="49"/>
    <n v="4"/>
  </r>
  <r>
    <x v="28"/>
    <s v="Corporation"/>
    <s v="FMCG"/>
    <s v="Paid"/>
    <s v="Misuri"/>
    <n v="1216709"/>
    <n v="730025.4"/>
    <n v="0.6"/>
    <s v="December"/>
    <n v="12"/>
    <n v="2020"/>
    <n v="49"/>
    <n v="4"/>
  </r>
  <r>
    <x v="40"/>
    <s v="Corporation"/>
    <s v="FMCG"/>
    <s v="Paid"/>
    <s v="Georgia"/>
    <n v="511087"/>
    <n v="260654.37"/>
    <n v="0.51"/>
    <s v="December"/>
    <n v="12"/>
    <n v="2020"/>
    <n v="49"/>
    <n v="4"/>
  </r>
  <r>
    <x v="9"/>
    <s v="Corporation"/>
    <s v="Industrial cereal products"/>
    <s v="Paid"/>
    <s v="Tennessee"/>
    <n v="1250263"/>
    <n v="362576.26999999996"/>
    <n v="0.28999999999999998"/>
    <s v="December"/>
    <n v="12"/>
    <n v="2020"/>
    <n v="50"/>
    <n v="4"/>
  </r>
  <r>
    <x v="37"/>
    <s v="Medium-sized business"/>
    <s v="Contract Manufacturing"/>
    <s v="Paid"/>
    <s v="Florida"/>
    <n v="390776"/>
    <n v="109417.28000000001"/>
    <n v="0.28000000000000003"/>
    <s v="December"/>
    <n v="12"/>
    <n v="2020"/>
    <n v="50"/>
    <n v="4"/>
  </r>
  <r>
    <x v="27"/>
    <s v="Small business"/>
    <s v="FMCG"/>
    <s v="Pending"/>
    <s v="Massachusetts"/>
    <n v="187855"/>
    <n v="122105.75"/>
    <n v="0.65"/>
    <s v="December"/>
    <n v="12"/>
    <n v="2020"/>
    <n v="50"/>
    <n v="4"/>
  </r>
  <r>
    <x v="0"/>
    <s v="Small business"/>
    <s v="FMCG"/>
    <s v="Paid"/>
    <s v="Tennessee"/>
    <n v="73510"/>
    <n v="35284.799999999996"/>
    <n v="0.48"/>
    <s v="December"/>
    <n v="12"/>
    <n v="2020"/>
    <n v="50"/>
    <n v="4"/>
  </r>
  <r>
    <x v="35"/>
    <s v="Medium-sized business"/>
    <s v="FMCG"/>
    <s v="Paid"/>
    <s v="Misuri"/>
    <n v="402473"/>
    <n v="148915.01"/>
    <n v="0.37"/>
    <s v="December"/>
    <n v="12"/>
    <n v="2020"/>
    <n v="50"/>
    <n v="4"/>
  </r>
  <r>
    <x v="29"/>
    <s v="Medium-sized business"/>
    <s v="Contract Manufacturing"/>
    <s v="Pending"/>
    <s v="Míchigan"/>
    <n v="327506"/>
    <n v="68776.259999999995"/>
    <n v="0.21"/>
    <s v="December"/>
    <n v="12"/>
    <n v="2020"/>
    <n v="50"/>
    <n v="4"/>
  </r>
  <r>
    <x v="45"/>
    <s v="Small business"/>
    <s v="FMCG"/>
    <s v="Pending"/>
    <s v="Florida"/>
    <n v="222645"/>
    <n v="82378.649999999994"/>
    <n v="0.37"/>
    <s v="December"/>
    <n v="12"/>
    <n v="2020"/>
    <n v="50"/>
    <n v="4"/>
  </r>
  <r>
    <x v="7"/>
    <s v="Medium-sized business"/>
    <s v="FMCG"/>
    <s v="Paid"/>
    <s v="California"/>
    <n v="333638"/>
    <n v="216864.7"/>
    <n v="0.65"/>
    <s v="December"/>
    <n v="12"/>
    <n v="2020"/>
    <n v="51"/>
    <n v="4"/>
  </r>
  <r>
    <x v="45"/>
    <s v="Small business"/>
    <s v="FMCG"/>
    <s v="Paid"/>
    <s v="Florida"/>
    <n v="137063"/>
    <n v="68531.5"/>
    <n v="0.5"/>
    <s v="December"/>
    <n v="12"/>
    <n v="2020"/>
    <n v="51"/>
    <n v="4"/>
  </r>
  <r>
    <x v="43"/>
    <s v="Corporation"/>
    <s v="FMCG"/>
    <s v="Pending"/>
    <s v="Texas"/>
    <n v="579755"/>
    <n v="272484.84999999998"/>
    <n v="0.47"/>
    <s v="December"/>
    <n v="12"/>
    <n v="2020"/>
    <n v="51"/>
    <n v="4"/>
  </r>
  <r>
    <x v="15"/>
    <s v="Small business"/>
    <s v="FMCG"/>
    <s v="Overdue"/>
    <s v="Florida"/>
    <n v="248190"/>
    <n v="99276"/>
    <n v="0.4"/>
    <s v="December"/>
    <n v="12"/>
    <n v="2020"/>
    <n v="51"/>
    <n v="4"/>
  </r>
  <r>
    <x v="38"/>
    <s v="Medium-sized business"/>
    <s v="FMCG"/>
    <s v="Paid"/>
    <s v="Misuri"/>
    <n v="473414"/>
    <n v="198833.88"/>
    <n v="0.42"/>
    <s v="December"/>
    <n v="12"/>
    <n v="2020"/>
    <n v="51"/>
    <n v="4"/>
  </r>
  <r>
    <x v="21"/>
    <s v="Corporation"/>
    <s v="Contract Manufacturing"/>
    <s v="Pending"/>
    <s v="Virginia"/>
    <n v="1317388"/>
    <n v="382042.51999999996"/>
    <n v="0.28999999999999998"/>
    <s v="December"/>
    <n v="12"/>
    <n v="2020"/>
    <n v="51"/>
    <n v="4"/>
  </r>
  <r>
    <x v="35"/>
    <s v="Medium-sized business"/>
    <s v="FMCG"/>
    <s v="Pending"/>
    <s v="Misuri"/>
    <n v="490008"/>
    <n v="308705.03999999998"/>
    <n v="0.63"/>
    <s v="December"/>
    <n v="12"/>
    <n v="2020"/>
    <n v="51"/>
    <n v="4"/>
  </r>
  <r>
    <x v="23"/>
    <s v="Corporation"/>
    <s v="FMCG"/>
    <s v="Paid"/>
    <s v="California"/>
    <n v="1433340"/>
    <n v="544669.19999999995"/>
    <n v="0.38"/>
    <s v="December"/>
    <n v="12"/>
    <n v="2020"/>
    <n v="52"/>
    <n v="4"/>
  </r>
  <r>
    <x v="33"/>
    <s v="Corporation"/>
    <s v="FMCG"/>
    <s v="Paid"/>
    <s v="Washington"/>
    <n v="1114420"/>
    <n v="579498.4"/>
    <n v="0.52"/>
    <s v="December"/>
    <n v="12"/>
    <n v="2020"/>
    <n v="52"/>
    <n v="4"/>
  </r>
  <r>
    <x v="26"/>
    <s v="Corporation"/>
    <s v="FMCG"/>
    <s v="Paid"/>
    <s v="Míchigan"/>
    <n v="1264154"/>
    <n v="480378.52"/>
    <n v="0.38"/>
    <s v="December"/>
    <n v="12"/>
    <n v="2020"/>
    <n v="52"/>
    <n v="4"/>
  </r>
  <r>
    <x v="40"/>
    <s v="Corporation"/>
    <s v="FMCG"/>
    <s v="Paid"/>
    <s v="Georgia"/>
    <n v="938889"/>
    <n v="610277.85"/>
    <n v="0.65"/>
    <s v="December"/>
    <n v="12"/>
    <n v="2020"/>
    <n v="52"/>
    <n v="4"/>
  </r>
  <r>
    <x v="42"/>
    <s v="Corporation"/>
    <s v="Contract Manufacturing"/>
    <s v="Paid"/>
    <s v="California"/>
    <n v="501007"/>
    <n v="120241.68"/>
    <n v="0.24"/>
    <s v="December"/>
    <n v="12"/>
    <n v="2020"/>
    <n v="52"/>
    <n v="4"/>
  </r>
  <r>
    <x v="48"/>
    <s v="Corporation"/>
    <s v="FMCG"/>
    <s v="Paid"/>
    <s v="Washington"/>
    <n v="1255939"/>
    <n v="590291.32999999996"/>
    <n v="0.47"/>
    <s v="December"/>
    <n v="12"/>
    <n v="2020"/>
    <n v="52"/>
    <n v="4"/>
  </r>
  <r>
    <x v="23"/>
    <s v="Corporation"/>
    <s v="Industrial cereal products"/>
    <s v="Paid"/>
    <s v="California"/>
    <n v="1749880"/>
    <n v="524964"/>
    <n v="0.3"/>
    <s v="December"/>
    <n v="12"/>
    <n v="2020"/>
    <n v="52"/>
    <n v="4"/>
  </r>
  <r>
    <x v="8"/>
    <s v="Corporation"/>
    <s v="FMCG"/>
    <s v="Pending"/>
    <s v="Wisconsin"/>
    <n v="655132"/>
    <n v="353771.28"/>
    <n v="0.54"/>
    <s v="December"/>
    <n v="12"/>
    <n v="2020"/>
    <n v="53"/>
    <n v="4"/>
  </r>
  <r>
    <x v="23"/>
    <s v="Corporation"/>
    <s v="FMCG"/>
    <s v="Paid"/>
    <s v="California"/>
    <n v="974370"/>
    <n v="467697.6"/>
    <n v="0.48"/>
    <s v="December"/>
    <n v="12"/>
    <n v="2020"/>
    <n v="53"/>
    <n v="4"/>
  </r>
  <r>
    <x v="17"/>
    <s v="Corporation"/>
    <s v="FMCG"/>
    <s v="Paid"/>
    <s v="Texas"/>
    <n v="1294076"/>
    <n v="491748.88"/>
    <n v="0.38"/>
    <s v="December"/>
    <n v="12"/>
    <n v="2020"/>
    <n v="53"/>
    <n v="4"/>
  </r>
  <r>
    <x v="43"/>
    <s v="Corporation"/>
    <s v="Contract Manufacturing"/>
    <s v="Pending"/>
    <s v="Texas"/>
    <n v="805428"/>
    <n v="273845.52"/>
    <n v="0.34"/>
    <s v="December"/>
    <n v="12"/>
    <n v="2020"/>
    <n v="53"/>
    <n v="4"/>
  </r>
  <r>
    <x v="36"/>
    <s v="Corporation"/>
    <s v="Contract Manufacturing"/>
    <s v="Pending"/>
    <s v="Arizona"/>
    <n v="1688543"/>
    <n v="675417.20000000007"/>
    <n v="0.4"/>
    <s v="January"/>
    <n v="1"/>
    <n v="2021"/>
    <n v="1"/>
    <n v="1"/>
  </r>
  <r>
    <x v="23"/>
    <s v="Corporation"/>
    <s v="Contract Manufacturing"/>
    <s v="Paid"/>
    <s v="California"/>
    <n v="1455850"/>
    <n v="582340"/>
    <n v="0.4"/>
    <s v="January"/>
    <n v="1"/>
    <n v="2021"/>
    <n v="1"/>
    <n v="1"/>
  </r>
  <r>
    <x v="3"/>
    <s v="Corporation"/>
    <s v="FMCG"/>
    <s v="Paid"/>
    <s v="Míchigan"/>
    <n v="1555751"/>
    <n v="871220.56"/>
    <n v="0.56000000000000005"/>
    <s v="January"/>
    <n v="1"/>
    <n v="2021"/>
    <n v="1"/>
    <n v="1"/>
  </r>
  <r>
    <x v="23"/>
    <s v="Corporation"/>
    <s v="FMCG"/>
    <s v="Paid"/>
    <s v="California"/>
    <n v="873789"/>
    <n v="445632.39"/>
    <n v="0.51"/>
    <s v="January"/>
    <n v="1"/>
    <n v="2021"/>
    <n v="2"/>
    <n v="1"/>
  </r>
  <r>
    <x v="4"/>
    <s v="Corporation"/>
    <s v="Contract Manufacturing"/>
    <s v="Pending"/>
    <s v="Arizona"/>
    <n v="1273950"/>
    <n v="254790"/>
    <n v="0.2"/>
    <s v="January"/>
    <n v="1"/>
    <n v="2021"/>
    <n v="2"/>
    <n v="1"/>
  </r>
  <r>
    <x v="2"/>
    <s v="Small business"/>
    <s v="Contract Manufacturing"/>
    <s v="Paid"/>
    <s v="Illinois"/>
    <n v="208204"/>
    <n v="47886.920000000006"/>
    <n v="0.23"/>
    <s v="January"/>
    <n v="1"/>
    <n v="2021"/>
    <n v="2"/>
    <n v="1"/>
  </r>
  <r>
    <x v="23"/>
    <s v="Corporation"/>
    <s v="Contract Manufacturing"/>
    <s v="Paid"/>
    <s v="California"/>
    <n v="1098187"/>
    <n v="340437.97"/>
    <n v="0.31"/>
    <s v="January"/>
    <n v="1"/>
    <n v="2021"/>
    <n v="2"/>
    <n v="1"/>
  </r>
  <r>
    <x v="26"/>
    <s v="Corporation"/>
    <s v="Contract Manufacturing"/>
    <s v="Paid"/>
    <s v="Míchigan"/>
    <n v="1017161"/>
    <n v="244118.63999999998"/>
    <n v="0.24"/>
    <s v="January"/>
    <n v="1"/>
    <n v="2021"/>
    <n v="2"/>
    <n v="1"/>
  </r>
  <r>
    <x v="8"/>
    <s v="Corporation"/>
    <s v="FMCG"/>
    <s v="Pending"/>
    <s v="Wisconsin"/>
    <n v="1268631"/>
    <n v="672374.43"/>
    <n v="0.53"/>
    <s v="January"/>
    <n v="1"/>
    <n v="2021"/>
    <n v="2"/>
    <n v="1"/>
  </r>
  <r>
    <x v="2"/>
    <s v="Small business"/>
    <s v="Contract Manufacturing"/>
    <s v="Pending"/>
    <s v="Illinois"/>
    <n v="178711"/>
    <n v="57187.520000000004"/>
    <n v="0.32"/>
    <s v="January"/>
    <n v="1"/>
    <n v="2021"/>
    <n v="2"/>
    <n v="1"/>
  </r>
  <r>
    <x v="27"/>
    <s v="Small business"/>
    <s v="Contract Manufacturing"/>
    <s v="Paid"/>
    <s v="Massachusetts"/>
    <n v="225582"/>
    <n v="45116.4"/>
    <n v="0.2"/>
    <s v="January"/>
    <n v="1"/>
    <n v="2021"/>
    <n v="3"/>
    <n v="1"/>
  </r>
  <r>
    <x v="28"/>
    <s v="Corporation"/>
    <s v="Contract Manufacturing"/>
    <s v="Paid"/>
    <s v="Misuri"/>
    <n v="1791047"/>
    <n v="644776.91999999993"/>
    <n v="0.36"/>
    <s v="January"/>
    <n v="1"/>
    <n v="2021"/>
    <n v="3"/>
    <n v="1"/>
  </r>
  <r>
    <x v="33"/>
    <s v="Corporation"/>
    <s v="Contract Manufacturing"/>
    <s v="Paid"/>
    <s v="Washington"/>
    <n v="930013"/>
    <n v="269703.76999999996"/>
    <n v="0.28999999999999998"/>
    <s v="January"/>
    <n v="1"/>
    <n v="2021"/>
    <n v="3"/>
    <n v="1"/>
  </r>
  <r>
    <x v="31"/>
    <s v="Medium-sized business"/>
    <s v="FMCG"/>
    <s v="Paid"/>
    <s v="Arizona"/>
    <n v="319001"/>
    <n v="140360.44"/>
    <n v="0.44"/>
    <s v="January"/>
    <n v="1"/>
    <n v="2021"/>
    <n v="3"/>
    <n v="1"/>
  </r>
  <r>
    <x v="24"/>
    <s v="Corporation"/>
    <s v="Industrial cereal products"/>
    <s v="Pending"/>
    <s v="Indiana"/>
    <n v="1279568"/>
    <n v="345483.36000000004"/>
    <n v="0.27"/>
    <s v="January"/>
    <n v="1"/>
    <n v="2021"/>
    <n v="3"/>
    <n v="1"/>
  </r>
  <r>
    <x v="39"/>
    <s v="Corporation"/>
    <s v="FMCG"/>
    <s v="Paid"/>
    <s v="Texas"/>
    <n v="991653"/>
    <n v="614824.86"/>
    <n v="0.62"/>
    <s v="January"/>
    <n v="1"/>
    <n v="2021"/>
    <n v="3"/>
    <n v="1"/>
  </r>
  <r>
    <x v="5"/>
    <s v="Corporation"/>
    <s v="FMCG"/>
    <s v="Paid"/>
    <s v="Florida"/>
    <n v="1682339"/>
    <n v="672935.60000000009"/>
    <n v="0.4"/>
    <s v="January"/>
    <n v="1"/>
    <n v="2021"/>
    <n v="3"/>
    <n v="1"/>
  </r>
  <r>
    <x v="44"/>
    <s v="Corporation"/>
    <s v="FMCG"/>
    <s v="Paid"/>
    <s v="Massachusetts"/>
    <n v="1529858"/>
    <n v="734331.84"/>
    <n v="0.48"/>
    <s v="January"/>
    <n v="1"/>
    <n v="2021"/>
    <n v="4"/>
    <n v="1"/>
  </r>
  <r>
    <x v="41"/>
    <s v="Corporation"/>
    <s v="FMCG"/>
    <s v="Paid"/>
    <s v="Míchigan"/>
    <n v="1466009"/>
    <n v="820965.04"/>
    <n v="0.56000000000000005"/>
    <s v="January"/>
    <n v="1"/>
    <n v="2021"/>
    <n v="4"/>
    <n v="1"/>
  </r>
  <r>
    <x v="13"/>
    <s v="Medium-sized business"/>
    <s v="Contract Manufacturing"/>
    <s v="Paid"/>
    <s v="Maryland"/>
    <n v="457905"/>
    <n v="155687.70000000001"/>
    <n v="0.34"/>
    <s v="January"/>
    <n v="1"/>
    <n v="2021"/>
    <n v="4"/>
    <n v="1"/>
  </r>
  <r>
    <x v="25"/>
    <s v="Small business"/>
    <s v="FMCG"/>
    <s v="Overdue"/>
    <s v="Nueva Jersey"/>
    <n v="120022"/>
    <n v="78014.3"/>
    <n v="0.65"/>
    <s v="January"/>
    <n v="1"/>
    <n v="2021"/>
    <n v="4"/>
    <n v="1"/>
  </r>
  <r>
    <x v="29"/>
    <s v="Medium-sized business"/>
    <s v="Industrial cereal products"/>
    <s v="Paid"/>
    <s v="Míchigan"/>
    <n v="280653"/>
    <n v="78582.840000000011"/>
    <n v="0.28000000000000003"/>
    <s v="January"/>
    <n v="1"/>
    <n v="2021"/>
    <n v="4"/>
    <n v="1"/>
  </r>
  <r>
    <x v="10"/>
    <s v="Corporation"/>
    <s v="Industrial cereal products"/>
    <s v="Paid"/>
    <s v="Ohio"/>
    <n v="1321674"/>
    <n v="330418.5"/>
    <n v="0.25"/>
    <s v="January"/>
    <n v="1"/>
    <n v="2021"/>
    <n v="4"/>
    <n v="1"/>
  </r>
  <r>
    <x v="25"/>
    <s v="Small business"/>
    <s v="Contract Manufacturing"/>
    <s v="Paid"/>
    <s v="Nueva Jersey"/>
    <n v="125720"/>
    <n v="40230.400000000001"/>
    <n v="0.32"/>
    <s v="January"/>
    <n v="1"/>
    <n v="2021"/>
    <n v="4"/>
    <n v="1"/>
  </r>
  <r>
    <x v="14"/>
    <s v="Small business"/>
    <s v="Contract Manufacturing"/>
    <s v="Paid"/>
    <s v="Nueva Jersey"/>
    <n v="218447"/>
    <n v="58980.69"/>
    <n v="0.27"/>
    <s v="January"/>
    <n v="1"/>
    <n v="2021"/>
    <n v="5"/>
    <n v="1"/>
  </r>
  <r>
    <x v="49"/>
    <s v="Small business"/>
    <s v="FMCG"/>
    <s v="Paid"/>
    <s v="Massachusetts"/>
    <n v="232482"/>
    <n v="141814.01999999999"/>
    <n v="0.61"/>
    <s v="January"/>
    <n v="1"/>
    <n v="2021"/>
    <n v="5"/>
    <n v="1"/>
  </r>
  <r>
    <x v="20"/>
    <s v="Small business"/>
    <s v="FMCG"/>
    <s v="Paid"/>
    <s v="Georgia"/>
    <n v="206187"/>
    <n v="103093.5"/>
    <n v="0.5"/>
    <s v="January"/>
    <n v="1"/>
    <n v="2021"/>
    <n v="5"/>
    <n v="1"/>
  </r>
  <r>
    <x v="12"/>
    <s v="Corporation"/>
    <s v="FMCG"/>
    <s v="Pending"/>
    <s v="Nueva Jersey"/>
    <n v="1181229"/>
    <n v="507928.47"/>
    <n v="0.43"/>
    <s v="January"/>
    <n v="1"/>
    <n v="2021"/>
    <n v="5"/>
    <n v="1"/>
  </r>
  <r>
    <x v="43"/>
    <s v="Corporation"/>
    <s v="FMCG"/>
    <s v="Paid"/>
    <s v="Texas"/>
    <n v="1472890"/>
    <n v="544969.30000000005"/>
    <n v="0.37"/>
    <s v="January"/>
    <n v="1"/>
    <n v="2021"/>
    <n v="5"/>
    <n v="1"/>
  </r>
  <r>
    <x v="10"/>
    <s v="Corporation"/>
    <s v="FMCG"/>
    <s v="Pending"/>
    <s v="Ohio"/>
    <n v="1691591"/>
    <n v="1031870.51"/>
    <n v="0.61"/>
    <s v="January"/>
    <n v="1"/>
    <n v="2021"/>
    <n v="5"/>
    <n v="1"/>
  </r>
  <r>
    <x v="29"/>
    <s v="Medium-sized business"/>
    <s v="FMCG"/>
    <s v="Paid"/>
    <s v="Míchigan"/>
    <n v="430729"/>
    <n v="189520.76"/>
    <n v="0.44"/>
    <s v="January"/>
    <n v="1"/>
    <n v="2021"/>
    <n v="5"/>
    <n v="1"/>
  </r>
  <r>
    <x v="26"/>
    <s v="Corporation"/>
    <s v="Contract Manufacturing"/>
    <s v="Paid"/>
    <s v="Míchigan"/>
    <n v="892675"/>
    <n v="321363"/>
    <n v="0.36"/>
    <s v="February"/>
    <n v="2"/>
    <n v="2021"/>
    <n v="6"/>
    <n v="1"/>
  </r>
  <r>
    <x v="14"/>
    <s v="Small business"/>
    <s v="Industrial cereal products"/>
    <s v="Paid"/>
    <s v="Nueva Jersey"/>
    <n v="238703"/>
    <n v="38192.480000000003"/>
    <n v="0.16"/>
    <s v="February"/>
    <n v="2"/>
    <n v="2021"/>
    <n v="6"/>
    <n v="1"/>
  </r>
  <r>
    <x v="18"/>
    <s v="Corporation"/>
    <s v="FMCG"/>
    <s v="Paid"/>
    <s v="Washington"/>
    <n v="835218"/>
    <n v="534539.52000000002"/>
    <n v="0.64"/>
    <s v="February"/>
    <n v="2"/>
    <n v="2021"/>
    <n v="6"/>
    <n v="1"/>
  </r>
  <r>
    <x v="31"/>
    <s v="Medium-sized business"/>
    <s v="FMCG"/>
    <s v="Paid"/>
    <s v="Arizona"/>
    <n v="285503"/>
    <n v="137041.44"/>
    <n v="0.48"/>
    <s v="February"/>
    <n v="2"/>
    <n v="2021"/>
    <n v="6"/>
    <n v="1"/>
  </r>
  <r>
    <x v="22"/>
    <s v="Corporation"/>
    <s v="FMCG"/>
    <s v="Paid"/>
    <s v="Nueva Jersey"/>
    <n v="648121"/>
    <n v="362947.76"/>
    <n v="0.56000000000000005"/>
    <s v="February"/>
    <n v="2"/>
    <n v="2021"/>
    <n v="6"/>
    <n v="1"/>
  </r>
  <r>
    <x v="0"/>
    <s v="Small business"/>
    <s v="FMCG"/>
    <s v="Pending"/>
    <s v="Tennessee"/>
    <n v="207760"/>
    <n v="74793.599999999991"/>
    <n v="0.36"/>
    <s v="February"/>
    <n v="2"/>
    <n v="2021"/>
    <n v="6"/>
    <n v="1"/>
  </r>
  <r>
    <x v="23"/>
    <s v="Corporation"/>
    <s v="FMCG"/>
    <s v="Pending"/>
    <s v="California"/>
    <n v="530237"/>
    <n v="328746.94"/>
    <n v="0.62"/>
    <s v="February"/>
    <n v="2"/>
    <n v="2021"/>
    <n v="6"/>
    <n v="1"/>
  </r>
  <r>
    <x v="29"/>
    <s v="Medium-sized business"/>
    <s v="Industrial cereal products"/>
    <s v="Paid"/>
    <s v="Míchigan"/>
    <n v="386448"/>
    <n v="131392.32000000001"/>
    <n v="0.34"/>
    <s v="February"/>
    <n v="2"/>
    <n v="2021"/>
    <n v="7"/>
    <n v="1"/>
  </r>
  <r>
    <x v="47"/>
    <s v="Corporation"/>
    <s v="FMCG"/>
    <s v="Paid"/>
    <s v="Tennessee"/>
    <n v="849541"/>
    <n v="314330.17"/>
    <n v="0.37"/>
    <s v="February"/>
    <n v="2"/>
    <n v="2021"/>
    <n v="7"/>
    <n v="1"/>
  </r>
  <r>
    <x v="22"/>
    <s v="Corporation"/>
    <s v="FMCG"/>
    <s v="Pending"/>
    <s v="Nueva Jersey"/>
    <n v="1337353"/>
    <n v="628555.90999999992"/>
    <n v="0.47"/>
    <s v="February"/>
    <n v="2"/>
    <n v="2021"/>
    <n v="7"/>
    <n v="1"/>
  </r>
  <r>
    <x v="3"/>
    <s v="Corporation"/>
    <s v="Contract Manufacturing"/>
    <s v="Paid"/>
    <s v="Míchigan"/>
    <n v="530254"/>
    <n v="148471.12000000002"/>
    <n v="0.28000000000000003"/>
    <s v="February"/>
    <n v="2"/>
    <n v="2021"/>
    <n v="7"/>
    <n v="1"/>
  </r>
  <r>
    <x v="6"/>
    <s v="Medium-sized business"/>
    <s v="FMCG"/>
    <s v="Pending"/>
    <s v="Carolina del Norte"/>
    <n v="499497"/>
    <n v="249748.5"/>
    <n v="0.5"/>
    <s v="February"/>
    <n v="2"/>
    <n v="2021"/>
    <n v="7"/>
    <n v="1"/>
  </r>
  <r>
    <x v="0"/>
    <s v="Small business"/>
    <s v="FMCG"/>
    <s v="Overdue"/>
    <s v="Tennessee"/>
    <n v="214388"/>
    <n v="126488.92"/>
    <n v="0.59"/>
    <s v="February"/>
    <n v="2"/>
    <n v="2021"/>
    <n v="7"/>
    <n v="1"/>
  </r>
  <r>
    <x v="29"/>
    <s v="Medium-sized business"/>
    <s v="FMCG"/>
    <s v="Paid"/>
    <s v="Míchigan"/>
    <n v="399468"/>
    <n v="215712.72"/>
    <n v="0.54"/>
    <s v="February"/>
    <n v="2"/>
    <n v="2021"/>
    <n v="7"/>
    <n v="1"/>
  </r>
  <r>
    <x v="40"/>
    <s v="Corporation"/>
    <s v="FMCG"/>
    <s v="Pending"/>
    <s v="Georgia"/>
    <n v="1205614"/>
    <n v="470189.46"/>
    <n v="0.39"/>
    <s v="February"/>
    <n v="2"/>
    <n v="2021"/>
    <n v="8"/>
    <n v="1"/>
  </r>
  <r>
    <x v="42"/>
    <s v="Corporation"/>
    <s v="FMCG"/>
    <s v="Paid"/>
    <s v="California"/>
    <n v="859386"/>
    <n v="524225.45999999996"/>
    <n v="0.61"/>
    <s v="February"/>
    <n v="2"/>
    <n v="2021"/>
    <n v="8"/>
    <n v="1"/>
  </r>
  <r>
    <x v="12"/>
    <s v="Corporation"/>
    <s v="Contract Manufacturing"/>
    <s v="Paid"/>
    <s v="Nueva Jersey"/>
    <n v="1237058"/>
    <n v="457711.46"/>
    <n v="0.37"/>
    <s v="February"/>
    <n v="2"/>
    <n v="2021"/>
    <n v="8"/>
    <n v="1"/>
  </r>
  <r>
    <x v="37"/>
    <s v="Medium-sized business"/>
    <s v="FMCG"/>
    <s v="Paid"/>
    <s v="Florida"/>
    <n v="339344"/>
    <n v="139131.03999999998"/>
    <n v="0.41"/>
    <s v="February"/>
    <n v="2"/>
    <n v="2021"/>
    <n v="8"/>
    <n v="1"/>
  </r>
  <r>
    <x v="3"/>
    <s v="Corporation"/>
    <s v="Contract Manufacturing"/>
    <s v="Pending"/>
    <s v="Míchigan"/>
    <n v="550745"/>
    <n v="121163.9"/>
    <n v="0.22"/>
    <s v="February"/>
    <n v="2"/>
    <n v="2021"/>
    <n v="8"/>
    <n v="1"/>
  </r>
  <r>
    <x v="6"/>
    <s v="Medium-sized business"/>
    <s v="FMCG"/>
    <s v="Paid"/>
    <s v="Carolina del Norte"/>
    <n v="383307"/>
    <n v="241483.41"/>
    <n v="0.63"/>
    <s v="February"/>
    <n v="2"/>
    <n v="2021"/>
    <n v="8"/>
    <n v="1"/>
  </r>
  <r>
    <x v="33"/>
    <s v="Corporation"/>
    <s v="FMCG"/>
    <s v="Pending"/>
    <s v="Washington"/>
    <n v="606629"/>
    <n v="382176.27"/>
    <n v="0.63"/>
    <s v="February"/>
    <n v="2"/>
    <n v="2021"/>
    <n v="8"/>
    <n v="1"/>
  </r>
  <r>
    <x v="44"/>
    <s v="Corporation"/>
    <s v="FMCG"/>
    <s v="Paid"/>
    <s v="Massachusetts"/>
    <n v="1560309"/>
    <n v="608520.51"/>
    <n v="0.39"/>
    <s v="February"/>
    <n v="2"/>
    <n v="2021"/>
    <n v="9"/>
    <n v="1"/>
  </r>
  <r>
    <x v="44"/>
    <s v="Corporation"/>
    <s v="FMCG"/>
    <s v="Paid"/>
    <s v="Massachusetts"/>
    <n v="1003199"/>
    <n v="511631.49"/>
    <n v="0.51"/>
    <s v="February"/>
    <n v="2"/>
    <n v="2021"/>
    <n v="9"/>
    <n v="1"/>
  </r>
  <r>
    <x v="17"/>
    <s v="Corporation"/>
    <s v="FMCG"/>
    <s v="Paid"/>
    <s v="Texas"/>
    <n v="1478129"/>
    <n v="842533.52999999991"/>
    <n v="0.56999999999999995"/>
    <s v="February"/>
    <n v="2"/>
    <n v="2021"/>
    <n v="9"/>
    <n v="1"/>
  </r>
  <r>
    <x v="40"/>
    <s v="Corporation"/>
    <s v="FMCG"/>
    <s v="Pending"/>
    <s v="Georgia"/>
    <n v="1770060"/>
    <n v="743425.2"/>
    <n v="0.42"/>
    <s v="February"/>
    <n v="2"/>
    <n v="2021"/>
    <n v="9"/>
    <n v="1"/>
  </r>
  <r>
    <x v="29"/>
    <s v="Medium-sized business"/>
    <s v="Contract Manufacturing"/>
    <s v="Paid"/>
    <s v="Míchigan"/>
    <n v="317306"/>
    <n v="69807.320000000007"/>
    <n v="0.22"/>
    <s v="February"/>
    <n v="2"/>
    <n v="2021"/>
    <n v="9"/>
    <n v="1"/>
  </r>
  <r>
    <x v="15"/>
    <s v="Small business"/>
    <s v="FMCG"/>
    <s v="Pending"/>
    <s v="Florida"/>
    <n v="216124"/>
    <n v="92933.319999999992"/>
    <n v="0.43"/>
    <s v="February"/>
    <n v="2"/>
    <n v="2021"/>
    <n v="9"/>
    <n v="1"/>
  </r>
  <r>
    <x v="20"/>
    <s v="Small business"/>
    <s v="FMCG"/>
    <s v="Paid"/>
    <s v="Georgia"/>
    <n v="102648"/>
    <n v="49271.040000000001"/>
    <n v="0.48"/>
    <s v="February"/>
    <n v="2"/>
    <n v="2021"/>
    <n v="9"/>
    <n v="1"/>
  </r>
  <r>
    <x v="48"/>
    <s v="Corporation"/>
    <s v="Industrial cereal products"/>
    <s v="Paid"/>
    <s v="Washington"/>
    <n v="1477655"/>
    <n v="487626.15"/>
    <n v="0.33"/>
    <s v="March"/>
    <n v="3"/>
    <n v="2021"/>
    <n v="10"/>
    <n v="1"/>
  </r>
  <r>
    <x v="17"/>
    <s v="Corporation"/>
    <s v="Contract Manufacturing"/>
    <s v="Paid"/>
    <s v="Texas"/>
    <n v="1140654"/>
    <n v="342196.2"/>
    <n v="0.3"/>
    <s v="March"/>
    <n v="3"/>
    <n v="2021"/>
    <n v="10"/>
    <n v="1"/>
  </r>
  <r>
    <x v="12"/>
    <s v="Corporation"/>
    <s v="FMCG"/>
    <s v="Pending"/>
    <s v="Nueva Jersey"/>
    <n v="940249"/>
    <n v="564149.4"/>
    <n v="0.6"/>
    <s v="March"/>
    <n v="3"/>
    <n v="2021"/>
    <n v="10"/>
    <n v="1"/>
  </r>
  <r>
    <x v="21"/>
    <s v="Corporation"/>
    <s v="Industrial cereal products"/>
    <s v="Pending"/>
    <s v="Virginia"/>
    <n v="956141"/>
    <n v="210351.02"/>
    <n v="0.22"/>
    <s v="March"/>
    <n v="3"/>
    <n v="2021"/>
    <n v="10"/>
    <n v="1"/>
  </r>
  <r>
    <x v="6"/>
    <s v="Medium-sized business"/>
    <s v="FMCG"/>
    <s v="Pending"/>
    <s v="Carolina del Norte"/>
    <n v="477112"/>
    <n v="300580.56"/>
    <n v="0.63"/>
    <s v="March"/>
    <n v="3"/>
    <n v="2021"/>
    <n v="10"/>
    <n v="1"/>
  </r>
  <r>
    <x v="36"/>
    <s v="Corporation"/>
    <s v="FMCG"/>
    <s v="Pending"/>
    <s v="Arizona"/>
    <n v="892884"/>
    <n v="526801.55999999994"/>
    <n v="0.59"/>
    <s v="March"/>
    <n v="3"/>
    <n v="2021"/>
    <n v="10"/>
    <n v="1"/>
  </r>
  <r>
    <x v="43"/>
    <s v="Corporation"/>
    <s v="FMCG"/>
    <s v="Paid"/>
    <s v="Texas"/>
    <n v="1545867"/>
    <n v="927520.2"/>
    <n v="0.6"/>
    <s v="March"/>
    <n v="3"/>
    <n v="2021"/>
    <n v="10"/>
    <n v="1"/>
  </r>
  <r>
    <x v="44"/>
    <s v="Corporation"/>
    <s v="Contract Manufacturing"/>
    <s v="Paid"/>
    <s v="Massachusetts"/>
    <n v="1162755"/>
    <n v="313943.85000000003"/>
    <n v="0.27"/>
    <s v="March"/>
    <n v="3"/>
    <n v="2021"/>
    <n v="11"/>
    <n v="1"/>
  </r>
  <r>
    <x v="7"/>
    <s v="Medium-sized business"/>
    <s v="Contract Manufacturing"/>
    <s v="Paid"/>
    <s v="California"/>
    <n v="284279"/>
    <n v="73912.540000000008"/>
    <n v="0.26"/>
    <s v="March"/>
    <n v="3"/>
    <n v="2021"/>
    <n v="11"/>
    <n v="1"/>
  </r>
  <r>
    <x v="15"/>
    <s v="Small business"/>
    <s v="FMCG"/>
    <s v="Pending"/>
    <s v="Florida"/>
    <n v="201891"/>
    <n v="92869.86"/>
    <n v="0.46"/>
    <s v="March"/>
    <n v="3"/>
    <n v="2021"/>
    <n v="11"/>
    <n v="1"/>
  </r>
  <r>
    <x v="19"/>
    <s v="Medium-sized business"/>
    <s v="FMCG"/>
    <s v="Paid"/>
    <s v="Carolina del Norte"/>
    <n v="378743"/>
    <n v="162859.49"/>
    <n v="0.43"/>
    <s v="March"/>
    <n v="3"/>
    <n v="2021"/>
    <n v="11"/>
    <n v="1"/>
  </r>
  <r>
    <x v="21"/>
    <s v="Corporation"/>
    <s v="Industrial cereal products"/>
    <s v="Paid"/>
    <s v="Virginia"/>
    <n v="1249785"/>
    <n v="299948.39999999997"/>
    <n v="0.24"/>
    <s v="March"/>
    <n v="3"/>
    <n v="2021"/>
    <n v="11"/>
    <n v="1"/>
  </r>
  <r>
    <x v="23"/>
    <s v="Corporation"/>
    <s v="FMCG"/>
    <s v="Paid"/>
    <s v="California"/>
    <n v="981930"/>
    <n v="471326.39999999997"/>
    <n v="0.48"/>
    <s v="March"/>
    <n v="3"/>
    <n v="2021"/>
    <n v="11"/>
    <n v="1"/>
  </r>
  <r>
    <x v="25"/>
    <s v="Small business"/>
    <s v="Contract Manufacturing"/>
    <s v="Paid"/>
    <s v="Nueva Jersey"/>
    <n v="183210"/>
    <n v="40306.199999999997"/>
    <n v="0.22"/>
    <s v="March"/>
    <n v="3"/>
    <n v="2021"/>
    <n v="11"/>
    <n v="1"/>
  </r>
  <r>
    <x v="48"/>
    <s v="Corporation"/>
    <s v="FMCG"/>
    <s v="Paid"/>
    <s v="Washington"/>
    <n v="800403"/>
    <n v="400201.5"/>
    <n v="0.5"/>
    <s v="March"/>
    <n v="3"/>
    <n v="2021"/>
    <n v="12"/>
    <n v="1"/>
  </r>
  <r>
    <x v="35"/>
    <s v="Medium-sized business"/>
    <s v="FMCG"/>
    <s v="Paid"/>
    <s v="Misuri"/>
    <n v="270422"/>
    <n v="154140.53999999998"/>
    <n v="0.56999999999999995"/>
    <s v="March"/>
    <n v="3"/>
    <n v="2021"/>
    <n v="12"/>
    <n v="1"/>
  </r>
  <r>
    <x v="35"/>
    <s v="Medium-sized business"/>
    <s v="FMCG"/>
    <s v="Paid"/>
    <s v="Misuri"/>
    <n v="434839"/>
    <n v="260903.4"/>
    <n v="0.6"/>
    <s v="March"/>
    <n v="3"/>
    <n v="2021"/>
    <n v="12"/>
    <n v="1"/>
  </r>
  <r>
    <x v="12"/>
    <s v="Corporation"/>
    <s v="Industrial cereal products"/>
    <s v="Paid"/>
    <s v="Nueva Jersey"/>
    <n v="1580953"/>
    <n v="237142.94999999998"/>
    <n v="0.15"/>
    <s v="March"/>
    <n v="3"/>
    <n v="2021"/>
    <n v="12"/>
    <n v="1"/>
  </r>
  <r>
    <x v="9"/>
    <s v="Corporation"/>
    <s v="Industrial cereal products"/>
    <s v="Paid"/>
    <s v="Tennessee"/>
    <n v="1671907"/>
    <n v="535010.24"/>
    <n v="0.32"/>
    <s v="March"/>
    <n v="3"/>
    <n v="2021"/>
    <n v="12"/>
    <n v="1"/>
  </r>
  <r>
    <x v="30"/>
    <s v="Medium-sized business"/>
    <s v="FMCG"/>
    <s v="Paid"/>
    <s v="Pensilvania"/>
    <n v="497640"/>
    <n v="253796.4"/>
    <n v="0.51"/>
    <s v="March"/>
    <n v="3"/>
    <n v="2021"/>
    <n v="12"/>
    <n v="1"/>
  </r>
  <r>
    <x v="3"/>
    <s v="Corporation"/>
    <s v="FMCG"/>
    <s v="Pending"/>
    <s v="Míchigan"/>
    <n v="977078"/>
    <n v="459226.66"/>
    <n v="0.47"/>
    <s v="March"/>
    <n v="3"/>
    <n v="2021"/>
    <n v="12"/>
    <n v="1"/>
  </r>
  <r>
    <x v="1"/>
    <s v="Medium-sized business"/>
    <s v="Contract Manufacturing"/>
    <s v="Pending"/>
    <s v="Virginia"/>
    <n v="390259"/>
    <n v="101467.34"/>
    <n v="0.26"/>
    <s v="March"/>
    <n v="3"/>
    <n v="2021"/>
    <n v="13"/>
    <n v="1"/>
  </r>
  <r>
    <x v="4"/>
    <s v="Corporation"/>
    <s v="FMCG"/>
    <s v="Paid"/>
    <s v="Arizona"/>
    <n v="824567"/>
    <n v="486494.52999999997"/>
    <n v="0.59"/>
    <s v="March"/>
    <n v="3"/>
    <n v="2021"/>
    <n v="13"/>
    <n v="1"/>
  </r>
  <r>
    <x v="15"/>
    <s v="Small business"/>
    <s v="FMCG"/>
    <s v="Paid"/>
    <s v="Florida"/>
    <n v="98380"/>
    <n v="60995.6"/>
    <n v="0.62"/>
    <s v="March"/>
    <n v="3"/>
    <n v="2021"/>
    <n v="13"/>
    <n v="1"/>
  </r>
  <r>
    <x v="37"/>
    <s v="Medium-sized business"/>
    <s v="Contract Manufacturing"/>
    <s v="Paid"/>
    <s v="Florida"/>
    <n v="477902"/>
    <n v="172044.72"/>
    <n v="0.36"/>
    <s v="March"/>
    <n v="3"/>
    <n v="2021"/>
    <n v="13"/>
    <n v="1"/>
  </r>
  <r>
    <x v="17"/>
    <s v="Corporation"/>
    <s v="FMCG"/>
    <s v="Pending"/>
    <s v="Texas"/>
    <n v="547859"/>
    <n v="350629.76"/>
    <n v="0.64"/>
    <s v="March"/>
    <n v="3"/>
    <n v="2021"/>
    <n v="13"/>
    <n v="1"/>
  </r>
  <r>
    <x v="12"/>
    <s v="Corporation"/>
    <s v="Industrial cereal products"/>
    <s v="Pending"/>
    <s v="Nueva Jersey"/>
    <n v="1769459"/>
    <n v="566226.88"/>
    <n v="0.32"/>
    <s v="March"/>
    <n v="3"/>
    <n v="2021"/>
    <n v="13"/>
    <n v="1"/>
  </r>
  <r>
    <x v="9"/>
    <s v="Corporation"/>
    <s v="FMCG"/>
    <s v="Paid"/>
    <s v="Tennessee"/>
    <n v="1123682"/>
    <n v="674209.2"/>
    <n v="0.6"/>
    <s v="March"/>
    <n v="3"/>
    <n v="2021"/>
    <n v="13"/>
    <n v="1"/>
  </r>
  <r>
    <x v="4"/>
    <s v="Corporation"/>
    <s v="FMCG"/>
    <s v="Pending"/>
    <s v="Arizona"/>
    <n v="890951"/>
    <n v="356380.4"/>
    <n v="0.4"/>
    <s v="March"/>
    <n v="3"/>
    <n v="2021"/>
    <n v="14"/>
    <n v="1"/>
  </r>
  <r>
    <x v="48"/>
    <s v="Corporation"/>
    <s v="Contract Manufacturing"/>
    <s v="Paid"/>
    <s v="Washington"/>
    <n v="759823"/>
    <n v="151964.6"/>
    <n v="0.2"/>
    <s v="March"/>
    <n v="3"/>
    <n v="2021"/>
    <n v="14"/>
    <n v="1"/>
  </r>
  <r>
    <x v="28"/>
    <s v="Corporation"/>
    <s v="FMCG"/>
    <s v="Paid"/>
    <s v="Misuri"/>
    <n v="1191447"/>
    <n v="762526.08"/>
    <n v="0.64"/>
    <s v="March"/>
    <n v="3"/>
    <n v="2021"/>
    <n v="14"/>
    <n v="1"/>
  </r>
  <r>
    <x v="35"/>
    <s v="Medium-sized business"/>
    <s v="FMCG"/>
    <s v="Paid"/>
    <s v="Misuri"/>
    <n v="411507"/>
    <n v="255134.34"/>
    <n v="0.62"/>
    <s v="April"/>
    <n v="4"/>
    <n v="2021"/>
    <n v="14"/>
    <n v="2"/>
  </r>
  <r>
    <x v="24"/>
    <s v="Corporation"/>
    <s v="Contract Manufacturing"/>
    <s v="Paid"/>
    <s v="Indiana"/>
    <n v="1312981"/>
    <n v="512062.59"/>
    <n v="0.39"/>
    <s v="April"/>
    <n v="4"/>
    <n v="2021"/>
    <n v="14"/>
    <n v="2"/>
  </r>
  <r>
    <x v="42"/>
    <s v="Corporation"/>
    <s v="FMCG"/>
    <s v="Overdue"/>
    <s v="California"/>
    <n v="833342"/>
    <n v="333336.80000000005"/>
    <n v="0.4"/>
    <s v="April"/>
    <n v="4"/>
    <n v="2021"/>
    <n v="14"/>
    <n v="2"/>
  </r>
  <r>
    <x v="49"/>
    <s v="Small business"/>
    <s v="FMCG"/>
    <s v="Pending"/>
    <s v="Massachusetts"/>
    <n v="248463"/>
    <n v="91931.31"/>
    <n v="0.37"/>
    <s v="April"/>
    <n v="4"/>
    <n v="2021"/>
    <n v="14"/>
    <n v="2"/>
  </r>
  <r>
    <x v="43"/>
    <s v="Corporation"/>
    <s v="FMCG"/>
    <s v="Paid"/>
    <s v="Texas"/>
    <n v="1347436"/>
    <n v="781512.87999999989"/>
    <n v="0.57999999999999996"/>
    <s v="April"/>
    <n v="4"/>
    <n v="2021"/>
    <n v="15"/>
    <n v="2"/>
  </r>
  <r>
    <x v="27"/>
    <s v="Small business"/>
    <s v="FMCG"/>
    <s v="Paid"/>
    <s v="Massachusetts"/>
    <n v="205059"/>
    <n v="102529.5"/>
    <n v="0.5"/>
    <s v="April"/>
    <n v="4"/>
    <n v="2021"/>
    <n v="15"/>
    <n v="2"/>
  </r>
  <r>
    <x v="14"/>
    <s v="Small business"/>
    <s v="FMCG"/>
    <s v="Paid"/>
    <s v="Nueva Jersey"/>
    <n v="169827"/>
    <n v="84913.5"/>
    <n v="0.5"/>
    <s v="April"/>
    <n v="4"/>
    <n v="2021"/>
    <n v="15"/>
    <n v="2"/>
  </r>
  <r>
    <x v="11"/>
    <s v="Medium-sized business"/>
    <s v="Contract Manufacturing"/>
    <s v="Paid"/>
    <s v="Ohio"/>
    <n v="332586"/>
    <n v="76494.78"/>
    <n v="0.23"/>
    <s v="April"/>
    <n v="4"/>
    <n v="2021"/>
    <n v="15"/>
    <n v="2"/>
  </r>
  <r>
    <x v="4"/>
    <s v="Corporation"/>
    <s v="FMCG"/>
    <s v="Paid"/>
    <s v="Arizona"/>
    <n v="1374859"/>
    <n v="591189.37"/>
    <n v="0.43"/>
    <s v="April"/>
    <n v="4"/>
    <n v="2021"/>
    <n v="15"/>
    <n v="2"/>
  </r>
  <r>
    <x v="13"/>
    <s v="Medium-sized business"/>
    <s v="Industrial cereal products"/>
    <s v="Pending"/>
    <s v="Maryland"/>
    <n v="366919"/>
    <n v="58707.040000000001"/>
    <n v="0.16"/>
    <s v="April"/>
    <n v="4"/>
    <n v="2021"/>
    <n v="15"/>
    <n v="2"/>
  </r>
  <r>
    <x v="47"/>
    <s v="Corporation"/>
    <s v="Contract Manufacturing"/>
    <s v="Paid"/>
    <s v="Tennessee"/>
    <n v="664199"/>
    <n v="132839.80000000002"/>
    <n v="0.2"/>
    <s v="April"/>
    <n v="4"/>
    <n v="2021"/>
    <n v="15"/>
    <n v="2"/>
  </r>
  <r>
    <x v="45"/>
    <s v="Small business"/>
    <s v="FMCG"/>
    <s v="Paid"/>
    <s v="Florida"/>
    <n v="187106"/>
    <n v="102908.3"/>
    <n v="0.55000000000000004"/>
    <s v="April"/>
    <n v="4"/>
    <n v="2021"/>
    <n v="16"/>
    <n v="2"/>
  </r>
  <r>
    <x v="27"/>
    <s v="Small business"/>
    <s v="FMCG"/>
    <s v="Pending"/>
    <s v="Massachusetts"/>
    <n v="205585"/>
    <n v="86345.7"/>
    <n v="0.42"/>
    <s v="April"/>
    <n v="4"/>
    <n v="2021"/>
    <n v="16"/>
    <n v="2"/>
  </r>
  <r>
    <x v="3"/>
    <s v="Corporation"/>
    <s v="Contract Manufacturing"/>
    <s v="Paid"/>
    <s v="Míchigan"/>
    <n v="1176157"/>
    <n v="423416.51999999996"/>
    <n v="0.36"/>
    <s v="April"/>
    <n v="4"/>
    <n v="2021"/>
    <n v="16"/>
    <n v="2"/>
  </r>
  <r>
    <x v="11"/>
    <s v="Medium-sized business"/>
    <s v="FMCG"/>
    <s v="Paid"/>
    <s v="Ohio"/>
    <n v="485803"/>
    <n v="247759.53"/>
    <n v="0.51"/>
    <s v="April"/>
    <n v="4"/>
    <n v="2021"/>
    <n v="16"/>
    <n v="2"/>
  </r>
  <r>
    <x v="4"/>
    <s v="Corporation"/>
    <s v="FMCG"/>
    <s v="Paid"/>
    <s v="Arizona"/>
    <n v="951656"/>
    <n v="371145.84"/>
    <n v="0.39"/>
    <s v="April"/>
    <n v="4"/>
    <n v="2021"/>
    <n v="16"/>
    <n v="2"/>
  </r>
  <r>
    <x v="23"/>
    <s v="Corporation"/>
    <s v="Contract Manufacturing"/>
    <s v="Paid"/>
    <s v="California"/>
    <n v="1222071"/>
    <n v="415504.14"/>
    <n v="0.34"/>
    <s v="April"/>
    <n v="4"/>
    <n v="2021"/>
    <n v="16"/>
    <n v="2"/>
  </r>
  <r>
    <x v="27"/>
    <s v="Small business"/>
    <s v="FMCG"/>
    <s v="Pending"/>
    <s v="Massachusetts"/>
    <n v="146636"/>
    <n v="55721.68"/>
    <n v="0.38"/>
    <s v="April"/>
    <n v="4"/>
    <n v="2021"/>
    <n v="16"/>
    <n v="2"/>
  </r>
  <r>
    <x v="12"/>
    <s v="Corporation"/>
    <s v="FMCG"/>
    <s v="Paid"/>
    <s v="Nueva Jersey"/>
    <n v="742043"/>
    <n v="452646.23"/>
    <n v="0.61"/>
    <s v="April"/>
    <n v="4"/>
    <n v="2021"/>
    <n v="17"/>
    <n v="2"/>
  </r>
  <r>
    <x v="46"/>
    <s v="Corporation"/>
    <s v="FMCG"/>
    <s v="Pending"/>
    <s v="Virginia"/>
    <n v="1555110"/>
    <n v="1010821.5"/>
    <n v="0.65"/>
    <s v="April"/>
    <n v="4"/>
    <n v="2021"/>
    <n v="17"/>
    <n v="2"/>
  </r>
  <r>
    <x v="0"/>
    <s v="Small business"/>
    <s v="Contract Manufacturing"/>
    <s v="Paid"/>
    <s v="Tennessee"/>
    <n v="94808"/>
    <n v="28442.399999999998"/>
    <n v="0.3"/>
    <s v="April"/>
    <n v="4"/>
    <n v="2021"/>
    <n v="17"/>
    <n v="2"/>
  </r>
  <r>
    <x v="25"/>
    <s v="Small business"/>
    <s v="FMCG"/>
    <s v="Paid"/>
    <s v="Nueva Jersey"/>
    <n v="128072"/>
    <n v="61474.559999999998"/>
    <n v="0.48"/>
    <s v="April"/>
    <n v="4"/>
    <n v="2021"/>
    <n v="17"/>
    <n v="2"/>
  </r>
  <r>
    <x v="40"/>
    <s v="Corporation"/>
    <s v="FMCG"/>
    <s v="Pending"/>
    <s v="Georgia"/>
    <n v="1414321"/>
    <n v="862735.80999999994"/>
    <n v="0.61"/>
    <s v="April"/>
    <n v="4"/>
    <n v="2021"/>
    <n v="17"/>
    <n v="2"/>
  </r>
  <r>
    <x v="22"/>
    <s v="Corporation"/>
    <s v="FMCG"/>
    <s v="Overdue"/>
    <s v="Nueva Jersey"/>
    <n v="1347371"/>
    <n v="538948.4"/>
    <n v="0.4"/>
    <s v="April"/>
    <n v="4"/>
    <n v="2021"/>
    <n v="17"/>
    <n v="2"/>
  </r>
  <r>
    <x v="40"/>
    <s v="Corporation"/>
    <s v="Contract Manufacturing"/>
    <s v="Pending"/>
    <s v="Georgia"/>
    <n v="719254"/>
    <n v="201391.12000000002"/>
    <n v="0.28000000000000003"/>
    <s v="April"/>
    <n v="4"/>
    <n v="2021"/>
    <n v="17"/>
    <n v="2"/>
  </r>
  <r>
    <x v="27"/>
    <s v="Small business"/>
    <s v="Contract Manufacturing"/>
    <s v="Paid"/>
    <s v="Massachusetts"/>
    <n v="108977"/>
    <n v="25064.710000000003"/>
    <n v="0.23"/>
    <s v="April"/>
    <n v="4"/>
    <n v="2021"/>
    <n v="18"/>
    <n v="2"/>
  </r>
  <r>
    <x v="19"/>
    <s v="Medium-sized business"/>
    <s v="FMCG"/>
    <s v="Pending"/>
    <s v="Carolina del Norte"/>
    <n v="393692"/>
    <n v="157476.80000000002"/>
    <n v="0.4"/>
    <s v="April"/>
    <n v="4"/>
    <n v="2021"/>
    <n v="18"/>
    <n v="2"/>
  </r>
  <r>
    <x v="44"/>
    <s v="Corporation"/>
    <s v="Contract Manufacturing"/>
    <s v="Paid"/>
    <s v="Massachusetts"/>
    <n v="563570"/>
    <n v="152163.90000000002"/>
    <n v="0.27"/>
    <s v="April"/>
    <n v="4"/>
    <n v="2021"/>
    <n v="18"/>
    <n v="2"/>
  </r>
  <r>
    <x v="9"/>
    <s v="Corporation"/>
    <s v="FMCG"/>
    <s v="Paid"/>
    <s v="Tennessee"/>
    <n v="641190"/>
    <n v="262887.89999999997"/>
    <n v="0.41"/>
    <s v="April"/>
    <n v="4"/>
    <n v="2021"/>
    <n v="18"/>
    <n v="2"/>
  </r>
  <r>
    <x v="2"/>
    <s v="Small business"/>
    <s v="Industrial cereal products"/>
    <s v="Paid"/>
    <s v="Illinois"/>
    <n v="120730"/>
    <n v="36219"/>
    <n v="0.3"/>
    <s v="April"/>
    <n v="4"/>
    <n v="2021"/>
    <n v="18"/>
    <n v="2"/>
  </r>
  <r>
    <x v="21"/>
    <s v="Corporation"/>
    <s v="Contract Manufacturing"/>
    <s v="Paid"/>
    <s v="Virginia"/>
    <n v="1456278"/>
    <n v="422320.62"/>
    <n v="0.28999999999999998"/>
    <s v="May"/>
    <n v="5"/>
    <n v="2021"/>
    <n v="18"/>
    <n v="2"/>
  </r>
  <r>
    <x v="49"/>
    <s v="Small business"/>
    <s v="Contract Manufacturing"/>
    <s v="Overdue"/>
    <s v="Massachusetts"/>
    <n v="193048"/>
    <n v="38609.599999999999"/>
    <n v="0.2"/>
    <s v="May"/>
    <n v="5"/>
    <n v="2021"/>
    <n v="18"/>
    <n v="2"/>
  </r>
  <r>
    <x v="26"/>
    <s v="Corporation"/>
    <s v="FMCG"/>
    <s v="Paid"/>
    <s v="Míchigan"/>
    <n v="1032863"/>
    <n v="537088.76"/>
    <n v="0.52"/>
    <s v="May"/>
    <n v="5"/>
    <n v="2021"/>
    <n v="19"/>
    <n v="2"/>
  </r>
  <r>
    <x v="9"/>
    <s v="Corporation"/>
    <s v="Contract Manufacturing"/>
    <s v="Paid"/>
    <s v="Tennessee"/>
    <n v="1236928"/>
    <n v="494771.20000000001"/>
    <n v="0.4"/>
    <s v="May"/>
    <n v="5"/>
    <n v="2021"/>
    <n v="19"/>
    <n v="2"/>
  </r>
  <r>
    <x v="27"/>
    <s v="Small business"/>
    <s v="FMCG"/>
    <s v="Paid"/>
    <s v="Massachusetts"/>
    <n v="218488"/>
    <n v="83025.440000000002"/>
    <n v="0.38"/>
    <s v="May"/>
    <n v="5"/>
    <n v="2021"/>
    <n v="19"/>
    <n v="2"/>
  </r>
  <r>
    <x v="43"/>
    <s v="Corporation"/>
    <s v="FMCG"/>
    <s v="Paid"/>
    <s v="Texas"/>
    <n v="807281"/>
    <n v="484368.6"/>
    <n v="0.6"/>
    <s v="May"/>
    <n v="5"/>
    <n v="2021"/>
    <n v="19"/>
    <n v="2"/>
  </r>
  <r>
    <x v="26"/>
    <s v="Corporation"/>
    <s v="FMCG"/>
    <s v="Paid"/>
    <s v="Míchigan"/>
    <n v="1379408"/>
    <n v="593145.43999999994"/>
    <n v="0.43"/>
    <s v="May"/>
    <n v="5"/>
    <n v="2021"/>
    <n v="19"/>
    <n v="2"/>
  </r>
  <r>
    <x v="36"/>
    <s v="Corporation"/>
    <s v="Contract Manufacturing"/>
    <s v="Paid"/>
    <s v="Arizona"/>
    <n v="898412"/>
    <n v="224603"/>
    <n v="0.25"/>
    <s v="May"/>
    <n v="5"/>
    <n v="2021"/>
    <n v="19"/>
    <n v="2"/>
  </r>
  <r>
    <x v="31"/>
    <s v="Medium-sized business"/>
    <s v="FMCG"/>
    <s v="Paid"/>
    <s v="Arizona"/>
    <n v="311080"/>
    <n v="164872.4"/>
    <n v="0.53"/>
    <s v="May"/>
    <n v="5"/>
    <n v="2021"/>
    <n v="19"/>
    <n v="2"/>
  </r>
  <r>
    <x v="46"/>
    <s v="Corporation"/>
    <s v="FMCG"/>
    <s v="Paid"/>
    <s v="Virginia"/>
    <n v="1750577"/>
    <n v="945311.58000000007"/>
    <n v="0.54"/>
    <s v="May"/>
    <n v="5"/>
    <n v="2021"/>
    <n v="20"/>
    <n v="2"/>
  </r>
  <r>
    <x v="31"/>
    <s v="Medium-sized business"/>
    <s v="FMCG"/>
    <s v="Paid"/>
    <s v="Arizona"/>
    <n v="349478"/>
    <n v="216676.36"/>
    <n v="0.62"/>
    <s v="May"/>
    <n v="5"/>
    <n v="2021"/>
    <n v="20"/>
    <n v="2"/>
  </r>
  <r>
    <x v="44"/>
    <s v="Corporation"/>
    <s v="Industrial cereal products"/>
    <s v="Pending"/>
    <s v="Massachusetts"/>
    <n v="1434101"/>
    <n v="415889.29"/>
    <n v="0.28999999999999998"/>
    <s v="May"/>
    <n v="5"/>
    <n v="2021"/>
    <n v="20"/>
    <n v="2"/>
  </r>
  <r>
    <x v="48"/>
    <s v="Corporation"/>
    <s v="FMCG"/>
    <s v="Paid"/>
    <s v="Washington"/>
    <n v="602031"/>
    <n v="276934.26"/>
    <n v="0.46"/>
    <s v="May"/>
    <n v="5"/>
    <n v="2021"/>
    <n v="20"/>
    <n v="2"/>
  </r>
  <r>
    <x v="44"/>
    <s v="Corporation"/>
    <s v="Contract Manufacturing"/>
    <s v="Paid"/>
    <s v="Massachusetts"/>
    <n v="776737"/>
    <n v="287392.69"/>
    <n v="0.37"/>
    <s v="May"/>
    <n v="5"/>
    <n v="2021"/>
    <n v="20"/>
    <n v="2"/>
  </r>
  <r>
    <x v="39"/>
    <s v="Corporation"/>
    <s v="Industrial cereal products"/>
    <s v="Paid"/>
    <s v="Texas"/>
    <n v="904158"/>
    <n v="189873.18"/>
    <n v="0.21"/>
    <s v="May"/>
    <n v="5"/>
    <n v="2021"/>
    <n v="20"/>
    <n v="2"/>
  </r>
  <r>
    <x v="31"/>
    <s v="Medium-sized business"/>
    <s v="FMCG"/>
    <s v="Paid"/>
    <s v="Arizona"/>
    <n v="435019"/>
    <n v="282762.35000000003"/>
    <n v="0.65"/>
    <s v="May"/>
    <n v="5"/>
    <n v="2021"/>
    <n v="20"/>
    <n v="2"/>
  </r>
  <r>
    <x v="2"/>
    <s v="Small business"/>
    <s v="FMCG"/>
    <s v="Pending"/>
    <s v="Illinois"/>
    <n v="92996"/>
    <n v="45568.04"/>
    <n v="0.49"/>
    <s v="May"/>
    <n v="5"/>
    <n v="2021"/>
    <n v="21"/>
    <n v="2"/>
  </r>
  <r>
    <x v="37"/>
    <s v="Medium-sized business"/>
    <s v="FMCG"/>
    <s v="Pending"/>
    <s v="Florida"/>
    <n v="372825"/>
    <n v="137945.25"/>
    <n v="0.37"/>
    <s v="May"/>
    <n v="5"/>
    <n v="2021"/>
    <n v="21"/>
    <n v="2"/>
  </r>
  <r>
    <x v="7"/>
    <s v="Medium-sized business"/>
    <s v="FMCG"/>
    <s v="Pending"/>
    <s v="California"/>
    <n v="267393"/>
    <n v="144392.22"/>
    <n v="0.54"/>
    <s v="May"/>
    <n v="5"/>
    <n v="2021"/>
    <n v="21"/>
    <n v="2"/>
  </r>
  <r>
    <x v="28"/>
    <s v="Corporation"/>
    <s v="Contract Manufacturing"/>
    <s v="Paid"/>
    <s v="Misuri"/>
    <n v="521228"/>
    <n v="109457.87999999999"/>
    <n v="0.21"/>
    <s v="May"/>
    <n v="5"/>
    <n v="2021"/>
    <n v="21"/>
    <n v="2"/>
  </r>
  <r>
    <x v="36"/>
    <s v="Corporation"/>
    <s v="FMCG"/>
    <s v="Overdue"/>
    <s v="Arizona"/>
    <n v="663950"/>
    <n v="331975"/>
    <n v="0.5"/>
    <s v="May"/>
    <n v="5"/>
    <n v="2021"/>
    <n v="21"/>
    <n v="2"/>
  </r>
  <r>
    <x v="47"/>
    <s v="Corporation"/>
    <s v="FMCG"/>
    <s v="Pending"/>
    <s v="Tennessee"/>
    <n v="1581893"/>
    <n v="806765.43"/>
    <n v="0.51"/>
    <s v="May"/>
    <n v="5"/>
    <n v="2021"/>
    <n v="21"/>
    <n v="2"/>
  </r>
  <r>
    <x v="8"/>
    <s v="Corporation"/>
    <s v="FMCG"/>
    <s v="Pending"/>
    <s v="Wisconsin"/>
    <n v="668361"/>
    <n v="387649.37999999995"/>
    <n v="0.57999999999999996"/>
    <s v="May"/>
    <n v="5"/>
    <n v="2021"/>
    <n v="21"/>
    <n v="2"/>
  </r>
  <r>
    <x v="9"/>
    <s v="Corporation"/>
    <s v="Contract Manufacturing"/>
    <s v="Paid"/>
    <s v="Tennessee"/>
    <n v="872462"/>
    <n v="279187.84000000003"/>
    <n v="0.32"/>
    <s v="May"/>
    <n v="5"/>
    <n v="2021"/>
    <n v="22"/>
    <n v="2"/>
  </r>
  <r>
    <x v="16"/>
    <s v="Corporation"/>
    <s v="Industrial cereal products"/>
    <s v="Paid"/>
    <s v="Texas"/>
    <n v="1106684"/>
    <n v="365205.72000000003"/>
    <n v="0.33"/>
    <s v="May"/>
    <n v="5"/>
    <n v="2021"/>
    <n v="22"/>
    <n v="2"/>
  </r>
  <r>
    <x v="6"/>
    <s v="Medium-sized business"/>
    <s v="Contract Manufacturing"/>
    <s v="Paid"/>
    <s v="Carolina del Norte"/>
    <n v="261398"/>
    <n v="91489.299999999988"/>
    <n v="0.35"/>
    <s v="May"/>
    <n v="5"/>
    <n v="2021"/>
    <n v="22"/>
    <n v="2"/>
  </r>
  <r>
    <x v="37"/>
    <s v="Medium-sized business"/>
    <s v="Contract Manufacturing"/>
    <s v="Paid"/>
    <s v="Florida"/>
    <n v="389195"/>
    <n v="85622.9"/>
    <n v="0.22"/>
    <s v="May"/>
    <n v="5"/>
    <n v="2021"/>
    <n v="22"/>
    <n v="2"/>
  </r>
  <r>
    <x v="39"/>
    <s v="Corporation"/>
    <s v="FMCG"/>
    <s v="Paid"/>
    <s v="Texas"/>
    <n v="1363500"/>
    <n v="545400"/>
    <n v="0.4"/>
    <s v="May"/>
    <n v="5"/>
    <n v="2021"/>
    <n v="22"/>
    <n v="2"/>
  </r>
  <r>
    <x v="17"/>
    <s v="Corporation"/>
    <s v="FMCG"/>
    <s v="Pending"/>
    <s v="Texas"/>
    <n v="1681021"/>
    <n v="958181.97"/>
    <n v="0.56999999999999995"/>
    <s v="May"/>
    <n v="5"/>
    <n v="2021"/>
    <n v="22"/>
    <n v="2"/>
  </r>
  <r>
    <x v="26"/>
    <s v="Corporation"/>
    <s v="FMCG"/>
    <s v="Paid"/>
    <s v="Míchigan"/>
    <n v="1596557"/>
    <n v="973899.77"/>
    <n v="0.61"/>
    <s v="May"/>
    <n v="5"/>
    <n v="2021"/>
    <n v="22"/>
    <n v="2"/>
  </r>
  <r>
    <x v="44"/>
    <s v="Corporation"/>
    <s v="Industrial cereal products"/>
    <s v="Paid"/>
    <s v="Massachusetts"/>
    <n v="930523"/>
    <n v="316377.82"/>
    <n v="0.34"/>
    <s v="May"/>
    <n v="5"/>
    <n v="2021"/>
    <n v="23"/>
    <n v="2"/>
  </r>
  <r>
    <x v="38"/>
    <s v="Medium-sized business"/>
    <s v="FMCG"/>
    <s v="Paid"/>
    <s v="Misuri"/>
    <n v="305217"/>
    <n v="195338.88"/>
    <n v="0.64"/>
    <s v="June"/>
    <n v="6"/>
    <n v="2021"/>
    <n v="23"/>
    <n v="2"/>
  </r>
  <r>
    <x v="0"/>
    <s v="Small business"/>
    <s v="Contract Manufacturing"/>
    <s v="Pending"/>
    <s v="Tennessee"/>
    <n v="181056"/>
    <n v="70611.839999999997"/>
    <n v="0.39"/>
    <s v="June"/>
    <n v="6"/>
    <n v="2021"/>
    <n v="23"/>
    <n v="2"/>
  </r>
  <r>
    <x v="0"/>
    <s v="Small business"/>
    <s v="Contract Manufacturing"/>
    <s v="Paid"/>
    <s v="Tennessee"/>
    <n v="86623"/>
    <n v="32916.74"/>
    <n v="0.38"/>
    <s v="June"/>
    <n v="6"/>
    <n v="2021"/>
    <n v="23"/>
    <n v="2"/>
  </r>
  <r>
    <x v="15"/>
    <s v="Small business"/>
    <s v="FMCG"/>
    <s v="Paid"/>
    <s v="Florida"/>
    <n v="237604"/>
    <n v="135434.28"/>
    <n v="0.56999999999999995"/>
    <s v="June"/>
    <n v="6"/>
    <n v="2021"/>
    <n v="23"/>
    <n v="2"/>
  </r>
  <r>
    <x v="34"/>
    <s v="Small business"/>
    <s v="Contract Manufacturing"/>
    <s v="Pending"/>
    <s v="Nueva York"/>
    <n v="194080"/>
    <n v="60164.800000000003"/>
    <n v="0.31"/>
    <s v="June"/>
    <n v="6"/>
    <n v="2021"/>
    <n v="23"/>
    <n v="2"/>
  </r>
  <r>
    <x v="2"/>
    <s v="Small business"/>
    <s v="FMCG"/>
    <s v="Paid"/>
    <s v="Illinois"/>
    <n v="239060"/>
    <n v="119530"/>
    <n v="0.5"/>
    <s v="June"/>
    <n v="6"/>
    <n v="2021"/>
    <n v="23"/>
    <n v="2"/>
  </r>
  <r>
    <x v="38"/>
    <s v="Medium-sized business"/>
    <s v="Industrial cereal products"/>
    <s v="Paid"/>
    <s v="Misuri"/>
    <n v="496304"/>
    <n v="99260.800000000003"/>
    <n v="0.2"/>
    <s v="June"/>
    <n v="6"/>
    <n v="2021"/>
    <n v="24"/>
    <n v="2"/>
  </r>
  <r>
    <x v="23"/>
    <s v="Corporation"/>
    <s v="FMCG"/>
    <s v="Overdue"/>
    <s v="California"/>
    <n v="1361319"/>
    <n v="775951.83"/>
    <n v="0.56999999999999995"/>
    <s v="June"/>
    <n v="6"/>
    <n v="2021"/>
    <n v="24"/>
    <n v="2"/>
  </r>
  <r>
    <x v="14"/>
    <s v="Small business"/>
    <s v="FMCG"/>
    <s v="Pending"/>
    <s v="Nueva Jersey"/>
    <n v="193900"/>
    <n v="71743"/>
    <n v="0.37"/>
    <s v="June"/>
    <n v="6"/>
    <n v="2021"/>
    <n v="24"/>
    <n v="2"/>
  </r>
  <r>
    <x v="47"/>
    <s v="Corporation"/>
    <s v="FMCG"/>
    <s v="Paid"/>
    <s v="Tennessee"/>
    <n v="855923"/>
    <n v="299573.05"/>
    <n v="0.35"/>
    <s v="June"/>
    <n v="6"/>
    <n v="2021"/>
    <n v="24"/>
    <n v="2"/>
  </r>
  <r>
    <x v="17"/>
    <s v="Corporation"/>
    <s v="FMCG"/>
    <s v="Pending"/>
    <s v="Texas"/>
    <n v="519148"/>
    <n v="233616.6"/>
    <n v="0.45"/>
    <s v="June"/>
    <n v="6"/>
    <n v="2021"/>
    <n v="24"/>
    <n v="2"/>
  </r>
  <r>
    <x v="15"/>
    <s v="Small business"/>
    <s v="Contract Manufacturing"/>
    <s v="Paid"/>
    <s v="Florida"/>
    <n v="163538"/>
    <n v="49061.4"/>
    <n v="0.3"/>
    <s v="June"/>
    <n v="6"/>
    <n v="2021"/>
    <n v="24"/>
    <n v="2"/>
  </r>
  <r>
    <x v="14"/>
    <s v="Small business"/>
    <s v="FMCG"/>
    <s v="Paid"/>
    <s v="Nueva Jersey"/>
    <n v="232112"/>
    <n v="125340.48000000001"/>
    <n v="0.54"/>
    <s v="June"/>
    <n v="6"/>
    <n v="2021"/>
    <n v="24"/>
    <n v="2"/>
  </r>
  <r>
    <x v="46"/>
    <s v="Corporation"/>
    <s v="FMCG"/>
    <s v="Pending"/>
    <s v="Virginia"/>
    <n v="683204"/>
    <n v="355266.08"/>
    <n v="0.52"/>
    <s v="June"/>
    <n v="6"/>
    <n v="2021"/>
    <n v="25"/>
    <n v="2"/>
  </r>
  <r>
    <x v="4"/>
    <s v="Corporation"/>
    <s v="Contract Manufacturing"/>
    <s v="Paid"/>
    <s v="Arizona"/>
    <n v="1387451"/>
    <n v="319113.73000000004"/>
    <n v="0.23"/>
    <s v="June"/>
    <n v="6"/>
    <n v="2021"/>
    <n v="25"/>
    <n v="2"/>
  </r>
  <r>
    <x v="7"/>
    <s v="Medium-sized business"/>
    <s v="Industrial cereal products"/>
    <s v="Paid"/>
    <s v="California"/>
    <n v="272026"/>
    <n v="46244.420000000006"/>
    <n v="0.17"/>
    <s v="June"/>
    <n v="6"/>
    <n v="2021"/>
    <n v="25"/>
    <n v="2"/>
  </r>
  <r>
    <x v="30"/>
    <s v="Medium-sized business"/>
    <s v="FMCG"/>
    <s v="Pending"/>
    <s v="Pensilvania"/>
    <n v="459121"/>
    <n v="183648.40000000002"/>
    <n v="0.4"/>
    <s v="June"/>
    <n v="6"/>
    <n v="2021"/>
    <n v="25"/>
    <n v="2"/>
  </r>
  <r>
    <x v="40"/>
    <s v="Corporation"/>
    <s v="Contract Manufacturing"/>
    <s v="Paid"/>
    <s v="Georgia"/>
    <n v="1023792"/>
    <n v="235472.16"/>
    <n v="0.23"/>
    <s v="June"/>
    <n v="6"/>
    <n v="2021"/>
    <n v="25"/>
    <n v="2"/>
  </r>
  <r>
    <x v="14"/>
    <s v="Small business"/>
    <s v="FMCG"/>
    <s v="Paid"/>
    <s v="Nueva Jersey"/>
    <n v="80244"/>
    <n v="51356.160000000003"/>
    <n v="0.64"/>
    <s v="June"/>
    <n v="6"/>
    <n v="2021"/>
    <n v="25"/>
    <n v="2"/>
  </r>
  <r>
    <x v="9"/>
    <s v="Corporation"/>
    <s v="Contract Manufacturing"/>
    <s v="Paid"/>
    <s v="Tennessee"/>
    <n v="1219491"/>
    <n v="353652.38999999996"/>
    <n v="0.28999999999999998"/>
    <s v="June"/>
    <n v="6"/>
    <n v="2021"/>
    <n v="25"/>
    <n v="2"/>
  </r>
  <r>
    <x v="11"/>
    <s v="Medium-sized business"/>
    <s v="FMCG"/>
    <s v="Paid"/>
    <s v="Ohio"/>
    <n v="446156"/>
    <n v="156154.59999999998"/>
    <n v="0.35"/>
    <s v="June"/>
    <n v="6"/>
    <n v="2021"/>
    <n v="26"/>
    <n v="2"/>
  </r>
  <r>
    <x v="7"/>
    <s v="Medium-sized business"/>
    <s v="Contract Manufacturing"/>
    <s v="Pending"/>
    <s v="California"/>
    <n v="369698"/>
    <n v="77636.58"/>
    <n v="0.21"/>
    <s v="June"/>
    <n v="6"/>
    <n v="2021"/>
    <n v="26"/>
    <n v="2"/>
  </r>
  <r>
    <x v="37"/>
    <s v="Medium-sized business"/>
    <s v="Contract Manufacturing"/>
    <s v="Pending"/>
    <s v="Florida"/>
    <n v="445424"/>
    <n v="93539.04"/>
    <n v="0.21"/>
    <s v="June"/>
    <n v="6"/>
    <n v="2021"/>
    <n v="26"/>
    <n v="2"/>
  </r>
  <r>
    <x v="49"/>
    <s v="Small business"/>
    <s v="Contract Manufacturing"/>
    <s v="Paid"/>
    <s v="Massachusetts"/>
    <n v="210165"/>
    <n v="42033"/>
    <n v="0.2"/>
    <s v="June"/>
    <n v="6"/>
    <n v="2021"/>
    <n v="26"/>
    <n v="2"/>
  </r>
  <r>
    <x v="39"/>
    <s v="Corporation"/>
    <s v="Contract Manufacturing"/>
    <s v="Pending"/>
    <s v="Texas"/>
    <n v="1337958"/>
    <n v="495044.46"/>
    <n v="0.37"/>
    <s v="June"/>
    <n v="6"/>
    <n v="2021"/>
    <n v="26"/>
    <n v="2"/>
  </r>
  <r>
    <x v="11"/>
    <s v="Medium-sized business"/>
    <s v="Industrial cereal products"/>
    <s v="Paid"/>
    <s v="Ohio"/>
    <n v="309162"/>
    <n v="92748.599999999991"/>
    <n v="0.3"/>
    <s v="June"/>
    <n v="6"/>
    <n v="2021"/>
    <n v="26"/>
    <n v="2"/>
  </r>
  <r>
    <x v="22"/>
    <s v="Corporation"/>
    <s v="FMCG"/>
    <s v="Overdue"/>
    <s v="Nueva Jersey"/>
    <n v="509296"/>
    <n v="234276.16"/>
    <n v="0.46"/>
    <s v="June"/>
    <n v="6"/>
    <n v="2021"/>
    <n v="26"/>
    <n v="2"/>
  </r>
  <r>
    <x v="2"/>
    <s v="Small business"/>
    <s v="FMCG"/>
    <s v="Paid"/>
    <s v="Illinois"/>
    <n v="215781"/>
    <n v="94943.64"/>
    <n v="0.44"/>
    <s v="June"/>
    <n v="6"/>
    <n v="2021"/>
    <n v="27"/>
    <n v="2"/>
  </r>
  <r>
    <x v="3"/>
    <s v="Corporation"/>
    <s v="Industrial cereal products"/>
    <s v="Overdue"/>
    <s v="Míchigan"/>
    <n v="706225"/>
    <n v="197743.00000000003"/>
    <n v="0.28000000000000003"/>
    <s v="June"/>
    <n v="6"/>
    <n v="2021"/>
    <n v="27"/>
    <n v="2"/>
  </r>
  <r>
    <x v="45"/>
    <s v="Small business"/>
    <s v="FMCG"/>
    <s v="Paid"/>
    <s v="Florida"/>
    <n v="177860"/>
    <n v="62250.999999999993"/>
    <n v="0.35"/>
    <s v="June"/>
    <n v="6"/>
    <n v="2021"/>
    <n v="27"/>
    <n v="2"/>
  </r>
  <r>
    <x v="40"/>
    <s v="Corporation"/>
    <s v="FMCG"/>
    <s v="Paid"/>
    <s v="Georgia"/>
    <n v="867131"/>
    <n v="303495.84999999998"/>
    <n v="0.35"/>
    <s v="July"/>
    <n v="7"/>
    <n v="2021"/>
    <n v="27"/>
    <n v="3"/>
  </r>
  <r>
    <x v="15"/>
    <s v="Small business"/>
    <s v="FMCG"/>
    <s v="Paid"/>
    <s v="Florida"/>
    <n v="208134"/>
    <n v="81172.260000000009"/>
    <n v="0.39"/>
    <s v="July"/>
    <n v="7"/>
    <n v="2021"/>
    <n v="27"/>
    <n v="3"/>
  </r>
  <r>
    <x v="18"/>
    <s v="Corporation"/>
    <s v="FMCG"/>
    <s v="Paid"/>
    <s v="Washington"/>
    <n v="1126826"/>
    <n v="394389.1"/>
    <n v="0.35"/>
    <s v="July"/>
    <n v="7"/>
    <n v="2021"/>
    <n v="27"/>
    <n v="3"/>
  </r>
  <r>
    <x v="4"/>
    <s v="Corporation"/>
    <s v="FMCG"/>
    <s v="Paid"/>
    <s v="Arizona"/>
    <n v="1759824"/>
    <n v="985501.44000000006"/>
    <n v="0.56000000000000005"/>
    <s v="July"/>
    <n v="7"/>
    <n v="2021"/>
    <n v="27"/>
    <n v="3"/>
  </r>
  <r>
    <x v="13"/>
    <s v="Medium-sized business"/>
    <s v="Contract Manufacturing"/>
    <s v="Paid"/>
    <s v="Maryland"/>
    <n v="469113"/>
    <n v="140733.9"/>
    <n v="0.3"/>
    <s v="July"/>
    <n v="7"/>
    <n v="2021"/>
    <n v="28"/>
    <n v="3"/>
  </r>
  <r>
    <x v="39"/>
    <s v="Corporation"/>
    <s v="Contract Manufacturing"/>
    <s v="Pending"/>
    <s v="Texas"/>
    <n v="791317"/>
    <n v="245308.27"/>
    <n v="0.31"/>
    <s v="July"/>
    <n v="7"/>
    <n v="2021"/>
    <n v="28"/>
    <n v="3"/>
  </r>
  <r>
    <x v="31"/>
    <s v="Medium-sized business"/>
    <s v="FMCG"/>
    <s v="Pending"/>
    <s v="Arizona"/>
    <n v="268374"/>
    <n v="118084.56"/>
    <n v="0.44"/>
    <s v="July"/>
    <n v="7"/>
    <n v="2021"/>
    <n v="28"/>
    <n v="3"/>
  </r>
  <r>
    <x v="18"/>
    <s v="Corporation"/>
    <s v="FMCG"/>
    <s v="Paid"/>
    <s v="Washington"/>
    <n v="540609"/>
    <n v="200025.33"/>
    <n v="0.37"/>
    <s v="July"/>
    <n v="7"/>
    <n v="2021"/>
    <n v="28"/>
    <n v="3"/>
  </r>
  <r>
    <x v="43"/>
    <s v="Corporation"/>
    <s v="FMCG"/>
    <s v="Paid"/>
    <s v="Texas"/>
    <n v="1518186"/>
    <n v="941275.32"/>
    <n v="0.62"/>
    <s v="July"/>
    <n v="7"/>
    <n v="2021"/>
    <n v="28"/>
    <n v="3"/>
  </r>
  <r>
    <x v="20"/>
    <s v="Small business"/>
    <s v="Contract Manufacturing"/>
    <s v="Paid"/>
    <s v="Georgia"/>
    <n v="152243"/>
    <n v="33493.46"/>
    <n v="0.22"/>
    <s v="July"/>
    <n v="7"/>
    <n v="2021"/>
    <n v="28"/>
    <n v="3"/>
  </r>
  <r>
    <x v="7"/>
    <s v="Medium-sized business"/>
    <s v="FMCG"/>
    <s v="Pending"/>
    <s v="California"/>
    <n v="285424"/>
    <n v="142712"/>
    <n v="0.5"/>
    <s v="July"/>
    <n v="7"/>
    <n v="2021"/>
    <n v="28"/>
    <n v="3"/>
  </r>
  <r>
    <x v="18"/>
    <s v="Corporation"/>
    <s v="Contract Manufacturing"/>
    <s v="Pending"/>
    <s v="Washington"/>
    <n v="1350428"/>
    <n v="445641.24000000005"/>
    <n v="0.33"/>
    <s v="July"/>
    <n v="7"/>
    <n v="2021"/>
    <n v="29"/>
    <n v="3"/>
  </r>
  <r>
    <x v="7"/>
    <s v="Medium-sized business"/>
    <s v="Contract Manufacturing"/>
    <s v="Paid"/>
    <s v="California"/>
    <n v="264861"/>
    <n v="66215.25"/>
    <n v="0.25"/>
    <s v="July"/>
    <n v="7"/>
    <n v="2021"/>
    <n v="29"/>
    <n v="3"/>
  </r>
  <r>
    <x v="43"/>
    <s v="Corporation"/>
    <s v="Industrial cereal products"/>
    <s v="Overdue"/>
    <s v="Texas"/>
    <n v="1610864"/>
    <n v="402716"/>
    <n v="0.25"/>
    <s v="July"/>
    <n v="7"/>
    <n v="2021"/>
    <n v="29"/>
    <n v="3"/>
  </r>
  <r>
    <x v="41"/>
    <s v="Corporation"/>
    <s v="Contract Manufacturing"/>
    <s v="Paid"/>
    <s v="Míchigan"/>
    <n v="617680"/>
    <n v="123536"/>
    <n v="0.2"/>
    <s v="July"/>
    <n v="7"/>
    <n v="2021"/>
    <n v="29"/>
    <n v="3"/>
  </r>
  <r>
    <x v="0"/>
    <s v="Small business"/>
    <s v="FMCG"/>
    <s v="Paid"/>
    <s v="Tennessee"/>
    <n v="200442"/>
    <n v="92203.32"/>
    <n v="0.46"/>
    <s v="July"/>
    <n v="7"/>
    <n v="2021"/>
    <n v="29"/>
    <n v="3"/>
  </r>
  <r>
    <x v="47"/>
    <s v="Corporation"/>
    <s v="FMCG"/>
    <s v="Pending"/>
    <s v="Tennessee"/>
    <n v="1654713"/>
    <n v="1075563.45"/>
    <n v="0.65"/>
    <s v="July"/>
    <n v="7"/>
    <n v="2021"/>
    <n v="29"/>
    <n v="3"/>
  </r>
  <r>
    <x v="44"/>
    <s v="Corporation"/>
    <s v="FMCG"/>
    <s v="Pending"/>
    <s v="Massachusetts"/>
    <n v="529198"/>
    <n v="264599"/>
    <n v="0.5"/>
    <s v="July"/>
    <n v="7"/>
    <n v="2021"/>
    <n v="29"/>
    <n v="3"/>
  </r>
  <r>
    <x v="45"/>
    <s v="Small business"/>
    <s v="FMCG"/>
    <s v="Paid"/>
    <s v="Florida"/>
    <n v="97340"/>
    <n v="34069"/>
    <n v="0.35"/>
    <s v="July"/>
    <n v="7"/>
    <n v="2021"/>
    <n v="30"/>
    <n v="3"/>
  </r>
  <r>
    <x v="45"/>
    <s v="Small business"/>
    <s v="FMCG"/>
    <s v="Pending"/>
    <s v="Florida"/>
    <n v="80973"/>
    <n v="38867.040000000001"/>
    <n v="0.48"/>
    <s v="July"/>
    <n v="7"/>
    <n v="2021"/>
    <n v="30"/>
    <n v="3"/>
  </r>
  <r>
    <x v="49"/>
    <s v="Small business"/>
    <s v="Contract Manufacturing"/>
    <s v="Paid"/>
    <s v="Massachusetts"/>
    <n v="176598"/>
    <n v="35319.599999999999"/>
    <n v="0.2"/>
    <s v="July"/>
    <n v="7"/>
    <n v="2021"/>
    <n v="30"/>
    <n v="3"/>
  </r>
  <r>
    <x v="21"/>
    <s v="Corporation"/>
    <s v="Contract Manufacturing"/>
    <s v="Paid"/>
    <s v="Virginia"/>
    <n v="764386"/>
    <n v="290466.68"/>
    <n v="0.38"/>
    <s v="July"/>
    <n v="7"/>
    <n v="2021"/>
    <n v="30"/>
    <n v="3"/>
  </r>
  <r>
    <x v="10"/>
    <s v="Corporation"/>
    <s v="Industrial cereal products"/>
    <s v="Overdue"/>
    <s v="Ohio"/>
    <n v="594342"/>
    <n v="89151.3"/>
    <n v="0.15"/>
    <s v="July"/>
    <n v="7"/>
    <n v="2021"/>
    <n v="30"/>
    <n v="3"/>
  </r>
  <r>
    <x v="2"/>
    <s v="Small business"/>
    <s v="Industrial cereal products"/>
    <s v="Overdue"/>
    <s v="Illinois"/>
    <n v="109649"/>
    <n v="30701.72"/>
    <n v="0.28000000000000003"/>
    <s v="July"/>
    <n v="7"/>
    <n v="2021"/>
    <n v="30"/>
    <n v="3"/>
  </r>
  <r>
    <x v="49"/>
    <s v="Small business"/>
    <s v="FMCG"/>
    <s v="Pending"/>
    <s v="Massachusetts"/>
    <n v="177644"/>
    <n v="69281.16"/>
    <n v="0.39"/>
    <s v="July"/>
    <n v="7"/>
    <n v="2021"/>
    <n v="30"/>
    <n v="3"/>
  </r>
  <r>
    <x v="2"/>
    <s v="Small business"/>
    <s v="Contract Manufacturing"/>
    <s v="Paid"/>
    <s v="Illinois"/>
    <n v="113462"/>
    <n v="35173.22"/>
    <n v="0.31"/>
    <s v="July"/>
    <n v="7"/>
    <n v="2021"/>
    <n v="31"/>
    <n v="3"/>
  </r>
  <r>
    <x v="25"/>
    <s v="Small business"/>
    <s v="FMCG"/>
    <s v="Paid"/>
    <s v="Nueva Jersey"/>
    <n v="154894"/>
    <n v="66604.42"/>
    <n v="0.43"/>
    <s v="July"/>
    <n v="7"/>
    <n v="2021"/>
    <n v="31"/>
    <n v="3"/>
  </r>
  <r>
    <x v="17"/>
    <s v="Corporation"/>
    <s v="FMCG"/>
    <s v="Paid"/>
    <s v="Texas"/>
    <n v="816086"/>
    <n v="399882.14"/>
    <n v="0.49"/>
    <s v="July"/>
    <n v="7"/>
    <n v="2021"/>
    <n v="31"/>
    <n v="3"/>
  </r>
  <r>
    <x v="44"/>
    <s v="Corporation"/>
    <s v="Contract Manufacturing"/>
    <s v="Paid"/>
    <s v="Massachusetts"/>
    <n v="1799487"/>
    <n v="593830.71000000008"/>
    <n v="0.33"/>
    <s v="July"/>
    <n v="7"/>
    <n v="2021"/>
    <n v="31"/>
    <n v="3"/>
  </r>
  <r>
    <x v="6"/>
    <s v="Medium-sized business"/>
    <s v="FMCG"/>
    <s v="Paid"/>
    <s v="Carolina del Norte"/>
    <n v="387425"/>
    <n v="228580.75"/>
    <n v="0.59"/>
    <s v="July"/>
    <n v="7"/>
    <n v="2021"/>
    <n v="31"/>
    <n v="3"/>
  </r>
  <r>
    <x v="47"/>
    <s v="Corporation"/>
    <s v="FMCG"/>
    <s v="Pending"/>
    <s v="Tennessee"/>
    <n v="823757"/>
    <n v="527204.48"/>
    <n v="0.64"/>
    <s v="July"/>
    <n v="7"/>
    <n v="2021"/>
    <n v="31"/>
    <n v="3"/>
  </r>
  <r>
    <x v="47"/>
    <s v="Corporation"/>
    <s v="FMCG"/>
    <s v="Paid"/>
    <s v="Tennessee"/>
    <n v="1774191"/>
    <n v="958063.14"/>
    <n v="0.54"/>
    <s v="August"/>
    <n v="8"/>
    <n v="2021"/>
    <n v="31"/>
    <n v="3"/>
  </r>
  <r>
    <x v="41"/>
    <s v="Corporation"/>
    <s v="FMCG"/>
    <s v="Paid"/>
    <s v="Míchigan"/>
    <n v="1688287"/>
    <n v="725963.41"/>
    <n v="0.43"/>
    <s v="August"/>
    <n v="8"/>
    <n v="2021"/>
    <n v="32"/>
    <n v="3"/>
  </r>
  <r>
    <x v="20"/>
    <s v="Small business"/>
    <s v="Contract Manufacturing"/>
    <s v="Paid"/>
    <s v="Georgia"/>
    <n v="189804"/>
    <n v="53145.120000000003"/>
    <n v="0.28000000000000003"/>
    <s v="August"/>
    <n v="8"/>
    <n v="2021"/>
    <n v="32"/>
    <n v="3"/>
  </r>
  <r>
    <x v="1"/>
    <s v="Medium-sized business"/>
    <s v="FMCG"/>
    <s v="Pending"/>
    <s v="Virginia"/>
    <n v="345594"/>
    <n v="196988.58"/>
    <n v="0.56999999999999995"/>
    <s v="August"/>
    <n v="8"/>
    <n v="2021"/>
    <n v="32"/>
    <n v="3"/>
  </r>
  <r>
    <x v="24"/>
    <s v="Corporation"/>
    <s v="Contract Manufacturing"/>
    <s v="Pending"/>
    <s v="Indiana"/>
    <n v="1274679"/>
    <n v="356910.12000000005"/>
    <n v="0.28000000000000003"/>
    <s v="August"/>
    <n v="8"/>
    <n v="2021"/>
    <n v="32"/>
    <n v="3"/>
  </r>
  <r>
    <x v="26"/>
    <s v="Corporation"/>
    <s v="FMCG"/>
    <s v="Overdue"/>
    <s v="Míchigan"/>
    <n v="1536919"/>
    <n v="614767.6"/>
    <n v="0.4"/>
    <s v="August"/>
    <n v="8"/>
    <n v="2021"/>
    <n v="32"/>
    <n v="3"/>
  </r>
  <r>
    <x v="3"/>
    <s v="Corporation"/>
    <s v="FMCG"/>
    <s v="Paid"/>
    <s v="Míchigan"/>
    <n v="1002126"/>
    <n v="601275.6"/>
    <n v="0.6"/>
    <s v="August"/>
    <n v="8"/>
    <n v="2021"/>
    <n v="32"/>
    <n v="3"/>
  </r>
  <r>
    <x v="18"/>
    <s v="Corporation"/>
    <s v="FMCG"/>
    <s v="Paid"/>
    <s v="Washington"/>
    <n v="1148104"/>
    <n v="562570.96"/>
    <n v="0.49"/>
    <s v="August"/>
    <n v="8"/>
    <n v="2021"/>
    <n v="32"/>
    <n v="3"/>
  </r>
  <r>
    <x v="48"/>
    <s v="Corporation"/>
    <s v="Contract Manufacturing"/>
    <s v="Paid"/>
    <s v="Washington"/>
    <n v="1367877"/>
    <n v="341969.25"/>
    <n v="0.25"/>
    <s v="August"/>
    <n v="8"/>
    <n v="2021"/>
    <n v="33"/>
    <n v="3"/>
  </r>
  <r>
    <x v="44"/>
    <s v="Corporation"/>
    <s v="FMCG"/>
    <s v="Pending"/>
    <s v="Massachusetts"/>
    <n v="1007987"/>
    <n v="352795.44999999995"/>
    <n v="0.35"/>
    <s v="August"/>
    <n v="8"/>
    <n v="2021"/>
    <n v="33"/>
    <n v="3"/>
  </r>
  <r>
    <x v="26"/>
    <s v="Corporation"/>
    <s v="Industrial cereal products"/>
    <s v="Pending"/>
    <s v="Míchigan"/>
    <n v="1373853"/>
    <n v="467110.02"/>
    <n v="0.34"/>
    <s v="August"/>
    <n v="8"/>
    <n v="2021"/>
    <n v="33"/>
    <n v="3"/>
  </r>
  <r>
    <x v="26"/>
    <s v="Corporation"/>
    <s v="FMCG"/>
    <s v="Paid"/>
    <s v="Míchigan"/>
    <n v="1484305"/>
    <n v="935112.15"/>
    <n v="0.63"/>
    <s v="August"/>
    <n v="8"/>
    <n v="2021"/>
    <n v="33"/>
    <n v="3"/>
  </r>
  <r>
    <x v="41"/>
    <s v="Corporation"/>
    <s v="FMCG"/>
    <s v="Paid"/>
    <s v="Míchigan"/>
    <n v="1763490"/>
    <n v="1110998.7"/>
    <n v="0.63"/>
    <s v="August"/>
    <n v="8"/>
    <n v="2021"/>
    <n v="33"/>
    <n v="3"/>
  </r>
  <r>
    <x v="13"/>
    <s v="Medium-sized business"/>
    <s v="Contract Manufacturing"/>
    <s v="Paid"/>
    <s v="Maryland"/>
    <n v="334346"/>
    <n v="90273.420000000013"/>
    <n v="0.27"/>
    <s v="August"/>
    <n v="8"/>
    <n v="2021"/>
    <n v="33"/>
    <n v="3"/>
  </r>
  <r>
    <x v="0"/>
    <s v="Small business"/>
    <s v="FMCG"/>
    <s v="Paid"/>
    <s v="Tennessee"/>
    <n v="82953"/>
    <n v="53919.450000000004"/>
    <n v="0.65"/>
    <s v="August"/>
    <n v="8"/>
    <n v="2021"/>
    <n v="33"/>
    <n v="3"/>
  </r>
  <r>
    <x v="12"/>
    <s v="Corporation"/>
    <s v="FMCG"/>
    <s v="Paid"/>
    <s v="Nueva Jersey"/>
    <n v="1400946"/>
    <n v="672454.08"/>
    <n v="0.48"/>
    <s v="August"/>
    <n v="8"/>
    <n v="2021"/>
    <n v="34"/>
    <n v="3"/>
  </r>
  <r>
    <x v="18"/>
    <s v="Corporation"/>
    <s v="FMCG"/>
    <s v="Paid"/>
    <s v="Washington"/>
    <n v="1719729"/>
    <n v="1049034.69"/>
    <n v="0.61"/>
    <s v="August"/>
    <n v="8"/>
    <n v="2021"/>
    <n v="34"/>
    <n v="3"/>
  </r>
  <r>
    <x v="21"/>
    <s v="Corporation"/>
    <s v="FMCG"/>
    <s v="Pending"/>
    <s v="Virginia"/>
    <n v="921863"/>
    <n v="497806.02"/>
    <n v="0.54"/>
    <s v="August"/>
    <n v="8"/>
    <n v="2021"/>
    <n v="34"/>
    <n v="3"/>
  </r>
  <r>
    <x v="32"/>
    <s v="Medium-sized business"/>
    <s v="FMCG"/>
    <s v="Paid"/>
    <s v="Washington"/>
    <n v="332623"/>
    <n v="159659.04"/>
    <n v="0.48"/>
    <s v="August"/>
    <n v="8"/>
    <n v="2021"/>
    <n v="34"/>
    <n v="3"/>
  </r>
  <r>
    <x v="42"/>
    <s v="Corporation"/>
    <s v="Contract Manufacturing"/>
    <s v="Pending"/>
    <s v="California"/>
    <n v="1612265"/>
    <n v="596538.05000000005"/>
    <n v="0.37"/>
    <s v="August"/>
    <n v="8"/>
    <n v="2021"/>
    <n v="34"/>
    <n v="3"/>
  </r>
  <r>
    <x v="29"/>
    <s v="Medium-sized business"/>
    <s v="FMCG"/>
    <s v="Processing"/>
    <s v="Míchigan"/>
    <n v="496901"/>
    <n v="243481.49"/>
    <n v="0.49"/>
    <s v="August"/>
    <n v="8"/>
    <n v="2021"/>
    <n v="34"/>
    <n v="3"/>
  </r>
  <r>
    <x v="24"/>
    <s v="Corporation"/>
    <s v="Contract Manufacturing"/>
    <s v="Pending"/>
    <s v="Indiana"/>
    <n v="1634330"/>
    <n v="343209.3"/>
    <n v="0.21"/>
    <s v="August"/>
    <n v="8"/>
    <n v="2021"/>
    <n v="34"/>
    <n v="3"/>
  </r>
  <r>
    <x v="19"/>
    <s v="Medium-sized business"/>
    <s v="FMCG"/>
    <s v="Overdue"/>
    <s v="Carolina del Norte"/>
    <n v="478857"/>
    <n v="258582.78000000003"/>
    <n v="0.54"/>
    <s v="August"/>
    <n v="8"/>
    <n v="2021"/>
    <n v="35"/>
    <n v="3"/>
  </r>
  <r>
    <x v="0"/>
    <s v="Small business"/>
    <s v="FMCG"/>
    <s v="Pending"/>
    <s v="Tennessee"/>
    <n v="191366"/>
    <n v="109078.62"/>
    <n v="0.56999999999999995"/>
    <s v="August"/>
    <n v="8"/>
    <n v="2021"/>
    <n v="35"/>
    <n v="3"/>
  </r>
  <r>
    <x v="7"/>
    <s v="Medium-sized business"/>
    <s v="FMCG"/>
    <s v="Paid"/>
    <s v="California"/>
    <n v="330796"/>
    <n v="165398"/>
    <n v="0.5"/>
    <s v="August"/>
    <n v="8"/>
    <n v="2021"/>
    <n v="35"/>
    <n v="3"/>
  </r>
  <r>
    <x v="35"/>
    <s v="Medium-sized business"/>
    <s v="Contract Manufacturing"/>
    <s v="Overdue"/>
    <s v="Misuri"/>
    <n v="391191"/>
    <n v="109533.48000000001"/>
    <n v="0.28000000000000003"/>
    <s v="August"/>
    <n v="8"/>
    <n v="2021"/>
    <n v="35"/>
    <n v="3"/>
  </r>
  <r>
    <x v="17"/>
    <s v="Corporation"/>
    <s v="FMCG"/>
    <s v="Pending"/>
    <s v="Texas"/>
    <n v="1538858"/>
    <n v="707874.68"/>
    <n v="0.46"/>
    <s v="August"/>
    <n v="8"/>
    <n v="2021"/>
    <n v="35"/>
    <n v="3"/>
  </r>
  <r>
    <x v="27"/>
    <s v="Small business"/>
    <s v="Contract Manufacturing"/>
    <s v="Paid"/>
    <s v="Massachusetts"/>
    <n v="175353"/>
    <n v="54359.43"/>
    <n v="0.31"/>
    <s v="August"/>
    <n v="8"/>
    <n v="2021"/>
    <n v="35"/>
    <n v="3"/>
  </r>
  <r>
    <x v="1"/>
    <s v="Medium-sized business"/>
    <s v="FMCG"/>
    <s v="Paid"/>
    <s v="Virginia"/>
    <n v="252628"/>
    <n v="149050.51999999999"/>
    <n v="0.59"/>
    <s v="August"/>
    <n v="8"/>
    <n v="2021"/>
    <n v="35"/>
    <n v="3"/>
  </r>
  <r>
    <x v="11"/>
    <s v="Medium-sized business"/>
    <s v="FMCG"/>
    <s v="Paid"/>
    <s v="Ohio"/>
    <n v="488948"/>
    <n v="273810.88"/>
    <n v="0.56000000000000005"/>
    <s v="August"/>
    <n v="8"/>
    <n v="2021"/>
    <n v="36"/>
    <n v="3"/>
  </r>
  <r>
    <x v="33"/>
    <s v="Corporation"/>
    <s v="Contract Manufacturing"/>
    <s v="Paid"/>
    <s v="Washington"/>
    <n v="1316330"/>
    <n v="460715.49999999994"/>
    <n v="0.35"/>
    <s v="August"/>
    <n v="8"/>
    <n v="2021"/>
    <n v="36"/>
    <n v="3"/>
  </r>
  <r>
    <x v="41"/>
    <s v="Corporation"/>
    <s v="FMCG"/>
    <s v="Paid"/>
    <s v="Míchigan"/>
    <n v="1469918"/>
    <n v="881950.79999999993"/>
    <n v="0.6"/>
    <s v="September"/>
    <n v="9"/>
    <n v="2021"/>
    <n v="36"/>
    <n v="3"/>
  </r>
  <r>
    <x v="12"/>
    <s v="Corporation"/>
    <s v="FMCG"/>
    <s v="Paid"/>
    <s v="Nueva Jersey"/>
    <n v="1186216"/>
    <n v="699867.44"/>
    <n v="0.59"/>
    <s v="September"/>
    <n v="9"/>
    <n v="2021"/>
    <n v="36"/>
    <n v="3"/>
  </r>
  <r>
    <x v="17"/>
    <s v="Corporation"/>
    <s v="Contract Manufacturing"/>
    <s v="Paid"/>
    <s v="Texas"/>
    <n v="1433938"/>
    <n v="387163.26"/>
    <n v="0.27"/>
    <s v="September"/>
    <n v="9"/>
    <n v="2021"/>
    <n v="36"/>
    <n v="3"/>
  </r>
  <r>
    <x v="8"/>
    <s v="Corporation"/>
    <s v="FMCG"/>
    <s v="Pending"/>
    <s v="Wisconsin"/>
    <n v="1135792"/>
    <n v="636043.52000000002"/>
    <n v="0.56000000000000005"/>
    <s v="September"/>
    <n v="9"/>
    <n v="2021"/>
    <n v="36"/>
    <n v="3"/>
  </r>
  <r>
    <x v="21"/>
    <s v="Corporation"/>
    <s v="FMCG"/>
    <s v="Paid"/>
    <s v="Virginia"/>
    <n v="1700525"/>
    <n v="1105341.25"/>
    <n v="0.65"/>
    <s v="September"/>
    <n v="9"/>
    <n v="2021"/>
    <n v="36"/>
    <n v="3"/>
  </r>
  <r>
    <x v="38"/>
    <s v="Medium-sized business"/>
    <s v="Contract Manufacturing"/>
    <s v="Paid"/>
    <s v="Misuri"/>
    <n v="251487"/>
    <n v="100594.8"/>
    <n v="0.4"/>
    <s v="September"/>
    <n v="9"/>
    <n v="2021"/>
    <n v="37"/>
    <n v="3"/>
  </r>
  <r>
    <x v="29"/>
    <s v="Medium-sized business"/>
    <s v="Industrial cereal products"/>
    <s v="Paid"/>
    <s v="Míchigan"/>
    <n v="307557"/>
    <n v="86115.96"/>
    <n v="0.28000000000000003"/>
    <s v="September"/>
    <n v="9"/>
    <n v="2021"/>
    <n v="37"/>
    <n v="3"/>
  </r>
  <r>
    <x v="40"/>
    <s v="Corporation"/>
    <s v="Industrial cereal products"/>
    <s v="Paid"/>
    <s v="Georgia"/>
    <n v="1701219"/>
    <n v="595426.64999999991"/>
    <n v="0.35"/>
    <s v="September"/>
    <n v="9"/>
    <n v="2021"/>
    <n v="37"/>
    <n v="3"/>
  </r>
  <r>
    <x v="15"/>
    <s v="Small business"/>
    <s v="FMCG"/>
    <s v="Paid"/>
    <s v="Florida"/>
    <n v="79993"/>
    <n v="35996.85"/>
    <n v="0.45"/>
    <s v="September"/>
    <n v="9"/>
    <n v="2021"/>
    <n v="37"/>
    <n v="3"/>
  </r>
  <r>
    <x v="28"/>
    <s v="Corporation"/>
    <s v="FMCG"/>
    <s v="Paid"/>
    <s v="Misuri"/>
    <n v="1291967"/>
    <n v="490947.46"/>
    <n v="0.38"/>
    <s v="September"/>
    <n v="9"/>
    <n v="2021"/>
    <n v="37"/>
    <n v="3"/>
  </r>
  <r>
    <x v="19"/>
    <s v="Medium-sized business"/>
    <s v="Contract Manufacturing"/>
    <s v="Pending"/>
    <s v="Carolina del Norte"/>
    <n v="423659"/>
    <n v="135570.88"/>
    <n v="0.32"/>
    <s v="September"/>
    <n v="9"/>
    <n v="2021"/>
    <n v="37"/>
    <n v="3"/>
  </r>
  <r>
    <x v="15"/>
    <s v="Small business"/>
    <s v="FMCG"/>
    <s v="Pending"/>
    <s v="Florida"/>
    <n v="93201"/>
    <n v="50328.54"/>
    <n v="0.54"/>
    <s v="September"/>
    <n v="9"/>
    <n v="2021"/>
    <n v="37"/>
    <n v="3"/>
  </r>
  <r>
    <x v="39"/>
    <s v="Corporation"/>
    <s v="FMCG"/>
    <s v="Pending"/>
    <s v="Texas"/>
    <n v="1230851"/>
    <n v="541574.44000000006"/>
    <n v="0.44"/>
    <s v="September"/>
    <n v="9"/>
    <n v="2021"/>
    <n v="38"/>
    <n v="3"/>
  </r>
  <r>
    <x v="2"/>
    <s v="Small business"/>
    <s v="Industrial cereal products"/>
    <s v="Paid"/>
    <s v="Illinois"/>
    <n v="189918"/>
    <n v="28487.7"/>
    <n v="0.15"/>
    <s v="September"/>
    <n v="9"/>
    <n v="2021"/>
    <n v="38"/>
    <n v="3"/>
  </r>
  <r>
    <x v="21"/>
    <s v="Corporation"/>
    <s v="FMCG"/>
    <s v="Pending"/>
    <s v="Virginia"/>
    <n v="894088"/>
    <n v="420221.36"/>
    <n v="0.47"/>
    <s v="September"/>
    <n v="9"/>
    <n v="2021"/>
    <n v="38"/>
    <n v="3"/>
  </r>
  <r>
    <x v="23"/>
    <s v="Corporation"/>
    <s v="FMCG"/>
    <s v="Pending"/>
    <s v="California"/>
    <n v="1161050"/>
    <n v="510862"/>
    <n v="0.44"/>
    <s v="September"/>
    <n v="9"/>
    <n v="2021"/>
    <n v="38"/>
    <n v="3"/>
  </r>
  <r>
    <x v="6"/>
    <s v="Medium-sized business"/>
    <s v="Contract Manufacturing"/>
    <s v="Paid"/>
    <s v="Carolina del Norte"/>
    <n v="438867"/>
    <n v="122882.76000000001"/>
    <n v="0.28000000000000003"/>
    <s v="September"/>
    <n v="9"/>
    <n v="2021"/>
    <n v="38"/>
    <n v="3"/>
  </r>
  <r>
    <x v="47"/>
    <s v="Corporation"/>
    <s v="FMCG"/>
    <s v="Paid"/>
    <s v="Tennessee"/>
    <n v="631608"/>
    <n v="252643.20000000001"/>
    <n v="0.4"/>
    <s v="September"/>
    <n v="9"/>
    <n v="2021"/>
    <n v="38"/>
    <n v="3"/>
  </r>
  <r>
    <x v="4"/>
    <s v="Corporation"/>
    <s v="FMCG"/>
    <s v="Paid"/>
    <s v="Arizona"/>
    <n v="1122299"/>
    <n v="583595.48"/>
    <n v="0.52"/>
    <s v="September"/>
    <n v="9"/>
    <n v="2021"/>
    <n v="38"/>
    <n v="3"/>
  </r>
  <r>
    <x v="27"/>
    <s v="Small business"/>
    <s v="FMCG"/>
    <s v="Paid"/>
    <s v="Massachusetts"/>
    <n v="193077"/>
    <n v="88815.42"/>
    <n v="0.46"/>
    <s v="September"/>
    <n v="9"/>
    <n v="2021"/>
    <n v="39"/>
    <n v="3"/>
  </r>
  <r>
    <x v="41"/>
    <s v="Corporation"/>
    <s v="FMCG"/>
    <s v="Paid"/>
    <s v="Míchigan"/>
    <n v="827330"/>
    <n v="322658.7"/>
    <n v="0.39"/>
    <s v="September"/>
    <n v="9"/>
    <n v="2021"/>
    <n v="39"/>
    <n v="3"/>
  </r>
  <r>
    <x v="11"/>
    <s v="Medium-sized business"/>
    <s v="Industrial cereal products"/>
    <s v="Paid"/>
    <s v="Ohio"/>
    <n v="422157"/>
    <n v="143533.38"/>
    <n v="0.34"/>
    <s v="September"/>
    <n v="9"/>
    <n v="2021"/>
    <n v="39"/>
    <n v="3"/>
  </r>
  <r>
    <x v="35"/>
    <s v="Medium-sized business"/>
    <s v="FMCG"/>
    <s v="Paid"/>
    <s v="Misuri"/>
    <n v="443348"/>
    <n v="155171.79999999999"/>
    <n v="0.35"/>
    <s v="September"/>
    <n v="9"/>
    <n v="2021"/>
    <n v="39"/>
    <n v="3"/>
  </r>
  <r>
    <x v="47"/>
    <s v="Corporation"/>
    <s v="FMCG"/>
    <s v="Pending"/>
    <s v="Tennessee"/>
    <n v="1113865"/>
    <n v="534655.19999999995"/>
    <n v="0.48"/>
    <s v="September"/>
    <n v="9"/>
    <n v="2021"/>
    <n v="39"/>
    <n v="3"/>
  </r>
  <r>
    <x v="15"/>
    <s v="Small business"/>
    <s v="FMCG"/>
    <s v="Paid"/>
    <s v="Florida"/>
    <n v="105330"/>
    <n v="62144.7"/>
    <n v="0.59"/>
    <s v="September"/>
    <n v="9"/>
    <n v="2021"/>
    <n v="39"/>
    <n v="3"/>
  </r>
  <r>
    <x v="22"/>
    <s v="Corporation"/>
    <s v="Industrial cereal products"/>
    <s v="Paid"/>
    <s v="Nueva Jersey"/>
    <n v="1565645"/>
    <n v="438380.60000000003"/>
    <n v="0.28000000000000003"/>
    <s v="September"/>
    <n v="9"/>
    <n v="2021"/>
    <n v="39"/>
    <n v="3"/>
  </r>
  <r>
    <x v="2"/>
    <s v="Small business"/>
    <s v="Contract Manufacturing"/>
    <s v="Paid"/>
    <s v="Illinois"/>
    <n v="227375"/>
    <n v="45475"/>
    <n v="0.2"/>
    <s v="September"/>
    <n v="9"/>
    <n v="2021"/>
    <n v="40"/>
    <n v="3"/>
  </r>
  <r>
    <x v="48"/>
    <s v="Corporation"/>
    <s v="FMCG"/>
    <s v="Pending"/>
    <s v="Washington"/>
    <n v="970760"/>
    <n v="388304"/>
    <n v="0.4"/>
    <s v="September"/>
    <n v="9"/>
    <n v="2021"/>
    <n v="40"/>
    <n v="3"/>
  </r>
  <r>
    <x v="18"/>
    <s v="Corporation"/>
    <s v="Contract Manufacturing"/>
    <s v="Pending"/>
    <s v="Washington"/>
    <n v="715582"/>
    <n v="214674.6"/>
    <n v="0.3"/>
    <s v="September"/>
    <n v="9"/>
    <n v="2021"/>
    <n v="40"/>
    <n v="3"/>
  </r>
  <r>
    <x v="18"/>
    <s v="Corporation"/>
    <s v="Contract Manufacturing"/>
    <s v="Pending"/>
    <s v="Washington"/>
    <n v="971654"/>
    <n v="310929.28000000003"/>
    <n v="0.32"/>
    <s v="September"/>
    <n v="9"/>
    <n v="2021"/>
    <n v="40"/>
    <n v="3"/>
  </r>
  <r>
    <x v="36"/>
    <s v="Corporation"/>
    <s v="FMCG"/>
    <s v="Paid"/>
    <s v="Arizona"/>
    <n v="1330431"/>
    <n v="505563.78"/>
    <n v="0.38"/>
    <s v="October"/>
    <n v="10"/>
    <n v="2021"/>
    <n v="40"/>
    <n v="4"/>
  </r>
  <r>
    <x v="5"/>
    <s v="Corporation"/>
    <s v="FMCG"/>
    <s v="Pending"/>
    <s v="Florida"/>
    <n v="1513442"/>
    <n v="847527.52000000014"/>
    <n v="0.56000000000000005"/>
    <s v="October"/>
    <n v="10"/>
    <n v="2021"/>
    <n v="40"/>
    <n v="4"/>
  </r>
  <r>
    <x v="45"/>
    <s v="Small business"/>
    <s v="FMCG"/>
    <s v="Paid"/>
    <s v="Florida"/>
    <n v="117480"/>
    <n v="50516.4"/>
    <n v="0.43"/>
    <s v="October"/>
    <n v="10"/>
    <n v="2021"/>
    <n v="40"/>
    <n v="4"/>
  </r>
  <r>
    <x v="36"/>
    <s v="Corporation"/>
    <s v="FMCG"/>
    <s v="Paid"/>
    <s v="Arizona"/>
    <n v="947672"/>
    <n v="426452.4"/>
    <n v="0.45"/>
    <s v="October"/>
    <n v="10"/>
    <n v="2021"/>
    <n v="41"/>
    <n v="4"/>
  </r>
  <r>
    <x v="29"/>
    <s v="Medium-sized business"/>
    <s v="FMCG"/>
    <s v="Pending"/>
    <s v="Míchigan"/>
    <n v="287060"/>
    <n v="180847.8"/>
    <n v="0.63"/>
    <s v="October"/>
    <n v="10"/>
    <n v="2021"/>
    <n v="41"/>
    <n v="4"/>
  </r>
  <r>
    <x v="6"/>
    <s v="Medium-sized business"/>
    <s v="FMCG"/>
    <s v="Paid"/>
    <s v="Carolina del Norte"/>
    <n v="499897"/>
    <n v="234951.59"/>
    <n v="0.47"/>
    <s v="October"/>
    <n v="10"/>
    <n v="2021"/>
    <n v="41"/>
    <n v="4"/>
  </r>
  <r>
    <x v="16"/>
    <s v="Corporation"/>
    <s v="FMCG"/>
    <s v="Pending"/>
    <s v="Texas"/>
    <n v="929481"/>
    <n v="557688.6"/>
    <n v="0.6"/>
    <s v="October"/>
    <n v="10"/>
    <n v="2021"/>
    <n v="41"/>
    <n v="4"/>
  </r>
  <r>
    <x v="18"/>
    <s v="Corporation"/>
    <s v="FMCG"/>
    <s v="Paid"/>
    <s v="Washington"/>
    <n v="1553417"/>
    <n v="776708.5"/>
    <n v="0.5"/>
    <s v="October"/>
    <n v="10"/>
    <n v="2021"/>
    <n v="41"/>
    <n v="4"/>
  </r>
  <r>
    <x v="48"/>
    <s v="Corporation"/>
    <s v="Industrial cereal products"/>
    <s v="Paid"/>
    <s v="Washington"/>
    <n v="942148"/>
    <n v="329751.8"/>
    <n v="0.35"/>
    <s v="October"/>
    <n v="10"/>
    <n v="2021"/>
    <n v="41"/>
    <n v="4"/>
  </r>
  <r>
    <x v="45"/>
    <s v="Small business"/>
    <s v="Contract Manufacturing"/>
    <s v="Paid"/>
    <s v="Florida"/>
    <n v="121427"/>
    <n v="37642.370000000003"/>
    <n v="0.31"/>
    <s v="October"/>
    <n v="10"/>
    <n v="2021"/>
    <n v="41"/>
    <n v="4"/>
  </r>
  <r>
    <x v="30"/>
    <s v="Medium-sized business"/>
    <s v="FMCG"/>
    <s v="Pending"/>
    <s v="Pensilvania"/>
    <n v="270878"/>
    <n v="157109.24"/>
    <n v="0.57999999999999996"/>
    <s v="October"/>
    <n v="10"/>
    <n v="2021"/>
    <n v="42"/>
    <n v="4"/>
  </r>
  <r>
    <x v="44"/>
    <s v="Corporation"/>
    <s v="FMCG"/>
    <s v="Paid"/>
    <s v="Massachusetts"/>
    <n v="1595683"/>
    <n v="973366.63"/>
    <n v="0.61"/>
    <s v="October"/>
    <n v="10"/>
    <n v="2021"/>
    <n v="42"/>
    <n v="4"/>
  </r>
  <r>
    <x v="38"/>
    <s v="Medium-sized business"/>
    <s v="FMCG"/>
    <s v="Paid"/>
    <s v="Misuri"/>
    <n v="406066"/>
    <n v="166487.06"/>
    <n v="0.41"/>
    <s v="October"/>
    <n v="10"/>
    <n v="2021"/>
    <n v="42"/>
    <n v="4"/>
  </r>
  <r>
    <x v="2"/>
    <s v="Small business"/>
    <s v="Contract Manufacturing"/>
    <s v="Paid"/>
    <s v="Illinois"/>
    <n v="209310"/>
    <n v="83724"/>
    <n v="0.4"/>
    <s v="October"/>
    <n v="10"/>
    <n v="2021"/>
    <n v="42"/>
    <n v="4"/>
  </r>
  <r>
    <x v="34"/>
    <s v="Small business"/>
    <s v="Contract Manufacturing"/>
    <s v="Paid"/>
    <s v="Nueva York"/>
    <n v="126472"/>
    <n v="27823.84"/>
    <n v="0.22"/>
    <s v="October"/>
    <n v="10"/>
    <n v="2021"/>
    <n v="42"/>
    <n v="4"/>
  </r>
  <r>
    <x v="25"/>
    <s v="Small business"/>
    <s v="FMCG"/>
    <s v="Paid"/>
    <s v="Nueva Jersey"/>
    <n v="97251"/>
    <n v="42790.44"/>
    <n v="0.44"/>
    <s v="October"/>
    <n v="10"/>
    <n v="2021"/>
    <n v="42"/>
    <n v="4"/>
  </r>
  <r>
    <x v="7"/>
    <s v="Medium-sized business"/>
    <s v="FMCG"/>
    <s v="Paid"/>
    <s v="California"/>
    <n v="310559"/>
    <n v="195652.17"/>
    <n v="0.63"/>
    <s v="October"/>
    <n v="10"/>
    <n v="2021"/>
    <n v="42"/>
    <n v="4"/>
  </r>
  <r>
    <x v="11"/>
    <s v="Medium-sized business"/>
    <s v="FMCG"/>
    <s v="Paid"/>
    <s v="Ohio"/>
    <n v="365033"/>
    <n v="175215.84"/>
    <n v="0.48"/>
    <s v="October"/>
    <n v="10"/>
    <n v="2021"/>
    <n v="43"/>
    <n v="4"/>
  </r>
  <r>
    <x v="17"/>
    <s v="Corporation"/>
    <s v="Industrial cereal products"/>
    <s v="Paid"/>
    <s v="Texas"/>
    <n v="672662"/>
    <n v="107625.92"/>
    <n v="0.16"/>
    <s v="October"/>
    <n v="10"/>
    <n v="2021"/>
    <n v="43"/>
    <n v="4"/>
  </r>
  <r>
    <x v="10"/>
    <s v="Corporation"/>
    <s v="Contract Manufacturing"/>
    <s v="Paid"/>
    <s v="Ohio"/>
    <n v="1316670"/>
    <n v="513501.30000000005"/>
    <n v="0.39"/>
    <s v="October"/>
    <n v="10"/>
    <n v="2021"/>
    <n v="43"/>
    <n v="4"/>
  </r>
  <r>
    <x v="20"/>
    <s v="Small business"/>
    <s v="FMCG"/>
    <s v="Paid"/>
    <s v="Georgia"/>
    <n v="122051"/>
    <n v="78112.639999999999"/>
    <n v="0.64"/>
    <s v="October"/>
    <n v="10"/>
    <n v="2021"/>
    <n v="43"/>
    <n v="4"/>
  </r>
  <r>
    <x v="46"/>
    <s v="Corporation"/>
    <s v="Contract Manufacturing"/>
    <s v="Paid"/>
    <s v="Virginia"/>
    <n v="512083"/>
    <n v="194591.54"/>
    <n v="0.38"/>
    <s v="October"/>
    <n v="10"/>
    <n v="2021"/>
    <n v="43"/>
    <n v="4"/>
  </r>
  <r>
    <x v="24"/>
    <s v="Corporation"/>
    <s v="FMCG"/>
    <s v="Paid"/>
    <s v="Indiana"/>
    <n v="1728968"/>
    <n v="795325.28"/>
    <n v="0.46"/>
    <s v="October"/>
    <n v="10"/>
    <n v="2021"/>
    <n v="43"/>
    <n v="4"/>
  </r>
  <r>
    <x v="28"/>
    <s v="Corporation"/>
    <s v="FMCG"/>
    <s v="Paid"/>
    <s v="Misuri"/>
    <n v="990736"/>
    <n v="435923.84"/>
    <n v="0.44"/>
    <s v="October"/>
    <n v="10"/>
    <n v="2021"/>
    <n v="43"/>
    <n v="4"/>
  </r>
  <r>
    <x v="33"/>
    <s v="Corporation"/>
    <s v="FMCG"/>
    <s v="Paid"/>
    <s v="Washington"/>
    <n v="1314965"/>
    <n v="802128.65"/>
    <n v="0.61"/>
    <s v="October"/>
    <n v="10"/>
    <n v="2021"/>
    <n v="44"/>
    <n v="4"/>
  </r>
  <r>
    <x v="35"/>
    <s v="Medium-sized business"/>
    <s v="Industrial cereal products"/>
    <s v="Paid"/>
    <s v="Misuri"/>
    <n v="270756"/>
    <n v="40613.4"/>
    <n v="0.15"/>
    <s v="October"/>
    <n v="10"/>
    <n v="2021"/>
    <n v="44"/>
    <n v="4"/>
  </r>
  <r>
    <x v="22"/>
    <s v="Corporation"/>
    <s v="FMCG"/>
    <s v="Pending"/>
    <s v="Nueva Jersey"/>
    <n v="726363"/>
    <n v="450345.06"/>
    <n v="0.62"/>
    <s v="October"/>
    <n v="10"/>
    <n v="2021"/>
    <n v="44"/>
    <n v="4"/>
  </r>
  <r>
    <x v="20"/>
    <s v="Small business"/>
    <s v="Industrial cereal products"/>
    <s v="Paid"/>
    <s v="Georgia"/>
    <n v="186320"/>
    <n v="42853.599999999999"/>
    <n v="0.23"/>
    <s v="October"/>
    <n v="10"/>
    <n v="2021"/>
    <n v="44"/>
    <n v="4"/>
  </r>
  <r>
    <x v="37"/>
    <s v="Medium-sized business"/>
    <s v="Contract Manufacturing"/>
    <s v="Paid"/>
    <s v="Florida"/>
    <n v="397906"/>
    <n v="91518.38"/>
    <n v="0.23"/>
    <s v="October"/>
    <n v="10"/>
    <n v="2021"/>
    <n v="44"/>
    <n v="4"/>
  </r>
  <r>
    <x v="9"/>
    <s v="Corporation"/>
    <s v="Industrial cereal products"/>
    <s v="Pending"/>
    <s v="Tennessee"/>
    <n v="978085"/>
    <n v="293425.5"/>
    <n v="0.3"/>
    <s v="October"/>
    <n v="10"/>
    <n v="2021"/>
    <n v="44"/>
    <n v="4"/>
  </r>
  <r>
    <x v="14"/>
    <s v="Small business"/>
    <s v="Industrial cereal products"/>
    <s v="Paid"/>
    <s v="Nueva Jersey"/>
    <n v="196478"/>
    <n v="35366.04"/>
    <n v="0.18"/>
    <s v="October"/>
    <n v="10"/>
    <n v="2021"/>
    <n v="44"/>
    <n v="4"/>
  </r>
  <r>
    <x v="42"/>
    <s v="Corporation"/>
    <s v="FMCG"/>
    <s v="Overdue"/>
    <s v="California"/>
    <n v="1217495"/>
    <n v="462648.1"/>
    <n v="0.38"/>
    <s v="November"/>
    <n v="11"/>
    <n v="2021"/>
    <n v="45"/>
    <n v="4"/>
  </r>
  <r>
    <x v="20"/>
    <s v="Small business"/>
    <s v="Industrial cereal products"/>
    <s v="Overdue"/>
    <s v="Georgia"/>
    <n v="109252"/>
    <n v="28405.52"/>
    <n v="0.26"/>
    <s v="November"/>
    <n v="11"/>
    <n v="2021"/>
    <n v="45"/>
    <n v="4"/>
  </r>
  <r>
    <x v="2"/>
    <s v="Small business"/>
    <s v="Contract Manufacturing"/>
    <s v="Pending"/>
    <s v="Illinois"/>
    <n v="77501"/>
    <n v="25575.33"/>
    <n v="0.33"/>
    <s v="November"/>
    <n v="11"/>
    <n v="2021"/>
    <n v="45"/>
    <n v="4"/>
  </r>
  <r>
    <x v="39"/>
    <s v="Corporation"/>
    <s v="Industrial cereal products"/>
    <s v="Pending"/>
    <s v="Texas"/>
    <n v="1572967"/>
    <n v="377512.07999999996"/>
    <n v="0.24"/>
    <s v="November"/>
    <n v="11"/>
    <n v="2021"/>
    <n v="45"/>
    <n v="4"/>
  </r>
  <r>
    <x v="21"/>
    <s v="Corporation"/>
    <s v="Contract Manufacturing"/>
    <s v="Paid"/>
    <s v="Virginia"/>
    <n v="1352928"/>
    <n v="365290.56"/>
    <n v="0.27"/>
    <s v="November"/>
    <n v="11"/>
    <n v="2021"/>
    <n v="45"/>
    <n v="4"/>
  </r>
  <r>
    <x v="42"/>
    <s v="Corporation"/>
    <s v="FMCG"/>
    <s v="Paid"/>
    <s v="California"/>
    <n v="958187"/>
    <n v="498257.24"/>
    <n v="0.52"/>
    <s v="November"/>
    <n v="11"/>
    <n v="2021"/>
    <n v="45"/>
    <n v="4"/>
  </r>
  <r>
    <x v="1"/>
    <s v="Medium-sized business"/>
    <s v="Contract Manufacturing"/>
    <s v="Paid"/>
    <s v="Virginia"/>
    <n v="387067"/>
    <n v="154826.80000000002"/>
    <n v="0.4"/>
    <s v="November"/>
    <n v="11"/>
    <n v="2021"/>
    <n v="45"/>
    <n v="4"/>
  </r>
  <r>
    <x v="34"/>
    <s v="Small business"/>
    <s v="FMCG"/>
    <s v="Paid"/>
    <s v="Nueva York"/>
    <n v="92488"/>
    <n v="35145.440000000002"/>
    <n v="0.38"/>
    <s v="November"/>
    <n v="11"/>
    <n v="2021"/>
    <n v="46"/>
    <n v="4"/>
  </r>
  <r>
    <x v="47"/>
    <s v="Corporation"/>
    <s v="FMCG"/>
    <s v="Pending"/>
    <s v="Tennessee"/>
    <n v="805613"/>
    <n v="443087.15"/>
    <n v="0.55000000000000004"/>
    <s v="November"/>
    <n v="11"/>
    <n v="2021"/>
    <n v="46"/>
    <n v="4"/>
  </r>
  <r>
    <x v="7"/>
    <s v="Medium-sized business"/>
    <s v="FMCG"/>
    <s v="Paid"/>
    <s v="California"/>
    <n v="312213"/>
    <n v="121763.07"/>
    <n v="0.39"/>
    <s v="November"/>
    <n v="11"/>
    <n v="2021"/>
    <n v="46"/>
    <n v="4"/>
  </r>
  <r>
    <x v="14"/>
    <s v="Small business"/>
    <s v="Contract Manufacturing"/>
    <s v="Paid"/>
    <s v="Nueva Jersey"/>
    <n v="77767"/>
    <n v="31106.800000000003"/>
    <n v="0.4"/>
    <s v="November"/>
    <n v="11"/>
    <n v="2021"/>
    <n v="46"/>
    <n v="4"/>
  </r>
  <r>
    <x v="2"/>
    <s v="Small business"/>
    <s v="FMCG"/>
    <s v="Paid"/>
    <s v="Illinois"/>
    <n v="177520"/>
    <n v="79884"/>
    <n v="0.45"/>
    <s v="November"/>
    <n v="11"/>
    <n v="2021"/>
    <n v="46"/>
    <n v="4"/>
  </r>
  <r>
    <x v="5"/>
    <s v="Corporation"/>
    <s v="FMCG"/>
    <s v="Overdue"/>
    <s v="Florida"/>
    <n v="1451764"/>
    <n v="914611.32"/>
    <n v="0.63"/>
    <s v="November"/>
    <n v="11"/>
    <n v="2021"/>
    <n v="46"/>
    <n v="4"/>
  </r>
  <r>
    <x v="14"/>
    <s v="Small business"/>
    <s v="FMCG"/>
    <s v="Paid"/>
    <s v="Nueva Jersey"/>
    <n v="211877"/>
    <n v="97463.42"/>
    <n v="0.46"/>
    <s v="November"/>
    <n v="11"/>
    <n v="2021"/>
    <n v="46"/>
    <n v="4"/>
  </r>
  <r>
    <x v="31"/>
    <s v="Medium-sized business"/>
    <s v="FMCG"/>
    <s v="Paid"/>
    <s v="Arizona"/>
    <n v="306241"/>
    <n v="137808.45000000001"/>
    <n v="0.45"/>
    <s v="November"/>
    <n v="11"/>
    <n v="2021"/>
    <n v="47"/>
    <n v="4"/>
  </r>
  <r>
    <x v="14"/>
    <s v="Small business"/>
    <s v="FMCG"/>
    <s v="Paid"/>
    <s v="Nueva Jersey"/>
    <n v="148807"/>
    <n v="81843.850000000006"/>
    <n v="0.55000000000000004"/>
    <s v="November"/>
    <n v="11"/>
    <n v="2021"/>
    <n v="47"/>
    <n v="4"/>
  </r>
  <r>
    <x v="3"/>
    <s v="Corporation"/>
    <s v="Industrial cereal products"/>
    <s v="Pending"/>
    <s v="Míchigan"/>
    <n v="1670976"/>
    <n v="384324.48000000004"/>
    <n v="0.23"/>
    <s v="November"/>
    <n v="11"/>
    <n v="2021"/>
    <n v="47"/>
    <n v="4"/>
  </r>
  <r>
    <x v="3"/>
    <s v="Corporation"/>
    <s v="FMCG"/>
    <s v="Overdue"/>
    <s v="Míchigan"/>
    <n v="638630"/>
    <n v="383178"/>
    <n v="0.6"/>
    <s v="November"/>
    <n v="11"/>
    <n v="2021"/>
    <n v="47"/>
    <n v="4"/>
  </r>
  <r>
    <x v="27"/>
    <s v="Small business"/>
    <s v="Industrial cereal products"/>
    <s v="Paid"/>
    <s v="Massachusetts"/>
    <n v="142488"/>
    <n v="31347.360000000001"/>
    <n v="0.22"/>
    <s v="November"/>
    <n v="11"/>
    <n v="2021"/>
    <n v="47"/>
    <n v="4"/>
  </r>
  <r>
    <x v="28"/>
    <s v="Corporation"/>
    <s v="FMCG"/>
    <s v="Paid"/>
    <s v="Misuri"/>
    <n v="1771445"/>
    <n v="1045152.5499999999"/>
    <n v="0.59"/>
    <s v="November"/>
    <n v="11"/>
    <n v="2021"/>
    <n v="47"/>
    <n v="4"/>
  </r>
  <r>
    <x v="44"/>
    <s v="Corporation"/>
    <s v="Contract Manufacturing"/>
    <s v="Paid"/>
    <s v="Massachusetts"/>
    <n v="681582"/>
    <n v="177211.32"/>
    <n v="0.26"/>
    <s v="November"/>
    <n v="11"/>
    <n v="2021"/>
    <n v="47"/>
    <n v="4"/>
  </r>
  <r>
    <x v="41"/>
    <s v="Corporation"/>
    <s v="Contract Manufacturing"/>
    <s v="Pending"/>
    <s v="Míchigan"/>
    <n v="1244651"/>
    <n v="360948.79"/>
    <n v="0.28999999999999998"/>
    <s v="November"/>
    <n v="11"/>
    <n v="2021"/>
    <n v="48"/>
    <n v="4"/>
  </r>
  <r>
    <x v="2"/>
    <s v="Small business"/>
    <s v="FMCG"/>
    <s v="Paid"/>
    <s v="Illinois"/>
    <n v="220281"/>
    <n v="129965.79"/>
    <n v="0.59"/>
    <s v="November"/>
    <n v="11"/>
    <n v="2021"/>
    <n v="48"/>
    <n v="4"/>
  </r>
  <r>
    <x v="37"/>
    <s v="Medium-sized business"/>
    <s v="Contract Manufacturing"/>
    <s v="Paid"/>
    <s v="Florida"/>
    <n v="390766"/>
    <n v="82060.86"/>
    <n v="0.21"/>
    <s v="November"/>
    <n v="11"/>
    <n v="2021"/>
    <n v="48"/>
    <n v="4"/>
  </r>
  <r>
    <x v="21"/>
    <s v="Corporation"/>
    <s v="Contract Manufacturing"/>
    <s v="Paid"/>
    <s v="Virginia"/>
    <n v="547178"/>
    <n v="169625.18"/>
    <n v="0.31"/>
    <s v="November"/>
    <n v="11"/>
    <n v="2021"/>
    <n v="48"/>
    <n v="4"/>
  </r>
  <r>
    <x v="32"/>
    <s v="Medium-sized business"/>
    <s v="Contract Manufacturing"/>
    <s v="Paid"/>
    <s v="Washington"/>
    <n v="352952"/>
    <n v="109415.12"/>
    <n v="0.31"/>
    <s v="November"/>
    <n v="11"/>
    <n v="2021"/>
    <n v="48"/>
    <n v="4"/>
  </r>
  <r>
    <x v="10"/>
    <s v="Corporation"/>
    <s v="Contract Manufacturing"/>
    <s v="Paid"/>
    <s v="Ohio"/>
    <n v="1673665"/>
    <n v="334733"/>
    <n v="0.2"/>
    <s v="November"/>
    <n v="11"/>
    <n v="2021"/>
    <n v="48"/>
    <n v="4"/>
  </r>
  <r>
    <x v="19"/>
    <s v="Medium-sized business"/>
    <s v="Contract Manufacturing"/>
    <s v="Pending"/>
    <s v="Carolina del Norte"/>
    <n v="423152"/>
    <n v="169260.80000000002"/>
    <n v="0.4"/>
    <s v="November"/>
    <n v="11"/>
    <n v="2021"/>
    <n v="48"/>
    <n v="4"/>
  </r>
  <r>
    <x v="5"/>
    <s v="Corporation"/>
    <s v="Contract Manufacturing"/>
    <s v="Paid"/>
    <s v="Florida"/>
    <n v="1186380"/>
    <n v="367777.8"/>
    <n v="0.31"/>
    <s v="November"/>
    <n v="11"/>
    <n v="2021"/>
    <n v="49"/>
    <n v="4"/>
  </r>
  <r>
    <x v="28"/>
    <s v="Corporation"/>
    <s v="FMCG"/>
    <s v="Overdue"/>
    <s v="Misuri"/>
    <n v="913859"/>
    <n v="411236.55"/>
    <n v="0.45"/>
    <s v="November"/>
    <n v="11"/>
    <n v="2021"/>
    <n v="49"/>
    <n v="4"/>
  </r>
  <r>
    <x v="4"/>
    <s v="Corporation"/>
    <s v="FMCG"/>
    <s v="Paid"/>
    <s v="Arizona"/>
    <n v="1691773"/>
    <n v="1082734.72"/>
    <n v="0.64"/>
    <s v="December"/>
    <n v="12"/>
    <n v="2021"/>
    <n v="49"/>
    <n v="4"/>
  </r>
  <r>
    <x v="39"/>
    <s v="Corporation"/>
    <s v="Contract Manufacturing"/>
    <s v="Paid"/>
    <s v="Texas"/>
    <n v="1212367"/>
    <n v="412204.78"/>
    <n v="0.34"/>
    <s v="December"/>
    <n v="12"/>
    <n v="2021"/>
    <n v="49"/>
    <n v="4"/>
  </r>
  <r>
    <x v="48"/>
    <s v="Corporation"/>
    <s v="FMCG"/>
    <s v="Pending"/>
    <s v="Washington"/>
    <n v="1256125"/>
    <n v="653185"/>
    <n v="0.52"/>
    <s v="December"/>
    <n v="12"/>
    <n v="2021"/>
    <n v="49"/>
    <n v="4"/>
  </r>
  <r>
    <x v="31"/>
    <s v="Medium-sized business"/>
    <s v="Contract Manufacturing"/>
    <s v="Pending"/>
    <s v="Arizona"/>
    <n v="411494"/>
    <n v="106988.44"/>
    <n v="0.26"/>
    <s v="December"/>
    <n v="12"/>
    <n v="2021"/>
    <n v="49"/>
    <n v="4"/>
  </r>
  <r>
    <x v="44"/>
    <s v="Corporation"/>
    <s v="FMCG"/>
    <s v="Overdue"/>
    <s v="Massachusetts"/>
    <n v="806474"/>
    <n v="330654.33999999997"/>
    <n v="0.41"/>
    <s v="December"/>
    <n v="12"/>
    <n v="2021"/>
    <n v="49"/>
    <n v="4"/>
  </r>
  <r>
    <x v="44"/>
    <s v="Corporation"/>
    <s v="FMCG"/>
    <s v="Paid"/>
    <s v="Massachusetts"/>
    <n v="547930"/>
    <n v="263006.39999999997"/>
    <n v="0.48"/>
    <s v="December"/>
    <n v="12"/>
    <n v="2021"/>
    <n v="50"/>
    <n v="4"/>
  </r>
  <r>
    <x v="21"/>
    <s v="Corporation"/>
    <s v="FMCG"/>
    <s v="Paid"/>
    <s v="Virginia"/>
    <n v="1004217"/>
    <n v="502108.5"/>
    <n v="0.5"/>
    <s v="December"/>
    <n v="12"/>
    <n v="2021"/>
    <n v="50"/>
    <n v="4"/>
  </r>
  <r>
    <x v="2"/>
    <s v="Small business"/>
    <s v="FMCG"/>
    <s v="Paid"/>
    <s v="Illinois"/>
    <n v="143729"/>
    <n v="79050.950000000012"/>
    <n v="0.55000000000000004"/>
    <s v="December"/>
    <n v="12"/>
    <n v="2021"/>
    <n v="50"/>
    <n v="4"/>
  </r>
  <r>
    <x v="27"/>
    <s v="Small business"/>
    <s v="FMCG"/>
    <s v="Pending"/>
    <s v="Massachusetts"/>
    <n v="111588"/>
    <n v="65836.92"/>
    <n v="0.59"/>
    <s v="December"/>
    <n v="12"/>
    <n v="2021"/>
    <n v="50"/>
    <n v="4"/>
  </r>
  <r>
    <x v="4"/>
    <s v="Corporation"/>
    <s v="Contract Manufacturing"/>
    <s v="Paid"/>
    <s v="Arizona"/>
    <n v="856125"/>
    <n v="273960"/>
    <n v="0.32"/>
    <s v="December"/>
    <n v="12"/>
    <n v="2021"/>
    <n v="50"/>
    <n v="4"/>
  </r>
  <r>
    <x v="5"/>
    <s v="Corporation"/>
    <s v="FMCG"/>
    <s v="Paid"/>
    <s v="Florida"/>
    <n v="1273113"/>
    <n v="763867.79999999993"/>
    <n v="0.6"/>
    <s v="December"/>
    <n v="12"/>
    <n v="2021"/>
    <n v="50"/>
    <n v="4"/>
  </r>
  <r>
    <x v="27"/>
    <s v="Small business"/>
    <s v="Contract Manufacturing"/>
    <s v="Pending"/>
    <s v="Massachusetts"/>
    <n v="116872"/>
    <n v="45580.08"/>
    <n v="0.39"/>
    <s v="December"/>
    <n v="12"/>
    <n v="2021"/>
    <n v="50"/>
    <n v="4"/>
  </r>
  <r>
    <x v="3"/>
    <s v="Corporation"/>
    <s v="FMCG"/>
    <s v="Paid"/>
    <s v="Míchigan"/>
    <n v="1347201"/>
    <n v="808320.6"/>
    <n v="0.6"/>
    <s v="December"/>
    <n v="12"/>
    <n v="2021"/>
    <n v="51"/>
    <n v="4"/>
  </r>
  <r>
    <x v="36"/>
    <s v="Corporation"/>
    <s v="FMCG"/>
    <s v="Paid"/>
    <s v="Arizona"/>
    <n v="1683466"/>
    <n v="673386.4"/>
    <n v="0.4"/>
    <s v="December"/>
    <n v="12"/>
    <n v="2021"/>
    <n v="51"/>
    <n v="4"/>
  </r>
  <r>
    <x v="44"/>
    <s v="Corporation"/>
    <s v="FMCG"/>
    <s v="Pending"/>
    <s v="Massachusetts"/>
    <n v="801383"/>
    <n v="384663.83999999997"/>
    <n v="0.48"/>
    <s v="December"/>
    <n v="12"/>
    <n v="2021"/>
    <n v="51"/>
    <n v="4"/>
  </r>
  <r>
    <x v="46"/>
    <s v="Corporation"/>
    <s v="FMCG"/>
    <s v="Paid"/>
    <s v="Virginia"/>
    <n v="1000777"/>
    <n v="620481.74"/>
    <n v="0.62"/>
    <s v="December"/>
    <n v="12"/>
    <n v="2021"/>
    <n v="51"/>
    <n v="4"/>
  </r>
  <r>
    <x v="27"/>
    <s v="Small business"/>
    <s v="FMCG"/>
    <s v="Paid"/>
    <s v="Massachusetts"/>
    <n v="196090"/>
    <n v="82357.8"/>
    <n v="0.42"/>
    <s v="December"/>
    <n v="12"/>
    <n v="2021"/>
    <n v="51"/>
    <n v="4"/>
  </r>
  <r>
    <x v="19"/>
    <s v="Medium-sized business"/>
    <s v="Contract Manufacturing"/>
    <s v="Paid"/>
    <s v="Carolina del Norte"/>
    <n v="376966"/>
    <n v="131938.1"/>
    <n v="0.35"/>
    <s v="December"/>
    <n v="12"/>
    <n v="2021"/>
    <n v="51"/>
    <n v="4"/>
  </r>
  <r>
    <x v="1"/>
    <s v="Medium-sized business"/>
    <s v="Contract Manufacturing"/>
    <s v="Paid"/>
    <s v="Virginia"/>
    <n v="492724"/>
    <n v="133035.48000000001"/>
    <n v="0.27"/>
    <s v="December"/>
    <n v="12"/>
    <n v="2021"/>
    <n v="51"/>
    <n v="4"/>
  </r>
  <r>
    <x v="31"/>
    <s v="Medium-sized business"/>
    <s v="Industrial cereal products"/>
    <s v="Pending"/>
    <s v="Arizona"/>
    <n v="413971"/>
    <n v="115911.88"/>
    <n v="0.28000000000000003"/>
    <s v="December"/>
    <n v="12"/>
    <n v="2021"/>
    <n v="52"/>
    <n v="4"/>
  </r>
  <r>
    <x v="32"/>
    <s v="Medium-sized business"/>
    <s v="FMCG"/>
    <s v="Paid"/>
    <s v="Washington"/>
    <n v="360922"/>
    <n v="209334.75999999998"/>
    <n v="0.57999999999999996"/>
    <s v="December"/>
    <n v="12"/>
    <n v="2021"/>
    <n v="52"/>
    <n v="4"/>
  </r>
  <r>
    <x v="36"/>
    <s v="Corporation"/>
    <s v="FMCG"/>
    <s v="Paid"/>
    <s v="Arizona"/>
    <n v="1314572"/>
    <n v="578411.68000000005"/>
    <n v="0.44"/>
    <s v="December"/>
    <n v="12"/>
    <n v="2021"/>
    <n v="52"/>
    <n v="4"/>
  </r>
  <r>
    <x v="1"/>
    <s v="Medium-sized business"/>
    <s v="FMCG"/>
    <s v="Pending"/>
    <s v="Virginia"/>
    <n v="308003"/>
    <n v="113961.11"/>
    <n v="0.37"/>
    <s v="December"/>
    <n v="12"/>
    <n v="2021"/>
    <n v="52"/>
    <n v="4"/>
  </r>
  <r>
    <x v="37"/>
    <s v="Medium-sized business"/>
    <s v="Contract Manufacturing"/>
    <s v="Overdue"/>
    <s v="Florida"/>
    <n v="410592"/>
    <n v="143707.19999999998"/>
    <n v="0.35"/>
    <s v="December"/>
    <n v="12"/>
    <n v="2021"/>
    <n v="52"/>
    <n v="4"/>
  </r>
  <r>
    <x v="49"/>
    <s v="Small business"/>
    <s v="Contract Manufacturing"/>
    <s v="Pending"/>
    <s v="Massachusetts"/>
    <n v="216742"/>
    <n v="56352.920000000006"/>
    <n v="0.26"/>
    <s v="December"/>
    <n v="12"/>
    <n v="2021"/>
    <n v="52"/>
    <n v="4"/>
  </r>
  <r>
    <x v="25"/>
    <s v="Small business"/>
    <s v="FMCG"/>
    <s v="Paid"/>
    <s v="Nueva Jersey"/>
    <n v="75264"/>
    <n v="43653.119999999995"/>
    <n v="0.57999999999999996"/>
    <s v="December"/>
    <n v="12"/>
    <n v="2021"/>
    <n v="52"/>
    <n v="4"/>
  </r>
  <r>
    <x v="40"/>
    <s v="Corporation"/>
    <s v="FMCG"/>
    <s v="Paid"/>
    <s v="Georgia"/>
    <n v="1002728"/>
    <n v="541473.12"/>
    <n v="0.54"/>
    <s v="December"/>
    <n v="12"/>
    <n v="2021"/>
    <n v="53"/>
    <n v="4"/>
  </r>
  <r>
    <x v="4"/>
    <s v="Corporation"/>
    <s v="Contract Manufacturing"/>
    <s v="Paid"/>
    <s v="Arizona"/>
    <n v="949706"/>
    <n v="284911.8"/>
    <n v="0.3"/>
    <s v="December"/>
    <n v="12"/>
    <n v="2021"/>
    <n v="53"/>
    <n v="4"/>
  </r>
  <r>
    <x v="18"/>
    <s v="Corporation"/>
    <s v="Industrial cereal products"/>
    <s v="Paid"/>
    <s v="Washington"/>
    <n v="1569354"/>
    <n v="455112.66"/>
    <n v="0.28999999999999998"/>
    <s v="December"/>
    <n v="12"/>
    <n v="2021"/>
    <n v="53"/>
    <n v="4"/>
  </r>
  <r>
    <x v="36"/>
    <s v="Corporation"/>
    <s v="Contract Manufacturing"/>
    <s v="Paid"/>
    <s v="Arizona"/>
    <n v="733900"/>
    <n v="220170"/>
    <n v="0.3"/>
    <s v="December"/>
    <n v="12"/>
    <n v="2021"/>
    <n v="53"/>
    <n v="4"/>
  </r>
  <r>
    <x v="25"/>
    <s v="Small business"/>
    <s v="Contract Manufacturing"/>
    <s v="Pending"/>
    <s v="Nueva Jersey"/>
    <n v="92161"/>
    <n v="32256.35"/>
    <n v="0.35"/>
    <s v="December"/>
    <n v="12"/>
    <n v="2021"/>
    <n v="53"/>
    <n v="4"/>
  </r>
  <r>
    <x v="13"/>
    <s v="Medium-sized business"/>
    <s v="Contract Manufacturing"/>
    <s v="Paid"/>
    <s v="Maryland"/>
    <n v="373426"/>
    <n v="112027.8"/>
    <n v="0.3"/>
    <s v="January"/>
    <n v="1"/>
    <n v="2022"/>
    <n v="1"/>
    <n v="1"/>
  </r>
  <r>
    <x v="12"/>
    <s v="Corporation"/>
    <s v="FMCG"/>
    <s v="Paid"/>
    <s v="Nueva Jersey"/>
    <n v="1016419"/>
    <n v="416731.79"/>
    <n v="0.41"/>
    <s v="January"/>
    <n v="1"/>
    <n v="2022"/>
    <n v="1"/>
    <n v="1"/>
  </r>
  <r>
    <x v="34"/>
    <s v="Small business"/>
    <s v="FMCG"/>
    <s v="Paid"/>
    <s v="Nueva York"/>
    <n v="89620"/>
    <n v="45706.200000000004"/>
    <n v="0.51"/>
    <s v="January"/>
    <n v="1"/>
    <n v="2022"/>
    <n v="2"/>
    <n v="1"/>
  </r>
  <r>
    <x v="26"/>
    <s v="Corporation"/>
    <s v="Contract Manufacturing"/>
    <s v="Paid"/>
    <s v="Míchigan"/>
    <n v="517207"/>
    <n v="206882.80000000002"/>
    <n v="0.4"/>
    <s v="January"/>
    <n v="1"/>
    <n v="2022"/>
    <n v="2"/>
    <n v="1"/>
  </r>
  <r>
    <x v="24"/>
    <s v="Corporation"/>
    <s v="FMCG"/>
    <s v="Paid"/>
    <s v="Indiana"/>
    <n v="922072"/>
    <n v="341166.64"/>
    <n v="0.37"/>
    <s v="January"/>
    <n v="1"/>
    <n v="2022"/>
    <n v="2"/>
    <n v="1"/>
  </r>
  <r>
    <x v="19"/>
    <s v="Medium-sized business"/>
    <s v="FMCG"/>
    <s v="Paid"/>
    <s v="Carolina del Norte"/>
    <n v="455974"/>
    <n v="278144.14"/>
    <n v="0.61"/>
    <s v="January"/>
    <n v="1"/>
    <n v="2022"/>
    <n v="2"/>
    <n v="1"/>
  </r>
  <r>
    <x v="4"/>
    <s v="Corporation"/>
    <s v="FMCG"/>
    <s v="Paid"/>
    <s v="Arizona"/>
    <n v="634490"/>
    <n v="348969.5"/>
    <n v="0.55000000000000004"/>
    <s v="January"/>
    <n v="1"/>
    <n v="2022"/>
    <n v="2"/>
    <n v="1"/>
  </r>
  <r>
    <x v="14"/>
    <s v="Small business"/>
    <s v="Contract Manufacturing"/>
    <s v="Pending"/>
    <s v="Nueva Jersey"/>
    <n v="86631"/>
    <n v="20791.439999999999"/>
    <n v="0.24"/>
    <s v="January"/>
    <n v="1"/>
    <n v="2022"/>
    <n v="2"/>
    <n v="1"/>
  </r>
  <r>
    <x v="20"/>
    <s v="Small business"/>
    <s v="Contract Manufacturing"/>
    <s v="Paid"/>
    <s v="Georgia"/>
    <n v="171253"/>
    <n v="42813.25"/>
    <n v="0.25"/>
    <s v="January"/>
    <n v="1"/>
    <n v="2022"/>
    <n v="2"/>
    <n v="1"/>
  </r>
  <r>
    <x v="40"/>
    <s v="Corporation"/>
    <s v="FMCG"/>
    <s v="Pending"/>
    <s v="Georgia"/>
    <n v="1497457"/>
    <n v="658881.07999999996"/>
    <n v="0.44"/>
    <s v="January"/>
    <n v="1"/>
    <n v="2022"/>
    <n v="3"/>
    <n v="1"/>
  </r>
  <r>
    <x v="37"/>
    <s v="Medium-sized business"/>
    <s v="Contract Manufacturing"/>
    <s v="Pending"/>
    <s v="Florida"/>
    <n v="387379"/>
    <n v="100718.54000000001"/>
    <n v="0.26"/>
    <s v="January"/>
    <n v="1"/>
    <n v="2022"/>
    <n v="3"/>
    <n v="1"/>
  </r>
  <r>
    <x v="34"/>
    <s v="Small business"/>
    <s v="FMCG"/>
    <s v="Paid"/>
    <s v="Nueva York"/>
    <n v="180062"/>
    <n v="75626.039999999994"/>
    <n v="0.42"/>
    <s v="January"/>
    <n v="1"/>
    <n v="2022"/>
    <n v="3"/>
    <n v="1"/>
  </r>
  <r>
    <x v="17"/>
    <s v="Corporation"/>
    <s v="Contract Manufacturing"/>
    <s v="Paid"/>
    <s v="Texas"/>
    <n v="993841"/>
    <n v="218645.02"/>
    <n v="0.22"/>
    <s v="January"/>
    <n v="1"/>
    <n v="2022"/>
    <n v="3"/>
    <n v="1"/>
  </r>
  <r>
    <x v="21"/>
    <s v="Corporation"/>
    <s v="FMCG"/>
    <s v="Paid"/>
    <s v="Virginia"/>
    <n v="751435"/>
    <n v="473404.05"/>
    <n v="0.63"/>
    <s v="January"/>
    <n v="1"/>
    <n v="2022"/>
    <n v="3"/>
    <n v="1"/>
  </r>
  <r>
    <x v="15"/>
    <s v="Small business"/>
    <s v="Contract Manufacturing"/>
    <s v="Overdue"/>
    <s v="Florida"/>
    <n v="86761"/>
    <n v="34704.400000000001"/>
    <n v="0.4"/>
    <s v="January"/>
    <n v="1"/>
    <n v="2022"/>
    <n v="3"/>
    <n v="1"/>
  </r>
  <r>
    <x v="18"/>
    <s v="Corporation"/>
    <s v="Contract Manufacturing"/>
    <s v="Paid"/>
    <s v="Washington"/>
    <n v="748069"/>
    <n v="269304.83999999997"/>
    <n v="0.36"/>
    <s v="January"/>
    <n v="1"/>
    <n v="2022"/>
    <n v="3"/>
    <n v="1"/>
  </r>
  <r>
    <x v="27"/>
    <s v="Small business"/>
    <s v="FMCG"/>
    <s v="Pending"/>
    <s v="Massachusetts"/>
    <n v="177897"/>
    <n v="103180.26"/>
    <n v="0.57999999999999996"/>
    <s v="January"/>
    <n v="1"/>
    <n v="2022"/>
    <n v="4"/>
    <n v="1"/>
  </r>
  <r>
    <x v="37"/>
    <s v="Medium-sized business"/>
    <s v="FMCG"/>
    <s v="Paid"/>
    <s v="Florida"/>
    <n v="365233"/>
    <n v="157050.19"/>
    <n v="0.43"/>
    <s v="January"/>
    <n v="1"/>
    <n v="2022"/>
    <n v="4"/>
    <n v="1"/>
  </r>
  <r>
    <x v="29"/>
    <s v="Medium-sized business"/>
    <s v="FMCG"/>
    <s v="Paid"/>
    <s v="Míchigan"/>
    <n v="421684"/>
    <n v="206625.16"/>
    <n v="0.49"/>
    <s v="January"/>
    <n v="1"/>
    <n v="2022"/>
    <n v="4"/>
    <n v="1"/>
  </r>
  <r>
    <x v="17"/>
    <s v="Corporation"/>
    <s v="Contract Manufacturing"/>
    <s v="Paid"/>
    <s v="Texas"/>
    <n v="1055189"/>
    <n v="306004.81"/>
    <n v="0.28999999999999998"/>
    <s v="January"/>
    <n v="1"/>
    <n v="2022"/>
    <n v="4"/>
    <n v="1"/>
  </r>
  <r>
    <x v="3"/>
    <s v="Corporation"/>
    <s v="FMCG"/>
    <s v="Paid"/>
    <s v="Míchigan"/>
    <n v="901438"/>
    <n v="549877.17999999993"/>
    <n v="0.61"/>
    <s v="January"/>
    <n v="1"/>
    <n v="2022"/>
    <n v="4"/>
    <n v="1"/>
  </r>
  <r>
    <x v="44"/>
    <s v="Corporation"/>
    <s v="FMCG"/>
    <s v="Paid"/>
    <s v="Massachusetts"/>
    <n v="1464614"/>
    <n v="951999.1"/>
    <n v="0.65"/>
    <s v="January"/>
    <n v="1"/>
    <n v="2022"/>
    <n v="4"/>
    <n v="1"/>
  </r>
  <r>
    <x v="24"/>
    <s v="Corporation"/>
    <s v="Contract Manufacturing"/>
    <s v="Pending"/>
    <s v="Indiana"/>
    <n v="795324"/>
    <n v="167018.04"/>
    <n v="0.21"/>
    <s v="January"/>
    <n v="1"/>
    <n v="2022"/>
    <n v="4"/>
    <n v="1"/>
  </r>
  <r>
    <x v="18"/>
    <s v="Corporation"/>
    <s v="Contract Manufacturing"/>
    <s v="Pending"/>
    <s v="Washington"/>
    <n v="1304540"/>
    <n v="339180.4"/>
    <n v="0.26"/>
    <s v="January"/>
    <n v="1"/>
    <n v="2022"/>
    <n v="5"/>
    <n v="1"/>
  </r>
  <r>
    <x v="19"/>
    <s v="Medium-sized business"/>
    <s v="FMCG"/>
    <s v="Paid"/>
    <s v="Carolina del Norte"/>
    <n v="278037"/>
    <n v="177943.67999999999"/>
    <n v="0.64"/>
    <s v="January"/>
    <n v="1"/>
    <n v="2022"/>
    <n v="5"/>
    <n v="1"/>
  </r>
  <r>
    <x v="20"/>
    <s v="Small business"/>
    <s v="Contract Manufacturing"/>
    <s v="Paid"/>
    <s v="Georgia"/>
    <n v="246415"/>
    <n v="86245.25"/>
    <n v="0.35"/>
    <s v="January"/>
    <n v="1"/>
    <n v="2022"/>
    <n v="5"/>
    <n v="1"/>
  </r>
  <r>
    <x v="30"/>
    <s v="Medium-sized business"/>
    <s v="Contract Manufacturing"/>
    <s v="Pending"/>
    <s v="Pensilvania"/>
    <n v="294107"/>
    <n v="94114.240000000005"/>
    <n v="0.32"/>
    <s v="January"/>
    <n v="1"/>
    <n v="2022"/>
    <n v="5"/>
    <n v="1"/>
  </r>
  <r>
    <x v="19"/>
    <s v="Medium-sized business"/>
    <s v="Contract Manufacturing"/>
    <s v="Paid"/>
    <s v="Carolina del Norte"/>
    <n v="392498"/>
    <n v="133449.32"/>
    <n v="0.34"/>
    <s v="January"/>
    <n v="1"/>
    <n v="2022"/>
    <n v="5"/>
    <n v="1"/>
  </r>
  <r>
    <x v="25"/>
    <s v="Small business"/>
    <s v="Contract Manufacturing"/>
    <s v="Paid"/>
    <s v="Nueva Jersey"/>
    <n v="159084"/>
    <n v="38180.159999999996"/>
    <n v="0.24"/>
    <s v="January"/>
    <n v="1"/>
    <n v="2022"/>
    <n v="5"/>
    <n v="1"/>
  </r>
  <r>
    <x v="11"/>
    <s v="Medium-sized business"/>
    <s v="FMCG"/>
    <s v="Pending"/>
    <s v="Ohio"/>
    <n v="343289"/>
    <n v="223137.85"/>
    <n v="0.65"/>
    <s v="January"/>
    <n v="1"/>
    <n v="2022"/>
    <n v="5"/>
    <n v="1"/>
  </r>
  <r>
    <x v="23"/>
    <s v="Corporation"/>
    <s v="Contract Manufacturing"/>
    <s v="Paid"/>
    <s v="California"/>
    <n v="1689917"/>
    <n v="490075.93"/>
    <n v="0.28999999999999998"/>
    <s v="January"/>
    <n v="1"/>
    <n v="2022"/>
    <n v="6"/>
    <n v="1"/>
  </r>
  <r>
    <x v="3"/>
    <s v="Corporation"/>
    <s v="Contract Manufacturing"/>
    <s v="Paid"/>
    <s v="Míchigan"/>
    <n v="841590"/>
    <n v="328220.10000000003"/>
    <n v="0.39"/>
    <s v="February"/>
    <n v="2"/>
    <n v="2022"/>
    <n v="6"/>
    <n v="1"/>
  </r>
  <r>
    <x v="22"/>
    <s v="Corporation"/>
    <s v="Contract Manufacturing"/>
    <s v="Pending"/>
    <s v="Nueva Jersey"/>
    <n v="1488342"/>
    <n v="461386.02"/>
    <n v="0.31"/>
    <s v="February"/>
    <n v="2"/>
    <n v="2022"/>
    <n v="6"/>
    <n v="1"/>
  </r>
  <r>
    <x v="48"/>
    <s v="Corporation"/>
    <s v="FMCG"/>
    <s v="Paid"/>
    <s v="Washington"/>
    <n v="1282907"/>
    <n v="449017.44999999995"/>
    <n v="0.35"/>
    <s v="February"/>
    <n v="2"/>
    <n v="2022"/>
    <n v="6"/>
    <n v="1"/>
  </r>
  <r>
    <x v="31"/>
    <s v="Medium-sized business"/>
    <s v="FMCG"/>
    <s v="Paid"/>
    <s v="Arizona"/>
    <n v="461117"/>
    <n v="221336.16"/>
    <n v="0.48"/>
    <s v="February"/>
    <n v="2"/>
    <n v="2022"/>
    <n v="6"/>
    <n v="1"/>
  </r>
  <r>
    <x v="49"/>
    <s v="Small business"/>
    <s v="Contract Manufacturing"/>
    <s v="Paid"/>
    <s v="Massachusetts"/>
    <n v="101694"/>
    <n v="38643.72"/>
    <n v="0.38"/>
    <s v="February"/>
    <n v="2"/>
    <n v="2022"/>
    <n v="6"/>
    <n v="1"/>
  </r>
  <r>
    <x v="41"/>
    <s v="Corporation"/>
    <s v="Industrial cereal products"/>
    <s v="Paid"/>
    <s v="Míchigan"/>
    <n v="627245"/>
    <n v="181901.05"/>
    <n v="0.28999999999999998"/>
    <s v="February"/>
    <n v="2"/>
    <n v="2022"/>
    <n v="6"/>
    <n v="1"/>
  </r>
  <r>
    <x v="49"/>
    <s v="Small business"/>
    <s v="FMCG"/>
    <s v="Pending"/>
    <s v="Massachusetts"/>
    <n v="218633"/>
    <n v="89639.53"/>
    <n v="0.41"/>
    <s v="February"/>
    <n v="2"/>
    <n v="2022"/>
    <n v="7"/>
    <n v="1"/>
  </r>
  <r>
    <x v="2"/>
    <s v="Small business"/>
    <s v="FMCG"/>
    <s v="Pending"/>
    <s v="Illinois"/>
    <n v="169799"/>
    <n v="103577.39"/>
    <n v="0.61"/>
    <s v="February"/>
    <n v="2"/>
    <n v="2022"/>
    <n v="7"/>
    <n v="1"/>
  </r>
  <r>
    <x v="44"/>
    <s v="Corporation"/>
    <s v="Industrial cereal products"/>
    <s v="Paid"/>
    <s v="Massachusetts"/>
    <n v="1248441"/>
    <n v="299625.83999999997"/>
    <n v="0.24"/>
    <s v="February"/>
    <n v="2"/>
    <n v="2022"/>
    <n v="7"/>
    <n v="1"/>
  </r>
  <r>
    <x v="6"/>
    <s v="Medium-sized business"/>
    <s v="Contract Manufacturing"/>
    <s v="Pending"/>
    <s v="Carolina del Norte"/>
    <n v="487148"/>
    <n v="141272.91999999998"/>
    <n v="0.28999999999999998"/>
    <s v="February"/>
    <n v="2"/>
    <n v="2022"/>
    <n v="7"/>
    <n v="1"/>
  </r>
  <r>
    <x v="5"/>
    <s v="Corporation"/>
    <s v="FMCG"/>
    <s v="Paid"/>
    <s v="Florida"/>
    <n v="1323740"/>
    <n v="701582.20000000007"/>
    <n v="0.53"/>
    <s v="February"/>
    <n v="2"/>
    <n v="2022"/>
    <n v="7"/>
    <n v="1"/>
  </r>
  <r>
    <x v="32"/>
    <s v="Medium-sized business"/>
    <s v="FMCG"/>
    <s v="Paid"/>
    <s v="Washington"/>
    <n v="465410"/>
    <n v="209434.5"/>
    <n v="0.45"/>
    <s v="February"/>
    <n v="2"/>
    <n v="2022"/>
    <n v="7"/>
    <n v="1"/>
  </r>
  <r>
    <x v="21"/>
    <s v="Corporation"/>
    <s v="FMCG"/>
    <s v="Paid"/>
    <s v="Virginia"/>
    <n v="1519361"/>
    <n v="622938.01"/>
    <n v="0.41"/>
    <s v="February"/>
    <n v="2"/>
    <n v="2022"/>
    <n v="7"/>
    <n v="1"/>
  </r>
  <r>
    <x v="42"/>
    <s v="Corporation"/>
    <s v="FMCG"/>
    <s v="Paid"/>
    <s v="California"/>
    <n v="1785966"/>
    <n v="696526.74"/>
    <n v="0.39"/>
    <s v="February"/>
    <n v="2"/>
    <n v="2022"/>
    <n v="8"/>
    <n v="1"/>
  </r>
  <r>
    <x v="20"/>
    <s v="Small business"/>
    <s v="Contract Manufacturing"/>
    <s v="Paid"/>
    <s v="Georgia"/>
    <n v="86660"/>
    <n v="28597.800000000003"/>
    <n v="0.33"/>
    <s v="February"/>
    <n v="2"/>
    <n v="2022"/>
    <n v="8"/>
    <n v="1"/>
  </r>
  <r>
    <x v="17"/>
    <s v="Corporation"/>
    <s v="Contract Manufacturing"/>
    <s v="Pending"/>
    <s v="Texas"/>
    <n v="1546651"/>
    <n v="309330.2"/>
    <n v="0.2"/>
    <s v="February"/>
    <n v="2"/>
    <n v="2022"/>
    <n v="8"/>
    <n v="1"/>
  </r>
  <r>
    <x v="5"/>
    <s v="Corporation"/>
    <s v="FMCG"/>
    <s v="Pending"/>
    <s v="Florida"/>
    <n v="1411224"/>
    <n v="804397.67999999993"/>
    <n v="0.56999999999999995"/>
    <s v="February"/>
    <n v="2"/>
    <n v="2022"/>
    <n v="8"/>
    <n v="1"/>
  </r>
  <r>
    <x v="37"/>
    <s v="Medium-sized business"/>
    <s v="FMCG"/>
    <s v="Pending"/>
    <s v="Florida"/>
    <n v="420102"/>
    <n v="252061.19999999998"/>
    <n v="0.6"/>
    <s v="February"/>
    <n v="2"/>
    <n v="2022"/>
    <n v="8"/>
    <n v="1"/>
  </r>
  <r>
    <x v="48"/>
    <s v="Corporation"/>
    <s v="FMCG"/>
    <s v="Paid"/>
    <s v="Washington"/>
    <n v="1527164"/>
    <n v="855211.84000000008"/>
    <n v="0.56000000000000005"/>
    <s v="February"/>
    <n v="2"/>
    <n v="2022"/>
    <n v="8"/>
    <n v="1"/>
  </r>
  <r>
    <x v="44"/>
    <s v="Corporation"/>
    <s v="FMCG"/>
    <s v="Pending"/>
    <s v="Massachusetts"/>
    <n v="553063"/>
    <n v="309715.28000000003"/>
    <n v="0.56000000000000005"/>
    <s v="February"/>
    <n v="2"/>
    <n v="2022"/>
    <n v="8"/>
    <n v="1"/>
  </r>
  <r>
    <x v="36"/>
    <s v="Corporation"/>
    <s v="FMCG"/>
    <s v="Paid"/>
    <s v="Arizona"/>
    <n v="1157279"/>
    <n v="462911.60000000003"/>
    <n v="0.4"/>
    <s v="February"/>
    <n v="2"/>
    <n v="2022"/>
    <n v="9"/>
    <n v="1"/>
  </r>
  <r>
    <x v="41"/>
    <s v="Corporation"/>
    <s v="FMCG"/>
    <s v="Paid"/>
    <s v="Míchigan"/>
    <n v="506063"/>
    <n v="242910.24"/>
    <n v="0.48"/>
    <s v="February"/>
    <n v="2"/>
    <n v="2022"/>
    <n v="9"/>
    <n v="1"/>
  </r>
  <r>
    <x v="26"/>
    <s v="Corporation"/>
    <s v="FMCG"/>
    <s v="Overdue"/>
    <s v="Míchigan"/>
    <n v="1654963"/>
    <n v="728183.72"/>
    <n v="0.44"/>
    <s v="February"/>
    <n v="2"/>
    <n v="2022"/>
    <n v="9"/>
    <n v="1"/>
  </r>
  <r>
    <x v="23"/>
    <s v="Corporation"/>
    <s v="FMCG"/>
    <s v="Pending"/>
    <s v="California"/>
    <n v="1022142"/>
    <n v="459963.9"/>
    <n v="0.45"/>
    <s v="February"/>
    <n v="2"/>
    <n v="2022"/>
    <n v="9"/>
    <n v="1"/>
  </r>
  <r>
    <x v="1"/>
    <s v="Medium-sized business"/>
    <s v="Contract Manufacturing"/>
    <s v="Paid"/>
    <s v="Virginia"/>
    <n v="277707"/>
    <n v="108305.73000000001"/>
    <n v="0.39"/>
    <s v="February"/>
    <n v="2"/>
    <n v="2022"/>
    <n v="9"/>
    <n v="1"/>
  </r>
  <r>
    <x v="37"/>
    <s v="Medium-sized business"/>
    <s v="Contract Manufacturing"/>
    <s v="Paid"/>
    <s v="Florida"/>
    <n v="286520"/>
    <n v="63034.400000000001"/>
    <n v="0.22"/>
    <s v="February"/>
    <n v="2"/>
    <n v="2022"/>
    <n v="9"/>
    <n v="1"/>
  </r>
  <r>
    <x v="35"/>
    <s v="Medium-sized business"/>
    <s v="FMCG"/>
    <s v="Pending"/>
    <s v="Misuri"/>
    <n v="373781"/>
    <n v="213055.16999999998"/>
    <n v="0.56999999999999995"/>
    <s v="February"/>
    <n v="2"/>
    <n v="2022"/>
    <n v="9"/>
    <n v="1"/>
  </r>
  <r>
    <x v="18"/>
    <s v="Corporation"/>
    <s v="FMCG"/>
    <s v="Pending"/>
    <s v="Washington"/>
    <n v="1554629"/>
    <n v="544120.15"/>
    <n v="0.35"/>
    <s v="February"/>
    <n v="2"/>
    <n v="2022"/>
    <n v="10"/>
    <n v="1"/>
  </r>
  <r>
    <x v="49"/>
    <s v="Small business"/>
    <s v="Contract Manufacturing"/>
    <s v="Paid"/>
    <s v="Massachusetts"/>
    <n v="102204"/>
    <n v="30661.199999999997"/>
    <n v="0.3"/>
    <s v="March"/>
    <n v="3"/>
    <n v="2022"/>
    <n v="10"/>
    <n v="1"/>
  </r>
  <r>
    <x v="21"/>
    <s v="Corporation"/>
    <s v="Contract Manufacturing"/>
    <s v="Paid"/>
    <s v="Virginia"/>
    <n v="535353"/>
    <n v="187373.55"/>
    <n v="0.35"/>
    <s v="March"/>
    <n v="3"/>
    <n v="2022"/>
    <n v="10"/>
    <n v="1"/>
  </r>
  <r>
    <x v="29"/>
    <s v="Medium-sized business"/>
    <s v="Contract Manufacturing"/>
    <s v="Paid"/>
    <s v="Míchigan"/>
    <n v="437520"/>
    <n v="166257.60000000001"/>
    <n v="0.38"/>
    <s v="March"/>
    <n v="3"/>
    <n v="2022"/>
    <n v="10"/>
    <n v="1"/>
  </r>
  <r>
    <x v="32"/>
    <s v="Medium-sized business"/>
    <s v="Contract Manufacturing"/>
    <s v="Paid"/>
    <s v="Washington"/>
    <n v="413265"/>
    <n v="119846.84999999999"/>
    <n v="0.28999999999999998"/>
    <s v="March"/>
    <n v="3"/>
    <n v="2022"/>
    <n v="10"/>
    <n v="1"/>
  </r>
  <r>
    <x v="13"/>
    <s v="Medium-sized business"/>
    <s v="Contract Manufacturing"/>
    <s v="Paid"/>
    <s v="Maryland"/>
    <n v="264075"/>
    <n v="100348.5"/>
    <n v="0.38"/>
    <s v="March"/>
    <n v="3"/>
    <n v="2022"/>
    <n v="10"/>
    <n v="1"/>
  </r>
  <r>
    <x v="47"/>
    <s v="Corporation"/>
    <s v="Industrial cereal products"/>
    <s v="Paid"/>
    <s v="Tennessee"/>
    <n v="758570"/>
    <n v="219985.3"/>
    <n v="0.28999999999999998"/>
    <s v="March"/>
    <n v="3"/>
    <n v="2022"/>
    <n v="10"/>
    <n v="1"/>
  </r>
  <r>
    <x v="0"/>
    <s v="Small business"/>
    <s v="FMCG"/>
    <s v="Paid"/>
    <s v="Tennessee"/>
    <n v="215411"/>
    <n v="103397.28"/>
    <n v="0.48"/>
    <s v="March"/>
    <n v="3"/>
    <n v="2022"/>
    <n v="11"/>
    <n v="1"/>
  </r>
  <r>
    <x v="14"/>
    <s v="Small business"/>
    <s v="FMCG"/>
    <s v="Paid"/>
    <s v="Nueva Jersey"/>
    <n v="175314"/>
    <n v="89410.14"/>
    <n v="0.51"/>
    <s v="March"/>
    <n v="3"/>
    <n v="2022"/>
    <n v="11"/>
    <n v="1"/>
  </r>
  <r>
    <x v="45"/>
    <s v="Small business"/>
    <s v="FMCG"/>
    <s v="Pending"/>
    <s v="Florida"/>
    <n v="149880"/>
    <n v="91426.8"/>
    <n v="0.61"/>
    <s v="March"/>
    <n v="3"/>
    <n v="2022"/>
    <n v="11"/>
    <n v="1"/>
  </r>
  <r>
    <x v="17"/>
    <s v="Corporation"/>
    <s v="FMCG"/>
    <s v="Pending"/>
    <s v="Texas"/>
    <n v="1019691"/>
    <n v="662799.15"/>
    <n v="0.65"/>
    <s v="March"/>
    <n v="3"/>
    <n v="2022"/>
    <n v="11"/>
    <n v="1"/>
  </r>
  <r>
    <x v="32"/>
    <s v="Medium-sized business"/>
    <s v="Contract Manufacturing"/>
    <s v="Pending"/>
    <s v="Washington"/>
    <n v="347990"/>
    <n v="114836.70000000001"/>
    <n v="0.33"/>
    <s v="March"/>
    <n v="3"/>
    <n v="2022"/>
    <n v="11"/>
    <n v="1"/>
  </r>
  <r>
    <x v="32"/>
    <s v="Medium-sized business"/>
    <s v="Industrial cereal products"/>
    <s v="Paid"/>
    <s v="Washington"/>
    <n v="439372"/>
    <n v="65905.8"/>
    <n v="0.15"/>
    <s v="March"/>
    <n v="3"/>
    <n v="2022"/>
    <n v="11"/>
    <n v="1"/>
  </r>
  <r>
    <x v="11"/>
    <s v="Medium-sized business"/>
    <s v="Contract Manufacturing"/>
    <s v="Paid"/>
    <s v="Ohio"/>
    <n v="252784"/>
    <n v="75835.199999999997"/>
    <n v="0.3"/>
    <s v="March"/>
    <n v="3"/>
    <n v="2022"/>
    <n v="11"/>
    <n v="1"/>
  </r>
  <r>
    <x v="17"/>
    <s v="Corporation"/>
    <s v="FMCG"/>
    <s v="Pending"/>
    <s v="Texas"/>
    <n v="847478"/>
    <n v="364415.54"/>
    <n v="0.43"/>
    <s v="March"/>
    <n v="3"/>
    <n v="2022"/>
    <n v="12"/>
    <n v="1"/>
  </r>
  <r>
    <x v="49"/>
    <s v="Small business"/>
    <s v="FMCG"/>
    <s v="Paid"/>
    <s v="Massachusetts"/>
    <n v="204649"/>
    <n v="73673.64"/>
    <n v="0.36"/>
    <s v="March"/>
    <n v="3"/>
    <n v="2022"/>
    <n v="12"/>
    <n v="1"/>
  </r>
  <r>
    <x v="18"/>
    <s v="Corporation"/>
    <s v="Contract Manufacturing"/>
    <s v="Pending"/>
    <s v="Washington"/>
    <n v="1145998"/>
    <n v="252119.56"/>
    <n v="0.22"/>
    <s v="March"/>
    <n v="3"/>
    <n v="2022"/>
    <n v="12"/>
    <n v="1"/>
  </r>
  <r>
    <x v="4"/>
    <s v="Corporation"/>
    <s v="FMCG"/>
    <s v="Pending"/>
    <s v="Arizona"/>
    <n v="927837"/>
    <n v="565980.56999999995"/>
    <n v="0.61"/>
    <s v="March"/>
    <n v="3"/>
    <n v="2022"/>
    <n v="12"/>
    <n v="1"/>
  </r>
  <r>
    <x v="8"/>
    <s v="Corporation"/>
    <s v="FMCG"/>
    <s v="Overdue"/>
    <s v="Wisconsin"/>
    <n v="1485188"/>
    <n v="653482.72"/>
    <n v="0.44"/>
    <s v="March"/>
    <n v="3"/>
    <n v="2022"/>
    <n v="12"/>
    <n v="1"/>
  </r>
  <r>
    <x v="16"/>
    <s v="Corporation"/>
    <s v="FMCG"/>
    <s v="Paid"/>
    <s v="Texas"/>
    <n v="1371165"/>
    <n v="630735.9"/>
    <n v="0.46"/>
    <s v="March"/>
    <n v="3"/>
    <n v="2022"/>
    <n v="12"/>
    <n v="1"/>
  </r>
  <r>
    <x v="40"/>
    <s v="Corporation"/>
    <s v="FMCG"/>
    <s v="Pending"/>
    <s v="Georgia"/>
    <n v="636695"/>
    <n v="350182.25"/>
    <n v="0.55000000000000004"/>
    <s v="March"/>
    <n v="3"/>
    <n v="2022"/>
    <n v="12"/>
    <n v="1"/>
  </r>
  <r>
    <x v="16"/>
    <s v="Corporation"/>
    <s v="FMCG"/>
    <s v="Paid"/>
    <s v="Texas"/>
    <n v="1491296"/>
    <n v="566692.48"/>
    <n v="0.38"/>
    <s v="March"/>
    <n v="3"/>
    <n v="2022"/>
    <n v="13"/>
    <n v="1"/>
  </r>
  <r>
    <x v="11"/>
    <s v="Medium-sized business"/>
    <s v="FMCG"/>
    <s v="Overdue"/>
    <s v="Ohio"/>
    <n v="326655"/>
    <n v="130662"/>
    <n v="0.4"/>
    <s v="March"/>
    <n v="3"/>
    <n v="2022"/>
    <n v="13"/>
    <n v="1"/>
  </r>
  <r>
    <x v="23"/>
    <s v="Corporation"/>
    <s v="FMCG"/>
    <s v="Paid"/>
    <s v="California"/>
    <n v="1194564"/>
    <n v="764520.95999999996"/>
    <n v="0.64"/>
    <s v="March"/>
    <n v="3"/>
    <n v="2022"/>
    <n v="13"/>
    <n v="1"/>
  </r>
  <r>
    <x v="11"/>
    <s v="Medium-sized business"/>
    <s v="Contract Manufacturing"/>
    <s v="Pending"/>
    <s v="Ohio"/>
    <n v="276569"/>
    <n v="69142.25"/>
    <n v="0.25"/>
    <s v="March"/>
    <n v="3"/>
    <n v="2022"/>
    <n v="13"/>
    <n v="1"/>
  </r>
  <r>
    <x v="37"/>
    <s v="Medium-sized business"/>
    <s v="FMCG"/>
    <s v="Overdue"/>
    <s v="Florida"/>
    <n v="424686"/>
    <n v="242071.02"/>
    <n v="0.56999999999999995"/>
    <s v="March"/>
    <n v="3"/>
    <n v="2022"/>
    <n v="13"/>
    <n v="1"/>
  </r>
  <r>
    <x v="39"/>
    <s v="Corporation"/>
    <s v="FMCG"/>
    <s v="Paid"/>
    <s v="Texas"/>
    <n v="965266"/>
    <n v="434369.7"/>
    <n v="0.45"/>
    <s v="March"/>
    <n v="3"/>
    <n v="2022"/>
    <n v="13"/>
    <n v="1"/>
  </r>
  <r>
    <x v="28"/>
    <s v="Corporation"/>
    <s v="FMCG"/>
    <s v="Paid"/>
    <s v="Misuri"/>
    <n v="807473"/>
    <n v="427960.69"/>
    <n v="0.53"/>
    <s v="March"/>
    <n v="3"/>
    <n v="2022"/>
    <n v="13"/>
    <n v="1"/>
  </r>
  <r>
    <x v="30"/>
    <s v="Medium-sized business"/>
    <s v="FMCG"/>
    <s v="Pending"/>
    <s v="Pensilvania"/>
    <n v="483422"/>
    <n v="183700.36000000002"/>
    <n v="0.38"/>
    <s v="March"/>
    <n v="3"/>
    <n v="2022"/>
    <n v="14"/>
    <n v="1"/>
  </r>
  <r>
    <x v="30"/>
    <s v="Medium-sized business"/>
    <s v="FMCG"/>
    <s v="Paid"/>
    <s v="Pensilvania"/>
    <n v="379434"/>
    <n v="212483.04"/>
    <n v="0.56000000000000005"/>
    <s v="March"/>
    <n v="3"/>
    <n v="2022"/>
    <n v="14"/>
    <n v="1"/>
  </r>
  <r>
    <x v="23"/>
    <s v="Corporation"/>
    <s v="FMCG"/>
    <s v="Paid"/>
    <s v="California"/>
    <n v="752902"/>
    <n v="489386.3"/>
    <n v="0.65"/>
    <s v="March"/>
    <n v="3"/>
    <n v="2022"/>
    <n v="14"/>
    <n v="1"/>
  </r>
  <r>
    <x v="10"/>
    <s v="Corporation"/>
    <s v="FMCG"/>
    <s v="Paid"/>
    <s v="Ohio"/>
    <n v="1308725"/>
    <n v="471141"/>
    <n v="0.36"/>
    <s v="March"/>
    <n v="3"/>
    <n v="2022"/>
    <n v="14"/>
    <n v="1"/>
  </r>
  <r>
    <x v="0"/>
    <s v="Small business"/>
    <s v="FMCG"/>
    <s v="Paid"/>
    <s v="Tennessee"/>
    <n v="207604"/>
    <n v="105878.04000000001"/>
    <n v="0.51"/>
    <s v="April"/>
    <n v="4"/>
    <n v="2022"/>
    <n v="14"/>
    <n v="2"/>
  </r>
  <r>
    <x v="12"/>
    <s v="Corporation"/>
    <s v="FMCG"/>
    <s v="Pending"/>
    <s v="Nueva Jersey"/>
    <n v="1397357"/>
    <n v="852387.77"/>
    <n v="0.61"/>
    <s v="April"/>
    <n v="4"/>
    <n v="2022"/>
    <n v="14"/>
    <n v="2"/>
  </r>
  <r>
    <x v="44"/>
    <s v="Corporation"/>
    <s v="Contract Manufacturing"/>
    <s v="Paid"/>
    <s v="Massachusetts"/>
    <n v="1312834"/>
    <n v="354465.18000000005"/>
    <n v="0.27"/>
    <s v="April"/>
    <n v="4"/>
    <n v="2022"/>
    <n v="14"/>
    <n v="2"/>
  </r>
  <r>
    <x v="31"/>
    <s v="Medium-sized business"/>
    <s v="FMCG"/>
    <s v="Paid"/>
    <s v="Arizona"/>
    <n v="476487"/>
    <n v="281127.32999999996"/>
    <n v="0.59"/>
    <s v="April"/>
    <n v="4"/>
    <n v="2022"/>
    <n v="15"/>
    <n v="2"/>
  </r>
  <r>
    <x v="14"/>
    <s v="Small business"/>
    <s v="FMCG"/>
    <s v="Paid"/>
    <s v="Nueva Jersey"/>
    <n v="191429"/>
    <n v="86143.05"/>
    <n v="0.45"/>
    <s v="April"/>
    <n v="4"/>
    <n v="2022"/>
    <n v="15"/>
    <n v="2"/>
  </r>
  <r>
    <x v="21"/>
    <s v="Corporation"/>
    <s v="Industrial cereal products"/>
    <s v="Overdue"/>
    <s v="Virginia"/>
    <n v="1534692"/>
    <n v="460407.6"/>
    <n v="0.3"/>
    <s v="April"/>
    <n v="4"/>
    <n v="2022"/>
    <n v="15"/>
    <n v="2"/>
  </r>
  <r>
    <x v="46"/>
    <s v="Corporation"/>
    <s v="Contract Manufacturing"/>
    <s v="Paid"/>
    <s v="Virginia"/>
    <n v="1090557"/>
    <n v="327167.09999999998"/>
    <n v="0.3"/>
    <s v="April"/>
    <n v="4"/>
    <n v="2022"/>
    <n v="15"/>
    <n v="2"/>
  </r>
  <r>
    <x v="13"/>
    <s v="Medium-sized business"/>
    <s v="FMCG"/>
    <s v="Paid"/>
    <s v="Maryland"/>
    <n v="404617"/>
    <n v="258954.88"/>
    <n v="0.64"/>
    <s v="April"/>
    <n v="4"/>
    <n v="2022"/>
    <n v="15"/>
    <n v="2"/>
  </r>
  <r>
    <x v="25"/>
    <s v="Small business"/>
    <s v="Industrial cereal products"/>
    <s v="Paid"/>
    <s v="Nueva Jersey"/>
    <n v="72088"/>
    <n v="11534.08"/>
    <n v="0.16"/>
    <s v="April"/>
    <n v="4"/>
    <n v="2022"/>
    <n v="15"/>
    <n v="2"/>
  </r>
  <r>
    <x v="10"/>
    <s v="Corporation"/>
    <s v="FMCG"/>
    <s v="Paid"/>
    <s v="Ohio"/>
    <n v="753435"/>
    <n v="346580.10000000003"/>
    <n v="0.46"/>
    <s v="April"/>
    <n v="4"/>
    <n v="2022"/>
    <n v="15"/>
    <n v="2"/>
  </r>
  <r>
    <x v="21"/>
    <s v="Corporation"/>
    <s v="FMCG"/>
    <s v="Pending"/>
    <s v="Virginia"/>
    <n v="870652"/>
    <n v="461445.56"/>
    <n v="0.53"/>
    <s v="April"/>
    <n v="4"/>
    <n v="2022"/>
    <n v="16"/>
    <n v="2"/>
  </r>
  <r>
    <x v="16"/>
    <s v="Corporation"/>
    <s v="Contract Manufacturing"/>
    <s v="Pending"/>
    <s v="Texas"/>
    <n v="911781"/>
    <n v="227945.25"/>
    <n v="0.25"/>
    <s v="April"/>
    <n v="4"/>
    <n v="2022"/>
    <n v="16"/>
    <n v="2"/>
  </r>
  <r>
    <x v="27"/>
    <s v="Small business"/>
    <s v="FMCG"/>
    <s v="Pending"/>
    <s v="Massachusetts"/>
    <n v="147493"/>
    <n v="95870.45"/>
    <n v="0.65"/>
    <s v="April"/>
    <n v="4"/>
    <n v="2022"/>
    <n v="16"/>
    <n v="2"/>
  </r>
  <r>
    <x v="36"/>
    <s v="Corporation"/>
    <s v="FMCG"/>
    <s v="Paid"/>
    <s v="Arizona"/>
    <n v="1356111"/>
    <n v="813666.6"/>
    <n v="0.6"/>
    <s v="April"/>
    <n v="4"/>
    <n v="2022"/>
    <n v="16"/>
    <n v="2"/>
  </r>
  <r>
    <x v="21"/>
    <s v="Corporation"/>
    <s v="Industrial cereal products"/>
    <s v="Pending"/>
    <s v="Virginia"/>
    <n v="1456596"/>
    <n v="393280.92000000004"/>
    <n v="0.27"/>
    <s v="April"/>
    <n v="4"/>
    <n v="2022"/>
    <n v="16"/>
    <n v="2"/>
  </r>
  <r>
    <x v="11"/>
    <s v="Medium-sized business"/>
    <s v="Contract Manufacturing"/>
    <s v="Pending"/>
    <s v="Ohio"/>
    <n v="477140"/>
    <n v="166999"/>
    <n v="0.35"/>
    <s v="April"/>
    <n v="4"/>
    <n v="2022"/>
    <n v="16"/>
    <n v="2"/>
  </r>
  <r>
    <x v="29"/>
    <s v="Medium-sized business"/>
    <s v="FMCG"/>
    <s v="Paid"/>
    <s v="Míchigan"/>
    <n v="388603"/>
    <n v="170985.32"/>
    <n v="0.44"/>
    <s v="April"/>
    <n v="4"/>
    <n v="2022"/>
    <n v="16"/>
    <n v="2"/>
  </r>
  <r>
    <x v="0"/>
    <s v="Small business"/>
    <s v="FMCG"/>
    <s v="Paid"/>
    <s v="Tennessee"/>
    <n v="174110"/>
    <n v="80090.600000000006"/>
    <n v="0.46"/>
    <s v="April"/>
    <n v="4"/>
    <n v="2022"/>
    <n v="17"/>
    <n v="2"/>
  </r>
  <r>
    <x v="34"/>
    <s v="Small business"/>
    <s v="FMCG"/>
    <s v="Paid"/>
    <s v="Nueva York"/>
    <n v="129386"/>
    <n v="77631.599999999991"/>
    <n v="0.6"/>
    <s v="April"/>
    <n v="4"/>
    <n v="2022"/>
    <n v="17"/>
    <n v="2"/>
  </r>
  <r>
    <x v="16"/>
    <s v="Corporation"/>
    <s v="Contract Manufacturing"/>
    <s v="Paid"/>
    <s v="Texas"/>
    <n v="1262383"/>
    <n v="378714.89999999997"/>
    <n v="0.3"/>
    <s v="April"/>
    <n v="4"/>
    <n v="2022"/>
    <n v="17"/>
    <n v="2"/>
  </r>
  <r>
    <x v="8"/>
    <s v="Corporation"/>
    <s v="FMCG"/>
    <s v="Pending"/>
    <s v="Wisconsin"/>
    <n v="872001"/>
    <n v="470880.54000000004"/>
    <n v="0.54"/>
    <s v="April"/>
    <n v="4"/>
    <n v="2022"/>
    <n v="17"/>
    <n v="2"/>
  </r>
  <r>
    <x v="43"/>
    <s v="Corporation"/>
    <s v="Contract Manufacturing"/>
    <s v="Pending"/>
    <s v="Texas"/>
    <n v="1086616"/>
    <n v="412914.08"/>
    <n v="0.38"/>
    <s v="April"/>
    <n v="4"/>
    <n v="2022"/>
    <n v="17"/>
    <n v="2"/>
  </r>
  <r>
    <x v="20"/>
    <s v="Small business"/>
    <s v="FMCG"/>
    <s v="Paid"/>
    <s v="Georgia"/>
    <n v="103266"/>
    <n v="53698.32"/>
    <n v="0.52"/>
    <s v="April"/>
    <n v="4"/>
    <n v="2022"/>
    <n v="17"/>
    <n v="2"/>
  </r>
  <r>
    <x v="29"/>
    <s v="Medium-sized business"/>
    <s v="Contract Manufacturing"/>
    <s v="Paid"/>
    <s v="Míchigan"/>
    <n v="402134"/>
    <n v="104554.84"/>
    <n v="0.26"/>
    <s v="April"/>
    <n v="4"/>
    <n v="2022"/>
    <n v="17"/>
    <n v="2"/>
  </r>
  <r>
    <x v="2"/>
    <s v="Small business"/>
    <s v="Contract Manufacturing"/>
    <s v="Pending"/>
    <s v="Illinois"/>
    <n v="155241"/>
    <n v="35705.43"/>
    <n v="0.23"/>
    <s v="April"/>
    <n v="4"/>
    <n v="2022"/>
    <n v="18"/>
    <n v="2"/>
  </r>
  <r>
    <x v="30"/>
    <s v="Medium-sized business"/>
    <s v="FMCG"/>
    <s v="Paid"/>
    <s v="Pensilvania"/>
    <n v="257356"/>
    <n v="118383.76000000001"/>
    <n v="0.46"/>
    <s v="April"/>
    <n v="4"/>
    <n v="2022"/>
    <n v="18"/>
    <n v="2"/>
  </r>
  <r>
    <x v="1"/>
    <s v="Medium-sized business"/>
    <s v="Contract Manufacturing"/>
    <s v="Paid"/>
    <s v="Virginia"/>
    <n v="360515"/>
    <n v="82918.45"/>
    <n v="0.23"/>
    <s v="April"/>
    <n v="4"/>
    <n v="2022"/>
    <n v="18"/>
    <n v="2"/>
  </r>
  <r>
    <x v="36"/>
    <s v="Corporation"/>
    <s v="Industrial cereal products"/>
    <s v="Pending"/>
    <s v="Arizona"/>
    <n v="1523809"/>
    <n v="396190.34"/>
    <n v="0.26"/>
    <s v="April"/>
    <n v="4"/>
    <n v="2022"/>
    <n v="18"/>
    <n v="2"/>
  </r>
  <r>
    <x v="36"/>
    <s v="Corporation"/>
    <s v="Contract Manufacturing"/>
    <s v="Paid"/>
    <s v="Arizona"/>
    <n v="908383"/>
    <n v="199844.26"/>
    <n v="0.22"/>
    <s v="April"/>
    <n v="4"/>
    <n v="2022"/>
    <n v="18"/>
    <n v="2"/>
  </r>
  <r>
    <x v="23"/>
    <s v="Corporation"/>
    <s v="FMCG"/>
    <s v="Paid"/>
    <s v="California"/>
    <n v="636959"/>
    <n v="254783.6"/>
    <n v="0.4"/>
    <s v="April"/>
    <n v="4"/>
    <n v="2022"/>
    <n v="18"/>
    <n v="2"/>
  </r>
  <r>
    <x v="3"/>
    <s v="Corporation"/>
    <s v="Contract Manufacturing"/>
    <s v="Paid"/>
    <s v="Míchigan"/>
    <n v="1071317"/>
    <n v="299968.76"/>
    <n v="0.28000000000000003"/>
    <s v="May"/>
    <n v="5"/>
    <n v="2022"/>
    <n v="18"/>
    <n v="2"/>
  </r>
  <r>
    <x v="6"/>
    <s v="Medium-sized business"/>
    <s v="Contract Manufacturing"/>
    <s v="Pending"/>
    <s v="Carolina del Norte"/>
    <n v="316481"/>
    <n v="107603.54000000001"/>
    <n v="0.34"/>
    <s v="May"/>
    <n v="5"/>
    <n v="2022"/>
    <n v="19"/>
    <n v="2"/>
  </r>
  <r>
    <x v="17"/>
    <s v="Corporation"/>
    <s v="Contract Manufacturing"/>
    <s v="Paid"/>
    <s v="Texas"/>
    <n v="1140524"/>
    <n v="353562.44"/>
    <n v="0.31"/>
    <s v="May"/>
    <n v="5"/>
    <n v="2022"/>
    <n v="19"/>
    <n v="2"/>
  </r>
  <r>
    <x v="33"/>
    <s v="Corporation"/>
    <s v="FMCG"/>
    <s v="Paid"/>
    <s v="Washington"/>
    <n v="1708914"/>
    <n v="1042437.5399999999"/>
    <n v="0.61"/>
    <s v="May"/>
    <n v="5"/>
    <n v="2022"/>
    <n v="19"/>
    <n v="2"/>
  </r>
  <r>
    <x v="3"/>
    <s v="Corporation"/>
    <s v="Industrial cereal products"/>
    <s v="Pending"/>
    <s v="Míchigan"/>
    <n v="1498138"/>
    <n v="464422.77999999997"/>
    <n v="0.31"/>
    <s v="May"/>
    <n v="5"/>
    <n v="2022"/>
    <n v="19"/>
    <n v="2"/>
  </r>
  <r>
    <x v="36"/>
    <s v="Corporation"/>
    <s v="Contract Manufacturing"/>
    <s v="Paid"/>
    <s v="Arizona"/>
    <n v="768295"/>
    <n v="169024.9"/>
    <n v="0.22"/>
    <s v="May"/>
    <n v="5"/>
    <n v="2022"/>
    <n v="19"/>
    <n v="2"/>
  </r>
  <r>
    <x v="43"/>
    <s v="Corporation"/>
    <s v="FMCG"/>
    <s v="Paid"/>
    <s v="Texas"/>
    <n v="1550248"/>
    <n v="759621.52"/>
    <n v="0.49"/>
    <s v="May"/>
    <n v="5"/>
    <n v="2022"/>
    <n v="19"/>
    <n v="2"/>
  </r>
  <r>
    <x v="30"/>
    <s v="Medium-sized business"/>
    <s v="Industrial cereal products"/>
    <s v="Paid"/>
    <s v="Pensilvania"/>
    <n v="408755"/>
    <n v="138976.70000000001"/>
    <n v="0.34"/>
    <s v="May"/>
    <n v="5"/>
    <n v="2022"/>
    <n v="19"/>
    <n v="2"/>
  </r>
  <r>
    <x v="40"/>
    <s v="Corporation"/>
    <s v="FMCG"/>
    <s v="Paid"/>
    <s v="Georgia"/>
    <n v="536176"/>
    <n v="209108.64"/>
    <n v="0.39"/>
    <s v="May"/>
    <n v="5"/>
    <n v="2022"/>
    <n v="20"/>
    <n v="2"/>
  </r>
  <r>
    <x v="20"/>
    <s v="Small business"/>
    <s v="FMCG"/>
    <s v="Paid"/>
    <s v="Georgia"/>
    <n v="204210"/>
    <n v="116399.7"/>
    <n v="0.56999999999999995"/>
    <s v="May"/>
    <n v="5"/>
    <n v="2022"/>
    <n v="20"/>
    <n v="2"/>
  </r>
  <r>
    <x v="30"/>
    <s v="Medium-sized business"/>
    <s v="FMCG"/>
    <s v="Paid"/>
    <s v="Pensilvania"/>
    <n v="473379"/>
    <n v="231955.71"/>
    <n v="0.49"/>
    <s v="May"/>
    <n v="5"/>
    <n v="2022"/>
    <n v="20"/>
    <n v="2"/>
  </r>
  <r>
    <x v="23"/>
    <s v="Corporation"/>
    <s v="FMCG"/>
    <s v="Paid"/>
    <s v="California"/>
    <n v="1066823"/>
    <n v="522743.27"/>
    <n v="0.49"/>
    <s v="May"/>
    <n v="5"/>
    <n v="2022"/>
    <n v="20"/>
    <n v="2"/>
  </r>
  <r>
    <x v="25"/>
    <s v="Small business"/>
    <s v="FMCG"/>
    <s v="Paid"/>
    <s v="Nueva Jersey"/>
    <n v="76869"/>
    <n v="46121.4"/>
    <n v="0.6"/>
    <s v="May"/>
    <n v="5"/>
    <n v="2022"/>
    <n v="20"/>
    <n v="2"/>
  </r>
  <r>
    <x v="0"/>
    <s v="Small business"/>
    <s v="FMCG"/>
    <s v="Paid"/>
    <s v="Tennessee"/>
    <n v="206112"/>
    <n v="127789.44"/>
    <n v="0.62"/>
    <s v="May"/>
    <n v="5"/>
    <n v="2022"/>
    <n v="20"/>
    <n v="2"/>
  </r>
  <r>
    <x v="22"/>
    <s v="Corporation"/>
    <s v="Contract Manufacturing"/>
    <s v="Paid"/>
    <s v="Nueva Jersey"/>
    <n v="1634956"/>
    <n v="588584.16"/>
    <n v="0.36"/>
    <s v="May"/>
    <n v="5"/>
    <n v="2022"/>
    <n v="20"/>
    <n v="2"/>
  </r>
  <r>
    <x v="17"/>
    <s v="Corporation"/>
    <s v="FMCG"/>
    <s v="Pending"/>
    <s v="Texas"/>
    <n v="948835"/>
    <n v="436464.10000000003"/>
    <n v="0.46"/>
    <s v="May"/>
    <n v="5"/>
    <n v="2022"/>
    <n v="21"/>
    <n v="2"/>
  </r>
  <r>
    <x v="2"/>
    <s v="Small business"/>
    <s v="Industrial cereal products"/>
    <s v="Paid"/>
    <s v="Illinois"/>
    <n v="184532"/>
    <n v="40597.040000000001"/>
    <n v="0.22"/>
    <s v="May"/>
    <n v="5"/>
    <n v="2022"/>
    <n v="21"/>
    <n v="2"/>
  </r>
  <r>
    <x v="21"/>
    <s v="Corporation"/>
    <s v="FMCG"/>
    <s v="Paid"/>
    <s v="Virginia"/>
    <n v="1754008"/>
    <n v="666523.04"/>
    <n v="0.38"/>
    <s v="May"/>
    <n v="5"/>
    <n v="2022"/>
    <n v="21"/>
    <n v="2"/>
  </r>
  <r>
    <x v="17"/>
    <s v="Corporation"/>
    <s v="FMCG"/>
    <s v="Paid"/>
    <s v="Texas"/>
    <n v="1629067"/>
    <n v="961149.52999999991"/>
    <n v="0.59"/>
    <s v="May"/>
    <n v="5"/>
    <n v="2022"/>
    <n v="21"/>
    <n v="2"/>
  </r>
  <r>
    <x v="3"/>
    <s v="Corporation"/>
    <s v="Contract Manufacturing"/>
    <s v="Paid"/>
    <s v="Míchigan"/>
    <n v="1519141"/>
    <n v="319019.61"/>
    <n v="0.21"/>
    <s v="May"/>
    <n v="5"/>
    <n v="2022"/>
    <n v="21"/>
    <n v="2"/>
  </r>
  <r>
    <x v="4"/>
    <s v="Corporation"/>
    <s v="FMCG"/>
    <s v="Paid"/>
    <s v="Arizona"/>
    <n v="1514137"/>
    <n v="984189.05"/>
    <n v="0.65"/>
    <s v="May"/>
    <n v="5"/>
    <n v="2022"/>
    <n v="21"/>
    <n v="2"/>
  </r>
  <r>
    <x v="1"/>
    <s v="Medium-sized business"/>
    <s v="FMCG"/>
    <s v="Pending"/>
    <s v="Virginia"/>
    <n v="291948"/>
    <n v="143054.51999999999"/>
    <n v="0.49"/>
    <s v="May"/>
    <n v="5"/>
    <n v="2022"/>
    <n v="21"/>
    <n v="2"/>
  </r>
  <r>
    <x v="46"/>
    <s v="Corporation"/>
    <s v="Contract Manufacturing"/>
    <s v="Paid"/>
    <s v="Virginia"/>
    <n v="1272767"/>
    <n v="280008.74"/>
    <n v="0.22"/>
    <s v="May"/>
    <n v="5"/>
    <n v="2022"/>
    <n v="22"/>
    <n v="2"/>
  </r>
  <r>
    <x v="18"/>
    <s v="Corporation"/>
    <s v="FMCG"/>
    <s v="Paid"/>
    <s v="Washington"/>
    <n v="956218"/>
    <n v="449422.45999999996"/>
    <n v="0.47"/>
    <s v="May"/>
    <n v="5"/>
    <n v="2022"/>
    <n v="22"/>
    <n v="2"/>
  </r>
  <r>
    <x v="19"/>
    <s v="Medium-sized business"/>
    <s v="FMCG"/>
    <s v="Paid"/>
    <s v="Carolina del Norte"/>
    <n v="375433"/>
    <n v="180207.84"/>
    <n v="0.48"/>
    <s v="May"/>
    <n v="5"/>
    <n v="2022"/>
    <n v="22"/>
    <n v="2"/>
  </r>
  <r>
    <x v="20"/>
    <s v="Small business"/>
    <s v="FMCG"/>
    <s v="Paid"/>
    <s v="Georgia"/>
    <n v="217124"/>
    <n v="75993.399999999994"/>
    <n v="0.35"/>
    <s v="May"/>
    <n v="5"/>
    <n v="2022"/>
    <n v="22"/>
    <n v="2"/>
  </r>
  <r>
    <x v="30"/>
    <s v="Medium-sized business"/>
    <s v="FMCG"/>
    <s v="Paid"/>
    <s v="Pensilvania"/>
    <n v="308213"/>
    <n v="132531.59"/>
    <n v="0.43"/>
    <s v="May"/>
    <n v="5"/>
    <n v="2022"/>
    <n v="22"/>
    <n v="2"/>
  </r>
  <r>
    <x v="2"/>
    <s v="Small business"/>
    <s v="FMCG"/>
    <s v="Overdue"/>
    <s v="Illinois"/>
    <n v="209251"/>
    <n v="75330.36"/>
    <n v="0.36"/>
    <s v="May"/>
    <n v="5"/>
    <n v="2022"/>
    <n v="22"/>
    <n v="2"/>
  </r>
  <r>
    <x v="37"/>
    <s v="Medium-sized business"/>
    <s v="FMCG"/>
    <s v="Overdue"/>
    <s v="Florida"/>
    <n v="412172"/>
    <n v="214329.44"/>
    <n v="0.52"/>
    <s v="May"/>
    <n v="5"/>
    <n v="2022"/>
    <n v="22"/>
    <n v="2"/>
  </r>
  <r>
    <x v="11"/>
    <s v="Medium-sized business"/>
    <s v="Contract Manufacturing"/>
    <s v="Paid"/>
    <s v="Ohio"/>
    <n v="488584"/>
    <n v="185661.92"/>
    <n v="0.38"/>
    <s v="May"/>
    <n v="5"/>
    <n v="2022"/>
    <n v="23"/>
    <n v="2"/>
  </r>
  <r>
    <x v="23"/>
    <s v="Corporation"/>
    <s v="Contract Manufacturing"/>
    <s v="Paid"/>
    <s v="California"/>
    <n v="1029434"/>
    <n v="236769.82"/>
    <n v="0.23"/>
    <s v="May"/>
    <n v="5"/>
    <n v="2022"/>
    <n v="23"/>
    <n v="2"/>
  </r>
  <r>
    <x v="48"/>
    <s v="Corporation"/>
    <s v="Industrial cereal products"/>
    <s v="Paid"/>
    <s v="Washington"/>
    <n v="1478606"/>
    <n v="369651.5"/>
    <n v="0.25"/>
    <s v="June"/>
    <n v="6"/>
    <n v="2022"/>
    <n v="23"/>
    <n v="2"/>
  </r>
  <r>
    <x v="39"/>
    <s v="Corporation"/>
    <s v="FMCG"/>
    <s v="Paid"/>
    <s v="Texas"/>
    <n v="1423354"/>
    <n v="668976.38"/>
    <n v="0.47"/>
    <s v="June"/>
    <n v="6"/>
    <n v="2022"/>
    <n v="23"/>
    <n v="2"/>
  </r>
  <r>
    <x v="26"/>
    <s v="Corporation"/>
    <s v="Contract Manufacturing"/>
    <s v="Pending"/>
    <s v="Míchigan"/>
    <n v="1190828"/>
    <n v="428698.07999999996"/>
    <n v="0.36"/>
    <s v="June"/>
    <n v="6"/>
    <n v="2022"/>
    <n v="23"/>
    <n v="2"/>
  </r>
  <r>
    <x v="6"/>
    <s v="Medium-sized business"/>
    <s v="Contract Manufacturing"/>
    <s v="Paid"/>
    <s v="Carolina del Norte"/>
    <n v="495562"/>
    <n v="118934.87999999999"/>
    <n v="0.24"/>
    <s v="June"/>
    <n v="6"/>
    <n v="2022"/>
    <n v="23"/>
    <n v="2"/>
  </r>
  <r>
    <x v="23"/>
    <s v="Corporation"/>
    <s v="Industrial cereal products"/>
    <s v="Pending"/>
    <s v="California"/>
    <n v="1693021"/>
    <n v="575627.14"/>
    <n v="0.34"/>
    <s v="June"/>
    <n v="6"/>
    <n v="2022"/>
    <n v="23"/>
    <n v="2"/>
  </r>
  <r>
    <x v="12"/>
    <s v="Corporation"/>
    <s v="Contract Manufacturing"/>
    <s v="Paid"/>
    <s v="Nueva Jersey"/>
    <n v="769945"/>
    <n v="184786.8"/>
    <n v="0.24"/>
    <s v="June"/>
    <n v="6"/>
    <n v="2022"/>
    <n v="24"/>
    <n v="2"/>
  </r>
  <r>
    <x v="20"/>
    <s v="Small business"/>
    <s v="Industrial cereal products"/>
    <s v="Pending"/>
    <s v="Georgia"/>
    <n v="83525"/>
    <n v="20046"/>
    <n v="0.24"/>
    <s v="June"/>
    <n v="6"/>
    <n v="2022"/>
    <n v="24"/>
    <n v="2"/>
  </r>
  <r>
    <x v="44"/>
    <s v="Corporation"/>
    <s v="Industrial cereal products"/>
    <s v="Paid"/>
    <s v="Massachusetts"/>
    <n v="1744150"/>
    <n v="470920.50000000006"/>
    <n v="0.27"/>
    <s v="June"/>
    <n v="6"/>
    <n v="2022"/>
    <n v="24"/>
    <n v="2"/>
  </r>
  <r>
    <x v="40"/>
    <s v="Corporation"/>
    <s v="FMCG"/>
    <s v="Pending"/>
    <s v="Georgia"/>
    <n v="811774"/>
    <n v="332827.33999999997"/>
    <n v="0.41"/>
    <s v="June"/>
    <n v="6"/>
    <n v="2022"/>
    <n v="24"/>
    <n v="2"/>
  </r>
  <r>
    <x v="38"/>
    <s v="Medium-sized business"/>
    <s v="FMCG"/>
    <s v="Paid"/>
    <s v="Misuri"/>
    <n v="424593"/>
    <n v="195312.78"/>
    <n v="0.46"/>
    <s v="June"/>
    <n v="6"/>
    <n v="2022"/>
    <n v="24"/>
    <n v="2"/>
  </r>
  <r>
    <x v="8"/>
    <s v="Corporation"/>
    <s v="FMCG"/>
    <s v="Paid"/>
    <s v="Wisconsin"/>
    <n v="1473497"/>
    <n v="604133.77"/>
    <n v="0.41"/>
    <s v="June"/>
    <n v="6"/>
    <n v="2022"/>
    <n v="24"/>
    <n v="2"/>
  </r>
  <r>
    <x v="43"/>
    <s v="Corporation"/>
    <s v="Industrial cereal products"/>
    <s v="Paid"/>
    <s v="Texas"/>
    <n v="1716349"/>
    <n v="514904.69999999995"/>
    <n v="0.3"/>
    <s v="June"/>
    <n v="6"/>
    <n v="2022"/>
    <n v="24"/>
    <n v="2"/>
  </r>
  <r>
    <x v="31"/>
    <s v="Medium-sized business"/>
    <s v="FMCG"/>
    <s v="Paid"/>
    <s v="Arizona"/>
    <n v="265029"/>
    <n v="106011.6"/>
    <n v="0.4"/>
    <s v="June"/>
    <n v="6"/>
    <n v="2022"/>
    <n v="25"/>
    <n v="2"/>
  </r>
  <r>
    <x v="24"/>
    <s v="Corporation"/>
    <s v="FMCG"/>
    <s v="Paid"/>
    <s v="Indiana"/>
    <n v="1111796"/>
    <n v="611487.80000000005"/>
    <n v="0.55000000000000004"/>
    <s v="June"/>
    <n v="6"/>
    <n v="2022"/>
    <n v="25"/>
    <n v="2"/>
  </r>
  <r>
    <x v="30"/>
    <s v="Medium-sized business"/>
    <s v="Contract Manufacturing"/>
    <s v="Paid"/>
    <s v="Pensilvania"/>
    <n v="390258"/>
    <n v="78051.600000000006"/>
    <n v="0.2"/>
    <s v="June"/>
    <n v="6"/>
    <n v="2022"/>
    <n v="25"/>
    <n v="2"/>
  </r>
  <r>
    <x v="19"/>
    <s v="Medium-sized business"/>
    <s v="FMCG"/>
    <s v="Paid"/>
    <s v="Carolina del Norte"/>
    <n v="253512"/>
    <n v="121685.75999999999"/>
    <n v="0.48"/>
    <s v="June"/>
    <n v="6"/>
    <n v="2022"/>
    <n v="25"/>
    <n v="2"/>
  </r>
  <r>
    <x v="41"/>
    <s v="Corporation"/>
    <s v="FMCG"/>
    <s v="Paid"/>
    <s v="Míchigan"/>
    <n v="858639"/>
    <n v="455078.67000000004"/>
    <n v="0.53"/>
    <s v="June"/>
    <n v="6"/>
    <n v="2022"/>
    <n v="25"/>
    <n v="2"/>
  </r>
  <r>
    <x v="32"/>
    <s v="Medium-sized business"/>
    <s v="FMCG"/>
    <s v="Paid"/>
    <s v="Washington"/>
    <n v="343636"/>
    <n v="168381.63999999998"/>
    <n v="0.49"/>
    <s v="June"/>
    <n v="6"/>
    <n v="2022"/>
    <n v="25"/>
    <n v="2"/>
  </r>
  <r>
    <x v="16"/>
    <s v="Corporation"/>
    <s v="FMCG"/>
    <s v="Paid"/>
    <s v="Texas"/>
    <n v="989469"/>
    <n v="356208.83999999997"/>
    <n v="0.36"/>
    <s v="June"/>
    <n v="6"/>
    <n v="2022"/>
    <n v="25"/>
    <n v="2"/>
  </r>
  <r>
    <x v="43"/>
    <s v="Corporation"/>
    <s v="Contract Manufacturing"/>
    <s v="Pending"/>
    <s v="Texas"/>
    <n v="1277009"/>
    <n v="280941.98"/>
    <n v="0.22"/>
    <s v="June"/>
    <n v="6"/>
    <n v="2022"/>
    <n v="26"/>
    <n v="2"/>
  </r>
  <r>
    <x v="47"/>
    <s v="Corporation"/>
    <s v="FMCG"/>
    <s v="Pending"/>
    <s v="Tennessee"/>
    <n v="1009234"/>
    <n v="534894.02"/>
    <n v="0.53"/>
    <s v="June"/>
    <n v="6"/>
    <n v="2022"/>
    <n v="26"/>
    <n v="2"/>
  </r>
  <r>
    <x v="43"/>
    <s v="Corporation"/>
    <s v="Contract Manufacturing"/>
    <s v="Pending"/>
    <s v="Texas"/>
    <n v="560652"/>
    <n v="168195.6"/>
    <n v="0.3"/>
    <s v="June"/>
    <n v="6"/>
    <n v="2022"/>
    <n v="26"/>
    <n v="2"/>
  </r>
  <r>
    <x v="24"/>
    <s v="Corporation"/>
    <s v="Contract Manufacturing"/>
    <s v="Paid"/>
    <s v="Indiana"/>
    <n v="1294941"/>
    <n v="362583.48000000004"/>
    <n v="0.28000000000000003"/>
    <s v="June"/>
    <n v="6"/>
    <n v="2022"/>
    <n v="26"/>
    <n v="2"/>
  </r>
  <r>
    <x v="18"/>
    <s v="Corporation"/>
    <s v="FMCG"/>
    <s v="Paid"/>
    <s v="Washington"/>
    <n v="562794"/>
    <n v="326420.51999999996"/>
    <n v="0.57999999999999996"/>
    <s v="June"/>
    <n v="6"/>
    <n v="2022"/>
    <n v="26"/>
    <n v="2"/>
  </r>
  <r>
    <x v="19"/>
    <s v="Medium-sized business"/>
    <s v="Contract Manufacturing"/>
    <s v="Paid"/>
    <s v="Carolina del Norte"/>
    <n v="407582"/>
    <n v="130426.24000000001"/>
    <n v="0.32"/>
    <s v="June"/>
    <n v="6"/>
    <n v="2022"/>
    <n v="26"/>
    <n v="2"/>
  </r>
  <r>
    <x v="20"/>
    <s v="Small business"/>
    <s v="Industrial cereal products"/>
    <s v="Paid"/>
    <s v="Georgia"/>
    <n v="136388"/>
    <n v="30005.360000000001"/>
    <n v="0.22"/>
    <s v="June"/>
    <n v="6"/>
    <n v="2022"/>
    <n v="26"/>
    <n v="2"/>
  </r>
  <r>
    <x v="27"/>
    <s v="Small business"/>
    <s v="FMCG"/>
    <s v="Paid"/>
    <s v="Massachusetts"/>
    <n v="122463"/>
    <n v="71028.539999999994"/>
    <n v="0.57999999999999996"/>
    <s v="June"/>
    <n v="6"/>
    <n v="2022"/>
    <n v="27"/>
    <n v="2"/>
  </r>
  <r>
    <x v="31"/>
    <s v="Medium-sized business"/>
    <s v="Industrial cereal products"/>
    <s v="Pending"/>
    <s v="Arizona"/>
    <n v="498745"/>
    <n v="134661.15000000002"/>
    <n v="0.27"/>
    <s v="June"/>
    <n v="6"/>
    <n v="2022"/>
    <n v="27"/>
    <n v="2"/>
  </r>
  <r>
    <x v="7"/>
    <s v="Medium-sized business"/>
    <s v="Industrial cereal products"/>
    <s v="Paid"/>
    <s v="California"/>
    <n v="460940"/>
    <n v="142891.4"/>
    <n v="0.31"/>
    <s v="June"/>
    <n v="6"/>
    <n v="2022"/>
    <n v="27"/>
    <n v="2"/>
  </r>
  <r>
    <x v="23"/>
    <s v="Corporation"/>
    <s v="FMCG"/>
    <s v="Paid"/>
    <s v="California"/>
    <n v="980920"/>
    <n v="402177.19999999995"/>
    <n v="0.41"/>
    <s v="June"/>
    <n v="6"/>
    <n v="2022"/>
    <n v="27"/>
    <n v="2"/>
  </r>
  <r>
    <x v="28"/>
    <s v="Corporation"/>
    <s v="FMCG"/>
    <s v="Pending"/>
    <s v="Misuri"/>
    <n v="1092708"/>
    <n v="644697.72"/>
    <n v="0.59"/>
    <s v="July"/>
    <n v="7"/>
    <n v="2022"/>
    <n v="27"/>
    <n v="3"/>
  </r>
  <r>
    <x v="3"/>
    <s v="Corporation"/>
    <s v="Industrial cereal products"/>
    <s v="Paid"/>
    <s v="Míchigan"/>
    <n v="1259364"/>
    <n v="302247.36"/>
    <n v="0.24"/>
    <s v="July"/>
    <n v="7"/>
    <n v="2022"/>
    <n v="27"/>
    <n v="3"/>
  </r>
  <r>
    <x v="26"/>
    <s v="Corporation"/>
    <s v="FMCG"/>
    <s v="Overdue"/>
    <s v="Míchigan"/>
    <n v="1503208"/>
    <n v="856828.55999999994"/>
    <n v="0.56999999999999995"/>
    <s v="July"/>
    <n v="7"/>
    <n v="2022"/>
    <n v="27"/>
    <n v="3"/>
  </r>
  <r>
    <x v="1"/>
    <s v="Medium-sized business"/>
    <s v="Industrial cereal products"/>
    <s v="Paid"/>
    <s v="Virginia"/>
    <n v="440478"/>
    <n v="66071.7"/>
    <n v="0.15"/>
    <s v="July"/>
    <n v="7"/>
    <n v="2022"/>
    <n v="28"/>
    <n v="3"/>
  </r>
  <r>
    <x v="5"/>
    <s v="Corporation"/>
    <s v="Contract Manufacturing"/>
    <s v="Pending"/>
    <s v="Florida"/>
    <n v="1271315"/>
    <n v="292402.45"/>
    <n v="0.23"/>
    <s v="July"/>
    <n v="7"/>
    <n v="2022"/>
    <n v="28"/>
    <n v="3"/>
  </r>
  <r>
    <x v="45"/>
    <s v="Small business"/>
    <s v="FMCG"/>
    <s v="Paid"/>
    <s v="Florida"/>
    <n v="109588"/>
    <n v="55889.88"/>
    <n v="0.51"/>
    <s v="July"/>
    <n v="7"/>
    <n v="2022"/>
    <n v="28"/>
    <n v="3"/>
  </r>
  <r>
    <x v="23"/>
    <s v="Corporation"/>
    <s v="Contract Manufacturing"/>
    <s v="Paid"/>
    <s v="California"/>
    <n v="975100"/>
    <n v="282779"/>
    <n v="0.28999999999999998"/>
    <s v="July"/>
    <n v="7"/>
    <n v="2022"/>
    <n v="28"/>
    <n v="3"/>
  </r>
  <r>
    <x v="2"/>
    <s v="Small business"/>
    <s v="FMCG"/>
    <s v="Pending"/>
    <s v="Illinois"/>
    <n v="142176"/>
    <n v="78196.800000000003"/>
    <n v="0.55000000000000004"/>
    <s v="July"/>
    <n v="7"/>
    <n v="2022"/>
    <n v="28"/>
    <n v="3"/>
  </r>
  <r>
    <x v="35"/>
    <s v="Medium-sized business"/>
    <s v="FMCG"/>
    <s v="Paid"/>
    <s v="Misuri"/>
    <n v="427629"/>
    <n v="260853.69"/>
    <n v="0.61"/>
    <s v="July"/>
    <n v="7"/>
    <n v="2022"/>
    <n v="28"/>
    <n v="3"/>
  </r>
  <r>
    <x v="3"/>
    <s v="Corporation"/>
    <s v="FMCG"/>
    <s v="Pending"/>
    <s v="Míchigan"/>
    <n v="1417617"/>
    <n v="510342.12"/>
    <n v="0.36"/>
    <s v="July"/>
    <n v="7"/>
    <n v="2022"/>
    <n v="28"/>
    <n v="3"/>
  </r>
  <r>
    <x v="15"/>
    <s v="Small business"/>
    <s v="Contract Manufacturing"/>
    <s v="Paid"/>
    <s v="Florida"/>
    <n v="190416"/>
    <n v="43795.68"/>
    <n v="0.23"/>
    <s v="July"/>
    <n v="7"/>
    <n v="2022"/>
    <n v="29"/>
    <n v="3"/>
  </r>
  <r>
    <x v="5"/>
    <s v="Corporation"/>
    <s v="Industrial cereal products"/>
    <s v="Paid"/>
    <s v="Florida"/>
    <n v="1331274"/>
    <n v="306193.02"/>
    <n v="0.23"/>
    <s v="July"/>
    <n v="7"/>
    <n v="2022"/>
    <n v="29"/>
    <n v="3"/>
  </r>
  <r>
    <x v="0"/>
    <s v="Small business"/>
    <s v="FMCG"/>
    <s v="Paid"/>
    <s v="Tennessee"/>
    <n v="223065"/>
    <n v="100379.25"/>
    <n v="0.45"/>
    <s v="July"/>
    <n v="7"/>
    <n v="2022"/>
    <n v="29"/>
    <n v="3"/>
  </r>
  <r>
    <x v="17"/>
    <s v="Corporation"/>
    <s v="Industrial cereal products"/>
    <s v="Paid"/>
    <s v="Texas"/>
    <n v="1005768"/>
    <n v="211211.28"/>
    <n v="0.21"/>
    <s v="July"/>
    <n v="7"/>
    <n v="2022"/>
    <n v="29"/>
    <n v="3"/>
  </r>
  <r>
    <x v="29"/>
    <s v="Medium-sized business"/>
    <s v="FMCG"/>
    <s v="Paid"/>
    <s v="Míchigan"/>
    <n v="309753"/>
    <n v="157974.03"/>
    <n v="0.51"/>
    <s v="July"/>
    <n v="7"/>
    <n v="2022"/>
    <n v="29"/>
    <n v="3"/>
  </r>
  <r>
    <x v="13"/>
    <s v="Medium-sized business"/>
    <s v="Industrial cereal products"/>
    <s v="Paid"/>
    <s v="Maryland"/>
    <n v="339005"/>
    <n v="57630.850000000006"/>
    <n v="0.17"/>
    <s v="July"/>
    <n v="7"/>
    <n v="2022"/>
    <n v="29"/>
    <n v="3"/>
  </r>
  <r>
    <x v="0"/>
    <s v="Small business"/>
    <s v="FMCG"/>
    <s v="Pending"/>
    <s v="Tennessee"/>
    <n v="79956"/>
    <n v="49572.72"/>
    <n v="0.62"/>
    <s v="July"/>
    <n v="7"/>
    <n v="2022"/>
    <n v="29"/>
    <n v="3"/>
  </r>
  <r>
    <x v="0"/>
    <s v="Small business"/>
    <s v="Industrial cereal products"/>
    <s v="Paid"/>
    <s v="Tennessee"/>
    <n v="143355"/>
    <n v="41572.949999999997"/>
    <n v="0.28999999999999998"/>
    <s v="July"/>
    <n v="7"/>
    <n v="2022"/>
    <n v="30"/>
    <n v="3"/>
  </r>
  <r>
    <x v="10"/>
    <s v="Corporation"/>
    <s v="FMCG"/>
    <s v="Paid"/>
    <s v="Ohio"/>
    <n v="1439196"/>
    <n v="733989.96"/>
    <n v="0.51"/>
    <s v="July"/>
    <n v="7"/>
    <n v="2022"/>
    <n v="30"/>
    <n v="3"/>
  </r>
  <r>
    <x v="42"/>
    <s v="Corporation"/>
    <s v="Contract Manufacturing"/>
    <s v="Paid"/>
    <s v="California"/>
    <n v="989646"/>
    <n v="257307.96000000002"/>
    <n v="0.26"/>
    <s v="July"/>
    <n v="7"/>
    <n v="2022"/>
    <n v="30"/>
    <n v="3"/>
  </r>
  <r>
    <x v="25"/>
    <s v="Small business"/>
    <s v="Contract Manufacturing"/>
    <s v="Paid"/>
    <s v="Nueva Jersey"/>
    <n v="78869"/>
    <n v="23660.7"/>
    <n v="0.3"/>
    <s v="July"/>
    <n v="7"/>
    <n v="2022"/>
    <n v="30"/>
    <n v="3"/>
  </r>
  <r>
    <x v="33"/>
    <s v="Corporation"/>
    <s v="FMCG"/>
    <s v="Pending"/>
    <s v="Washington"/>
    <n v="504492"/>
    <n v="282515.52"/>
    <n v="0.56000000000000005"/>
    <s v="July"/>
    <n v="7"/>
    <n v="2022"/>
    <n v="30"/>
    <n v="3"/>
  </r>
  <r>
    <x v="48"/>
    <s v="Corporation"/>
    <s v="FMCG"/>
    <s v="Paid"/>
    <s v="Washington"/>
    <n v="1683073"/>
    <n v="824705.77"/>
    <n v="0.49"/>
    <s v="July"/>
    <n v="7"/>
    <n v="2022"/>
    <n v="30"/>
    <n v="3"/>
  </r>
  <r>
    <x v="14"/>
    <s v="Small business"/>
    <s v="FMCG"/>
    <s v="Paid"/>
    <s v="Nueva Jersey"/>
    <n v="135377"/>
    <n v="66334.73"/>
    <n v="0.49"/>
    <s v="July"/>
    <n v="7"/>
    <n v="2022"/>
    <n v="30"/>
    <n v="3"/>
  </r>
  <r>
    <x v="11"/>
    <s v="Medium-sized business"/>
    <s v="FMCG"/>
    <s v="Paid"/>
    <s v="Ohio"/>
    <n v="424926"/>
    <n v="237958.56000000003"/>
    <n v="0.56000000000000005"/>
    <s v="July"/>
    <n v="7"/>
    <n v="2022"/>
    <n v="31"/>
    <n v="3"/>
  </r>
  <r>
    <x v="2"/>
    <s v="Small business"/>
    <s v="FMCG"/>
    <s v="Paid"/>
    <s v="Illinois"/>
    <n v="155743"/>
    <n v="96560.66"/>
    <n v="0.62"/>
    <s v="July"/>
    <n v="7"/>
    <n v="2022"/>
    <n v="31"/>
    <n v="3"/>
  </r>
  <r>
    <x v="4"/>
    <s v="Corporation"/>
    <s v="Contract Manufacturing"/>
    <s v="Pending"/>
    <s v="Arizona"/>
    <n v="1766062"/>
    <n v="618121.69999999995"/>
    <n v="0.35"/>
    <s v="July"/>
    <n v="7"/>
    <n v="2022"/>
    <n v="31"/>
    <n v="3"/>
  </r>
  <r>
    <x v="21"/>
    <s v="Corporation"/>
    <s v="FMCG"/>
    <s v="Paid"/>
    <s v="Virginia"/>
    <n v="527931"/>
    <n v="237568.95"/>
    <n v="0.45"/>
    <s v="July"/>
    <n v="7"/>
    <n v="2022"/>
    <n v="31"/>
    <n v="3"/>
  </r>
  <r>
    <x v="4"/>
    <s v="Corporation"/>
    <s v="FMCG"/>
    <s v="Processing"/>
    <s v="Arizona"/>
    <n v="827547"/>
    <n v="496528.19999999995"/>
    <n v="0.6"/>
    <s v="July"/>
    <n v="7"/>
    <n v="2022"/>
    <n v="31"/>
    <n v="3"/>
  </r>
  <r>
    <x v="30"/>
    <s v="Medium-sized business"/>
    <s v="Contract Manufacturing"/>
    <s v="Paid"/>
    <s v="Pensilvania"/>
    <n v="255581"/>
    <n v="102232.40000000001"/>
    <n v="0.4"/>
    <s v="July"/>
    <n v="7"/>
    <n v="2022"/>
    <n v="31"/>
    <n v="3"/>
  </r>
  <r>
    <x v="23"/>
    <s v="Corporation"/>
    <s v="FMCG"/>
    <s v="Paid"/>
    <s v="California"/>
    <n v="884008"/>
    <n v="344763.12"/>
    <n v="0.39"/>
    <s v="July"/>
    <n v="7"/>
    <n v="2022"/>
    <n v="31"/>
    <n v="3"/>
  </r>
  <r>
    <x v="30"/>
    <s v="Medium-sized business"/>
    <s v="FMCG"/>
    <s v="Paid"/>
    <s v="Pensilvania"/>
    <n v="275861"/>
    <n v="148964.94"/>
    <n v="0.54"/>
    <s v="August"/>
    <n v="8"/>
    <n v="2022"/>
    <n v="32"/>
    <n v="3"/>
  </r>
  <r>
    <x v="22"/>
    <s v="Corporation"/>
    <s v="FMCG"/>
    <s v="Paid"/>
    <s v="Nueva Jersey"/>
    <n v="1681481"/>
    <n v="1092962.6500000001"/>
    <n v="0.65"/>
    <s v="August"/>
    <n v="8"/>
    <n v="2022"/>
    <n v="32"/>
    <n v="3"/>
  </r>
  <r>
    <x v="21"/>
    <s v="Corporation"/>
    <s v="FMCG"/>
    <s v="Paid"/>
    <s v="Virginia"/>
    <n v="962827"/>
    <n v="423643.88"/>
    <n v="0.44"/>
    <s v="August"/>
    <n v="8"/>
    <n v="2022"/>
    <n v="32"/>
    <n v="3"/>
  </r>
  <r>
    <x v="41"/>
    <s v="Corporation"/>
    <s v="FMCG"/>
    <s v="Paid"/>
    <s v="Míchigan"/>
    <n v="1720453"/>
    <n v="1083885.3899999999"/>
    <n v="0.63"/>
    <s v="August"/>
    <n v="8"/>
    <n v="2022"/>
    <n v="32"/>
    <n v="3"/>
  </r>
  <r>
    <x v="44"/>
    <s v="Corporation"/>
    <s v="FMCG"/>
    <s v="Paid"/>
    <s v="Massachusetts"/>
    <n v="1573558"/>
    <n v="708101.1"/>
    <n v="0.45"/>
    <s v="August"/>
    <n v="8"/>
    <n v="2022"/>
    <n v="32"/>
    <n v="3"/>
  </r>
  <r>
    <x v="16"/>
    <s v="Corporation"/>
    <s v="FMCG"/>
    <s v="Paid"/>
    <s v="Texas"/>
    <n v="1268051"/>
    <n v="583303.46000000008"/>
    <n v="0.46"/>
    <s v="August"/>
    <n v="8"/>
    <n v="2022"/>
    <n v="32"/>
    <n v="3"/>
  </r>
  <r>
    <x v="46"/>
    <s v="Corporation"/>
    <s v="Contract Manufacturing"/>
    <s v="Paid"/>
    <s v="Virginia"/>
    <n v="1679848"/>
    <n v="503954.39999999997"/>
    <n v="0.3"/>
    <s v="August"/>
    <n v="8"/>
    <n v="2022"/>
    <n v="32"/>
    <n v="3"/>
  </r>
  <r>
    <x v="30"/>
    <s v="Medium-sized business"/>
    <s v="FMCG"/>
    <s v="Paid"/>
    <s v="Pensilvania"/>
    <n v="361686"/>
    <n v="195310.44"/>
    <n v="0.54"/>
    <s v="August"/>
    <n v="8"/>
    <n v="2022"/>
    <n v="33"/>
    <n v="3"/>
  </r>
  <r>
    <x v="4"/>
    <s v="Corporation"/>
    <s v="Industrial cereal products"/>
    <s v="Paid"/>
    <s v="Arizona"/>
    <n v="1054271"/>
    <n v="347909.43"/>
    <n v="0.33"/>
    <s v="August"/>
    <n v="8"/>
    <n v="2022"/>
    <n v="33"/>
    <n v="3"/>
  </r>
  <r>
    <x v="34"/>
    <s v="Small business"/>
    <s v="FMCG"/>
    <s v="Paid"/>
    <s v="Nueva York"/>
    <n v="208732"/>
    <n v="108540.64"/>
    <n v="0.52"/>
    <s v="August"/>
    <n v="8"/>
    <n v="2022"/>
    <n v="33"/>
    <n v="3"/>
  </r>
  <r>
    <x v="36"/>
    <s v="Corporation"/>
    <s v="FMCG"/>
    <s v="Paid"/>
    <s v="Arizona"/>
    <n v="952643"/>
    <n v="552532.93999999994"/>
    <n v="0.57999999999999996"/>
    <s v="August"/>
    <n v="8"/>
    <n v="2022"/>
    <n v="33"/>
    <n v="3"/>
  </r>
  <r>
    <x v="5"/>
    <s v="Corporation"/>
    <s v="Contract Manufacturing"/>
    <s v="Paid"/>
    <s v="Florida"/>
    <n v="1582568"/>
    <n v="617201.52"/>
    <n v="0.39"/>
    <s v="August"/>
    <n v="8"/>
    <n v="2022"/>
    <n v="33"/>
    <n v="3"/>
  </r>
  <r>
    <x v="39"/>
    <s v="Corporation"/>
    <s v="FMCG"/>
    <s v="Paid"/>
    <s v="Texas"/>
    <n v="1141757"/>
    <n v="536625.78999999992"/>
    <n v="0.47"/>
    <s v="August"/>
    <n v="8"/>
    <n v="2022"/>
    <n v="33"/>
    <n v="3"/>
  </r>
  <r>
    <x v="31"/>
    <s v="Medium-sized business"/>
    <s v="FMCG"/>
    <s v="Paid"/>
    <s v="Arizona"/>
    <n v="333109"/>
    <n v="176547.77000000002"/>
    <n v="0.53"/>
    <s v="August"/>
    <n v="8"/>
    <n v="2022"/>
    <n v="33"/>
    <n v="3"/>
  </r>
  <r>
    <x v="20"/>
    <s v="Small business"/>
    <s v="Contract Manufacturing"/>
    <s v="Paid"/>
    <s v="Georgia"/>
    <n v="137631"/>
    <n v="53676.090000000004"/>
    <n v="0.39"/>
    <s v="August"/>
    <n v="8"/>
    <n v="2022"/>
    <n v="34"/>
    <n v="3"/>
  </r>
  <r>
    <x v="34"/>
    <s v="Small business"/>
    <s v="FMCG"/>
    <s v="Pending"/>
    <s v="Nueva York"/>
    <n v="195986"/>
    <n v="107792.3"/>
    <n v="0.55000000000000004"/>
    <s v="August"/>
    <n v="8"/>
    <n v="2022"/>
    <n v="34"/>
    <n v="3"/>
  </r>
  <r>
    <x v="20"/>
    <s v="Small business"/>
    <s v="FMCG"/>
    <s v="Paid"/>
    <s v="Georgia"/>
    <n v="188046"/>
    <n v="105305.76000000001"/>
    <n v="0.56000000000000005"/>
    <s v="August"/>
    <n v="8"/>
    <n v="2022"/>
    <n v="34"/>
    <n v="3"/>
  </r>
  <r>
    <x v="34"/>
    <s v="Small business"/>
    <s v="FMCG"/>
    <s v="Paid"/>
    <s v="Nueva York"/>
    <n v="227520"/>
    <n v="131961.59999999998"/>
    <n v="0.57999999999999996"/>
    <s v="August"/>
    <n v="8"/>
    <n v="2022"/>
    <n v="34"/>
    <n v="3"/>
  </r>
  <r>
    <x v="41"/>
    <s v="Corporation"/>
    <s v="Contract Manufacturing"/>
    <s v="Pending"/>
    <s v="Míchigan"/>
    <n v="1468948"/>
    <n v="514131.8"/>
    <n v="0.35"/>
    <s v="August"/>
    <n v="8"/>
    <n v="2022"/>
    <n v="34"/>
    <n v="3"/>
  </r>
  <r>
    <x v="30"/>
    <s v="Medium-sized business"/>
    <s v="FMCG"/>
    <s v="Pending"/>
    <s v="Pensilvania"/>
    <n v="437494"/>
    <n v="244996.64"/>
    <n v="0.56000000000000005"/>
    <s v="August"/>
    <n v="8"/>
    <n v="2022"/>
    <n v="34"/>
    <n v="3"/>
  </r>
  <r>
    <x v="13"/>
    <s v="Medium-sized business"/>
    <s v="Contract Manufacturing"/>
    <s v="Paid"/>
    <s v="Maryland"/>
    <n v="409514"/>
    <n v="147425.04"/>
    <n v="0.36"/>
    <s v="August"/>
    <n v="8"/>
    <n v="2022"/>
    <n v="34"/>
    <n v="3"/>
  </r>
  <r>
    <x v="38"/>
    <s v="Medium-sized business"/>
    <s v="FMCG"/>
    <s v="Paid"/>
    <s v="Misuri"/>
    <n v="386182"/>
    <n v="200814.64"/>
    <n v="0.52"/>
    <s v="August"/>
    <n v="8"/>
    <n v="2022"/>
    <n v="35"/>
    <n v="3"/>
  </r>
  <r>
    <x v="40"/>
    <s v="Corporation"/>
    <s v="Industrial cereal products"/>
    <s v="Paid"/>
    <s v="Georgia"/>
    <n v="1178490"/>
    <n v="400686.60000000003"/>
    <n v="0.34"/>
    <s v="August"/>
    <n v="8"/>
    <n v="2022"/>
    <n v="35"/>
    <n v="3"/>
  </r>
  <r>
    <x v="14"/>
    <s v="Small business"/>
    <s v="FMCG"/>
    <s v="Paid"/>
    <s v="Nueva Jersey"/>
    <n v="167008"/>
    <n v="108555.2"/>
    <n v="0.65"/>
    <s v="August"/>
    <n v="8"/>
    <n v="2022"/>
    <n v="35"/>
    <n v="3"/>
  </r>
  <r>
    <x v="11"/>
    <s v="Medium-sized business"/>
    <s v="FMCG"/>
    <s v="Paid"/>
    <s v="Ohio"/>
    <n v="427147"/>
    <n v="196487.62"/>
    <n v="0.46"/>
    <s v="August"/>
    <n v="8"/>
    <n v="2022"/>
    <n v="35"/>
    <n v="3"/>
  </r>
  <r>
    <x v="2"/>
    <s v="Small business"/>
    <s v="FMCG"/>
    <s v="Paid"/>
    <s v="Illinois"/>
    <n v="119482"/>
    <n v="46597.98"/>
    <n v="0.39"/>
    <s v="August"/>
    <n v="8"/>
    <n v="2022"/>
    <n v="35"/>
    <n v="3"/>
  </r>
  <r>
    <x v="37"/>
    <s v="Medium-sized business"/>
    <s v="FMCG"/>
    <s v="Paid"/>
    <s v="Florida"/>
    <n v="494115"/>
    <n v="227292.90000000002"/>
    <n v="0.46"/>
    <s v="August"/>
    <n v="8"/>
    <n v="2022"/>
    <n v="35"/>
    <n v="3"/>
  </r>
  <r>
    <x v="42"/>
    <s v="Corporation"/>
    <s v="Contract Manufacturing"/>
    <s v="Paid"/>
    <s v="California"/>
    <n v="851438"/>
    <n v="187316.36000000002"/>
    <n v="0.22"/>
    <s v="August"/>
    <n v="8"/>
    <n v="2022"/>
    <n v="35"/>
    <n v="3"/>
  </r>
  <r>
    <x v="29"/>
    <s v="Medium-sized business"/>
    <s v="FMCG"/>
    <s v="Paid"/>
    <s v="Míchigan"/>
    <n v="407087"/>
    <n v="191330.88999999998"/>
    <n v="0.47"/>
    <s v="August"/>
    <n v="8"/>
    <n v="2022"/>
    <n v="36"/>
    <n v="3"/>
  </r>
  <r>
    <x v="30"/>
    <s v="Medium-sized business"/>
    <s v="Industrial cereal products"/>
    <s v="Pending"/>
    <s v="Pensilvania"/>
    <n v="454226"/>
    <n v="131725.53999999998"/>
    <n v="0.28999999999999998"/>
    <s v="August"/>
    <n v="8"/>
    <n v="2022"/>
    <n v="36"/>
    <n v="3"/>
  </r>
  <r>
    <x v="23"/>
    <s v="Corporation"/>
    <s v="FMCG"/>
    <s v="Pending"/>
    <s v="California"/>
    <n v="818668"/>
    <n v="384773.95999999996"/>
    <n v="0.47"/>
    <s v="August"/>
    <n v="8"/>
    <n v="2022"/>
    <n v="36"/>
    <n v="3"/>
  </r>
  <r>
    <x v="44"/>
    <s v="Corporation"/>
    <s v="Industrial cereal products"/>
    <s v="Pending"/>
    <s v="Massachusetts"/>
    <n v="1177471"/>
    <n v="282593.03999999998"/>
    <n v="0.24"/>
    <s v="September"/>
    <n v="9"/>
    <n v="2022"/>
    <n v="36"/>
    <n v="3"/>
  </r>
  <r>
    <x v="25"/>
    <s v="Small business"/>
    <s v="FMCG"/>
    <s v="Pending"/>
    <s v="Nueva Jersey"/>
    <n v="187264"/>
    <n v="71160.320000000007"/>
    <n v="0.38"/>
    <s v="September"/>
    <n v="9"/>
    <n v="2022"/>
    <n v="36"/>
    <n v="3"/>
  </r>
  <r>
    <x v="21"/>
    <s v="Corporation"/>
    <s v="Contract Manufacturing"/>
    <s v="Paid"/>
    <s v="Virginia"/>
    <n v="1121888"/>
    <n v="325347.51999999996"/>
    <n v="0.28999999999999998"/>
    <s v="September"/>
    <n v="9"/>
    <n v="2022"/>
    <n v="36"/>
    <n v="3"/>
  </r>
  <r>
    <x v="12"/>
    <s v="Corporation"/>
    <s v="FMCG"/>
    <s v="Paid"/>
    <s v="Nueva Jersey"/>
    <n v="1254992"/>
    <n v="765545.12"/>
    <n v="0.61"/>
    <s v="September"/>
    <n v="9"/>
    <n v="2022"/>
    <n v="36"/>
    <n v="3"/>
  </r>
  <r>
    <x v="17"/>
    <s v="Corporation"/>
    <s v="Contract Manufacturing"/>
    <s v="Paid"/>
    <s v="Texas"/>
    <n v="525425"/>
    <n v="183898.75"/>
    <n v="0.35"/>
    <s v="September"/>
    <n v="9"/>
    <n v="2022"/>
    <n v="37"/>
    <n v="3"/>
  </r>
  <r>
    <x v="37"/>
    <s v="Medium-sized business"/>
    <s v="FMCG"/>
    <s v="Paid"/>
    <s v="Florida"/>
    <n v="367718"/>
    <n v="235339.52000000002"/>
    <n v="0.64"/>
    <s v="September"/>
    <n v="9"/>
    <n v="2022"/>
    <n v="37"/>
    <n v="3"/>
  </r>
  <r>
    <x v="25"/>
    <s v="Small business"/>
    <s v="FMCG"/>
    <s v="Paid"/>
    <s v="Nueva Jersey"/>
    <n v="115782"/>
    <n v="68311.37999999999"/>
    <n v="0.59"/>
    <s v="September"/>
    <n v="9"/>
    <n v="2022"/>
    <n v="37"/>
    <n v="3"/>
  </r>
  <r>
    <x v="3"/>
    <s v="Corporation"/>
    <s v="FMCG"/>
    <s v="Pending"/>
    <s v="Míchigan"/>
    <n v="875848"/>
    <n v="394131.60000000003"/>
    <n v="0.45"/>
    <s v="September"/>
    <n v="9"/>
    <n v="2022"/>
    <n v="37"/>
    <n v="3"/>
  </r>
  <r>
    <x v="9"/>
    <s v="Corporation"/>
    <s v="Contract Manufacturing"/>
    <s v="Overdue"/>
    <s v="Tennessee"/>
    <n v="1775637"/>
    <n v="497178.36000000004"/>
    <n v="0.28000000000000003"/>
    <s v="September"/>
    <n v="9"/>
    <n v="2022"/>
    <n v="37"/>
    <n v="3"/>
  </r>
  <r>
    <x v="32"/>
    <s v="Medium-sized business"/>
    <s v="Contract Manufacturing"/>
    <s v="Paid"/>
    <s v="Washington"/>
    <n v="283589"/>
    <n v="76569.03"/>
    <n v="0.27"/>
    <s v="September"/>
    <n v="9"/>
    <n v="2022"/>
    <n v="37"/>
    <n v="3"/>
  </r>
  <r>
    <x v="5"/>
    <s v="Corporation"/>
    <s v="FMCG"/>
    <s v="Paid"/>
    <s v="Florida"/>
    <n v="914773"/>
    <n v="457386.5"/>
    <n v="0.5"/>
    <s v="September"/>
    <n v="9"/>
    <n v="2022"/>
    <n v="37"/>
    <n v="3"/>
  </r>
  <r>
    <x v="7"/>
    <s v="Medium-sized business"/>
    <s v="FMCG"/>
    <s v="Pending"/>
    <s v="California"/>
    <n v="371216"/>
    <n v="167047.20000000001"/>
    <n v="0.45"/>
    <s v="September"/>
    <n v="9"/>
    <n v="2022"/>
    <n v="38"/>
    <n v="3"/>
  </r>
  <r>
    <x v="10"/>
    <s v="Corporation"/>
    <s v="Industrial cereal products"/>
    <s v="Paid"/>
    <s v="Ohio"/>
    <n v="1041481"/>
    <n v="260370.25"/>
    <n v="0.25"/>
    <s v="September"/>
    <n v="9"/>
    <n v="2022"/>
    <n v="38"/>
    <n v="3"/>
  </r>
  <r>
    <x v="24"/>
    <s v="Corporation"/>
    <s v="Contract Manufacturing"/>
    <s v="Overdue"/>
    <s v="Indiana"/>
    <n v="741075"/>
    <n v="281608.5"/>
    <n v="0.38"/>
    <s v="September"/>
    <n v="9"/>
    <n v="2022"/>
    <n v="38"/>
    <n v="3"/>
  </r>
  <r>
    <x v="39"/>
    <s v="Corporation"/>
    <s v="Industrial cereal products"/>
    <s v="Paid"/>
    <s v="Texas"/>
    <n v="1189032"/>
    <n v="368599.92"/>
    <n v="0.31"/>
    <s v="September"/>
    <n v="9"/>
    <n v="2022"/>
    <n v="38"/>
    <n v="3"/>
  </r>
  <r>
    <x v="41"/>
    <s v="Corporation"/>
    <s v="Contract Manufacturing"/>
    <s v="Pending"/>
    <s v="Míchigan"/>
    <n v="1761915"/>
    <n v="651908.55000000005"/>
    <n v="0.37"/>
    <s v="September"/>
    <n v="9"/>
    <n v="2022"/>
    <n v="38"/>
    <n v="3"/>
  </r>
  <r>
    <x v="28"/>
    <s v="Corporation"/>
    <s v="FMCG"/>
    <s v="Paid"/>
    <s v="Misuri"/>
    <n v="550311"/>
    <n v="264149.27999999997"/>
    <n v="0.48"/>
    <s v="September"/>
    <n v="9"/>
    <n v="2022"/>
    <n v="38"/>
    <n v="3"/>
  </r>
  <r>
    <x v="38"/>
    <s v="Medium-sized business"/>
    <s v="FMCG"/>
    <s v="Paid"/>
    <s v="Misuri"/>
    <n v="321783"/>
    <n v="170544.99000000002"/>
    <n v="0.53"/>
    <s v="September"/>
    <n v="9"/>
    <n v="2022"/>
    <n v="38"/>
    <n v="3"/>
  </r>
  <r>
    <x v="20"/>
    <s v="Small business"/>
    <s v="FMCG"/>
    <s v="Paid"/>
    <s v="Georgia"/>
    <n v="221900"/>
    <n v="115388"/>
    <n v="0.52"/>
    <s v="September"/>
    <n v="9"/>
    <n v="2022"/>
    <n v="39"/>
    <n v="3"/>
  </r>
  <r>
    <x v="48"/>
    <s v="Corporation"/>
    <s v="Contract Manufacturing"/>
    <s v="Paid"/>
    <s v="Washington"/>
    <n v="1441855"/>
    <n v="547904.9"/>
    <n v="0.38"/>
    <s v="September"/>
    <n v="9"/>
    <n v="2022"/>
    <n v="39"/>
    <n v="3"/>
  </r>
  <r>
    <x v="9"/>
    <s v="Corporation"/>
    <s v="FMCG"/>
    <s v="Paid"/>
    <s v="Tennessee"/>
    <n v="871452"/>
    <n v="348580.80000000005"/>
    <n v="0.4"/>
    <s v="September"/>
    <n v="9"/>
    <n v="2022"/>
    <n v="39"/>
    <n v="3"/>
  </r>
  <r>
    <x v="43"/>
    <s v="Corporation"/>
    <s v="FMCG"/>
    <s v="Paid"/>
    <s v="Texas"/>
    <n v="1207921"/>
    <n v="446930.77"/>
    <n v="0.37"/>
    <s v="September"/>
    <n v="9"/>
    <n v="2022"/>
    <n v="39"/>
    <n v="3"/>
  </r>
  <r>
    <x v="3"/>
    <s v="Corporation"/>
    <s v="Contract Manufacturing"/>
    <s v="Paid"/>
    <s v="Míchigan"/>
    <n v="551950"/>
    <n v="160065.5"/>
    <n v="0.28999999999999998"/>
    <s v="September"/>
    <n v="9"/>
    <n v="2022"/>
    <n v="39"/>
    <n v="3"/>
  </r>
  <r>
    <x v="29"/>
    <s v="Medium-sized business"/>
    <s v="Contract Manufacturing"/>
    <s v="Overdue"/>
    <s v="Míchigan"/>
    <n v="418325"/>
    <n v="100398"/>
    <n v="0.24"/>
    <s v="September"/>
    <n v="9"/>
    <n v="2022"/>
    <n v="39"/>
    <n v="3"/>
  </r>
  <r>
    <x v="2"/>
    <s v="Small business"/>
    <s v="FMCG"/>
    <s v="Paid"/>
    <s v="Illinois"/>
    <n v="103562"/>
    <n v="67315.3"/>
    <n v="0.65"/>
    <s v="September"/>
    <n v="9"/>
    <n v="2022"/>
    <n v="39"/>
    <n v="3"/>
  </r>
  <r>
    <x v="30"/>
    <s v="Medium-sized business"/>
    <s v="FMCG"/>
    <s v="Paid"/>
    <s v="Pensilvania"/>
    <n v="438442"/>
    <n v="258680.78"/>
    <n v="0.59"/>
    <s v="September"/>
    <n v="9"/>
    <n v="2022"/>
    <n v="40"/>
    <n v="3"/>
  </r>
  <r>
    <x v="14"/>
    <s v="Small business"/>
    <s v="FMCG"/>
    <s v="Pending"/>
    <s v="Nueva Jersey"/>
    <n v="244940"/>
    <n v="95526.6"/>
    <n v="0.39"/>
    <s v="September"/>
    <n v="9"/>
    <n v="2022"/>
    <n v="40"/>
    <n v="3"/>
  </r>
  <r>
    <x v="17"/>
    <s v="Corporation"/>
    <s v="FMCG"/>
    <s v="Overdue"/>
    <s v="Texas"/>
    <n v="517634"/>
    <n v="222582.62"/>
    <n v="0.43"/>
    <s v="September"/>
    <n v="9"/>
    <n v="2022"/>
    <n v="40"/>
    <n v="3"/>
  </r>
  <r>
    <x v="34"/>
    <s v="Small business"/>
    <s v="FMCG"/>
    <s v="Paid"/>
    <s v="Nueva York"/>
    <n v="171352"/>
    <n v="80535.44"/>
    <n v="0.47"/>
    <s v="September"/>
    <n v="9"/>
    <n v="2022"/>
    <n v="40"/>
    <n v="3"/>
  </r>
  <r>
    <x v="23"/>
    <s v="Corporation"/>
    <s v="Industrial cereal products"/>
    <s v="Paid"/>
    <s v="California"/>
    <n v="1668395"/>
    <n v="383730.85000000003"/>
    <n v="0.23"/>
    <s v="September"/>
    <n v="9"/>
    <n v="2022"/>
    <n v="40"/>
    <n v="3"/>
  </r>
  <r>
    <x v="23"/>
    <s v="Corporation"/>
    <s v="Contract Manufacturing"/>
    <s v="Paid"/>
    <s v="California"/>
    <n v="1256693"/>
    <n v="477543.34"/>
    <n v="0.38"/>
    <s v="October"/>
    <n v="10"/>
    <n v="2022"/>
    <n v="40"/>
    <n v="4"/>
  </r>
  <r>
    <x v="45"/>
    <s v="Small business"/>
    <s v="Contract Manufacturing"/>
    <s v="Pending"/>
    <s v="Florida"/>
    <n v="177170"/>
    <n v="69096.3"/>
    <n v="0.39"/>
    <s v="October"/>
    <n v="10"/>
    <n v="2022"/>
    <n v="40"/>
    <n v="4"/>
  </r>
  <r>
    <x v="4"/>
    <s v="Corporation"/>
    <s v="FMCG"/>
    <s v="Pending"/>
    <s v="Arizona"/>
    <n v="567678"/>
    <n v="255455.1"/>
    <n v="0.45"/>
    <s v="October"/>
    <n v="10"/>
    <n v="2022"/>
    <n v="41"/>
    <n v="4"/>
  </r>
  <r>
    <x v="40"/>
    <s v="Corporation"/>
    <s v="FMCG"/>
    <s v="Pending"/>
    <s v="Georgia"/>
    <n v="1725663"/>
    <n v="724778.46"/>
    <n v="0.42"/>
    <s v="October"/>
    <n v="10"/>
    <n v="2022"/>
    <n v="41"/>
    <n v="4"/>
  </r>
  <r>
    <x v="34"/>
    <s v="Small business"/>
    <s v="FMCG"/>
    <s v="Paid"/>
    <s v="Nueva York"/>
    <n v="187689"/>
    <n v="91967.61"/>
    <n v="0.49"/>
    <s v="October"/>
    <n v="10"/>
    <n v="2022"/>
    <n v="41"/>
    <n v="4"/>
  </r>
  <r>
    <x v="8"/>
    <s v="Corporation"/>
    <s v="FMCG"/>
    <s v="Paid"/>
    <s v="Wisconsin"/>
    <n v="895371"/>
    <n v="474546.63"/>
    <n v="0.53"/>
    <s v="October"/>
    <n v="10"/>
    <n v="2022"/>
    <n v="41"/>
    <n v="4"/>
  </r>
  <r>
    <x v="41"/>
    <s v="Corporation"/>
    <s v="Contract Manufacturing"/>
    <s v="Paid"/>
    <s v="Míchigan"/>
    <n v="1435019"/>
    <n v="330054.37"/>
    <n v="0.23"/>
    <s v="October"/>
    <n v="10"/>
    <n v="2022"/>
    <n v="41"/>
    <n v="4"/>
  </r>
  <r>
    <x v="5"/>
    <s v="Corporation"/>
    <s v="Contract Manufacturing"/>
    <s v="Paid"/>
    <s v="Florida"/>
    <n v="902754"/>
    <n v="297908.82"/>
    <n v="0.33"/>
    <s v="October"/>
    <n v="10"/>
    <n v="2022"/>
    <n v="41"/>
    <n v="4"/>
  </r>
  <r>
    <x v="14"/>
    <s v="Small business"/>
    <s v="FMCG"/>
    <s v="Paid"/>
    <s v="Nueva Jersey"/>
    <n v="183661"/>
    <n v="82647.45"/>
    <n v="0.45"/>
    <s v="October"/>
    <n v="10"/>
    <n v="2022"/>
    <n v="41"/>
    <n v="4"/>
  </r>
  <r>
    <x v="44"/>
    <s v="Corporation"/>
    <s v="FMCG"/>
    <s v="Paid"/>
    <s v="Massachusetts"/>
    <n v="1766399"/>
    <n v="812543.54"/>
    <n v="0.46"/>
    <s v="October"/>
    <n v="10"/>
    <n v="2022"/>
    <n v="42"/>
    <n v="4"/>
  </r>
  <r>
    <x v="49"/>
    <s v="Small business"/>
    <s v="FMCG"/>
    <s v="Paid"/>
    <s v="Massachusetts"/>
    <n v="87057"/>
    <n v="56587.05"/>
    <n v="0.65"/>
    <s v="October"/>
    <n v="10"/>
    <n v="2022"/>
    <n v="42"/>
    <n v="4"/>
  </r>
  <r>
    <x v="48"/>
    <s v="Corporation"/>
    <s v="Industrial cereal products"/>
    <s v="Paid"/>
    <s v="Washington"/>
    <n v="958933"/>
    <n v="153429.28"/>
    <n v="0.16"/>
    <s v="October"/>
    <n v="10"/>
    <n v="2022"/>
    <n v="42"/>
    <n v="4"/>
  </r>
  <r>
    <x v="20"/>
    <s v="Small business"/>
    <s v="FMCG"/>
    <s v="Paid"/>
    <s v="Georgia"/>
    <n v="94683"/>
    <n v="49235.16"/>
    <n v="0.52"/>
    <s v="October"/>
    <n v="10"/>
    <n v="2022"/>
    <n v="42"/>
    <n v="4"/>
  </r>
  <r>
    <x v="40"/>
    <s v="Corporation"/>
    <s v="Contract Manufacturing"/>
    <s v="Paid"/>
    <s v="Georgia"/>
    <n v="1202827"/>
    <n v="384904.64"/>
    <n v="0.32"/>
    <s v="October"/>
    <n v="10"/>
    <n v="2022"/>
    <n v="42"/>
    <n v="4"/>
  </r>
  <r>
    <x v="40"/>
    <s v="Corporation"/>
    <s v="Industrial cereal products"/>
    <s v="Pending"/>
    <s v="Georgia"/>
    <n v="1789700"/>
    <n v="429528"/>
    <n v="0.24"/>
    <s v="October"/>
    <n v="10"/>
    <n v="2022"/>
    <n v="42"/>
    <n v="4"/>
  </r>
  <r>
    <x v="17"/>
    <s v="Corporation"/>
    <s v="Contract Manufacturing"/>
    <s v="Paid"/>
    <s v="Texas"/>
    <n v="1262697"/>
    <n v="340928.19"/>
    <n v="0.27"/>
    <s v="October"/>
    <n v="10"/>
    <n v="2022"/>
    <n v="42"/>
    <n v="4"/>
  </r>
  <r>
    <x v="0"/>
    <s v="Small business"/>
    <s v="FMCG"/>
    <s v="Paid"/>
    <s v="Tennessee"/>
    <n v="106745"/>
    <n v="65114.45"/>
    <n v="0.61"/>
    <s v="October"/>
    <n v="10"/>
    <n v="2022"/>
    <n v="43"/>
    <n v="4"/>
  </r>
  <r>
    <x v="16"/>
    <s v="Corporation"/>
    <s v="Industrial cereal products"/>
    <s v="Pending"/>
    <s v="Texas"/>
    <n v="1032957"/>
    <n v="175602.69"/>
    <n v="0.17"/>
    <s v="October"/>
    <n v="10"/>
    <n v="2022"/>
    <n v="43"/>
    <n v="4"/>
  </r>
  <r>
    <x v="32"/>
    <s v="Medium-sized business"/>
    <s v="FMCG"/>
    <s v="Paid"/>
    <s v="Washington"/>
    <n v="489888"/>
    <n v="293932.79999999999"/>
    <n v="0.6"/>
    <s v="October"/>
    <n v="10"/>
    <n v="2022"/>
    <n v="43"/>
    <n v="4"/>
  </r>
  <r>
    <x v="15"/>
    <s v="Small business"/>
    <s v="FMCG"/>
    <s v="Paid"/>
    <s v="Florida"/>
    <n v="197720"/>
    <n v="85019.6"/>
    <n v="0.43"/>
    <s v="October"/>
    <n v="10"/>
    <n v="2022"/>
    <n v="43"/>
    <n v="4"/>
  </r>
  <r>
    <x v="36"/>
    <s v="Corporation"/>
    <s v="FMCG"/>
    <s v="Pending"/>
    <s v="Arizona"/>
    <n v="1157294"/>
    <n v="543928.17999999993"/>
    <n v="0.47"/>
    <s v="October"/>
    <n v="10"/>
    <n v="2022"/>
    <n v="43"/>
    <n v="4"/>
  </r>
  <r>
    <x v="18"/>
    <s v="Corporation"/>
    <s v="Contract Manufacturing"/>
    <s v="Paid"/>
    <s v="Washington"/>
    <n v="858006"/>
    <n v="291722.04000000004"/>
    <n v="0.34"/>
    <s v="October"/>
    <n v="10"/>
    <n v="2022"/>
    <n v="43"/>
    <n v="4"/>
  </r>
  <r>
    <x v="9"/>
    <s v="Corporation"/>
    <s v="FMCG"/>
    <s v="Paid"/>
    <s v="Tennessee"/>
    <n v="1258644"/>
    <n v="503457.60000000003"/>
    <n v="0.4"/>
    <s v="October"/>
    <n v="10"/>
    <n v="2022"/>
    <n v="43"/>
    <n v="4"/>
  </r>
  <r>
    <x v="2"/>
    <s v="Small business"/>
    <s v="FMCG"/>
    <s v="Paid"/>
    <s v="Illinois"/>
    <n v="104269"/>
    <n v="64646.78"/>
    <n v="0.62"/>
    <s v="October"/>
    <n v="10"/>
    <n v="2022"/>
    <n v="44"/>
    <n v="4"/>
  </r>
  <r>
    <x v="39"/>
    <s v="Corporation"/>
    <s v="FMCG"/>
    <s v="Paid"/>
    <s v="Texas"/>
    <n v="1490989"/>
    <n v="969142.85"/>
    <n v="0.65"/>
    <s v="October"/>
    <n v="10"/>
    <n v="2022"/>
    <n v="44"/>
    <n v="4"/>
  </r>
  <r>
    <x v="23"/>
    <s v="Corporation"/>
    <s v="FMCG"/>
    <s v="Paid"/>
    <s v="California"/>
    <n v="723845"/>
    <n v="289538"/>
    <n v="0.4"/>
    <s v="October"/>
    <n v="10"/>
    <n v="2022"/>
    <n v="44"/>
    <n v="4"/>
  </r>
  <r>
    <x v="48"/>
    <s v="Corporation"/>
    <s v="Contract Manufacturing"/>
    <s v="Paid"/>
    <s v="Washington"/>
    <n v="885041"/>
    <n v="354016.4"/>
    <n v="0.4"/>
    <s v="October"/>
    <n v="10"/>
    <n v="2022"/>
    <n v="44"/>
    <n v="4"/>
  </r>
  <r>
    <x v="28"/>
    <s v="Corporation"/>
    <s v="Industrial cereal products"/>
    <s v="Paid"/>
    <s v="Misuri"/>
    <n v="1161985"/>
    <n v="302116.10000000003"/>
    <n v="0.26"/>
    <s v="October"/>
    <n v="10"/>
    <n v="2022"/>
    <n v="44"/>
    <n v="4"/>
  </r>
  <r>
    <x v="10"/>
    <s v="Corporation"/>
    <s v="FMCG"/>
    <s v="Paid"/>
    <s v="Ohio"/>
    <n v="1487508"/>
    <n v="684253.68"/>
    <n v="0.46"/>
    <s v="October"/>
    <n v="10"/>
    <n v="2022"/>
    <n v="44"/>
    <n v="4"/>
  </r>
  <r>
    <x v="18"/>
    <s v="Corporation"/>
    <s v="Industrial cereal products"/>
    <s v="Paid"/>
    <s v="Washington"/>
    <n v="1719777"/>
    <n v="567526.41"/>
    <n v="0.33"/>
    <s v="October"/>
    <n v="10"/>
    <n v="2022"/>
    <n v="44"/>
    <n v="4"/>
  </r>
  <r>
    <x v="11"/>
    <s v="Medium-sized business"/>
    <s v="Industrial cereal products"/>
    <s v="Paid"/>
    <s v="Ohio"/>
    <n v="288617"/>
    <n v="72154.25"/>
    <n v="0.25"/>
    <s v="October"/>
    <n v="10"/>
    <n v="2022"/>
    <n v="45"/>
    <n v="4"/>
  </r>
  <r>
    <x v="17"/>
    <s v="Corporation"/>
    <s v="FMCG"/>
    <s v="Paid"/>
    <s v="Texas"/>
    <n v="1659213"/>
    <n v="1028712.0599999999"/>
    <n v="0.62"/>
    <s v="November"/>
    <n v="11"/>
    <n v="2022"/>
    <n v="45"/>
    <n v="4"/>
  </r>
  <r>
    <x v="6"/>
    <s v="Medium-sized business"/>
    <s v="FMCG"/>
    <s v="Pending"/>
    <s v="Carolina del Norte"/>
    <n v="308604"/>
    <n v="182076.36"/>
    <n v="0.59"/>
    <s v="November"/>
    <n v="11"/>
    <n v="2022"/>
    <n v="45"/>
    <n v="4"/>
  </r>
  <r>
    <x v="45"/>
    <s v="Small business"/>
    <s v="FMCG"/>
    <s v="Paid"/>
    <s v="Florida"/>
    <n v="83554"/>
    <n v="30079.439999999999"/>
    <n v="0.36"/>
    <s v="November"/>
    <n v="11"/>
    <n v="2022"/>
    <n v="45"/>
    <n v="4"/>
  </r>
  <r>
    <x v="30"/>
    <s v="Medium-sized business"/>
    <s v="FMCG"/>
    <s v="Paid"/>
    <s v="Pensilvania"/>
    <n v="367628"/>
    <n v="205871.68000000002"/>
    <n v="0.56000000000000005"/>
    <s v="November"/>
    <n v="11"/>
    <n v="2022"/>
    <n v="45"/>
    <n v="4"/>
  </r>
  <r>
    <x v="20"/>
    <s v="Small business"/>
    <s v="Industrial cereal products"/>
    <s v="Paid"/>
    <s v="Georgia"/>
    <n v="228914"/>
    <n v="66385.06"/>
    <n v="0.28999999999999998"/>
    <s v="November"/>
    <n v="11"/>
    <n v="2022"/>
    <n v="45"/>
    <n v="4"/>
  </r>
  <r>
    <x v="12"/>
    <s v="Corporation"/>
    <s v="Contract Manufacturing"/>
    <s v="Paid"/>
    <s v="Nueva Jersey"/>
    <n v="1771010"/>
    <n v="495882.80000000005"/>
    <n v="0.28000000000000003"/>
    <s v="November"/>
    <n v="11"/>
    <n v="2022"/>
    <n v="45"/>
    <n v="4"/>
  </r>
  <r>
    <x v="38"/>
    <s v="Medium-sized business"/>
    <s v="FMCG"/>
    <s v="Paid"/>
    <s v="Misuri"/>
    <n v="455176"/>
    <n v="182070.40000000002"/>
    <n v="0.4"/>
    <s v="November"/>
    <n v="11"/>
    <n v="2022"/>
    <n v="46"/>
    <n v="4"/>
  </r>
  <r>
    <x v="45"/>
    <s v="Small business"/>
    <s v="Contract Manufacturing"/>
    <s v="Paid"/>
    <s v="Florida"/>
    <n v="217466"/>
    <n v="78287.759999999995"/>
    <n v="0.36"/>
    <s v="November"/>
    <n v="11"/>
    <n v="2022"/>
    <n v="46"/>
    <n v="4"/>
  </r>
  <r>
    <x v="27"/>
    <s v="Small business"/>
    <s v="FMCG"/>
    <s v="Paid"/>
    <s v="Massachusetts"/>
    <n v="157241"/>
    <n v="59751.58"/>
    <n v="0.38"/>
    <s v="November"/>
    <n v="11"/>
    <n v="2022"/>
    <n v="46"/>
    <n v="4"/>
  </r>
  <r>
    <x v="48"/>
    <s v="Corporation"/>
    <s v="Contract Manufacturing"/>
    <s v="Paid"/>
    <s v="Washington"/>
    <n v="1165316"/>
    <n v="279675.83999999997"/>
    <n v="0.24"/>
    <s v="November"/>
    <n v="11"/>
    <n v="2022"/>
    <n v="46"/>
    <n v="4"/>
  </r>
  <r>
    <x v="41"/>
    <s v="Corporation"/>
    <s v="FMCG"/>
    <s v="Paid"/>
    <s v="Míchigan"/>
    <n v="594034"/>
    <n v="326718.7"/>
    <n v="0.55000000000000004"/>
    <s v="November"/>
    <n v="11"/>
    <n v="2022"/>
    <n v="46"/>
    <n v="4"/>
  </r>
  <r>
    <x v="34"/>
    <s v="Small business"/>
    <s v="FMCG"/>
    <s v="Pending"/>
    <s v="Nueva York"/>
    <n v="106537"/>
    <n v="49007.020000000004"/>
    <n v="0.46"/>
    <s v="November"/>
    <n v="11"/>
    <n v="2022"/>
    <n v="46"/>
    <n v="4"/>
  </r>
  <r>
    <x v="23"/>
    <s v="Corporation"/>
    <s v="FMCG"/>
    <s v="Paid"/>
    <s v="California"/>
    <n v="828401"/>
    <n v="339644.41"/>
    <n v="0.41"/>
    <s v="November"/>
    <n v="11"/>
    <n v="2022"/>
    <n v="46"/>
    <n v="4"/>
  </r>
  <r>
    <x v="22"/>
    <s v="Corporation"/>
    <s v="FMCG"/>
    <s v="Paid"/>
    <s v="Nueva Jersey"/>
    <n v="646204"/>
    <n v="277867.71999999997"/>
    <n v="0.43"/>
    <s v="November"/>
    <n v="11"/>
    <n v="2022"/>
    <n v="47"/>
    <n v="4"/>
  </r>
  <r>
    <x v="23"/>
    <s v="Corporation"/>
    <s v="FMCG"/>
    <s v="Paid"/>
    <s v="California"/>
    <n v="1003967"/>
    <n v="441745.48"/>
    <n v="0.44"/>
    <s v="November"/>
    <n v="11"/>
    <n v="2022"/>
    <n v="47"/>
    <n v="4"/>
  </r>
  <r>
    <x v="5"/>
    <s v="Corporation"/>
    <s v="FMCG"/>
    <s v="Paid"/>
    <s v="Florida"/>
    <n v="789350"/>
    <n v="394675"/>
    <n v="0.5"/>
    <s v="November"/>
    <n v="11"/>
    <n v="2022"/>
    <n v="47"/>
    <n v="4"/>
  </r>
  <r>
    <x v="24"/>
    <s v="Corporation"/>
    <s v="FMCG"/>
    <s v="Paid"/>
    <s v="Indiana"/>
    <n v="1407881"/>
    <n v="816570.98"/>
    <n v="0.57999999999999996"/>
    <s v="November"/>
    <n v="11"/>
    <n v="2022"/>
    <n v="47"/>
    <n v="4"/>
  </r>
  <r>
    <x v="12"/>
    <s v="Corporation"/>
    <s v="Industrial cereal products"/>
    <s v="Pending"/>
    <s v="Nueva Jersey"/>
    <n v="1198918"/>
    <n v="383653.76"/>
    <n v="0.32"/>
    <s v="November"/>
    <n v="11"/>
    <n v="2022"/>
    <n v="47"/>
    <n v="4"/>
  </r>
  <r>
    <x v="6"/>
    <s v="Medium-sized business"/>
    <s v="FMCG"/>
    <s v="Paid"/>
    <s v="Carolina del Norte"/>
    <n v="472290"/>
    <n v="288096.89999999997"/>
    <n v="0.61"/>
    <s v="November"/>
    <n v="11"/>
    <n v="2022"/>
    <n v="47"/>
    <n v="4"/>
  </r>
  <r>
    <x v="15"/>
    <s v="Small business"/>
    <s v="Industrial cereal products"/>
    <s v="Paid"/>
    <s v="Florida"/>
    <n v="120617"/>
    <n v="20504.890000000003"/>
    <n v="0.17"/>
    <s v="November"/>
    <n v="11"/>
    <n v="2022"/>
    <n v="47"/>
    <n v="4"/>
  </r>
  <r>
    <x v="35"/>
    <s v="Medium-sized business"/>
    <s v="FMCG"/>
    <s v="Pending"/>
    <s v="Misuri"/>
    <n v="254004"/>
    <n v="152402.4"/>
    <n v="0.6"/>
    <s v="November"/>
    <n v="11"/>
    <n v="2022"/>
    <n v="48"/>
    <n v="4"/>
  </r>
  <r>
    <x v="29"/>
    <s v="Medium-sized business"/>
    <s v="FMCG"/>
    <s v="Paid"/>
    <s v="Míchigan"/>
    <n v="499322"/>
    <n v="324559.3"/>
    <n v="0.65"/>
    <s v="November"/>
    <n v="11"/>
    <n v="2022"/>
    <n v="48"/>
    <n v="4"/>
  </r>
  <r>
    <x v="38"/>
    <s v="Medium-sized business"/>
    <s v="Contract Manufacturing"/>
    <s v="Paid"/>
    <s v="Misuri"/>
    <n v="273726"/>
    <n v="98541.36"/>
    <n v="0.36"/>
    <s v="November"/>
    <n v="11"/>
    <n v="2022"/>
    <n v="48"/>
    <n v="4"/>
  </r>
  <r>
    <x v="29"/>
    <s v="Medium-sized business"/>
    <s v="FMCG"/>
    <s v="Paid"/>
    <s v="Míchigan"/>
    <n v="387045"/>
    <n v="166429.35"/>
    <n v="0.43"/>
    <s v="November"/>
    <n v="11"/>
    <n v="2022"/>
    <n v="48"/>
    <n v="4"/>
  </r>
  <r>
    <x v="2"/>
    <s v="Small business"/>
    <s v="Contract Manufacturing"/>
    <s v="Paid"/>
    <s v="Illinois"/>
    <n v="103760"/>
    <n v="39428.800000000003"/>
    <n v="0.38"/>
    <s v="November"/>
    <n v="11"/>
    <n v="2022"/>
    <n v="48"/>
    <n v="4"/>
  </r>
  <r>
    <x v="30"/>
    <s v="Medium-sized business"/>
    <s v="Contract Manufacturing"/>
    <s v="Paid"/>
    <s v="Pensilvania"/>
    <n v="395877"/>
    <n v="91051.71"/>
    <n v="0.23"/>
    <s v="November"/>
    <n v="11"/>
    <n v="2022"/>
    <n v="48"/>
    <n v="4"/>
  </r>
  <r>
    <x v="45"/>
    <s v="Small business"/>
    <s v="Contract Manufacturing"/>
    <s v="Paid"/>
    <s v="Florida"/>
    <n v="110175"/>
    <n v="28645.5"/>
    <n v="0.26"/>
    <s v="November"/>
    <n v="11"/>
    <n v="2022"/>
    <n v="48"/>
    <n v="4"/>
  </r>
  <r>
    <x v="14"/>
    <s v="Small business"/>
    <s v="Contract Manufacturing"/>
    <s v="Paid"/>
    <s v="Nueva Jersey"/>
    <n v="145877"/>
    <n v="40845.560000000005"/>
    <n v="0.28000000000000003"/>
    <s v="November"/>
    <n v="11"/>
    <n v="2022"/>
    <n v="49"/>
    <n v="4"/>
  </r>
  <r>
    <x v="24"/>
    <s v="Corporation"/>
    <s v="FMCG"/>
    <s v="Pending"/>
    <s v="Indiana"/>
    <n v="1424304"/>
    <n v="669422.88"/>
    <n v="0.47"/>
    <s v="November"/>
    <n v="11"/>
    <n v="2022"/>
    <n v="49"/>
    <n v="4"/>
  </r>
  <r>
    <x v="23"/>
    <s v="Corporation"/>
    <s v="FMCG"/>
    <s v="Paid"/>
    <s v="California"/>
    <n v="1485678"/>
    <n v="891406.79999999993"/>
    <n v="0.6"/>
    <s v="November"/>
    <n v="11"/>
    <n v="2022"/>
    <n v="49"/>
    <n v="4"/>
  </r>
  <r>
    <x v="12"/>
    <s v="Corporation"/>
    <s v="FMCG"/>
    <s v="Paid"/>
    <s v="Nueva Jersey"/>
    <n v="593755"/>
    <n v="279064.84999999998"/>
    <n v="0.47"/>
    <s v="December"/>
    <n v="12"/>
    <n v="2022"/>
    <n v="49"/>
    <n v="4"/>
  </r>
  <r>
    <x v="10"/>
    <s v="Corporation"/>
    <s v="FMCG"/>
    <s v="Pending"/>
    <s v="Ohio"/>
    <n v="1006895"/>
    <n v="432964.85"/>
    <n v="0.43"/>
    <s v="December"/>
    <n v="12"/>
    <n v="2022"/>
    <n v="49"/>
    <n v="4"/>
  </r>
  <r>
    <x v="22"/>
    <s v="Corporation"/>
    <s v="FMCG"/>
    <s v="Paid"/>
    <s v="Nueva Jersey"/>
    <n v="660620"/>
    <n v="336916.2"/>
    <n v="0.51"/>
    <s v="December"/>
    <n v="12"/>
    <n v="2022"/>
    <n v="49"/>
    <n v="4"/>
  </r>
  <r>
    <x v="28"/>
    <s v="Corporation"/>
    <s v="Contract Manufacturing"/>
    <s v="Pending"/>
    <s v="Misuri"/>
    <n v="1571581"/>
    <n v="314316.2"/>
    <n v="0.2"/>
    <s v="December"/>
    <n v="12"/>
    <n v="2022"/>
    <n v="49"/>
    <n v="4"/>
  </r>
  <r>
    <x v="33"/>
    <s v="Corporation"/>
    <s v="Contract Manufacturing"/>
    <s v="Pending"/>
    <s v="Washington"/>
    <n v="627529"/>
    <n v="238461.02"/>
    <n v="0.38"/>
    <s v="December"/>
    <n v="12"/>
    <n v="2022"/>
    <n v="50"/>
    <n v="4"/>
  </r>
  <r>
    <x v="42"/>
    <s v="Corporation"/>
    <s v="Contract Manufacturing"/>
    <s v="Paid"/>
    <s v="California"/>
    <n v="535775"/>
    <n v="171448"/>
    <n v="0.32"/>
    <s v="December"/>
    <n v="12"/>
    <n v="2022"/>
    <n v="50"/>
    <n v="4"/>
  </r>
  <r>
    <x v="11"/>
    <s v="Medium-sized business"/>
    <s v="FMCG"/>
    <s v="Paid"/>
    <s v="Ohio"/>
    <n v="433256"/>
    <n v="242623.36000000002"/>
    <n v="0.56000000000000005"/>
    <s v="December"/>
    <n v="12"/>
    <n v="2022"/>
    <n v="50"/>
    <n v="4"/>
  </r>
  <r>
    <x v="45"/>
    <s v="Small business"/>
    <s v="Contract Manufacturing"/>
    <s v="Paid"/>
    <s v="Florida"/>
    <n v="99611"/>
    <n v="25898.86"/>
    <n v="0.26"/>
    <s v="December"/>
    <n v="12"/>
    <n v="2022"/>
    <n v="50"/>
    <n v="4"/>
  </r>
  <r>
    <x v="39"/>
    <s v="Corporation"/>
    <s v="Contract Manufacturing"/>
    <s v="Paid"/>
    <s v="Texas"/>
    <n v="654912"/>
    <n v="209571.84"/>
    <n v="0.32"/>
    <s v="December"/>
    <n v="12"/>
    <n v="2022"/>
    <n v="50"/>
    <n v="4"/>
  </r>
  <r>
    <x v="4"/>
    <s v="Corporation"/>
    <s v="FMCG"/>
    <s v="Paid"/>
    <s v="Arizona"/>
    <n v="1631784"/>
    <n v="603760.07999999996"/>
    <n v="0.37"/>
    <s v="December"/>
    <n v="12"/>
    <n v="2022"/>
    <n v="50"/>
    <n v="4"/>
  </r>
  <r>
    <x v="47"/>
    <s v="Corporation"/>
    <s v="FMCG"/>
    <s v="Pending"/>
    <s v="Tennessee"/>
    <n v="1327255"/>
    <n v="743262.8"/>
    <n v="0.56000000000000005"/>
    <s v="December"/>
    <n v="12"/>
    <n v="2022"/>
    <n v="50"/>
    <n v="4"/>
  </r>
  <r>
    <x v="27"/>
    <s v="Small business"/>
    <s v="FMCG"/>
    <s v="Paid"/>
    <s v="Massachusetts"/>
    <n v="79694"/>
    <n v="33471.479999999996"/>
    <n v="0.42"/>
    <s v="December"/>
    <n v="12"/>
    <n v="2022"/>
    <n v="51"/>
    <n v="4"/>
  </r>
  <r>
    <x v="9"/>
    <s v="Corporation"/>
    <s v="Industrial cereal products"/>
    <s v="Paid"/>
    <s v="Tennessee"/>
    <n v="1495967"/>
    <n v="493669.11000000004"/>
    <n v="0.33"/>
    <s v="December"/>
    <n v="12"/>
    <n v="2022"/>
    <n v="51"/>
    <n v="4"/>
  </r>
  <r>
    <x v="41"/>
    <s v="Corporation"/>
    <s v="FMCG"/>
    <s v="Overdue"/>
    <s v="Míchigan"/>
    <n v="509740"/>
    <n v="310941.39999999997"/>
    <n v="0.61"/>
    <s v="December"/>
    <n v="12"/>
    <n v="2022"/>
    <n v="51"/>
    <n v="4"/>
  </r>
  <r>
    <x v="9"/>
    <s v="Corporation"/>
    <s v="Contract Manufacturing"/>
    <s v="Overdue"/>
    <s v="Tennessee"/>
    <n v="842361"/>
    <n v="311673.57"/>
    <n v="0.37"/>
    <s v="December"/>
    <n v="12"/>
    <n v="2022"/>
    <n v="51"/>
    <n v="4"/>
  </r>
  <r>
    <x v="17"/>
    <s v="Corporation"/>
    <s v="FMCG"/>
    <s v="Paid"/>
    <s v="Texas"/>
    <n v="954654"/>
    <n v="534606.24000000011"/>
    <n v="0.56000000000000005"/>
    <s v="December"/>
    <n v="12"/>
    <n v="2022"/>
    <n v="51"/>
    <n v="4"/>
  </r>
  <r>
    <x v="46"/>
    <s v="Corporation"/>
    <s v="FMCG"/>
    <s v="Paid"/>
    <s v="Virginia"/>
    <n v="1395201"/>
    <n v="669696.48"/>
    <n v="0.48"/>
    <s v="December"/>
    <n v="12"/>
    <n v="2022"/>
    <n v="51"/>
    <n v="4"/>
  </r>
  <r>
    <x v="43"/>
    <s v="Corporation"/>
    <s v="FMCG"/>
    <s v="Paid"/>
    <s v="Texas"/>
    <n v="1512918"/>
    <n v="922879.98"/>
    <n v="0.61"/>
    <s v="December"/>
    <n v="12"/>
    <n v="2022"/>
    <n v="51"/>
    <n v="4"/>
  </r>
  <r>
    <x v="14"/>
    <s v="Small business"/>
    <s v="FMCG"/>
    <s v="Paid"/>
    <s v="Nueva Jersey"/>
    <n v="220415"/>
    <n v="121228.25000000001"/>
    <n v="0.55000000000000004"/>
    <s v="December"/>
    <n v="12"/>
    <n v="2022"/>
    <n v="52"/>
    <n v="4"/>
  </r>
  <r>
    <x v="44"/>
    <s v="Corporation"/>
    <s v="FMCG"/>
    <s v="Paid"/>
    <s v="Massachusetts"/>
    <n v="1258682"/>
    <n v="604167.36"/>
    <n v="0.48"/>
    <s v="December"/>
    <n v="12"/>
    <n v="2022"/>
    <n v="52"/>
    <n v="4"/>
  </r>
  <r>
    <x v="34"/>
    <s v="Small business"/>
    <s v="FMCG"/>
    <s v="Paid"/>
    <s v="Nueva York"/>
    <n v="242776"/>
    <n v="97110.400000000009"/>
    <n v="0.4"/>
    <s v="December"/>
    <n v="12"/>
    <n v="2022"/>
    <n v="52"/>
    <n v="4"/>
  </r>
  <r>
    <x v="25"/>
    <s v="Small business"/>
    <s v="FMCG"/>
    <s v="Paid"/>
    <s v="Nueva Jersey"/>
    <n v="90193"/>
    <n v="33371.409999999996"/>
    <n v="0.37"/>
    <s v="December"/>
    <n v="12"/>
    <n v="2022"/>
    <n v="52"/>
    <n v="4"/>
  </r>
  <r>
    <x v="35"/>
    <s v="Medium-sized business"/>
    <s v="Contract Manufacturing"/>
    <s v="Paid"/>
    <s v="Misuri"/>
    <n v="321435"/>
    <n v="112502.25"/>
    <n v="0.35"/>
    <s v="December"/>
    <n v="12"/>
    <n v="2022"/>
    <n v="52"/>
    <n v="4"/>
  </r>
  <r>
    <x v="19"/>
    <s v="Medium-sized business"/>
    <s v="Industrial cereal products"/>
    <s v="Paid"/>
    <s v="Carolina del Norte"/>
    <n v="376587"/>
    <n v="105444.36000000002"/>
    <n v="0.28000000000000003"/>
    <s v="December"/>
    <n v="12"/>
    <n v="2022"/>
    <n v="52"/>
    <n v="4"/>
  </r>
  <r>
    <x v="30"/>
    <s v="Medium-sized business"/>
    <s v="FMCG"/>
    <s v="Paid"/>
    <s v="Pensilvania"/>
    <n v="383091"/>
    <n v="191545.5"/>
    <n v="0.5"/>
    <s v="December"/>
    <n v="12"/>
    <n v="2022"/>
    <n v="52"/>
    <n v="4"/>
  </r>
  <r>
    <x v="34"/>
    <s v="Small business"/>
    <s v="Contract Manufacturing"/>
    <s v="Paid"/>
    <s v="Nueva York"/>
    <n v="196158"/>
    <n v="78463.199999999997"/>
    <n v="0.4"/>
    <s v="December"/>
    <n v="12"/>
    <n v="2022"/>
    <n v="53"/>
    <n v="4"/>
  </r>
  <r>
    <x v="46"/>
    <s v="Corporation"/>
    <s v="FMCG"/>
    <s v="Paid"/>
    <s v="Virginia"/>
    <n v="1714169"/>
    <n v="1028501.3999999999"/>
    <n v="0.6"/>
    <s v="December"/>
    <n v="12"/>
    <n v="2022"/>
    <n v="53"/>
    <n v="4"/>
  </r>
  <r>
    <x v="3"/>
    <s v="Corporation"/>
    <s v="FMCG"/>
    <s v="Pending"/>
    <s v="Míchigan"/>
    <n v="1525375"/>
    <n v="701672.5"/>
    <n v="0.46"/>
    <s v="December"/>
    <n v="12"/>
    <n v="2022"/>
    <n v="53"/>
    <n v="4"/>
  </r>
  <r>
    <x v="8"/>
    <s v="Corporation"/>
    <s v="FMCG"/>
    <s v="Paid"/>
    <s v="Wisconsin"/>
    <n v="1736281"/>
    <n v="920228.93"/>
    <n v="0.53"/>
    <s v="December"/>
    <n v="12"/>
    <n v="2022"/>
    <n v="53"/>
    <n v="4"/>
  </r>
  <r>
    <x v="37"/>
    <s v="Medium-sized business"/>
    <s v="Contract Manufacturing"/>
    <s v="Paid"/>
    <s v="Florida"/>
    <n v="478265"/>
    <n v="124348.90000000001"/>
    <n v="0.26"/>
    <s v="December"/>
    <n v="12"/>
    <n v="2022"/>
    <n v="53"/>
    <n v="4"/>
  </r>
  <r>
    <x v="23"/>
    <s v="Corporation"/>
    <s v="FMCG"/>
    <s v="Pending"/>
    <s v="California"/>
    <n v="1148916"/>
    <n v="597436.32000000007"/>
    <n v="0.52"/>
    <s v="December"/>
    <n v="12"/>
    <n v="2022"/>
    <n v="53"/>
    <n v="4"/>
  </r>
  <r>
    <x v="27"/>
    <s v="Small business"/>
    <s v="Contract Manufacturing"/>
    <s v="Pending"/>
    <s v="Massachusetts"/>
    <n v="114793"/>
    <n v="28698.25"/>
    <n v="0.25"/>
    <s v="January"/>
    <n v="1"/>
    <n v="2023"/>
    <n v="1"/>
    <n v="1"/>
  </r>
  <r>
    <x v="0"/>
    <s v="Small business"/>
    <s v="FMCG"/>
    <s v="Paid"/>
    <s v="Tennessee"/>
    <n v="158304"/>
    <n v="68070.720000000001"/>
    <n v="0.43"/>
    <s v="January"/>
    <n v="1"/>
    <n v="2023"/>
    <n v="2"/>
    <n v="1"/>
  </r>
  <r>
    <x v="36"/>
    <s v="Corporation"/>
    <s v="FMCG"/>
    <s v="Paid"/>
    <s v="Arizona"/>
    <n v="1771440"/>
    <n v="620004"/>
    <n v="0.35"/>
    <s v="January"/>
    <n v="1"/>
    <n v="2023"/>
    <n v="2"/>
    <n v="1"/>
  </r>
  <r>
    <x v="13"/>
    <s v="Medium-sized business"/>
    <s v="FMCG"/>
    <s v="Paid"/>
    <s v="Maryland"/>
    <n v="291352"/>
    <n v="168984.15999999997"/>
    <n v="0.57999999999999996"/>
    <s v="January"/>
    <n v="1"/>
    <n v="2023"/>
    <n v="2"/>
    <n v="1"/>
  </r>
  <r>
    <x v="1"/>
    <s v="Medium-sized business"/>
    <s v="FMCG"/>
    <s v="Pending"/>
    <s v="Virginia"/>
    <n v="432921"/>
    <n v="190485.24"/>
    <n v="0.44"/>
    <s v="January"/>
    <n v="1"/>
    <n v="2023"/>
    <n v="2"/>
    <n v="1"/>
  </r>
  <r>
    <x v="4"/>
    <s v="Corporation"/>
    <s v="FMCG"/>
    <s v="Pending"/>
    <s v="Arizona"/>
    <n v="1521464"/>
    <n v="973736.95999999996"/>
    <n v="0.64"/>
    <s v="January"/>
    <n v="1"/>
    <n v="2023"/>
    <n v="2"/>
    <n v="1"/>
  </r>
  <r>
    <x v="36"/>
    <s v="Corporation"/>
    <s v="FMCG"/>
    <s v="Pending"/>
    <s v="Arizona"/>
    <n v="1160606"/>
    <n v="615121.18000000005"/>
    <n v="0.53"/>
    <s v="January"/>
    <n v="1"/>
    <n v="2023"/>
    <n v="2"/>
    <n v="1"/>
  </r>
  <r>
    <x v="16"/>
    <s v="Corporation"/>
    <s v="FMCG"/>
    <s v="Paid"/>
    <s v="Texas"/>
    <n v="1130393"/>
    <n v="508676.85000000003"/>
    <n v="0.45"/>
    <s v="January"/>
    <n v="1"/>
    <n v="2023"/>
    <n v="2"/>
    <n v="1"/>
  </r>
  <r>
    <x v="48"/>
    <s v="Corporation"/>
    <s v="Industrial cereal products"/>
    <s v="Paid"/>
    <s v="Washington"/>
    <n v="1573057"/>
    <n v="330341.96999999997"/>
    <n v="0.21"/>
    <s v="January"/>
    <n v="1"/>
    <n v="2023"/>
    <n v="3"/>
    <n v="1"/>
  </r>
  <r>
    <x v="10"/>
    <s v="Corporation"/>
    <s v="Industrial cereal products"/>
    <s v="Paid"/>
    <s v="Ohio"/>
    <n v="1299503"/>
    <n v="246905.57"/>
    <n v="0.19"/>
    <s v="January"/>
    <n v="1"/>
    <n v="2023"/>
    <n v="3"/>
    <n v="1"/>
  </r>
  <r>
    <x v="48"/>
    <s v="Corporation"/>
    <s v="FMCG"/>
    <s v="Paid"/>
    <s v="Washington"/>
    <n v="1342837"/>
    <n v="510278.06"/>
    <n v="0.38"/>
    <s v="January"/>
    <n v="1"/>
    <n v="2023"/>
    <n v="3"/>
    <n v="1"/>
  </r>
  <r>
    <x v="42"/>
    <s v="Corporation"/>
    <s v="FMCG"/>
    <s v="Pending"/>
    <s v="California"/>
    <n v="1408232"/>
    <n v="816774.55999999994"/>
    <n v="0.57999999999999996"/>
    <s v="January"/>
    <n v="1"/>
    <n v="2023"/>
    <n v="3"/>
    <n v="1"/>
  </r>
  <r>
    <x v="17"/>
    <s v="Corporation"/>
    <s v="Contract Manufacturing"/>
    <s v="Paid"/>
    <s v="Texas"/>
    <n v="677900"/>
    <n v="135580"/>
    <n v="0.2"/>
    <s v="January"/>
    <n v="1"/>
    <n v="2023"/>
    <n v="3"/>
    <n v="1"/>
  </r>
  <r>
    <x v="39"/>
    <s v="Corporation"/>
    <s v="FMCG"/>
    <s v="Pending"/>
    <s v="Texas"/>
    <n v="504520"/>
    <n v="307757.2"/>
    <n v="0.61"/>
    <s v="January"/>
    <n v="1"/>
    <n v="2023"/>
    <n v="3"/>
    <n v="1"/>
  </r>
  <r>
    <x v="49"/>
    <s v="Small business"/>
    <s v="FMCG"/>
    <s v="Paid"/>
    <s v="Massachusetts"/>
    <n v="165817"/>
    <n v="101148.37"/>
    <n v="0.61"/>
    <s v="January"/>
    <n v="1"/>
    <n v="2023"/>
    <n v="3"/>
    <n v="1"/>
  </r>
  <r>
    <x v="44"/>
    <s v="Corporation"/>
    <s v="Industrial cereal products"/>
    <s v="Paid"/>
    <s v="Massachusetts"/>
    <n v="1553007"/>
    <n v="496962.24"/>
    <n v="0.32"/>
    <s v="January"/>
    <n v="1"/>
    <n v="2023"/>
    <n v="4"/>
    <n v="1"/>
  </r>
  <r>
    <x v="4"/>
    <s v="Corporation"/>
    <s v="FMCG"/>
    <s v="Paid"/>
    <s v="Arizona"/>
    <n v="515999"/>
    <n v="221879.57"/>
    <n v="0.43"/>
    <s v="January"/>
    <n v="1"/>
    <n v="2023"/>
    <n v="4"/>
    <n v="1"/>
  </r>
  <r>
    <x v="28"/>
    <s v="Corporation"/>
    <s v="FMCG"/>
    <s v="Paid"/>
    <s v="Misuri"/>
    <n v="1497375"/>
    <n v="733713.75"/>
    <n v="0.49"/>
    <s v="January"/>
    <n v="1"/>
    <n v="2023"/>
    <n v="4"/>
    <n v="1"/>
  </r>
  <r>
    <x v="33"/>
    <s v="Corporation"/>
    <s v="Contract Manufacturing"/>
    <s v="Pending"/>
    <s v="Washington"/>
    <n v="1296390"/>
    <n v="285205.8"/>
    <n v="0.22"/>
    <s v="January"/>
    <n v="1"/>
    <n v="2023"/>
    <n v="4"/>
    <n v="1"/>
  </r>
  <r>
    <x v="41"/>
    <s v="Corporation"/>
    <s v="FMCG"/>
    <s v="Pending"/>
    <s v="Míchigan"/>
    <n v="812949"/>
    <n v="512157.87"/>
    <n v="0.63"/>
    <s v="January"/>
    <n v="1"/>
    <n v="2023"/>
    <n v="4"/>
    <n v="1"/>
  </r>
  <r>
    <x v="43"/>
    <s v="Corporation"/>
    <s v="FMCG"/>
    <s v="Paid"/>
    <s v="Texas"/>
    <n v="1704102"/>
    <n v="664599.78"/>
    <n v="0.39"/>
    <s v="January"/>
    <n v="1"/>
    <n v="2023"/>
    <n v="4"/>
    <n v="1"/>
  </r>
  <r>
    <x v="3"/>
    <s v="Corporation"/>
    <s v="Contract Manufacturing"/>
    <s v="Overdue"/>
    <s v="Míchigan"/>
    <n v="557891"/>
    <n v="184104.03"/>
    <n v="0.33"/>
    <s v="January"/>
    <n v="1"/>
    <n v="2023"/>
    <n v="4"/>
    <n v="1"/>
  </r>
  <r>
    <x v="20"/>
    <s v="Small business"/>
    <s v="FMCG"/>
    <s v="Pending"/>
    <s v="Georgia"/>
    <n v="116229"/>
    <n v="40680.149999999994"/>
    <n v="0.35"/>
    <s v="January"/>
    <n v="1"/>
    <n v="2023"/>
    <n v="5"/>
    <n v="1"/>
  </r>
  <r>
    <x v="18"/>
    <s v="Corporation"/>
    <s v="Industrial cereal products"/>
    <s v="Paid"/>
    <s v="Washington"/>
    <n v="1259445"/>
    <n v="277077.90000000002"/>
    <n v="0.22"/>
    <s v="January"/>
    <n v="1"/>
    <n v="2023"/>
    <n v="5"/>
    <n v="1"/>
  </r>
  <r>
    <x v="19"/>
    <s v="Medium-sized business"/>
    <s v="FMCG"/>
    <s v="Paid"/>
    <s v="Carolina del Norte"/>
    <n v="474471"/>
    <n v="284682.59999999998"/>
    <n v="0.6"/>
    <s v="January"/>
    <n v="1"/>
    <n v="2023"/>
    <n v="5"/>
    <n v="1"/>
  </r>
  <r>
    <x v="20"/>
    <s v="Small business"/>
    <s v="Contract Manufacturing"/>
    <s v="Pending"/>
    <s v="Georgia"/>
    <n v="245429"/>
    <n v="90808.73"/>
    <n v="0.37"/>
    <s v="January"/>
    <n v="1"/>
    <n v="2023"/>
    <n v="5"/>
    <n v="1"/>
  </r>
  <r>
    <x v="13"/>
    <s v="Medium-sized business"/>
    <s v="FMCG"/>
    <s v="Paid"/>
    <s v="Maryland"/>
    <n v="469264"/>
    <n v="290943.68"/>
    <n v="0.62"/>
    <s v="January"/>
    <n v="1"/>
    <n v="2023"/>
    <n v="5"/>
    <n v="1"/>
  </r>
  <r>
    <x v="21"/>
    <s v="Corporation"/>
    <s v="Contract Manufacturing"/>
    <s v="Overdue"/>
    <s v="Virginia"/>
    <n v="581152"/>
    <n v="180157.12"/>
    <n v="0.31"/>
    <s v="January"/>
    <n v="1"/>
    <n v="2023"/>
    <n v="5"/>
    <n v="1"/>
  </r>
  <r>
    <x v="23"/>
    <s v="Corporation"/>
    <s v="FMCG"/>
    <s v="Paid"/>
    <s v="California"/>
    <n v="1238178"/>
    <n v="507652.98"/>
    <n v="0.41"/>
    <s v="January"/>
    <n v="1"/>
    <n v="2023"/>
    <n v="5"/>
    <n v="1"/>
  </r>
  <r>
    <x v="11"/>
    <s v="Medium-sized business"/>
    <s v="FMCG"/>
    <s v="Paid"/>
    <s v="Ohio"/>
    <n v="493011"/>
    <n v="231715.16999999998"/>
    <n v="0.47"/>
    <s v="January"/>
    <n v="1"/>
    <n v="2023"/>
    <n v="6"/>
    <n v="1"/>
  </r>
  <r>
    <x v="23"/>
    <s v="Corporation"/>
    <s v="FMCG"/>
    <s v="Paid"/>
    <s v="California"/>
    <n v="1531554"/>
    <n v="888301.32"/>
    <n v="0.57999999999999996"/>
    <s v="January"/>
    <n v="1"/>
    <n v="2023"/>
    <n v="6"/>
    <n v="1"/>
  </r>
  <r>
    <x v="3"/>
    <s v="Corporation"/>
    <s v="Contract Manufacturing"/>
    <s v="Overdue"/>
    <s v="Míchigan"/>
    <n v="1471970"/>
    <n v="309113.7"/>
    <n v="0.21"/>
    <s v="February"/>
    <n v="2"/>
    <n v="2023"/>
    <n v="6"/>
    <n v="1"/>
  </r>
  <r>
    <x v="22"/>
    <s v="Corporation"/>
    <s v="FMCG"/>
    <s v="Paid"/>
    <s v="Nueva Jersey"/>
    <n v="665279"/>
    <n v="392514.61"/>
    <n v="0.59"/>
    <s v="February"/>
    <n v="2"/>
    <n v="2023"/>
    <n v="6"/>
    <n v="1"/>
  </r>
  <r>
    <x v="3"/>
    <s v="Corporation"/>
    <s v="Contract Manufacturing"/>
    <s v="Paid"/>
    <s v="Míchigan"/>
    <n v="1582751"/>
    <n v="395687.75"/>
    <n v="0.25"/>
    <s v="February"/>
    <n v="2"/>
    <n v="2023"/>
    <n v="6"/>
    <n v="1"/>
  </r>
  <r>
    <x v="6"/>
    <s v="Medium-sized business"/>
    <s v="Industrial cereal products"/>
    <s v="Paid"/>
    <s v="Carolina del Norte"/>
    <n v="470557"/>
    <n v="122344.82"/>
    <n v="0.26"/>
    <s v="February"/>
    <n v="2"/>
    <n v="2023"/>
    <n v="6"/>
    <n v="1"/>
  </r>
  <r>
    <x v="2"/>
    <s v="Small business"/>
    <s v="Industrial cereal products"/>
    <s v="Paid"/>
    <s v="Illinois"/>
    <n v="84182"/>
    <n v="26938.240000000002"/>
    <n v="0.32"/>
    <s v="February"/>
    <n v="2"/>
    <n v="2023"/>
    <n v="6"/>
    <n v="1"/>
  </r>
  <r>
    <x v="19"/>
    <s v="Medium-sized business"/>
    <s v="FMCG"/>
    <s v="Pending"/>
    <s v="Carolina del Norte"/>
    <n v="483274"/>
    <n v="231971.52"/>
    <n v="0.48"/>
    <s v="February"/>
    <n v="2"/>
    <n v="2023"/>
    <n v="7"/>
    <n v="1"/>
  </r>
  <r>
    <x v="8"/>
    <s v="Corporation"/>
    <s v="Contract Manufacturing"/>
    <s v="Overdue"/>
    <s v="Wisconsin"/>
    <n v="1365186"/>
    <n v="532422.54"/>
    <n v="0.39"/>
    <s v="February"/>
    <n v="2"/>
    <n v="2023"/>
    <n v="7"/>
    <n v="1"/>
  </r>
  <r>
    <x v="8"/>
    <s v="Corporation"/>
    <s v="FMCG"/>
    <s v="Paid"/>
    <s v="Wisconsin"/>
    <n v="939388"/>
    <n v="441512.36"/>
    <n v="0.47"/>
    <s v="February"/>
    <n v="2"/>
    <n v="2023"/>
    <n v="7"/>
    <n v="1"/>
  </r>
  <r>
    <x v="18"/>
    <s v="Corporation"/>
    <s v="FMCG"/>
    <s v="Paid"/>
    <s v="Washington"/>
    <n v="1634574"/>
    <n v="572100.89999999991"/>
    <n v="0.35"/>
    <s v="February"/>
    <n v="2"/>
    <n v="2023"/>
    <n v="7"/>
    <n v="1"/>
  </r>
  <r>
    <x v="44"/>
    <s v="Corporation"/>
    <s v="FMCG"/>
    <s v="Paid"/>
    <s v="Massachusetts"/>
    <n v="1382141"/>
    <n v="566677.80999999994"/>
    <n v="0.41"/>
    <s v="February"/>
    <n v="2"/>
    <n v="2023"/>
    <n v="7"/>
    <n v="1"/>
  </r>
  <r>
    <x v="39"/>
    <s v="Corporation"/>
    <s v="Contract Manufacturing"/>
    <s v="Paid"/>
    <s v="Texas"/>
    <n v="1321441"/>
    <n v="277502.61"/>
    <n v="0.21"/>
    <s v="February"/>
    <n v="2"/>
    <n v="2023"/>
    <n v="7"/>
    <n v="1"/>
  </r>
  <r>
    <x v="39"/>
    <s v="Corporation"/>
    <s v="Contract Manufacturing"/>
    <s v="Paid"/>
    <s v="Texas"/>
    <n v="1165012"/>
    <n v="466004.80000000005"/>
    <n v="0.4"/>
    <s v="February"/>
    <n v="2"/>
    <n v="2023"/>
    <n v="7"/>
    <n v="1"/>
  </r>
  <r>
    <x v="48"/>
    <s v="Corporation"/>
    <s v="Contract Manufacturing"/>
    <s v="Paid"/>
    <s v="Washington"/>
    <n v="975551"/>
    <n v="243887.75"/>
    <n v="0.25"/>
    <s v="February"/>
    <n v="2"/>
    <n v="2023"/>
    <n v="8"/>
    <n v="1"/>
  </r>
  <r>
    <x v="2"/>
    <s v="Small business"/>
    <s v="Contract Manufacturing"/>
    <s v="Paid"/>
    <s v="Illinois"/>
    <n v="174625"/>
    <n v="47148.75"/>
    <n v="0.27"/>
    <s v="February"/>
    <n v="2"/>
    <n v="2023"/>
    <n v="8"/>
    <n v="1"/>
  </r>
  <r>
    <x v="42"/>
    <s v="Corporation"/>
    <s v="Contract Manufacturing"/>
    <s v="Paid"/>
    <s v="California"/>
    <n v="1570718"/>
    <n v="455508.22"/>
    <n v="0.28999999999999998"/>
    <s v="February"/>
    <n v="2"/>
    <n v="2023"/>
    <n v="8"/>
    <n v="1"/>
  </r>
  <r>
    <x v="3"/>
    <s v="Corporation"/>
    <s v="FMCG"/>
    <s v="Paid"/>
    <s v="Míchigan"/>
    <n v="1792444"/>
    <n v="788675.36"/>
    <n v="0.44"/>
    <s v="February"/>
    <n v="2"/>
    <n v="2023"/>
    <n v="8"/>
    <n v="1"/>
  </r>
  <r>
    <x v="48"/>
    <s v="Corporation"/>
    <s v="Contract Manufacturing"/>
    <s v="Paid"/>
    <s v="Washington"/>
    <n v="546425"/>
    <n v="169391.75"/>
    <n v="0.31"/>
    <s v="February"/>
    <n v="2"/>
    <n v="2023"/>
    <n v="8"/>
    <n v="1"/>
  </r>
  <r>
    <x v="16"/>
    <s v="Corporation"/>
    <s v="FMCG"/>
    <s v="Paid"/>
    <s v="Texas"/>
    <n v="1181775"/>
    <n v="531798.75"/>
    <n v="0.45"/>
    <s v="February"/>
    <n v="2"/>
    <n v="2023"/>
    <n v="8"/>
    <n v="1"/>
  </r>
  <r>
    <x v="8"/>
    <s v="Corporation"/>
    <s v="FMCG"/>
    <s v="Paid"/>
    <s v="Wisconsin"/>
    <n v="600971"/>
    <n v="228368.98"/>
    <n v="0.38"/>
    <s v="February"/>
    <n v="2"/>
    <n v="2023"/>
    <n v="8"/>
    <n v="1"/>
  </r>
  <r>
    <x v="43"/>
    <s v="Corporation"/>
    <s v="FMCG"/>
    <s v="Pending"/>
    <s v="Texas"/>
    <n v="1497773"/>
    <n v="688975.58000000007"/>
    <n v="0.46"/>
    <s v="February"/>
    <n v="2"/>
    <n v="2023"/>
    <n v="9"/>
    <n v="1"/>
  </r>
  <r>
    <x v="32"/>
    <s v="Medium-sized business"/>
    <s v="Contract Manufacturing"/>
    <s v="Pending"/>
    <s v="Washington"/>
    <n v="339546"/>
    <n v="135818.4"/>
    <n v="0.4"/>
    <s v="February"/>
    <n v="2"/>
    <n v="2023"/>
    <n v="9"/>
    <n v="1"/>
  </r>
  <r>
    <x v="12"/>
    <s v="Corporation"/>
    <s v="Industrial cereal products"/>
    <s v="Paid"/>
    <s v="Nueva Jersey"/>
    <n v="687823"/>
    <n v="206346.9"/>
    <n v="0.3"/>
    <s v="February"/>
    <n v="2"/>
    <n v="2023"/>
    <n v="9"/>
    <n v="1"/>
  </r>
  <r>
    <x v="26"/>
    <s v="Corporation"/>
    <s v="FMCG"/>
    <s v="Paid"/>
    <s v="Míchigan"/>
    <n v="1156263"/>
    <n v="531880.98"/>
    <n v="0.46"/>
    <s v="February"/>
    <n v="2"/>
    <n v="2023"/>
    <n v="9"/>
    <n v="1"/>
  </r>
  <r>
    <x v="23"/>
    <s v="Corporation"/>
    <s v="FMCG"/>
    <s v="Paid"/>
    <s v="California"/>
    <n v="1777669"/>
    <n v="693290.91"/>
    <n v="0.39"/>
    <s v="February"/>
    <n v="2"/>
    <n v="2023"/>
    <n v="9"/>
    <n v="1"/>
  </r>
  <r>
    <x v="45"/>
    <s v="Small business"/>
    <s v="FMCG"/>
    <s v="Paid"/>
    <s v="Florida"/>
    <n v="172437"/>
    <n v="93115.98000000001"/>
    <n v="0.54"/>
    <s v="February"/>
    <n v="2"/>
    <n v="2023"/>
    <n v="9"/>
    <n v="1"/>
  </r>
  <r>
    <x v="14"/>
    <s v="Small business"/>
    <s v="FMCG"/>
    <s v="Paid"/>
    <s v="Nueva Jersey"/>
    <n v="191236"/>
    <n v="82231.48"/>
    <n v="0.43"/>
    <s v="February"/>
    <n v="2"/>
    <n v="2023"/>
    <n v="9"/>
    <n v="1"/>
  </r>
  <r>
    <x v="3"/>
    <s v="Corporation"/>
    <s v="FMCG"/>
    <s v="Paid"/>
    <s v="Míchigan"/>
    <n v="1288373"/>
    <n v="657070.23"/>
    <n v="0.51"/>
    <s v="February"/>
    <n v="2"/>
    <n v="2023"/>
    <n v="10"/>
    <n v="1"/>
  </r>
  <r>
    <x v="43"/>
    <s v="Corporation"/>
    <s v="Contract Manufacturing"/>
    <s v="Paid"/>
    <s v="Texas"/>
    <n v="967594"/>
    <n v="377361.66000000003"/>
    <n v="0.39"/>
    <s v="February"/>
    <n v="2"/>
    <n v="2023"/>
    <n v="10"/>
    <n v="1"/>
  </r>
  <r>
    <x v="44"/>
    <s v="Corporation"/>
    <s v="FMCG"/>
    <s v="Paid"/>
    <s v="Massachusetts"/>
    <n v="1758227"/>
    <n v="791202.15"/>
    <n v="0.45"/>
    <s v="March"/>
    <n v="3"/>
    <n v="2023"/>
    <n v="10"/>
    <n v="1"/>
  </r>
  <r>
    <x v="19"/>
    <s v="Medium-sized business"/>
    <s v="Industrial cereal products"/>
    <s v="Paid"/>
    <s v="Carolina del Norte"/>
    <n v="392323"/>
    <n v="105927.21"/>
    <n v="0.27"/>
    <s v="March"/>
    <n v="3"/>
    <n v="2023"/>
    <n v="10"/>
    <n v="1"/>
  </r>
  <r>
    <x v="8"/>
    <s v="Corporation"/>
    <s v="FMCG"/>
    <s v="Paid"/>
    <s v="Wisconsin"/>
    <n v="1523014"/>
    <n v="974728.96"/>
    <n v="0.64"/>
    <s v="March"/>
    <n v="3"/>
    <n v="2023"/>
    <n v="10"/>
    <n v="1"/>
  </r>
  <r>
    <x v="48"/>
    <s v="Corporation"/>
    <s v="Contract Manufacturing"/>
    <s v="Paid"/>
    <s v="Washington"/>
    <n v="929639"/>
    <n v="241706.14"/>
    <n v="0.26"/>
    <s v="March"/>
    <n v="3"/>
    <n v="2023"/>
    <n v="10"/>
    <n v="1"/>
  </r>
  <r>
    <x v="44"/>
    <s v="Corporation"/>
    <s v="FMCG"/>
    <s v="Paid"/>
    <s v="Massachusetts"/>
    <n v="1088014"/>
    <n v="511366.57999999996"/>
    <n v="0.47"/>
    <s v="March"/>
    <n v="3"/>
    <n v="2023"/>
    <n v="10"/>
    <n v="1"/>
  </r>
  <r>
    <x v="36"/>
    <s v="Corporation"/>
    <s v="FMCG"/>
    <s v="Paid"/>
    <s v="Arizona"/>
    <n v="901131"/>
    <n v="477599.43000000005"/>
    <n v="0.53"/>
    <s v="March"/>
    <n v="3"/>
    <n v="2023"/>
    <n v="11"/>
    <n v="1"/>
  </r>
  <r>
    <x v="26"/>
    <s v="Corporation"/>
    <s v="FMCG"/>
    <s v="Paid"/>
    <s v="Míchigan"/>
    <n v="1711816"/>
    <n v="599135.6"/>
    <n v="0.35"/>
    <s v="March"/>
    <n v="3"/>
    <n v="2023"/>
    <n v="11"/>
    <n v="1"/>
  </r>
  <r>
    <x v="30"/>
    <s v="Medium-sized business"/>
    <s v="FMCG"/>
    <s v="Paid"/>
    <s v="Pensilvania"/>
    <n v="286612"/>
    <n v="114644.8"/>
    <n v="0.4"/>
    <s v="March"/>
    <n v="3"/>
    <n v="2023"/>
    <n v="11"/>
    <n v="1"/>
  </r>
  <r>
    <x v="25"/>
    <s v="Small business"/>
    <s v="FMCG"/>
    <s v="Paid"/>
    <s v="Nueva Jersey"/>
    <n v="139083"/>
    <n v="87622.29"/>
    <n v="0.63"/>
    <s v="March"/>
    <n v="3"/>
    <n v="2023"/>
    <n v="11"/>
    <n v="1"/>
  </r>
  <r>
    <x v="1"/>
    <s v="Medium-sized business"/>
    <s v="FMCG"/>
    <s v="Pending"/>
    <s v="Virginia"/>
    <n v="454891"/>
    <n v="218347.68"/>
    <n v="0.48"/>
    <s v="March"/>
    <n v="3"/>
    <n v="2023"/>
    <n v="11"/>
    <n v="1"/>
  </r>
  <r>
    <x v="24"/>
    <s v="Corporation"/>
    <s v="FMCG"/>
    <s v="Pending"/>
    <s v="Indiana"/>
    <n v="1532245"/>
    <n v="827412.3"/>
    <n v="0.54"/>
    <s v="March"/>
    <n v="3"/>
    <n v="2023"/>
    <n v="11"/>
    <n v="1"/>
  </r>
  <r>
    <x v="26"/>
    <s v="Corporation"/>
    <s v="Contract Manufacturing"/>
    <s v="Paid"/>
    <s v="Míchigan"/>
    <n v="698253"/>
    <n v="174563.25"/>
    <n v="0.25"/>
    <s v="March"/>
    <n v="3"/>
    <n v="2023"/>
    <n v="11"/>
    <n v="1"/>
  </r>
  <r>
    <x v="15"/>
    <s v="Small business"/>
    <s v="FMCG"/>
    <s v="Paid"/>
    <s v="Florida"/>
    <n v="136158"/>
    <n v="77610.06"/>
    <n v="0.56999999999999995"/>
    <s v="March"/>
    <n v="3"/>
    <n v="2023"/>
    <n v="12"/>
    <n v="1"/>
  </r>
  <r>
    <x v="36"/>
    <s v="Corporation"/>
    <s v="FMCG"/>
    <s v="Paid"/>
    <s v="Arizona"/>
    <n v="1040711"/>
    <n v="468319.95"/>
    <n v="0.45"/>
    <s v="March"/>
    <n v="3"/>
    <n v="2023"/>
    <n v="12"/>
    <n v="1"/>
  </r>
  <r>
    <x v="37"/>
    <s v="Medium-sized business"/>
    <s v="FMCG"/>
    <s v="Pending"/>
    <s v="Florida"/>
    <n v="426430"/>
    <n v="272915.20000000001"/>
    <n v="0.64"/>
    <s v="March"/>
    <n v="3"/>
    <n v="2023"/>
    <n v="12"/>
    <n v="1"/>
  </r>
  <r>
    <x v="17"/>
    <s v="Corporation"/>
    <s v="Contract Manufacturing"/>
    <s v="Paid"/>
    <s v="Texas"/>
    <n v="1136190"/>
    <n v="295409.40000000002"/>
    <n v="0.26"/>
    <s v="March"/>
    <n v="3"/>
    <n v="2023"/>
    <n v="12"/>
    <n v="1"/>
  </r>
  <r>
    <x v="24"/>
    <s v="Corporation"/>
    <s v="FMCG"/>
    <s v="Paid"/>
    <s v="Indiana"/>
    <n v="978435"/>
    <n v="518570.55000000005"/>
    <n v="0.53"/>
    <s v="March"/>
    <n v="3"/>
    <n v="2023"/>
    <n v="12"/>
    <n v="1"/>
  </r>
  <r>
    <x v="28"/>
    <s v="Corporation"/>
    <s v="FMCG"/>
    <s v="Paid"/>
    <s v="Misuri"/>
    <n v="1165059"/>
    <n v="477674.18999999994"/>
    <n v="0.41"/>
    <s v="March"/>
    <n v="3"/>
    <n v="2023"/>
    <n v="12"/>
    <n v="1"/>
  </r>
  <r>
    <x v="30"/>
    <s v="Medium-sized business"/>
    <s v="FMCG"/>
    <s v="Paid"/>
    <s v="Pensilvania"/>
    <n v="356020"/>
    <n v="170889.60000000001"/>
    <n v="0.48"/>
    <s v="March"/>
    <n v="3"/>
    <n v="2023"/>
    <n v="12"/>
    <n v="1"/>
  </r>
  <r>
    <x v="38"/>
    <s v="Medium-sized business"/>
    <s v="FMCG"/>
    <s v="Paid"/>
    <s v="Misuri"/>
    <n v="474639"/>
    <n v="170870.04"/>
    <n v="0.36"/>
    <s v="March"/>
    <n v="3"/>
    <n v="2023"/>
    <n v="13"/>
    <n v="1"/>
  </r>
  <r>
    <x v="4"/>
    <s v="Corporation"/>
    <s v="FMCG"/>
    <s v="Paid"/>
    <s v="Arizona"/>
    <n v="1546624"/>
    <n v="943440.64"/>
    <n v="0.61"/>
    <s v="March"/>
    <n v="3"/>
    <n v="2023"/>
    <n v="13"/>
    <n v="1"/>
  </r>
  <r>
    <x v="37"/>
    <s v="Medium-sized business"/>
    <s v="FMCG"/>
    <s v="Paid"/>
    <s v="Florida"/>
    <n v="277843"/>
    <n v="105580.34"/>
    <n v="0.38"/>
    <s v="March"/>
    <n v="3"/>
    <n v="2023"/>
    <n v="13"/>
    <n v="1"/>
  </r>
  <r>
    <x v="15"/>
    <s v="Small business"/>
    <s v="FMCG"/>
    <s v="Paid"/>
    <s v="Florida"/>
    <n v="85269"/>
    <n v="49456.02"/>
    <n v="0.57999999999999996"/>
    <s v="March"/>
    <n v="3"/>
    <n v="2023"/>
    <n v="13"/>
    <n v="1"/>
  </r>
  <r>
    <x v="11"/>
    <s v="Medium-sized business"/>
    <s v="FMCG"/>
    <s v="Paid"/>
    <s v="Ohio"/>
    <n v="381764"/>
    <n v="148887.96"/>
    <n v="0.39"/>
    <s v="March"/>
    <n v="3"/>
    <n v="2023"/>
    <n v="13"/>
    <n v="1"/>
  </r>
  <r>
    <x v="37"/>
    <s v="Medium-sized business"/>
    <s v="Contract Manufacturing"/>
    <s v="Paid"/>
    <s v="Florida"/>
    <n v="335284"/>
    <n v="117349.4"/>
    <n v="0.35"/>
    <s v="March"/>
    <n v="3"/>
    <n v="2023"/>
    <n v="13"/>
    <n v="1"/>
  </r>
  <r>
    <x v="39"/>
    <s v="Corporation"/>
    <s v="FMCG"/>
    <s v="Paid"/>
    <s v="Texas"/>
    <n v="1059572"/>
    <n v="656934.64"/>
    <n v="0.62"/>
    <s v="March"/>
    <n v="3"/>
    <n v="2023"/>
    <n v="13"/>
    <n v="1"/>
  </r>
  <r>
    <x v="41"/>
    <s v="Corporation"/>
    <s v="FMCG"/>
    <s v="Paid"/>
    <s v="Míchigan"/>
    <n v="1173151"/>
    <n v="598307.01"/>
    <n v="0.51"/>
    <s v="March"/>
    <n v="3"/>
    <n v="2023"/>
    <n v="14"/>
    <n v="1"/>
  </r>
  <r>
    <x v="14"/>
    <s v="Small business"/>
    <s v="FMCG"/>
    <s v="Overdue"/>
    <s v="Nueva Jersey"/>
    <n v="242645"/>
    <n v="157719.25"/>
    <n v="0.65"/>
    <s v="March"/>
    <n v="3"/>
    <n v="2023"/>
    <n v="14"/>
    <n v="1"/>
  </r>
  <r>
    <x v="40"/>
    <s v="Corporation"/>
    <s v="FMCG"/>
    <s v="Paid"/>
    <s v="Georgia"/>
    <n v="1647437"/>
    <n v="889615.9800000001"/>
    <n v="0.54"/>
    <s v="March"/>
    <n v="3"/>
    <n v="2023"/>
    <n v="14"/>
    <n v="1"/>
  </r>
  <r>
    <x v="23"/>
    <s v="Corporation"/>
    <s v="FMCG"/>
    <s v="Paid"/>
    <s v="California"/>
    <n v="957791"/>
    <n v="440583.86000000004"/>
    <n v="0.46"/>
    <s v="March"/>
    <n v="3"/>
    <n v="2023"/>
    <n v="14"/>
    <n v="1"/>
  </r>
  <r>
    <x v="10"/>
    <s v="Corporation"/>
    <s v="FMCG"/>
    <s v="Paid"/>
    <s v="Ohio"/>
    <n v="1210178"/>
    <n v="605089"/>
    <n v="0.5"/>
    <s v="March"/>
    <n v="3"/>
    <n v="2023"/>
    <n v="14"/>
    <n v="1"/>
  </r>
  <r>
    <x v="3"/>
    <s v="Corporation"/>
    <s v="Industrial cereal products"/>
    <s v="Pending"/>
    <s v="Míchigan"/>
    <n v="1225614"/>
    <n v="183842.1"/>
    <n v="0.15"/>
    <s v="April"/>
    <n v="4"/>
    <n v="2023"/>
    <n v="14"/>
    <n v="2"/>
  </r>
  <r>
    <x v="38"/>
    <s v="Medium-sized business"/>
    <s v="Contract Manufacturing"/>
    <s v="Paid"/>
    <s v="Misuri"/>
    <n v="452433"/>
    <n v="144778.56"/>
    <n v="0.32"/>
    <s v="April"/>
    <n v="4"/>
    <n v="2023"/>
    <n v="14"/>
    <n v="2"/>
  </r>
  <r>
    <x v="49"/>
    <s v="Small business"/>
    <s v="FMCG"/>
    <s v="Paid"/>
    <s v="Massachusetts"/>
    <n v="101355"/>
    <n v="65880.75"/>
    <n v="0.65"/>
    <s v="April"/>
    <n v="4"/>
    <n v="2023"/>
    <n v="15"/>
    <n v="2"/>
  </r>
  <r>
    <x v="24"/>
    <s v="Corporation"/>
    <s v="FMCG"/>
    <s v="Paid"/>
    <s v="Indiana"/>
    <n v="1317203"/>
    <n v="684945.56"/>
    <n v="0.52"/>
    <s v="April"/>
    <n v="4"/>
    <n v="2023"/>
    <n v="15"/>
    <n v="2"/>
  </r>
  <r>
    <x v="12"/>
    <s v="Corporation"/>
    <s v="Contract Manufacturing"/>
    <s v="Pending"/>
    <s v="Nueva Jersey"/>
    <n v="954857"/>
    <n v="257811.39"/>
    <n v="0.27"/>
    <s v="April"/>
    <n v="4"/>
    <n v="2023"/>
    <n v="15"/>
    <n v="2"/>
  </r>
  <r>
    <x v="25"/>
    <s v="Small business"/>
    <s v="Contract Manufacturing"/>
    <s v="Paid"/>
    <s v="Nueva Jersey"/>
    <n v="156416"/>
    <n v="61002.240000000005"/>
    <n v="0.39"/>
    <s v="April"/>
    <n v="4"/>
    <n v="2023"/>
    <n v="15"/>
    <n v="2"/>
  </r>
  <r>
    <x v="23"/>
    <s v="Corporation"/>
    <s v="FMCG"/>
    <s v="Paid"/>
    <s v="California"/>
    <n v="745559"/>
    <n v="275856.83"/>
    <n v="0.37"/>
    <s v="April"/>
    <n v="4"/>
    <n v="2023"/>
    <n v="15"/>
    <n v="2"/>
  </r>
  <r>
    <x v="42"/>
    <s v="Corporation"/>
    <s v="FMCG"/>
    <s v="Paid"/>
    <s v="California"/>
    <n v="1778535"/>
    <n v="1067121"/>
    <n v="0.6"/>
    <s v="April"/>
    <n v="4"/>
    <n v="2023"/>
    <n v="15"/>
    <n v="2"/>
  </r>
  <r>
    <x v="42"/>
    <s v="Corporation"/>
    <s v="FMCG"/>
    <s v="Paid"/>
    <s v="California"/>
    <n v="618937"/>
    <n v="229006.69"/>
    <n v="0.37"/>
    <s v="April"/>
    <n v="4"/>
    <n v="2023"/>
    <n v="15"/>
    <n v="2"/>
  </r>
  <r>
    <x v="2"/>
    <s v="Small business"/>
    <s v="FMCG"/>
    <s v="Paid"/>
    <s v="Illinois"/>
    <n v="192388"/>
    <n v="111585.04"/>
    <n v="0.57999999999999996"/>
    <s v="April"/>
    <n v="4"/>
    <n v="2023"/>
    <n v="16"/>
    <n v="2"/>
  </r>
  <r>
    <x v="24"/>
    <s v="Corporation"/>
    <s v="Contract Manufacturing"/>
    <s v="Paid"/>
    <s v="Indiana"/>
    <n v="1279275"/>
    <n v="345404.25"/>
    <n v="0.27"/>
    <s v="April"/>
    <n v="4"/>
    <n v="2023"/>
    <n v="16"/>
    <n v="2"/>
  </r>
  <r>
    <x v="12"/>
    <s v="Corporation"/>
    <s v="Contract Manufacturing"/>
    <s v="Paid"/>
    <s v="Nueva Jersey"/>
    <n v="1293934"/>
    <n v="478755.58"/>
    <n v="0.37"/>
    <s v="April"/>
    <n v="4"/>
    <n v="2023"/>
    <n v="16"/>
    <n v="2"/>
  </r>
  <r>
    <x v="18"/>
    <s v="Corporation"/>
    <s v="FMCG"/>
    <s v="Paid"/>
    <s v="Washington"/>
    <n v="1437607"/>
    <n v="560666.73"/>
    <n v="0.39"/>
    <s v="April"/>
    <n v="4"/>
    <n v="2023"/>
    <n v="16"/>
    <n v="2"/>
  </r>
  <r>
    <x v="9"/>
    <s v="Corporation"/>
    <s v="FMCG"/>
    <s v="Paid"/>
    <s v="Tennessee"/>
    <n v="1524854"/>
    <n v="884415.32"/>
    <n v="0.57999999999999996"/>
    <s v="April"/>
    <n v="4"/>
    <n v="2023"/>
    <n v="16"/>
    <n v="2"/>
  </r>
  <r>
    <x v="31"/>
    <s v="Medium-sized business"/>
    <s v="FMCG"/>
    <s v="Paid"/>
    <s v="Arizona"/>
    <n v="442778"/>
    <n v="168255.64"/>
    <n v="0.38"/>
    <s v="April"/>
    <n v="4"/>
    <n v="2023"/>
    <n v="16"/>
    <n v="2"/>
  </r>
  <r>
    <x v="20"/>
    <s v="Small business"/>
    <s v="Industrial cereal products"/>
    <s v="Pending"/>
    <s v="Georgia"/>
    <n v="82884"/>
    <n v="27351.72"/>
    <n v="0.33"/>
    <s v="April"/>
    <n v="4"/>
    <n v="2023"/>
    <n v="16"/>
    <n v="2"/>
  </r>
  <r>
    <x v="2"/>
    <s v="Small business"/>
    <s v="Contract Manufacturing"/>
    <s v="Paid"/>
    <s v="Illinois"/>
    <n v="182255"/>
    <n v="52853.95"/>
    <n v="0.28999999999999998"/>
    <s v="April"/>
    <n v="4"/>
    <n v="2023"/>
    <n v="17"/>
    <n v="2"/>
  </r>
  <r>
    <x v="24"/>
    <s v="Corporation"/>
    <s v="FMCG"/>
    <s v="Paid"/>
    <s v="Indiana"/>
    <n v="963364"/>
    <n v="472048.36"/>
    <n v="0.49"/>
    <s v="April"/>
    <n v="4"/>
    <n v="2023"/>
    <n v="17"/>
    <n v="2"/>
  </r>
  <r>
    <x v="11"/>
    <s v="Medium-sized business"/>
    <s v="Contract Manufacturing"/>
    <s v="Paid"/>
    <s v="Ohio"/>
    <n v="422951"/>
    <n v="164950.89000000001"/>
    <n v="0.39"/>
    <s v="April"/>
    <n v="4"/>
    <n v="2023"/>
    <n v="17"/>
    <n v="2"/>
  </r>
  <r>
    <x v="3"/>
    <s v="Corporation"/>
    <s v="FMCG"/>
    <s v="Paid"/>
    <s v="Míchigan"/>
    <n v="1437335"/>
    <n v="546187.30000000005"/>
    <n v="0.38"/>
    <s v="April"/>
    <n v="4"/>
    <n v="2023"/>
    <n v="17"/>
    <n v="2"/>
  </r>
  <r>
    <x v="15"/>
    <s v="Small business"/>
    <s v="Contract Manufacturing"/>
    <s v="Processing"/>
    <s v="Florida"/>
    <n v="243331"/>
    <n v="90032.47"/>
    <n v="0.37"/>
    <s v="April"/>
    <n v="4"/>
    <n v="2023"/>
    <n v="17"/>
    <n v="2"/>
  </r>
  <r>
    <x v="10"/>
    <s v="Corporation"/>
    <s v="Contract Manufacturing"/>
    <s v="Paid"/>
    <s v="Ohio"/>
    <n v="1482700"/>
    <n v="355848"/>
    <n v="0.24"/>
    <s v="April"/>
    <n v="4"/>
    <n v="2023"/>
    <n v="17"/>
    <n v="2"/>
  </r>
  <r>
    <x v="45"/>
    <s v="Small business"/>
    <s v="Contract Manufacturing"/>
    <s v="Overdue"/>
    <s v="Florida"/>
    <n v="233316"/>
    <n v="90993.24"/>
    <n v="0.39"/>
    <s v="April"/>
    <n v="4"/>
    <n v="2023"/>
    <n v="17"/>
    <n v="2"/>
  </r>
  <r>
    <x v="29"/>
    <s v="Medium-sized business"/>
    <s v="FMCG"/>
    <s v="Paid"/>
    <s v="Míchigan"/>
    <n v="471945"/>
    <n v="269008.64999999997"/>
    <n v="0.56999999999999995"/>
    <s v="April"/>
    <n v="4"/>
    <n v="2023"/>
    <n v="18"/>
    <n v="2"/>
  </r>
  <r>
    <x v="2"/>
    <s v="Small business"/>
    <s v="FMCG"/>
    <s v="Pending"/>
    <s v="Illinois"/>
    <n v="182898"/>
    <n v="71330.22"/>
    <n v="0.39"/>
    <s v="April"/>
    <n v="4"/>
    <n v="2023"/>
    <n v="18"/>
    <n v="2"/>
  </r>
  <r>
    <x v="30"/>
    <s v="Medium-sized business"/>
    <s v="Contract Manufacturing"/>
    <s v="Paid"/>
    <s v="Pensilvania"/>
    <n v="264783"/>
    <n v="52956.600000000006"/>
    <n v="0.2"/>
    <s v="April"/>
    <n v="4"/>
    <n v="2023"/>
    <n v="18"/>
    <n v="2"/>
  </r>
  <r>
    <x v="24"/>
    <s v="Corporation"/>
    <s v="Contract Manufacturing"/>
    <s v="Overdue"/>
    <s v="Indiana"/>
    <n v="1155871"/>
    <n v="288967.75"/>
    <n v="0.25"/>
    <s v="April"/>
    <n v="4"/>
    <n v="2023"/>
    <n v="18"/>
    <n v="2"/>
  </r>
  <r>
    <x v="8"/>
    <s v="Corporation"/>
    <s v="Contract Manufacturing"/>
    <s v="Paid"/>
    <s v="Wisconsin"/>
    <n v="1368073"/>
    <n v="273614.60000000003"/>
    <n v="0.2"/>
    <s v="April"/>
    <n v="4"/>
    <n v="2023"/>
    <n v="18"/>
    <n v="2"/>
  </r>
  <r>
    <x v="27"/>
    <s v="Small business"/>
    <s v="FMCG"/>
    <s v="Paid"/>
    <s v="Massachusetts"/>
    <n v="217037"/>
    <n v="108518.5"/>
    <n v="0.5"/>
    <s v="April"/>
    <n v="4"/>
    <n v="2023"/>
    <n v="18"/>
    <n v="2"/>
  </r>
  <r>
    <x v="23"/>
    <s v="Corporation"/>
    <s v="FMCG"/>
    <s v="Paid"/>
    <s v="California"/>
    <n v="1107875"/>
    <n v="587173.75"/>
    <n v="0.53"/>
    <s v="April"/>
    <n v="4"/>
    <n v="2023"/>
    <n v="18"/>
    <n v="2"/>
  </r>
  <r>
    <x v="38"/>
    <s v="Medium-sized business"/>
    <s v="FMCG"/>
    <s v="Paid"/>
    <s v="Misuri"/>
    <n v="300994"/>
    <n v="174576.52"/>
    <n v="0.57999999999999996"/>
    <s v="May"/>
    <n v="5"/>
    <n v="2023"/>
    <n v="19"/>
    <n v="2"/>
  </r>
  <r>
    <x v="31"/>
    <s v="Medium-sized business"/>
    <s v="FMCG"/>
    <s v="Paid"/>
    <s v="Arizona"/>
    <n v="458249"/>
    <n v="183299.6"/>
    <n v="0.4"/>
    <s v="May"/>
    <n v="5"/>
    <n v="2023"/>
    <n v="19"/>
    <n v="2"/>
  </r>
  <r>
    <x v="42"/>
    <s v="Corporation"/>
    <s v="FMCG"/>
    <s v="Overdue"/>
    <s v="California"/>
    <n v="824414"/>
    <n v="288544.89999999997"/>
    <n v="0.35"/>
    <s v="May"/>
    <n v="5"/>
    <n v="2023"/>
    <n v="19"/>
    <n v="2"/>
  </r>
  <r>
    <x v="21"/>
    <s v="Corporation"/>
    <s v="FMCG"/>
    <s v="Pending"/>
    <s v="Virginia"/>
    <n v="1133055"/>
    <n v="543866.4"/>
    <n v="0.48"/>
    <s v="May"/>
    <n v="5"/>
    <n v="2023"/>
    <n v="19"/>
    <n v="2"/>
  </r>
  <r>
    <x v="42"/>
    <s v="Corporation"/>
    <s v="FMCG"/>
    <s v="Paid"/>
    <s v="California"/>
    <n v="962849"/>
    <n v="596966.38"/>
    <n v="0.62"/>
    <s v="May"/>
    <n v="5"/>
    <n v="2023"/>
    <n v="19"/>
    <n v="2"/>
  </r>
  <r>
    <x v="42"/>
    <s v="Corporation"/>
    <s v="FMCG"/>
    <s v="Paid"/>
    <s v="California"/>
    <n v="1024362"/>
    <n v="522424.62"/>
    <n v="0.51"/>
    <s v="May"/>
    <n v="5"/>
    <n v="2023"/>
    <n v="19"/>
    <n v="2"/>
  </r>
  <r>
    <x v="33"/>
    <s v="Corporation"/>
    <s v="FMCG"/>
    <s v="Paid"/>
    <s v="Washington"/>
    <n v="1024313"/>
    <n v="430211.45999999996"/>
    <n v="0.42"/>
    <s v="May"/>
    <n v="5"/>
    <n v="2023"/>
    <n v="19"/>
    <n v="2"/>
  </r>
  <r>
    <x v="45"/>
    <s v="Small business"/>
    <s v="FMCG"/>
    <s v="Paid"/>
    <s v="Florida"/>
    <n v="144633"/>
    <n v="86779.8"/>
    <n v="0.6"/>
    <s v="May"/>
    <n v="5"/>
    <n v="2023"/>
    <n v="20"/>
    <n v="2"/>
  </r>
  <r>
    <x v="38"/>
    <s v="Medium-sized business"/>
    <s v="Contract Manufacturing"/>
    <s v="Overdue"/>
    <s v="Misuri"/>
    <n v="407736"/>
    <n v="130475.52"/>
    <n v="0.32"/>
    <s v="May"/>
    <n v="5"/>
    <n v="2023"/>
    <n v="20"/>
    <n v="2"/>
  </r>
  <r>
    <x v="46"/>
    <s v="Corporation"/>
    <s v="FMCG"/>
    <s v="Pending"/>
    <s v="Virginia"/>
    <n v="805048"/>
    <n v="499129.76"/>
    <n v="0.62"/>
    <s v="May"/>
    <n v="5"/>
    <n v="2023"/>
    <n v="20"/>
    <n v="2"/>
  </r>
  <r>
    <x v="26"/>
    <s v="Corporation"/>
    <s v="Contract Manufacturing"/>
    <s v="Paid"/>
    <s v="Míchigan"/>
    <n v="794983"/>
    <n v="310043.37"/>
    <n v="0.39"/>
    <s v="May"/>
    <n v="5"/>
    <n v="2023"/>
    <n v="20"/>
    <n v="2"/>
  </r>
  <r>
    <x v="7"/>
    <s v="Medium-sized business"/>
    <s v="FMCG"/>
    <s v="Paid"/>
    <s v="California"/>
    <n v="284627"/>
    <n v="99619.45"/>
    <n v="0.35"/>
    <s v="May"/>
    <n v="5"/>
    <n v="2023"/>
    <n v="20"/>
    <n v="2"/>
  </r>
  <r>
    <x v="19"/>
    <s v="Medium-sized business"/>
    <s v="FMCG"/>
    <s v="Paid"/>
    <s v="Carolina del Norte"/>
    <n v="433869"/>
    <n v="203918.43"/>
    <n v="0.47"/>
    <s v="May"/>
    <n v="5"/>
    <n v="2023"/>
    <n v="20"/>
    <n v="2"/>
  </r>
  <r>
    <x v="49"/>
    <s v="Small business"/>
    <s v="FMCG"/>
    <s v="Paid"/>
    <s v="Massachusetts"/>
    <n v="170530"/>
    <n v="90380.900000000009"/>
    <n v="0.53"/>
    <s v="May"/>
    <n v="5"/>
    <n v="2023"/>
    <n v="20"/>
    <n v="2"/>
  </r>
  <r>
    <x v="11"/>
    <s v="Medium-sized business"/>
    <s v="FMCG"/>
    <s v="Paid"/>
    <s v="Ohio"/>
    <n v="497959"/>
    <n v="234040.72999999998"/>
    <n v="0.47"/>
    <s v="May"/>
    <n v="5"/>
    <n v="2023"/>
    <n v="21"/>
    <n v="2"/>
  </r>
  <r>
    <x v="7"/>
    <s v="Medium-sized business"/>
    <s v="FMCG"/>
    <s v="Paid"/>
    <s v="California"/>
    <n v="328852"/>
    <n v="147983.4"/>
    <n v="0.45"/>
    <s v="May"/>
    <n v="5"/>
    <n v="2023"/>
    <n v="21"/>
    <n v="2"/>
  </r>
  <r>
    <x v="6"/>
    <s v="Medium-sized business"/>
    <s v="FMCG"/>
    <s v="Paid"/>
    <s v="Carolina del Norte"/>
    <n v="498344"/>
    <n v="323923.60000000003"/>
    <n v="0.65"/>
    <s v="May"/>
    <n v="5"/>
    <n v="2023"/>
    <n v="21"/>
    <n v="2"/>
  </r>
  <r>
    <x v="29"/>
    <s v="Medium-sized business"/>
    <s v="Contract Manufacturing"/>
    <s v="Paid"/>
    <s v="Míchigan"/>
    <n v="393335"/>
    <n v="106200.45000000001"/>
    <n v="0.27"/>
    <s v="May"/>
    <n v="5"/>
    <n v="2023"/>
    <n v="21"/>
    <n v="2"/>
  </r>
  <r>
    <x v="11"/>
    <s v="Medium-sized business"/>
    <s v="Contract Manufacturing"/>
    <s v="Paid"/>
    <s v="Ohio"/>
    <n v="275281"/>
    <n v="60561.82"/>
    <n v="0.22"/>
    <s v="May"/>
    <n v="5"/>
    <n v="2023"/>
    <n v="21"/>
    <n v="2"/>
  </r>
  <r>
    <x v="37"/>
    <s v="Medium-sized business"/>
    <s v="FMCG"/>
    <s v="Paid"/>
    <s v="Florida"/>
    <n v="426765"/>
    <n v="260326.65"/>
    <n v="0.61"/>
    <s v="May"/>
    <n v="5"/>
    <n v="2023"/>
    <n v="21"/>
    <n v="2"/>
  </r>
  <r>
    <x v="24"/>
    <s v="Corporation"/>
    <s v="FMCG"/>
    <s v="Paid"/>
    <s v="Indiana"/>
    <n v="1311098"/>
    <n v="786658.79999999993"/>
    <n v="0.6"/>
    <s v="May"/>
    <n v="5"/>
    <n v="2023"/>
    <n v="21"/>
    <n v="2"/>
  </r>
  <r>
    <x v="36"/>
    <s v="Corporation"/>
    <s v="FMCG"/>
    <s v="Pending"/>
    <s v="Arizona"/>
    <n v="1116850"/>
    <n v="558425"/>
    <n v="0.5"/>
    <s v="May"/>
    <n v="5"/>
    <n v="2023"/>
    <n v="22"/>
    <n v="2"/>
  </r>
  <r>
    <x v="29"/>
    <s v="Medium-sized business"/>
    <s v="Contract Manufacturing"/>
    <s v="Paid"/>
    <s v="Míchigan"/>
    <n v="288192"/>
    <n v="92221.440000000002"/>
    <n v="0.32"/>
    <s v="May"/>
    <n v="5"/>
    <n v="2023"/>
    <n v="22"/>
    <n v="2"/>
  </r>
  <r>
    <x v="18"/>
    <s v="Corporation"/>
    <s v="Industrial cereal products"/>
    <s v="Pending"/>
    <s v="Washington"/>
    <n v="1504657"/>
    <n v="406257.39"/>
    <n v="0.27"/>
    <s v="May"/>
    <n v="5"/>
    <n v="2023"/>
    <n v="22"/>
    <n v="2"/>
  </r>
  <r>
    <x v="19"/>
    <s v="Medium-sized business"/>
    <s v="Industrial cereal products"/>
    <s v="Pending"/>
    <s v="Carolina del Norte"/>
    <n v="272669"/>
    <n v="43627.040000000001"/>
    <n v="0.16"/>
    <s v="May"/>
    <n v="5"/>
    <n v="2023"/>
    <n v="22"/>
    <n v="2"/>
  </r>
  <r>
    <x v="20"/>
    <s v="Small business"/>
    <s v="FMCG"/>
    <s v="Paid"/>
    <s v="Georgia"/>
    <n v="179027"/>
    <n v="82352.42"/>
    <n v="0.46"/>
    <s v="May"/>
    <n v="5"/>
    <n v="2023"/>
    <n v="22"/>
    <n v="2"/>
  </r>
  <r>
    <x v="35"/>
    <s v="Medium-sized business"/>
    <s v="FMCG"/>
    <s v="Paid"/>
    <s v="Misuri"/>
    <n v="379360"/>
    <n v="155537.59999999998"/>
    <n v="0.41"/>
    <s v="May"/>
    <n v="5"/>
    <n v="2023"/>
    <n v="22"/>
    <n v="2"/>
  </r>
  <r>
    <x v="45"/>
    <s v="Small business"/>
    <s v="FMCG"/>
    <s v="Paid"/>
    <s v="Florida"/>
    <n v="112403"/>
    <n v="58449.560000000005"/>
    <n v="0.52"/>
    <s v="May"/>
    <n v="5"/>
    <n v="2023"/>
    <n v="22"/>
    <n v="2"/>
  </r>
  <r>
    <x v="9"/>
    <s v="Corporation"/>
    <s v="Contract Manufacturing"/>
    <s v="Paid"/>
    <s v="Tennessee"/>
    <n v="677665"/>
    <n v="189746.2"/>
    <n v="0.28000000000000003"/>
    <s v="May"/>
    <n v="5"/>
    <n v="2023"/>
    <n v="23"/>
    <n v="2"/>
  </r>
  <r>
    <x v="11"/>
    <s v="Medium-sized business"/>
    <s v="FMCG"/>
    <s v="Paid"/>
    <s v="Ohio"/>
    <n v="488349"/>
    <n v="200223.09"/>
    <n v="0.41"/>
    <s v="May"/>
    <n v="5"/>
    <n v="2023"/>
    <n v="23"/>
    <n v="2"/>
  </r>
  <r>
    <x v="23"/>
    <s v="Corporation"/>
    <s v="FMCG"/>
    <s v="Paid"/>
    <s v="California"/>
    <n v="894065"/>
    <n v="375507.3"/>
    <n v="0.42"/>
    <s v="May"/>
    <n v="5"/>
    <n v="2023"/>
    <n v="23"/>
    <n v="2"/>
  </r>
  <r>
    <x v="30"/>
    <s v="Medium-sized business"/>
    <s v="Contract Manufacturing"/>
    <s v="Paid"/>
    <s v="Pensilvania"/>
    <n v="488103"/>
    <n v="97620.6"/>
    <n v="0.2"/>
    <s v="June"/>
    <n v="6"/>
    <n v="2023"/>
    <n v="23"/>
    <n v="2"/>
  </r>
  <r>
    <x v="39"/>
    <s v="Corporation"/>
    <s v="Contract Manufacturing"/>
    <s v="Processing"/>
    <s v="Texas"/>
    <n v="1232166"/>
    <n v="381971.46"/>
    <n v="0.31"/>
    <s v="June"/>
    <n v="6"/>
    <n v="2023"/>
    <n v="23"/>
    <n v="2"/>
  </r>
  <r>
    <x v="11"/>
    <s v="Medium-sized business"/>
    <s v="FMCG"/>
    <s v="Paid"/>
    <s v="Ohio"/>
    <n v="424221"/>
    <n v="182415.03"/>
    <n v="0.43"/>
    <s v="June"/>
    <n v="6"/>
    <n v="2023"/>
    <n v="23"/>
    <n v="2"/>
  </r>
  <r>
    <x v="5"/>
    <s v="Corporation"/>
    <s v="FMCG"/>
    <s v="Paid"/>
    <s v="Florida"/>
    <n v="1639607"/>
    <n v="1065744.55"/>
    <n v="0.65"/>
    <s v="June"/>
    <n v="6"/>
    <n v="2023"/>
    <n v="23"/>
    <n v="2"/>
  </r>
  <r>
    <x v="41"/>
    <s v="Corporation"/>
    <s v="FMCG"/>
    <s v="Paid"/>
    <s v="Míchigan"/>
    <n v="1393251"/>
    <n v="487637.85"/>
    <n v="0.35"/>
    <s v="June"/>
    <n v="6"/>
    <n v="2023"/>
    <n v="24"/>
    <n v="2"/>
  </r>
  <r>
    <x v="5"/>
    <s v="Corporation"/>
    <s v="FMCG"/>
    <s v="Paid"/>
    <s v="Florida"/>
    <n v="1182137"/>
    <n v="768389.05"/>
    <n v="0.65"/>
    <s v="June"/>
    <n v="6"/>
    <n v="2023"/>
    <n v="24"/>
    <n v="2"/>
  </r>
  <r>
    <x v="4"/>
    <s v="Corporation"/>
    <s v="Industrial cereal products"/>
    <s v="Pending"/>
    <s v="Arizona"/>
    <n v="931301"/>
    <n v="195573.21"/>
    <n v="0.21"/>
    <s v="June"/>
    <n v="6"/>
    <n v="2023"/>
    <n v="24"/>
    <n v="2"/>
  </r>
  <r>
    <x v="47"/>
    <s v="Corporation"/>
    <s v="Contract Manufacturing"/>
    <s v="Paid"/>
    <s v="Tennessee"/>
    <n v="712140"/>
    <n v="142428"/>
    <n v="0.2"/>
    <s v="June"/>
    <n v="6"/>
    <n v="2023"/>
    <n v="24"/>
    <n v="2"/>
  </r>
  <r>
    <x v="29"/>
    <s v="Medium-sized business"/>
    <s v="FMCG"/>
    <s v="Paid"/>
    <s v="Míchigan"/>
    <n v="290038"/>
    <n v="150819.76"/>
    <n v="0.52"/>
    <s v="June"/>
    <n v="6"/>
    <n v="2023"/>
    <n v="24"/>
    <n v="2"/>
  </r>
  <r>
    <x v="7"/>
    <s v="Medium-sized business"/>
    <s v="Contract Manufacturing"/>
    <s v="Paid"/>
    <s v="California"/>
    <n v="323635"/>
    <n v="97090.5"/>
    <n v="0.3"/>
    <s v="June"/>
    <n v="6"/>
    <n v="2023"/>
    <n v="24"/>
    <n v="2"/>
  </r>
  <r>
    <x v="28"/>
    <s v="Corporation"/>
    <s v="FMCG"/>
    <s v="Overdue"/>
    <s v="Misuri"/>
    <n v="1751151"/>
    <n v="823040.97"/>
    <n v="0.47"/>
    <s v="June"/>
    <n v="6"/>
    <n v="2023"/>
    <n v="24"/>
    <n v="2"/>
  </r>
  <r>
    <x v="34"/>
    <s v="Small business"/>
    <s v="FMCG"/>
    <s v="Paid"/>
    <s v="Nueva York"/>
    <n v="96032"/>
    <n v="34571.519999999997"/>
    <n v="0.36"/>
    <s v="June"/>
    <n v="6"/>
    <n v="2023"/>
    <n v="25"/>
    <n v="2"/>
  </r>
  <r>
    <x v="6"/>
    <s v="Medium-sized business"/>
    <s v="FMCG"/>
    <s v="Paid"/>
    <s v="Carolina del Norte"/>
    <n v="413598"/>
    <n v="157167.24"/>
    <n v="0.38"/>
    <s v="June"/>
    <n v="6"/>
    <n v="2023"/>
    <n v="25"/>
    <n v="2"/>
  </r>
  <r>
    <x v="3"/>
    <s v="Corporation"/>
    <s v="Industrial cereal products"/>
    <s v="Paid"/>
    <s v="Míchigan"/>
    <n v="1744332"/>
    <n v="348866.4"/>
    <n v="0.2"/>
    <s v="June"/>
    <n v="6"/>
    <n v="2023"/>
    <n v="25"/>
    <n v="2"/>
  </r>
  <r>
    <x v="38"/>
    <s v="Medium-sized business"/>
    <s v="FMCG"/>
    <s v="Pending"/>
    <s v="Misuri"/>
    <n v="493198"/>
    <n v="266326.92000000004"/>
    <n v="0.54"/>
    <s v="June"/>
    <n v="6"/>
    <n v="2023"/>
    <n v="25"/>
    <n v="2"/>
  </r>
  <r>
    <x v="30"/>
    <s v="Medium-sized business"/>
    <s v="Contract Manufacturing"/>
    <s v="Paid"/>
    <s v="Pensilvania"/>
    <n v="468073"/>
    <n v="112337.51999999999"/>
    <n v="0.24"/>
    <s v="June"/>
    <n v="6"/>
    <n v="2023"/>
    <n v="25"/>
    <n v="2"/>
  </r>
  <r>
    <x v="34"/>
    <s v="Small business"/>
    <s v="Contract Manufacturing"/>
    <s v="Paid"/>
    <s v="Nueva York"/>
    <n v="222369"/>
    <n v="46697.49"/>
    <n v="0.21"/>
    <s v="June"/>
    <n v="6"/>
    <n v="2023"/>
    <n v="25"/>
    <n v="2"/>
  </r>
  <r>
    <x v="6"/>
    <s v="Medium-sized business"/>
    <s v="FMCG"/>
    <s v="Pending"/>
    <s v="Carolina del Norte"/>
    <n v="312105"/>
    <n v="199747.20000000001"/>
    <n v="0.64"/>
    <s v="June"/>
    <n v="6"/>
    <n v="2023"/>
    <n v="25"/>
    <n v="2"/>
  </r>
  <r>
    <x v="28"/>
    <s v="Corporation"/>
    <s v="Contract Manufacturing"/>
    <s v="Paid"/>
    <s v="Misuri"/>
    <n v="1523603"/>
    <n v="563733.11"/>
    <n v="0.37"/>
    <s v="June"/>
    <n v="6"/>
    <n v="2023"/>
    <n v="26"/>
    <n v="2"/>
  </r>
  <r>
    <x v="23"/>
    <s v="Corporation"/>
    <s v="FMCG"/>
    <s v="Paid"/>
    <s v="California"/>
    <n v="1773950"/>
    <n v="762798.5"/>
    <n v="0.43"/>
    <s v="June"/>
    <n v="6"/>
    <n v="2023"/>
    <n v="26"/>
    <n v="2"/>
  </r>
  <r>
    <x v="1"/>
    <s v="Medium-sized business"/>
    <s v="FMCG"/>
    <s v="Pending"/>
    <s v="Virginia"/>
    <n v="483753"/>
    <n v="237038.97"/>
    <n v="0.49"/>
    <s v="June"/>
    <n v="6"/>
    <n v="2023"/>
    <n v="26"/>
    <n v="2"/>
  </r>
  <r>
    <x v="49"/>
    <s v="Small business"/>
    <s v="FMCG"/>
    <s v="Paid"/>
    <s v="Massachusetts"/>
    <n v="210275"/>
    <n v="109343"/>
    <n v="0.52"/>
    <s v="June"/>
    <n v="6"/>
    <n v="2023"/>
    <n v="26"/>
    <n v="2"/>
  </r>
  <r>
    <x v="5"/>
    <s v="Corporation"/>
    <s v="FMCG"/>
    <s v="Pending"/>
    <s v="Florida"/>
    <n v="906276"/>
    <n v="589079.4"/>
    <n v="0.65"/>
    <s v="June"/>
    <n v="6"/>
    <n v="2023"/>
    <n v="26"/>
    <n v="2"/>
  </r>
  <r>
    <x v="18"/>
    <s v="Corporation"/>
    <s v="FMCG"/>
    <s v="Paid"/>
    <s v="Washington"/>
    <n v="972017"/>
    <n v="437407.65"/>
    <n v="0.45"/>
    <s v="June"/>
    <n v="6"/>
    <n v="2023"/>
    <n v="26"/>
    <n v="2"/>
  </r>
  <r>
    <x v="19"/>
    <s v="Medium-sized business"/>
    <s v="Contract Manufacturing"/>
    <s v="Paid"/>
    <s v="Carolina del Norte"/>
    <n v="452491"/>
    <n v="149322.03"/>
    <n v="0.33"/>
    <s v="June"/>
    <n v="6"/>
    <n v="2023"/>
    <n v="26"/>
    <n v="2"/>
  </r>
  <r>
    <x v="20"/>
    <s v="Small business"/>
    <s v="FMCG"/>
    <s v="Pending"/>
    <s v="Georgia"/>
    <n v="233103"/>
    <n v="97903.26"/>
    <n v="0.42"/>
    <s v="June"/>
    <n v="6"/>
    <n v="2023"/>
    <n v="27"/>
    <n v="2"/>
  </r>
  <r>
    <x v="22"/>
    <s v="Corporation"/>
    <s v="Industrial cereal products"/>
    <s v="Paid"/>
    <s v="Nueva Jersey"/>
    <n v="1386887"/>
    <n v="221901.92"/>
    <n v="0.16"/>
    <s v="June"/>
    <n v="6"/>
    <n v="2023"/>
    <n v="27"/>
    <n v="2"/>
  </r>
  <r>
    <x v="31"/>
    <s v="Medium-sized business"/>
    <s v="Contract Manufacturing"/>
    <s v="Paid"/>
    <s v="Arizona"/>
    <n v="301532"/>
    <n v="78398.320000000007"/>
    <n v="0.26"/>
    <s v="June"/>
    <n v="6"/>
    <n v="2023"/>
    <n v="27"/>
    <n v="2"/>
  </r>
  <r>
    <x v="7"/>
    <s v="Medium-sized business"/>
    <s v="FMCG"/>
    <s v="Paid"/>
    <s v="California"/>
    <n v="295639"/>
    <n v="144863.10999999999"/>
    <n v="0.49"/>
    <s v="June"/>
    <n v="6"/>
    <n v="2023"/>
    <n v="27"/>
    <n v="2"/>
  </r>
  <r>
    <x v="23"/>
    <s v="Corporation"/>
    <s v="FMCG"/>
    <s v="Pending"/>
    <s v="California"/>
    <n v="648183"/>
    <n v="278718.69"/>
    <n v="0.43"/>
    <s v="June"/>
    <n v="6"/>
    <n v="2023"/>
    <n v="27"/>
    <n v="2"/>
  </r>
  <r>
    <x v="13"/>
    <s v="Medium-sized business"/>
    <s v="FMCG"/>
    <s v="Paid"/>
    <s v="Maryland"/>
    <n v="484537"/>
    <n v="285876.82999999996"/>
    <n v="0.59"/>
    <s v="July"/>
    <n v="7"/>
    <n v="2023"/>
    <n v="27"/>
    <n v="3"/>
  </r>
  <r>
    <x v="0"/>
    <s v="Small business"/>
    <s v="FMCG"/>
    <s v="Paid"/>
    <s v="Tennessee"/>
    <n v="125221"/>
    <n v="63862.71"/>
    <n v="0.51"/>
    <s v="July"/>
    <n v="7"/>
    <n v="2023"/>
    <n v="27"/>
    <n v="3"/>
  </r>
  <r>
    <x v="40"/>
    <s v="Corporation"/>
    <s v="FMCG"/>
    <s v="Pending"/>
    <s v="Georgia"/>
    <n v="504711"/>
    <n v="252355.5"/>
    <n v="0.5"/>
    <s v="July"/>
    <n v="7"/>
    <n v="2023"/>
    <n v="28"/>
    <n v="3"/>
  </r>
  <r>
    <x v="35"/>
    <s v="Medium-sized business"/>
    <s v="FMCG"/>
    <s v="Paid"/>
    <s v="Misuri"/>
    <n v="415709"/>
    <n v="257739.58"/>
    <n v="0.62"/>
    <s v="July"/>
    <n v="7"/>
    <n v="2023"/>
    <n v="28"/>
    <n v="3"/>
  </r>
  <r>
    <x v="23"/>
    <s v="Corporation"/>
    <s v="Contract Manufacturing"/>
    <s v="Pending"/>
    <s v="California"/>
    <n v="671664"/>
    <n v="181349.28"/>
    <n v="0.27"/>
    <s v="July"/>
    <n v="7"/>
    <n v="2023"/>
    <n v="28"/>
    <n v="3"/>
  </r>
  <r>
    <x v="10"/>
    <s v="Corporation"/>
    <s v="Contract Manufacturing"/>
    <s v="Paid"/>
    <s v="Ohio"/>
    <n v="788112"/>
    <n v="212790.24000000002"/>
    <n v="0.27"/>
    <s v="July"/>
    <n v="7"/>
    <n v="2023"/>
    <n v="28"/>
    <n v="3"/>
  </r>
  <r>
    <x v="38"/>
    <s v="Medium-sized business"/>
    <s v="Contract Manufacturing"/>
    <s v="Paid"/>
    <s v="Misuri"/>
    <n v="428205"/>
    <n v="128461.5"/>
    <n v="0.3"/>
    <s v="July"/>
    <n v="7"/>
    <n v="2023"/>
    <n v="28"/>
    <n v="3"/>
  </r>
  <r>
    <x v="49"/>
    <s v="Small business"/>
    <s v="Industrial cereal products"/>
    <s v="Paid"/>
    <s v="Massachusetts"/>
    <n v="224647"/>
    <n v="51668.810000000005"/>
    <n v="0.23"/>
    <s v="July"/>
    <n v="7"/>
    <n v="2023"/>
    <n v="28"/>
    <n v="3"/>
  </r>
  <r>
    <x v="4"/>
    <s v="Corporation"/>
    <s v="Industrial cereal products"/>
    <s v="Paid"/>
    <s v="Arizona"/>
    <n v="1475033"/>
    <n v="516261.55"/>
    <n v="0.35"/>
    <s v="July"/>
    <n v="7"/>
    <n v="2023"/>
    <n v="28"/>
    <n v="3"/>
  </r>
  <r>
    <x v="26"/>
    <s v="Corporation"/>
    <s v="FMCG"/>
    <s v="Paid"/>
    <s v="Míchigan"/>
    <n v="569269"/>
    <n v="261863.74000000002"/>
    <n v="0.46"/>
    <s v="July"/>
    <n v="7"/>
    <n v="2023"/>
    <n v="29"/>
    <n v="3"/>
  </r>
  <r>
    <x v="25"/>
    <s v="Small business"/>
    <s v="Contract Manufacturing"/>
    <s v="Paid"/>
    <s v="Nueva Jersey"/>
    <n v="169701"/>
    <n v="52607.31"/>
    <n v="0.31"/>
    <s v="July"/>
    <n v="7"/>
    <n v="2023"/>
    <n v="29"/>
    <n v="3"/>
  </r>
  <r>
    <x v="7"/>
    <s v="Medium-sized business"/>
    <s v="FMCG"/>
    <s v="Pending"/>
    <s v="California"/>
    <n v="414956"/>
    <n v="178431.08"/>
    <n v="0.43"/>
    <s v="July"/>
    <n v="7"/>
    <n v="2023"/>
    <n v="29"/>
    <n v="3"/>
  </r>
  <r>
    <x v="17"/>
    <s v="Corporation"/>
    <s v="FMCG"/>
    <s v="Pending"/>
    <s v="Texas"/>
    <n v="1247096"/>
    <n v="561193.20000000007"/>
    <n v="0.45"/>
    <s v="July"/>
    <n v="7"/>
    <n v="2023"/>
    <n v="29"/>
    <n v="3"/>
  </r>
  <r>
    <x v="21"/>
    <s v="Corporation"/>
    <s v="Industrial cereal products"/>
    <s v="Paid"/>
    <s v="Virginia"/>
    <n v="595456"/>
    <n v="142909.44"/>
    <n v="0.24"/>
    <s v="July"/>
    <n v="7"/>
    <n v="2023"/>
    <n v="29"/>
    <n v="3"/>
  </r>
  <r>
    <x v="6"/>
    <s v="Medium-sized business"/>
    <s v="FMCG"/>
    <s v="Paid"/>
    <s v="Carolina del Norte"/>
    <n v="302682"/>
    <n v="108965.51999999999"/>
    <n v="0.36"/>
    <s v="July"/>
    <n v="7"/>
    <n v="2023"/>
    <n v="29"/>
    <n v="3"/>
  </r>
  <r>
    <x v="48"/>
    <s v="Corporation"/>
    <s v="Contract Manufacturing"/>
    <s v="Pending"/>
    <s v="Washington"/>
    <n v="704864"/>
    <n v="274896.96000000002"/>
    <n v="0.39"/>
    <s v="July"/>
    <n v="7"/>
    <n v="2023"/>
    <n v="29"/>
    <n v="3"/>
  </r>
  <r>
    <x v="12"/>
    <s v="Corporation"/>
    <s v="FMCG"/>
    <s v="Pending"/>
    <s v="Nueva Jersey"/>
    <n v="1016181"/>
    <n v="436957.83"/>
    <n v="0.43"/>
    <s v="July"/>
    <n v="7"/>
    <n v="2023"/>
    <n v="30"/>
    <n v="3"/>
  </r>
  <r>
    <x v="13"/>
    <s v="Medium-sized business"/>
    <s v="Contract Manufacturing"/>
    <s v="Pending"/>
    <s v="Maryland"/>
    <n v="253658"/>
    <n v="58341.340000000004"/>
    <n v="0.23"/>
    <s v="July"/>
    <n v="7"/>
    <n v="2023"/>
    <n v="30"/>
    <n v="3"/>
  </r>
  <r>
    <x v="47"/>
    <s v="Corporation"/>
    <s v="FMCG"/>
    <s v="Paid"/>
    <s v="Tennessee"/>
    <n v="602994"/>
    <n v="217077.84"/>
    <n v="0.36"/>
    <s v="July"/>
    <n v="7"/>
    <n v="2023"/>
    <n v="30"/>
    <n v="3"/>
  </r>
  <r>
    <x v="43"/>
    <s v="Corporation"/>
    <s v="Industrial cereal products"/>
    <s v="Pending"/>
    <s v="Texas"/>
    <n v="902598"/>
    <n v="225649.5"/>
    <n v="0.25"/>
    <s v="July"/>
    <n v="7"/>
    <n v="2023"/>
    <n v="30"/>
    <n v="3"/>
  </r>
  <r>
    <x v="41"/>
    <s v="Corporation"/>
    <s v="FMCG"/>
    <s v="Paid"/>
    <s v="Míchigan"/>
    <n v="681873"/>
    <n v="347755.23"/>
    <n v="0.51"/>
    <s v="July"/>
    <n v="7"/>
    <n v="2023"/>
    <n v="30"/>
    <n v="3"/>
  </r>
  <r>
    <x v="12"/>
    <s v="Corporation"/>
    <s v="FMCG"/>
    <s v="Paid"/>
    <s v="Nueva Jersey"/>
    <n v="1073655"/>
    <n v="429462"/>
    <n v="0.4"/>
    <s v="July"/>
    <n v="7"/>
    <n v="2023"/>
    <n v="30"/>
    <n v="3"/>
  </r>
  <r>
    <x v="49"/>
    <s v="Small business"/>
    <s v="FMCG"/>
    <s v="Paid"/>
    <s v="Massachusetts"/>
    <n v="209709"/>
    <n v="75495.239999999991"/>
    <n v="0.36"/>
    <s v="July"/>
    <n v="7"/>
    <n v="2023"/>
    <n v="30"/>
    <n v="3"/>
  </r>
  <r>
    <x v="14"/>
    <s v="Small business"/>
    <s v="Industrial cereal products"/>
    <s v="Paid"/>
    <s v="Nueva Jersey"/>
    <n v="215211"/>
    <n v="51650.64"/>
    <n v="0.24"/>
    <s v="July"/>
    <n v="7"/>
    <n v="2023"/>
    <n v="31"/>
    <n v="3"/>
  </r>
  <r>
    <x v="11"/>
    <s v="Medium-sized business"/>
    <s v="FMCG"/>
    <s v="Overdue"/>
    <s v="Ohio"/>
    <n v="346288"/>
    <n v="180069.76000000001"/>
    <n v="0.52"/>
    <s v="July"/>
    <n v="7"/>
    <n v="2023"/>
    <n v="31"/>
    <n v="3"/>
  </r>
  <r>
    <x v="2"/>
    <s v="Small business"/>
    <s v="FMCG"/>
    <s v="Paid"/>
    <s v="Illinois"/>
    <n v="149690"/>
    <n v="76341.899999999994"/>
    <n v="0.51"/>
    <s v="July"/>
    <n v="7"/>
    <n v="2023"/>
    <n v="31"/>
    <n v="3"/>
  </r>
  <r>
    <x v="48"/>
    <s v="Corporation"/>
    <s v="Contract Manufacturing"/>
    <s v="Paid"/>
    <s v="Washington"/>
    <n v="1561099"/>
    <n v="530773.66"/>
    <n v="0.34"/>
    <s v="July"/>
    <n v="7"/>
    <n v="2023"/>
    <n v="31"/>
    <n v="3"/>
  </r>
  <r>
    <x v="3"/>
    <s v="Corporation"/>
    <s v="FMCG"/>
    <s v="Paid"/>
    <s v="Míchigan"/>
    <n v="1278516"/>
    <n v="792679.92"/>
    <n v="0.62"/>
    <s v="July"/>
    <n v="7"/>
    <n v="2023"/>
    <n v="31"/>
    <n v="3"/>
  </r>
  <r>
    <x v="18"/>
    <s v="Corporation"/>
    <s v="Contract Manufacturing"/>
    <s v="Paid"/>
    <s v="Washington"/>
    <n v="1645872"/>
    <n v="362091.84"/>
    <n v="0.22"/>
    <s v="July"/>
    <n v="7"/>
    <n v="2023"/>
    <n v="31"/>
    <n v="3"/>
  </r>
  <r>
    <x v="30"/>
    <s v="Medium-sized business"/>
    <s v="FMCG"/>
    <s v="Pending"/>
    <s v="Pensilvania"/>
    <n v="372543"/>
    <n v="201173.22"/>
    <n v="0.54"/>
    <s v="July"/>
    <n v="7"/>
    <n v="2023"/>
    <n v="31"/>
    <n v="3"/>
  </r>
  <r>
    <x v="23"/>
    <s v="Corporation"/>
    <s v="FMCG"/>
    <s v="Paid"/>
    <s v="California"/>
    <n v="844885"/>
    <n v="430891.35000000003"/>
    <n v="0.51"/>
    <s v="July"/>
    <n v="7"/>
    <n v="2023"/>
    <n v="32"/>
    <n v="3"/>
  </r>
  <r>
    <x v="10"/>
    <s v="Corporation"/>
    <s v="FMCG"/>
    <s v="Pending"/>
    <s v="Ohio"/>
    <n v="1598285"/>
    <n v="1038885.25"/>
    <n v="0.65"/>
    <s v="August"/>
    <n v="8"/>
    <n v="2023"/>
    <n v="32"/>
    <n v="3"/>
  </r>
  <r>
    <x v="7"/>
    <s v="Medium-sized business"/>
    <s v="Contract Manufacturing"/>
    <s v="Paid"/>
    <s v="California"/>
    <n v="265564"/>
    <n v="106225.60000000001"/>
    <n v="0.4"/>
    <s v="August"/>
    <n v="8"/>
    <n v="2023"/>
    <n v="32"/>
    <n v="3"/>
  </r>
  <r>
    <x v="11"/>
    <s v="Medium-sized business"/>
    <s v="FMCG"/>
    <s v="Paid"/>
    <s v="Ohio"/>
    <n v="393193"/>
    <n v="231983.87"/>
    <n v="0.59"/>
    <s v="August"/>
    <n v="8"/>
    <n v="2023"/>
    <n v="32"/>
    <n v="3"/>
  </r>
  <r>
    <x v="7"/>
    <s v="Medium-sized business"/>
    <s v="Contract Manufacturing"/>
    <s v="Paid"/>
    <s v="California"/>
    <n v="410777"/>
    <n v="82155.400000000009"/>
    <n v="0.2"/>
    <s v="August"/>
    <n v="8"/>
    <n v="2023"/>
    <n v="32"/>
    <n v="3"/>
  </r>
  <r>
    <x v="15"/>
    <s v="Small business"/>
    <s v="FMCG"/>
    <s v="Paid"/>
    <s v="Florida"/>
    <n v="230618"/>
    <n v="117615.18000000001"/>
    <n v="0.51"/>
    <s v="August"/>
    <n v="8"/>
    <n v="2023"/>
    <n v="32"/>
    <n v="3"/>
  </r>
  <r>
    <x v="20"/>
    <s v="Small business"/>
    <s v="FMCG"/>
    <s v="Pending"/>
    <s v="Georgia"/>
    <n v="91232"/>
    <n v="55651.519999999997"/>
    <n v="0.61"/>
    <s v="August"/>
    <n v="8"/>
    <n v="2023"/>
    <n v="32"/>
    <n v="3"/>
  </r>
  <r>
    <x v="42"/>
    <s v="Corporation"/>
    <s v="Contract Manufacturing"/>
    <s v="Pending"/>
    <s v="California"/>
    <n v="533813"/>
    <n v="149467.64000000001"/>
    <n v="0.28000000000000003"/>
    <s v="August"/>
    <n v="8"/>
    <n v="2023"/>
    <n v="33"/>
    <n v="3"/>
  </r>
  <r>
    <x v="21"/>
    <s v="Corporation"/>
    <s v="FMCG"/>
    <s v="Paid"/>
    <s v="Virginia"/>
    <n v="573654"/>
    <n v="372875.10000000003"/>
    <n v="0.65"/>
    <s v="August"/>
    <n v="8"/>
    <n v="2023"/>
    <n v="33"/>
    <n v="3"/>
  </r>
  <r>
    <x v="33"/>
    <s v="Corporation"/>
    <s v="FMCG"/>
    <s v="Paid"/>
    <s v="Washington"/>
    <n v="700852"/>
    <n v="413502.68"/>
    <n v="0.59"/>
    <s v="August"/>
    <n v="8"/>
    <n v="2023"/>
    <n v="33"/>
    <n v="3"/>
  </r>
  <r>
    <x v="20"/>
    <s v="Small business"/>
    <s v="FMCG"/>
    <s v="Pending"/>
    <s v="Georgia"/>
    <n v="118466"/>
    <n v="43832.42"/>
    <n v="0.37"/>
    <s v="August"/>
    <n v="8"/>
    <n v="2023"/>
    <n v="33"/>
    <n v="3"/>
  </r>
  <r>
    <x v="15"/>
    <s v="Small business"/>
    <s v="FMCG"/>
    <s v="Overdue"/>
    <s v="Florida"/>
    <n v="223652"/>
    <n v="93933.84"/>
    <n v="0.42"/>
    <s v="August"/>
    <n v="8"/>
    <n v="2023"/>
    <n v="33"/>
    <n v="3"/>
  </r>
  <r>
    <x v="32"/>
    <s v="Medium-sized business"/>
    <s v="Contract Manufacturing"/>
    <s v="Paid"/>
    <s v="Washington"/>
    <n v="315401"/>
    <n v="72542.23"/>
    <n v="0.23"/>
    <s v="August"/>
    <n v="8"/>
    <n v="2023"/>
    <n v="33"/>
    <n v="3"/>
  </r>
  <r>
    <x v="22"/>
    <s v="Corporation"/>
    <s v="FMCG"/>
    <s v="Paid"/>
    <s v="Nueva Jersey"/>
    <n v="1561680"/>
    <n v="577821.6"/>
    <n v="0.37"/>
    <s v="August"/>
    <n v="8"/>
    <n v="2023"/>
    <n v="33"/>
    <n v="3"/>
  </r>
  <r>
    <x v="5"/>
    <s v="Corporation"/>
    <s v="Contract Manufacturing"/>
    <s v="Paid"/>
    <s v="Florida"/>
    <n v="1598441"/>
    <n v="319688.2"/>
    <n v="0.2"/>
    <s v="August"/>
    <n v="8"/>
    <n v="2023"/>
    <n v="34"/>
    <n v="3"/>
  </r>
  <r>
    <x v="33"/>
    <s v="Corporation"/>
    <s v="FMCG"/>
    <s v="Paid"/>
    <s v="Washington"/>
    <n v="1456455"/>
    <n v="757356.6"/>
    <n v="0.52"/>
    <s v="August"/>
    <n v="8"/>
    <n v="2023"/>
    <n v="34"/>
    <n v="3"/>
  </r>
  <r>
    <x v="28"/>
    <s v="Corporation"/>
    <s v="Industrial cereal products"/>
    <s v="Paid"/>
    <s v="Misuri"/>
    <n v="1750879"/>
    <n v="472737.33"/>
    <n v="0.27"/>
    <s v="August"/>
    <n v="8"/>
    <n v="2023"/>
    <n v="34"/>
    <n v="3"/>
  </r>
  <r>
    <x v="26"/>
    <s v="Corporation"/>
    <s v="Contract Manufacturing"/>
    <s v="Pending"/>
    <s v="Míchigan"/>
    <n v="640893"/>
    <n v="243539.34"/>
    <n v="0.38"/>
    <s v="August"/>
    <n v="8"/>
    <n v="2023"/>
    <n v="34"/>
    <n v="3"/>
  </r>
  <r>
    <x v="18"/>
    <s v="Corporation"/>
    <s v="FMCG"/>
    <s v="Pending"/>
    <s v="Washington"/>
    <n v="1566414"/>
    <n v="892855.98"/>
    <n v="0.56999999999999995"/>
    <s v="August"/>
    <n v="8"/>
    <n v="2023"/>
    <n v="34"/>
    <n v="3"/>
  </r>
  <r>
    <x v="43"/>
    <s v="Corporation"/>
    <s v="Industrial cereal products"/>
    <s v="Paid"/>
    <s v="Texas"/>
    <n v="1016062"/>
    <n v="233694.26"/>
    <n v="0.23"/>
    <s v="August"/>
    <n v="8"/>
    <n v="2023"/>
    <n v="34"/>
    <n v="3"/>
  </r>
  <r>
    <x v="14"/>
    <s v="Small business"/>
    <s v="Contract Manufacturing"/>
    <s v="Paid"/>
    <s v="Nueva Jersey"/>
    <n v="229670"/>
    <n v="71197.7"/>
    <n v="0.31"/>
    <s v="August"/>
    <n v="8"/>
    <n v="2023"/>
    <n v="34"/>
    <n v="3"/>
  </r>
  <r>
    <x v="35"/>
    <s v="Medium-sized business"/>
    <s v="FMCG"/>
    <s v="Paid"/>
    <s v="Misuri"/>
    <n v="253505"/>
    <n v="131822.6"/>
    <n v="0.52"/>
    <s v="August"/>
    <n v="8"/>
    <n v="2023"/>
    <n v="35"/>
    <n v="3"/>
  </r>
  <r>
    <x v="11"/>
    <s v="Medium-sized business"/>
    <s v="Contract Manufacturing"/>
    <s v="Paid"/>
    <s v="Ohio"/>
    <n v="468021"/>
    <n v="187208.40000000002"/>
    <n v="0.4"/>
    <s v="August"/>
    <n v="8"/>
    <n v="2023"/>
    <n v="35"/>
    <n v="3"/>
  </r>
  <r>
    <x v="3"/>
    <s v="Corporation"/>
    <s v="Contract Manufacturing"/>
    <s v="Paid"/>
    <s v="Míchigan"/>
    <n v="1236584"/>
    <n v="408072.72000000003"/>
    <n v="0.33"/>
    <s v="August"/>
    <n v="8"/>
    <n v="2023"/>
    <n v="35"/>
    <n v="3"/>
  </r>
  <r>
    <x v="14"/>
    <s v="Small business"/>
    <s v="FMCG"/>
    <s v="Paid"/>
    <s v="Nueva Jersey"/>
    <n v="121107"/>
    <n v="44809.59"/>
    <n v="0.37"/>
    <s v="August"/>
    <n v="8"/>
    <n v="2023"/>
    <n v="35"/>
    <n v="3"/>
  </r>
  <r>
    <x v="11"/>
    <s v="Medium-sized business"/>
    <s v="FMCG"/>
    <s v="Paid"/>
    <s v="Ohio"/>
    <n v="280420"/>
    <n v="128993.20000000001"/>
    <n v="0.46"/>
    <s v="August"/>
    <n v="8"/>
    <n v="2023"/>
    <n v="35"/>
    <n v="3"/>
  </r>
  <r>
    <x v="2"/>
    <s v="Small business"/>
    <s v="FMCG"/>
    <s v="Paid"/>
    <s v="Illinois"/>
    <n v="249215"/>
    <n v="89717.4"/>
    <n v="0.36"/>
    <s v="August"/>
    <n v="8"/>
    <n v="2023"/>
    <n v="35"/>
    <n v="3"/>
  </r>
  <r>
    <x v="14"/>
    <s v="Small business"/>
    <s v="Contract Manufacturing"/>
    <s v="Paid"/>
    <s v="Nueva Jersey"/>
    <n v="249112"/>
    <n v="97153.680000000008"/>
    <n v="0.39"/>
    <s v="August"/>
    <n v="8"/>
    <n v="2023"/>
    <n v="35"/>
    <n v="3"/>
  </r>
  <r>
    <x v="33"/>
    <s v="Corporation"/>
    <s v="Contract Manufacturing"/>
    <s v="Paid"/>
    <s v="Washington"/>
    <n v="1703211"/>
    <n v="630188.06999999995"/>
    <n v="0.37"/>
    <s v="August"/>
    <n v="8"/>
    <n v="2023"/>
    <n v="36"/>
    <n v="3"/>
  </r>
  <r>
    <x v="41"/>
    <s v="Corporation"/>
    <s v="Industrial cereal products"/>
    <s v="Paid"/>
    <s v="Míchigan"/>
    <n v="740352"/>
    <n v="177684.47999999998"/>
    <n v="0.24"/>
    <s v="August"/>
    <n v="8"/>
    <n v="2023"/>
    <n v="36"/>
    <n v="3"/>
  </r>
  <r>
    <x v="30"/>
    <s v="Medium-sized business"/>
    <s v="FMCG"/>
    <s v="Paid"/>
    <s v="Pensilvania"/>
    <n v="315675"/>
    <n v="186248.25"/>
    <n v="0.59"/>
    <s v="August"/>
    <n v="8"/>
    <n v="2023"/>
    <n v="36"/>
    <n v="3"/>
  </r>
  <r>
    <x v="23"/>
    <s v="Corporation"/>
    <s v="FMCG"/>
    <s v="Paid"/>
    <s v="California"/>
    <n v="1704766"/>
    <n v="698954.05999999994"/>
    <n v="0.41"/>
    <s v="August"/>
    <n v="8"/>
    <n v="2023"/>
    <n v="36"/>
    <n v="3"/>
  </r>
  <r>
    <x v="3"/>
    <s v="Corporation"/>
    <s v="FMCG"/>
    <s v="Paid"/>
    <s v="Míchigan"/>
    <n v="1709146"/>
    <n v="666566.94000000006"/>
    <n v="0.39"/>
    <s v="September"/>
    <n v="9"/>
    <n v="2023"/>
    <n v="36"/>
    <n v="3"/>
  </r>
  <r>
    <x v="6"/>
    <s v="Medium-sized business"/>
    <s v="Contract Manufacturing"/>
    <s v="Processing"/>
    <s v="Carolina del Norte"/>
    <n v="343593"/>
    <n v="116821.62000000001"/>
    <n v="0.34"/>
    <s v="September"/>
    <n v="9"/>
    <n v="2023"/>
    <n v="36"/>
    <n v="3"/>
  </r>
  <r>
    <x v="26"/>
    <s v="Corporation"/>
    <s v="Contract Manufacturing"/>
    <s v="Paid"/>
    <s v="Míchigan"/>
    <n v="1318054"/>
    <n v="487679.98"/>
    <n v="0.37"/>
    <s v="September"/>
    <n v="9"/>
    <n v="2023"/>
    <n v="36"/>
    <n v="3"/>
  </r>
  <r>
    <x v="19"/>
    <s v="Medium-sized business"/>
    <s v="Contract Manufacturing"/>
    <s v="Pending"/>
    <s v="Carolina del Norte"/>
    <n v="327359"/>
    <n v="68745.39"/>
    <n v="0.21"/>
    <s v="September"/>
    <n v="9"/>
    <n v="2023"/>
    <n v="37"/>
    <n v="3"/>
  </r>
  <r>
    <x v="41"/>
    <s v="Corporation"/>
    <s v="FMCG"/>
    <s v="Paid"/>
    <s v="Míchigan"/>
    <n v="1143631"/>
    <n v="606124.43000000005"/>
    <n v="0.53"/>
    <s v="September"/>
    <n v="9"/>
    <n v="2023"/>
    <n v="37"/>
    <n v="3"/>
  </r>
  <r>
    <x v="14"/>
    <s v="Small business"/>
    <s v="FMCG"/>
    <s v="Paid"/>
    <s v="Nueva Jersey"/>
    <n v="140644"/>
    <n v="54851.16"/>
    <n v="0.39"/>
    <s v="September"/>
    <n v="9"/>
    <n v="2023"/>
    <n v="37"/>
    <n v="3"/>
  </r>
  <r>
    <x v="7"/>
    <s v="Medium-sized business"/>
    <s v="FMCG"/>
    <s v="Paid"/>
    <s v="California"/>
    <n v="422513"/>
    <n v="164780.07"/>
    <n v="0.39"/>
    <s v="September"/>
    <n v="9"/>
    <n v="2023"/>
    <n v="37"/>
    <n v="3"/>
  </r>
  <r>
    <x v="19"/>
    <s v="Medium-sized business"/>
    <s v="Contract Manufacturing"/>
    <s v="Paid"/>
    <s v="Carolina del Norte"/>
    <n v="311062"/>
    <n v="99539.839999999997"/>
    <n v="0.32"/>
    <s v="September"/>
    <n v="9"/>
    <n v="2023"/>
    <n v="37"/>
    <n v="3"/>
  </r>
  <r>
    <x v="20"/>
    <s v="Small business"/>
    <s v="FMCG"/>
    <s v="Paid"/>
    <s v="Georgia"/>
    <n v="122650"/>
    <n v="60098.5"/>
    <n v="0.49"/>
    <s v="September"/>
    <n v="9"/>
    <n v="2023"/>
    <n v="37"/>
    <n v="3"/>
  </r>
  <r>
    <x v="15"/>
    <s v="Small business"/>
    <s v="FMCG"/>
    <s v="Paid"/>
    <s v="Florida"/>
    <n v="110047"/>
    <n v="44018.8"/>
    <n v="0.4"/>
    <s v="September"/>
    <n v="9"/>
    <n v="2023"/>
    <n v="37"/>
    <n v="3"/>
  </r>
  <r>
    <x v="36"/>
    <s v="Corporation"/>
    <s v="Industrial cereal products"/>
    <s v="Paid"/>
    <s v="Arizona"/>
    <n v="1166168"/>
    <n v="174925.19999999998"/>
    <n v="0.15"/>
    <s v="September"/>
    <n v="9"/>
    <n v="2023"/>
    <n v="38"/>
    <n v="3"/>
  </r>
  <r>
    <x v="26"/>
    <s v="Corporation"/>
    <s v="FMCG"/>
    <s v="Paid"/>
    <s v="Míchigan"/>
    <n v="1773603"/>
    <n v="780385.32"/>
    <n v="0.44"/>
    <s v="September"/>
    <n v="9"/>
    <n v="2023"/>
    <n v="38"/>
    <n v="3"/>
  </r>
  <r>
    <x v="22"/>
    <s v="Corporation"/>
    <s v="FMCG"/>
    <s v="Paid"/>
    <s v="Nueva Jersey"/>
    <n v="706839"/>
    <n v="268598.82"/>
    <n v="0.38"/>
    <s v="September"/>
    <n v="9"/>
    <n v="2023"/>
    <n v="38"/>
    <n v="3"/>
  </r>
  <r>
    <x v="27"/>
    <s v="Small business"/>
    <s v="FMCG"/>
    <s v="Pending"/>
    <s v="Massachusetts"/>
    <n v="188765"/>
    <n v="75506"/>
    <n v="0.4"/>
    <s v="September"/>
    <n v="9"/>
    <n v="2023"/>
    <n v="38"/>
    <n v="3"/>
  </r>
  <r>
    <x v="40"/>
    <s v="Corporation"/>
    <s v="FMCG"/>
    <s v="Paid"/>
    <s v="Georgia"/>
    <n v="777691"/>
    <n v="396622.41000000003"/>
    <n v="0.51"/>
    <s v="September"/>
    <n v="9"/>
    <n v="2023"/>
    <n v="38"/>
    <n v="3"/>
  </r>
  <r>
    <x v="4"/>
    <s v="Corporation"/>
    <s v="Contract Manufacturing"/>
    <s v="Paid"/>
    <s v="Arizona"/>
    <n v="1767142"/>
    <n v="565485.44000000006"/>
    <n v="0.32"/>
    <s v="September"/>
    <n v="9"/>
    <n v="2023"/>
    <n v="38"/>
    <n v="3"/>
  </r>
  <r>
    <x v="33"/>
    <s v="Corporation"/>
    <s v="Contract Manufacturing"/>
    <s v="Paid"/>
    <s v="Washington"/>
    <n v="979661"/>
    <n v="274305.08"/>
    <n v="0.28000000000000003"/>
    <s v="September"/>
    <n v="9"/>
    <n v="2023"/>
    <n v="38"/>
    <n v="3"/>
  </r>
  <r>
    <x v="13"/>
    <s v="Medium-sized business"/>
    <s v="Contract Manufacturing"/>
    <s v="Paid"/>
    <s v="Maryland"/>
    <n v="322662"/>
    <n v="129064.8"/>
    <n v="0.4"/>
    <s v="September"/>
    <n v="9"/>
    <n v="2023"/>
    <n v="39"/>
    <n v="3"/>
  </r>
  <r>
    <x v="24"/>
    <s v="Corporation"/>
    <s v="Industrial cereal products"/>
    <s v="Paid"/>
    <s v="Indiana"/>
    <n v="1422330"/>
    <n v="440922.3"/>
    <n v="0.31"/>
    <s v="September"/>
    <n v="9"/>
    <n v="2023"/>
    <n v="39"/>
    <n v="3"/>
  </r>
  <r>
    <x v="16"/>
    <s v="Corporation"/>
    <s v="FMCG"/>
    <s v="Paid"/>
    <s v="Texas"/>
    <n v="1265128"/>
    <n v="569307.6"/>
    <n v="0.45"/>
    <s v="September"/>
    <n v="9"/>
    <n v="2023"/>
    <n v="39"/>
    <n v="3"/>
  </r>
  <r>
    <x v="23"/>
    <s v="Corporation"/>
    <s v="FMCG"/>
    <s v="Paid"/>
    <s v="California"/>
    <n v="1443028"/>
    <n v="750374.56"/>
    <n v="0.52"/>
    <s v="September"/>
    <n v="9"/>
    <n v="2023"/>
    <n v="39"/>
    <n v="3"/>
  </r>
  <r>
    <x v="25"/>
    <s v="Small business"/>
    <s v="Contract Manufacturing"/>
    <s v="Paid"/>
    <s v="Nueva Jersey"/>
    <n v="158004"/>
    <n v="47401.2"/>
    <n v="0.3"/>
    <s v="September"/>
    <n v="9"/>
    <n v="2023"/>
    <n v="39"/>
    <n v="3"/>
  </r>
  <r>
    <x v="26"/>
    <s v="Corporation"/>
    <s v="Contract Manufacturing"/>
    <s v="Pending"/>
    <s v="Míchigan"/>
    <n v="1073973"/>
    <n v="257753.52"/>
    <n v="0.24"/>
    <s v="September"/>
    <n v="9"/>
    <n v="2023"/>
    <n v="39"/>
    <n v="3"/>
  </r>
  <r>
    <x v="29"/>
    <s v="Medium-sized business"/>
    <s v="FMCG"/>
    <s v="Overdue"/>
    <s v="Míchigan"/>
    <n v="294648"/>
    <n v="162056.40000000002"/>
    <n v="0.55000000000000004"/>
    <s v="September"/>
    <n v="9"/>
    <n v="2023"/>
    <n v="39"/>
    <n v="3"/>
  </r>
  <r>
    <x v="2"/>
    <s v="Small business"/>
    <s v="FMCG"/>
    <s v="Overdue"/>
    <s v="Illinois"/>
    <n v="219033"/>
    <n v="133610.13"/>
    <n v="0.61"/>
    <s v="September"/>
    <n v="9"/>
    <n v="2023"/>
    <n v="40"/>
    <n v="3"/>
  </r>
  <r>
    <x v="30"/>
    <s v="Medium-sized business"/>
    <s v="FMCG"/>
    <s v="Paid"/>
    <s v="Pensilvania"/>
    <n v="357655"/>
    <n v="157368.20000000001"/>
    <n v="0.44"/>
    <s v="September"/>
    <n v="9"/>
    <n v="2023"/>
    <n v="40"/>
    <n v="3"/>
  </r>
  <r>
    <x v="32"/>
    <s v="Medium-sized business"/>
    <s v="Contract Manufacturing"/>
    <s v="Overdue"/>
    <s v="Washington"/>
    <n v="490292"/>
    <n v="181408.04"/>
    <n v="0.37"/>
    <s v="September"/>
    <n v="9"/>
    <n v="2023"/>
    <n v="40"/>
    <n v="3"/>
  </r>
  <r>
    <x v="32"/>
    <s v="Medium-sized business"/>
    <s v="FMCG"/>
    <s v="Overdue"/>
    <s v="Washington"/>
    <n v="300463"/>
    <n v="156240.76"/>
    <n v="0.52"/>
    <s v="September"/>
    <n v="9"/>
    <n v="2023"/>
    <n v="40"/>
    <n v="3"/>
  </r>
  <r>
    <x v="2"/>
    <s v="Small business"/>
    <s v="Contract Manufacturing"/>
    <s v="Overdue"/>
    <s v="Illinois"/>
    <n v="230501"/>
    <n v="46100.200000000004"/>
    <n v="0.2"/>
    <s v="September"/>
    <n v="9"/>
    <n v="2023"/>
    <n v="40"/>
    <n v="3"/>
  </r>
  <r>
    <x v="23"/>
    <s v="Corporation"/>
    <s v="Contract Manufacturing"/>
    <s v="Pending"/>
    <s v="California"/>
    <n v="1697809"/>
    <n v="390496.07"/>
    <n v="0.23"/>
    <s v="September"/>
    <n v="9"/>
    <n v="2023"/>
    <n v="40"/>
    <n v="3"/>
  </r>
  <r>
    <x v="31"/>
    <s v="Medium-sized business"/>
    <s v="FMCG"/>
    <s v="Paid"/>
    <s v="Arizona"/>
    <n v="339597"/>
    <n v="125650.89"/>
    <n v="0.37"/>
    <s v="October"/>
    <n v="10"/>
    <n v="2023"/>
    <n v="40"/>
    <n v="4"/>
  </r>
  <r>
    <x v="34"/>
    <s v="Small business"/>
    <s v="FMCG"/>
    <s v="Overdue"/>
    <s v="Nueva York"/>
    <n v="231662"/>
    <n v="97298.04"/>
    <n v="0.42"/>
    <s v="October"/>
    <n v="10"/>
    <n v="2023"/>
    <n v="41"/>
    <n v="4"/>
  </r>
  <r>
    <x v="36"/>
    <s v="Corporation"/>
    <s v="Industrial cereal products"/>
    <s v="Paid"/>
    <s v="Arizona"/>
    <n v="674882"/>
    <n v="195715.78"/>
    <n v="0.28999999999999998"/>
    <s v="October"/>
    <n v="10"/>
    <n v="2023"/>
    <n v="41"/>
    <n v="4"/>
  </r>
  <r>
    <x v="31"/>
    <s v="Medium-sized business"/>
    <s v="Contract Manufacturing"/>
    <s v="Paid"/>
    <s v="Arizona"/>
    <n v="464970"/>
    <n v="134841.29999999999"/>
    <n v="0.28999999999999998"/>
    <s v="October"/>
    <n v="10"/>
    <n v="2023"/>
    <n v="41"/>
    <n v="4"/>
  </r>
  <r>
    <x v="47"/>
    <s v="Corporation"/>
    <s v="FMCG"/>
    <s v="Paid"/>
    <s v="Tennessee"/>
    <n v="1482293"/>
    <n v="622563.05999999994"/>
    <n v="0.42"/>
    <s v="October"/>
    <n v="10"/>
    <n v="2023"/>
    <n v="41"/>
    <n v="4"/>
  </r>
  <r>
    <x v="29"/>
    <s v="Medium-sized business"/>
    <s v="FMCG"/>
    <s v="Pending"/>
    <s v="Míchigan"/>
    <n v="495542"/>
    <n v="208127.63999999998"/>
    <n v="0.42"/>
    <s v="October"/>
    <n v="10"/>
    <n v="2023"/>
    <n v="41"/>
    <n v="4"/>
  </r>
  <r>
    <x v="17"/>
    <s v="Corporation"/>
    <s v="FMCG"/>
    <s v="Paid"/>
    <s v="Texas"/>
    <n v="534235"/>
    <n v="224378.69999999998"/>
    <n v="0.42"/>
    <s v="October"/>
    <n v="10"/>
    <n v="2023"/>
    <n v="41"/>
    <n v="4"/>
  </r>
  <r>
    <x v="23"/>
    <s v="Corporation"/>
    <s v="FMCG"/>
    <s v="Pending"/>
    <s v="California"/>
    <n v="579282"/>
    <n v="220127.16"/>
    <n v="0.38"/>
    <s v="October"/>
    <n v="10"/>
    <n v="2023"/>
    <n v="41"/>
    <n v="4"/>
  </r>
  <r>
    <x v="36"/>
    <s v="Corporation"/>
    <s v="FMCG"/>
    <s v="Paid"/>
    <s v="Arizona"/>
    <n v="643783"/>
    <n v="283264.52"/>
    <n v="0.44"/>
    <s v="October"/>
    <n v="10"/>
    <n v="2023"/>
    <n v="42"/>
    <n v="4"/>
  </r>
  <r>
    <x v="11"/>
    <s v="Medium-sized business"/>
    <s v="Contract Manufacturing"/>
    <s v="Pending"/>
    <s v="Ohio"/>
    <n v="277474"/>
    <n v="86016.94"/>
    <n v="0.31"/>
    <s v="October"/>
    <n v="10"/>
    <n v="2023"/>
    <n v="42"/>
    <n v="4"/>
  </r>
  <r>
    <x v="47"/>
    <s v="Corporation"/>
    <s v="FMCG"/>
    <s v="Paid"/>
    <s v="Tennessee"/>
    <n v="998943"/>
    <n v="519450.36000000004"/>
    <n v="0.52"/>
    <s v="October"/>
    <n v="10"/>
    <n v="2023"/>
    <n v="42"/>
    <n v="4"/>
  </r>
  <r>
    <x v="40"/>
    <s v="Corporation"/>
    <s v="FMCG"/>
    <s v="Pending"/>
    <s v="Georgia"/>
    <n v="839026"/>
    <n v="377561.7"/>
    <n v="0.45"/>
    <s v="October"/>
    <n v="10"/>
    <n v="2023"/>
    <n v="42"/>
    <n v="4"/>
  </r>
  <r>
    <x v="49"/>
    <s v="Small business"/>
    <s v="Contract Manufacturing"/>
    <s v="Pending"/>
    <s v="Massachusetts"/>
    <n v="198030"/>
    <n v="61389.3"/>
    <n v="0.31"/>
    <s v="October"/>
    <n v="10"/>
    <n v="2023"/>
    <n v="42"/>
    <n v="4"/>
  </r>
  <r>
    <x v="46"/>
    <s v="Corporation"/>
    <s v="Contract Manufacturing"/>
    <s v="Paid"/>
    <s v="Virginia"/>
    <n v="548821"/>
    <n v="214040.19"/>
    <n v="0.39"/>
    <s v="October"/>
    <n v="10"/>
    <n v="2023"/>
    <n v="42"/>
    <n v="4"/>
  </r>
  <r>
    <x v="4"/>
    <s v="Corporation"/>
    <s v="Contract Manufacturing"/>
    <s v="Paid"/>
    <s v="Arizona"/>
    <n v="1028946"/>
    <n v="380710.02"/>
    <n v="0.37"/>
    <s v="October"/>
    <n v="10"/>
    <n v="2023"/>
    <n v="42"/>
    <n v="4"/>
  </r>
  <r>
    <x v="20"/>
    <s v="Small business"/>
    <s v="FMCG"/>
    <s v="Overdue"/>
    <s v="Georgia"/>
    <n v="220026"/>
    <n v="118814.04000000001"/>
    <n v="0.54"/>
    <s v="October"/>
    <n v="10"/>
    <n v="2023"/>
    <n v="43"/>
    <n v="4"/>
  </r>
  <r>
    <x v="32"/>
    <s v="Medium-sized business"/>
    <s v="FMCG"/>
    <s v="Paid"/>
    <s v="Washington"/>
    <n v="383077"/>
    <n v="218353.88999999998"/>
    <n v="0.56999999999999995"/>
    <s v="October"/>
    <n v="10"/>
    <n v="2023"/>
    <n v="43"/>
    <n v="4"/>
  </r>
  <r>
    <x v="40"/>
    <s v="Corporation"/>
    <s v="FMCG"/>
    <s v="Paid"/>
    <s v="Georgia"/>
    <n v="1613633"/>
    <n v="871361.82000000007"/>
    <n v="0.54"/>
    <s v="October"/>
    <n v="10"/>
    <n v="2023"/>
    <n v="43"/>
    <n v="4"/>
  </r>
  <r>
    <x v="39"/>
    <s v="Corporation"/>
    <s v="FMCG"/>
    <s v="Paid"/>
    <s v="Texas"/>
    <n v="680821"/>
    <n v="285944.82"/>
    <n v="0.42"/>
    <s v="October"/>
    <n v="10"/>
    <n v="2023"/>
    <n v="43"/>
    <n v="4"/>
  </r>
  <r>
    <x v="22"/>
    <s v="Corporation"/>
    <s v="FMCG"/>
    <s v="Pending"/>
    <s v="Nueva Jersey"/>
    <n v="718628"/>
    <n v="423990.51999999996"/>
    <n v="0.59"/>
    <s v="October"/>
    <n v="10"/>
    <n v="2023"/>
    <n v="43"/>
    <n v="4"/>
  </r>
  <r>
    <x v="45"/>
    <s v="Small business"/>
    <s v="Contract Manufacturing"/>
    <s v="Paid"/>
    <s v="Florida"/>
    <n v="158662"/>
    <n v="52358.46"/>
    <n v="0.33"/>
    <s v="October"/>
    <n v="10"/>
    <n v="2023"/>
    <n v="43"/>
    <n v="4"/>
  </r>
  <r>
    <x v="20"/>
    <s v="Small business"/>
    <s v="FMCG"/>
    <s v="Paid"/>
    <s v="Georgia"/>
    <n v="151724"/>
    <n v="75862"/>
    <n v="0.5"/>
    <s v="October"/>
    <n v="10"/>
    <n v="2023"/>
    <n v="43"/>
    <n v="4"/>
  </r>
  <r>
    <x v="29"/>
    <s v="Medium-sized business"/>
    <s v="FMCG"/>
    <s v="Paid"/>
    <s v="Míchigan"/>
    <n v="374571"/>
    <n v="142336.98000000001"/>
    <n v="0.38"/>
    <s v="October"/>
    <n v="10"/>
    <n v="2023"/>
    <n v="44"/>
    <n v="4"/>
  </r>
  <r>
    <x v="2"/>
    <s v="Small business"/>
    <s v="FMCG"/>
    <s v="Paid"/>
    <s v="Illinois"/>
    <n v="236128"/>
    <n v="89728.639999999999"/>
    <n v="0.38"/>
    <s v="October"/>
    <n v="10"/>
    <n v="2023"/>
    <n v="44"/>
    <n v="4"/>
  </r>
  <r>
    <x v="39"/>
    <s v="Corporation"/>
    <s v="FMCG"/>
    <s v="Paid"/>
    <s v="Texas"/>
    <n v="641834"/>
    <n v="231060.24"/>
    <n v="0.36"/>
    <s v="October"/>
    <n v="10"/>
    <n v="2023"/>
    <n v="44"/>
    <n v="4"/>
  </r>
  <r>
    <x v="23"/>
    <s v="Corporation"/>
    <s v="FMCG"/>
    <s v="Paid"/>
    <s v="California"/>
    <n v="1217436"/>
    <n v="766984.68"/>
    <n v="0.63"/>
    <s v="October"/>
    <n v="10"/>
    <n v="2023"/>
    <n v="44"/>
    <n v="4"/>
  </r>
  <r>
    <x v="24"/>
    <s v="Corporation"/>
    <s v="FMCG"/>
    <s v="Paid"/>
    <s v="Indiana"/>
    <n v="1145682"/>
    <n v="721779.66"/>
    <n v="0.63"/>
    <s v="October"/>
    <n v="10"/>
    <n v="2023"/>
    <n v="44"/>
    <n v="4"/>
  </r>
  <r>
    <x v="27"/>
    <s v="Small business"/>
    <s v="Industrial cereal products"/>
    <s v="Paid"/>
    <s v="Massachusetts"/>
    <n v="240487"/>
    <n v="76955.839999999997"/>
    <n v="0.32"/>
    <s v="October"/>
    <n v="10"/>
    <n v="2023"/>
    <n v="44"/>
    <n v="4"/>
  </r>
  <r>
    <x v="8"/>
    <s v="Corporation"/>
    <s v="Contract Manufacturing"/>
    <s v="Paid"/>
    <s v="Wisconsin"/>
    <n v="1679201"/>
    <n v="352632.20999999996"/>
    <n v="0.21"/>
    <s v="October"/>
    <n v="10"/>
    <n v="2023"/>
    <n v="44"/>
    <n v="4"/>
  </r>
  <r>
    <x v="18"/>
    <s v="Corporation"/>
    <s v="FMCG"/>
    <s v="Paid"/>
    <s v="Washington"/>
    <n v="1481715"/>
    <n v="696406.04999999993"/>
    <n v="0.47"/>
    <s v="October"/>
    <n v="10"/>
    <n v="2023"/>
    <n v="45"/>
    <n v="4"/>
  </r>
  <r>
    <x v="11"/>
    <s v="Medium-sized business"/>
    <s v="FMCG"/>
    <s v="Paid"/>
    <s v="Ohio"/>
    <n v="353529"/>
    <n v="169693.91999999998"/>
    <n v="0.48"/>
    <s v="October"/>
    <n v="10"/>
    <n v="2023"/>
    <n v="45"/>
    <n v="4"/>
  </r>
  <r>
    <x v="49"/>
    <s v="Small business"/>
    <s v="FMCG"/>
    <s v="Paid"/>
    <s v="Massachusetts"/>
    <n v="131320"/>
    <n v="74852.399999999994"/>
    <n v="0.56999999999999995"/>
    <s v="November"/>
    <n v="11"/>
    <n v="2023"/>
    <n v="45"/>
    <n v="4"/>
  </r>
  <r>
    <x v="43"/>
    <s v="Corporation"/>
    <s v="FMCG"/>
    <s v="Pending"/>
    <s v="Texas"/>
    <n v="822856"/>
    <n v="469027.92"/>
    <n v="0.56999999999999995"/>
    <s v="November"/>
    <n v="11"/>
    <n v="2023"/>
    <n v="45"/>
    <n v="4"/>
  </r>
  <r>
    <x v="34"/>
    <s v="Small business"/>
    <s v="FMCG"/>
    <s v="Pending"/>
    <s v="Nueva York"/>
    <n v="114895"/>
    <n v="41362.199999999997"/>
    <n v="0.36"/>
    <s v="November"/>
    <n v="11"/>
    <n v="2023"/>
    <n v="45"/>
    <n v="4"/>
  </r>
  <r>
    <x v="26"/>
    <s v="Corporation"/>
    <s v="FMCG"/>
    <s v="Paid"/>
    <s v="Míchigan"/>
    <n v="1239417"/>
    <n v="446190.12"/>
    <n v="0.36"/>
    <s v="November"/>
    <n v="11"/>
    <n v="2023"/>
    <n v="45"/>
    <n v="4"/>
  </r>
  <r>
    <x v="29"/>
    <s v="Medium-sized business"/>
    <s v="FMCG"/>
    <s v="Paid"/>
    <s v="Míchigan"/>
    <n v="277420"/>
    <n v="152581"/>
    <n v="0.55000000000000004"/>
    <s v="November"/>
    <n v="11"/>
    <n v="2023"/>
    <n v="45"/>
    <n v="4"/>
  </r>
  <r>
    <x v="39"/>
    <s v="Corporation"/>
    <s v="FMCG"/>
    <s v="Paid"/>
    <s v="Texas"/>
    <n v="1443721"/>
    <n v="635237.24"/>
    <n v="0.44"/>
    <s v="November"/>
    <n v="11"/>
    <n v="2023"/>
    <n v="46"/>
    <n v="4"/>
  </r>
  <r>
    <x v="22"/>
    <s v="Corporation"/>
    <s v="Industrial cereal products"/>
    <s v="Paid"/>
    <s v="Nueva Jersey"/>
    <n v="1251059"/>
    <n v="425360.06000000006"/>
    <n v="0.34"/>
    <s v="November"/>
    <n v="11"/>
    <n v="2023"/>
    <n v="46"/>
    <n v="4"/>
  </r>
  <r>
    <x v="16"/>
    <s v="Corporation"/>
    <s v="FMCG"/>
    <s v="Paid"/>
    <s v="Texas"/>
    <n v="1341889"/>
    <n v="738038.95000000007"/>
    <n v="0.55000000000000004"/>
    <s v="November"/>
    <n v="11"/>
    <n v="2023"/>
    <n v="46"/>
    <n v="4"/>
  </r>
  <r>
    <x v="36"/>
    <s v="Corporation"/>
    <s v="Contract Manufacturing"/>
    <s v="Pending"/>
    <s v="Arizona"/>
    <n v="1364785"/>
    <n v="532266.15"/>
    <n v="0.39"/>
    <s v="November"/>
    <n v="11"/>
    <n v="2023"/>
    <n v="46"/>
    <n v="4"/>
  </r>
  <r>
    <x v="47"/>
    <s v="Corporation"/>
    <s v="Industrial cereal products"/>
    <s v="Paid"/>
    <s v="Tennessee"/>
    <n v="594101"/>
    <n v="201994.34000000003"/>
    <n v="0.34"/>
    <s v="November"/>
    <n v="11"/>
    <n v="2023"/>
    <n v="46"/>
    <n v="4"/>
  </r>
  <r>
    <x v="39"/>
    <s v="Corporation"/>
    <s v="Contract Manufacturing"/>
    <s v="Overdue"/>
    <s v="Texas"/>
    <n v="989219"/>
    <n v="247304.75"/>
    <n v="0.25"/>
    <s v="November"/>
    <n v="11"/>
    <n v="2023"/>
    <n v="46"/>
    <n v="4"/>
  </r>
  <r>
    <x v="34"/>
    <s v="Small business"/>
    <s v="FMCG"/>
    <s v="Paid"/>
    <s v="Nueva York"/>
    <n v="194293"/>
    <n v="110747.01"/>
    <n v="0.56999999999999995"/>
    <s v="November"/>
    <n v="11"/>
    <n v="2023"/>
    <n v="46"/>
    <n v="4"/>
  </r>
  <r>
    <x v="25"/>
    <s v="Small business"/>
    <s v="Contract Manufacturing"/>
    <s v="Pending"/>
    <s v="Nueva Jersey"/>
    <n v="162708"/>
    <n v="55320.72"/>
    <n v="0.34"/>
    <s v="November"/>
    <n v="11"/>
    <n v="2023"/>
    <n v="47"/>
    <n v="4"/>
  </r>
  <r>
    <x v="20"/>
    <s v="Small business"/>
    <s v="FMCG"/>
    <s v="Paid"/>
    <s v="Georgia"/>
    <n v="246152"/>
    <n v="147691.19999999998"/>
    <n v="0.6"/>
    <s v="November"/>
    <n v="11"/>
    <n v="2023"/>
    <n v="47"/>
    <n v="4"/>
  </r>
  <r>
    <x v="28"/>
    <s v="Corporation"/>
    <s v="Contract Manufacturing"/>
    <s v="Pending"/>
    <s v="Misuri"/>
    <n v="893273"/>
    <n v="348376.47000000003"/>
    <n v="0.39"/>
    <s v="November"/>
    <n v="11"/>
    <n v="2023"/>
    <n v="47"/>
    <n v="4"/>
  </r>
  <r>
    <x v="38"/>
    <s v="Medium-sized business"/>
    <s v="FMCG"/>
    <s v="Pending"/>
    <s v="Misuri"/>
    <n v="258212"/>
    <n v="90374.2"/>
    <n v="0.35"/>
    <s v="November"/>
    <n v="11"/>
    <n v="2023"/>
    <n v="47"/>
    <n v="4"/>
  </r>
  <r>
    <x v="43"/>
    <s v="Corporation"/>
    <s v="Contract Manufacturing"/>
    <s v="Paid"/>
    <s v="Texas"/>
    <n v="1042954"/>
    <n v="333745.28000000003"/>
    <n v="0.32"/>
    <s v="November"/>
    <n v="11"/>
    <n v="2023"/>
    <n v="47"/>
    <n v="4"/>
  </r>
  <r>
    <x v="2"/>
    <s v="Small business"/>
    <s v="Contract Manufacturing"/>
    <s v="Paid"/>
    <s v="Illinois"/>
    <n v="173665"/>
    <n v="45152.9"/>
    <n v="0.26"/>
    <s v="November"/>
    <n v="11"/>
    <n v="2023"/>
    <n v="47"/>
    <n v="4"/>
  </r>
  <r>
    <x v="4"/>
    <s v="Corporation"/>
    <s v="FMCG"/>
    <s v="Processing"/>
    <s v="Arizona"/>
    <n v="1129486"/>
    <n v="700281.32"/>
    <n v="0.62"/>
    <s v="November"/>
    <n v="11"/>
    <n v="2023"/>
    <n v="47"/>
    <n v="4"/>
  </r>
  <r>
    <x v="44"/>
    <s v="Corporation"/>
    <s v="FMCG"/>
    <s v="Pending"/>
    <s v="Massachusetts"/>
    <n v="802829"/>
    <n v="513810.56"/>
    <n v="0.64"/>
    <s v="November"/>
    <n v="11"/>
    <n v="2023"/>
    <n v="48"/>
    <n v="4"/>
  </r>
  <r>
    <x v="2"/>
    <s v="Small business"/>
    <s v="FMCG"/>
    <s v="Pending"/>
    <s v="Illinois"/>
    <n v="166560"/>
    <n v="93273.600000000006"/>
    <n v="0.56000000000000005"/>
    <s v="November"/>
    <n v="11"/>
    <n v="2023"/>
    <n v="48"/>
    <n v="4"/>
  </r>
  <r>
    <x v="30"/>
    <s v="Medium-sized business"/>
    <s v="FMCG"/>
    <s v="Paid"/>
    <s v="Pensilvania"/>
    <n v="462225"/>
    <n v="231112.5"/>
    <n v="0.5"/>
    <s v="November"/>
    <n v="11"/>
    <n v="2023"/>
    <n v="48"/>
    <n v="4"/>
  </r>
  <r>
    <x v="40"/>
    <s v="Corporation"/>
    <s v="FMCG"/>
    <s v="Pending"/>
    <s v="Georgia"/>
    <n v="1050316"/>
    <n v="682705.4"/>
    <n v="0.65"/>
    <s v="November"/>
    <n v="11"/>
    <n v="2023"/>
    <n v="48"/>
    <n v="4"/>
  </r>
  <r>
    <x v="29"/>
    <s v="Medium-sized business"/>
    <s v="FMCG"/>
    <s v="Paid"/>
    <s v="Míchigan"/>
    <n v="443376"/>
    <n v="221688"/>
    <n v="0.5"/>
    <s v="November"/>
    <n v="11"/>
    <n v="2023"/>
    <n v="48"/>
    <n v="4"/>
  </r>
  <r>
    <x v="2"/>
    <s v="Small business"/>
    <s v="FMCG"/>
    <s v="Overdue"/>
    <s v="Illinois"/>
    <n v="204601"/>
    <n v="87978.43"/>
    <n v="0.43"/>
    <s v="November"/>
    <n v="11"/>
    <n v="2023"/>
    <n v="48"/>
    <n v="4"/>
  </r>
  <r>
    <x v="30"/>
    <s v="Medium-sized business"/>
    <s v="FMCG"/>
    <s v="Paid"/>
    <s v="Pensilvania"/>
    <n v="384630"/>
    <n v="250009.5"/>
    <n v="0.65"/>
    <s v="November"/>
    <n v="11"/>
    <n v="2023"/>
    <n v="48"/>
    <n v="4"/>
  </r>
  <r>
    <x v="23"/>
    <s v="Corporation"/>
    <s v="Contract Manufacturing"/>
    <s v="Pending"/>
    <s v="California"/>
    <n v="1291233"/>
    <n v="413194.56"/>
    <n v="0.32"/>
    <s v="November"/>
    <n v="11"/>
    <n v="2023"/>
    <n v="49"/>
    <n v="4"/>
  </r>
  <r>
    <x v="30"/>
    <s v="Medium-sized business"/>
    <s v="FMCG"/>
    <s v="Paid"/>
    <s v="Pensilvania"/>
    <n v="265825"/>
    <n v="108988.25"/>
    <n v="0.41"/>
    <s v="November"/>
    <n v="11"/>
    <n v="2023"/>
    <n v="49"/>
    <n v="4"/>
  </r>
  <r>
    <x v="8"/>
    <s v="Corporation"/>
    <s v="Contract Manufacturing"/>
    <s v="Paid"/>
    <s v="Wisconsin"/>
    <n v="506150"/>
    <n v="111353"/>
    <n v="0.22"/>
    <s v="November"/>
    <n v="11"/>
    <n v="2023"/>
    <n v="49"/>
    <n v="4"/>
  </r>
  <r>
    <x v="23"/>
    <s v="Corporation"/>
    <s v="FMCG"/>
    <s v="Paid"/>
    <s v="California"/>
    <n v="989218"/>
    <n v="494609"/>
    <n v="0.5"/>
    <s v="November"/>
    <n v="11"/>
    <n v="2023"/>
    <n v="49"/>
    <n v="4"/>
  </r>
  <r>
    <x v="46"/>
    <s v="Corporation"/>
    <s v="Industrial cereal products"/>
    <s v="Paid"/>
    <s v="Virginia"/>
    <n v="645360"/>
    <n v="116164.8"/>
    <n v="0.18"/>
    <s v="December"/>
    <n v="12"/>
    <n v="2023"/>
    <n v="49"/>
    <n v="4"/>
  </r>
  <r>
    <x v="26"/>
    <s v="Corporation"/>
    <s v="FMCG"/>
    <s v="Paid"/>
    <s v="Míchigan"/>
    <n v="577472"/>
    <n v="213664.63999999998"/>
    <n v="0.37"/>
    <s v="December"/>
    <n v="12"/>
    <n v="2023"/>
    <n v="49"/>
    <n v="4"/>
  </r>
  <r>
    <x v="25"/>
    <s v="Small business"/>
    <s v="FMCG"/>
    <s v="Paid"/>
    <s v="Nueva Jersey"/>
    <n v="203616"/>
    <n v="71265.599999999991"/>
    <n v="0.35"/>
    <s v="December"/>
    <n v="12"/>
    <n v="2023"/>
    <n v="49"/>
    <n v="4"/>
  </r>
  <r>
    <x v="43"/>
    <s v="Corporation"/>
    <s v="FMCG"/>
    <s v="Pending"/>
    <s v="Texas"/>
    <n v="1781456"/>
    <n v="926357.12"/>
    <n v="0.52"/>
    <s v="December"/>
    <n v="12"/>
    <n v="2023"/>
    <n v="50"/>
    <n v="4"/>
  </r>
  <r>
    <x v="0"/>
    <s v="Small business"/>
    <s v="Industrial cereal products"/>
    <s v="Paid"/>
    <s v="Tennessee"/>
    <n v="247567"/>
    <n v="86648.45"/>
    <n v="0.35"/>
    <s v="December"/>
    <n v="12"/>
    <n v="2023"/>
    <n v="50"/>
    <n v="4"/>
  </r>
  <r>
    <x v="11"/>
    <s v="Medium-sized business"/>
    <s v="FMCG"/>
    <s v="Pending"/>
    <s v="Ohio"/>
    <n v="366813"/>
    <n v="209083.40999999997"/>
    <n v="0.56999999999999995"/>
    <s v="December"/>
    <n v="12"/>
    <n v="2023"/>
    <n v="50"/>
    <n v="4"/>
  </r>
  <r>
    <x v="36"/>
    <s v="Corporation"/>
    <s v="Contract Manufacturing"/>
    <s v="Paid"/>
    <s v="Arizona"/>
    <n v="1101825"/>
    <n v="275456.25"/>
    <n v="0.25"/>
    <s v="December"/>
    <n v="12"/>
    <n v="2023"/>
    <n v="50"/>
    <n v="4"/>
  </r>
  <r>
    <x v="6"/>
    <s v="Medium-sized business"/>
    <s v="FMCG"/>
    <s v="Paid"/>
    <s v="Carolina del Norte"/>
    <n v="479483"/>
    <n v="177408.71"/>
    <n v="0.37"/>
    <s v="December"/>
    <n v="12"/>
    <n v="2023"/>
    <n v="50"/>
    <n v="4"/>
  </r>
  <r>
    <x v="39"/>
    <s v="Corporation"/>
    <s v="Contract Manufacturing"/>
    <s v="Paid"/>
    <s v="Texas"/>
    <n v="546535"/>
    <n v="213148.65"/>
    <n v="0.39"/>
    <s v="December"/>
    <n v="12"/>
    <n v="2023"/>
    <n v="50"/>
    <n v="4"/>
  </r>
  <r>
    <x v="11"/>
    <s v="Medium-sized business"/>
    <s v="FMCG"/>
    <s v="Paid"/>
    <s v="Ohio"/>
    <n v="264999"/>
    <n v="92749.65"/>
    <n v="0.35"/>
    <s v="December"/>
    <n v="12"/>
    <n v="2023"/>
    <n v="50"/>
    <n v="4"/>
  </r>
  <r>
    <x v="41"/>
    <s v="Corporation"/>
    <s v="Contract Manufacturing"/>
    <s v="Pending"/>
    <s v="Míchigan"/>
    <n v="1286207"/>
    <n v="282965.53999999998"/>
    <n v="0.22"/>
    <s v="December"/>
    <n v="12"/>
    <n v="2023"/>
    <n v="51"/>
    <n v="4"/>
  </r>
  <r>
    <x v="7"/>
    <s v="Medium-sized business"/>
    <s v="Industrial cereal products"/>
    <s v="Paid"/>
    <s v="California"/>
    <n v="300644"/>
    <n v="105225.4"/>
    <n v="0.35"/>
    <s v="December"/>
    <n v="12"/>
    <n v="2023"/>
    <n v="51"/>
    <n v="4"/>
  </r>
  <r>
    <x v="15"/>
    <s v="Small business"/>
    <s v="Contract Manufacturing"/>
    <s v="Pending"/>
    <s v="Florida"/>
    <n v="110445"/>
    <n v="37551.300000000003"/>
    <n v="0.34"/>
    <s v="December"/>
    <n v="12"/>
    <n v="2023"/>
    <n v="51"/>
    <n v="4"/>
  </r>
  <r>
    <x v="6"/>
    <s v="Medium-sized business"/>
    <s v="FMCG"/>
    <s v="Paid"/>
    <s v="Carolina del Norte"/>
    <n v="402150"/>
    <n v="160860"/>
    <n v="0.4"/>
    <s v="December"/>
    <n v="12"/>
    <n v="2023"/>
    <n v="51"/>
    <n v="4"/>
  </r>
  <r>
    <x v="36"/>
    <s v="Corporation"/>
    <s v="Contract Manufacturing"/>
    <s v="Pending"/>
    <s v="Arizona"/>
    <n v="1576949"/>
    <n v="473084.69999999995"/>
    <n v="0.3"/>
    <s v="December"/>
    <n v="12"/>
    <n v="2023"/>
    <n v="51"/>
    <n v="4"/>
  </r>
  <r>
    <x v="41"/>
    <s v="Corporation"/>
    <s v="Industrial cereal products"/>
    <s v="Paid"/>
    <s v="Míchigan"/>
    <n v="1564419"/>
    <n v="250307.04"/>
    <n v="0.16"/>
    <s v="December"/>
    <n v="12"/>
    <n v="2023"/>
    <n v="51"/>
    <n v="4"/>
  </r>
  <r>
    <x v="2"/>
    <s v="Small business"/>
    <s v="FMCG"/>
    <s v="Paid"/>
    <s v="Illinois"/>
    <n v="159534"/>
    <n v="92529.719999999987"/>
    <n v="0.57999999999999996"/>
    <s v="December"/>
    <n v="12"/>
    <n v="2023"/>
    <n v="51"/>
    <n v="4"/>
  </r>
  <r>
    <x v="36"/>
    <s v="Corporation"/>
    <s v="FMCG"/>
    <s v="Paid"/>
    <s v="Arizona"/>
    <n v="771522"/>
    <n v="455197.98"/>
    <n v="0.59"/>
    <s v="December"/>
    <n v="12"/>
    <n v="2023"/>
    <n v="52"/>
    <n v="4"/>
  </r>
  <r>
    <x v="9"/>
    <s v="Corporation"/>
    <s v="FMCG"/>
    <s v="Paid"/>
    <s v="Tennessee"/>
    <n v="948955"/>
    <n v="493456.60000000003"/>
    <n v="0.52"/>
    <s v="December"/>
    <n v="12"/>
    <n v="2023"/>
    <n v="52"/>
    <n v="4"/>
  </r>
  <r>
    <x v="43"/>
    <s v="Corporation"/>
    <s v="FMCG"/>
    <s v="Paid"/>
    <s v="Texas"/>
    <n v="1799388"/>
    <n v="1079632.8"/>
    <n v="0.6"/>
    <s v="December"/>
    <n v="12"/>
    <n v="2023"/>
    <n v="52"/>
    <n v="4"/>
  </r>
  <r>
    <x v="40"/>
    <s v="Corporation"/>
    <s v="FMCG"/>
    <s v="Paid"/>
    <s v="Georgia"/>
    <n v="788039"/>
    <n v="378258.72"/>
    <n v="0.48"/>
    <s v="December"/>
    <n v="12"/>
    <n v="2023"/>
    <n v="52"/>
    <n v="4"/>
  </r>
  <r>
    <x v="18"/>
    <s v="Corporation"/>
    <s v="FMCG"/>
    <s v="Paid"/>
    <s v="Washington"/>
    <n v="1184435"/>
    <n v="485618.35"/>
    <n v="0.41"/>
    <s v="December"/>
    <n v="12"/>
    <n v="2023"/>
    <n v="52"/>
    <n v="4"/>
  </r>
  <r>
    <x v="49"/>
    <s v="Small business"/>
    <s v="Industrial cereal products"/>
    <s v="Paid"/>
    <s v="Massachusetts"/>
    <n v="171174"/>
    <n v="27387.84"/>
    <n v="0.16"/>
    <s v="December"/>
    <n v="12"/>
    <n v="2023"/>
    <n v="52"/>
    <n v="4"/>
  </r>
  <r>
    <x v="19"/>
    <s v="Medium-sized business"/>
    <s v="FMCG"/>
    <s v="Paid"/>
    <s v="Carolina del Norte"/>
    <n v="281995"/>
    <n v="155097.25"/>
    <n v="0.55000000000000004"/>
    <s v="December"/>
    <n v="12"/>
    <n v="2023"/>
    <n v="52"/>
    <n v="4"/>
  </r>
  <r>
    <x v="30"/>
    <s v="Medium-sized business"/>
    <s v="FMCG"/>
    <s v="Paid"/>
    <s v="Pensilvania"/>
    <n v="349834"/>
    <n v="136435.26"/>
    <n v="0.39"/>
    <s v="December"/>
    <n v="12"/>
    <n v="2023"/>
    <n v="53"/>
    <n v="4"/>
  </r>
  <r>
    <x v="34"/>
    <s v="Small business"/>
    <s v="FMCG"/>
    <s v="Paid"/>
    <s v="Nueva York"/>
    <n v="183247"/>
    <n v="111780.67"/>
    <n v="0.61"/>
    <s v="December"/>
    <n v="12"/>
    <n v="2023"/>
    <n v="53"/>
    <n v="4"/>
  </r>
  <r>
    <x v="47"/>
    <s v="Corporation"/>
    <s v="FMCG"/>
    <s v="Paid"/>
    <s v="Tennessee"/>
    <n v="1529264"/>
    <n v="871680.48"/>
    <n v="0.56999999999999995"/>
    <s v="December"/>
    <n v="12"/>
    <n v="2023"/>
    <n v="53"/>
    <n v="4"/>
  </r>
  <r>
    <x v="21"/>
    <s v="Corporation"/>
    <s v="Contract Manufacturing"/>
    <s v="Pending"/>
    <s v="Virginia"/>
    <n v="667976"/>
    <n v="260510.64"/>
    <n v="0.39"/>
    <s v="December"/>
    <n v="12"/>
    <n v="2023"/>
    <n v="53"/>
    <n v="4"/>
  </r>
  <r>
    <x v="26"/>
    <s v="Corporation"/>
    <s v="FMCG"/>
    <s v="Pending"/>
    <s v="Míchigan"/>
    <n v="1187178"/>
    <n v="617332.56000000006"/>
    <n v="0.52"/>
    <s v="December"/>
    <n v="12"/>
    <n v="2023"/>
    <n v="53"/>
    <n v="4"/>
  </r>
  <r>
    <x v="37"/>
    <s v="Medium-sized business"/>
    <s v="FMCG"/>
    <s v="Paid"/>
    <s v="Florida"/>
    <n v="319719"/>
    <n v="143873.55000000002"/>
    <n v="0.45"/>
    <s v="December"/>
    <n v="12"/>
    <n v="2023"/>
    <n v="53"/>
    <n v="4"/>
  </r>
  <r>
    <x v="23"/>
    <s v="Corporation"/>
    <s v="FMCG"/>
    <s v="Paid"/>
    <s v="California"/>
    <n v="1521130"/>
    <n v="973523.20000000007"/>
    <n v="0.64"/>
    <s v="December"/>
    <n v="12"/>
    <n v="2023"/>
    <n v="53"/>
    <n v="4"/>
  </r>
  <r>
    <x v="35"/>
    <s v="Medium-sized business"/>
    <s v="Industrial cereal products"/>
    <s v="Paid"/>
    <s v="Misuri"/>
    <n v="496701"/>
    <n v="153977.31"/>
    <n v="0.31"/>
    <s v="January"/>
    <n v="1"/>
    <n v="2024"/>
    <n v="1"/>
    <n v="1"/>
  </r>
  <r>
    <x v="9"/>
    <s v="Corporation"/>
    <s v="Industrial cereal products"/>
    <s v="Pending"/>
    <s v="Tennessee"/>
    <n v="799458"/>
    <n v="119918.7"/>
    <n v="0.15"/>
    <s v="January"/>
    <n v="1"/>
    <n v="2024"/>
    <n v="1"/>
    <n v="1"/>
  </r>
  <r>
    <x v="5"/>
    <s v="Corporation"/>
    <s v="FMCG"/>
    <s v="Pending"/>
    <s v="Florida"/>
    <n v="1155280"/>
    <n v="450559.2"/>
    <n v="0.39"/>
    <s v="January"/>
    <n v="1"/>
    <n v="2024"/>
    <n v="1"/>
    <n v="1"/>
  </r>
  <r>
    <x v="2"/>
    <s v="Small business"/>
    <s v="FMCG"/>
    <s v="Paid"/>
    <s v="Illinois"/>
    <n v="195889"/>
    <n v="125368.96000000001"/>
    <n v="0.64"/>
    <s v="January"/>
    <n v="1"/>
    <n v="2024"/>
    <n v="1"/>
    <n v="1"/>
  </r>
  <r>
    <x v="5"/>
    <s v="Corporation"/>
    <s v="FMCG"/>
    <s v="Paid"/>
    <s v="Florida"/>
    <n v="620495"/>
    <n v="304042.55"/>
    <n v="0.49"/>
    <s v="January"/>
    <n v="1"/>
    <n v="2024"/>
    <n v="1"/>
    <n v="1"/>
  </r>
  <r>
    <x v="4"/>
    <s v="Corporation"/>
    <s v="FMCG"/>
    <s v="Pending"/>
    <s v="Arizona"/>
    <n v="685896"/>
    <n v="404678.63999999996"/>
    <n v="0.59"/>
    <s v="January"/>
    <n v="1"/>
    <n v="2024"/>
    <n v="1"/>
    <n v="1"/>
  </r>
  <r>
    <x v="37"/>
    <s v="Medium-sized business"/>
    <s v="FMCG"/>
    <s v="Overdue"/>
    <s v="Florida"/>
    <n v="461768"/>
    <n v="193942.56"/>
    <n v="0.42"/>
    <s v="January"/>
    <n v="1"/>
    <n v="2024"/>
    <n v="1"/>
    <n v="1"/>
  </r>
  <r>
    <x v="18"/>
    <s v="Corporation"/>
    <s v="FMCG"/>
    <s v="Pending"/>
    <s v="Washington"/>
    <n v="942524"/>
    <n v="565514.4"/>
    <n v="0.6"/>
    <s v="January"/>
    <n v="1"/>
    <n v="2024"/>
    <n v="2"/>
    <n v="1"/>
  </r>
  <r>
    <x v="30"/>
    <s v="Medium-sized business"/>
    <s v="FMCG"/>
    <s v="Paid"/>
    <s v="Pensilvania"/>
    <n v="476476"/>
    <n v="257297.04"/>
    <n v="0.54"/>
    <s v="January"/>
    <n v="1"/>
    <n v="2024"/>
    <n v="2"/>
    <n v="1"/>
  </r>
  <r>
    <x v="3"/>
    <s v="Corporation"/>
    <s v="FMCG"/>
    <s v="Overdue"/>
    <s v="Míchigan"/>
    <n v="1206150"/>
    <n v="711628.5"/>
    <n v="0.59"/>
    <s v="January"/>
    <n v="1"/>
    <n v="2024"/>
    <n v="2"/>
    <n v="1"/>
  </r>
  <r>
    <x v="15"/>
    <s v="Small business"/>
    <s v="FMCG"/>
    <s v="Paid"/>
    <s v="Florida"/>
    <n v="228479"/>
    <n v="100530.76"/>
    <n v="0.44"/>
    <s v="January"/>
    <n v="1"/>
    <n v="2024"/>
    <n v="2"/>
    <n v="1"/>
  </r>
  <r>
    <x v="35"/>
    <s v="Medium-sized business"/>
    <s v="Contract Manufacturing"/>
    <s v="Paid"/>
    <s v="Misuri"/>
    <n v="356787"/>
    <n v="85628.87999999999"/>
    <n v="0.24"/>
    <s v="January"/>
    <n v="1"/>
    <n v="2024"/>
    <n v="2"/>
    <n v="1"/>
  </r>
  <r>
    <x v="4"/>
    <s v="Corporation"/>
    <s v="Industrial cereal products"/>
    <s v="Paid"/>
    <s v="Arizona"/>
    <n v="1144946"/>
    <n v="343483.8"/>
    <n v="0.3"/>
    <s v="January"/>
    <n v="1"/>
    <n v="2024"/>
    <n v="2"/>
    <n v="1"/>
  </r>
  <r>
    <x v="23"/>
    <s v="Corporation"/>
    <s v="FMCG"/>
    <s v="Paid"/>
    <s v="California"/>
    <n v="858824"/>
    <n v="360706.07999999996"/>
    <n v="0.42"/>
    <s v="January"/>
    <n v="1"/>
    <n v="2024"/>
    <n v="2"/>
    <n v="1"/>
  </r>
  <r>
    <x v="42"/>
    <s v="Corporation"/>
    <s v="Contract Manufacturing"/>
    <s v="Paid"/>
    <s v="California"/>
    <n v="1046274"/>
    <n v="387121.38"/>
    <n v="0.37"/>
    <s v="January"/>
    <n v="1"/>
    <n v="2024"/>
    <n v="3"/>
    <n v="1"/>
  </r>
  <r>
    <x v="17"/>
    <s v="Corporation"/>
    <s v="FMCG"/>
    <s v="Paid"/>
    <s v="Texas"/>
    <n v="1173717"/>
    <n v="739441.71"/>
    <n v="0.63"/>
    <s v="January"/>
    <n v="1"/>
    <n v="2024"/>
    <n v="3"/>
    <n v="1"/>
  </r>
  <r>
    <x v="15"/>
    <s v="Small business"/>
    <s v="Contract Manufacturing"/>
    <s v="Overdue"/>
    <s v="Florida"/>
    <n v="218877"/>
    <n v="76606.95"/>
    <n v="0.35"/>
    <s v="January"/>
    <n v="1"/>
    <n v="2024"/>
    <n v="3"/>
    <n v="1"/>
  </r>
  <r>
    <x v="25"/>
    <s v="Small business"/>
    <s v="FMCG"/>
    <s v="Pending"/>
    <s v="Nueva Jersey"/>
    <n v="169256"/>
    <n v="96475.92"/>
    <n v="0.56999999999999995"/>
    <s v="January"/>
    <n v="1"/>
    <n v="2024"/>
    <n v="3"/>
    <n v="1"/>
  </r>
  <r>
    <x v="47"/>
    <s v="Corporation"/>
    <s v="FMCG"/>
    <s v="Paid"/>
    <s v="Tennessee"/>
    <n v="1589074"/>
    <n v="826318.48"/>
    <n v="0.52"/>
    <s v="January"/>
    <n v="1"/>
    <n v="2024"/>
    <n v="3"/>
    <n v="1"/>
  </r>
  <r>
    <x v="49"/>
    <s v="Small business"/>
    <s v="Contract Manufacturing"/>
    <s v="Paid"/>
    <s v="Massachusetts"/>
    <n v="101158"/>
    <n v="22254.76"/>
    <n v="0.22"/>
    <s v="January"/>
    <n v="1"/>
    <n v="2024"/>
    <n v="3"/>
    <n v="1"/>
  </r>
  <r>
    <x v="18"/>
    <s v="Corporation"/>
    <s v="FMCG"/>
    <s v="Pending"/>
    <s v="Washington"/>
    <n v="837760"/>
    <n v="418880"/>
    <n v="0.5"/>
    <s v="January"/>
    <n v="1"/>
    <n v="2024"/>
    <n v="3"/>
    <n v="1"/>
  </r>
  <r>
    <x v="21"/>
    <s v="Corporation"/>
    <s v="Contract Manufacturing"/>
    <s v="Paid"/>
    <s v="Virginia"/>
    <n v="710725"/>
    <n v="220324.75"/>
    <n v="0.31"/>
    <s v="January"/>
    <n v="1"/>
    <n v="2024"/>
    <n v="4"/>
    <n v="1"/>
  </r>
  <r>
    <x v="49"/>
    <s v="Small business"/>
    <s v="Industrial cereal products"/>
    <s v="Paid"/>
    <s v="Massachusetts"/>
    <n v="247191"/>
    <n v="64269.66"/>
    <n v="0.26"/>
    <s v="January"/>
    <n v="1"/>
    <n v="2024"/>
    <n v="4"/>
    <n v="1"/>
  </r>
  <r>
    <x v="3"/>
    <s v="Corporation"/>
    <s v="FMCG"/>
    <s v="Pending"/>
    <s v="Míchigan"/>
    <n v="995819"/>
    <n v="458076.74000000005"/>
    <n v="0.46"/>
    <s v="January"/>
    <n v="1"/>
    <n v="2024"/>
    <n v="4"/>
    <n v="1"/>
  </r>
  <r>
    <x v="17"/>
    <s v="Corporation"/>
    <s v="FMCG"/>
    <s v="Overdue"/>
    <s v="Texas"/>
    <n v="1504483"/>
    <n v="887644.97"/>
    <n v="0.59"/>
    <s v="January"/>
    <n v="1"/>
    <n v="2024"/>
    <n v="4"/>
    <n v="1"/>
  </r>
  <r>
    <x v="27"/>
    <s v="Small business"/>
    <s v="Contract Manufacturing"/>
    <s v="Paid"/>
    <s v="Massachusetts"/>
    <n v="108120"/>
    <n v="33517.199999999997"/>
    <n v="0.31"/>
    <s v="January"/>
    <n v="1"/>
    <n v="2024"/>
    <n v="4"/>
    <n v="1"/>
  </r>
  <r>
    <x v="7"/>
    <s v="Medium-sized business"/>
    <s v="FMCG"/>
    <s v="Paid"/>
    <s v="California"/>
    <n v="292199"/>
    <n v="125645.56999999999"/>
    <n v="0.43"/>
    <s v="January"/>
    <n v="1"/>
    <n v="2024"/>
    <n v="4"/>
    <n v="1"/>
  </r>
  <r>
    <x v="39"/>
    <s v="Corporation"/>
    <s v="FMCG"/>
    <s v="Pending"/>
    <s v="Texas"/>
    <n v="1100516"/>
    <n v="385180.6"/>
    <n v="0.35"/>
    <s v="January"/>
    <n v="1"/>
    <n v="2024"/>
    <n v="4"/>
    <n v="1"/>
  </r>
  <r>
    <x v="12"/>
    <s v="Corporation"/>
    <s v="FMCG"/>
    <s v="Paid"/>
    <s v="Nueva Jersey"/>
    <n v="1789280"/>
    <n v="948318.4"/>
    <n v="0.53"/>
    <s v="January"/>
    <n v="1"/>
    <n v="2024"/>
    <n v="5"/>
    <n v="1"/>
  </r>
  <r>
    <x v="23"/>
    <s v="Corporation"/>
    <s v="FMCG"/>
    <s v="Pending"/>
    <s v="California"/>
    <n v="809458"/>
    <n v="485674.8"/>
    <n v="0.6"/>
    <s v="January"/>
    <n v="1"/>
    <n v="2024"/>
    <n v="5"/>
    <n v="1"/>
  </r>
  <r>
    <x v="43"/>
    <s v="Corporation"/>
    <s v="FMCG"/>
    <s v="Paid"/>
    <s v="Texas"/>
    <n v="503367"/>
    <n v="266784.51"/>
    <n v="0.53"/>
    <s v="January"/>
    <n v="1"/>
    <n v="2024"/>
    <n v="5"/>
    <n v="1"/>
  </r>
  <r>
    <x v="15"/>
    <s v="Small business"/>
    <s v="Contract Manufacturing"/>
    <s v="Paid"/>
    <s v="Florida"/>
    <n v="191393"/>
    <n v="53590.040000000008"/>
    <n v="0.28000000000000003"/>
    <s v="February"/>
    <n v="2"/>
    <n v="2024"/>
    <n v="5"/>
    <n v="1"/>
  </r>
  <r>
    <x v="27"/>
    <s v="Small business"/>
    <s v="Contract Manufacturing"/>
    <s v="Paid"/>
    <s v="Massachusetts"/>
    <n v="133484"/>
    <n v="28031.64"/>
    <n v="0.21"/>
    <s v="February"/>
    <n v="2"/>
    <n v="2024"/>
    <n v="5"/>
    <n v="1"/>
  </r>
  <r>
    <x v="20"/>
    <s v="Small business"/>
    <s v="Contract Manufacturing"/>
    <s v="Paid"/>
    <s v="Georgia"/>
    <n v="242424"/>
    <n v="72727.199999999997"/>
    <n v="0.3"/>
    <s v="February"/>
    <n v="2"/>
    <n v="2024"/>
    <n v="5"/>
    <n v="1"/>
  </r>
  <r>
    <x v="35"/>
    <s v="Medium-sized business"/>
    <s v="FMCG"/>
    <s v="Pending"/>
    <s v="Misuri"/>
    <n v="393378"/>
    <n v="165218.75999999998"/>
    <n v="0.42"/>
    <s v="February"/>
    <n v="2"/>
    <n v="2024"/>
    <n v="5"/>
    <n v="1"/>
  </r>
  <r>
    <x v="36"/>
    <s v="Corporation"/>
    <s v="Contract Manufacturing"/>
    <s v="Paid"/>
    <s v="Arizona"/>
    <n v="1513092"/>
    <n v="484189.44"/>
    <n v="0.32"/>
    <s v="February"/>
    <n v="2"/>
    <n v="2024"/>
    <n v="6"/>
    <n v="1"/>
  </r>
  <r>
    <x v="4"/>
    <s v="Corporation"/>
    <s v="FMCG"/>
    <s v="Pending"/>
    <s v="Arizona"/>
    <n v="531428"/>
    <n v="249771.15999999997"/>
    <n v="0.47"/>
    <s v="February"/>
    <n v="2"/>
    <n v="2024"/>
    <n v="6"/>
    <n v="1"/>
  </r>
  <r>
    <x v="20"/>
    <s v="Small business"/>
    <s v="Industrial cereal products"/>
    <s v="Paid"/>
    <s v="Georgia"/>
    <n v="196056"/>
    <n v="68619.599999999991"/>
    <n v="0.35"/>
    <s v="February"/>
    <n v="2"/>
    <n v="2024"/>
    <n v="6"/>
    <n v="1"/>
  </r>
  <r>
    <x v="9"/>
    <s v="Corporation"/>
    <s v="FMCG"/>
    <s v="Overdue"/>
    <s v="Tennessee"/>
    <n v="1652743"/>
    <n v="909008.65"/>
    <n v="0.55000000000000004"/>
    <s v="February"/>
    <n v="2"/>
    <n v="2024"/>
    <n v="6"/>
    <n v="1"/>
  </r>
  <r>
    <x v="47"/>
    <s v="Corporation"/>
    <s v="FMCG"/>
    <s v="Paid"/>
    <s v="Tennessee"/>
    <n v="1690422"/>
    <n v="1031157.4199999999"/>
    <n v="0.61"/>
    <s v="February"/>
    <n v="2"/>
    <n v="2024"/>
    <n v="6"/>
    <n v="1"/>
  </r>
  <r>
    <x v="21"/>
    <s v="Corporation"/>
    <s v="FMCG"/>
    <s v="Paid"/>
    <s v="Virginia"/>
    <n v="1233106"/>
    <n v="801518.9"/>
    <n v="0.65"/>
    <s v="February"/>
    <n v="2"/>
    <n v="2024"/>
    <n v="6"/>
    <n v="1"/>
  </r>
  <r>
    <x v="35"/>
    <s v="Medium-sized business"/>
    <s v="FMCG"/>
    <s v="Paid"/>
    <s v="Misuri"/>
    <n v="326766"/>
    <n v="137241.72"/>
    <n v="0.42"/>
    <s v="February"/>
    <n v="2"/>
    <n v="2024"/>
    <n v="6"/>
    <n v="1"/>
  </r>
  <r>
    <x v="5"/>
    <s v="Corporation"/>
    <s v="FMCG"/>
    <s v="Paid"/>
    <s v="Florida"/>
    <n v="900339"/>
    <n v="333125.43"/>
    <n v="0.37"/>
    <s v="February"/>
    <n v="2"/>
    <n v="2024"/>
    <n v="7"/>
    <n v="1"/>
  </r>
  <r>
    <x v="12"/>
    <s v="Corporation"/>
    <s v="FMCG"/>
    <s v="Paid"/>
    <s v="Nueva Jersey"/>
    <n v="1278764"/>
    <n v="588231.44000000006"/>
    <n v="0.46"/>
    <s v="February"/>
    <n v="2"/>
    <n v="2024"/>
    <n v="7"/>
    <n v="1"/>
  </r>
  <r>
    <x v="29"/>
    <s v="Medium-sized business"/>
    <s v="FMCG"/>
    <s v="Paid"/>
    <s v="Míchigan"/>
    <n v="328748"/>
    <n v="174236.44"/>
    <n v="0.53"/>
    <s v="February"/>
    <n v="2"/>
    <n v="2024"/>
    <n v="7"/>
    <n v="1"/>
  </r>
  <r>
    <x v="28"/>
    <s v="Corporation"/>
    <s v="FMCG"/>
    <s v="Paid"/>
    <s v="Misuri"/>
    <n v="800551"/>
    <n v="400275.5"/>
    <n v="0.5"/>
    <s v="February"/>
    <n v="2"/>
    <n v="2024"/>
    <n v="7"/>
    <n v="1"/>
  </r>
  <r>
    <x v="37"/>
    <s v="Medium-sized business"/>
    <s v="FMCG"/>
    <s v="Paid"/>
    <s v="Florida"/>
    <n v="250450"/>
    <n v="125225"/>
    <n v="0.5"/>
    <s v="February"/>
    <n v="2"/>
    <n v="2024"/>
    <n v="7"/>
    <n v="1"/>
  </r>
  <r>
    <x v="15"/>
    <s v="Small business"/>
    <s v="Contract Manufacturing"/>
    <s v="Paid"/>
    <s v="Florida"/>
    <n v="145389"/>
    <n v="34893.360000000001"/>
    <n v="0.24"/>
    <s v="February"/>
    <n v="2"/>
    <n v="2024"/>
    <n v="7"/>
    <n v="1"/>
  </r>
  <r>
    <x v="35"/>
    <s v="Medium-sized business"/>
    <s v="FMCG"/>
    <s v="Paid"/>
    <s v="Misuri"/>
    <n v="318216"/>
    <n v="140015.04000000001"/>
    <n v="0.44"/>
    <s v="February"/>
    <n v="2"/>
    <n v="2024"/>
    <n v="7"/>
    <n v="1"/>
  </r>
  <r>
    <x v="39"/>
    <s v="Corporation"/>
    <s v="Contract Manufacturing"/>
    <s v="Paid"/>
    <s v="Texas"/>
    <n v="1697393"/>
    <n v="407374.32"/>
    <n v="0.24"/>
    <s v="February"/>
    <n v="2"/>
    <n v="2024"/>
    <n v="8"/>
    <n v="1"/>
  </r>
  <r>
    <x v="15"/>
    <s v="Small business"/>
    <s v="FMCG"/>
    <s v="Paid"/>
    <s v="Florida"/>
    <n v="164914"/>
    <n v="79158.720000000001"/>
    <n v="0.48"/>
    <s v="February"/>
    <n v="2"/>
    <n v="2024"/>
    <n v="8"/>
    <n v="1"/>
  </r>
  <r>
    <x v="9"/>
    <s v="Corporation"/>
    <s v="Industrial cereal products"/>
    <s v="Paid"/>
    <s v="Tennessee"/>
    <n v="1569006"/>
    <n v="423631.62000000005"/>
    <n v="0.27"/>
    <s v="February"/>
    <n v="2"/>
    <n v="2024"/>
    <n v="8"/>
    <n v="1"/>
  </r>
  <r>
    <x v="17"/>
    <s v="Corporation"/>
    <s v="Contract Manufacturing"/>
    <s v="Pending"/>
    <s v="Texas"/>
    <n v="1137081"/>
    <n v="443461.59"/>
    <n v="0.39"/>
    <s v="February"/>
    <n v="2"/>
    <n v="2024"/>
    <n v="8"/>
    <n v="1"/>
  </r>
  <r>
    <x v="17"/>
    <s v="Corporation"/>
    <s v="Contract Manufacturing"/>
    <s v="Paid"/>
    <s v="Texas"/>
    <n v="735648"/>
    <n v="198624.96000000002"/>
    <n v="0.27"/>
    <s v="February"/>
    <n v="2"/>
    <n v="2024"/>
    <n v="8"/>
    <n v="1"/>
  </r>
  <r>
    <x v="11"/>
    <s v="Medium-sized business"/>
    <s v="Contract Manufacturing"/>
    <s v="Pending"/>
    <s v="Ohio"/>
    <n v="463501"/>
    <n v="97335.209999999992"/>
    <n v="0.21"/>
    <s v="February"/>
    <n v="2"/>
    <n v="2024"/>
    <n v="8"/>
    <n v="1"/>
  </r>
  <r>
    <x v="46"/>
    <s v="Corporation"/>
    <s v="FMCG"/>
    <s v="Paid"/>
    <s v="Virginia"/>
    <n v="1024456"/>
    <n v="501983.44"/>
    <n v="0.49"/>
    <s v="February"/>
    <n v="2"/>
    <n v="2024"/>
    <n v="8"/>
    <n v="1"/>
  </r>
  <r>
    <x v="30"/>
    <s v="Medium-sized business"/>
    <s v="Contract Manufacturing"/>
    <s v="Paid"/>
    <s v="Pensilvania"/>
    <n v="304677"/>
    <n v="73122.48"/>
    <n v="0.24"/>
    <s v="February"/>
    <n v="2"/>
    <n v="2024"/>
    <n v="9"/>
    <n v="1"/>
  </r>
  <r>
    <x v="0"/>
    <s v="Small business"/>
    <s v="Contract Manufacturing"/>
    <s v="Paid"/>
    <s v="Tennessee"/>
    <n v="135163"/>
    <n v="32439.119999999999"/>
    <n v="0.24"/>
    <s v="February"/>
    <n v="2"/>
    <n v="2024"/>
    <n v="9"/>
    <n v="1"/>
  </r>
  <r>
    <x v="10"/>
    <s v="Corporation"/>
    <s v="FMCG"/>
    <s v="Paid"/>
    <s v="Ohio"/>
    <n v="1647964"/>
    <n v="593267.03999999992"/>
    <n v="0.36"/>
    <s v="February"/>
    <n v="2"/>
    <n v="2024"/>
    <n v="9"/>
    <n v="1"/>
  </r>
  <r>
    <x v="48"/>
    <s v="Corporation"/>
    <s v="Industrial cereal products"/>
    <s v="Paid"/>
    <s v="Washington"/>
    <n v="795349"/>
    <n v="119302.34999999999"/>
    <n v="0.15"/>
    <s v="February"/>
    <n v="2"/>
    <n v="2024"/>
    <n v="9"/>
    <n v="1"/>
  </r>
  <r>
    <x v="21"/>
    <s v="Corporation"/>
    <s v="Contract Manufacturing"/>
    <s v="Paid"/>
    <s v="Virginia"/>
    <n v="1754329"/>
    <n v="526298.69999999995"/>
    <n v="0.3"/>
    <s v="March"/>
    <n v="3"/>
    <n v="2024"/>
    <n v="9"/>
    <n v="1"/>
  </r>
  <r>
    <x v="49"/>
    <s v="Small business"/>
    <s v="FMCG"/>
    <s v="Paid"/>
    <s v="Massachusetts"/>
    <n v="118916"/>
    <n v="47566.400000000001"/>
    <n v="0.4"/>
    <s v="March"/>
    <n v="3"/>
    <n v="2024"/>
    <n v="9"/>
    <n v="1"/>
  </r>
  <r>
    <x v="41"/>
    <s v="Corporation"/>
    <s v="Industrial cereal products"/>
    <s v="Paid"/>
    <s v="Míchigan"/>
    <n v="1071029"/>
    <n v="203495.51"/>
    <n v="0.19"/>
    <s v="March"/>
    <n v="3"/>
    <n v="2024"/>
    <n v="9"/>
    <n v="1"/>
  </r>
  <r>
    <x v="9"/>
    <s v="Corporation"/>
    <s v="FMCG"/>
    <s v="Pending"/>
    <s v="Tennessee"/>
    <n v="989546"/>
    <n v="534354.84000000008"/>
    <n v="0.54"/>
    <s v="March"/>
    <n v="3"/>
    <n v="2024"/>
    <n v="10"/>
    <n v="1"/>
  </r>
  <r>
    <x v="5"/>
    <s v="Corporation"/>
    <s v="Contract Manufacturing"/>
    <s v="Paid"/>
    <s v="Florida"/>
    <n v="1245808"/>
    <n v="286535.84000000003"/>
    <n v="0.23"/>
    <s v="March"/>
    <n v="3"/>
    <n v="2024"/>
    <n v="10"/>
    <n v="1"/>
  </r>
  <r>
    <x v="1"/>
    <s v="Medium-sized business"/>
    <s v="FMCG"/>
    <s v="Paid"/>
    <s v="Virginia"/>
    <n v="356933"/>
    <n v="185605.16"/>
    <n v="0.52"/>
    <s v="March"/>
    <n v="3"/>
    <n v="2024"/>
    <n v="10"/>
    <n v="1"/>
  </r>
  <r>
    <x v="47"/>
    <s v="Corporation"/>
    <s v="FMCG"/>
    <s v="Paid"/>
    <s v="Tennessee"/>
    <n v="776925"/>
    <n v="489462.75"/>
    <n v="0.63"/>
    <s v="March"/>
    <n v="3"/>
    <n v="2024"/>
    <n v="10"/>
    <n v="1"/>
  </r>
  <r>
    <x v="7"/>
    <s v="Medium-sized business"/>
    <s v="FMCG"/>
    <s v="Paid"/>
    <s v="California"/>
    <n v="467590"/>
    <n v="266526.3"/>
    <n v="0.56999999999999995"/>
    <s v="March"/>
    <n v="3"/>
    <n v="2024"/>
    <n v="10"/>
    <n v="1"/>
  </r>
  <r>
    <x v="34"/>
    <s v="Small business"/>
    <s v="Contract Manufacturing"/>
    <s v="Pending"/>
    <s v="Nueva York"/>
    <n v="96282"/>
    <n v="20219.219999999998"/>
    <n v="0.21"/>
    <s v="March"/>
    <n v="3"/>
    <n v="2024"/>
    <n v="10"/>
    <n v="1"/>
  </r>
  <r>
    <x v="34"/>
    <s v="Small business"/>
    <s v="FMCG"/>
    <s v="Paid"/>
    <s v="Nueva York"/>
    <n v="183365"/>
    <n v="67845.05"/>
    <n v="0.37"/>
    <s v="March"/>
    <n v="3"/>
    <n v="2024"/>
    <n v="10"/>
    <n v="1"/>
  </r>
  <r>
    <x v="40"/>
    <s v="Corporation"/>
    <s v="Contract Manufacturing"/>
    <s v="Pending"/>
    <s v="Georgia"/>
    <n v="1346149"/>
    <n v="417306.19"/>
    <n v="0.31"/>
    <s v="March"/>
    <n v="3"/>
    <n v="2024"/>
    <n v="11"/>
    <n v="1"/>
  </r>
  <r>
    <x v="2"/>
    <s v="Small business"/>
    <s v="Industrial cereal products"/>
    <s v="Overdue"/>
    <s v="Illinois"/>
    <n v="162155"/>
    <n v="48646.5"/>
    <n v="0.3"/>
    <s v="March"/>
    <n v="3"/>
    <n v="2024"/>
    <n v="11"/>
    <n v="1"/>
  </r>
  <r>
    <x v="24"/>
    <s v="Corporation"/>
    <s v="FMCG"/>
    <s v="Paid"/>
    <s v="Indiana"/>
    <n v="807345"/>
    <n v="452113.20000000007"/>
    <n v="0.56000000000000005"/>
    <s v="March"/>
    <n v="3"/>
    <n v="2024"/>
    <n v="11"/>
    <n v="1"/>
  </r>
  <r>
    <x v="42"/>
    <s v="Corporation"/>
    <s v="Contract Manufacturing"/>
    <s v="Overdue"/>
    <s v="California"/>
    <n v="1120192"/>
    <n v="268846.08000000002"/>
    <n v="0.24"/>
    <s v="March"/>
    <n v="3"/>
    <n v="2024"/>
    <n v="11"/>
    <n v="1"/>
  </r>
  <r>
    <x v="29"/>
    <s v="Medium-sized business"/>
    <s v="FMCG"/>
    <s v="Paid"/>
    <s v="Míchigan"/>
    <n v="326542"/>
    <n v="195925.19999999998"/>
    <n v="0.6"/>
    <s v="March"/>
    <n v="3"/>
    <n v="2024"/>
    <n v="11"/>
    <n v="1"/>
  </r>
  <r>
    <x v="12"/>
    <s v="Corporation"/>
    <s v="Industrial cereal products"/>
    <s v="Paid"/>
    <s v="Nueva Jersey"/>
    <n v="553733"/>
    <n v="110746.6"/>
    <n v="0.2"/>
    <s v="March"/>
    <n v="3"/>
    <n v="2024"/>
    <n v="11"/>
    <n v="1"/>
  </r>
  <r>
    <x v="49"/>
    <s v="Small business"/>
    <s v="FMCG"/>
    <s v="Paid"/>
    <s v="Massachusetts"/>
    <n v="185776"/>
    <n v="70594.880000000005"/>
    <n v="0.38"/>
    <s v="March"/>
    <n v="3"/>
    <n v="2024"/>
    <n v="11"/>
    <n v="1"/>
  </r>
  <r>
    <x v="22"/>
    <s v="Corporation"/>
    <s v="FMCG"/>
    <s v="Paid"/>
    <s v="Nueva Jersey"/>
    <n v="1044899"/>
    <n v="595592.42999999993"/>
    <n v="0.56999999999999995"/>
    <s v="March"/>
    <n v="3"/>
    <n v="2024"/>
    <n v="12"/>
    <n v="1"/>
  </r>
  <r>
    <x v="21"/>
    <s v="Corporation"/>
    <s v="FMCG"/>
    <s v="Paid"/>
    <s v="Virginia"/>
    <n v="884310"/>
    <n v="557115.30000000005"/>
    <n v="0.63"/>
    <s v="March"/>
    <n v="3"/>
    <n v="2024"/>
    <n v="12"/>
    <n v="1"/>
  </r>
  <r>
    <x v="13"/>
    <s v="Medium-sized business"/>
    <s v="Industrial cereal products"/>
    <s v="Paid"/>
    <s v="Maryland"/>
    <n v="378403"/>
    <n v="79464.62999999999"/>
    <n v="0.21"/>
    <s v="March"/>
    <n v="3"/>
    <n v="2024"/>
    <n v="12"/>
    <n v="1"/>
  </r>
  <r>
    <x v="2"/>
    <s v="Small business"/>
    <s v="FMCG"/>
    <s v="Pending"/>
    <s v="Illinois"/>
    <n v="119695"/>
    <n v="68226.149999999994"/>
    <n v="0.56999999999999995"/>
    <s v="March"/>
    <n v="3"/>
    <n v="2024"/>
    <n v="12"/>
    <n v="1"/>
  </r>
  <r>
    <x v="7"/>
    <s v="Medium-sized business"/>
    <s v="Contract Manufacturing"/>
    <s v="Paid"/>
    <s v="California"/>
    <n v="468741"/>
    <n v="154684.53"/>
    <n v="0.33"/>
    <s v="March"/>
    <n v="3"/>
    <n v="2024"/>
    <n v="12"/>
    <n v="1"/>
  </r>
  <r>
    <x v="47"/>
    <s v="Corporation"/>
    <s v="Industrial cereal products"/>
    <s v="Paid"/>
    <s v="Tennessee"/>
    <n v="1181904"/>
    <n v="212742.72"/>
    <n v="0.18"/>
    <s v="March"/>
    <n v="3"/>
    <n v="2024"/>
    <n v="12"/>
    <n v="1"/>
  </r>
  <r>
    <x v="46"/>
    <s v="Corporation"/>
    <s v="FMCG"/>
    <s v="Paid"/>
    <s v="Virginia"/>
    <n v="930270"/>
    <n v="483740.4"/>
    <n v="0.52"/>
    <s v="March"/>
    <n v="3"/>
    <n v="2024"/>
    <n v="12"/>
    <n v="1"/>
  </r>
  <r>
    <x v="36"/>
    <s v="Corporation"/>
    <s v="Industrial cereal products"/>
    <s v="Pending"/>
    <s v="Arizona"/>
    <n v="1614764"/>
    <n v="290657.51999999996"/>
    <n v="0.18"/>
    <s v="March"/>
    <n v="3"/>
    <n v="2024"/>
    <n v="13"/>
    <n v="1"/>
  </r>
  <r>
    <x v="29"/>
    <s v="Medium-sized business"/>
    <s v="FMCG"/>
    <s v="Paid"/>
    <s v="Míchigan"/>
    <n v="450322"/>
    <n v="234167.44"/>
    <n v="0.52"/>
    <s v="March"/>
    <n v="3"/>
    <n v="2024"/>
    <n v="13"/>
    <n v="1"/>
  </r>
  <r>
    <x v="48"/>
    <s v="Corporation"/>
    <s v="FMCG"/>
    <s v="Paid"/>
    <s v="Washington"/>
    <n v="1433205"/>
    <n v="773930.70000000007"/>
    <n v="0.54"/>
    <s v="March"/>
    <n v="3"/>
    <n v="2024"/>
    <n v="13"/>
    <n v="1"/>
  </r>
  <r>
    <x v="27"/>
    <s v="Small business"/>
    <s v="FMCG"/>
    <s v="Paid"/>
    <s v="Massachusetts"/>
    <n v="118346"/>
    <n v="47338.400000000001"/>
    <n v="0.4"/>
    <s v="March"/>
    <n v="3"/>
    <n v="2024"/>
    <n v="13"/>
    <n v="1"/>
  </r>
  <r>
    <x v="44"/>
    <s v="Corporation"/>
    <s v="FMCG"/>
    <s v="Paid"/>
    <s v="Massachusetts"/>
    <n v="1355675"/>
    <n v="840518.5"/>
    <n v="0.62"/>
    <s v="March"/>
    <n v="3"/>
    <n v="2024"/>
    <n v="13"/>
    <n v="1"/>
  </r>
  <r>
    <x v="13"/>
    <s v="Medium-sized business"/>
    <s v="FMCG"/>
    <s v="Paid"/>
    <s v="Maryland"/>
    <n v="480191"/>
    <n v="302520.33"/>
    <n v="0.63"/>
    <s v="March"/>
    <n v="3"/>
    <n v="2024"/>
    <n v="13"/>
    <n v="1"/>
  </r>
  <r>
    <x v="33"/>
    <s v="Corporation"/>
    <s v="Industrial cereal products"/>
    <s v="Paid"/>
    <s v="Washington"/>
    <n v="812574"/>
    <n v="203143.5"/>
    <n v="0.25"/>
    <s v="March"/>
    <n v="3"/>
    <n v="2024"/>
    <n v="13"/>
    <n v="1"/>
  </r>
  <r>
    <x v="48"/>
    <s v="Corporation"/>
    <s v="FMCG"/>
    <s v="Paid"/>
    <s v="Washington"/>
    <n v="510940"/>
    <n v="219704.19999999998"/>
    <n v="0.43"/>
    <s v="April"/>
    <n v="4"/>
    <n v="2024"/>
    <n v="14"/>
    <n v="2"/>
  </r>
  <r>
    <x v="28"/>
    <s v="Corporation"/>
    <s v="Contract Manufacturing"/>
    <s v="Paid"/>
    <s v="Misuri"/>
    <n v="1512098"/>
    <n v="529234.29999999993"/>
    <n v="0.35"/>
    <s v="April"/>
    <n v="4"/>
    <n v="2024"/>
    <n v="14"/>
    <n v="2"/>
  </r>
  <r>
    <x v="2"/>
    <s v="Small business"/>
    <s v="Contract Manufacturing"/>
    <s v="Paid"/>
    <s v="Illinois"/>
    <n v="192678"/>
    <n v="57803.4"/>
    <n v="0.3"/>
    <s v="April"/>
    <n v="4"/>
    <n v="2024"/>
    <n v="14"/>
    <n v="2"/>
  </r>
  <r>
    <x v="16"/>
    <s v="Corporation"/>
    <s v="FMCG"/>
    <s v="Pending"/>
    <s v="Texas"/>
    <n v="1638360"/>
    <n v="901098.00000000012"/>
    <n v="0.55000000000000004"/>
    <s v="April"/>
    <n v="4"/>
    <n v="2024"/>
    <n v="14"/>
    <n v="2"/>
  </r>
  <r>
    <x v="45"/>
    <s v="Small business"/>
    <s v="Contract Manufacturing"/>
    <s v="Paid"/>
    <s v="Florida"/>
    <n v="224212"/>
    <n v="73989.960000000006"/>
    <n v="0.33"/>
    <s v="April"/>
    <n v="4"/>
    <n v="2024"/>
    <n v="14"/>
    <n v="2"/>
  </r>
  <r>
    <x v="1"/>
    <s v="Medium-sized business"/>
    <s v="FMCG"/>
    <s v="Pending"/>
    <s v="Virginia"/>
    <n v="369253"/>
    <n v="232629.39"/>
    <n v="0.63"/>
    <s v="April"/>
    <n v="4"/>
    <n v="2024"/>
    <n v="14"/>
    <n v="2"/>
  </r>
  <r>
    <x v="11"/>
    <s v="Medium-sized business"/>
    <s v="FMCG"/>
    <s v="Pending"/>
    <s v="Ohio"/>
    <n v="282681"/>
    <n v="166781.78999999998"/>
    <n v="0.59"/>
    <s v="April"/>
    <n v="4"/>
    <n v="2024"/>
    <n v="14"/>
    <n v="2"/>
  </r>
  <r>
    <x v="33"/>
    <s v="Corporation"/>
    <s v="FMCG"/>
    <s v="Paid"/>
    <s v="Washington"/>
    <n v="1603265"/>
    <n v="673371.29999999993"/>
    <n v="0.42"/>
    <s v="April"/>
    <n v="4"/>
    <n v="2024"/>
    <n v="15"/>
    <n v="2"/>
  </r>
  <r>
    <x v="14"/>
    <s v="Small business"/>
    <s v="Contract Manufacturing"/>
    <s v="Overdue"/>
    <s v="Nueva Jersey"/>
    <n v="101637"/>
    <n v="29474.73"/>
    <n v="0.28999999999999998"/>
    <s v="April"/>
    <n v="4"/>
    <n v="2024"/>
    <n v="15"/>
    <n v="2"/>
  </r>
  <r>
    <x v="4"/>
    <s v="Corporation"/>
    <s v="FMCG"/>
    <s v="Paid"/>
    <s v="Arizona"/>
    <n v="1394023"/>
    <n v="529728.74"/>
    <n v="0.38"/>
    <s v="April"/>
    <n v="4"/>
    <n v="2024"/>
    <n v="15"/>
    <n v="2"/>
  </r>
  <r>
    <x v="24"/>
    <s v="Corporation"/>
    <s v="Contract Manufacturing"/>
    <s v="Paid"/>
    <s v="Indiana"/>
    <n v="615522"/>
    <n v="240053.58000000002"/>
    <n v="0.39"/>
    <s v="April"/>
    <n v="4"/>
    <n v="2024"/>
    <n v="15"/>
    <n v="2"/>
  </r>
  <r>
    <x v="17"/>
    <s v="Corporation"/>
    <s v="FMCG"/>
    <s v="Paid"/>
    <s v="Texas"/>
    <n v="1080885"/>
    <n v="551251.35"/>
    <n v="0.51"/>
    <s v="April"/>
    <n v="4"/>
    <n v="2024"/>
    <n v="15"/>
    <n v="2"/>
  </r>
  <r>
    <x v="20"/>
    <s v="Small business"/>
    <s v="FMCG"/>
    <s v="Pending"/>
    <s v="Georgia"/>
    <n v="109182"/>
    <n v="57866.460000000006"/>
    <n v="0.53"/>
    <s v="April"/>
    <n v="4"/>
    <n v="2024"/>
    <n v="15"/>
    <n v="2"/>
  </r>
  <r>
    <x v="48"/>
    <s v="Corporation"/>
    <s v="FMCG"/>
    <s v="Paid"/>
    <s v="Washington"/>
    <n v="999019"/>
    <n v="349656.64999999997"/>
    <n v="0.35"/>
    <s v="April"/>
    <n v="4"/>
    <n v="2024"/>
    <n v="15"/>
    <n v="2"/>
  </r>
  <r>
    <x v="30"/>
    <s v="Medium-sized business"/>
    <s v="FMCG"/>
    <s v="Paid"/>
    <s v="Pensilvania"/>
    <n v="374481"/>
    <n v="153537.21"/>
    <n v="0.41"/>
    <s v="April"/>
    <n v="4"/>
    <n v="2024"/>
    <n v="16"/>
    <n v="2"/>
  </r>
  <r>
    <x v="24"/>
    <s v="Corporation"/>
    <s v="Contract Manufacturing"/>
    <s v="Pending"/>
    <s v="Indiana"/>
    <n v="734617"/>
    <n v="271808.28999999998"/>
    <n v="0.37"/>
    <s v="April"/>
    <n v="4"/>
    <n v="2024"/>
    <n v="16"/>
    <n v="2"/>
  </r>
  <r>
    <x v="9"/>
    <s v="Corporation"/>
    <s v="Industrial cereal products"/>
    <s v="Paid"/>
    <s v="Tennessee"/>
    <n v="1754572"/>
    <n v="473734.44"/>
    <n v="0.27"/>
    <s v="April"/>
    <n v="4"/>
    <n v="2024"/>
    <n v="16"/>
    <n v="2"/>
  </r>
  <r>
    <x v="18"/>
    <s v="Corporation"/>
    <s v="FMCG"/>
    <s v="Paid"/>
    <s v="Washington"/>
    <n v="1730236"/>
    <n v="1107351.04"/>
    <n v="0.64"/>
    <s v="April"/>
    <n v="4"/>
    <n v="2024"/>
    <n v="16"/>
    <n v="2"/>
  </r>
  <r>
    <x v="38"/>
    <s v="Medium-sized business"/>
    <s v="FMCG"/>
    <s v="Paid"/>
    <s v="Misuri"/>
    <n v="276901"/>
    <n v="99684.36"/>
    <n v="0.36"/>
    <s v="April"/>
    <n v="4"/>
    <n v="2024"/>
    <n v="16"/>
    <n v="2"/>
  </r>
  <r>
    <x v="8"/>
    <s v="Corporation"/>
    <s v="FMCG"/>
    <s v="Paid"/>
    <s v="Wisconsin"/>
    <n v="1494110"/>
    <n v="522938.49999999994"/>
    <n v="0.35"/>
    <s v="April"/>
    <n v="4"/>
    <n v="2024"/>
    <n v="16"/>
    <n v="2"/>
  </r>
  <r>
    <x v="35"/>
    <s v="Medium-sized business"/>
    <s v="Contract Manufacturing"/>
    <s v="Pending"/>
    <s v="Misuri"/>
    <n v="475714"/>
    <n v="166499.9"/>
    <n v="0.35"/>
    <s v="April"/>
    <n v="4"/>
    <n v="2024"/>
    <n v="16"/>
    <n v="2"/>
  </r>
  <r>
    <x v="32"/>
    <s v="Medium-sized business"/>
    <s v="FMCG"/>
    <s v="Paid"/>
    <s v="Washington"/>
    <n v="332284"/>
    <n v="146204.96"/>
    <n v="0.44"/>
    <s v="April"/>
    <n v="4"/>
    <n v="2024"/>
    <n v="17"/>
    <n v="2"/>
  </r>
  <r>
    <x v="43"/>
    <s v="Corporation"/>
    <s v="FMCG"/>
    <s v="Paid"/>
    <s v="Texas"/>
    <n v="911203"/>
    <n v="555833.82999999996"/>
    <n v="0.61"/>
    <s v="April"/>
    <n v="4"/>
    <n v="2024"/>
    <n v="17"/>
    <n v="2"/>
  </r>
  <r>
    <x v="21"/>
    <s v="Corporation"/>
    <s v="FMCG"/>
    <s v="Overdue"/>
    <s v="Virginia"/>
    <n v="736836"/>
    <n v="456838.32"/>
    <n v="0.62"/>
    <s v="April"/>
    <n v="4"/>
    <n v="2024"/>
    <n v="17"/>
    <n v="2"/>
  </r>
  <r>
    <x v="33"/>
    <s v="Corporation"/>
    <s v="Contract Manufacturing"/>
    <s v="Paid"/>
    <s v="Washington"/>
    <n v="1272884"/>
    <n v="280034.48"/>
    <n v="0.22"/>
    <s v="April"/>
    <n v="4"/>
    <n v="2024"/>
    <n v="17"/>
    <n v="2"/>
  </r>
  <r>
    <x v="19"/>
    <s v="Medium-sized business"/>
    <s v="FMCG"/>
    <s v="Paid"/>
    <s v="Carolina del Norte"/>
    <n v="485004"/>
    <n v="179451.48"/>
    <n v="0.37"/>
    <s v="April"/>
    <n v="4"/>
    <n v="2024"/>
    <n v="17"/>
    <n v="2"/>
  </r>
  <r>
    <x v="49"/>
    <s v="Small business"/>
    <s v="Contract Manufacturing"/>
    <s v="Paid"/>
    <s v="Massachusetts"/>
    <n v="236367"/>
    <n v="80364.78"/>
    <n v="0.34"/>
    <s v="April"/>
    <n v="4"/>
    <n v="2024"/>
    <n v="17"/>
    <n v="2"/>
  </r>
  <r>
    <x v="13"/>
    <s v="Medium-sized business"/>
    <s v="Industrial cereal products"/>
    <s v="Overdue"/>
    <s v="Maryland"/>
    <n v="344041"/>
    <n v="110093.12"/>
    <n v="0.32"/>
    <s v="April"/>
    <n v="4"/>
    <n v="2024"/>
    <n v="17"/>
    <n v="2"/>
  </r>
  <r>
    <x v="8"/>
    <s v="Corporation"/>
    <s v="Contract Manufacturing"/>
    <s v="Pending"/>
    <s v="Wisconsin"/>
    <n v="978536"/>
    <n v="362058.32"/>
    <n v="0.37"/>
    <s v="April"/>
    <n v="4"/>
    <n v="2024"/>
    <n v="18"/>
    <n v="2"/>
  </r>
  <r>
    <x v="34"/>
    <s v="Small business"/>
    <s v="FMCG"/>
    <s v="Paid"/>
    <s v="Nueva York"/>
    <n v="94449"/>
    <n v="58558.38"/>
    <n v="0.62"/>
    <s v="April"/>
    <n v="4"/>
    <n v="2024"/>
    <n v="18"/>
    <n v="2"/>
  </r>
  <r>
    <x v="36"/>
    <s v="Corporation"/>
    <s v="FMCG"/>
    <s v="Paid"/>
    <s v="Arizona"/>
    <n v="935640"/>
    <n v="346186.8"/>
    <n v="0.37"/>
    <s v="May"/>
    <n v="5"/>
    <n v="2024"/>
    <n v="18"/>
    <n v="2"/>
  </r>
  <r>
    <x v="2"/>
    <s v="Small business"/>
    <s v="Contract Manufacturing"/>
    <s v="Paid"/>
    <s v="Illinois"/>
    <n v="177891"/>
    <n v="67598.58"/>
    <n v="0.38"/>
    <s v="May"/>
    <n v="5"/>
    <n v="2024"/>
    <n v="18"/>
    <n v="2"/>
  </r>
  <r>
    <x v="19"/>
    <s v="Medium-sized business"/>
    <s v="Contract Manufacturing"/>
    <s v="Pending"/>
    <s v="Carolina del Norte"/>
    <n v="356003"/>
    <n v="113920.96000000001"/>
    <n v="0.32"/>
    <s v="May"/>
    <n v="5"/>
    <n v="2024"/>
    <n v="18"/>
    <n v="2"/>
  </r>
  <r>
    <x v="31"/>
    <s v="Medium-sized business"/>
    <s v="Industrial cereal products"/>
    <s v="Paid"/>
    <s v="Arizona"/>
    <n v="362639"/>
    <n v="116044.48"/>
    <n v="0.32"/>
    <s v="May"/>
    <n v="5"/>
    <n v="2024"/>
    <n v="18"/>
    <n v="2"/>
  </r>
  <r>
    <x v="5"/>
    <s v="Corporation"/>
    <s v="FMCG"/>
    <s v="Paid"/>
    <s v="Florida"/>
    <n v="1127649"/>
    <n v="620206.95000000007"/>
    <n v="0.55000000000000004"/>
    <s v="May"/>
    <n v="5"/>
    <n v="2024"/>
    <n v="18"/>
    <n v="2"/>
  </r>
  <r>
    <x v="29"/>
    <s v="Medium-sized business"/>
    <s v="FMCG"/>
    <s v="Pending"/>
    <s v="Míchigan"/>
    <n v="466165"/>
    <n v="293683.95"/>
    <n v="0.63"/>
    <s v="May"/>
    <n v="5"/>
    <n v="2024"/>
    <n v="19"/>
    <n v="2"/>
  </r>
  <r>
    <x v="38"/>
    <s v="Medium-sized business"/>
    <s v="Industrial cereal products"/>
    <s v="Pending"/>
    <s v="Misuri"/>
    <n v="358526"/>
    <n v="57364.160000000003"/>
    <n v="0.16"/>
    <s v="May"/>
    <n v="5"/>
    <n v="2024"/>
    <n v="19"/>
    <n v="2"/>
  </r>
  <r>
    <x v="25"/>
    <s v="Small business"/>
    <s v="FMCG"/>
    <s v="Paid"/>
    <s v="Nueva Jersey"/>
    <n v="190994"/>
    <n v="66847.899999999994"/>
    <n v="0.35"/>
    <s v="May"/>
    <n v="5"/>
    <n v="2024"/>
    <n v="19"/>
    <n v="2"/>
  </r>
  <r>
    <x v="12"/>
    <s v="Corporation"/>
    <s v="FMCG"/>
    <s v="Paid"/>
    <s v="Nueva Jersey"/>
    <n v="1223845"/>
    <n v="648637.85"/>
    <n v="0.53"/>
    <s v="May"/>
    <n v="5"/>
    <n v="2024"/>
    <n v="19"/>
    <n v="2"/>
  </r>
  <r>
    <x v="41"/>
    <s v="Corporation"/>
    <s v="FMCG"/>
    <s v="Overdue"/>
    <s v="Míchigan"/>
    <n v="644856"/>
    <n v="290185.2"/>
    <n v="0.45"/>
    <s v="May"/>
    <n v="5"/>
    <n v="2024"/>
    <n v="19"/>
    <n v="2"/>
  </r>
  <r>
    <x v="38"/>
    <s v="Medium-sized business"/>
    <s v="FMCG"/>
    <s v="Paid"/>
    <s v="Misuri"/>
    <n v="447063"/>
    <n v="290590.95"/>
    <n v="0.65"/>
    <s v="May"/>
    <n v="5"/>
    <n v="2024"/>
    <n v="19"/>
    <n v="2"/>
  </r>
  <r>
    <x v="5"/>
    <s v="Corporation"/>
    <s v="Contract Manufacturing"/>
    <s v="Pending"/>
    <s v="Florida"/>
    <n v="1629803"/>
    <n v="554133.02"/>
    <n v="0.34"/>
    <s v="May"/>
    <n v="5"/>
    <n v="2024"/>
    <n v="19"/>
    <n v="2"/>
  </r>
  <r>
    <x v="15"/>
    <s v="Small business"/>
    <s v="FMCG"/>
    <s v="Paid"/>
    <s v="Florida"/>
    <n v="139302"/>
    <n v="61292.88"/>
    <n v="0.44"/>
    <s v="May"/>
    <n v="5"/>
    <n v="2024"/>
    <n v="20"/>
    <n v="2"/>
  </r>
  <r>
    <x v="46"/>
    <s v="Corporation"/>
    <s v="FMCG"/>
    <s v="Paid"/>
    <s v="Virginia"/>
    <n v="1286598"/>
    <n v="707628.9"/>
    <n v="0.55000000000000004"/>
    <s v="May"/>
    <n v="5"/>
    <n v="2024"/>
    <n v="20"/>
    <n v="2"/>
  </r>
  <r>
    <x v="17"/>
    <s v="Corporation"/>
    <s v="FMCG"/>
    <s v="Paid"/>
    <s v="Texas"/>
    <n v="1431453"/>
    <n v="801613.68"/>
    <n v="0.56000000000000005"/>
    <s v="May"/>
    <n v="5"/>
    <n v="2024"/>
    <n v="20"/>
    <n v="2"/>
  </r>
  <r>
    <x v="38"/>
    <s v="Medium-sized business"/>
    <s v="FMCG"/>
    <s v="Paid"/>
    <s v="Misuri"/>
    <n v="373794"/>
    <n v="179421.12"/>
    <n v="0.48"/>
    <s v="May"/>
    <n v="5"/>
    <n v="2024"/>
    <n v="20"/>
    <n v="2"/>
  </r>
  <r>
    <x v="37"/>
    <s v="Medium-sized business"/>
    <s v="FMCG"/>
    <s v="Paid"/>
    <s v="Florida"/>
    <n v="485066"/>
    <n v="247383.66"/>
    <n v="0.51"/>
    <s v="May"/>
    <n v="5"/>
    <n v="2024"/>
    <n v="20"/>
    <n v="2"/>
  </r>
  <r>
    <x v="39"/>
    <s v="Corporation"/>
    <s v="Industrial cereal products"/>
    <s v="Paid"/>
    <s v="Texas"/>
    <n v="709613"/>
    <n v="170307.12"/>
    <n v="0.24"/>
    <s v="May"/>
    <n v="5"/>
    <n v="2024"/>
    <n v="20"/>
    <n v="2"/>
  </r>
  <r>
    <x v="43"/>
    <s v="Corporation"/>
    <s v="Contract Manufacturing"/>
    <s v="Overdue"/>
    <s v="Texas"/>
    <n v="629531"/>
    <n v="138496.82"/>
    <n v="0.22"/>
    <s v="May"/>
    <n v="5"/>
    <n v="2024"/>
    <n v="20"/>
    <n v="2"/>
  </r>
  <r>
    <x v="46"/>
    <s v="Corporation"/>
    <s v="FMCG"/>
    <s v="Paid"/>
    <s v="Virginia"/>
    <n v="730561"/>
    <n v="270307.57"/>
    <n v="0.37"/>
    <s v="May"/>
    <n v="5"/>
    <n v="2024"/>
    <n v="21"/>
    <n v="2"/>
  </r>
  <r>
    <x v="28"/>
    <s v="Corporation"/>
    <s v="FMCG"/>
    <s v="Pending"/>
    <s v="Misuri"/>
    <n v="755768"/>
    <n v="392999.36"/>
    <n v="0.52"/>
    <s v="May"/>
    <n v="5"/>
    <n v="2024"/>
    <n v="21"/>
    <n v="2"/>
  </r>
  <r>
    <x v="22"/>
    <s v="Corporation"/>
    <s v="Industrial cereal products"/>
    <s v="Pending"/>
    <s v="Nueva Jersey"/>
    <n v="1551187"/>
    <n v="527403.58000000007"/>
    <n v="0.34"/>
    <s v="May"/>
    <n v="5"/>
    <n v="2024"/>
    <n v="21"/>
    <n v="2"/>
  </r>
  <r>
    <x v="23"/>
    <s v="Corporation"/>
    <s v="Contract Manufacturing"/>
    <s v="Paid"/>
    <s v="California"/>
    <n v="844644"/>
    <n v="244946.75999999998"/>
    <n v="0.28999999999999998"/>
    <s v="May"/>
    <n v="5"/>
    <n v="2024"/>
    <n v="21"/>
    <n v="2"/>
  </r>
  <r>
    <x v="45"/>
    <s v="Small business"/>
    <s v="FMCG"/>
    <s v="Pending"/>
    <s v="Florida"/>
    <n v="184863"/>
    <n v="75793.83"/>
    <n v="0.41"/>
    <s v="May"/>
    <n v="5"/>
    <n v="2024"/>
    <n v="21"/>
    <n v="2"/>
  </r>
  <r>
    <x v="20"/>
    <s v="Small business"/>
    <s v="FMCG"/>
    <s v="Paid"/>
    <s v="Georgia"/>
    <n v="152894"/>
    <n v="55041.84"/>
    <n v="0.36"/>
    <s v="May"/>
    <n v="5"/>
    <n v="2024"/>
    <n v="21"/>
    <n v="2"/>
  </r>
  <r>
    <x v="33"/>
    <s v="Corporation"/>
    <s v="FMCG"/>
    <s v="Overdue"/>
    <s v="Washington"/>
    <n v="1781702"/>
    <n v="659229.74"/>
    <n v="0.37"/>
    <s v="May"/>
    <n v="5"/>
    <n v="2024"/>
    <n v="21"/>
    <n v="2"/>
  </r>
  <r>
    <x v="41"/>
    <s v="Corporation"/>
    <s v="FMCG"/>
    <s v="Paid"/>
    <s v="Míchigan"/>
    <n v="1796560"/>
    <n v="1042004.7999999999"/>
    <n v="0.57999999999999996"/>
    <s v="May"/>
    <n v="5"/>
    <n v="2024"/>
    <n v="22"/>
    <n v="2"/>
  </r>
  <r>
    <x v="25"/>
    <s v="Small business"/>
    <s v="Industrial cereal products"/>
    <s v="Pending"/>
    <s v="Nueva Jersey"/>
    <n v="163168"/>
    <n v="24475.200000000001"/>
    <n v="0.15"/>
    <s v="May"/>
    <n v="5"/>
    <n v="2024"/>
    <n v="22"/>
    <n v="2"/>
  </r>
  <r>
    <x v="37"/>
    <s v="Medium-sized business"/>
    <s v="FMCG"/>
    <s v="Paid"/>
    <s v="Florida"/>
    <n v="469917"/>
    <n v="272551.86"/>
    <n v="0.57999999999999996"/>
    <s v="May"/>
    <n v="5"/>
    <n v="2024"/>
    <n v="22"/>
    <n v="2"/>
  </r>
  <r>
    <x v="18"/>
    <s v="Corporation"/>
    <s v="FMCG"/>
    <s v="Paid"/>
    <s v="Washington"/>
    <n v="1288641"/>
    <n v="579888.45000000007"/>
    <n v="0.45"/>
    <s v="May"/>
    <n v="5"/>
    <n v="2024"/>
    <n v="22"/>
    <n v="2"/>
  </r>
  <r>
    <x v="11"/>
    <s v="Medium-sized business"/>
    <s v="FMCG"/>
    <s v="Paid"/>
    <s v="Ohio"/>
    <n v="435555"/>
    <n v="161155.35"/>
    <n v="0.37"/>
    <s v="May"/>
    <n v="5"/>
    <n v="2024"/>
    <n v="22"/>
    <n v="2"/>
  </r>
  <r>
    <x v="47"/>
    <s v="Corporation"/>
    <s v="FMCG"/>
    <s v="Paid"/>
    <s v="Tennessee"/>
    <n v="1128187"/>
    <n v="462556.67"/>
    <n v="0.41"/>
    <s v="June"/>
    <n v="6"/>
    <n v="2024"/>
    <n v="22"/>
    <n v="2"/>
  </r>
  <r>
    <x v="7"/>
    <s v="Medium-sized business"/>
    <s v="Contract Manufacturing"/>
    <s v="Paid"/>
    <s v="California"/>
    <n v="338576"/>
    <n v="71100.959999999992"/>
    <n v="0.21"/>
    <s v="June"/>
    <n v="6"/>
    <n v="2024"/>
    <n v="22"/>
    <n v="2"/>
  </r>
  <r>
    <x v="19"/>
    <s v="Medium-sized business"/>
    <s v="FMCG"/>
    <s v="Pending"/>
    <s v="Carolina del Norte"/>
    <n v="490771"/>
    <n v="309185.73"/>
    <n v="0.63"/>
    <s v="June"/>
    <n v="6"/>
    <n v="2024"/>
    <n v="23"/>
    <n v="2"/>
  </r>
  <r>
    <x v="43"/>
    <s v="Corporation"/>
    <s v="Contract Manufacturing"/>
    <s v="Paid"/>
    <s v="Texas"/>
    <n v="581509"/>
    <n v="151192.34"/>
    <n v="0.26"/>
    <s v="June"/>
    <n v="6"/>
    <n v="2024"/>
    <n v="23"/>
    <n v="2"/>
  </r>
  <r>
    <x v="0"/>
    <s v="Small business"/>
    <s v="FMCG"/>
    <s v="Overdue"/>
    <s v="Tennessee"/>
    <n v="98564"/>
    <n v="38439.96"/>
    <n v="0.39"/>
    <s v="June"/>
    <n v="6"/>
    <n v="2024"/>
    <n v="23"/>
    <n v="2"/>
  </r>
  <r>
    <x v="36"/>
    <s v="Corporation"/>
    <s v="FMCG"/>
    <s v="Paid"/>
    <s v="Arizona"/>
    <n v="1265589"/>
    <n v="645450.39"/>
    <n v="0.51"/>
    <s v="June"/>
    <n v="6"/>
    <n v="2024"/>
    <n v="23"/>
    <n v="2"/>
  </r>
  <r>
    <x v="0"/>
    <s v="Small business"/>
    <s v="Contract Manufacturing"/>
    <s v="Paid"/>
    <s v="Tennessee"/>
    <n v="182028"/>
    <n v="67350.36"/>
    <n v="0.37"/>
    <s v="June"/>
    <n v="6"/>
    <n v="2024"/>
    <n v="23"/>
    <n v="2"/>
  </r>
  <r>
    <x v="46"/>
    <s v="Corporation"/>
    <s v="FMCG"/>
    <s v="Paid"/>
    <s v="Virginia"/>
    <n v="778971"/>
    <n v="303798.69"/>
    <n v="0.39"/>
    <s v="June"/>
    <n v="6"/>
    <n v="2024"/>
    <n v="23"/>
    <n v="2"/>
  </r>
  <r>
    <x v="36"/>
    <s v="Corporation"/>
    <s v="Contract Manufacturing"/>
    <s v="Paid"/>
    <s v="Arizona"/>
    <n v="1549994"/>
    <n v="371998.56"/>
    <n v="0.24"/>
    <s v="June"/>
    <n v="6"/>
    <n v="2024"/>
    <n v="23"/>
    <n v="2"/>
  </r>
  <r>
    <x v="47"/>
    <s v="Corporation"/>
    <s v="Contract Manufacturing"/>
    <s v="Paid"/>
    <s v="Tennessee"/>
    <n v="757800"/>
    <n v="189450"/>
    <n v="0.25"/>
    <s v="June"/>
    <n v="6"/>
    <n v="2024"/>
    <n v="24"/>
    <n v="2"/>
  </r>
  <r>
    <x v="46"/>
    <s v="Corporation"/>
    <s v="FMCG"/>
    <s v="Paid"/>
    <s v="Virginia"/>
    <n v="782087"/>
    <n v="344118.28"/>
    <n v="0.44"/>
    <s v="June"/>
    <n v="6"/>
    <n v="2024"/>
    <n v="24"/>
    <n v="2"/>
  </r>
  <r>
    <x v="18"/>
    <s v="Corporation"/>
    <s v="Contract Manufacturing"/>
    <s v="Paid"/>
    <s v="Washington"/>
    <n v="1732161"/>
    <n v="658221.18000000005"/>
    <n v="0.38"/>
    <s v="June"/>
    <n v="6"/>
    <n v="2024"/>
    <n v="24"/>
    <n v="2"/>
  </r>
  <r>
    <x v="46"/>
    <s v="Corporation"/>
    <s v="FMCG"/>
    <s v="Pending"/>
    <s v="Virginia"/>
    <n v="1349901"/>
    <n v="728946.54"/>
    <n v="0.54"/>
    <s v="June"/>
    <n v="6"/>
    <n v="2024"/>
    <n v="24"/>
    <n v="2"/>
  </r>
  <r>
    <x v="46"/>
    <s v="Corporation"/>
    <s v="Contract Manufacturing"/>
    <s v="Pending"/>
    <s v="Virginia"/>
    <n v="1359845"/>
    <n v="530339.55000000005"/>
    <n v="0.39"/>
    <s v="June"/>
    <n v="6"/>
    <n v="2024"/>
    <n v="24"/>
    <n v="2"/>
  </r>
  <r>
    <x v="34"/>
    <s v="Small business"/>
    <s v="FMCG"/>
    <s v="Paid"/>
    <s v="Nueva York"/>
    <n v="173824"/>
    <n v="102556.15999999999"/>
    <n v="0.59"/>
    <s v="June"/>
    <n v="6"/>
    <n v="2024"/>
    <n v="24"/>
    <n v="2"/>
  </r>
  <r>
    <x v="12"/>
    <s v="Corporation"/>
    <s v="Contract Manufacturing"/>
    <s v="Paid"/>
    <s v="Nueva Jersey"/>
    <n v="755220"/>
    <n v="158596.19999999998"/>
    <n v="0.21"/>
    <s v="June"/>
    <n v="6"/>
    <n v="2024"/>
    <n v="24"/>
    <n v="2"/>
  </r>
  <r>
    <x v="28"/>
    <s v="Corporation"/>
    <s v="Contract Manufacturing"/>
    <s v="Paid"/>
    <s v="Misuri"/>
    <n v="1243668"/>
    <n v="348227.04000000004"/>
    <n v="0.28000000000000003"/>
    <s v="June"/>
    <n v="6"/>
    <n v="2024"/>
    <n v="25"/>
    <n v="2"/>
  </r>
  <r>
    <x v="48"/>
    <s v="Corporation"/>
    <s v="FMCG"/>
    <s v="Paid"/>
    <s v="Washington"/>
    <n v="1258039"/>
    <n v="817725.35"/>
    <n v="0.65"/>
    <s v="June"/>
    <n v="6"/>
    <n v="2024"/>
    <n v="25"/>
    <n v="2"/>
  </r>
  <r>
    <x v="43"/>
    <s v="Corporation"/>
    <s v="Contract Manufacturing"/>
    <s v="Paid"/>
    <s v="Texas"/>
    <n v="655613"/>
    <n v="216352.29"/>
    <n v="0.33"/>
    <s v="June"/>
    <n v="6"/>
    <n v="2024"/>
    <n v="25"/>
    <n v="2"/>
  </r>
  <r>
    <x v="14"/>
    <s v="Small business"/>
    <s v="FMCG"/>
    <s v="Paid"/>
    <s v="Nueva Jersey"/>
    <n v="100242"/>
    <n v="62150.04"/>
    <n v="0.62"/>
    <s v="June"/>
    <n v="6"/>
    <n v="2024"/>
    <n v="25"/>
    <n v="2"/>
  </r>
  <r>
    <x v="9"/>
    <s v="Corporation"/>
    <s v="FMCG"/>
    <s v="Paid"/>
    <s v="Tennessee"/>
    <n v="1409183"/>
    <n v="620040.52"/>
    <n v="0.44"/>
    <s v="June"/>
    <n v="6"/>
    <n v="2024"/>
    <n v="25"/>
    <n v="2"/>
  </r>
  <r>
    <x v="39"/>
    <s v="Corporation"/>
    <s v="FMCG"/>
    <s v="Pending"/>
    <s v="Texas"/>
    <n v="1454912"/>
    <n v="771103.36"/>
    <n v="0.53"/>
    <s v="June"/>
    <n v="6"/>
    <n v="2024"/>
    <n v="25"/>
    <n v="2"/>
  </r>
  <r>
    <x v="27"/>
    <s v="Small business"/>
    <s v="Contract Manufacturing"/>
    <s v="Pending"/>
    <s v="Massachusetts"/>
    <n v="82668"/>
    <n v="23973.719999999998"/>
    <n v="0.28999999999999998"/>
    <s v="June"/>
    <n v="6"/>
    <n v="2024"/>
    <n v="25"/>
    <n v="2"/>
  </r>
  <r>
    <x v="36"/>
    <s v="Corporation"/>
    <s v="Contract Manufacturing"/>
    <s v="Paid"/>
    <s v="Arizona"/>
    <n v="1416712"/>
    <n v="283342.40000000002"/>
    <n v="0.2"/>
    <s v="June"/>
    <n v="6"/>
    <n v="2024"/>
    <n v="26"/>
    <n v="2"/>
  </r>
  <r>
    <x v="0"/>
    <s v="Small business"/>
    <s v="FMCG"/>
    <s v="Paid"/>
    <s v="Tennessee"/>
    <n v="99411"/>
    <n v="45729.060000000005"/>
    <n v="0.46"/>
    <s v="June"/>
    <n v="6"/>
    <n v="2024"/>
    <n v="26"/>
    <n v="2"/>
  </r>
  <r>
    <x v="22"/>
    <s v="Corporation"/>
    <s v="FMCG"/>
    <s v="Paid"/>
    <s v="Nueva Jersey"/>
    <n v="1767627"/>
    <n v="777755.88"/>
    <n v="0.44"/>
    <s v="June"/>
    <n v="6"/>
    <n v="2024"/>
    <n v="26"/>
    <n v="2"/>
  </r>
  <r>
    <x v="48"/>
    <s v="Corporation"/>
    <s v="Industrial cereal products"/>
    <s v="Paid"/>
    <s v="Washington"/>
    <n v="584263"/>
    <n v="175278.9"/>
    <n v="0.3"/>
    <s v="June"/>
    <n v="6"/>
    <n v="2024"/>
    <n v="26"/>
    <n v="2"/>
  </r>
  <r>
    <x v="48"/>
    <s v="Corporation"/>
    <s v="Contract Manufacturing"/>
    <s v="Paid"/>
    <s v="Washington"/>
    <n v="1645228"/>
    <n v="345497.88"/>
    <n v="0.21"/>
    <s v="June"/>
    <n v="6"/>
    <n v="2024"/>
    <n v="26"/>
    <n v="2"/>
  </r>
  <r>
    <x v="29"/>
    <s v="Medium-sized business"/>
    <s v="FMCG"/>
    <s v="Overdue"/>
    <s v="Míchigan"/>
    <n v="361135"/>
    <n v="213069.65"/>
    <n v="0.59"/>
    <s v="June"/>
    <n v="6"/>
    <n v="2024"/>
    <n v="26"/>
    <n v="2"/>
  </r>
  <r>
    <x v="48"/>
    <s v="Corporation"/>
    <s v="Contract Manufacturing"/>
    <s v="Paid"/>
    <s v="Washington"/>
    <n v="1536447"/>
    <n v="476298.57"/>
    <n v="0.31"/>
    <s v="June"/>
    <n v="6"/>
    <n v="2024"/>
    <n v="26"/>
    <n v="2"/>
  </r>
  <r>
    <x v="32"/>
    <s v="Medium-sized business"/>
    <s v="FMCG"/>
    <s v="Paid"/>
    <s v="Washington"/>
    <n v="302962"/>
    <n v="148451.38"/>
    <n v="0.49"/>
    <s v="July"/>
    <n v="7"/>
    <n v="2024"/>
    <n v="27"/>
    <n v="3"/>
  </r>
  <r>
    <x v="28"/>
    <s v="Corporation"/>
    <s v="Contract Manufacturing"/>
    <s v="Pending"/>
    <s v="Misuri"/>
    <n v="1579321"/>
    <n v="536969.14"/>
    <n v="0.34"/>
    <s v="July"/>
    <n v="7"/>
    <n v="2024"/>
    <n v="27"/>
    <n v="3"/>
  </r>
  <r>
    <x v="1"/>
    <s v="Medium-sized business"/>
    <s v="Industrial cereal products"/>
    <s v="Paid"/>
    <s v="Virginia"/>
    <n v="255416"/>
    <n v="51083.200000000004"/>
    <n v="0.2"/>
    <s v="July"/>
    <n v="7"/>
    <n v="2024"/>
    <n v="27"/>
    <n v="3"/>
  </r>
  <r>
    <x v="22"/>
    <s v="Corporation"/>
    <s v="FMCG"/>
    <s v="Paid"/>
    <s v="Nueva Jersey"/>
    <n v="535991"/>
    <n v="294795.05000000005"/>
    <n v="0.55000000000000004"/>
    <s v="July"/>
    <n v="7"/>
    <n v="2024"/>
    <n v="27"/>
    <n v="3"/>
  </r>
  <r>
    <x v="17"/>
    <s v="Corporation"/>
    <s v="FMCG"/>
    <s v="Pending"/>
    <s v="Texas"/>
    <n v="576713"/>
    <n v="247986.59"/>
    <n v="0.43"/>
    <s v="July"/>
    <n v="7"/>
    <n v="2024"/>
    <n v="27"/>
    <n v="3"/>
  </r>
  <r>
    <x v="33"/>
    <s v="Corporation"/>
    <s v="Industrial cereal products"/>
    <s v="Pending"/>
    <s v="Washington"/>
    <n v="890649"/>
    <n v="302820.66000000003"/>
    <n v="0.34"/>
    <s v="July"/>
    <n v="7"/>
    <n v="2024"/>
    <n v="27"/>
    <n v="3"/>
  </r>
  <r>
    <x v="32"/>
    <s v="Medium-sized business"/>
    <s v="Contract Manufacturing"/>
    <s v="Paid"/>
    <s v="Washington"/>
    <n v="439584"/>
    <n v="149458.56"/>
    <n v="0.34"/>
    <s v="July"/>
    <n v="7"/>
    <n v="2024"/>
    <n v="27"/>
    <n v="3"/>
  </r>
  <r>
    <x v="15"/>
    <s v="Small business"/>
    <s v="Contract Manufacturing"/>
    <s v="Paid"/>
    <s v="Florida"/>
    <n v="175010"/>
    <n v="38502.199999999997"/>
    <n v="0.22"/>
    <s v="July"/>
    <n v="7"/>
    <n v="2024"/>
    <n v="28"/>
    <n v="3"/>
  </r>
  <r>
    <x v="46"/>
    <s v="Corporation"/>
    <s v="FMCG"/>
    <s v="Pending"/>
    <s v="Virginia"/>
    <n v="1190562"/>
    <n v="726242.82"/>
    <n v="0.61"/>
    <s v="July"/>
    <n v="7"/>
    <n v="2024"/>
    <n v="28"/>
    <n v="3"/>
  </r>
  <r>
    <x v="49"/>
    <s v="Small business"/>
    <s v="FMCG"/>
    <s v="Paid"/>
    <s v="Massachusetts"/>
    <n v="133027"/>
    <n v="50550.26"/>
    <n v="0.38"/>
    <s v="July"/>
    <n v="7"/>
    <n v="2024"/>
    <n v="28"/>
    <n v="3"/>
  </r>
  <r>
    <x v="32"/>
    <s v="Medium-sized business"/>
    <s v="FMCG"/>
    <s v="Paid"/>
    <s v="Washington"/>
    <n v="326409"/>
    <n v="159940.41"/>
    <n v="0.49"/>
    <s v="July"/>
    <n v="7"/>
    <n v="2024"/>
    <n v="28"/>
    <n v="3"/>
  </r>
  <r>
    <x v="28"/>
    <s v="Corporation"/>
    <s v="FMCG"/>
    <s v="Overdue"/>
    <s v="Misuri"/>
    <n v="698184"/>
    <n v="300219.12"/>
    <n v="0.43"/>
    <s v="July"/>
    <n v="7"/>
    <n v="2024"/>
    <n v="28"/>
    <n v="3"/>
  </r>
  <r>
    <x v="25"/>
    <s v="Small business"/>
    <s v="Contract Manufacturing"/>
    <s v="Pending"/>
    <s v="Nueva Jersey"/>
    <n v="246959"/>
    <n v="79026.880000000005"/>
    <n v="0.32"/>
    <s v="July"/>
    <n v="7"/>
    <n v="2024"/>
    <n v="28"/>
    <n v="3"/>
  </r>
  <r>
    <x v="36"/>
    <s v="Corporation"/>
    <s v="FMCG"/>
    <s v="Paid"/>
    <s v="Arizona"/>
    <n v="1488400"/>
    <n v="565592"/>
    <n v="0.38"/>
    <s v="July"/>
    <n v="7"/>
    <n v="2024"/>
    <n v="28"/>
    <n v="3"/>
  </r>
  <r>
    <x v="32"/>
    <s v="Medium-sized business"/>
    <s v="Industrial cereal products"/>
    <s v="Paid"/>
    <s v="Washington"/>
    <n v="443647"/>
    <n v="88729.400000000009"/>
    <n v="0.2"/>
    <s v="July"/>
    <n v="7"/>
    <n v="2024"/>
    <n v="29"/>
    <n v="3"/>
  </r>
  <r>
    <x v="18"/>
    <s v="Corporation"/>
    <s v="Contract Manufacturing"/>
    <s v="Paid"/>
    <s v="Washington"/>
    <n v="866261"/>
    <n v="251215.68999999997"/>
    <n v="0.28999999999999998"/>
    <s v="July"/>
    <n v="7"/>
    <n v="2024"/>
    <n v="29"/>
    <n v="3"/>
  </r>
  <r>
    <x v="43"/>
    <s v="Corporation"/>
    <s v="FMCG"/>
    <s v="Paid"/>
    <s v="Texas"/>
    <n v="1349840"/>
    <n v="580431.19999999995"/>
    <n v="0.43"/>
    <s v="July"/>
    <n v="7"/>
    <n v="2024"/>
    <n v="29"/>
    <n v="3"/>
  </r>
  <r>
    <x v="30"/>
    <s v="Medium-sized business"/>
    <s v="Contract Manufacturing"/>
    <s v="Paid"/>
    <s v="Pensilvania"/>
    <n v="417847"/>
    <n v="142067.98000000001"/>
    <n v="0.34"/>
    <s v="July"/>
    <n v="7"/>
    <n v="2024"/>
    <n v="29"/>
    <n v="3"/>
  </r>
  <r>
    <x v="13"/>
    <s v="Medium-sized business"/>
    <s v="Contract Manufacturing"/>
    <s v="Paid"/>
    <s v="Maryland"/>
    <n v="389843"/>
    <n v="152038.77000000002"/>
    <n v="0.39"/>
    <s v="July"/>
    <n v="7"/>
    <n v="2024"/>
    <n v="29"/>
    <n v="3"/>
  </r>
  <r>
    <x v="18"/>
    <s v="Corporation"/>
    <s v="FMCG"/>
    <s v="Paid"/>
    <s v="Washington"/>
    <n v="640497"/>
    <n v="345868.38"/>
    <n v="0.54"/>
    <s v="July"/>
    <n v="7"/>
    <n v="2024"/>
    <n v="29"/>
    <n v="3"/>
  </r>
  <r>
    <x v="31"/>
    <s v="Medium-sized business"/>
    <s v="FMCG"/>
    <s v="Paid"/>
    <s v="Arizona"/>
    <n v="433914"/>
    <n v="282044.10000000003"/>
    <n v="0.65"/>
    <s v="July"/>
    <n v="7"/>
    <n v="2024"/>
    <n v="29"/>
    <n v="3"/>
  </r>
  <r>
    <x v="29"/>
    <s v="Medium-sized business"/>
    <s v="FMCG"/>
    <s v="Paid"/>
    <s v="Míchigan"/>
    <n v="429780"/>
    <n v="249272.4"/>
    <n v="0.57999999999999996"/>
    <s v="July"/>
    <n v="7"/>
    <n v="2024"/>
    <n v="30"/>
    <n v="3"/>
  </r>
  <r>
    <x v="7"/>
    <s v="Medium-sized business"/>
    <s v="FMCG"/>
    <s v="Paid"/>
    <s v="California"/>
    <n v="493975"/>
    <n v="212409.25"/>
    <n v="0.43"/>
    <s v="July"/>
    <n v="7"/>
    <n v="2024"/>
    <n v="30"/>
    <n v="3"/>
  </r>
  <r>
    <x v="37"/>
    <s v="Medium-sized business"/>
    <s v="Contract Manufacturing"/>
    <s v="Paid"/>
    <s v="Florida"/>
    <n v="390852"/>
    <n v="140706.72"/>
    <n v="0.36"/>
    <s v="July"/>
    <n v="7"/>
    <n v="2024"/>
    <n v="30"/>
    <n v="3"/>
  </r>
  <r>
    <x v="10"/>
    <s v="Corporation"/>
    <s v="FMCG"/>
    <s v="Paid"/>
    <s v="Ohio"/>
    <n v="1652888"/>
    <n v="1024790.5599999999"/>
    <n v="0.62"/>
    <s v="July"/>
    <n v="7"/>
    <n v="2024"/>
    <n v="30"/>
    <n v="3"/>
  </r>
  <r>
    <x v="29"/>
    <s v="Medium-sized business"/>
    <s v="FMCG"/>
    <s v="Paid"/>
    <s v="Míchigan"/>
    <n v="395828"/>
    <n v="249371.64"/>
    <n v="0.63"/>
    <s v="July"/>
    <n v="7"/>
    <n v="2024"/>
    <n v="30"/>
    <n v="3"/>
  </r>
  <r>
    <x v="2"/>
    <s v="Small business"/>
    <s v="FMCG"/>
    <s v="Overdue"/>
    <s v="Illinois"/>
    <n v="222691"/>
    <n v="140295.32999999999"/>
    <n v="0.63"/>
    <s v="July"/>
    <n v="7"/>
    <n v="2024"/>
    <n v="30"/>
    <n v="3"/>
  </r>
  <r>
    <x v="32"/>
    <s v="Medium-sized business"/>
    <s v="FMCG"/>
    <s v="Paid"/>
    <s v="Washington"/>
    <n v="405673"/>
    <n v="154155.74"/>
    <n v="0.38"/>
    <s v="July"/>
    <n v="7"/>
    <n v="2024"/>
    <n v="30"/>
    <n v="3"/>
  </r>
  <r>
    <x v="22"/>
    <s v="Corporation"/>
    <s v="FMCG"/>
    <s v="Paid"/>
    <s v="Nueva Jersey"/>
    <n v="1148418"/>
    <n v="562724.81999999995"/>
    <n v="0.49"/>
    <s v="July"/>
    <n v="7"/>
    <n v="2024"/>
    <n v="31"/>
    <n v="3"/>
  </r>
  <r>
    <x v="9"/>
    <s v="Corporation"/>
    <s v="FMCG"/>
    <s v="Overdue"/>
    <s v="Tennessee"/>
    <n v="1530824"/>
    <n v="903186.15999999992"/>
    <n v="0.59"/>
    <s v="July"/>
    <n v="7"/>
    <n v="2024"/>
    <n v="31"/>
    <n v="3"/>
  </r>
  <r>
    <x v="37"/>
    <s v="Medium-sized business"/>
    <s v="FMCG"/>
    <s v="Pending"/>
    <s v="Florida"/>
    <n v="385125"/>
    <n v="173306.25"/>
    <n v="0.45"/>
    <s v="July"/>
    <n v="7"/>
    <n v="2024"/>
    <n v="31"/>
    <n v="3"/>
  </r>
  <r>
    <x v="33"/>
    <s v="Corporation"/>
    <s v="FMCG"/>
    <s v="Paid"/>
    <s v="Washington"/>
    <n v="1034722"/>
    <n v="413888.80000000005"/>
    <n v="0.4"/>
    <s v="August"/>
    <n v="8"/>
    <n v="2024"/>
    <n v="31"/>
    <n v="3"/>
  </r>
  <r>
    <x v="8"/>
    <s v="Corporation"/>
    <s v="Contract Manufacturing"/>
    <s v="Paid"/>
    <s v="Wisconsin"/>
    <n v="1526405"/>
    <n v="488449.60000000003"/>
    <n v="0.32"/>
    <s v="August"/>
    <n v="8"/>
    <n v="2024"/>
    <n v="31"/>
    <n v="3"/>
  </r>
  <r>
    <x v="21"/>
    <s v="Corporation"/>
    <s v="Contract Manufacturing"/>
    <s v="Paid"/>
    <s v="Virginia"/>
    <n v="1015148"/>
    <n v="406059.2"/>
    <n v="0.4"/>
    <s v="August"/>
    <n v="8"/>
    <n v="2024"/>
    <n v="31"/>
    <n v="3"/>
  </r>
  <r>
    <x v="44"/>
    <s v="Corporation"/>
    <s v="FMCG"/>
    <s v="Paid"/>
    <s v="Massachusetts"/>
    <n v="1026642"/>
    <n v="451722.48"/>
    <n v="0.44"/>
    <s v="August"/>
    <n v="8"/>
    <n v="2024"/>
    <n v="31"/>
    <n v="3"/>
  </r>
  <r>
    <x v="32"/>
    <s v="Medium-sized business"/>
    <s v="FMCG"/>
    <s v="Paid"/>
    <s v="Washington"/>
    <n v="496127"/>
    <n v="282792.38999999996"/>
    <n v="0.56999999999999995"/>
    <s v="August"/>
    <n v="8"/>
    <n v="2024"/>
    <n v="32"/>
    <n v="3"/>
  </r>
  <r>
    <x v="21"/>
    <s v="Corporation"/>
    <s v="Contract Manufacturing"/>
    <s v="Paid"/>
    <s v="Virginia"/>
    <n v="779587"/>
    <n v="280651.32"/>
    <n v="0.36"/>
    <s v="August"/>
    <n v="8"/>
    <n v="2024"/>
    <n v="32"/>
    <n v="3"/>
  </r>
  <r>
    <x v="4"/>
    <s v="Corporation"/>
    <s v="FMCG"/>
    <s v="Paid"/>
    <s v="Arizona"/>
    <n v="1072463"/>
    <n v="439709.82999999996"/>
    <n v="0.41"/>
    <s v="August"/>
    <n v="8"/>
    <n v="2024"/>
    <n v="32"/>
    <n v="3"/>
  </r>
  <r>
    <x v="41"/>
    <s v="Corporation"/>
    <s v="Contract Manufacturing"/>
    <s v="Paid"/>
    <s v="Míchigan"/>
    <n v="1796103"/>
    <n v="431064.72"/>
    <n v="0.24"/>
    <s v="August"/>
    <n v="8"/>
    <n v="2024"/>
    <n v="32"/>
    <n v="3"/>
  </r>
  <r>
    <x v="15"/>
    <s v="Small business"/>
    <s v="Industrial cereal products"/>
    <s v="Paid"/>
    <s v="Florida"/>
    <n v="240435"/>
    <n v="81747.900000000009"/>
    <n v="0.34"/>
    <s v="August"/>
    <n v="8"/>
    <n v="2024"/>
    <n v="32"/>
    <n v="3"/>
  </r>
  <r>
    <x v="6"/>
    <s v="Medium-sized business"/>
    <s v="Contract Manufacturing"/>
    <s v="Pending"/>
    <s v="Carolina del Norte"/>
    <n v="475295"/>
    <n v="156847.35"/>
    <n v="0.33"/>
    <s v="August"/>
    <n v="8"/>
    <n v="2024"/>
    <n v="32"/>
    <n v="3"/>
  </r>
  <r>
    <x v="12"/>
    <s v="Corporation"/>
    <s v="FMCG"/>
    <s v="Paid"/>
    <s v="Nueva Jersey"/>
    <n v="956880"/>
    <n v="449733.6"/>
    <n v="0.47"/>
    <s v="August"/>
    <n v="8"/>
    <n v="2024"/>
    <n v="32"/>
    <n v="3"/>
  </r>
  <r>
    <x v="39"/>
    <s v="Corporation"/>
    <s v="FMCG"/>
    <s v="Paid"/>
    <s v="Texas"/>
    <n v="1650385"/>
    <n v="1023238.7"/>
    <n v="0.62"/>
    <s v="August"/>
    <n v="8"/>
    <n v="2024"/>
    <n v="33"/>
    <n v="3"/>
  </r>
  <r>
    <x v="32"/>
    <s v="Medium-sized business"/>
    <s v="FMCG"/>
    <s v="Paid"/>
    <s v="Washington"/>
    <n v="422668"/>
    <n v="177520.56"/>
    <n v="0.42"/>
    <s v="August"/>
    <n v="8"/>
    <n v="2024"/>
    <n v="33"/>
    <n v="3"/>
  </r>
  <r>
    <x v="33"/>
    <s v="Corporation"/>
    <s v="FMCG"/>
    <s v="Paid"/>
    <s v="Washington"/>
    <n v="1521666"/>
    <n v="730399.67999999993"/>
    <n v="0.48"/>
    <s v="August"/>
    <n v="8"/>
    <n v="2024"/>
    <n v="33"/>
    <n v="3"/>
  </r>
  <r>
    <x v="27"/>
    <s v="Small business"/>
    <s v="FMCG"/>
    <s v="Paid"/>
    <s v="Massachusetts"/>
    <n v="78754"/>
    <n v="34651.760000000002"/>
    <n v="0.44"/>
    <s v="August"/>
    <n v="8"/>
    <n v="2024"/>
    <n v="33"/>
    <n v="3"/>
  </r>
  <r>
    <x v="40"/>
    <s v="Corporation"/>
    <s v="FMCG"/>
    <s v="Paid"/>
    <s v="Georgia"/>
    <n v="1143182"/>
    <n v="720204.66"/>
    <n v="0.63"/>
    <s v="August"/>
    <n v="8"/>
    <n v="2024"/>
    <n v="33"/>
    <n v="3"/>
  </r>
  <r>
    <x v="8"/>
    <s v="Corporation"/>
    <s v="FMCG"/>
    <s v="Pending"/>
    <s v="Wisconsin"/>
    <n v="1682249"/>
    <n v="807479.52"/>
    <n v="0.48"/>
    <s v="August"/>
    <n v="8"/>
    <n v="2024"/>
    <n v="33"/>
    <n v="3"/>
  </r>
  <r>
    <x v="14"/>
    <s v="Small business"/>
    <s v="FMCG"/>
    <s v="Paid"/>
    <s v="Nueva Jersey"/>
    <n v="249440"/>
    <n v="97281.600000000006"/>
    <n v="0.39"/>
    <s v="August"/>
    <n v="8"/>
    <n v="2024"/>
    <n v="33"/>
    <n v="3"/>
  </r>
  <r>
    <x v="6"/>
    <s v="Medium-sized business"/>
    <s v="Contract Manufacturing"/>
    <s v="Paid"/>
    <s v="Carolina del Norte"/>
    <n v="304728"/>
    <n v="118843.92"/>
    <n v="0.39"/>
    <s v="August"/>
    <n v="8"/>
    <n v="2024"/>
    <n v="34"/>
    <n v="3"/>
  </r>
  <r>
    <x v="18"/>
    <s v="Corporation"/>
    <s v="FMCG"/>
    <s v="Overdue"/>
    <s v="Washington"/>
    <n v="811493"/>
    <n v="438206.22000000003"/>
    <n v="0.54"/>
    <s v="August"/>
    <n v="8"/>
    <n v="2024"/>
    <n v="34"/>
    <n v="3"/>
  </r>
  <r>
    <x v="1"/>
    <s v="Medium-sized business"/>
    <s v="FMCG"/>
    <s v="Paid"/>
    <s v="Virginia"/>
    <n v="275325"/>
    <n v="140415.75"/>
    <n v="0.51"/>
    <s v="August"/>
    <n v="8"/>
    <n v="2024"/>
    <n v="34"/>
    <n v="3"/>
  </r>
  <r>
    <x v="32"/>
    <s v="Medium-sized business"/>
    <s v="FMCG"/>
    <s v="Pending"/>
    <s v="Washington"/>
    <n v="393541"/>
    <n v="192835.09"/>
    <n v="0.49"/>
    <s v="August"/>
    <n v="8"/>
    <n v="2024"/>
    <n v="34"/>
    <n v="3"/>
  </r>
  <r>
    <x v="11"/>
    <s v="Medium-sized business"/>
    <s v="Contract Manufacturing"/>
    <s v="Paid"/>
    <s v="Ohio"/>
    <n v="497060"/>
    <n v="173971"/>
    <n v="0.35"/>
    <s v="August"/>
    <n v="8"/>
    <n v="2024"/>
    <n v="34"/>
    <n v="3"/>
  </r>
  <r>
    <x v="42"/>
    <s v="Corporation"/>
    <s v="Contract Manufacturing"/>
    <s v="Paid"/>
    <s v="California"/>
    <n v="1393559"/>
    <n v="501681.24"/>
    <n v="0.36"/>
    <s v="August"/>
    <n v="8"/>
    <n v="2024"/>
    <n v="34"/>
    <n v="3"/>
  </r>
  <r>
    <x v="37"/>
    <s v="Medium-sized business"/>
    <s v="FMCG"/>
    <s v="Pending"/>
    <s v="Florida"/>
    <n v="430860"/>
    <n v="163726.79999999999"/>
    <n v="0.38"/>
    <s v="August"/>
    <n v="8"/>
    <n v="2024"/>
    <n v="34"/>
    <n v="3"/>
  </r>
  <r>
    <x v="8"/>
    <s v="Corporation"/>
    <s v="Contract Manufacturing"/>
    <s v="Pending"/>
    <s v="Wisconsin"/>
    <n v="772448"/>
    <n v="301254.72000000003"/>
    <n v="0.39"/>
    <s v="August"/>
    <n v="8"/>
    <n v="2024"/>
    <n v="35"/>
    <n v="3"/>
  </r>
  <r>
    <x v="21"/>
    <s v="Corporation"/>
    <s v="Contract Manufacturing"/>
    <s v="Pending"/>
    <s v="Virginia"/>
    <n v="513233"/>
    <n v="179631.55"/>
    <n v="0.35"/>
    <s v="August"/>
    <n v="8"/>
    <n v="2024"/>
    <n v="35"/>
    <n v="3"/>
  </r>
  <r>
    <x v="30"/>
    <s v="Medium-sized business"/>
    <s v="FMCG"/>
    <s v="Paid"/>
    <s v="Pensilvania"/>
    <n v="265465"/>
    <n v="151315.04999999999"/>
    <n v="0.56999999999999995"/>
    <s v="August"/>
    <n v="8"/>
    <n v="2024"/>
    <n v="35"/>
    <n v="3"/>
  </r>
  <r>
    <x v="19"/>
    <s v="Medium-sized business"/>
    <s v="FMCG"/>
    <s v="Paid"/>
    <s v="Carolina del Norte"/>
    <n v="316483"/>
    <n v="196219.46"/>
    <n v="0.62"/>
    <s v="August"/>
    <n v="8"/>
    <n v="2024"/>
    <n v="35"/>
    <n v="3"/>
  </r>
  <r>
    <x v="25"/>
    <s v="Small business"/>
    <s v="FMCG"/>
    <s v="Pending"/>
    <s v="Nueva Jersey"/>
    <n v="200990"/>
    <n v="76376.2"/>
    <n v="0.38"/>
    <s v="August"/>
    <n v="8"/>
    <n v="2024"/>
    <n v="35"/>
    <n v="3"/>
  </r>
  <r>
    <x v="26"/>
    <s v="Corporation"/>
    <s v="FMCG"/>
    <s v="Paid"/>
    <s v="Míchigan"/>
    <n v="1447192"/>
    <n v="709124.08"/>
    <n v="0.49"/>
    <s v="August"/>
    <n v="8"/>
    <n v="2024"/>
    <n v="35"/>
    <n v="3"/>
  </r>
  <r>
    <x v="7"/>
    <s v="Medium-sized business"/>
    <s v="FMCG"/>
    <s v="Overdue"/>
    <s v="California"/>
    <n v="312714"/>
    <n v="125085.6"/>
    <n v="0.4"/>
    <s v="September"/>
    <n v="9"/>
    <n v="2024"/>
    <n v="35"/>
    <n v="3"/>
  </r>
  <r>
    <x v="11"/>
    <s v="Medium-sized business"/>
    <s v="FMCG"/>
    <s v="Pending"/>
    <s v="Ohio"/>
    <n v="262207"/>
    <n v="154702.13"/>
    <n v="0.59"/>
    <s v="September"/>
    <n v="9"/>
    <n v="2024"/>
    <n v="36"/>
    <n v="3"/>
  </r>
  <r>
    <x v="2"/>
    <s v="Small business"/>
    <s v="FMCG"/>
    <s v="Paid"/>
    <s v="Illinois"/>
    <n v="117781"/>
    <n v="67135.17"/>
    <n v="0.56999999999999995"/>
    <s v="September"/>
    <n v="9"/>
    <n v="2024"/>
    <n v="36"/>
    <n v="3"/>
  </r>
  <r>
    <x v="36"/>
    <s v="Corporation"/>
    <s v="Contract Manufacturing"/>
    <s v="Pending"/>
    <s v="Arizona"/>
    <n v="752306"/>
    <n v="270830.15999999997"/>
    <n v="0.36"/>
    <s v="September"/>
    <n v="9"/>
    <n v="2024"/>
    <n v="36"/>
    <n v="3"/>
  </r>
  <r>
    <x v="38"/>
    <s v="Medium-sized business"/>
    <s v="Industrial cereal products"/>
    <s v="Paid"/>
    <s v="Misuri"/>
    <n v="397044"/>
    <n v="95290.559999999998"/>
    <n v="0.24"/>
    <s v="September"/>
    <n v="9"/>
    <n v="2024"/>
    <n v="36"/>
    <n v="3"/>
  </r>
  <r>
    <x v="23"/>
    <s v="Corporation"/>
    <s v="FMCG"/>
    <s v="Pending"/>
    <s v="California"/>
    <n v="665665"/>
    <n v="272922.64999999997"/>
    <n v="0.41"/>
    <s v="September"/>
    <n v="9"/>
    <n v="2024"/>
    <n v="36"/>
    <n v="3"/>
  </r>
  <r>
    <x v="42"/>
    <s v="Corporation"/>
    <s v="FMCG"/>
    <s v="Pending"/>
    <s v="California"/>
    <n v="980842"/>
    <n v="568888.36"/>
    <n v="0.57999999999999996"/>
    <s v="September"/>
    <n v="9"/>
    <n v="2024"/>
    <n v="36"/>
    <n v="3"/>
  </r>
  <r>
    <x v="25"/>
    <s v="Small business"/>
    <s v="FMCG"/>
    <s v="Paid"/>
    <s v="Nueva Jersey"/>
    <n v="139433"/>
    <n v="82265.47"/>
    <n v="0.59"/>
    <s v="September"/>
    <n v="9"/>
    <n v="2024"/>
    <n v="36"/>
    <n v="3"/>
  </r>
  <r>
    <x v="46"/>
    <s v="Corporation"/>
    <s v="Industrial cereal products"/>
    <s v="Paid"/>
    <s v="Virginia"/>
    <n v="951461"/>
    <n v="218836.03"/>
    <n v="0.23"/>
    <s v="September"/>
    <n v="9"/>
    <n v="2024"/>
    <n v="37"/>
    <n v="3"/>
  </r>
  <r>
    <x v="39"/>
    <s v="Corporation"/>
    <s v="FMCG"/>
    <s v="Paid"/>
    <s v="Texas"/>
    <n v="1210886"/>
    <n v="629660.72"/>
    <n v="0.52"/>
    <s v="September"/>
    <n v="9"/>
    <n v="2024"/>
    <n v="37"/>
    <n v="3"/>
  </r>
  <r>
    <x v="48"/>
    <s v="Corporation"/>
    <s v="FMCG"/>
    <s v="Paid"/>
    <s v="Washington"/>
    <n v="808953"/>
    <n v="283133.55"/>
    <n v="0.35"/>
    <s v="September"/>
    <n v="9"/>
    <n v="2024"/>
    <n v="37"/>
    <n v="3"/>
  </r>
  <r>
    <x v="23"/>
    <s v="Corporation"/>
    <s v="FMCG"/>
    <s v="Pending"/>
    <s v="California"/>
    <n v="1051259"/>
    <n v="672805.76"/>
    <n v="0.64"/>
    <s v="September"/>
    <n v="9"/>
    <n v="2024"/>
    <n v="37"/>
    <n v="3"/>
  </r>
  <r>
    <x v="33"/>
    <s v="Corporation"/>
    <s v="FMCG"/>
    <s v="Paid"/>
    <s v="Washington"/>
    <n v="1071615"/>
    <n v="642969"/>
    <n v="0.6"/>
    <s v="September"/>
    <n v="9"/>
    <n v="2024"/>
    <n v="37"/>
    <n v="3"/>
  </r>
  <r>
    <x v="30"/>
    <s v="Medium-sized business"/>
    <s v="Industrial cereal products"/>
    <s v="Paid"/>
    <s v="Pensilvania"/>
    <n v="353154"/>
    <n v="113009.28"/>
    <n v="0.32"/>
    <s v="September"/>
    <n v="9"/>
    <n v="2024"/>
    <n v="37"/>
    <n v="3"/>
  </r>
  <r>
    <x v="19"/>
    <s v="Medium-sized business"/>
    <s v="FMCG"/>
    <s v="Paid"/>
    <s v="Carolina del Norte"/>
    <n v="452281"/>
    <n v="271368.59999999998"/>
    <n v="0.6"/>
    <s v="September"/>
    <n v="9"/>
    <n v="2024"/>
    <n v="37"/>
    <n v="3"/>
  </r>
  <r>
    <x v="26"/>
    <s v="Corporation"/>
    <s v="FMCG"/>
    <s v="Paid"/>
    <s v="Míchigan"/>
    <n v="1180550"/>
    <n v="684719"/>
    <n v="0.57999999999999996"/>
    <s v="September"/>
    <n v="9"/>
    <n v="2024"/>
    <n v="38"/>
    <n v="3"/>
  </r>
  <r>
    <x v="4"/>
    <s v="Corporation"/>
    <s v="Contract Manufacturing"/>
    <s v="Pending"/>
    <s v="Arizona"/>
    <n v="949642"/>
    <n v="322878.28000000003"/>
    <n v="0.34"/>
    <s v="September"/>
    <n v="9"/>
    <n v="2024"/>
    <n v="38"/>
    <n v="3"/>
  </r>
  <r>
    <x v="12"/>
    <s v="Corporation"/>
    <s v="FMCG"/>
    <s v="Paid"/>
    <s v="Nueva Jersey"/>
    <n v="1626964"/>
    <n v="1057526.6000000001"/>
    <n v="0.65"/>
    <s v="September"/>
    <n v="9"/>
    <n v="2024"/>
    <n v="38"/>
    <n v="3"/>
  </r>
  <r>
    <x v="37"/>
    <s v="Medium-sized business"/>
    <s v="FMCG"/>
    <s v="Paid"/>
    <s v="Florida"/>
    <n v="346692"/>
    <n v="204548.28"/>
    <n v="0.59"/>
    <s v="September"/>
    <n v="9"/>
    <n v="2024"/>
    <n v="38"/>
    <n v="3"/>
  </r>
  <r>
    <x v="5"/>
    <s v="Corporation"/>
    <s v="FMCG"/>
    <s v="Overdue"/>
    <s v="Florida"/>
    <n v="1623235"/>
    <n v="860314.55"/>
    <n v="0.53"/>
    <s v="September"/>
    <n v="9"/>
    <n v="2024"/>
    <n v="38"/>
    <n v="3"/>
  </r>
  <r>
    <x v="25"/>
    <s v="Small business"/>
    <s v="FMCG"/>
    <s v="Paid"/>
    <s v="Nueva Jersey"/>
    <n v="104718"/>
    <n v="60736.439999999995"/>
    <n v="0.57999999999999996"/>
    <s v="September"/>
    <n v="9"/>
    <n v="2024"/>
    <n v="38"/>
    <n v="3"/>
  </r>
  <r>
    <x v="43"/>
    <s v="Corporation"/>
    <s v="FMCG"/>
    <s v="Pending"/>
    <s v="Texas"/>
    <n v="627407"/>
    <n v="225866.52"/>
    <n v="0.36"/>
    <s v="September"/>
    <n v="9"/>
    <n v="2024"/>
    <n v="38"/>
    <n v="3"/>
  </r>
  <r>
    <x v="8"/>
    <s v="Corporation"/>
    <s v="Contract Manufacturing"/>
    <s v="Paid"/>
    <s v="Wisconsin"/>
    <n v="516468"/>
    <n v="191093.16"/>
    <n v="0.37"/>
    <s v="September"/>
    <n v="9"/>
    <n v="2024"/>
    <n v="39"/>
    <n v="3"/>
  </r>
  <r>
    <x v="31"/>
    <s v="Medium-sized business"/>
    <s v="Contract Manufacturing"/>
    <s v="Paid"/>
    <s v="Arizona"/>
    <n v="288792"/>
    <n v="98189.280000000013"/>
    <n v="0.34"/>
    <s v="September"/>
    <n v="9"/>
    <n v="2024"/>
    <n v="39"/>
    <n v="3"/>
  </r>
  <r>
    <x v="18"/>
    <s v="Corporation"/>
    <s v="FMCG"/>
    <s v="Paid"/>
    <s v="Washington"/>
    <n v="1231569"/>
    <n v="763572.78"/>
    <n v="0.62"/>
    <s v="September"/>
    <n v="9"/>
    <n v="2024"/>
    <n v="39"/>
    <n v="3"/>
  </r>
  <r>
    <x v="17"/>
    <s v="Corporation"/>
    <s v="FMCG"/>
    <s v="Paid"/>
    <s v="Texas"/>
    <n v="543920"/>
    <n v="315473.59999999998"/>
    <n v="0.57999999999999996"/>
    <s v="September"/>
    <n v="9"/>
    <n v="2024"/>
    <n v="39"/>
    <n v="3"/>
  </r>
  <r>
    <x v="16"/>
    <s v="Corporation"/>
    <s v="Industrial cereal products"/>
    <s v="Paid"/>
    <s v="Texas"/>
    <n v="1204790"/>
    <n v="337341.2"/>
    <n v="0.28000000000000003"/>
    <s v="September"/>
    <n v="9"/>
    <n v="2024"/>
    <n v="39"/>
    <n v="3"/>
  </r>
  <r>
    <x v="45"/>
    <s v="Small business"/>
    <s v="FMCG"/>
    <s v="Pending"/>
    <s v="Florida"/>
    <n v="157326"/>
    <n v="99115.38"/>
    <n v="0.63"/>
    <s v="September"/>
    <n v="9"/>
    <n v="2024"/>
    <n v="39"/>
    <n v="3"/>
  </r>
  <r>
    <x v="5"/>
    <s v="Corporation"/>
    <s v="FMCG"/>
    <s v="Pending"/>
    <s v="Florida"/>
    <n v="756234"/>
    <n v="287368.92"/>
    <n v="0.38"/>
    <s v="September"/>
    <n v="9"/>
    <n v="2024"/>
    <n v="39"/>
    <n v="3"/>
  </r>
  <r>
    <x v="35"/>
    <s v="Medium-sized business"/>
    <s v="FMCG"/>
    <s v="Pending"/>
    <s v="Misuri"/>
    <n v="388760"/>
    <n v="178829.6"/>
    <n v="0.46"/>
    <s v="September"/>
    <n v="9"/>
    <n v="2024"/>
    <n v="40"/>
    <n v="3"/>
  </r>
  <r>
    <x v="47"/>
    <s v="Corporation"/>
    <s v="Industrial cereal products"/>
    <s v="Paid"/>
    <s v="Tennessee"/>
    <n v="1509797"/>
    <n v="226469.55"/>
    <n v="0.15"/>
    <s v="October"/>
    <n v="10"/>
    <n v="2024"/>
    <n v="40"/>
    <n v="4"/>
  </r>
  <r>
    <x v="41"/>
    <s v="Corporation"/>
    <s v="FMCG"/>
    <s v="Paid"/>
    <s v="Míchigan"/>
    <n v="1736027"/>
    <n v="763851.88"/>
    <n v="0.44"/>
    <s v="October"/>
    <n v="10"/>
    <n v="2024"/>
    <n v="40"/>
    <n v="4"/>
  </r>
  <r>
    <x v="46"/>
    <s v="Corporation"/>
    <s v="FMCG"/>
    <s v="Pending"/>
    <s v="Virginia"/>
    <n v="671768"/>
    <n v="416496.16"/>
    <n v="0.62"/>
    <s v="October"/>
    <n v="10"/>
    <n v="2024"/>
    <n v="40"/>
    <n v="4"/>
  </r>
  <r>
    <x v="19"/>
    <s v="Medium-sized business"/>
    <s v="Contract Manufacturing"/>
    <s v="Paid"/>
    <s v="Carolina del Norte"/>
    <n v="490845"/>
    <n v="112894.35"/>
    <n v="0.23"/>
    <s v="October"/>
    <n v="10"/>
    <n v="2024"/>
    <n v="40"/>
    <n v="4"/>
  </r>
  <r>
    <x v="3"/>
    <s v="Corporation"/>
    <s v="FMCG"/>
    <s v="Paid"/>
    <s v="Míchigan"/>
    <n v="965015"/>
    <n v="530758.25"/>
    <n v="0.55000000000000004"/>
    <s v="October"/>
    <n v="10"/>
    <n v="2024"/>
    <n v="40"/>
    <n v="4"/>
  </r>
  <r>
    <x v="27"/>
    <s v="Small business"/>
    <s v="FMCG"/>
    <s v="Paid"/>
    <s v="Massachusetts"/>
    <n v="205203"/>
    <n v="96445.409999999989"/>
    <n v="0.47"/>
    <s v="October"/>
    <n v="10"/>
    <n v="2024"/>
    <n v="40"/>
    <n v="4"/>
  </r>
  <r>
    <x v="43"/>
    <s v="Corporation"/>
    <s v="Contract Manufacturing"/>
    <s v="Paid"/>
    <s v="Texas"/>
    <n v="1731602"/>
    <n v="484848.56000000006"/>
    <n v="0.28000000000000003"/>
    <s v="October"/>
    <n v="10"/>
    <n v="2024"/>
    <n v="41"/>
    <n v="4"/>
  </r>
  <r>
    <x v="17"/>
    <s v="Corporation"/>
    <s v="FMCG"/>
    <s v="Paid"/>
    <s v="Texas"/>
    <n v="1185038"/>
    <n v="497715.95999999996"/>
    <n v="0.42"/>
    <s v="October"/>
    <n v="10"/>
    <n v="2024"/>
    <n v="41"/>
    <n v="4"/>
  </r>
  <r>
    <x v="26"/>
    <s v="Corporation"/>
    <s v="FMCG"/>
    <s v="Paid"/>
    <s v="Míchigan"/>
    <n v="1026592"/>
    <n v="451700.47999999998"/>
    <n v="0.44"/>
    <s v="October"/>
    <n v="10"/>
    <n v="2024"/>
    <n v="41"/>
    <n v="4"/>
  </r>
  <r>
    <x v="43"/>
    <s v="Corporation"/>
    <s v="FMCG"/>
    <s v="Paid"/>
    <s v="Texas"/>
    <n v="1760555"/>
    <n v="933094.15"/>
    <n v="0.53"/>
    <s v="October"/>
    <n v="10"/>
    <n v="2024"/>
    <n v="41"/>
    <n v="4"/>
  </r>
  <r>
    <x v="11"/>
    <s v="Medium-sized business"/>
    <s v="FMCG"/>
    <s v="Paid"/>
    <s v="Ohio"/>
    <n v="378902"/>
    <n v="178083.94"/>
    <n v="0.47"/>
    <s v="October"/>
    <n v="10"/>
    <n v="2024"/>
    <n v="41"/>
    <n v="4"/>
  </r>
  <r>
    <x v="30"/>
    <s v="Medium-sized business"/>
    <s v="FMCG"/>
    <s v="Paid"/>
    <s v="Pensilvania"/>
    <n v="387448"/>
    <n v="205347.44"/>
    <n v="0.53"/>
    <s v="October"/>
    <n v="10"/>
    <n v="2024"/>
    <n v="41"/>
    <n v="4"/>
  </r>
  <r>
    <x v="35"/>
    <s v="Medium-sized business"/>
    <s v="FMCG"/>
    <s v="Paid"/>
    <s v="Misuri"/>
    <n v="372896"/>
    <n v="201363.84000000003"/>
    <n v="0.54"/>
    <s v="October"/>
    <n v="10"/>
    <n v="2024"/>
    <n v="41"/>
    <n v="4"/>
  </r>
  <r>
    <x v="29"/>
    <s v="Medium-sized business"/>
    <s v="FMCG"/>
    <s v="Overdue"/>
    <s v="Míchigan"/>
    <n v="261949"/>
    <n v="162408.38"/>
    <n v="0.62"/>
    <s v="October"/>
    <n v="10"/>
    <n v="2024"/>
    <n v="42"/>
    <n v="4"/>
  </r>
  <r>
    <x v="39"/>
    <s v="Corporation"/>
    <s v="FMCG"/>
    <s v="Pending"/>
    <s v="Texas"/>
    <n v="862018"/>
    <n v="517210.8"/>
    <n v="0.6"/>
    <s v="October"/>
    <n v="10"/>
    <n v="2024"/>
    <n v="42"/>
    <n v="4"/>
  </r>
  <r>
    <x v="46"/>
    <s v="Corporation"/>
    <s v="Contract Manufacturing"/>
    <s v="Paid"/>
    <s v="Virginia"/>
    <n v="1019631"/>
    <n v="295692.99"/>
    <n v="0.28999999999999998"/>
    <s v="October"/>
    <n v="10"/>
    <n v="2024"/>
    <n v="42"/>
    <n v="4"/>
  </r>
  <r>
    <x v="10"/>
    <s v="Corporation"/>
    <s v="Contract Manufacturing"/>
    <s v="Paid"/>
    <s v="Ohio"/>
    <n v="516113"/>
    <n v="118705.99"/>
    <n v="0.23"/>
    <s v="October"/>
    <n v="10"/>
    <n v="2024"/>
    <n v="42"/>
    <n v="4"/>
  </r>
  <r>
    <x v="40"/>
    <s v="Corporation"/>
    <s v="Contract Manufacturing"/>
    <s v="Paid"/>
    <s v="Georgia"/>
    <n v="707446"/>
    <n v="240531.64"/>
    <n v="0.34"/>
    <s v="October"/>
    <n v="10"/>
    <n v="2024"/>
    <n v="42"/>
    <n v="4"/>
  </r>
  <r>
    <x v="16"/>
    <s v="Corporation"/>
    <s v="Contract Manufacturing"/>
    <s v="Paid"/>
    <s v="Texas"/>
    <n v="752499"/>
    <n v="248324.67"/>
    <n v="0.33"/>
    <s v="October"/>
    <n v="10"/>
    <n v="2024"/>
    <n v="42"/>
    <n v="4"/>
  </r>
  <r>
    <x v="46"/>
    <s v="Corporation"/>
    <s v="FMCG"/>
    <s v="Pending"/>
    <s v="Virginia"/>
    <n v="669910"/>
    <n v="247866.69999999998"/>
    <n v="0.37"/>
    <s v="October"/>
    <n v="10"/>
    <n v="2024"/>
    <n v="42"/>
    <n v="4"/>
  </r>
  <r>
    <x v="17"/>
    <s v="Corporation"/>
    <s v="FMCG"/>
    <s v="Pending"/>
    <s v="Texas"/>
    <n v="867467"/>
    <n v="485781.52"/>
    <n v="0.56000000000000005"/>
    <s v="October"/>
    <n v="10"/>
    <n v="2024"/>
    <n v="43"/>
    <n v="4"/>
  </r>
  <r>
    <x v="43"/>
    <s v="Corporation"/>
    <s v="Contract Manufacturing"/>
    <s v="Paid"/>
    <s v="Texas"/>
    <n v="775170"/>
    <n v="217047.60000000003"/>
    <n v="0.28000000000000003"/>
    <s v="October"/>
    <n v="10"/>
    <n v="2024"/>
    <n v="43"/>
    <n v="4"/>
  </r>
  <r>
    <x v="41"/>
    <s v="Corporation"/>
    <s v="FMCG"/>
    <s v="Paid"/>
    <s v="Míchigan"/>
    <n v="798643"/>
    <n v="343416.49"/>
    <n v="0.43"/>
    <s v="October"/>
    <n v="10"/>
    <n v="2024"/>
    <n v="43"/>
    <n v="4"/>
  </r>
  <r>
    <x v="38"/>
    <s v="Medium-sized business"/>
    <s v="FMCG"/>
    <s v="Paid"/>
    <s v="Misuri"/>
    <n v="469886"/>
    <n v="249039.58000000002"/>
    <n v="0.53"/>
    <s v="October"/>
    <n v="10"/>
    <n v="2024"/>
    <n v="43"/>
    <n v="4"/>
  </r>
  <r>
    <x v="5"/>
    <s v="Corporation"/>
    <s v="FMCG"/>
    <s v="Pending"/>
    <s v="Florida"/>
    <n v="656869"/>
    <n v="321865.81"/>
    <n v="0.49"/>
    <s v="October"/>
    <n v="10"/>
    <n v="2024"/>
    <n v="43"/>
    <n v="4"/>
  </r>
  <r>
    <x v="33"/>
    <s v="Corporation"/>
    <s v="FMCG"/>
    <s v="Paid"/>
    <s v="Washington"/>
    <n v="661398"/>
    <n v="264559.2"/>
    <n v="0.4"/>
    <s v="October"/>
    <n v="10"/>
    <n v="2024"/>
    <n v="43"/>
    <n v="4"/>
  </r>
  <r>
    <x v="41"/>
    <s v="Corporation"/>
    <s v="FMCG"/>
    <s v="Paid"/>
    <s v="Míchigan"/>
    <n v="1007225"/>
    <n v="483468"/>
    <n v="0.48"/>
    <s v="October"/>
    <n v="10"/>
    <n v="2024"/>
    <n v="43"/>
    <n v="4"/>
  </r>
  <r>
    <x v="39"/>
    <s v="Corporation"/>
    <s v="Industrial cereal products"/>
    <s v="Paid"/>
    <s v="Texas"/>
    <n v="829805"/>
    <n v="240643.44999999998"/>
    <n v="0.28999999999999998"/>
    <s v="October"/>
    <n v="10"/>
    <n v="2024"/>
    <n v="44"/>
    <n v="4"/>
  </r>
  <r>
    <x v="43"/>
    <s v="Corporation"/>
    <s v="Contract Manufacturing"/>
    <s v="Pending"/>
    <s v="Texas"/>
    <n v="899734"/>
    <n v="269920.2"/>
    <n v="0.3"/>
    <s v="October"/>
    <n v="10"/>
    <n v="2024"/>
    <n v="44"/>
    <n v="4"/>
  </r>
  <r>
    <x v="42"/>
    <s v="Corporation"/>
    <s v="FMCG"/>
    <s v="Paid"/>
    <s v="California"/>
    <n v="794846"/>
    <n v="421268.38"/>
    <n v="0.53"/>
    <s v="October"/>
    <n v="10"/>
    <n v="2024"/>
    <n v="44"/>
    <n v="4"/>
  </r>
  <r>
    <x v="3"/>
    <s v="Corporation"/>
    <s v="Contract Manufacturing"/>
    <s v="Paid"/>
    <s v="Míchigan"/>
    <n v="642209"/>
    <n v="199084.79"/>
    <n v="0.31"/>
    <s v="October"/>
    <n v="10"/>
    <n v="2024"/>
    <n v="44"/>
    <n v="4"/>
  </r>
  <r>
    <x v="20"/>
    <s v="Small business"/>
    <s v="Contract Manufacturing"/>
    <s v="Paid"/>
    <s v="Georgia"/>
    <n v="102210"/>
    <n v="22486.2"/>
    <n v="0.22"/>
    <s v="November"/>
    <n v="11"/>
    <n v="2024"/>
    <n v="44"/>
    <n v="4"/>
  </r>
  <r>
    <x v="16"/>
    <s v="Corporation"/>
    <s v="FMCG"/>
    <s v="Paid"/>
    <s v="Texas"/>
    <n v="883896"/>
    <n v="556854.48"/>
    <n v="0.63"/>
    <s v="November"/>
    <n v="11"/>
    <n v="2024"/>
    <n v="44"/>
    <n v="4"/>
  </r>
  <r>
    <x v="5"/>
    <s v="Corporation"/>
    <s v="FMCG"/>
    <s v="Processing"/>
    <s v="Florida"/>
    <n v="1389576"/>
    <n v="680892.24"/>
    <n v="0.49"/>
    <s v="November"/>
    <n v="11"/>
    <n v="2024"/>
    <n v="44"/>
    <n v="4"/>
  </r>
  <r>
    <x v="8"/>
    <s v="Corporation"/>
    <s v="FMCG"/>
    <s v="Pending"/>
    <s v="Wisconsin"/>
    <n v="1704104"/>
    <n v="783887.84000000008"/>
    <n v="0.46"/>
    <s v="November"/>
    <n v="11"/>
    <n v="2024"/>
    <n v="45"/>
    <n v="4"/>
  </r>
  <r>
    <x v="21"/>
    <s v="Corporation"/>
    <s v="FMCG"/>
    <s v="Paid"/>
    <s v="Virginia"/>
    <n v="1659766"/>
    <n v="580918.1"/>
    <n v="0.35"/>
    <s v="November"/>
    <n v="11"/>
    <n v="2024"/>
    <n v="45"/>
    <n v="4"/>
  </r>
  <r>
    <x v="36"/>
    <s v="Corporation"/>
    <s v="FMCG"/>
    <s v="Paid"/>
    <s v="Arizona"/>
    <n v="883061"/>
    <n v="485683.55000000005"/>
    <n v="0.55000000000000004"/>
    <s v="November"/>
    <n v="11"/>
    <n v="2024"/>
    <n v="45"/>
    <n v="4"/>
  </r>
  <r>
    <x v="38"/>
    <s v="Medium-sized business"/>
    <s v="Contract Manufacturing"/>
    <s v="Paid"/>
    <s v="Misuri"/>
    <n v="461454"/>
    <n v="115363.5"/>
    <n v="0.25"/>
    <s v="November"/>
    <n v="11"/>
    <n v="2024"/>
    <n v="45"/>
    <n v="4"/>
  </r>
  <r>
    <x v="23"/>
    <s v="Corporation"/>
    <s v="Contract Manufacturing"/>
    <s v="Paid"/>
    <s v="California"/>
    <n v="1007754"/>
    <n v="272093.58"/>
    <n v="0.27"/>
    <s v="November"/>
    <n v="11"/>
    <n v="2024"/>
    <n v="45"/>
    <n v="4"/>
  </r>
  <r>
    <x v="39"/>
    <s v="Corporation"/>
    <s v="FMCG"/>
    <s v="Paid"/>
    <s v="Texas"/>
    <n v="920235"/>
    <n v="478522.2"/>
    <n v="0.52"/>
    <s v="November"/>
    <n v="11"/>
    <n v="2024"/>
    <n v="45"/>
    <n v="4"/>
  </r>
  <r>
    <x v="39"/>
    <s v="Corporation"/>
    <s v="FMCG"/>
    <s v="Pending"/>
    <s v="Texas"/>
    <n v="787841"/>
    <n v="370285.26999999996"/>
    <n v="0.47"/>
    <s v="November"/>
    <n v="11"/>
    <n v="2024"/>
    <n v="45"/>
    <n v="4"/>
  </r>
  <r>
    <x v="29"/>
    <s v="Medium-sized business"/>
    <s v="Contract Manufacturing"/>
    <s v="Paid"/>
    <s v="Míchigan"/>
    <n v="459237"/>
    <n v="119401.62000000001"/>
    <n v="0.26"/>
    <s v="November"/>
    <n v="11"/>
    <n v="2024"/>
    <n v="46"/>
    <n v="4"/>
  </r>
  <r>
    <x v="25"/>
    <s v="Small business"/>
    <s v="FMCG"/>
    <s v="Paid"/>
    <s v="Nueva Jersey"/>
    <n v="85843"/>
    <n v="39487.78"/>
    <n v="0.46"/>
    <s v="November"/>
    <n v="11"/>
    <n v="2024"/>
    <n v="46"/>
    <n v="4"/>
  </r>
  <r>
    <x v="17"/>
    <s v="Corporation"/>
    <s v="Contract Manufacturing"/>
    <s v="Pending"/>
    <s v="Texas"/>
    <n v="678083"/>
    <n v="196644.06999999998"/>
    <n v="0.28999999999999998"/>
    <s v="November"/>
    <n v="11"/>
    <n v="2024"/>
    <n v="46"/>
    <n v="4"/>
  </r>
  <r>
    <x v="23"/>
    <s v="Corporation"/>
    <s v="FMCG"/>
    <s v="Paid"/>
    <s v="California"/>
    <n v="1331885"/>
    <n v="732536.75000000012"/>
    <n v="0.55000000000000004"/>
    <s v="November"/>
    <n v="11"/>
    <n v="2024"/>
    <n v="46"/>
    <n v="4"/>
  </r>
  <r>
    <x v="47"/>
    <s v="Corporation"/>
    <s v="FMCG"/>
    <s v="Paid"/>
    <s v="Tennessee"/>
    <n v="824871"/>
    <n v="412435.5"/>
    <n v="0.5"/>
    <s v="November"/>
    <n v="11"/>
    <n v="2024"/>
    <n v="46"/>
    <n v="4"/>
  </r>
  <r>
    <x v="47"/>
    <s v="Corporation"/>
    <s v="FMCG"/>
    <s v="Paid"/>
    <s v="Tennessee"/>
    <n v="1512971"/>
    <n v="938042.02"/>
    <n v="0.62"/>
    <s v="November"/>
    <n v="11"/>
    <n v="2024"/>
    <n v="46"/>
    <n v="4"/>
  </r>
  <r>
    <x v="42"/>
    <s v="Corporation"/>
    <s v="Contract Manufacturing"/>
    <s v="Pending"/>
    <s v="California"/>
    <n v="1096288"/>
    <n v="230220.47999999998"/>
    <n v="0.21"/>
    <s v="November"/>
    <n v="11"/>
    <n v="2024"/>
    <n v="46"/>
    <n v="4"/>
  </r>
  <r>
    <x v="42"/>
    <s v="Corporation"/>
    <s v="Industrial cereal products"/>
    <s v="Paid"/>
    <s v="California"/>
    <n v="1658933"/>
    <n v="298607.94"/>
    <n v="0.18"/>
    <s v="November"/>
    <n v="11"/>
    <n v="2024"/>
    <n v="47"/>
    <n v="4"/>
  </r>
  <r>
    <x v="21"/>
    <s v="Corporation"/>
    <s v="Contract Manufacturing"/>
    <s v="Paid"/>
    <s v="Virginia"/>
    <n v="1685757"/>
    <n v="539442.24"/>
    <n v="0.32"/>
    <s v="November"/>
    <n v="11"/>
    <n v="2024"/>
    <n v="47"/>
    <n v="4"/>
  </r>
  <r>
    <x v="43"/>
    <s v="Corporation"/>
    <s v="FMCG"/>
    <s v="Pending"/>
    <s v="Texas"/>
    <n v="744028"/>
    <n v="372014"/>
    <n v="0.5"/>
    <s v="November"/>
    <n v="11"/>
    <n v="2024"/>
    <n v="47"/>
    <n v="4"/>
  </r>
  <r>
    <x v="8"/>
    <s v="Corporation"/>
    <s v="FMCG"/>
    <s v="Pending"/>
    <s v="Wisconsin"/>
    <n v="847227"/>
    <n v="398196.69"/>
    <n v="0.47"/>
    <s v="November"/>
    <n v="11"/>
    <n v="2024"/>
    <n v="47"/>
    <n v="4"/>
  </r>
  <r>
    <x v="27"/>
    <s v="Small business"/>
    <s v="FMCG"/>
    <s v="Pending"/>
    <s v="Massachusetts"/>
    <n v="180296"/>
    <n v="63103.6"/>
    <n v="0.35"/>
    <s v="November"/>
    <n v="11"/>
    <n v="2024"/>
    <n v="47"/>
    <n v="4"/>
  </r>
  <r>
    <x v="39"/>
    <s v="Corporation"/>
    <s v="Industrial cereal products"/>
    <s v="Paid"/>
    <s v="Texas"/>
    <n v="1423113"/>
    <n v="498089.55"/>
    <n v="0.35"/>
    <s v="November"/>
    <n v="11"/>
    <n v="2024"/>
    <n v="47"/>
    <n v="4"/>
  </r>
  <r>
    <x v="39"/>
    <s v="Corporation"/>
    <s v="FMCG"/>
    <s v="Paid"/>
    <s v="Texas"/>
    <n v="619815"/>
    <n v="291313.05"/>
    <n v="0.47"/>
    <s v="November"/>
    <n v="11"/>
    <n v="2024"/>
    <n v="47"/>
    <n v="4"/>
  </r>
  <r>
    <x v="24"/>
    <s v="Corporation"/>
    <s v="FMCG"/>
    <s v="Paid"/>
    <s v="Indiana"/>
    <n v="737337"/>
    <n v="280188.06"/>
    <n v="0.38"/>
    <s v="November"/>
    <n v="11"/>
    <n v="2024"/>
    <n v="48"/>
    <n v="4"/>
  </r>
  <r>
    <x v="23"/>
    <s v="Corporation"/>
    <s v="Contract Manufacturing"/>
    <s v="Paid"/>
    <s v="California"/>
    <n v="1113828"/>
    <n v="311871.84000000003"/>
    <n v="0.28000000000000003"/>
    <s v="November"/>
    <n v="11"/>
    <n v="2024"/>
    <n v="48"/>
    <n v="4"/>
  </r>
  <r>
    <x v="31"/>
    <s v="Medium-sized business"/>
    <s v="FMCG"/>
    <s v="Paid"/>
    <s v="Arizona"/>
    <n v="376653"/>
    <n v="158194.25999999998"/>
    <n v="0.42"/>
    <s v="November"/>
    <n v="11"/>
    <n v="2024"/>
    <n v="48"/>
    <n v="4"/>
  </r>
  <r>
    <x v="49"/>
    <s v="Small business"/>
    <s v="FMCG"/>
    <s v="Paid"/>
    <s v="Massachusetts"/>
    <n v="78865"/>
    <n v="27602.75"/>
    <n v="0.35"/>
    <s v="November"/>
    <n v="11"/>
    <n v="2024"/>
    <n v="48"/>
    <n v="4"/>
  </r>
  <r>
    <x v="41"/>
    <s v="Corporation"/>
    <s v="Contract Manufacturing"/>
    <s v="Paid"/>
    <s v="Míchigan"/>
    <n v="1494751"/>
    <n v="343792.73000000004"/>
    <n v="0.23"/>
    <s v="November"/>
    <n v="11"/>
    <n v="2024"/>
    <n v="48"/>
    <n v="4"/>
  </r>
  <r>
    <x v="25"/>
    <s v="Small business"/>
    <s v="Contract Manufacturing"/>
    <s v="Paid"/>
    <s v="Nueva Jersey"/>
    <n v="79620"/>
    <n v="19905"/>
    <n v="0.25"/>
    <s v="November"/>
    <n v="11"/>
    <n v="2024"/>
    <n v="48"/>
    <n v="4"/>
  </r>
  <r>
    <x v="8"/>
    <s v="Corporation"/>
    <s v="FMCG"/>
    <s v="Paid"/>
    <s v="Wisconsin"/>
    <n v="890781"/>
    <n v="489929.55000000005"/>
    <n v="0.55000000000000004"/>
    <s v="December"/>
    <n v="12"/>
    <n v="2024"/>
    <n v="48"/>
    <n v="4"/>
  </r>
  <r>
    <x v="34"/>
    <s v="Small business"/>
    <s v="FMCG"/>
    <s v="Paid"/>
    <s v="Nueva York"/>
    <n v="95409"/>
    <n v="44842.229999999996"/>
    <n v="0.47"/>
    <s v="December"/>
    <n v="12"/>
    <n v="2024"/>
    <n v="49"/>
    <n v="4"/>
  </r>
  <r>
    <x v="11"/>
    <s v="Medium-sized business"/>
    <s v="FMCG"/>
    <s v="Paid"/>
    <s v="Ohio"/>
    <n v="430802"/>
    <n v="249865.15999999997"/>
    <n v="0.57999999999999996"/>
    <s v="December"/>
    <n v="12"/>
    <n v="2024"/>
    <n v="49"/>
    <n v="4"/>
  </r>
  <r>
    <x v="33"/>
    <s v="Corporation"/>
    <s v="FMCG"/>
    <s v="Paid"/>
    <s v="Washington"/>
    <n v="766083"/>
    <n v="459649.8"/>
    <n v="0.6"/>
    <s v="December"/>
    <n v="12"/>
    <n v="2024"/>
    <n v="49"/>
    <n v="4"/>
  </r>
  <r>
    <x v="34"/>
    <s v="Small business"/>
    <s v="FMCG"/>
    <s v="Paid"/>
    <s v="Nueva York"/>
    <n v="175620"/>
    <n v="68491.8"/>
    <n v="0.39"/>
    <s v="December"/>
    <n v="12"/>
    <n v="2024"/>
    <n v="49"/>
    <n v="4"/>
  </r>
  <r>
    <x v="13"/>
    <s v="Medium-sized business"/>
    <s v="Industrial cereal products"/>
    <s v="Paid"/>
    <s v="Maryland"/>
    <n v="337298"/>
    <n v="50594.7"/>
    <n v="0.15"/>
    <s v="December"/>
    <n v="12"/>
    <n v="2024"/>
    <n v="49"/>
    <n v="4"/>
  </r>
  <r>
    <x v="36"/>
    <s v="Corporation"/>
    <s v="FMCG"/>
    <s v="Paid"/>
    <s v="Arizona"/>
    <n v="1144978"/>
    <n v="526689.88"/>
    <n v="0.46"/>
    <s v="December"/>
    <n v="12"/>
    <n v="2024"/>
    <n v="49"/>
    <n v="4"/>
  </r>
  <r>
    <x v="27"/>
    <s v="Small business"/>
    <s v="Industrial cereal products"/>
    <s v="Pending"/>
    <s v="Massachusetts"/>
    <n v="99726"/>
    <n v="18947.939999999999"/>
    <n v="0.19"/>
    <s v="December"/>
    <n v="12"/>
    <n v="2024"/>
    <n v="49"/>
    <n v="4"/>
  </r>
  <r>
    <x v="49"/>
    <s v="Small business"/>
    <s v="Contract Manufacturing"/>
    <s v="Paid"/>
    <s v="Massachusetts"/>
    <n v="81504"/>
    <n v="32601.600000000002"/>
    <n v="0.4"/>
    <s v="December"/>
    <n v="12"/>
    <n v="2024"/>
    <n v="50"/>
    <n v="4"/>
  </r>
  <r>
    <x v="19"/>
    <s v="Medium-sized business"/>
    <s v="FMCG"/>
    <s v="Paid"/>
    <s v="Carolina del Norte"/>
    <n v="328303"/>
    <n v="128038.17"/>
    <n v="0.39"/>
    <s v="December"/>
    <n v="12"/>
    <n v="2024"/>
    <n v="50"/>
    <n v="4"/>
  </r>
  <r>
    <x v="4"/>
    <s v="Corporation"/>
    <s v="FMCG"/>
    <s v="Pending"/>
    <s v="Arizona"/>
    <n v="1241211"/>
    <n v="769550.82"/>
    <n v="0.62"/>
    <s v="December"/>
    <n v="12"/>
    <n v="2024"/>
    <n v="50"/>
    <n v="4"/>
  </r>
  <r>
    <x v="23"/>
    <s v="Corporation"/>
    <s v="FMCG"/>
    <s v="Paid"/>
    <s v="California"/>
    <n v="539681"/>
    <n v="205078.78"/>
    <n v="0.38"/>
    <s v="December"/>
    <n v="12"/>
    <n v="2024"/>
    <n v="50"/>
    <n v="4"/>
  </r>
  <r>
    <x v="44"/>
    <s v="Corporation"/>
    <s v="Contract Manufacturing"/>
    <s v="Paid"/>
    <s v="Massachusetts"/>
    <n v="923446"/>
    <n v="295502.72000000003"/>
    <n v="0.32"/>
    <s v="December"/>
    <n v="12"/>
    <n v="2024"/>
    <n v="50"/>
    <n v="4"/>
  </r>
  <r>
    <x v="32"/>
    <s v="Medium-sized business"/>
    <s v="Contract Manufacturing"/>
    <s v="Paid"/>
    <s v="Washington"/>
    <n v="362691"/>
    <n v="87045.84"/>
    <n v="0.24"/>
    <s v="December"/>
    <n v="12"/>
    <n v="2024"/>
    <n v="50"/>
    <n v="4"/>
  </r>
  <r>
    <x v="39"/>
    <s v="Corporation"/>
    <s v="FMCG"/>
    <s v="Paid"/>
    <s v="Texas"/>
    <n v="745637"/>
    <n v="313167.53999999998"/>
    <n v="0.42"/>
    <s v="December"/>
    <n v="12"/>
    <n v="2024"/>
    <n v="50"/>
    <n v="4"/>
  </r>
  <r>
    <x v="13"/>
    <s v="Medium-sized business"/>
    <s v="Industrial cereal products"/>
    <s v="Paid"/>
    <s v="Maryland"/>
    <n v="336202"/>
    <n v="104222.62"/>
    <n v="0.31"/>
    <s v="December"/>
    <n v="12"/>
    <n v="2024"/>
    <n v="51"/>
    <n v="4"/>
  </r>
  <r>
    <x v="29"/>
    <s v="Medium-sized business"/>
    <s v="FMCG"/>
    <s v="Paid"/>
    <s v="Míchigan"/>
    <n v="265675"/>
    <n v="159405"/>
    <n v="0.6"/>
    <s v="December"/>
    <n v="12"/>
    <n v="2024"/>
    <n v="51"/>
    <n v="4"/>
  </r>
  <r>
    <x v="16"/>
    <s v="Corporation"/>
    <s v="FMCG"/>
    <s v="Paid"/>
    <s v="Texas"/>
    <n v="523251"/>
    <n v="298253.06999999995"/>
    <n v="0.56999999999999995"/>
    <s v="December"/>
    <n v="12"/>
    <n v="2024"/>
    <n v="51"/>
    <n v="4"/>
  </r>
  <r>
    <x v="44"/>
    <s v="Corporation"/>
    <s v="Contract Manufacturing"/>
    <s v="Pending"/>
    <s v="Massachusetts"/>
    <n v="1649466"/>
    <n v="494839.8"/>
    <n v="0.3"/>
    <s v="December"/>
    <n v="12"/>
    <n v="2024"/>
    <n v="51"/>
    <n v="4"/>
  </r>
  <r>
    <x v="39"/>
    <s v="Corporation"/>
    <s v="FMCG"/>
    <s v="Paid"/>
    <s v="Texas"/>
    <n v="1506611"/>
    <n v="843702.16"/>
    <n v="0.56000000000000005"/>
    <s v="December"/>
    <n v="12"/>
    <n v="2024"/>
    <n v="51"/>
    <n v="4"/>
  </r>
  <r>
    <x v="12"/>
    <s v="Corporation"/>
    <s v="Contract Manufacturing"/>
    <s v="Overdue"/>
    <s v="Nueva Jersey"/>
    <n v="502579"/>
    <n v="180928.44"/>
    <n v="0.36"/>
    <s v="December"/>
    <n v="12"/>
    <n v="2024"/>
    <n v="51"/>
    <n v="4"/>
  </r>
  <r>
    <x v="2"/>
    <s v="Small business"/>
    <s v="Contract Manufacturing"/>
    <s v="Paid"/>
    <s v="Illinois"/>
    <n v="247964"/>
    <n v="71909.56"/>
    <n v="0.28999999999999998"/>
    <s v="December"/>
    <n v="12"/>
    <n v="2024"/>
    <n v="51"/>
    <n v="4"/>
  </r>
  <r>
    <x v="44"/>
    <s v="Corporation"/>
    <s v="Contract Manufacturing"/>
    <s v="Paid"/>
    <s v="Massachusetts"/>
    <n v="1249168"/>
    <n v="462192.16"/>
    <n v="0.37"/>
    <s v="December"/>
    <n v="12"/>
    <n v="2024"/>
    <n v="52"/>
    <n v="4"/>
  </r>
  <r>
    <x v="49"/>
    <s v="Small business"/>
    <s v="Contract Manufacturing"/>
    <s v="Pending"/>
    <s v="Massachusetts"/>
    <n v="96851"/>
    <n v="37771.89"/>
    <n v="0.39"/>
    <s v="December"/>
    <n v="12"/>
    <n v="2024"/>
    <n v="52"/>
    <n v="4"/>
  </r>
  <r>
    <x v="33"/>
    <s v="Corporation"/>
    <s v="FMCG"/>
    <s v="Overdue"/>
    <s v="Washington"/>
    <n v="545614"/>
    <n v="305543.84000000003"/>
    <n v="0.56000000000000005"/>
    <s v="December"/>
    <n v="12"/>
    <n v="2024"/>
    <n v="52"/>
    <n v="4"/>
  </r>
  <r>
    <x v="49"/>
    <s v="Small business"/>
    <s v="FMCG"/>
    <s v="Paid"/>
    <s v="Massachusetts"/>
    <n v="160506"/>
    <n v="67412.52"/>
    <n v="0.42"/>
    <s v="December"/>
    <n v="12"/>
    <n v="2024"/>
    <n v="52"/>
    <n v="4"/>
  </r>
  <r>
    <x v="48"/>
    <s v="Corporation"/>
    <s v="FMCG"/>
    <s v="Paid"/>
    <s v="Washington"/>
    <n v="673457"/>
    <n v="417543.34"/>
    <n v="0.62"/>
    <s v="December"/>
    <n v="12"/>
    <n v="2024"/>
    <n v="52"/>
    <n v="4"/>
  </r>
  <r>
    <x v="16"/>
    <s v="Corporation"/>
    <s v="FMCG"/>
    <s v="Paid"/>
    <s v="Texas"/>
    <n v="711180"/>
    <n v="263136.59999999998"/>
    <n v="0.37"/>
    <s v="December"/>
    <n v="12"/>
    <n v="2024"/>
    <n v="52"/>
    <n v="4"/>
  </r>
  <r>
    <x v="9"/>
    <s v="Corporation"/>
    <s v="FMCG"/>
    <s v="Paid"/>
    <s v="Tennessee"/>
    <n v="985949"/>
    <n v="601428.89"/>
    <n v="0.61"/>
    <s v="December"/>
    <n v="12"/>
    <n v="2024"/>
    <n v="52"/>
    <n v="4"/>
  </r>
  <r>
    <x v="5"/>
    <s v="Corporation"/>
    <s v="Contract Manufacturing"/>
    <s v="Paid"/>
    <s v="Florida"/>
    <n v="1422715"/>
    <n v="384133.05000000005"/>
    <n v="0.27"/>
    <s v="December"/>
    <n v="12"/>
    <n v="2024"/>
    <n v="53"/>
    <n v="4"/>
  </r>
  <r>
    <x v="7"/>
    <s v="Medium-sized business"/>
    <s v="FMCG"/>
    <s v="Paid"/>
    <s v="California"/>
    <n v="423604"/>
    <n v="169441.6"/>
    <n v="0.4"/>
    <s v="December"/>
    <n v="12"/>
    <n v="2024"/>
    <n v="53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221B22-8186-41EB-913D-00D57A123A09}" name="TablaDinámica1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25" rowHeaderCaption="Business Line">
  <location ref="A1:C5" firstHeaderRow="0" firstDataRow="1" firstDataCol="1"/>
  <pivotFields count="17">
    <pivotField numFmtId="14" showAll="0">
      <items count="21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t="default"/>
      </items>
    </pivotField>
    <pivotField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dataField="1" numFmtId="166" showAll="0">
      <items count="2192">
        <item x="317"/>
        <item x="1194"/>
        <item x="709"/>
        <item x="1090"/>
        <item x="1228"/>
        <item x="375"/>
        <item x="1037"/>
        <item x="1045"/>
        <item x="141"/>
        <item x="407"/>
        <item x="2052"/>
        <item x="2157"/>
        <item x="1297"/>
        <item x="2159"/>
        <item x="1440"/>
        <item x="1293"/>
        <item x="982"/>
        <item x="900"/>
        <item x="931"/>
        <item x="80"/>
        <item x="2168"/>
        <item x="124"/>
        <item x="591"/>
        <item x="296"/>
        <item x="126"/>
        <item x="1999"/>
        <item x="1565"/>
        <item x="957"/>
        <item x="1253"/>
        <item x="1401"/>
        <item x="1495"/>
        <item x="186"/>
        <item x="399"/>
        <item x="118"/>
        <item x="1541"/>
        <item x="2141"/>
        <item x="884"/>
        <item x="1103"/>
        <item x="1141"/>
        <item x="1110"/>
        <item x="1378"/>
        <item x="664"/>
        <item x="158"/>
        <item x="601"/>
        <item x="323"/>
        <item x="412"/>
        <item x="1098"/>
        <item x="65"/>
        <item x="37"/>
        <item x="1450"/>
        <item x="1677"/>
        <item x="426"/>
        <item x="1095"/>
        <item x="1042"/>
        <item x="867"/>
        <item x="985"/>
        <item x="1945"/>
        <item x="1380"/>
        <item x="841"/>
        <item x="2161"/>
        <item x="1622"/>
        <item x="1893"/>
        <item x="626"/>
        <item x="2183"/>
        <item x="313"/>
        <item x="1019"/>
        <item x="930"/>
        <item x="813"/>
        <item x="1981"/>
        <item x="2001"/>
        <item x="1436"/>
        <item x="2167"/>
        <item x="1996"/>
        <item x="1844"/>
        <item x="1552"/>
        <item x="1924"/>
        <item x="1131"/>
        <item x="513"/>
        <item x="1155"/>
        <item x="2130"/>
        <item x="789"/>
        <item x="1208"/>
        <item x="1363"/>
        <item x="1423"/>
        <item x="1391"/>
        <item x="2089"/>
        <item x="32"/>
        <item x="998"/>
        <item x="47"/>
        <item x="1410"/>
        <item x="1384"/>
        <item x="1850"/>
        <item x="846"/>
        <item x="1928"/>
        <item x="1036"/>
        <item x="291"/>
        <item x="1282"/>
        <item x="935"/>
        <item x="1712"/>
        <item x="1425"/>
        <item x="1806"/>
        <item x="435"/>
        <item x="356"/>
        <item x="61"/>
        <item x="420"/>
        <item x="328"/>
        <item x="1073"/>
        <item x="1607"/>
        <item x="195"/>
        <item x="200"/>
        <item x="937"/>
        <item x="1460"/>
        <item x="1766"/>
        <item x="139"/>
        <item x="1345"/>
        <item x="1482"/>
        <item x="1076"/>
        <item x="469"/>
        <item x="371"/>
        <item x="1006"/>
        <item x="432"/>
        <item x="2071"/>
        <item x="697"/>
        <item x="1912"/>
        <item x="1681"/>
        <item x="1886"/>
        <item x="1333"/>
        <item x="1905"/>
        <item x="359"/>
        <item x="751"/>
        <item x="598"/>
        <item x="1418"/>
        <item x="850"/>
        <item x="1695"/>
        <item x="1013"/>
        <item x="1024"/>
        <item x="1273"/>
        <item x="1711"/>
        <item x="383"/>
        <item x="496"/>
        <item x="1642"/>
        <item x="198"/>
        <item x="754"/>
        <item x="1018"/>
        <item x="155"/>
        <item x="842"/>
        <item x="568"/>
        <item x="565"/>
        <item x="1204"/>
        <item x="1764"/>
        <item x="462"/>
        <item x="605"/>
        <item x="2016"/>
        <item x="1857"/>
        <item x="652"/>
        <item x="1882"/>
        <item x="1300"/>
        <item x="1531"/>
        <item x="1272"/>
        <item x="714"/>
        <item x="535"/>
        <item x="1322"/>
        <item x="194"/>
        <item x="1527"/>
        <item x="1958"/>
        <item x="2076"/>
        <item x="152"/>
        <item x="470"/>
        <item x="1708"/>
        <item x="16"/>
        <item x="421"/>
        <item x="1284"/>
        <item x="1053"/>
        <item x="698"/>
        <item x="576"/>
        <item x="1294"/>
        <item x="1072"/>
        <item x="1587"/>
        <item x="0"/>
        <item x="589"/>
        <item x="1872"/>
        <item x="1426"/>
        <item x="838"/>
        <item x="685"/>
        <item x="1198"/>
        <item x="339"/>
        <item x="1050"/>
        <item x="128"/>
        <item x="1666"/>
        <item x="1163"/>
        <item x="528"/>
        <item x="415"/>
        <item x="1754"/>
        <item x="921"/>
        <item x="1970"/>
        <item x="674"/>
        <item x="938"/>
        <item x="621"/>
        <item x="1210"/>
        <item x="1302"/>
        <item x="640"/>
        <item x="374"/>
        <item x="1555"/>
        <item x="1407"/>
        <item x="2096"/>
        <item x="1724"/>
        <item x="1461"/>
        <item x="1753"/>
        <item x="1124"/>
        <item x="1810"/>
        <item x="264"/>
        <item x="258"/>
        <item x="2185"/>
        <item x="1896"/>
        <item x="125"/>
        <item x="1776"/>
        <item x="237"/>
        <item x="1973"/>
        <item x="443"/>
        <item x="893"/>
        <item x="505"/>
        <item x="1875"/>
        <item x="73"/>
        <item x="1474"/>
        <item x="1784"/>
        <item x="406"/>
        <item x="1331"/>
        <item x="452"/>
        <item x="541"/>
        <item x="1842"/>
        <item x="1651"/>
        <item x="1134"/>
        <item x="827"/>
        <item x="1593"/>
        <item x="1816"/>
        <item x="1104"/>
        <item x="549"/>
        <item x="1367"/>
        <item x="114"/>
        <item x="1515"/>
        <item x="281"/>
        <item x="1781"/>
        <item x="1991"/>
        <item x="304"/>
        <item x="1203"/>
        <item x="1504"/>
        <item x="560"/>
        <item x="2014"/>
        <item x="1162"/>
        <item x="970"/>
        <item x="2164"/>
        <item x="322"/>
        <item x="491"/>
        <item x="932"/>
        <item x="318"/>
        <item x="1370"/>
        <item x="376"/>
        <item x="1046"/>
        <item x="936"/>
        <item x="911"/>
        <item x="1947"/>
        <item x="1112"/>
        <item x="184"/>
        <item x="740"/>
        <item x="1605"/>
        <item x="392"/>
        <item x="673"/>
        <item x="69"/>
        <item x="1107"/>
        <item x="2151"/>
        <item x="883"/>
        <item x="1983"/>
        <item x="1566"/>
        <item x="1574"/>
        <item x="803"/>
        <item x="1819"/>
        <item x="1894"/>
        <item x="622"/>
        <item x="74"/>
        <item x="1232"/>
        <item x="146"/>
        <item x="1969"/>
        <item x="346"/>
        <item x="1901"/>
        <item x="129"/>
        <item x="558"/>
        <item x="1031"/>
        <item x="246"/>
        <item x="832"/>
        <item x="1340"/>
        <item x="1373"/>
        <item x="708"/>
        <item x="1324"/>
        <item x="1716"/>
        <item x="368"/>
        <item x="945"/>
        <item x="987"/>
        <item x="1287"/>
        <item x="1953"/>
        <item x="35"/>
        <item x="1516"/>
        <item x="966"/>
        <item x="1856"/>
        <item x="1190"/>
        <item x="275"/>
        <item x="234"/>
        <item x="1559"/>
        <item x="1918"/>
        <item x="471"/>
        <item x="852"/>
        <item x="25"/>
        <item x="993"/>
        <item x="890"/>
        <item x="325"/>
        <item x="886"/>
        <item x="504"/>
        <item x="1775"/>
        <item x="696"/>
        <item x="543"/>
        <item x="1828"/>
        <item x="1323"/>
        <item x="1862"/>
        <item x="1081"/>
        <item x="1454"/>
        <item x="1034"/>
        <item x="112"/>
        <item x="1387"/>
        <item x="1745"/>
        <item x="927"/>
        <item x="425"/>
        <item x="2067"/>
        <item x="554"/>
        <item x="529"/>
        <item x="799"/>
        <item x="1796"/>
        <item x="631"/>
        <item x="1225"/>
        <item x="1788"/>
        <item x="1169"/>
        <item x="826"/>
        <item x="506"/>
        <item x="2104"/>
        <item x="517"/>
        <item x="833"/>
        <item x="2"/>
        <item x="1229"/>
        <item x="757"/>
        <item x="455"/>
        <item x="1186"/>
        <item x="767"/>
        <item x="913"/>
        <item x="736"/>
        <item x="1317"/>
        <item x="1243"/>
        <item x="1017"/>
        <item x="1663"/>
        <item x="905"/>
        <item x="1632"/>
        <item x="206"/>
        <item x="204"/>
        <item x="485"/>
        <item x="1048"/>
        <item x="648"/>
        <item x="774"/>
        <item x="464"/>
        <item x="1664"/>
        <item x="1161"/>
        <item x="909"/>
        <item x="788"/>
        <item x="1089"/>
        <item x="508"/>
        <item x="1578"/>
        <item x="1241"/>
        <item x="1406"/>
        <item x="178"/>
        <item x="755"/>
        <item x="855"/>
        <item x="1133"/>
        <item x="1841"/>
        <item x="1727"/>
        <item x="1748"/>
        <item x="1057"/>
        <item x="1447"/>
        <item x="1357"/>
        <item x="1627"/>
        <item x="712"/>
        <item x="2033"/>
        <item x="1289"/>
        <item x="1682"/>
        <item x="501"/>
        <item x="1920"/>
        <item x="1648"/>
        <item x="255"/>
        <item x="741"/>
        <item x="235"/>
        <item x="459"/>
        <item x="1000"/>
        <item x="1325"/>
        <item x="1835"/>
        <item x="1403"/>
        <item x="446"/>
        <item x="55"/>
        <item x="1691"/>
        <item x="1731"/>
        <item x="1676"/>
        <item x="569"/>
        <item x="58"/>
        <item x="1734"/>
        <item x="267"/>
        <item x="244"/>
        <item x="894"/>
        <item x="756"/>
        <item x="1636"/>
        <item x="106"/>
        <item x="397"/>
        <item x="1572"/>
        <item x="390"/>
        <item x="185"/>
        <item x="429"/>
        <item x="444"/>
        <item x="1756"/>
        <item x="1942"/>
        <item x="507"/>
        <item x="885"/>
        <item x="642"/>
        <item x="403"/>
        <item x="763"/>
        <item x="887"/>
        <item x="688"/>
        <item x="176"/>
        <item x="2046"/>
        <item x="1760"/>
        <item x="145"/>
        <item x="18"/>
        <item x="1858"/>
        <item x="1546"/>
        <item x="463"/>
        <item x="1449"/>
        <item x="1570"/>
        <item x="700"/>
        <item x="518"/>
        <item x="1365"/>
        <item x="1485"/>
        <item x="254"/>
        <item x="1777"/>
        <item x="1121"/>
        <item x="2019"/>
        <item x="1847"/>
        <item x="636"/>
        <item x="1798"/>
        <item x="2181"/>
        <item x="716"/>
        <item x="824"/>
        <item x="1698"/>
        <item x="1697"/>
        <item x="2055"/>
        <item x="1871"/>
        <item x="99"/>
        <item x="979"/>
        <item x="183"/>
        <item x="971"/>
        <item x="1167"/>
        <item x="1692"/>
        <item x="1262"/>
        <item x="1658"/>
        <item x="1419"/>
        <item x="232"/>
        <item x="418"/>
        <item x="646"/>
        <item x="2009"/>
        <item x="1306"/>
        <item x="1211"/>
        <item x="1779"/>
        <item x="216"/>
        <item x="436"/>
        <item x="243"/>
        <item x="876"/>
        <item x="161"/>
        <item x="2112"/>
        <item x="580"/>
        <item x="2070"/>
        <item x="1159"/>
        <item x="1575"/>
        <item x="924"/>
        <item x="1803"/>
        <item x="1259"/>
        <item x="97"/>
        <item x="2065"/>
        <item x="1673"/>
        <item x="2176"/>
        <item x="1791"/>
        <item x="624"/>
        <item x="869"/>
        <item x="357"/>
        <item x="393"/>
        <item x="918"/>
        <item x="312"/>
        <item x="805"/>
        <item x="1029"/>
        <item x="1014"/>
        <item x="266"/>
        <item x="897"/>
        <item x="445"/>
        <item x="1604"/>
        <item x="309"/>
        <item x="1421"/>
        <item x="63"/>
        <item x="29"/>
        <item x="1598"/>
        <item x="2058"/>
        <item x="672"/>
        <item x="1308"/>
        <item x="1178"/>
        <item x="1934"/>
        <item x="1768"/>
        <item x="1742"/>
        <item x="1151"/>
        <item x="1540"/>
        <item x="1120"/>
        <item x="1696"/>
        <item x="752"/>
        <item x="268"/>
        <item x="94"/>
        <item x="1817"/>
        <item x="1922"/>
        <item x="574"/>
        <item x="1348"/>
        <item x="798"/>
        <item x="1591"/>
        <item x="607"/>
        <item x="922"/>
        <item x="765"/>
        <item x="1152"/>
        <item x="1526"/>
        <item x="1008"/>
        <item x="1602"/>
        <item x="1398"/>
        <item x="2092"/>
        <item x="341"/>
        <item x="1619"/>
        <item x="292"/>
        <item x="1463"/>
        <item x="1237"/>
        <item x="260"/>
        <item x="1851"/>
        <item x="1122"/>
        <item x="1726"/>
        <item x="110"/>
        <item x="202"/>
        <item x="1639"/>
        <item x="205"/>
        <item x="386"/>
        <item x="210"/>
        <item x="1730"/>
        <item x="1805"/>
        <item x="1580"/>
        <item x="338"/>
        <item x="1638"/>
        <item x="1655"/>
        <item x="2007"/>
        <item x="1881"/>
        <item x="2056"/>
        <item x="882"/>
        <item x="354"/>
        <item x="1049"/>
        <item x="166"/>
        <item x="480"/>
        <item x="980"/>
        <item x="1087"/>
        <item x="1242"/>
        <item x="1400"/>
        <item x="546"/>
        <item x="394"/>
        <item x="907"/>
        <item x="477"/>
        <item x="1291"/>
        <item x="228"/>
        <item x="381"/>
        <item x="369"/>
        <item x="655"/>
        <item x="1020"/>
        <item x="1710"/>
        <item x="859"/>
        <item x="1628"/>
        <item x="1044"/>
        <item x="2069"/>
        <item x="245"/>
        <item x="1683"/>
        <item x="1701"/>
        <item x="520"/>
        <item x="1217"/>
        <item x="2066"/>
        <item x="787"/>
        <item x="363"/>
        <item x="170"/>
        <item x="1873"/>
        <item x="92"/>
        <item x="595"/>
        <item x="744"/>
        <item x="1823"/>
        <item x="39"/>
        <item x="1451"/>
        <item x="1356"/>
        <item x="1720"/>
        <item x="488"/>
        <item x="493"/>
        <item x="1620"/>
        <item x="345"/>
        <item x="247"/>
        <item x="548"/>
        <item x="2017"/>
        <item x="1899"/>
        <item x="1176"/>
        <item x="1866"/>
        <item x="1706"/>
        <item x="711"/>
        <item x="2169"/>
        <item x="1869"/>
        <item x="1595"/>
        <item x="175"/>
        <item x="967"/>
        <item x="582"/>
        <item x="1937"/>
        <item x="828"/>
        <item x="961"/>
        <item x="6"/>
        <item x="1321"/>
        <item x="713"/>
        <item x="956"/>
        <item x="1543"/>
        <item x="370"/>
        <item x="2175"/>
        <item x="478"/>
        <item x="358"/>
        <item x="2165"/>
        <item x="460"/>
        <item x="587"/>
        <item x="378"/>
        <item x="1978"/>
        <item x="644"/>
        <item x="1292"/>
        <item x="779"/>
        <item x="1511"/>
        <item x="1733"/>
        <item x="1125"/>
        <item x="1704"/>
        <item x="1264"/>
        <item x="24"/>
        <item x="1943"/>
        <item x="189"/>
        <item x="946"/>
        <item x="1665"/>
        <item x="2087"/>
        <item x="1165"/>
        <item x="617"/>
        <item x="428"/>
        <item x="500"/>
        <item x="861"/>
        <item x="82"/>
        <item x="1818"/>
        <item x="695"/>
        <item x="1060"/>
        <item x="2082"/>
        <item x="64"/>
        <item x="1763"/>
        <item x="300"/>
        <item x="1948"/>
        <item x="1537"/>
        <item x="156"/>
        <item x="50"/>
        <item x="1836"/>
        <item x="427"/>
        <item x="1890"/>
        <item x="1728"/>
        <item x="1952"/>
        <item x="76"/>
        <item x="67"/>
        <item x="1212"/>
        <item x="1085"/>
        <item x="2005"/>
        <item x="197"/>
        <item x="1315"/>
        <item x="1949"/>
        <item x="2173"/>
        <item x="48"/>
        <item x="75"/>
        <item x="651"/>
        <item x="1021"/>
        <item x="1113"/>
        <item x="1799"/>
        <item x="570"/>
        <item x="830"/>
        <item x="662"/>
        <item x="1402"/>
        <item x="1344"/>
        <item x="68"/>
        <item x="1921"/>
        <item x="606"/>
        <item x="903"/>
        <item x="1350"/>
        <item x="1670"/>
        <item x="868"/>
        <item x="2111"/>
        <item x="1096"/>
        <item x="1153"/>
        <item x="1961"/>
        <item x="12"/>
        <item x="1930"/>
        <item x="1755"/>
        <item x="1240"/>
        <item x="311"/>
        <item x="1452"/>
        <item x="2156"/>
        <item x="1082"/>
        <item x="1904"/>
        <item x="190"/>
        <item x="800"/>
        <item x="2109"/>
        <item x="547"/>
        <item x="1606"/>
        <item x="1183"/>
        <item x="465"/>
        <item x="1542"/>
        <item x="1749"/>
        <item x="1453"/>
        <item x="781"/>
        <item x="619"/>
        <item x="1789"/>
        <item x="2037"/>
        <item x="1"/>
        <item x="1329"/>
        <item x="263"/>
        <item x="769"/>
        <item x="1422"/>
        <item x="625"/>
        <item x="1041"/>
        <item x="1106"/>
        <item x="941"/>
        <item x="2110"/>
        <item x="1202"/>
        <item x="2098"/>
        <item x="877"/>
        <item x="2025"/>
        <item x="1261"/>
        <item x="811"/>
        <item x="347"/>
        <item x="1058"/>
        <item x="707"/>
        <item x="2030"/>
        <item x="968"/>
        <item x="473"/>
        <item x="405"/>
        <item x="1520"/>
        <item x="229"/>
        <item x="1123"/>
        <item x="85"/>
        <item x="544"/>
        <item x="287"/>
        <item x="343"/>
        <item x="1674"/>
        <item x="1597"/>
        <item x="1859"/>
        <item x="2059"/>
        <item x="847"/>
        <item x="274"/>
        <item x="483"/>
        <item x="2032"/>
        <item x="1424"/>
        <item x="2073"/>
        <item x="1032"/>
        <item x="775"/>
        <item x="1209"/>
        <item x="1807"/>
        <item x="710"/>
        <item x="19"/>
        <item x="172"/>
        <item x="1193"/>
        <item x="2034"/>
        <item x="231"/>
        <item x="1016"/>
        <item x="1336"/>
        <item x="1271"/>
        <item x="1588"/>
        <item x="1223"/>
        <item x="540"/>
        <item x="1328"/>
        <item x="1088"/>
        <item x="1675"/>
        <item x="1068"/>
        <item x="821"/>
        <item x="305"/>
        <item x="83"/>
        <item x="1244"/>
        <item x="51"/>
        <item x="261"/>
        <item x="1158"/>
        <item x="1623"/>
        <item x="423"/>
        <item x="1084"/>
        <item x="1652"/>
        <item x="1644"/>
        <item x="239"/>
        <item x="45"/>
        <item x="434"/>
        <item x="645"/>
        <item x="329"/>
        <item x="2024"/>
        <item x="643"/>
        <item x="1362"/>
        <item x="377"/>
        <item x="301"/>
        <item x="590"/>
        <item x="1144"/>
        <item x="627"/>
        <item x="1114"/>
        <item x="7"/>
        <item x="995"/>
        <item x="43"/>
        <item x="1709"/>
        <item x="2050"/>
        <item x="1568"/>
        <item x="1062"/>
        <item x="2190"/>
        <item x="395"/>
        <item x="984"/>
        <item x="1613"/>
        <item x="1256"/>
        <item x="1179"/>
        <item x="1301"/>
        <item x="679"/>
        <item x="1533"/>
        <item x="466"/>
        <item x="350"/>
        <item x="1599"/>
        <item x="1332"/>
        <item x="236"/>
        <item x="1285"/>
        <item x="1647"/>
        <item x="2028"/>
        <item x="276"/>
        <item x="761"/>
        <item x="2162"/>
        <item x="2062"/>
        <item x="1464"/>
        <item x="441"/>
        <item x="1435"/>
        <item x="1592"/>
        <item x="241"/>
        <item x="2027"/>
        <item x="806"/>
        <item x="866"/>
        <item x="1976"/>
        <item x="676"/>
        <item x="149"/>
        <item x="134"/>
        <item x="1327"/>
        <item x="1157"/>
        <item x="616"/>
        <item x="1364"/>
        <item x="990"/>
        <item x="1166"/>
        <item x="2013"/>
        <item x="294"/>
        <item x="448"/>
        <item x="1280"/>
        <item x="632"/>
        <item x="1564"/>
        <item x="996"/>
        <item x="1787"/>
        <item x="2021"/>
        <item x="366"/>
        <item x="14"/>
        <item x="904"/>
        <item x="902"/>
        <item x="703"/>
        <item x="1956"/>
        <item x="327"/>
        <item x="694"/>
        <item x="17"/>
        <item x="1910"/>
        <item x="167"/>
        <item x="2083"/>
        <item x="523"/>
        <item x="1551"/>
        <item x="1635"/>
        <item x="678"/>
        <item x="78"/>
        <item x="46"/>
        <item x="1337"/>
        <item x="1528"/>
        <item x="1405"/>
        <item x="279"/>
        <item x="1101"/>
        <item x="750"/>
        <item x="609"/>
        <item x="1581"/>
        <item x="898"/>
        <item x="2140"/>
        <item x="324"/>
        <item x="561"/>
        <item x="1275"/>
        <item x="1130"/>
        <item x="372"/>
        <item x="115"/>
        <item x="481"/>
        <item x="2136"/>
        <item x="1831"/>
        <item x="1785"/>
        <item x="331"/>
        <item x="476"/>
        <item x="1879"/>
        <item x="1736"/>
        <item x="147"/>
        <item x="1138"/>
        <item x="665"/>
        <item x="1951"/>
        <item x="77"/>
        <item x="692"/>
        <item x="1892"/>
        <item x="689"/>
        <item x="1693"/>
        <item x="1626"/>
        <item x="1906"/>
        <item x="217"/>
        <item x="303"/>
        <item x="916"/>
        <item x="1486"/>
        <item x="657"/>
        <item x="2122"/>
        <item x="1974"/>
        <item x="400"/>
        <item x="1494"/>
        <item x="157"/>
        <item x="1573"/>
        <item x="1417"/>
        <item x="335"/>
        <item x="596"/>
        <item x="1226"/>
        <item x="717"/>
        <item x="1484"/>
        <item x="1538"/>
        <item x="2047"/>
        <item x="1936"/>
        <item x="1833"/>
        <item x="1189"/>
        <item x="59"/>
        <item x="794"/>
        <item x="1201"/>
        <item x="270"/>
        <item x="814"/>
        <item x="1458"/>
        <item x="965"/>
        <item x="1801"/>
        <item x="1914"/>
        <item x="1496"/>
        <item x="1182"/>
        <item x="1631"/>
        <item x="164"/>
        <item x="1641"/>
        <item x="1941"/>
        <item x="1962"/>
        <item x="835"/>
        <item x="701"/>
        <item x="1136"/>
        <item x="144"/>
        <item x="253"/>
        <item x="1611"/>
        <item x="1609"/>
        <item x="1245"/>
        <item x="972"/>
        <item x="1386"/>
        <item x="719"/>
        <item x="1729"/>
        <item x="1979"/>
        <item x="2102"/>
        <item x="1083"/>
        <item x="1489"/>
        <item x="1625"/>
        <item x="2029"/>
        <item x="1334"/>
        <item x="310"/>
        <item x="1738"/>
        <item x="1250"/>
        <item x="113"/>
        <item x="2042"/>
        <item x="888"/>
        <item x="401"/>
        <item x="1825"/>
        <item x="963"/>
        <item x="2060"/>
        <item x="809"/>
        <item x="641"/>
        <item x="1594"/>
        <item x="1596"/>
        <item x="1274"/>
        <item x="1420"/>
        <item x="773"/>
        <item x="542"/>
        <item x="1009"/>
        <item x="724"/>
        <item x="382"/>
        <item x="2180"/>
        <item x="226"/>
        <item x="1855"/>
        <item x="1298"/>
        <item x="1473"/>
        <item x="553"/>
        <item x="1643"/>
        <item x="1148"/>
        <item x="272"/>
        <item x="1792"/>
        <item x="614"/>
        <item x="660"/>
        <item x="908"/>
        <item x="1442"/>
        <item x="33"/>
        <item x="160"/>
        <item x="1916"/>
        <item x="705"/>
        <item x="1025"/>
        <item x="2064"/>
        <item x="1476"/>
        <item x="2115"/>
        <item x="2091"/>
        <item x="348"/>
        <item x="1099"/>
        <item x="1366"/>
        <item x="671"/>
        <item x="892"/>
        <item x="298"/>
        <item x="870"/>
        <item x="5"/>
        <item x="30"/>
        <item x="2177"/>
        <item x="525"/>
        <item x="1343"/>
        <item x="102"/>
        <item x="457"/>
        <item x="1304"/>
        <item x="929"/>
        <item x="768"/>
        <item x="772"/>
        <item x="628"/>
        <item x="302"/>
        <item x="1861"/>
        <item x="352"/>
        <item x="384"/>
        <item x="1678"/>
        <item x="1739"/>
        <item x="1156"/>
        <item x="1434"/>
        <item x="2010"/>
        <item x="333"/>
        <item x="1224"/>
        <item x="353"/>
        <item x="2171"/>
        <item x="919"/>
        <item x="87"/>
        <item x="2094"/>
        <item x="2184"/>
        <item x="512"/>
        <item x="1507"/>
        <item x="1802"/>
        <item x="1059"/>
        <item x="815"/>
        <item x="1070"/>
        <item x="1746"/>
        <item x="1355"/>
        <item x="780"/>
        <item x="1361"/>
        <item x="84"/>
        <item x="1146"/>
        <item x="1900"/>
        <item x="430"/>
        <item x="408"/>
        <item x="214"/>
        <item x="1481"/>
        <item x="1268"/>
        <item x="638"/>
        <item x="1270"/>
        <item x="848"/>
        <item x="262"/>
        <item x="1371"/>
        <item x="1650"/>
        <item x="592"/>
        <item x="201"/>
        <item x="1679"/>
        <item x="71"/>
        <item x="2011"/>
        <item x="159"/>
        <item x="1795"/>
        <item x="1740"/>
        <item x="715"/>
        <item x="1487"/>
        <item x="1980"/>
        <item x="2003"/>
        <item x="105"/>
        <item x="1429"/>
        <item x="1409"/>
        <item x="1773"/>
        <item x="934"/>
        <item x="1654"/>
        <item x="499"/>
        <item x="588"/>
        <item x="1509"/>
        <item x="437"/>
        <item x="863"/>
        <item x="181"/>
        <item x="1659"/>
        <item x="373"/>
        <item x="130"/>
        <item x="57"/>
        <item x="782"/>
        <item x="603"/>
        <item x="526"/>
        <item x="1926"/>
        <item x="926"/>
        <item x="1558"/>
        <item x="2153"/>
        <item x="1829"/>
        <item x="440"/>
        <item x="1132"/>
        <item x="2090"/>
        <item x="1433"/>
        <item x="419"/>
        <item x="1964"/>
        <item x="498"/>
        <item x="991"/>
        <item x="1102"/>
        <item x="1174"/>
        <item x="1215"/>
        <item x="1052"/>
        <item x="8"/>
        <item x="2026"/>
        <item x="1688"/>
        <item x="849"/>
        <item x="1757"/>
        <item x="2129"/>
        <item x="1741"/>
        <item x="1955"/>
        <item x="1794"/>
        <item x="1412"/>
        <item x="555"/>
        <item x="766"/>
        <item x="1640"/>
        <item x="321"/>
        <item x="581"/>
        <item x="307"/>
        <item x="293"/>
        <item x="438"/>
        <item x="1437"/>
        <item x="727"/>
        <item x="1995"/>
        <item x="2123"/>
        <item x="1431"/>
        <item x="2124"/>
        <item x="101"/>
        <item x="871"/>
        <item x="831"/>
        <item x="1492"/>
        <item x="2074"/>
        <item x="116"/>
        <item x="1821"/>
        <item x="873"/>
        <item x="2118"/>
        <item x="1645"/>
        <item x="2101"/>
        <item x="1022"/>
        <item x="2186"/>
        <item x="1735"/>
        <item x="1608"/>
        <item x="1472"/>
        <item x="2142"/>
        <item x="180"/>
        <item x="1751"/>
        <item x="600"/>
        <item x="1055"/>
        <item x="1661"/>
        <item x="895"/>
        <item x="1830"/>
        <item x="1512"/>
        <item x="2018"/>
        <item x="1530"/>
        <item x="1680"/>
        <item x="108"/>
        <item x="1656"/>
        <item x="910"/>
        <item x="1715"/>
        <item x="2116"/>
        <item x="193"/>
        <item x="1963"/>
        <item x="1846"/>
        <item x="2187"/>
        <item x="1618"/>
        <item x="111"/>
        <item x="1002"/>
        <item x="1752"/>
        <item x="845"/>
        <item x="559"/>
        <item x="514"/>
        <item x="1393"/>
        <item x="1030"/>
        <item x="667"/>
        <item x="1965"/>
        <item x="286"/>
        <item x="1094"/>
        <item x="1931"/>
        <item x="1878"/>
        <item x="308"/>
        <item x="1939"/>
        <item x="2154"/>
        <item x="1700"/>
        <item x="1352"/>
        <item x="839"/>
        <item x="2149"/>
        <item x="1556"/>
        <item x="2174"/>
        <item x="396"/>
        <item x="1111"/>
        <item x="453"/>
        <item x="486"/>
        <item x="42"/>
        <item x="1109"/>
        <item x="2072"/>
        <item x="2117"/>
        <item x="1184"/>
        <item x="1195"/>
        <item x="1992"/>
        <item x="1966"/>
        <item x="2097"/>
        <item x="127"/>
        <item x="1986"/>
        <item x="1160"/>
        <item x="819"/>
        <item x="211"/>
        <item x="495"/>
        <item x="332"/>
        <item x="503"/>
        <item x="933"/>
        <item x="199"/>
        <item x="223"/>
        <item x="2163"/>
        <item x="1221"/>
        <item x="1252"/>
        <item x="1811"/>
        <item x="604"/>
        <item x="515"/>
        <item x="362"/>
        <item x="2063"/>
        <item x="380"/>
        <item x="2120"/>
        <item x="585"/>
        <item x="482"/>
        <item x="647"/>
        <item x="864"/>
        <item x="1891"/>
        <item x="1717"/>
        <item x="1984"/>
        <item x="2043"/>
        <item x="1987"/>
        <item x="649"/>
        <item x="23"/>
        <item x="687"/>
        <item x="2139"/>
        <item x="1814"/>
        <item x="1646"/>
        <item x="1414"/>
        <item x="917"/>
        <item x="208"/>
        <item x="2128"/>
        <item x="1590"/>
        <item x="1118"/>
        <item x="1884"/>
        <item x="2121"/>
        <item x="1826"/>
        <item x="804"/>
        <item x="1870"/>
        <item x="1079"/>
        <item x="534"/>
        <item x="1783"/>
        <item x="153"/>
        <item x="40"/>
        <item x="1589"/>
        <item x="730"/>
        <item x="1043"/>
        <item x="1069"/>
        <item x="856"/>
        <item x="1897"/>
        <item x="1181"/>
        <item x="91"/>
        <item x="2079"/>
        <item x="1854"/>
        <item x="90"/>
        <item x="2057"/>
        <item x="1255"/>
        <item x="1915"/>
        <item x="1479"/>
        <item x="939"/>
        <item x="342"/>
        <item x="1338"/>
        <item x="447"/>
        <item x="1765"/>
        <item x="942"/>
        <item x="1582"/>
        <item x="812"/>
        <item x="2144"/>
        <item x="222"/>
        <item x="994"/>
        <item x="1305"/>
        <item x="1411"/>
        <item x="2126"/>
        <item x="4"/>
        <item x="823"/>
        <item x="764"/>
        <item x="1845"/>
        <item x="1744"/>
        <item x="1127"/>
        <item x="1443"/>
        <item x="44"/>
        <item x="1968"/>
        <item x="1671"/>
        <item x="2150"/>
        <item x="1168"/>
        <item x="611"/>
        <item x="250"/>
        <item x="770"/>
        <item x="1335"/>
        <item x="891"/>
        <item x="1074"/>
        <item x="1389"/>
        <item x="182"/>
        <item x="1263"/>
        <item x="1838"/>
        <item x="777"/>
        <item x="2113"/>
        <item x="11"/>
        <item x="2022"/>
        <item x="912"/>
        <item x="2119"/>
        <item x="639"/>
        <item x="398"/>
        <item x="1196"/>
        <item x="1359"/>
        <item x="1206"/>
        <item x="874"/>
        <item x="734"/>
        <item x="36"/>
        <item x="100"/>
        <item x="1346"/>
        <item x="3"/>
        <item x="431"/>
        <item x="563"/>
        <item x="456"/>
        <item x="2135"/>
        <item x="2131"/>
        <item x="1307"/>
        <item x="1903"/>
        <item x="510"/>
        <item x="1394"/>
        <item x="623"/>
        <item x="220"/>
        <item x="337"/>
        <item x="2012"/>
        <item x="49"/>
        <item x="2160"/>
        <item x="818"/>
        <item x="762"/>
        <item x="795"/>
        <item x="212"/>
        <item x="1778"/>
        <item x="1610"/>
        <item x="988"/>
        <item x="1374"/>
        <item x="858"/>
        <item x="579"/>
        <item x="2127"/>
        <item x="1867"/>
        <item x="1524"/>
        <item x="450"/>
        <item x="1116"/>
        <item x="1660"/>
        <item x="1376"/>
        <item x="865"/>
        <item x="1633"/>
        <item x="1214"/>
        <item x="1938"/>
        <item x="1197"/>
        <item x="615"/>
        <item x="1064"/>
        <item x="1349"/>
        <item x="702"/>
        <item x="532"/>
        <item x="2138"/>
        <item x="79"/>
        <item x="467"/>
        <item x="88"/>
        <item x="960"/>
        <item x="1100"/>
        <item x="2172"/>
        <item x="1171"/>
        <item x="1010"/>
        <item x="1522"/>
        <item x="743"/>
        <item x="1908"/>
        <item x="881"/>
        <item x="1617"/>
        <item x="179"/>
        <item x="594"/>
        <item x="1946"/>
        <item x="723"/>
        <item x="1498"/>
        <item x="792"/>
        <item x="1012"/>
        <item x="1832"/>
        <item x="224"/>
        <item x="1007"/>
        <item x="1231"/>
        <item x="1812"/>
        <item x="2085"/>
        <item x="1092"/>
        <item x="218"/>
        <item x="2077"/>
        <item x="836"/>
        <item x="1318"/>
        <item x="1444"/>
        <item x="1554"/>
        <item x="793"/>
        <item x="1239"/>
        <item x="522"/>
        <item x="2048"/>
        <item x="1548"/>
        <item x="265"/>
        <item x="1040"/>
        <item x="1379"/>
        <item x="1310"/>
        <item x="1584"/>
        <item x="60"/>
        <item x="1567"/>
        <item x="612"/>
        <item x="402"/>
        <item x="2103"/>
        <item x="1180"/>
        <item x="1518"/>
        <item x="52"/>
        <item x="70"/>
        <item x="524"/>
        <item x="1001"/>
        <item x="1003"/>
        <item x="1634"/>
        <item x="140"/>
        <item x="663"/>
        <item x="728"/>
        <item x="297"/>
        <item x="1283"/>
        <item x="1503"/>
        <item x="810"/>
        <item x="282"/>
        <item x="1033"/>
        <item x="1535"/>
        <item x="1944"/>
        <item x="1719"/>
        <item x="2075"/>
        <item x="1276"/>
        <item x="802"/>
        <item x="2188"/>
        <item x="121"/>
        <item x="387"/>
        <item x="1793"/>
        <item x="1774"/>
        <item x="1265"/>
        <item x="1888"/>
        <item x="1296"/>
        <item x="1027"/>
        <item x="746"/>
        <item x="227"/>
        <item x="1108"/>
        <item x="1848"/>
        <item x="1743"/>
        <item x="1929"/>
        <item x="1080"/>
        <item x="949"/>
        <item x="1091"/>
        <item x="784"/>
        <item x="1413"/>
        <item x="1071"/>
        <item x="1290"/>
        <item x="1430"/>
        <item x="2125"/>
        <item x="2137"/>
        <item x="952"/>
        <item x="1267"/>
        <item x="417"/>
        <item x="2040"/>
        <item x="1690"/>
        <item x="1657"/>
        <item x="1097"/>
        <item x="738"/>
        <item x="2114"/>
        <item x="1164"/>
        <item x="530"/>
        <item x="1150"/>
        <item x="284"/>
        <item x="81"/>
        <item x="899"/>
        <item x="458"/>
        <item x="1586"/>
        <item x="1585"/>
        <item x="1880"/>
        <item x="259"/>
        <item x="2107"/>
        <item x="2041"/>
        <item x="1747"/>
        <item x="413"/>
        <item x="1246"/>
        <item x="62"/>
        <item x="853"/>
        <item x="1385"/>
        <item x="668"/>
        <item x="289"/>
        <item x="633"/>
        <item x="686"/>
        <item x="2038"/>
        <item x="1532"/>
        <item x="1351"/>
        <item x="1780"/>
        <item x="1902"/>
        <item x="1839"/>
        <item x="620"/>
        <item x="670"/>
        <item x="143"/>
        <item x="1786"/>
        <item x="2080"/>
        <item x="1316"/>
        <item x="1115"/>
        <item x="1544"/>
        <item x="315"/>
        <item x="681"/>
        <item x="252"/>
        <item x="1227"/>
        <item x="1887"/>
        <item x="1216"/>
        <item x="2081"/>
        <item x="2044"/>
        <item x="1662"/>
        <item x="1725"/>
        <item x="379"/>
        <item x="349"/>
        <item x="1927"/>
        <item x="682"/>
        <item x="1207"/>
        <item x="283"/>
        <item x="1523"/>
        <item x="1192"/>
        <item x="461"/>
        <item x="1277"/>
        <item x="2146"/>
        <item x="364"/>
        <item x="656"/>
        <item x="449"/>
        <item x="737"/>
        <item x="1852"/>
        <item x="1800"/>
        <item x="238"/>
        <item x="875"/>
        <item x="1579"/>
        <item x="249"/>
        <item x="133"/>
        <item x="248"/>
        <item x="1260"/>
        <item x="2155"/>
        <item x="997"/>
        <item x="320"/>
        <item x="721"/>
        <item x="169"/>
        <item x="1601"/>
        <item x="635"/>
        <item x="1898"/>
        <item x="1341"/>
        <item x="992"/>
        <item x="817"/>
        <item x="475"/>
        <item x="914"/>
        <item x="1950"/>
        <item x="1977"/>
        <item x="1782"/>
        <item x="1467"/>
        <item x="566"/>
        <item x="391"/>
        <item x="1583"/>
        <item x="977"/>
        <item x="1534"/>
        <item x="1877"/>
        <item x="31"/>
        <item x="388"/>
        <item x="385"/>
        <item x="207"/>
        <item x="1218"/>
        <item x="791"/>
        <item x="1320"/>
        <item x="334"/>
        <item x="2053"/>
        <item x="1707"/>
        <item x="1837"/>
        <item x="2166"/>
        <item x="1759"/>
        <item x="1170"/>
        <item x="950"/>
        <item x="2035"/>
        <item x="1459"/>
        <item x="53"/>
        <item x="273"/>
        <item x="1827"/>
        <item x="533"/>
        <item x="1576"/>
        <item x="1513"/>
        <item x="1147"/>
        <item x="1388"/>
        <item x="142"/>
        <item x="271"/>
        <item x="1466"/>
        <item x="989"/>
        <item x="497"/>
        <item x="1395"/>
        <item x="797"/>
        <item x="1502"/>
        <item x="1536"/>
        <item x="1408"/>
        <item x="1713"/>
        <item x="351"/>
        <item x="1545"/>
        <item x="1840"/>
        <item x="834"/>
        <item x="103"/>
        <item x="1339"/>
        <item x="1330"/>
        <item x="86"/>
        <item x="2084"/>
        <item x="758"/>
        <item x="1508"/>
        <item x="1907"/>
        <item x="1616"/>
        <item x="290"/>
        <item x="1815"/>
        <item x="2106"/>
        <item x="177"/>
        <item x="975"/>
        <item x="1063"/>
        <item x="1822"/>
        <item x="1353"/>
        <item x="2015"/>
        <item x="1249"/>
        <item x="820"/>
        <item x="571"/>
        <item x="1177"/>
        <item x="422"/>
        <item x="1416"/>
        <item x="72"/>
        <item x="1381"/>
        <item x="2095"/>
        <item x="776"/>
        <item x="1834"/>
        <item x="494"/>
        <item x="192"/>
        <item x="1360"/>
        <item x="1549"/>
        <item x="2078"/>
        <item x="1066"/>
        <item x="230"/>
        <item x="704"/>
        <item x="1758"/>
        <item x="1035"/>
        <item x="484"/>
        <item x="901"/>
        <item x="837"/>
        <item x="613"/>
        <item x="1954"/>
        <item x="1550"/>
        <item x="693"/>
        <item x="360"/>
        <item x="986"/>
        <item x="2093"/>
        <item x="1612"/>
        <item x="1865"/>
        <item x="1694"/>
        <item x="854"/>
        <item x="778"/>
        <item x="1488"/>
        <item x="188"/>
        <item x="1767"/>
        <item x="2170"/>
        <item x="669"/>
        <item x="1993"/>
        <item x="1056"/>
        <item x="1889"/>
        <item x="1653"/>
        <item x="162"/>
        <item x="1135"/>
        <item x="2182"/>
        <item x="801"/>
        <item x="706"/>
        <item x="1770"/>
        <item x="1342"/>
        <item x="725"/>
        <item x="1067"/>
        <item x="1369"/>
        <item x="1994"/>
        <item x="1390"/>
        <item x="1448"/>
        <item x="1278"/>
        <item x="1483"/>
        <item x="1205"/>
        <item x="1383"/>
        <item x="722"/>
        <item x="215"/>
        <item x="1722"/>
        <item x="1982"/>
        <item x="572"/>
        <item x="1313"/>
        <item x="739"/>
        <item x="1281"/>
        <item x="1238"/>
        <item x="1940"/>
        <item x="1075"/>
        <item x="735"/>
        <item x="947"/>
        <item x="119"/>
        <item x="1266"/>
        <item x="22"/>
        <item x="1668"/>
        <item x="1868"/>
        <item x="1560"/>
        <item x="745"/>
        <item x="1129"/>
        <item x="187"/>
        <item x="1804"/>
        <item x="1959"/>
        <item x="1517"/>
        <item x="1975"/>
        <item x="492"/>
        <item x="684"/>
        <item x="1790"/>
        <item x="983"/>
        <item x="562"/>
        <item x="136"/>
        <item x="690"/>
        <item x="521"/>
        <item x="578"/>
        <item x="1561"/>
        <item x="729"/>
        <item x="1269"/>
        <item x="280"/>
        <item x="1478"/>
        <item x="677"/>
        <item x="1469"/>
        <item x="489"/>
        <item x="527"/>
        <item x="602"/>
        <item x="26"/>
        <item x="1119"/>
        <item x="404"/>
        <item x="1185"/>
        <item x="98"/>
        <item x="1600"/>
        <item x="1188"/>
        <item x="822"/>
        <item x="1086"/>
        <item x="1028"/>
        <item x="330"/>
        <item x="973"/>
        <item x="1023"/>
        <item x="1553"/>
        <item x="718"/>
        <item x="1705"/>
        <item x="174"/>
        <item x="1501"/>
        <item x="474"/>
        <item x="753"/>
        <item x="502"/>
        <item x="123"/>
        <item x="1137"/>
        <item x="256"/>
        <item x="1439"/>
        <item x="278"/>
        <item x="1004"/>
        <item x="1288"/>
        <item x="2143"/>
        <item x="242"/>
        <item x="771"/>
        <item x="906"/>
        <item x="251"/>
        <item x="586"/>
        <item x="1771"/>
        <item x="1470"/>
        <item x="1895"/>
        <item x="1077"/>
        <item x="844"/>
        <item x="825"/>
        <item x="2023"/>
        <item x="1989"/>
        <item x="923"/>
        <item x="1039"/>
        <item x="1913"/>
        <item x="1199"/>
        <item x="552"/>
        <item x="285"/>
        <item x="654"/>
        <item x="511"/>
        <item x="1990"/>
        <item x="154"/>
        <item x="889"/>
        <item x="878"/>
        <item x="658"/>
        <item x="1772"/>
        <item x="1497"/>
        <item x="319"/>
        <item x="951"/>
        <item x="1577"/>
        <item x="1173"/>
        <item x="54"/>
        <item x="683"/>
        <item x="953"/>
        <item x="829"/>
        <item x="857"/>
        <item x="650"/>
        <item x="1500"/>
        <item x="472"/>
        <item x="269"/>
        <item x="577"/>
        <item x="1637"/>
        <item x="896"/>
        <item x="2132"/>
        <item x="618"/>
        <item x="1615"/>
        <item x="2061"/>
        <item x="1925"/>
        <item x="213"/>
        <item x="1445"/>
        <item x="165"/>
        <item x="1187"/>
        <item x="409"/>
        <item x="117"/>
        <item x="367"/>
        <item x="958"/>
        <item x="1415"/>
        <item x="1471"/>
        <item x="163"/>
        <item x="1997"/>
        <item x="1143"/>
        <item x="344"/>
        <item x="843"/>
        <item x="15"/>
        <item x="516"/>
        <item x="2000"/>
        <item x="1286"/>
        <item x="416"/>
        <item x="1721"/>
        <item x="2189"/>
        <item x="2152"/>
        <item x="1248"/>
        <item x="1427"/>
        <item x="451"/>
        <item x="203"/>
        <item x="1960"/>
        <item x="1911"/>
        <item x="720"/>
        <item x="976"/>
        <item x="862"/>
        <item x="1375"/>
        <item x="1569"/>
        <item x="1562"/>
        <item x="637"/>
        <item x="1295"/>
        <item x="1358"/>
        <item x="21"/>
        <item x="1723"/>
        <item x="1769"/>
        <item x="9"/>
        <item x="2068"/>
        <item x="545"/>
        <item x="299"/>
        <item x="340"/>
        <item x="1047"/>
        <item x="1998"/>
        <item x="732"/>
        <item x="851"/>
        <item x="1686"/>
        <item x="1200"/>
        <item x="13"/>
        <item x="288"/>
        <item x="1117"/>
        <item x="749"/>
        <item x="1326"/>
        <item x="974"/>
        <item x="104"/>
        <item x="1491"/>
        <item x="759"/>
        <item x="1257"/>
        <item x="1649"/>
        <item x="790"/>
        <item x="785"/>
        <item x="1247"/>
        <item x="389"/>
        <item x="1762"/>
        <item x="1737"/>
        <item x="1571"/>
        <item x="954"/>
        <item x="1172"/>
        <item x="691"/>
        <item x="1428"/>
        <item x="132"/>
        <item x="442"/>
        <item x="1396"/>
        <item x="608"/>
        <item x="1128"/>
        <item x="2020"/>
        <item x="661"/>
        <item x="666"/>
        <item x="1392"/>
        <item x="1175"/>
        <item x="148"/>
        <item x="1935"/>
        <item x="355"/>
        <item x="2158"/>
        <item x="1441"/>
        <item x="1477"/>
        <item x="1105"/>
        <item x="1510"/>
        <item x="468"/>
        <item x="1220"/>
        <item x="680"/>
        <item x="630"/>
        <item x="1279"/>
        <item x="1849"/>
        <item x="1603"/>
        <item x="2179"/>
        <item x="2099"/>
        <item x="1917"/>
        <item x="1446"/>
        <item x="2145"/>
        <item x="1860"/>
        <item x="1005"/>
        <item x="1236"/>
        <item x="564"/>
        <item x="490"/>
        <item x="920"/>
        <item x="1235"/>
        <item x="1139"/>
        <item x="361"/>
        <item x="131"/>
        <item x="107"/>
        <item x="1824"/>
        <item x="1465"/>
        <item x="2051"/>
        <item x="34"/>
        <item x="1521"/>
        <item x="1629"/>
        <item x="1213"/>
        <item x="137"/>
        <item x="1563"/>
        <item x="1456"/>
        <item x="316"/>
        <item x="2039"/>
        <item x="1145"/>
        <item x="1820"/>
        <item x="748"/>
        <item x="2036"/>
        <item x="1490"/>
        <item x="1529"/>
        <item x="424"/>
        <item x="1191"/>
        <item x="10"/>
        <item x="2006"/>
        <item x="948"/>
        <item x="277"/>
        <item x="969"/>
        <item x="539"/>
        <item x="191"/>
        <item x="583"/>
        <item x="796"/>
        <item x="1539"/>
        <item x="1142"/>
        <item x="1985"/>
        <item x="38"/>
        <item x="1222"/>
        <item x="1967"/>
        <item x="1475"/>
        <item x="1011"/>
        <item x="221"/>
        <item x="1154"/>
        <item x="593"/>
        <item x="840"/>
        <item x="733"/>
        <item x="550"/>
        <item x="783"/>
        <item x="96"/>
        <item x="1667"/>
        <item x="1684"/>
        <item x="1809"/>
        <item x="999"/>
        <item x="1689"/>
        <item x="336"/>
        <item x="1876"/>
        <item x="1093"/>
        <item x="1505"/>
        <item x="1432"/>
        <item x="1038"/>
        <item x="1468"/>
        <item x="219"/>
        <item x="1312"/>
        <item x="20"/>
        <item x="536"/>
        <item x="1808"/>
        <item x="2008"/>
        <item x="807"/>
        <item x="872"/>
        <item x="1319"/>
        <item x="1493"/>
        <item x="257"/>
        <item x="1843"/>
        <item x="414"/>
        <item x="1015"/>
        <item x="599"/>
        <item x="880"/>
        <item x="1672"/>
        <item x="1685"/>
        <item x="209"/>
        <item x="537"/>
        <item x="1923"/>
        <item x="675"/>
        <item x="196"/>
        <item x="925"/>
        <item x="233"/>
        <item x="962"/>
        <item x="1750"/>
        <item x="1909"/>
        <item x="150"/>
        <item x="479"/>
        <item x="433"/>
        <item x="326"/>
        <item x="66"/>
        <item x="28"/>
        <item x="314"/>
        <item x="2088"/>
        <item x="2086"/>
        <item x="1234"/>
        <item x="1957"/>
        <item x="1438"/>
        <item x="531"/>
        <item x="964"/>
        <item x="1499"/>
        <item x="1230"/>
        <item x="1919"/>
        <item x="93"/>
        <item x="1614"/>
        <item x="610"/>
        <item x="439"/>
        <item x="2004"/>
        <item x="151"/>
        <item x="1669"/>
        <item x="1547"/>
        <item x="1883"/>
        <item x="2178"/>
        <item x="2049"/>
        <item x="122"/>
        <item x="411"/>
        <item x="1863"/>
        <item x="2031"/>
        <item x="928"/>
        <item x="1149"/>
        <item x="519"/>
        <item x="295"/>
        <item x="2147"/>
        <item x="1399"/>
        <item x="2134"/>
        <item x="575"/>
        <item x="597"/>
        <item x="454"/>
        <item x="27"/>
        <item x="1368"/>
        <item x="1051"/>
        <item x="634"/>
        <item x="808"/>
        <item x="1061"/>
        <item x="1761"/>
        <item x="1314"/>
        <item x="879"/>
        <item x="1309"/>
        <item x="2054"/>
        <item x="747"/>
        <item x="1299"/>
        <item x="1078"/>
        <item x="699"/>
        <item x="240"/>
        <item x="557"/>
        <item x="2148"/>
        <item x="944"/>
        <item x="731"/>
        <item x="1126"/>
        <item x="629"/>
        <item x="1864"/>
        <item x="760"/>
        <item x="1065"/>
        <item x="1251"/>
        <item x="1874"/>
        <item x="1732"/>
        <item x="653"/>
        <item x="556"/>
        <item x="978"/>
        <item x="981"/>
        <item x="1699"/>
        <item x="573"/>
        <item x="1480"/>
        <item x="2133"/>
        <item x="1702"/>
        <item x="135"/>
        <item x="109"/>
        <item x="1219"/>
        <item x="1703"/>
        <item x="1525"/>
        <item x="306"/>
        <item x="1455"/>
        <item x="1258"/>
        <item x="138"/>
        <item x="538"/>
        <item x="959"/>
        <item x="1397"/>
        <item x="1311"/>
        <item x="659"/>
        <item x="1372"/>
        <item x="1026"/>
        <item x="1933"/>
        <item x="2105"/>
        <item x="1988"/>
        <item x="41"/>
        <item x="487"/>
        <item x="168"/>
        <item x="2100"/>
        <item x="1457"/>
        <item x="120"/>
        <item x="551"/>
        <item x="1254"/>
        <item x="1624"/>
        <item x="89"/>
        <item x="726"/>
        <item x="860"/>
        <item x="56"/>
        <item x="1687"/>
        <item x="1621"/>
        <item x="1233"/>
        <item x="1885"/>
        <item x="1932"/>
        <item x="1519"/>
        <item x="915"/>
        <item x="2108"/>
        <item x="1354"/>
        <item x="955"/>
        <item x="95"/>
        <item x="1303"/>
        <item x="1377"/>
        <item x="1718"/>
        <item x="2002"/>
        <item x="816"/>
        <item x="786"/>
        <item x="1404"/>
        <item x="1462"/>
        <item x="1054"/>
        <item x="1714"/>
        <item x="365"/>
        <item x="1630"/>
        <item x="943"/>
        <item x="1347"/>
        <item x="173"/>
        <item x="1514"/>
        <item x="1557"/>
        <item x="509"/>
        <item x="171"/>
        <item x="225"/>
        <item x="1797"/>
        <item x="1971"/>
        <item x="584"/>
        <item x="1140"/>
        <item x="567"/>
        <item x="1853"/>
        <item x="1382"/>
        <item x="742"/>
        <item x="410"/>
        <item x="1506"/>
        <item x="2045"/>
        <item x="1972"/>
        <item x="1813"/>
        <item x="940"/>
        <item t="default"/>
      </items>
    </pivotField>
    <pivotField dataField="1" numFmtId="166" showAll="0"/>
    <pivotField numFmtId="9" showAll="0"/>
    <pivotField showAll="0">
      <items count="13">
        <item x="4"/>
        <item x="3"/>
        <item x="7"/>
        <item x="11"/>
        <item x="1"/>
        <item x="0"/>
        <item x="6"/>
        <item x="5"/>
        <item x="2"/>
        <item x="10"/>
        <item x="9"/>
        <item x="8"/>
        <item t="default"/>
      </items>
    </pivotField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  <pivotField numFmtId="1"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Revenue " fld="6" baseField="0" baseItem="0"/>
    <dataField name="Profit " fld="7" baseField="0" baseItem="0"/>
  </dataFields>
  <formats count="24">
    <format dxfId="23">
      <pivotArea outline="0" collapsedLevelsAreSubtotals="1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3" type="button" dataOnly="0" labelOnly="1" outline="0" axis="axisRow" fieldPosition="0"/>
    </format>
    <format dxfId="19">
      <pivotArea dataOnly="0" labelOnly="1" grandRow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3" type="button" dataOnly="0" labelOnly="1" outline="0" axis="axisRow" fieldPosition="0"/>
    </format>
    <format dxfId="14">
      <pivotArea dataOnly="0" labelOnly="1" grandRow="1" outline="0" fieldPosition="0"/>
    </format>
    <format dxfId="13">
      <pivotArea outline="0" collapsedLevelsAreSubtotals="1" fieldPosition="0"/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field="3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field="3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grandRow="1" outline="0" collapsedLevelsAreSubtotals="1" fieldPosition="0"/>
    </format>
    <format dxfId="4">
      <pivotArea dataOnly="0" labelOnly="1" grandRow="1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chartFormats count="5"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2" name="Date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3E545-C9C9-45E7-927F-FC9158E86BD8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 rowHeaderCaption="Customer">
  <location ref="G72:H78" firstHeaderRow="1" firstDataRow="1" firstDataCol="1"/>
  <pivotFields count="17">
    <pivotField numFmtId="14" showAll="0"/>
    <pivotField axis="axisRow" showAll="0" measureFilter="1" sortType="ascending" maxSubtotal="1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"/>
        <item x="35"/>
        <item x="15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max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multipleItemSelectionAllowed="1"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 v="20"/>
    </i>
    <i>
      <x v="42"/>
    </i>
    <i>
      <x v="45"/>
    </i>
    <i>
      <x v="8"/>
    </i>
    <i>
      <x v="44"/>
    </i>
    <i t="grand">
      <x/>
    </i>
  </rowItems>
  <colItems count="1">
    <i/>
  </colItems>
  <dataFields count="1">
    <dataField name="Revenue " fld="6" baseField="0" baseItem="0"/>
  </dataFields>
  <formats count="21">
    <format dxfId="44">
      <pivotArea outline="0" collapsedLevelsAreSubtotals="1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3" type="button" dataOnly="0" labelOnly="1" outline="0"/>
    </format>
    <format dxfId="40">
      <pivotArea dataOnly="0" labelOnly="1" grandRow="1" outline="0" fieldPosition="0"/>
    </format>
    <format dxfId="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3" type="button" dataOnly="0" labelOnly="1" outline="0"/>
    </format>
    <format dxfId="35">
      <pivotArea dataOnly="0" labelOnly="1" grandRow="1" outline="0" fieldPosition="0"/>
    </format>
    <format dxfId="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3">
      <pivotArea outline="0" collapsedLevelsAreSubtotals="1" fieldPosition="0"/>
    </format>
    <format dxfId="32">
      <pivotArea field="1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field="1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dataOnly="0" labelOnly="1" outline="0" axis="axisValues" fieldPosition="0"/>
    </format>
  </formats>
  <chartFormats count="1">
    <chartFormat chart="2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1783D5-723C-475B-923B-371D64E2A3C0}" name="TablaDinámica19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76:C227" firstHeaderRow="0" firstDataRow="1" firstDataCol="1"/>
  <pivotFields count="13">
    <pivotField axis="axisRow" showAll="0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"/>
        <item x="35"/>
        <item x="15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default"/>
      </items>
    </pivotField>
    <pivotField showAll="0"/>
    <pivotField showAll="0"/>
    <pivotField showAll="0"/>
    <pivotField showAll="0"/>
    <pivotField dataField="1" numFmtId="166" showAll="0"/>
    <pivotField dataField="1" numFmtId="166" showAll="0"/>
    <pivotField numFmtId="9" showAll="0"/>
    <pivotField showAll="0"/>
    <pivotField showAll="0"/>
    <pivotField showAll="0"/>
    <pivotField showAll="0"/>
    <pivotField numFmtId="1" showAll="0"/>
  </pivotFields>
  <rowFields count="1">
    <field x="0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Revenue" fld="5" baseField="0" baseItem="0"/>
    <dataField name="Suma de Profit" fld="6" baseField="0" baseItem="0"/>
  </dataFields>
  <formats count="2">
    <format dxfId="46">
      <pivotArea outline="0" collapsedLevelsAreSubtotals="1" fieldPosition="0"/>
    </format>
    <format dxfId="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D19085-8ABA-42CC-A218-68317C5AB069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Customer">
  <location ref="H33:J37" firstHeaderRow="0" firstDataRow="1" firstDataCol="1"/>
  <pivotFields count="17">
    <pivotField numFmtId="14" showAll="0"/>
    <pivotField showAll="0" measureFilter="1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5"/>
        <item x="15"/>
        <item x="3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default"/>
      </items>
    </pivotField>
    <pivotField showAll="0">
      <items count="4">
        <item x="2"/>
        <item x="1"/>
        <item x="0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dataField="1"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Revenue " fld="6" baseField="0" baseItem="0"/>
    <dataField name="Suma de Profit" fld="7" baseField="0" baseItem="0"/>
  </dataFields>
  <formats count="19">
    <format dxfId="65">
      <pivotArea outline="0" collapsedLevelsAreSubtotals="1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3" type="button" dataOnly="0" labelOnly="1" outline="0" axis="axisRow" fieldPosition="0"/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2">
      <pivotArea field="1" type="button" dataOnly="0" labelOnly="1" outline="0"/>
    </format>
    <format dxfId="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0">
      <pivotArea field="1" type="button" dataOnly="0" labelOnly="1" outline="0"/>
    </format>
    <format dxfId="4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8">
      <pivotArea grandRow="1" outline="0" collapsedLevelsAreSubtotals="1" fieldPosition="0"/>
    </format>
    <format dxfId="47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4DE11E-CB84-4055-86EC-C18FC44205F3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ustomer">
  <location ref="A33:E44" firstHeaderRow="0" firstDataRow="1" firstDataCol="1"/>
  <pivotFields count="17">
    <pivotField numFmtId="14" showAll="0"/>
    <pivotField axis="axisRow" showAll="0" measureFilter="1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"/>
        <item x="35"/>
        <item x="15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dataField="1"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11">
    <i>
      <x v="7"/>
    </i>
    <i>
      <x v="8"/>
    </i>
    <i>
      <x v="16"/>
    </i>
    <i>
      <x v="17"/>
    </i>
    <i>
      <x v="20"/>
    </i>
    <i>
      <x v="36"/>
    </i>
    <i>
      <x v="42"/>
    </i>
    <i>
      <x v="44"/>
    </i>
    <i>
      <x v="45"/>
    </i>
    <i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evenue " fld="6" baseField="0" baseItem="0"/>
    <dataField name="Revenue Rate " fld="15" showDataAs="percentOfTotal" baseField="11" baseItem="3" numFmtId="10"/>
    <dataField name="Profit " fld="7" baseField="0" baseItem="0"/>
    <dataField name="Profit Rate " fld="14" showDataAs="percentOfTotal" baseField="11" baseItem="0" numFmtId="10"/>
  </dataFields>
  <formats count="21">
    <format dxfId="86">
      <pivotArea outline="0" collapsedLevelsAreSubtotals="1" fieldPosition="0"/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3" type="button" dataOnly="0" labelOnly="1" outline="0"/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3" type="button" dataOnly="0" labelOnly="1" outline="0"/>
    </format>
    <format dxfId="77">
      <pivotArea dataOnly="0" labelOnly="1" grandRow="1" outline="0" fieldPosition="0"/>
    </format>
    <format dxfId="76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75">
      <pivotArea outline="0" fieldPosition="0">
        <references count="1">
          <reference field="4294967294" count="1">
            <x v="1"/>
          </reference>
        </references>
      </pivotArea>
    </format>
    <format dxfId="74">
      <pivotArea outline="0" fieldPosition="0">
        <references count="1">
          <reference field="4294967294" count="1">
            <x v="3"/>
          </reference>
        </references>
      </pivotArea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1">
      <pivotArea field="1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9">
      <pivotArea field="1" type="button" dataOnly="0" labelOnly="1" outline="0" axis="axisRow" fieldPosition="0"/>
    </format>
    <format dxfId="6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7">
      <pivotArea grandRow="1" outline="0" collapsedLevelsAreSubtotals="1" fieldPosition="0"/>
    </format>
    <format dxfId="66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D86562-4A9A-4924-B703-96C0479EE3B8}" name="TablaDiná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ustomer">
  <location ref="G62:I68" firstHeaderRow="0" firstDataRow="1" firstDataCol="1" rowPageCount="1" colPageCount="1"/>
  <pivotFields count="17">
    <pivotField numFmtId="14" showAll="0"/>
    <pivotField axis="axisRow" showAll="0" measureFilter="1" maxSubtotal="1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"/>
        <item x="35"/>
        <item x="15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max"/>
      </items>
    </pivotField>
    <pivotField axis="axisPage"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dataField="1"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 v="8"/>
    </i>
    <i>
      <x v="20"/>
    </i>
    <i>
      <x v="42"/>
    </i>
    <i>
      <x v="44"/>
    </i>
    <i>
      <x v="45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0" hier="-1"/>
  </pageFields>
  <dataFields count="2">
    <dataField name="Revenue " fld="6" baseField="0" baseItem="0"/>
    <dataField name="Profit " fld="7" baseField="0" baseItem="0"/>
  </dataFields>
  <formats count="20">
    <format dxfId="106">
      <pivotArea outline="0" collapsedLevelsAreSubtotals="1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3" type="button" dataOnly="0" labelOnly="1" outline="0"/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3" type="button" dataOnly="0" labelOnly="1" outline="0"/>
    </format>
    <format dxfId="97">
      <pivotArea dataOnly="0" labelOnly="1" grandRow="1" outline="0" fieldPosition="0"/>
    </format>
    <format dxfId="9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5">
      <pivotArea outline="0" collapsedLevelsAreSubtotals="1" fieldPosition="0"/>
    </format>
    <format dxfId="94">
      <pivotArea field="1" type="button" dataOnly="0" labelOnly="1" outline="0" axis="axisRow" fieldPosition="0"/>
    </format>
    <format dxfId="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field="1" type="button" dataOnly="0" labelOnly="1" outline="0" axis="axisRow" fieldPosition="0"/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0">
      <pivotArea grandRow="1" outline="0" collapsedLevelsAreSubtotals="1" fieldPosition="0"/>
    </format>
    <format dxfId="89">
      <pivotArea dataOnly="0" labelOnly="1" grandRow="1" outline="0" fieldPosition="0"/>
    </format>
    <format dxfId="88">
      <pivotArea grandRow="1" outline="0" collapsedLevelsAreSubtotals="1" fieldPosition="0"/>
    </format>
    <format dxfId="87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613042-70F6-44AA-9E34-4345C242FFD6}" name="TablaDinámica14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rowHeaderCaption="Year">
  <location ref="G101:H106" firstHeaderRow="1" firstDataRow="2" firstDataCol="1"/>
  <pivotFields count="17">
    <pivotField numFmtId="14" showAll="0"/>
    <pivotField showAll="0" maxSubtotal="1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"/>
        <item x="35"/>
        <item x="15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max"/>
      </items>
    </pivotField>
    <pivotField axis="axisRow"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axis="axisCol" showAll="0">
      <items count="5">
        <item x="2"/>
        <item h="1" x="1"/>
        <item h="1" x="0"/>
        <item h="1" x="3"/>
        <item t="default"/>
      </items>
    </pivotField>
    <pivotField showAll="0"/>
    <pivotField dataField="1" numFmtId="166" showAll="0"/>
    <pivotField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4"/>
  </colFields>
  <colItems count="1">
    <i>
      <x/>
    </i>
  </colItems>
  <dataFields count="1">
    <dataField name="Suma de Revenue" fld="6" showDataAs="percentOfCol" baseField="4" baseItem="0" numFmtId="10"/>
  </dataFields>
  <formats count="16">
    <format dxfId="122">
      <pivotArea outline="0" collapsedLevelsAreSubtotals="1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3" type="button" dataOnly="0" labelOnly="1" outline="0"/>
    </format>
    <format dxfId="118">
      <pivotArea dataOnly="0" labelOnly="1" grandRow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3" type="button" dataOnly="0" labelOnly="1" outline="0"/>
    </format>
    <format dxfId="114">
      <pivotArea dataOnly="0" labelOnly="1" grandRow="1" outline="0" fieldPosition="0"/>
    </format>
    <format dxfId="113">
      <pivotArea outline="0" collapsedLevelsAreSubtotals="1" fieldPosition="0"/>
    </format>
    <format dxfId="112">
      <pivotArea field="1" type="button" dataOnly="0" labelOnly="1" outline="0"/>
    </format>
    <format dxfId="111">
      <pivotArea field="1" type="button" dataOnly="0" labelOnly="1" outline="0"/>
    </format>
    <format dxfId="110">
      <pivotArea grandRow="1" outline="0" collapsedLevelsAreSubtotals="1" fieldPosition="0"/>
    </format>
    <format dxfId="109">
      <pivotArea dataOnly="0" labelOnly="1" grandRow="1" outline="0" fieldPosition="0"/>
    </format>
    <format dxfId="108">
      <pivotArea grandRow="1" outline="0" collapsedLevelsAreSubtotals="1" fieldPosition="0"/>
    </format>
    <format dxfId="10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7EE28-E5B2-465E-9D12-78A37E796011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Year">
  <location ref="A23:E25" firstHeaderRow="0" firstDataRow="1" firstDataCol="1"/>
  <pivotFields count="17">
    <pivotField numFmtId="14" showAll="0"/>
    <pivotField showAll="0"/>
    <pivotField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dataField="1" numFmtId="166" showAll="0"/>
    <pivotField numFmtId="9" showAll="0"/>
    <pivotField showAll="0"/>
    <pivotField showAll="0"/>
    <pivotField axis="axisRow"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11"/>
  </rowFields>
  <rowItems count="2"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evenue " fld="6" baseField="0" baseItem="0"/>
    <dataField name="Revenue Rate " fld="15" showDataAs="percentOfTotal" baseField="11" baseItem="3" numFmtId="10"/>
    <dataField name="Profit " fld="7" baseField="0" baseItem="0"/>
    <dataField name="Profit Rate " fld="14" showDataAs="percentOfTotal" baseField="11" baseItem="0" numFmtId="10"/>
  </dataFields>
  <formats count="23">
    <format dxfId="145">
      <pivotArea outline="0" collapsedLevelsAreSubtotals="1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3" type="button" dataOnly="0" labelOnly="1" outline="0"/>
    </format>
    <format dxfId="141">
      <pivotArea dataOnly="0" labelOnly="1" grandRow="1" outline="0" fieldPosition="0"/>
    </format>
    <format dxfId="140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39">
      <pivotArea type="all" dataOnly="0" outline="0" fieldPosition="0"/>
    </format>
    <format dxfId="138">
      <pivotArea outline="0" collapsedLevelsAreSubtotals="1" fieldPosition="0"/>
    </format>
    <format dxfId="137">
      <pivotArea field="3" type="button" dataOnly="0" labelOnly="1" outline="0"/>
    </format>
    <format dxfId="136">
      <pivotArea dataOnly="0" labelOnly="1" grandRow="1" outline="0" fieldPosition="0"/>
    </format>
    <format dxfId="135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34">
      <pivotArea outline="0" fieldPosition="0">
        <references count="1">
          <reference field="4294967294" count="1">
            <x v="1"/>
          </reference>
        </references>
      </pivotArea>
    </format>
    <format dxfId="133">
      <pivotArea outline="0" fieldPosition="0">
        <references count="1">
          <reference field="4294967294" count="1">
            <x v="3"/>
          </reference>
        </references>
      </pivotArea>
    </format>
    <format dxfId="132">
      <pivotArea outline="0" collapsedLevelsAreSubtotals="1" fieldPosition="0"/>
    </format>
    <format dxfId="13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30">
      <pivotArea field="11" type="button" dataOnly="0" labelOnly="1" outline="0" axis="axisRow" fieldPosition="0"/>
    </format>
    <format dxfId="12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8">
      <pivotArea field="11" type="button" dataOnly="0" labelOnly="1" outline="0" axis="axisRow" fieldPosition="0"/>
    </format>
    <format dxfId="12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6">
      <pivotArea grandRow="1" outline="0" collapsedLevelsAreSubtotals="1" fieldPosition="0"/>
    </format>
    <format dxfId="125">
      <pivotArea dataOnly="0" labelOnly="1" grandRow="1" outline="0" fieldPosition="0"/>
    </format>
    <format dxfId="124">
      <pivotArea grandRow="1" outline="0" collapsedLevelsAreSubtotals="1" fieldPosition="0"/>
    </format>
    <format dxfId="12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D0DF4B-0EF9-4847-9A3E-C93C96F420AF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ustomer">
  <location ref="A48:E59" firstHeaderRow="0" firstDataRow="1" firstDataCol="1"/>
  <pivotFields count="17">
    <pivotField numFmtId="14" showAll="0"/>
    <pivotField axis="axisRow" showAll="0" measureFilter="1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"/>
        <item x="35"/>
        <item x="15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dataField="1"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11">
    <i>
      <x v="3"/>
    </i>
    <i>
      <x v="15"/>
    </i>
    <i>
      <x v="18"/>
    </i>
    <i>
      <x v="21"/>
    </i>
    <i>
      <x v="22"/>
    </i>
    <i>
      <x v="32"/>
    </i>
    <i>
      <x v="34"/>
    </i>
    <i>
      <x v="35"/>
    </i>
    <i>
      <x v="37"/>
    </i>
    <i>
      <x v="3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evenue " fld="6" baseField="0" baseItem="0"/>
    <dataField name="Revenue Rate " fld="15" showDataAs="percentOfTotal" baseField="11" baseItem="3" numFmtId="10"/>
    <dataField name="Profit " fld="7" baseField="0" baseItem="0"/>
    <dataField name="Profit Rate " fld="14" showDataAs="percentOfTotal" baseField="11" baseItem="0" numFmtId="10"/>
  </dataFields>
  <formats count="19">
    <format dxfId="164">
      <pivotArea outline="0" collapsedLevelsAreSubtotals="1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field="3" type="button" dataOnly="0" labelOnly="1" outline="0"/>
    </format>
    <format dxfId="160">
      <pivotArea dataOnly="0" labelOnly="1" grandRow="1" outline="0" fieldPosition="0"/>
    </format>
    <format dxfId="159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3" type="button" dataOnly="0" labelOnly="1" outline="0"/>
    </format>
    <format dxfId="155">
      <pivotArea dataOnly="0" labelOnly="1" grandRow="1" outline="0" fieldPosition="0"/>
    </format>
    <format dxfId="154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53">
      <pivotArea outline="0" fieldPosition="0">
        <references count="1">
          <reference field="4294967294" count="1">
            <x v="1"/>
          </reference>
        </references>
      </pivotArea>
    </format>
    <format dxfId="152">
      <pivotArea outline="0" fieldPosition="0">
        <references count="1">
          <reference field="4294967294" count="1">
            <x v="3"/>
          </reference>
        </references>
      </pivotArea>
    </format>
    <format dxfId="151">
      <pivotArea outline="0" collapsedLevelsAreSubtotals="1" fieldPosition="0"/>
    </format>
    <format dxfId="15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9">
      <pivotArea field="1" type="button" dataOnly="0" labelOnly="1" outline="0" axis="axisRow" fieldPosition="0"/>
    </format>
    <format dxfId="14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7">
      <pivotArea grandRow="1" outline="0" collapsedLevelsAreSubtotals="1" fieldPosition="0"/>
    </format>
    <format dxfId="146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DFC0F-B805-4887-878E-DEAA3496ACF0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ustomer Type">
  <location ref="A16:G20" firstHeaderRow="0" firstDataRow="1" firstDataCol="1"/>
  <pivotFields count="17">
    <pivotField numFmtId="14"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dataField="1" numFmtId="166" showAll="0"/>
    <pivotField dataField="1"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evenue " fld="15" baseField="0" baseItem="0" numFmtId="166"/>
    <dataField name="Revenue Rate " fld="6" showDataAs="percentOfTotal" baseField="2" baseItem="1" numFmtId="10"/>
    <dataField name="Profit " fld="7" baseField="0" baseItem="0"/>
    <dataField name="Profit Rate " fld="14" showDataAs="percentOfTotal" baseField="2" baseItem="1" numFmtId="10"/>
    <dataField name="Suma de Profit Margin" fld="8" baseField="0" baseItem="0"/>
    <dataField name="Suma de Rate" fld="16" baseField="0" baseItem="0" numFmtId="9"/>
  </dataFields>
  <formats count="30">
    <format dxfId="194">
      <pivotArea outline="0" collapsedLevelsAreSubtotals="1" fieldPosition="0"/>
    </format>
    <format dxfId="193">
      <pivotArea type="all" dataOnly="0" outline="0" fieldPosition="0"/>
    </format>
    <format dxfId="192">
      <pivotArea outline="0" collapsedLevelsAreSubtotals="1" fieldPosition="0"/>
    </format>
    <format dxfId="191">
      <pivotArea field="3" type="button" dataOnly="0" labelOnly="1" outline="0"/>
    </format>
    <format dxfId="190">
      <pivotArea dataOnly="0" labelOnly="1" grandRow="1" outline="0" fieldPosition="0"/>
    </format>
    <format dxfId="189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88">
      <pivotArea type="all" dataOnly="0" outline="0" fieldPosition="0"/>
    </format>
    <format dxfId="187">
      <pivotArea outline="0" collapsedLevelsAreSubtotals="1" fieldPosition="0"/>
    </format>
    <format dxfId="186">
      <pivotArea field="3" type="button" dataOnly="0" labelOnly="1" outline="0"/>
    </format>
    <format dxfId="185">
      <pivotArea dataOnly="0" labelOnly="1" grandRow="1" outline="0" fieldPosition="0"/>
    </format>
    <format dxfId="184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83">
      <pivotArea outline="0" fieldPosition="0">
        <references count="1">
          <reference field="4294967294" count="1">
            <x v="1"/>
          </reference>
        </references>
      </pivotArea>
    </format>
    <format dxfId="182">
      <pivotArea outline="0" fieldPosition="0">
        <references count="1">
          <reference field="4294967294" count="1">
            <x v="3"/>
          </reference>
        </references>
      </pivotArea>
    </format>
    <format dxfId="181">
      <pivotArea outline="0" collapsedLevelsAreSubtotals="1" fieldPosition="0"/>
    </format>
    <format dxfId="18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79">
      <pivotArea field="2" type="button" dataOnly="0" labelOnly="1" outline="0" axis="axisRow" fieldPosition="0"/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grandRow="1" outline="0" collapsedLevelsAreSubtotals="1" fieldPosition="0"/>
    </format>
    <format dxfId="176">
      <pivotArea dataOnly="0" labelOnly="1" grandRow="1" outline="0" fieldPosition="0"/>
    </format>
    <format dxfId="175">
      <pivotArea field="2" type="button" dataOnly="0" labelOnly="1" outline="0" axis="axisRow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grandRow="1" outline="0" collapsedLevelsAreSubtotals="1" fieldPosition="0"/>
    </format>
    <format dxfId="172">
      <pivotArea dataOnly="0" labelOnly="1" grandRow="1" outline="0" fieldPosition="0"/>
    </format>
    <format dxfId="171">
      <pivotArea field="2" type="button" dataOnly="0" labelOnly="1" outline="0" axis="axisRow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grandRow="1" outline="0" collapsedLevelsAreSubtotals="1" fieldPosition="0"/>
    </format>
    <format dxfId="168">
      <pivotArea dataOnly="0" labelOnly="1" grandRow="1" outline="0" fieldPosition="0"/>
    </format>
    <format dxfId="16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6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65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99BD6F-665B-4CA6-88B5-CF40495196E5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2" rowHeaderCaption="Payment Status">
  <location ref="A8:B13" firstHeaderRow="1" firstDataRow="1" firstDataCol="1"/>
  <pivotFields count="17">
    <pivotField numFmtId="14" showAll="0"/>
    <pivotField showAll="0"/>
    <pivotField showAll="0"/>
    <pivotField showAll="0">
      <items count="4">
        <item x="1"/>
        <item x="0"/>
        <item x="2"/>
        <item t="default"/>
      </items>
    </pivotField>
    <pivotField axis="axisRow"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venue " fld="6" baseField="0" baseItem="0"/>
  </dataFields>
  <formats count="25">
    <format dxfId="219">
      <pivotArea outline="0" collapsedLevelsAreSubtotals="1" fieldPosition="0"/>
    </format>
    <format dxfId="218">
      <pivotArea type="all" dataOnly="0" outline="0" fieldPosition="0"/>
    </format>
    <format dxfId="217">
      <pivotArea outline="0" collapsedLevelsAreSubtotals="1" fieldPosition="0"/>
    </format>
    <format dxfId="216">
      <pivotArea field="3" type="button" dataOnly="0" labelOnly="1" outline="0"/>
    </format>
    <format dxfId="215">
      <pivotArea dataOnly="0" labelOnly="1" grandRow="1" outline="0" fieldPosition="0"/>
    </format>
    <format dxfId="2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">
      <pivotArea type="all" dataOnly="0" outline="0" fieldPosition="0"/>
    </format>
    <format dxfId="212">
      <pivotArea outline="0" collapsedLevelsAreSubtotals="1" fieldPosition="0"/>
    </format>
    <format dxfId="211">
      <pivotArea field="3" type="button" dataOnly="0" labelOnly="1" outline="0"/>
    </format>
    <format dxfId="210">
      <pivotArea dataOnly="0" labelOnly="1" grandRow="1" outline="0" fieldPosition="0"/>
    </format>
    <format dxfId="20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">
      <pivotArea outline="0" collapsedLevelsAreSubtotals="1" fieldPosition="0"/>
    </format>
    <format dxfId="20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6">
      <pivotArea field="4" type="button" dataOnly="0" labelOnly="1" outline="0" axis="axisRow" fieldPosition="0"/>
    </format>
    <format dxfId="2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">
      <pivotArea grandRow="1" outline="0" collapsedLevelsAreSubtotals="1" fieldPosition="0"/>
    </format>
    <format dxfId="203">
      <pivotArea dataOnly="0" labelOnly="1" grandRow="1" outline="0" fieldPosition="0"/>
    </format>
    <format dxfId="202">
      <pivotArea field="4" type="button" dataOnly="0" labelOnly="1" outline="0" axis="axisRow" fieldPosition="0"/>
    </format>
    <format dxfId="2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0">
      <pivotArea grandRow="1" outline="0" collapsedLevelsAreSubtotals="1" fieldPosition="0"/>
    </format>
    <format dxfId="199">
      <pivotArea dataOnly="0" labelOnly="1" grandRow="1" outline="0" fieldPosition="0"/>
    </format>
    <format dxfId="198">
      <pivotArea field="4" type="button" dataOnly="0" labelOnly="1" outline="0" axis="axisRow" fieldPosition="0"/>
    </format>
    <format dxfId="1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6">
      <pivotArea grandRow="1" outline="0" collapsedLevelsAreSubtotals="1" fieldPosition="0"/>
    </format>
    <format dxfId="195">
      <pivotArea dataOnly="0" labelOnly="1" grandRow="1" outline="0" fieldPosition="0"/>
    </format>
  </formats>
  <chartFormats count="10">
    <chartFormat chart="4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2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2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8F450E-E128-4782-9C04-3DB9D3F37FD7}" name="TablaDinámica12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14" rowHeaderCaption="Year">
  <location ref="G93:I98" firstHeaderRow="1" firstDataRow="2" firstDataCol="1"/>
  <pivotFields count="17">
    <pivotField numFmtId="14" showAll="0"/>
    <pivotField showAll="0" maxSubtotal="1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"/>
        <item x="35"/>
        <item x="15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max"/>
      </items>
    </pivotField>
    <pivotField axis="axisRow"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axis="axisCol" showAll="0">
      <items count="5">
        <item x="2"/>
        <item x="1"/>
        <item h="1" x="0"/>
        <item h="1" x="3"/>
        <item t="default"/>
      </items>
    </pivotField>
    <pivotField showAll="0"/>
    <pivotField dataField="1" numFmtId="166" showAll="0"/>
    <pivotField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4"/>
  </colFields>
  <colItems count="2">
    <i>
      <x/>
    </i>
    <i>
      <x v="1"/>
    </i>
  </colItems>
  <dataFields count="1">
    <dataField name="Suma de Revenue" fld="6" showDataAs="percentOfCol" baseField="4" baseItem="0" numFmtId="10"/>
  </dataFields>
  <formats count="16">
    <format dxfId="235">
      <pivotArea outline="0" collapsedLevelsAreSubtotals="1" fieldPosition="0"/>
    </format>
    <format dxfId="234">
      <pivotArea type="all" dataOnly="0" outline="0" fieldPosition="0"/>
    </format>
    <format dxfId="233">
      <pivotArea outline="0" collapsedLevelsAreSubtotals="1" fieldPosition="0"/>
    </format>
    <format dxfId="232">
      <pivotArea field="3" type="button" dataOnly="0" labelOnly="1" outline="0"/>
    </format>
    <format dxfId="231">
      <pivotArea dataOnly="0" labelOnly="1" grandRow="1" outline="0" fieldPosition="0"/>
    </format>
    <format dxfId="230">
      <pivotArea type="all" dataOnly="0" outline="0" fieldPosition="0"/>
    </format>
    <format dxfId="229">
      <pivotArea outline="0" collapsedLevelsAreSubtotals="1" fieldPosition="0"/>
    </format>
    <format dxfId="228">
      <pivotArea field="3" type="button" dataOnly="0" labelOnly="1" outline="0"/>
    </format>
    <format dxfId="227">
      <pivotArea dataOnly="0" labelOnly="1" grandRow="1" outline="0" fieldPosition="0"/>
    </format>
    <format dxfId="226">
      <pivotArea outline="0" collapsedLevelsAreSubtotals="1" fieldPosition="0"/>
    </format>
    <format dxfId="225">
      <pivotArea field="1" type="button" dataOnly="0" labelOnly="1" outline="0"/>
    </format>
    <format dxfId="224">
      <pivotArea field="1" type="button" dataOnly="0" labelOnly="1" outline="0"/>
    </format>
    <format dxfId="223">
      <pivotArea grandRow="1" outline="0" collapsedLevelsAreSubtotals="1" fieldPosition="0"/>
    </format>
    <format dxfId="222">
      <pivotArea dataOnly="0" labelOnly="1" grandRow="1" outline="0" fieldPosition="0"/>
    </format>
    <format dxfId="221">
      <pivotArea grandRow="1" outline="0" collapsedLevelsAreSubtotals="1" fieldPosition="0"/>
    </format>
    <format dxfId="220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26930-8049-45FA-A39C-9F015FB8E8A0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Year">
  <location ref="A62:E113" firstHeaderRow="0" firstDataRow="1" firstDataCol="1"/>
  <pivotFields count="17">
    <pivotField numFmtId="14" showAll="0"/>
    <pivotField axis="axisRow" showAll="0" maxSubtotal="1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"/>
        <item x="35"/>
        <item x="15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max"/>
      </items>
    </pivotField>
    <pivotField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dataField="1"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evenue " fld="6" baseField="0" baseItem="0"/>
    <dataField name="Revenue Rate " fld="15" showDataAs="percentOfTotal" baseField="11" baseItem="3" numFmtId="10"/>
    <dataField name="Profit " fld="7" baseField="0" baseItem="0"/>
    <dataField name="Profit Rate " fld="14" showDataAs="percentOfTotal" baseField="11" baseItem="0" numFmtId="10"/>
  </dataFields>
  <formats count="23">
    <format dxfId="258">
      <pivotArea outline="0" collapsedLevelsAreSubtotals="1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3" type="button" dataOnly="0" labelOnly="1" outline="0"/>
    </format>
    <format dxfId="254">
      <pivotArea dataOnly="0" labelOnly="1" grandRow="1" outline="0" fieldPosition="0"/>
    </format>
    <format dxfId="253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252">
      <pivotArea type="all" dataOnly="0" outline="0" fieldPosition="0"/>
    </format>
    <format dxfId="251">
      <pivotArea outline="0" collapsedLevelsAreSubtotals="1" fieldPosition="0"/>
    </format>
    <format dxfId="250">
      <pivotArea field="3" type="button" dataOnly="0" labelOnly="1" outline="0"/>
    </format>
    <format dxfId="249">
      <pivotArea dataOnly="0" labelOnly="1" grandRow="1" outline="0" fieldPosition="0"/>
    </format>
    <format dxfId="248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247">
      <pivotArea outline="0" fieldPosition="0">
        <references count="1">
          <reference field="4294967294" count="1">
            <x v="1"/>
          </reference>
        </references>
      </pivotArea>
    </format>
    <format dxfId="246">
      <pivotArea outline="0" fieldPosition="0">
        <references count="1">
          <reference field="4294967294" count="1">
            <x v="3"/>
          </reference>
        </references>
      </pivotArea>
    </format>
    <format dxfId="245">
      <pivotArea outline="0" collapsedLevelsAreSubtotals="1" fieldPosition="0"/>
    </format>
    <format dxfId="244">
      <pivotArea outline="0" fieldPosition="0">
        <references count="1">
          <reference field="4294967294" count="1">
            <x v="1"/>
          </reference>
        </references>
      </pivotArea>
    </format>
    <format dxfId="243">
      <pivotArea field="1" type="button" dataOnly="0" labelOnly="1" outline="0" axis="axisRow" fieldPosition="0"/>
    </format>
    <format dxfId="2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41">
      <pivotArea field="1" type="button" dataOnly="0" labelOnly="1" outline="0" axis="axisRow" fieldPosition="0"/>
    </format>
    <format dxfId="24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39">
      <pivotArea grandRow="1" outline="0" collapsedLevelsAreSubtotals="1" fieldPosition="0"/>
    </format>
    <format dxfId="238">
      <pivotArea dataOnly="0" labelOnly="1" grandRow="1" outline="0" fieldPosition="0"/>
    </format>
    <format dxfId="237">
      <pivotArea grandRow="1" outline="0" collapsedLevelsAreSubtotals="1" fieldPosition="0"/>
    </format>
    <format dxfId="23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54EC35-50E5-4FDE-89BC-F68BDC302BB7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Location">
  <location ref="A126:E147" firstHeaderRow="0" firstDataRow="1" firstDataCol="1"/>
  <pivotFields count="17">
    <pivotField numFmtId="14" showAll="0"/>
    <pivotField showAll="0"/>
    <pivotField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axis="axisRow" showAll="0">
      <items count="21">
        <item x="4"/>
        <item x="7"/>
        <item x="6"/>
        <item x="5"/>
        <item x="14"/>
        <item x="2"/>
        <item x="15"/>
        <item x="11"/>
        <item x="16"/>
        <item x="3"/>
        <item x="17"/>
        <item x="10"/>
        <item x="19"/>
        <item x="9"/>
        <item x="18"/>
        <item x="0"/>
        <item x="12"/>
        <item x="1"/>
        <item x="13"/>
        <item x="8"/>
        <item t="default"/>
      </items>
    </pivotField>
    <pivotField dataField="1" numFmtId="166" showAll="0"/>
    <pivotField dataField="1"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evenue " fld="6" baseField="0" baseItem="0"/>
    <dataField name="Revenue Rate " fld="15" showDataAs="percentOfTotal" baseField="11" baseItem="3" numFmtId="10"/>
    <dataField name="Profit " fld="7" baseField="0" baseItem="0"/>
    <dataField name="Profit Rate " fld="14" showDataAs="percentOfTotal" baseField="11" baseItem="0" numFmtId="10"/>
  </dataFields>
  <formats count="24">
    <format dxfId="282">
      <pivotArea outline="0" collapsedLevelsAreSubtotals="1" fieldPosition="0"/>
    </format>
    <format dxfId="281">
      <pivotArea type="all" dataOnly="0" outline="0" fieldPosition="0"/>
    </format>
    <format dxfId="280">
      <pivotArea outline="0" collapsedLevelsAreSubtotals="1" fieldPosition="0"/>
    </format>
    <format dxfId="279">
      <pivotArea field="3" type="button" dataOnly="0" labelOnly="1" outline="0"/>
    </format>
    <format dxfId="278">
      <pivotArea dataOnly="0" labelOnly="1" grandRow="1" outline="0" fieldPosition="0"/>
    </format>
    <format dxfId="277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276">
      <pivotArea type="all" dataOnly="0" outline="0" fieldPosition="0"/>
    </format>
    <format dxfId="275">
      <pivotArea outline="0" collapsedLevelsAreSubtotals="1" fieldPosition="0"/>
    </format>
    <format dxfId="274">
      <pivotArea field="3" type="button" dataOnly="0" labelOnly="1" outline="0"/>
    </format>
    <format dxfId="273">
      <pivotArea dataOnly="0" labelOnly="1" grandRow="1" outline="0" fieldPosition="0"/>
    </format>
    <format dxfId="272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271">
      <pivotArea outline="0" fieldPosition="0">
        <references count="1">
          <reference field="4294967294" count="1">
            <x v="1"/>
          </reference>
        </references>
      </pivotArea>
    </format>
    <format dxfId="270">
      <pivotArea outline="0" fieldPosition="0">
        <references count="1">
          <reference field="4294967294" count="1">
            <x v="3"/>
          </reference>
        </references>
      </pivotArea>
    </format>
    <format dxfId="269">
      <pivotArea outline="0" collapsedLevelsAreSubtotals="1" fieldPosition="0"/>
    </format>
    <format dxfId="26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67">
      <pivotArea field="11" type="button" dataOnly="0" labelOnly="1" outline="0"/>
    </format>
    <format dxfId="26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65">
      <pivotArea field="11" type="button" dataOnly="0" labelOnly="1" outline="0"/>
    </format>
    <format dxfId="26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63">
      <pivotArea grandRow="1" outline="0" collapsedLevelsAreSubtotals="1" fieldPosition="0"/>
    </format>
    <format dxfId="262">
      <pivotArea dataOnly="0" labelOnly="1" grandRow="1" outline="0" fieldPosition="0"/>
    </format>
    <format dxfId="261">
      <pivotArea grandRow="1" outline="0" collapsedLevelsAreSubtotals="1" fieldPosition="0"/>
    </format>
    <format dxfId="260">
      <pivotArea dataOnly="0" labelOnly="1" grandRow="1" outline="0" fieldPosition="0"/>
    </format>
    <format dxfId="259">
      <pivotArea field="5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0BC4B8-A88E-4A9E-8450-985629225591}" name="TablaDinámica1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2" rowHeaderCaption="Customer">
  <location ref="G82:H88" firstHeaderRow="1" firstDataRow="1" firstDataCol="1"/>
  <pivotFields count="17">
    <pivotField numFmtId="14" showAll="0"/>
    <pivotField axis="axisRow" showAll="0" measureFilter="1" maxSubtotal="1">
      <items count="51">
        <item x="11"/>
        <item x="22"/>
        <item x="28"/>
        <item x="20"/>
        <item x="16"/>
        <item x="4"/>
        <item x="24"/>
        <item x="47"/>
        <item x="46"/>
        <item x="49"/>
        <item x="10"/>
        <item x="12"/>
        <item x="41"/>
        <item x="42"/>
        <item x="19"/>
        <item x="0"/>
        <item x="17"/>
        <item x="9"/>
        <item x="45"/>
        <item x="29"/>
        <item x="33"/>
        <item x="34"/>
        <item x="25"/>
        <item x="3"/>
        <item x="35"/>
        <item x="15"/>
        <item x="18"/>
        <item x="13"/>
        <item x="32"/>
        <item x="26"/>
        <item x="30"/>
        <item x="23"/>
        <item x="27"/>
        <item x="44"/>
        <item x="6"/>
        <item x="14"/>
        <item x="43"/>
        <item x="2"/>
        <item x="1"/>
        <item x="31"/>
        <item x="7"/>
        <item x="48"/>
        <item x="5"/>
        <item x="8"/>
        <item x="39"/>
        <item x="36"/>
        <item x="38"/>
        <item x="37"/>
        <item x="21"/>
        <item x="40"/>
        <item t="max"/>
      </items>
    </pivotField>
    <pivotField showAll="0">
      <items count="4">
        <item x="2"/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multipleItemSelectionAllowed="1" showAll="0">
      <items count="5">
        <item x="2"/>
        <item x="1"/>
        <item x="0"/>
        <item x="3"/>
        <item t="default"/>
      </items>
    </pivotField>
    <pivotField showAll="0"/>
    <pivotField dataField="1" numFmtId="166" showAll="0"/>
    <pivotField numFmtId="166" showAll="0"/>
    <pivotField numFmtId="9" showAll="0"/>
    <pivotField showAll="0"/>
    <pivotField showAll="0"/>
    <pivotField showAll="0">
      <items count="7">
        <item h="1" x="0"/>
        <item h="1" x="1"/>
        <item h="1" x="2"/>
        <item h="1" x="3"/>
        <item h="1" x="4"/>
        <item x="5"/>
        <item t="default"/>
      </items>
    </pivotField>
    <pivotField showAll="0"/>
    <pivotField numFmtI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 v="3"/>
    </i>
    <i>
      <x v="15"/>
    </i>
    <i>
      <x v="18"/>
    </i>
    <i>
      <x v="34"/>
    </i>
    <i>
      <x v="35"/>
    </i>
    <i t="grand">
      <x/>
    </i>
  </rowItems>
  <colItems count="1">
    <i/>
  </colItems>
  <dataFields count="1">
    <dataField name="Revenue " fld="6" baseField="0" baseItem="0"/>
  </dataFields>
  <formats count="21">
    <format dxfId="303">
      <pivotArea outline="0" collapsedLevelsAreSubtotals="1" fieldPosition="0"/>
    </format>
    <format dxfId="302">
      <pivotArea type="all" dataOnly="0" outline="0" fieldPosition="0"/>
    </format>
    <format dxfId="301">
      <pivotArea outline="0" collapsedLevelsAreSubtotals="1" fieldPosition="0"/>
    </format>
    <format dxfId="300">
      <pivotArea field="3" type="button" dataOnly="0" labelOnly="1" outline="0"/>
    </format>
    <format dxfId="299">
      <pivotArea dataOnly="0" labelOnly="1" grandRow="1" outline="0" fieldPosition="0"/>
    </format>
    <format dxfId="29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7">
      <pivotArea type="all" dataOnly="0" outline="0" fieldPosition="0"/>
    </format>
    <format dxfId="296">
      <pivotArea outline="0" collapsedLevelsAreSubtotals="1" fieldPosition="0"/>
    </format>
    <format dxfId="295">
      <pivotArea field="3" type="button" dataOnly="0" labelOnly="1" outline="0"/>
    </format>
    <format dxfId="294">
      <pivotArea dataOnly="0" labelOnly="1" grandRow="1" outline="0" fieldPosition="0"/>
    </format>
    <format dxfId="2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2">
      <pivotArea outline="0" collapsedLevelsAreSubtotals="1" fieldPosition="0"/>
    </format>
    <format dxfId="291">
      <pivotArea field="1" type="button" dataOnly="0" labelOnly="1" outline="0" axis="axisRow" fieldPosition="0"/>
    </format>
    <format dxfId="2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9">
      <pivotArea field="1" type="button" dataOnly="0" labelOnly="1" outline="0" axis="axisRow" fieldPosition="0"/>
    </format>
    <format dxfId="28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7">
      <pivotArea grandRow="1" outline="0" collapsedLevelsAreSubtotals="1" fieldPosition="0"/>
    </format>
    <format dxfId="286">
      <pivotArea dataOnly="0" labelOnly="1" grandRow="1" outline="0" fieldPosition="0"/>
    </format>
    <format dxfId="285">
      <pivotArea grandRow="1" outline="0" collapsedLevelsAreSubtotals="1" fieldPosition="0"/>
    </format>
    <format dxfId="284">
      <pivotArea dataOnly="0" labelOnly="1" grandRow="1" outline="0" fieldPosition="0"/>
    </format>
    <format dxfId="283">
      <pivotArea dataOnly="0" labelOnly="1" outline="0" axis="axisValues" fieldPosition="0"/>
    </format>
  </formats>
  <chartFormats count="2"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ear" xr10:uid="{6E66A5BB-FE42-41B1-BF92-5B1FC9D86CC0}" sourceName="Year">
  <pivotTables>
    <pivotTable tabId="15" name="TablaDinámica1"/>
    <pivotTable tabId="15" name="TablaDinámica10"/>
    <pivotTable tabId="15" name="TablaDinámica11"/>
    <pivotTable tabId="15" name="TablaDinámica12"/>
    <pivotTable tabId="15" name="TablaDinámica14"/>
    <pivotTable tabId="15" name="TablaDinámica2"/>
    <pivotTable tabId="15" name="TablaDinámica3"/>
    <pivotTable tabId="15" name="TablaDinámica4"/>
    <pivotTable tabId="15" name="TablaDinámica5"/>
    <pivotTable tabId="15" name="TablaDinámica6"/>
    <pivotTable tabId="15" name="TablaDinámica7"/>
    <pivotTable tabId="15" name="TablaDinámica8"/>
    <pivotTable tabId="15" name="TablaDinámica9"/>
    <pivotTable tabId="15" name="TablaDinámica17"/>
  </pivotTables>
  <data>
    <tabular pivotCacheId="1614149133">
      <items count="6">
        <i x="0"/>
        <i x="1"/>
        <i x="2"/>
        <i x="3"/>
        <i x="4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nth" xr10:uid="{76DA23E6-99E0-42E6-871D-BD7D151A8595}" sourceName="Month">
  <pivotTables>
    <pivotTable tabId="15" name="TablaDinámica1"/>
  </pivotTables>
  <data>
    <tabular pivotCacheId="1614149133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Week" xr10:uid="{D8AA166B-A81E-40AB-A4B6-26355266719D}" sourceName="Week">
  <pivotTables>
    <pivotTable tabId="15" name="TablaDinámica1"/>
  </pivotTables>
  <data>
    <tabular pivotCacheId="1614149133">
      <items count="5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Year 1" xr10:uid="{DED98A80-794D-4E69-9DF6-CAFAD0838C84}" cache="SegmentaciónDeDatos_Year" caption="Year" columnCount="3" style="SlicerStyleDark4 Pers." rowHeight="241300"/>
  <slicer name="Month 1" xr10:uid="{A52B10C8-EC59-4BC5-85A2-7B59FEF28F3C}" cache="SegmentaciónDeDatos_Month" caption="Month" columnCount="4" style="SlicerStyleDark4 Pers." rowHeight="241300"/>
  <slicer name="Week 1" xr10:uid="{4A1A9D60-416B-44AD-BD02-A8D4631A402E}" cache="SegmentaciónDeDatos_Week" caption="Week" columnCount="10" style="SlicerStyleDark4 Pers.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A541FB-7A4C-4AA3-8AE0-FF40F1C09E1F}" name="Tabla3" displayName="Tabla3" ref="A1:E11" totalsRowShown="0" headerRowDxfId="310" dataDxfId="309">
  <autoFilter ref="A1:E11" xr:uid="{60A541FB-7A4C-4AA3-8AE0-FF40F1C09E1F}"/>
  <tableColumns count="5">
    <tableColumn id="1" xr3:uid="{0293067B-6B2D-4822-AFAA-6AF297596471}" name="Escala de tiempo" dataDxfId="308"/>
    <tableColumn id="2" xr3:uid="{F873C788-4DF6-49F4-8189-8F3024E46DAB}" name="Valores" dataDxfId="307"/>
    <tableColumn id="3" xr3:uid="{968631C3-9B9E-41CD-8572-6CEB78BAF5D6}" name="Previsión" dataDxfId="306">
      <calculatedColumnFormula>_xlfn.FORECAST.ETS(A2,$B$2:$B$7,$A$2:$A$7,1,1)</calculatedColumnFormula>
    </tableColumn>
    <tableColumn id="4" xr3:uid="{BD72E1B1-3A4C-46B7-8AC4-97BAB52A9CBC}" name="Límite de confianza inferior" dataDxfId="305">
      <calculatedColumnFormula>C2-_xlfn.FORECAST.ETS.CONFINT(A2,$B$2:$B$7,$A$2:$A$7,0.95,1,1)</calculatedColumnFormula>
    </tableColumn>
    <tableColumn id="5" xr3:uid="{A048361A-FD8C-4D46-92A7-FA8ADA4B3FE9}" name="Límite de confianza superior" dataDxfId="304">
      <calculatedColumnFormula>C2+_xlfn.FORECAST.ETS.CONFINT(A2,$B$2:$B$7,$A$2:$A$7,0.95,1,1)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0AEF6A7-65C8-48AB-AF23-18A1FE9457CD}">
  <we:reference id="wa200001584" version="2.8.1.5" store="es-ES" storeType="OMEX"/>
  <we:alternateReferences>
    <we:reference id="wa200001584" version="2.8.1.5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3108-39FA-41E2-9BDF-09796D8E4BC7}">
  <sheetPr codeName="Hoja8"/>
  <dimension ref="A1:N2193"/>
  <sheetViews>
    <sheetView tabSelected="1" zoomScale="85" zoomScaleNormal="85" workbookViewId="0">
      <selection activeCell="Q9" sqref="Q9"/>
    </sheetView>
  </sheetViews>
  <sheetFormatPr baseColWidth="10" defaultRowHeight="15" x14ac:dyDescent="0.25"/>
  <cols>
    <col min="1" max="1" width="8.7109375" bestFit="1" customWidth="1"/>
    <col min="2" max="2" width="20.42578125" bestFit="1" customWidth="1"/>
    <col min="3" max="4" width="17.85546875" bestFit="1" customWidth="1"/>
    <col min="5" max="5" width="15.42578125" bestFit="1" customWidth="1"/>
    <col min="6" max="6" width="13.5703125" bestFit="1" customWidth="1"/>
    <col min="7" max="8" width="12.7109375" bestFit="1" customWidth="1"/>
    <col min="9" max="9" width="14.85546875" bestFit="1" customWidth="1"/>
    <col min="10" max="10" width="11.28515625" bestFit="1" customWidth="1"/>
    <col min="11" max="11" width="10.28515625" bestFit="1" customWidth="1"/>
    <col min="12" max="12" width="7.5703125" bestFit="1" customWidth="1"/>
    <col min="13" max="13" width="10.5703125" bestFit="1" customWidth="1"/>
    <col min="14" max="14" width="7.85546875" bestFit="1" customWidth="1"/>
  </cols>
  <sheetData>
    <row r="1" spans="1:14" x14ac:dyDescent="0.25">
      <c r="A1" s="11" t="s">
        <v>0</v>
      </c>
      <c r="B1" s="12" t="s">
        <v>1</v>
      </c>
      <c r="C1" s="12" t="s">
        <v>92</v>
      </c>
      <c r="D1" s="12" t="s">
        <v>93</v>
      </c>
      <c r="E1" s="12" t="s">
        <v>86</v>
      </c>
      <c r="F1" s="12" t="s">
        <v>85</v>
      </c>
      <c r="G1" s="12" t="s">
        <v>91</v>
      </c>
      <c r="H1" s="12" t="s">
        <v>2</v>
      </c>
      <c r="I1" s="13" t="s">
        <v>3</v>
      </c>
      <c r="J1" s="12" t="s">
        <v>4</v>
      </c>
      <c r="K1" s="12" t="s">
        <v>96</v>
      </c>
      <c r="L1" s="12" t="s">
        <v>5</v>
      </c>
      <c r="M1" s="14" t="s">
        <v>94</v>
      </c>
      <c r="N1" s="14" t="s">
        <v>95</v>
      </c>
    </row>
    <row r="2" spans="1:14" x14ac:dyDescent="0.25">
      <c r="A2" s="7">
        <v>43466</v>
      </c>
      <c r="B2" s="1" t="s">
        <v>38</v>
      </c>
      <c r="C2" s="1" t="str">
        <f>VLOOKUP(B2,Datos1!$F$1:$H$52,3,FALSE)</f>
        <v>Small business</v>
      </c>
      <c r="D2" s="1" t="str">
        <f ca="1">VLOOKUP(IF(RANDBETWEEN(1,100)&lt;=60, 1, IF(RANDBETWEEN(1,100)&lt;=75, 2, 3)),Datos1!$B$62:$C$64,2,FALSE)</f>
        <v>FMCG</v>
      </c>
      <c r="E2" s="1" t="str">
        <f ca="1">VLOOKUP(IF(RANDBETWEEN(1,100)&lt;=70, 1, IF(RANDBETWEEN(1,100)&lt;=70+10, 2, IF(RANDBETWEEN(1,100)&lt;=70+10+10, 3, IF(RANDBETWEEN(1,100)&lt;=70+10+10+10, 4, 5)))),Datos1!$B$66:$C$70,2,FALSE)</f>
        <v>Paid</v>
      </c>
      <c r="F2" s="1" t="str">
        <f>VLOOKUP(B2,Datos1!$F$1:$H$52,2,FALSE)</f>
        <v>Tennessee</v>
      </c>
      <c r="G2" s="8">
        <f ca="1">IF(C2="Small business",RANDBETWEEN(70000,250000),IF(C2="Medium-sized business",RANDBETWEEN(250000,500000),RANDBETWEEN(500000,1800000)))</f>
        <v>177982</v>
      </c>
      <c r="H2" s="8">
        <f ca="1">G2*I2</f>
        <v>101449.73999999999</v>
      </c>
      <c r="I2" s="9">
        <f t="shared" ref="I2:I65" ca="1" si="0">IF(D2="FMCG",(RANDBETWEEN(35,65)/100),IF(D2="Industrial cereal products",(RANDBETWEEN(15,35)/100),(RANDBETWEEN(20,40)/100)))</f>
        <v>0.56999999999999995</v>
      </c>
      <c r="J2" s="1" t="str">
        <f t="shared" ref="J2:J65" si="1">IF(TEXT(A2,"MMMM")="enero","January",IF(TEXT(A2,"MMMM")="febrero","February",IF(TEXT(A2,"MMMM")="marzo","March",IF(TEXT(A2,"MMMM")="abril","April",
IF(TEXT(A2,"MMMM")="mayo","May",IF(TEXT(A2,"MMMM")="junio","June",IF(TEXT(A2,"MMMM")="julio","July",IF(TEXT(A2,"MMMM")="agosto","August",
IF(TEXT(A2,"MMMM")="Septiembre","September",IF(TEXT(A2,"MMMM")="Octubre","October",IF(TEXT(A2,"MMMM")="noviembre","November","December")))))))))))</f>
        <v>January</v>
      </c>
      <c r="K2" s="1">
        <f t="shared" ref="K2:K65" si="2">MONTH(A2)</f>
        <v>1</v>
      </c>
      <c r="L2" s="1" t="str">
        <f t="shared" ref="L2:L65" si="3">TEXT(A2,"AAAA")</f>
        <v>2019</v>
      </c>
      <c r="M2" s="1">
        <f t="shared" ref="M2:M65" si="4">WEEKNUM(A2,2)</f>
        <v>1</v>
      </c>
      <c r="N2" s="10">
        <f t="shared" ref="N2:N65" si="5">INT((MONTH(A2)-1)/3)+1</f>
        <v>1</v>
      </c>
    </row>
    <row r="3" spans="1:14" x14ac:dyDescent="0.25">
      <c r="A3" s="7">
        <v>43467</v>
      </c>
      <c r="B3" s="1" t="s">
        <v>60</v>
      </c>
      <c r="C3" s="1" t="str">
        <f>VLOOKUP(B3,Datos1!$F$1:$H$52,3,FALSE)</f>
        <v>Medium-sized business</v>
      </c>
      <c r="D3" s="1" t="str">
        <f ca="1">VLOOKUP(IF(RANDBETWEEN(1,100)&lt;=60, 1, IF(RANDBETWEEN(1,100)&lt;=75, 2, 3)),Datos1!$B$62:$C$64,2,FALSE)</f>
        <v>FMCG</v>
      </c>
      <c r="E3" s="1" t="str">
        <f ca="1">VLOOKUP(IF(RANDBETWEEN(1,100)&lt;=70, 1, IF(RANDBETWEEN(1,100)&lt;=70+10, 2, IF(RANDBETWEEN(1,100)&lt;=70+10+10, 3, IF(RANDBETWEEN(1,100)&lt;=70+10+10+10, 4, 5)))),Datos1!$B$66:$C$70,2,FALSE)</f>
        <v>Paid</v>
      </c>
      <c r="F3" s="1" t="str">
        <f>VLOOKUP(B3,Datos1!$F$1:$H$52,2,FALSE)</f>
        <v>Virginia</v>
      </c>
      <c r="G3" s="8">
        <f t="shared" ref="G3:G66" ca="1" si="6">IF(C3="Small business",RANDBETWEEN(70000,250000),IF(C3="Medium-sized business",RANDBETWEEN(250000,500000),RANDBETWEEN(500000,1800000)))</f>
        <v>348519</v>
      </c>
      <c r="H3" s="8">
        <f t="shared" ref="H3:H66" ca="1" si="7">G3*I3</f>
        <v>226537.35</v>
      </c>
      <c r="I3" s="9">
        <f t="shared" ca="1" si="0"/>
        <v>0.65</v>
      </c>
      <c r="J3" s="1" t="str">
        <f t="shared" si="1"/>
        <v>January</v>
      </c>
      <c r="K3" s="1">
        <f t="shared" si="2"/>
        <v>1</v>
      </c>
      <c r="L3" s="1" t="str">
        <f t="shared" si="3"/>
        <v>2019</v>
      </c>
      <c r="M3" s="1">
        <f t="shared" si="4"/>
        <v>1</v>
      </c>
      <c r="N3" s="10">
        <f t="shared" si="5"/>
        <v>1</v>
      </c>
    </row>
    <row r="4" spans="1:14" x14ac:dyDescent="0.25">
      <c r="A4" s="7">
        <v>43468</v>
      </c>
      <c r="B4" s="1" t="s">
        <v>56</v>
      </c>
      <c r="C4" s="1" t="str">
        <f>VLOOKUP(B4,Datos1!$F$1:$H$52,3,FALSE)</f>
        <v>Small business</v>
      </c>
      <c r="D4" s="1" t="str">
        <f ca="1">VLOOKUP(IF(RANDBETWEEN(1,100)&lt;=60, 1, IF(RANDBETWEEN(1,100)&lt;=75, 2, 3)),Datos1!$B$62:$C$64,2,FALSE)</f>
        <v>Contract Manufacturing</v>
      </c>
      <c r="E4" s="1" t="str">
        <f ca="1">VLOOKUP(IF(RANDBETWEEN(1,100)&lt;=70, 1, IF(RANDBETWEEN(1,100)&lt;=70+10, 2, IF(RANDBETWEEN(1,100)&lt;=70+10+10, 3, IF(RANDBETWEEN(1,100)&lt;=70+10+10+10, 4, 5)))),Datos1!$B$66:$C$70,2,FALSE)</f>
        <v>Pending</v>
      </c>
      <c r="F4" s="1" t="str">
        <f>VLOOKUP(B4,Datos1!$F$1:$H$52,2,FALSE)</f>
        <v>Illinois</v>
      </c>
      <c r="G4" s="8">
        <f t="shared" ca="1" si="6"/>
        <v>112399</v>
      </c>
      <c r="H4" s="8">
        <f t="shared" ca="1" si="7"/>
        <v>29223.74</v>
      </c>
      <c r="I4" s="9">
        <f t="shared" ca="1" si="0"/>
        <v>0.26</v>
      </c>
      <c r="J4" s="1" t="str">
        <f t="shared" si="1"/>
        <v>January</v>
      </c>
      <c r="K4" s="1">
        <f t="shared" si="2"/>
        <v>1</v>
      </c>
      <c r="L4" s="1" t="str">
        <f t="shared" si="3"/>
        <v>2019</v>
      </c>
      <c r="M4" s="1">
        <f t="shared" si="4"/>
        <v>1</v>
      </c>
      <c r="N4" s="10">
        <f t="shared" si="5"/>
        <v>1</v>
      </c>
    </row>
    <row r="5" spans="1:14" x14ac:dyDescent="0.25">
      <c r="A5" s="7">
        <v>43469</v>
      </c>
      <c r="B5" s="1" t="s">
        <v>25</v>
      </c>
      <c r="C5" s="1" t="str">
        <f>VLOOKUP(B5,Datos1!$F$1:$H$52,3,FALSE)</f>
        <v>Corporation</v>
      </c>
      <c r="D5" s="1" t="str">
        <f ca="1">VLOOKUP(IF(RANDBETWEEN(1,100)&lt;=60, 1, IF(RANDBETWEEN(1,100)&lt;=75, 2, 3)),Datos1!$B$62:$C$64,2,FALSE)</f>
        <v>FMCG</v>
      </c>
      <c r="E5" s="1" t="str">
        <f ca="1">VLOOKUP(IF(RANDBETWEEN(1,100)&lt;=70, 1, IF(RANDBETWEEN(1,100)&lt;=70+10, 2, IF(RANDBETWEEN(1,100)&lt;=70+10+10, 3, IF(RANDBETWEEN(1,100)&lt;=70+10+10+10, 4, 5)))),Datos1!$B$66:$C$70,2,FALSE)</f>
        <v>Paid</v>
      </c>
      <c r="F5" s="1" t="str">
        <f>VLOOKUP(B5,Datos1!$F$1:$H$52,2,FALSE)</f>
        <v>Míchigan</v>
      </c>
      <c r="G5" s="8">
        <f t="shared" ca="1" si="6"/>
        <v>1504260</v>
      </c>
      <c r="H5" s="8">
        <f t="shared" ca="1" si="7"/>
        <v>812300.4</v>
      </c>
      <c r="I5" s="9">
        <f t="shared" ca="1" si="0"/>
        <v>0.54</v>
      </c>
      <c r="J5" s="1" t="str">
        <f t="shared" si="1"/>
        <v>January</v>
      </c>
      <c r="K5" s="1">
        <f t="shared" si="2"/>
        <v>1</v>
      </c>
      <c r="L5" s="1" t="str">
        <f t="shared" si="3"/>
        <v>2019</v>
      </c>
      <c r="M5" s="1">
        <f t="shared" si="4"/>
        <v>1</v>
      </c>
      <c r="N5" s="10">
        <f t="shared" si="5"/>
        <v>1</v>
      </c>
    </row>
    <row r="6" spans="1:14" x14ac:dyDescent="0.25">
      <c r="A6" s="7">
        <v>43470</v>
      </c>
      <c r="B6" s="1" t="s">
        <v>62</v>
      </c>
      <c r="C6" s="1" t="str">
        <f>VLOOKUP(B6,Datos1!$F$1:$H$52,3,FALSE)</f>
        <v>Corporation</v>
      </c>
      <c r="D6" s="1" t="str">
        <f ca="1">VLOOKUP(IF(RANDBETWEEN(1,100)&lt;=60, 1, IF(RANDBETWEEN(1,100)&lt;=75, 2, 3)),Datos1!$B$62:$C$64,2,FALSE)</f>
        <v>FMCG</v>
      </c>
      <c r="E6" s="1" t="str">
        <f ca="1">VLOOKUP(IF(RANDBETWEEN(1,100)&lt;=70, 1, IF(RANDBETWEEN(1,100)&lt;=70+10, 2, IF(RANDBETWEEN(1,100)&lt;=70+10+10, 3, IF(RANDBETWEEN(1,100)&lt;=70+10+10+10, 4, 5)))),Datos1!$B$66:$C$70,2,FALSE)</f>
        <v>Overdue</v>
      </c>
      <c r="F6" s="1" t="str">
        <f>VLOOKUP(B6,Datos1!$F$1:$H$52,2,FALSE)</f>
        <v>Arizona</v>
      </c>
      <c r="G6" s="8">
        <f t="shared" ca="1" si="6"/>
        <v>1522399</v>
      </c>
      <c r="H6" s="8">
        <f t="shared" ca="1" si="7"/>
        <v>532839.65</v>
      </c>
      <c r="I6" s="9">
        <f t="shared" ca="1" si="0"/>
        <v>0.35</v>
      </c>
      <c r="J6" s="1" t="str">
        <f t="shared" si="1"/>
        <v>January</v>
      </c>
      <c r="K6" s="1">
        <f t="shared" si="2"/>
        <v>1</v>
      </c>
      <c r="L6" s="1" t="str">
        <f t="shared" si="3"/>
        <v>2019</v>
      </c>
      <c r="M6" s="1">
        <f t="shared" si="4"/>
        <v>1</v>
      </c>
      <c r="N6" s="10">
        <f t="shared" si="5"/>
        <v>1</v>
      </c>
    </row>
    <row r="7" spans="1:14" x14ac:dyDescent="0.25">
      <c r="A7" s="7">
        <v>43471</v>
      </c>
      <c r="B7" s="1" t="s">
        <v>29</v>
      </c>
      <c r="C7" s="1" t="str">
        <f>VLOOKUP(B7,Datos1!$F$1:$H$52,3,FALSE)</f>
        <v>Corporation</v>
      </c>
      <c r="D7" s="1" t="str">
        <f ca="1">VLOOKUP(IF(RANDBETWEEN(1,100)&lt;=60, 1, IF(RANDBETWEEN(1,100)&lt;=75, 2, 3)),Datos1!$B$62:$C$64,2,FALSE)</f>
        <v>FMCG</v>
      </c>
      <c r="E7" s="1" t="str">
        <f ca="1">VLOOKUP(IF(RANDBETWEEN(1,100)&lt;=70, 1, IF(RANDBETWEEN(1,100)&lt;=70+10, 2, IF(RANDBETWEEN(1,100)&lt;=70+10+10, 3, IF(RANDBETWEEN(1,100)&lt;=70+10+10+10, 4, 5)))),Datos1!$B$66:$C$70,2,FALSE)</f>
        <v>Paid</v>
      </c>
      <c r="F7" s="1" t="str">
        <f>VLOOKUP(B7,Datos1!$F$1:$H$52,2,FALSE)</f>
        <v>Florida</v>
      </c>
      <c r="G7" s="8">
        <f t="shared" ca="1" si="6"/>
        <v>1213475</v>
      </c>
      <c r="H7" s="8">
        <f t="shared" ca="1" si="7"/>
        <v>606737.5</v>
      </c>
      <c r="I7" s="9">
        <f t="shared" ca="1" si="0"/>
        <v>0.5</v>
      </c>
      <c r="J7" s="1" t="str">
        <f t="shared" si="1"/>
        <v>January</v>
      </c>
      <c r="K7" s="1">
        <f t="shared" si="2"/>
        <v>1</v>
      </c>
      <c r="L7" s="1" t="str">
        <f t="shared" si="3"/>
        <v>2019</v>
      </c>
      <c r="M7" s="1">
        <f t="shared" si="4"/>
        <v>1</v>
      </c>
      <c r="N7" s="10">
        <f t="shared" si="5"/>
        <v>1</v>
      </c>
    </row>
    <row r="8" spans="1:14" x14ac:dyDescent="0.25">
      <c r="A8" s="7">
        <v>43472</v>
      </c>
      <c r="B8" s="1" t="s">
        <v>21</v>
      </c>
      <c r="C8" s="1" t="str">
        <f>VLOOKUP(B8,Datos1!$F$1:$H$52,3,FALSE)</f>
        <v>Medium-sized business</v>
      </c>
      <c r="D8" s="1" t="str">
        <f ca="1">VLOOKUP(IF(RANDBETWEEN(1,100)&lt;=60, 1, IF(RANDBETWEEN(1,100)&lt;=75, 2, 3)),Datos1!$B$62:$C$64,2,FALSE)</f>
        <v>FMCG</v>
      </c>
      <c r="E8" s="1" t="str">
        <f ca="1">VLOOKUP(IF(RANDBETWEEN(1,100)&lt;=70, 1, IF(RANDBETWEEN(1,100)&lt;=70+10, 2, IF(RANDBETWEEN(1,100)&lt;=70+10+10, 3, IF(RANDBETWEEN(1,100)&lt;=70+10+10+10, 4, 5)))),Datos1!$B$66:$C$70,2,FALSE)</f>
        <v>Paid</v>
      </c>
      <c r="F8" s="1" t="str">
        <f>VLOOKUP(B8,Datos1!$F$1:$H$52,2,FALSE)</f>
        <v>Carolina del Norte</v>
      </c>
      <c r="G8" s="8">
        <f t="shared" ca="1" si="6"/>
        <v>285647</v>
      </c>
      <c r="H8" s="8">
        <f t="shared" ca="1" si="7"/>
        <v>142823.5</v>
      </c>
      <c r="I8" s="9">
        <f t="shared" ca="1" si="0"/>
        <v>0.5</v>
      </c>
      <c r="J8" s="1" t="str">
        <f t="shared" si="1"/>
        <v>January</v>
      </c>
      <c r="K8" s="1">
        <f t="shared" si="2"/>
        <v>1</v>
      </c>
      <c r="L8" s="1" t="str">
        <f t="shared" si="3"/>
        <v>2019</v>
      </c>
      <c r="M8" s="1">
        <f t="shared" si="4"/>
        <v>2</v>
      </c>
      <c r="N8" s="10">
        <f t="shared" si="5"/>
        <v>1</v>
      </c>
    </row>
    <row r="9" spans="1:14" x14ac:dyDescent="0.25">
      <c r="A9" s="7">
        <v>43473</v>
      </c>
      <c r="B9" s="1" t="s">
        <v>34</v>
      </c>
      <c r="C9" s="1" t="str">
        <f>VLOOKUP(B9,Datos1!$F$1:$H$52,3,FALSE)</f>
        <v>Medium-sized business</v>
      </c>
      <c r="D9" s="1" t="str">
        <f ca="1">VLOOKUP(IF(RANDBETWEEN(1,100)&lt;=60, 1, IF(RANDBETWEEN(1,100)&lt;=75, 2, 3)),Datos1!$B$62:$C$64,2,FALSE)</f>
        <v>Contract Manufacturing</v>
      </c>
      <c r="E9" s="1" t="str">
        <f ca="1">VLOOKUP(IF(RANDBETWEEN(1,100)&lt;=70, 1, IF(RANDBETWEEN(1,100)&lt;=70+10, 2, IF(RANDBETWEEN(1,100)&lt;=70+10+10, 3, IF(RANDBETWEEN(1,100)&lt;=70+10+10+10, 4, 5)))),Datos1!$B$66:$C$70,2,FALSE)</f>
        <v>Paid</v>
      </c>
      <c r="F9" s="1" t="str">
        <f>VLOOKUP(B9,Datos1!$F$1:$H$52,2,FALSE)</f>
        <v>California</v>
      </c>
      <c r="G9" s="8">
        <f t="shared" ca="1" si="6"/>
        <v>344693</v>
      </c>
      <c r="H9" s="8">
        <f t="shared" ca="1" si="7"/>
        <v>86173.25</v>
      </c>
      <c r="I9" s="9">
        <f t="shared" ca="1" si="0"/>
        <v>0.25</v>
      </c>
      <c r="J9" s="1" t="str">
        <f t="shared" si="1"/>
        <v>January</v>
      </c>
      <c r="K9" s="1">
        <f t="shared" si="2"/>
        <v>1</v>
      </c>
      <c r="L9" s="1" t="str">
        <f t="shared" si="3"/>
        <v>2019</v>
      </c>
      <c r="M9" s="1">
        <f t="shared" si="4"/>
        <v>2</v>
      </c>
      <c r="N9" s="10">
        <f t="shared" si="5"/>
        <v>1</v>
      </c>
    </row>
    <row r="10" spans="1:14" x14ac:dyDescent="0.25">
      <c r="A10" s="7">
        <v>43474</v>
      </c>
      <c r="B10" s="1" t="s">
        <v>42</v>
      </c>
      <c r="C10" s="1" t="str">
        <f>VLOOKUP(B10,Datos1!$F$1:$H$52,3,FALSE)</f>
        <v>Corporation</v>
      </c>
      <c r="D10" s="1" t="str">
        <f ca="1">VLOOKUP(IF(RANDBETWEEN(1,100)&lt;=60, 1, IF(RANDBETWEEN(1,100)&lt;=75, 2, 3)),Datos1!$B$62:$C$64,2,FALSE)</f>
        <v>FMCG</v>
      </c>
      <c r="E1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" s="1" t="str">
        <f>VLOOKUP(B10,Datos1!$F$1:$H$52,2,FALSE)</f>
        <v>Wisconsin</v>
      </c>
      <c r="G10" s="8">
        <f t="shared" ca="1" si="6"/>
        <v>1214847</v>
      </c>
      <c r="H10" s="8">
        <f t="shared" ca="1" si="7"/>
        <v>753205.14</v>
      </c>
      <c r="I10" s="9">
        <f t="shared" ca="1" si="0"/>
        <v>0.62</v>
      </c>
      <c r="J10" s="1" t="str">
        <f t="shared" si="1"/>
        <v>January</v>
      </c>
      <c r="K10" s="1">
        <f t="shared" si="2"/>
        <v>1</v>
      </c>
      <c r="L10" s="1" t="str">
        <f t="shared" si="3"/>
        <v>2019</v>
      </c>
      <c r="M10" s="1">
        <f t="shared" si="4"/>
        <v>2</v>
      </c>
      <c r="N10" s="10">
        <f t="shared" si="5"/>
        <v>1</v>
      </c>
    </row>
    <row r="11" spans="1:14" x14ac:dyDescent="0.25">
      <c r="A11" s="7">
        <v>43475</v>
      </c>
      <c r="B11" s="1" t="s">
        <v>33</v>
      </c>
      <c r="C11" s="1" t="str">
        <f>VLOOKUP(B11,Datos1!$F$1:$H$52,3,FALSE)</f>
        <v>Corporation</v>
      </c>
      <c r="D11" s="1" t="str">
        <f ca="1">VLOOKUP(IF(RANDBETWEEN(1,100)&lt;=60, 1, IF(RANDBETWEEN(1,100)&lt;=75, 2, 3)),Datos1!$B$62:$C$64,2,FALSE)</f>
        <v>Contract Manufacturing</v>
      </c>
      <c r="E11" s="1" t="str">
        <f ca="1">VLOOKUP(IF(RANDBETWEEN(1,100)&lt;=70, 1, IF(RANDBETWEEN(1,100)&lt;=70+10, 2, IF(RANDBETWEEN(1,100)&lt;=70+10+10, 3, IF(RANDBETWEEN(1,100)&lt;=70+10+10+10, 4, 5)))),Datos1!$B$66:$C$70,2,FALSE)</f>
        <v>Paid</v>
      </c>
      <c r="F11" s="1" t="str">
        <f>VLOOKUP(B11,Datos1!$F$1:$H$52,2,FALSE)</f>
        <v>Tennessee</v>
      </c>
      <c r="G11" s="8">
        <f t="shared" ca="1" si="6"/>
        <v>1632837</v>
      </c>
      <c r="H11" s="8">
        <f t="shared" ca="1" si="7"/>
        <v>653134.80000000005</v>
      </c>
      <c r="I11" s="9">
        <f t="shared" ca="1" si="0"/>
        <v>0.4</v>
      </c>
      <c r="J11" s="1" t="str">
        <f t="shared" si="1"/>
        <v>January</v>
      </c>
      <c r="K11" s="1">
        <f t="shared" si="2"/>
        <v>1</v>
      </c>
      <c r="L11" s="1" t="str">
        <f t="shared" si="3"/>
        <v>2019</v>
      </c>
      <c r="M11" s="1">
        <f t="shared" si="4"/>
        <v>2</v>
      </c>
      <c r="N11" s="10">
        <f t="shared" si="5"/>
        <v>1</v>
      </c>
    </row>
    <row r="12" spans="1:14" x14ac:dyDescent="0.25">
      <c r="A12" s="7">
        <v>43476</v>
      </c>
      <c r="B12" s="1" t="s">
        <v>25</v>
      </c>
      <c r="C12" s="1" t="str">
        <f>VLOOKUP(B12,Datos1!$F$1:$H$52,3,FALSE)</f>
        <v>Corporation</v>
      </c>
      <c r="D12" s="1" t="str">
        <f ca="1">VLOOKUP(IF(RANDBETWEEN(1,100)&lt;=60, 1, IF(RANDBETWEEN(1,100)&lt;=75, 2, 3)),Datos1!$B$62:$C$64,2,FALSE)</f>
        <v>FMCG</v>
      </c>
      <c r="E12" s="1" t="str">
        <f ca="1">VLOOKUP(IF(RANDBETWEEN(1,100)&lt;=70, 1, IF(RANDBETWEEN(1,100)&lt;=70+10, 2, IF(RANDBETWEEN(1,100)&lt;=70+10+10, 3, IF(RANDBETWEEN(1,100)&lt;=70+10+10+10, 4, 5)))),Datos1!$B$66:$C$70,2,FALSE)</f>
        <v>Paid</v>
      </c>
      <c r="F12" s="1" t="str">
        <f>VLOOKUP(B12,Datos1!$F$1:$H$52,2,FALSE)</f>
        <v>Míchigan</v>
      </c>
      <c r="G12" s="8">
        <f t="shared" ca="1" si="6"/>
        <v>1512704</v>
      </c>
      <c r="H12" s="8">
        <f t="shared" ca="1" si="7"/>
        <v>589954.56000000006</v>
      </c>
      <c r="I12" s="9">
        <f t="shared" ca="1" si="0"/>
        <v>0.39</v>
      </c>
      <c r="J12" s="1" t="str">
        <f t="shared" si="1"/>
        <v>January</v>
      </c>
      <c r="K12" s="1">
        <f t="shared" si="2"/>
        <v>1</v>
      </c>
      <c r="L12" s="1" t="str">
        <f t="shared" si="3"/>
        <v>2019</v>
      </c>
      <c r="M12" s="1">
        <f t="shared" si="4"/>
        <v>2</v>
      </c>
      <c r="N12" s="10">
        <f t="shared" si="5"/>
        <v>1</v>
      </c>
    </row>
    <row r="13" spans="1:14" x14ac:dyDescent="0.25">
      <c r="A13" s="7">
        <v>43477</v>
      </c>
      <c r="B13" s="1" t="s">
        <v>32</v>
      </c>
      <c r="C13" s="1" t="str">
        <f>VLOOKUP(B13,Datos1!$F$1:$H$52,3,FALSE)</f>
        <v>Corporation</v>
      </c>
      <c r="D13" s="1" t="str">
        <f ca="1">VLOOKUP(IF(RANDBETWEEN(1,100)&lt;=60, 1, IF(RANDBETWEEN(1,100)&lt;=75, 2, 3)),Datos1!$B$62:$C$64,2,FALSE)</f>
        <v>Industrial cereal products</v>
      </c>
      <c r="E1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" s="1" t="str">
        <f>VLOOKUP(B13,Datos1!$F$1:$H$52,2,FALSE)</f>
        <v>Ohio</v>
      </c>
      <c r="G13" s="8">
        <f t="shared" ca="1" si="6"/>
        <v>955124</v>
      </c>
      <c r="H13" s="8">
        <f t="shared" ca="1" si="7"/>
        <v>210127.28</v>
      </c>
      <c r="I13" s="9">
        <f t="shared" ca="1" si="0"/>
        <v>0.22</v>
      </c>
      <c r="J13" s="1" t="str">
        <f t="shared" si="1"/>
        <v>January</v>
      </c>
      <c r="K13" s="1">
        <f t="shared" si="2"/>
        <v>1</v>
      </c>
      <c r="L13" s="1" t="str">
        <f t="shared" si="3"/>
        <v>2019</v>
      </c>
      <c r="M13" s="1">
        <f t="shared" si="4"/>
        <v>2</v>
      </c>
      <c r="N13" s="10">
        <f t="shared" si="5"/>
        <v>1</v>
      </c>
    </row>
    <row r="14" spans="1:14" x14ac:dyDescent="0.25">
      <c r="A14" s="7">
        <v>43478</v>
      </c>
      <c r="B14" s="1" t="s">
        <v>35</v>
      </c>
      <c r="C14" s="1" t="str">
        <f>VLOOKUP(B14,Datos1!$F$1:$H$52,3,FALSE)</f>
        <v>Medium-sized business</v>
      </c>
      <c r="D14" s="1" t="str">
        <f ca="1">VLOOKUP(IF(RANDBETWEEN(1,100)&lt;=60, 1, IF(RANDBETWEEN(1,100)&lt;=75, 2, 3)),Datos1!$B$62:$C$64,2,FALSE)</f>
        <v>Contract Manufacturing</v>
      </c>
      <c r="E14" s="1" t="str">
        <f ca="1">VLOOKUP(IF(RANDBETWEEN(1,100)&lt;=70, 1, IF(RANDBETWEEN(1,100)&lt;=70+10, 2, IF(RANDBETWEEN(1,100)&lt;=70+10+10, 3, IF(RANDBETWEEN(1,100)&lt;=70+10+10+10, 4, 5)))),Datos1!$B$66:$C$70,2,FALSE)</f>
        <v>Paid</v>
      </c>
      <c r="F14" s="1" t="str">
        <f>VLOOKUP(B14,Datos1!$F$1:$H$52,2,FALSE)</f>
        <v>Ohio</v>
      </c>
      <c r="G14" s="8">
        <f t="shared" ca="1" si="6"/>
        <v>365173</v>
      </c>
      <c r="H14" s="8">
        <f t="shared" ca="1" si="7"/>
        <v>102248.44000000002</v>
      </c>
      <c r="I14" s="9">
        <f t="shared" ca="1" si="0"/>
        <v>0.28000000000000003</v>
      </c>
      <c r="J14" s="1" t="str">
        <f t="shared" si="1"/>
        <v>January</v>
      </c>
      <c r="K14" s="1">
        <f t="shared" si="2"/>
        <v>1</v>
      </c>
      <c r="L14" s="1" t="str">
        <f t="shared" si="3"/>
        <v>2019</v>
      </c>
      <c r="M14" s="1">
        <f t="shared" si="4"/>
        <v>2</v>
      </c>
      <c r="N14" s="10">
        <f t="shared" si="5"/>
        <v>1</v>
      </c>
    </row>
    <row r="15" spans="1:14" x14ac:dyDescent="0.25">
      <c r="A15" s="7">
        <v>43479</v>
      </c>
      <c r="B15" s="1" t="s">
        <v>26</v>
      </c>
      <c r="C15" s="1" t="str">
        <f>VLOOKUP(B15,Datos1!$F$1:$H$52,3,FALSE)</f>
        <v>Corporation</v>
      </c>
      <c r="D15" s="1" t="str">
        <f ca="1">VLOOKUP(IF(RANDBETWEEN(1,100)&lt;=60, 1, IF(RANDBETWEEN(1,100)&lt;=75, 2, 3)),Datos1!$B$62:$C$64,2,FALSE)</f>
        <v>FMCG</v>
      </c>
      <c r="E15" s="1" t="str">
        <f ca="1">VLOOKUP(IF(RANDBETWEEN(1,100)&lt;=70, 1, IF(RANDBETWEEN(1,100)&lt;=70+10, 2, IF(RANDBETWEEN(1,100)&lt;=70+10+10, 3, IF(RANDBETWEEN(1,100)&lt;=70+10+10+10, 4, 5)))),Datos1!$B$66:$C$70,2,FALSE)</f>
        <v>Paid</v>
      </c>
      <c r="F15" s="1" t="str">
        <f>VLOOKUP(B15,Datos1!$F$1:$H$52,2,FALSE)</f>
        <v>Nueva Jersey</v>
      </c>
      <c r="G15" s="8">
        <f t="shared" ca="1" si="6"/>
        <v>1150548</v>
      </c>
      <c r="H15" s="8">
        <f t="shared" ca="1" si="7"/>
        <v>713339.76</v>
      </c>
      <c r="I15" s="9">
        <f t="shared" ca="1" si="0"/>
        <v>0.62</v>
      </c>
      <c r="J15" s="1" t="str">
        <f t="shared" si="1"/>
        <v>January</v>
      </c>
      <c r="K15" s="1">
        <f t="shared" si="2"/>
        <v>1</v>
      </c>
      <c r="L15" s="1" t="str">
        <f t="shared" si="3"/>
        <v>2019</v>
      </c>
      <c r="M15" s="1">
        <f t="shared" si="4"/>
        <v>3</v>
      </c>
      <c r="N15" s="10">
        <f t="shared" si="5"/>
        <v>1</v>
      </c>
    </row>
    <row r="16" spans="1:14" x14ac:dyDescent="0.25">
      <c r="A16" s="7">
        <v>43480</v>
      </c>
      <c r="B16" s="1" t="s">
        <v>41</v>
      </c>
      <c r="C16" s="1" t="str">
        <f>VLOOKUP(B16,Datos1!$F$1:$H$52,3,FALSE)</f>
        <v>Medium-sized business</v>
      </c>
      <c r="D16" s="1" t="str">
        <f ca="1">VLOOKUP(IF(RANDBETWEEN(1,100)&lt;=60, 1, IF(RANDBETWEEN(1,100)&lt;=75, 2, 3)),Datos1!$B$62:$C$64,2,FALSE)</f>
        <v>FMCG</v>
      </c>
      <c r="E16" s="1" t="str">
        <f ca="1">VLOOKUP(IF(RANDBETWEEN(1,100)&lt;=70, 1, IF(RANDBETWEEN(1,100)&lt;=70+10, 2, IF(RANDBETWEEN(1,100)&lt;=70+10+10, 3, IF(RANDBETWEEN(1,100)&lt;=70+10+10+10, 4, 5)))),Datos1!$B$66:$C$70,2,FALSE)</f>
        <v>Paid</v>
      </c>
      <c r="F16" s="1" t="str">
        <f>VLOOKUP(B16,Datos1!$F$1:$H$52,2,FALSE)</f>
        <v>Maryland</v>
      </c>
      <c r="G16" s="8">
        <f t="shared" ca="1" si="6"/>
        <v>317557</v>
      </c>
      <c r="H16" s="8">
        <f t="shared" ca="1" si="7"/>
        <v>117496.09</v>
      </c>
      <c r="I16" s="9">
        <f t="shared" ca="1" si="0"/>
        <v>0.37</v>
      </c>
      <c r="J16" s="1" t="str">
        <f t="shared" si="1"/>
        <v>January</v>
      </c>
      <c r="K16" s="1">
        <f t="shared" si="2"/>
        <v>1</v>
      </c>
      <c r="L16" s="1" t="str">
        <f t="shared" si="3"/>
        <v>2019</v>
      </c>
      <c r="M16" s="1">
        <f t="shared" si="4"/>
        <v>3</v>
      </c>
      <c r="N16" s="10">
        <f t="shared" si="5"/>
        <v>1</v>
      </c>
    </row>
    <row r="17" spans="1:14" x14ac:dyDescent="0.25">
      <c r="A17" s="7">
        <v>43481</v>
      </c>
      <c r="B17" s="1" t="s">
        <v>33</v>
      </c>
      <c r="C17" s="1" t="str">
        <f>VLOOKUP(B17,Datos1!$F$1:$H$52,3,FALSE)</f>
        <v>Corporation</v>
      </c>
      <c r="D17" s="1" t="str">
        <f ca="1">VLOOKUP(IF(RANDBETWEEN(1,100)&lt;=60, 1, IF(RANDBETWEEN(1,100)&lt;=75, 2, 3)),Datos1!$B$62:$C$64,2,FALSE)</f>
        <v>FMCG</v>
      </c>
      <c r="E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" s="1" t="str">
        <f>VLOOKUP(B17,Datos1!$F$1:$H$52,2,FALSE)</f>
        <v>Tennessee</v>
      </c>
      <c r="G17" s="8">
        <f t="shared" ca="1" si="6"/>
        <v>767227</v>
      </c>
      <c r="H17" s="8">
        <f t="shared" ca="1" si="7"/>
        <v>468008.47</v>
      </c>
      <c r="I17" s="9">
        <f t="shared" ca="1" si="0"/>
        <v>0.61</v>
      </c>
      <c r="J17" s="1" t="str">
        <f t="shared" si="1"/>
        <v>January</v>
      </c>
      <c r="K17" s="1">
        <f t="shared" si="2"/>
        <v>1</v>
      </c>
      <c r="L17" s="1" t="str">
        <f t="shared" si="3"/>
        <v>2019</v>
      </c>
      <c r="M17" s="1">
        <f t="shared" si="4"/>
        <v>3</v>
      </c>
      <c r="N17" s="10">
        <f t="shared" si="5"/>
        <v>1</v>
      </c>
    </row>
    <row r="18" spans="1:14" x14ac:dyDescent="0.25">
      <c r="A18" s="7">
        <v>43482</v>
      </c>
      <c r="B18" s="1" t="s">
        <v>16</v>
      </c>
      <c r="C18" s="1" t="str">
        <f>VLOOKUP(B18,Datos1!$F$1:$H$52,3,FALSE)</f>
        <v>Small business</v>
      </c>
      <c r="D18" s="1" t="str">
        <f ca="1">VLOOKUP(IF(RANDBETWEEN(1,100)&lt;=60, 1, IF(RANDBETWEEN(1,100)&lt;=75, 2, 3)),Datos1!$B$62:$C$64,2,FALSE)</f>
        <v>Contract Manufacturing</v>
      </c>
      <c r="E18" s="1" t="str">
        <f ca="1">VLOOKUP(IF(RANDBETWEEN(1,100)&lt;=70, 1, IF(RANDBETWEEN(1,100)&lt;=70+10, 2, IF(RANDBETWEEN(1,100)&lt;=70+10+10, 3, IF(RANDBETWEEN(1,100)&lt;=70+10+10+10, 4, 5)))),Datos1!$B$66:$C$70,2,FALSE)</f>
        <v>Paid</v>
      </c>
      <c r="F18" s="1" t="str">
        <f>VLOOKUP(B18,Datos1!$F$1:$H$52,2,FALSE)</f>
        <v>Nueva Jersey</v>
      </c>
      <c r="G18" s="8">
        <f t="shared" ca="1" si="6"/>
        <v>210379</v>
      </c>
      <c r="H18" s="8">
        <f t="shared" ca="1" si="7"/>
        <v>54698.54</v>
      </c>
      <c r="I18" s="9">
        <f t="shared" ca="1" si="0"/>
        <v>0.26</v>
      </c>
      <c r="J18" s="1" t="str">
        <f t="shared" si="1"/>
        <v>January</v>
      </c>
      <c r="K18" s="1">
        <f t="shared" si="2"/>
        <v>1</v>
      </c>
      <c r="L18" s="1" t="str">
        <f t="shared" si="3"/>
        <v>2019</v>
      </c>
      <c r="M18" s="1">
        <f t="shared" si="4"/>
        <v>3</v>
      </c>
      <c r="N18" s="10">
        <f t="shared" si="5"/>
        <v>1</v>
      </c>
    </row>
    <row r="19" spans="1:14" x14ac:dyDescent="0.25">
      <c r="A19" s="7">
        <v>43483</v>
      </c>
      <c r="B19" s="1" t="s">
        <v>21</v>
      </c>
      <c r="C19" s="1" t="str">
        <f>VLOOKUP(B19,Datos1!$F$1:$H$52,3,FALSE)</f>
        <v>Medium-sized business</v>
      </c>
      <c r="D19" s="1" t="str">
        <f ca="1">VLOOKUP(IF(RANDBETWEEN(1,100)&lt;=60, 1, IF(RANDBETWEEN(1,100)&lt;=75, 2, 3)),Datos1!$B$62:$C$64,2,FALSE)</f>
        <v>FMCG</v>
      </c>
      <c r="E1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" s="1" t="str">
        <f>VLOOKUP(B19,Datos1!$F$1:$H$52,2,FALSE)</f>
        <v>Carolina del Norte</v>
      </c>
      <c r="G19" s="8">
        <f t="shared" ca="1" si="6"/>
        <v>274110</v>
      </c>
      <c r="H19" s="8">
        <f t="shared" ca="1" si="7"/>
        <v>148019.40000000002</v>
      </c>
      <c r="I19" s="9">
        <f t="shared" ca="1" si="0"/>
        <v>0.54</v>
      </c>
      <c r="J19" s="1" t="str">
        <f t="shared" si="1"/>
        <v>January</v>
      </c>
      <c r="K19" s="1">
        <f t="shared" si="2"/>
        <v>1</v>
      </c>
      <c r="L19" s="1" t="str">
        <f t="shared" si="3"/>
        <v>2019</v>
      </c>
      <c r="M19" s="1">
        <f t="shared" si="4"/>
        <v>3</v>
      </c>
      <c r="N19" s="10">
        <f t="shared" si="5"/>
        <v>1</v>
      </c>
    </row>
    <row r="20" spans="1:14" x14ac:dyDescent="0.25">
      <c r="A20" s="7">
        <v>43484</v>
      </c>
      <c r="B20" s="1" t="s">
        <v>57</v>
      </c>
      <c r="C20" s="1" t="str">
        <f>VLOOKUP(B20,Datos1!$F$1:$H$52,3,FALSE)</f>
        <v>Small business</v>
      </c>
      <c r="D20" s="1" t="str">
        <f ca="1">VLOOKUP(IF(RANDBETWEEN(1,100)&lt;=60, 1, IF(RANDBETWEEN(1,100)&lt;=75, 2, 3)),Datos1!$B$62:$C$64,2,FALSE)</f>
        <v>FMCG</v>
      </c>
      <c r="E20" s="1" t="str">
        <f ca="1">VLOOKUP(IF(RANDBETWEEN(1,100)&lt;=70, 1, IF(RANDBETWEEN(1,100)&lt;=70+10, 2, IF(RANDBETWEEN(1,100)&lt;=70+10+10, 3, IF(RANDBETWEEN(1,100)&lt;=70+10+10+10, 4, 5)))),Datos1!$B$66:$C$70,2,FALSE)</f>
        <v>Paid</v>
      </c>
      <c r="F20" s="1" t="str">
        <f>VLOOKUP(B20,Datos1!$F$1:$H$52,2,FALSE)</f>
        <v>Florida</v>
      </c>
      <c r="G20" s="8">
        <f t="shared" ca="1" si="6"/>
        <v>120573</v>
      </c>
      <c r="H20" s="8">
        <f t="shared" ca="1" si="7"/>
        <v>59080.77</v>
      </c>
      <c r="I20" s="9">
        <f t="shared" ca="1" si="0"/>
        <v>0.49</v>
      </c>
      <c r="J20" s="1" t="str">
        <f t="shared" si="1"/>
        <v>January</v>
      </c>
      <c r="K20" s="1">
        <f t="shared" si="2"/>
        <v>1</v>
      </c>
      <c r="L20" s="1" t="str">
        <f t="shared" si="3"/>
        <v>2019</v>
      </c>
      <c r="M20" s="1">
        <f t="shared" si="4"/>
        <v>3</v>
      </c>
      <c r="N20" s="10">
        <f t="shared" si="5"/>
        <v>1</v>
      </c>
    </row>
    <row r="21" spans="1:14" x14ac:dyDescent="0.25">
      <c r="A21" s="7">
        <v>43485</v>
      </c>
      <c r="B21" s="1" t="s">
        <v>60</v>
      </c>
      <c r="C21" s="1" t="str">
        <f>VLOOKUP(B21,Datos1!$F$1:$H$52,3,FALSE)</f>
        <v>Medium-sized business</v>
      </c>
      <c r="D21" s="1" t="str">
        <f ca="1">VLOOKUP(IF(RANDBETWEEN(1,100)&lt;=60, 1, IF(RANDBETWEEN(1,100)&lt;=75, 2, 3)),Datos1!$B$62:$C$64,2,FALSE)</f>
        <v>Contract Manufacturing</v>
      </c>
      <c r="E21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" s="1" t="str">
        <f>VLOOKUP(B21,Datos1!$F$1:$H$52,2,FALSE)</f>
        <v>Virginia</v>
      </c>
      <c r="G21" s="8">
        <f t="shared" ca="1" si="6"/>
        <v>382299</v>
      </c>
      <c r="H21" s="8">
        <f t="shared" ca="1" si="7"/>
        <v>133804.65</v>
      </c>
      <c r="I21" s="9">
        <f t="shared" ca="1" si="0"/>
        <v>0.35</v>
      </c>
      <c r="J21" s="1" t="str">
        <f t="shared" si="1"/>
        <v>January</v>
      </c>
      <c r="K21" s="1">
        <f t="shared" si="2"/>
        <v>1</v>
      </c>
      <c r="L21" s="1" t="str">
        <f t="shared" si="3"/>
        <v>2019</v>
      </c>
      <c r="M21" s="1">
        <f t="shared" si="4"/>
        <v>3</v>
      </c>
      <c r="N21" s="10">
        <f t="shared" si="5"/>
        <v>1</v>
      </c>
    </row>
    <row r="22" spans="1:14" x14ac:dyDescent="0.25">
      <c r="A22" s="7">
        <v>43486</v>
      </c>
      <c r="B22" s="1" t="s">
        <v>32</v>
      </c>
      <c r="C22" s="1" t="str">
        <f>VLOOKUP(B22,Datos1!$F$1:$H$52,3,FALSE)</f>
        <v>Corporation</v>
      </c>
      <c r="D22" s="1" t="str">
        <f ca="1">VLOOKUP(IF(RANDBETWEEN(1,100)&lt;=60, 1, IF(RANDBETWEEN(1,100)&lt;=75, 2, 3)),Datos1!$B$62:$C$64,2,FALSE)</f>
        <v>Contract Manufacturing</v>
      </c>
      <c r="E22" s="1" t="str">
        <f ca="1">VLOOKUP(IF(RANDBETWEEN(1,100)&lt;=70, 1, IF(RANDBETWEEN(1,100)&lt;=70+10, 2, IF(RANDBETWEEN(1,100)&lt;=70+10+10, 3, IF(RANDBETWEEN(1,100)&lt;=70+10+10+10, 4, 5)))),Datos1!$B$66:$C$70,2,FALSE)</f>
        <v>Paid</v>
      </c>
      <c r="F22" s="1" t="str">
        <f>VLOOKUP(B22,Datos1!$F$1:$H$52,2,FALSE)</f>
        <v>Ohio</v>
      </c>
      <c r="G22" s="8">
        <f t="shared" ca="1" si="6"/>
        <v>1626753</v>
      </c>
      <c r="H22" s="8">
        <f t="shared" ca="1" si="7"/>
        <v>422955.78</v>
      </c>
      <c r="I22" s="9">
        <f t="shared" ca="1" si="0"/>
        <v>0.26</v>
      </c>
      <c r="J22" s="1" t="str">
        <f t="shared" si="1"/>
        <v>January</v>
      </c>
      <c r="K22" s="1">
        <f t="shared" si="2"/>
        <v>1</v>
      </c>
      <c r="L22" s="1" t="str">
        <f t="shared" si="3"/>
        <v>2019</v>
      </c>
      <c r="M22" s="1">
        <f t="shared" si="4"/>
        <v>4</v>
      </c>
      <c r="N22" s="10">
        <f t="shared" si="5"/>
        <v>1</v>
      </c>
    </row>
    <row r="23" spans="1:14" x14ac:dyDescent="0.25">
      <c r="A23" s="7">
        <v>43487</v>
      </c>
      <c r="B23" s="1" t="s">
        <v>10</v>
      </c>
      <c r="C23" s="1" t="str">
        <f>VLOOKUP(B23,Datos1!$F$1:$H$52,3,FALSE)</f>
        <v>Corporation</v>
      </c>
      <c r="D23" s="1" t="str">
        <f ca="1">VLOOKUP(IF(RANDBETWEEN(1,100)&lt;=60, 1, IF(RANDBETWEEN(1,100)&lt;=75, 2, 3)),Datos1!$B$62:$C$64,2,FALSE)</f>
        <v>FMCG</v>
      </c>
      <c r="E23" s="1" t="str">
        <f ca="1">VLOOKUP(IF(RANDBETWEEN(1,100)&lt;=70, 1, IF(RANDBETWEEN(1,100)&lt;=70+10, 2, IF(RANDBETWEEN(1,100)&lt;=70+10+10, 3, IF(RANDBETWEEN(1,100)&lt;=70+10+10+10, 4, 5)))),Datos1!$B$66:$C$70,2,FALSE)</f>
        <v>Pending</v>
      </c>
      <c r="F23" s="1" t="str">
        <f>VLOOKUP(B23,Datos1!$F$1:$H$52,2,FALSE)</f>
        <v>Texas</v>
      </c>
      <c r="G23" s="8">
        <f t="shared" ca="1" si="6"/>
        <v>847811</v>
      </c>
      <c r="H23" s="8">
        <f t="shared" ca="1" si="7"/>
        <v>440861.72000000003</v>
      </c>
      <c r="I23" s="9">
        <f t="shared" ca="1" si="0"/>
        <v>0.52</v>
      </c>
      <c r="J23" s="1" t="str">
        <f t="shared" si="1"/>
        <v>January</v>
      </c>
      <c r="K23" s="1">
        <f t="shared" si="2"/>
        <v>1</v>
      </c>
      <c r="L23" s="1" t="str">
        <f t="shared" si="3"/>
        <v>2019</v>
      </c>
      <c r="M23" s="1">
        <f t="shared" si="4"/>
        <v>4</v>
      </c>
      <c r="N23" s="10">
        <f t="shared" si="5"/>
        <v>1</v>
      </c>
    </row>
    <row r="24" spans="1:14" x14ac:dyDescent="0.25">
      <c r="A24" s="7">
        <v>43488</v>
      </c>
      <c r="B24" s="1" t="s">
        <v>28</v>
      </c>
      <c r="C24" s="1" t="str">
        <f>VLOOKUP(B24,Datos1!$F$1:$H$52,3,FALSE)</f>
        <v>Corporation</v>
      </c>
      <c r="D24" s="1" t="str">
        <f ca="1">VLOOKUP(IF(RANDBETWEEN(1,100)&lt;=60, 1, IF(RANDBETWEEN(1,100)&lt;=75, 2, 3)),Datos1!$B$62:$C$64,2,FALSE)</f>
        <v>FMCG</v>
      </c>
      <c r="E24" s="1" t="str">
        <f ca="1">VLOOKUP(IF(RANDBETWEEN(1,100)&lt;=70, 1, IF(RANDBETWEEN(1,100)&lt;=70+10, 2, IF(RANDBETWEEN(1,100)&lt;=70+10+10, 3, IF(RANDBETWEEN(1,100)&lt;=70+10+10+10, 4, 5)))),Datos1!$B$66:$C$70,2,FALSE)</f>
        <v>Paid</v>
      </c>
      <c r="F24" s="1" t="str">
        <f>VLOOKUP(B24,Datos1!$F$1:$H$52,2,FALSE)</f>
        <v>Texas</v>
      </c>
      <c r="G24" s="8">
        <f t="shared" ca="1" si="6"/>
        <v>1612879</v>
      </c>
      <c r="H24" s="8">
        <f t="shared" ca="1" si="7"/>
        <v>887083.45000000007</v>
      </c>
      <c r="I24" s="9">
        <f t="shared" ca="1" si="0"/>
        <v>0.55000000000000004</v>
      </c>
      <c r="J24" s="1" t="str">
        <f t="shared" si="1"/>
        <v>January</v>
      </c>
      <c r="K24" s="1">
        <f t="shared" si="2"/>
        <v>1</v>
      </c>
      <c r="L24" s="1" t="str">
        <f t="shared" si="3"/>
        <v>2019</v>
      </c>
      <c r="M24" s="1">
        <f t="shared" si="4"/>
        <v>4</v>
      </c>
      <c r="N24" s="10">
        <f t="shared" si="5"/>
        <v>1</v>
      </c>
    </row>
    <row r="25" spans="1:14" x14ac:dyDescent="0.25">
      <c r="A25" s="7">
        <v>43489</v>
      </c>
      <c r="B25" s="1" t="s">
        <v>6</v>
      </c>
      <c r="C25" s="1" t="str">
        <f>VLOOKUP(B25,Datos1!$F$1:$H$52,3,FALSE)</f>
        <v>Corporation</v>
      </c>
      <c r="D25" s="1" t="str">
        <f ca="1">VLOOKUP(IF(RANDBETWEEN(1,100)&lt;=60, 1, IF(RANDBETWEEN(1,100)&lt;=75, 2, 3)),Datos1!$B$62:$C$64,2,FALSE)</f>
        <v>Contract Manufacturing</v>
      </c>
      <c r="E2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5" s="1" t="str">
        <f>VLOOKUP(B25,Datos1!$F$1:$H$52,2,FALSE)</f>
        <v>Washington</v>
      </c>
      <c r="G25" s="8">
        <f t="shared" ca="1" si="6"/>
        <v>1204481</v>
      </c>
      <c r="H25" s="8">
        <f t="shared" ca="1" si="7"/>
        <v>349299.49</v>
      </c>
      <c r="I25" s="9">
        <f t="shared" ca="1" si="0"/>
        <v>0.28999999999999998</v>
      </c>
      <c r="J25" s="1" t="str">
        <f t="shared" si="1"/>
        <v>January</v>
      </c>
      <c r="K25" s="1">
        <f t="shared" si="2"/>
        <v>1</v>
      </c>
      <c r="L25" s="1" t="str">
        <f t="shared" si="3"/>
        <v>2019</v>
      </c>
      <c r="M25" s="1">
        <f t="shared" si="4"/>
        <v>4</v>
      </c>
      <c r="N25" s="10">
        <f t="shared" si="5"/>
        <v>1</v>
      </c>
    </row>
    <row r="26" spans="1:14" x14ac:dyDescent="0.25">
      <c r="A26" s="7">
        <v>43490</v>
      </c>
      <c r="B26" s="1" t="s">
        <v>13</v>
      </c>
      <c r="C26" s="1" t="str">
        <f>VLOOKUP(B26,Datos1!$F$1:$H$52,3,FALSE)</f>
        <v>Medium-sized business</v>
      </c>
      <c r="D26" s="1" t="str">
        <f ca="1">VLOOKUP(IF(RANDBETWEEN(1,100)&lt;=60, 1, IF(RANDBETWEEN(1,100)&lt;=75, 2, 3)),Datos1!$B$62:$C$64,2,FALSE)</f>
        <v>FMCG</v>
      </c>
      <c r="E26" s="1" t="str">
        <f ca="1">VLOOKUP(IF(RANDBETWEEN(1,100)&lt;=70, 1, IF(RANDBETWEEN(1,100)&lt;=70+10, 2, IF(RANDBETWEEN(1,100)&lt;=70+10+10, 3, IF(RANDBETWEEN(1,100)&lt;=70+10+10+10, 4, 5)))),Datos1!$B$66:$C$70,2,FALSE)</f>
        <v>Paid</v>
      </c>
      <c r="F26" s="1" t="str">
        <f>VLOOKUP(B26,Datos1!$F$1:$H$52,2,FALSE)</f>
        <v>Carolina del Norte</v>
      </c>
      <c r="G26" s="8">
        <f t="shared" ca="1" si="6"/>
        <v>283935</v>
      </c>
      <c r="H26" s="8">
        <f t="shared" ca="1" si="7"/>
        <v>119252.7</v>
      </c>
      <c r="I26" s="9">
        <f t="shared" ca="1" si="0"/>
        <v>0.42</v>
      </c>
      <c r="J26" s="1" t="str">
        <f t="shared" si="1"/>
        <v>January</v>
      </c>
      <c r="K26" s="1">
        <f t="shared" si="2"/>
        <v>1</v>
      </c>
      <c r="L26" s="1" t="str">
        <f t="shared" si="3"/>
        <v>2019</v>
      </c>
      <c r="M26" s="1">
        <f t="shared" si="4"/>
        <v>4</v>
      </c>
      <c r="N26" s="10">
        <f t="shared" si="5"/>
        <v>1</v>
      </c>
    </row>
    <row r="27" spans="1:14" x14ac:dyDescent="0.25">
      <c r="A27" s="7">
        <v>43491</v>
      </c>
      <c r="B27" s="1" t="s">
        <v>31</v>
      </c>
      <c r="C27" s="1" t="str">
        <f>VLOOKUP(B27,Datos1!$F$1:$H$52,3,FALSE)</f>
        <v>Small business</v>
      </c>
      <c r="D27" s="1" t="str">
        <f ca="1">VLOOKUP(IF(RANDBETWEEN(1,100)&lt;=60, 1, IF(RANDBETWEEN(1,100)&lt;=75, 2, 3)),Datos1!$B$62:$C$64,2,FALSE)</f>
        <v>FMCG</v>
      </c>
      <c r="E27" s="1" t="str">
        <f ca="1">VLOOKUP(IF(RANDBETWEEN(1,100)&lt;=70, 1, IF(RANDBETWEEN(1,100)&lt;=70+10, 2, IF(RANDBETWEEN(1,100)&lt;=70+10+10, 3, IF(RANDBETWEEN(1,100)&lt;=70+10+10+10, 4, 5)))),Datos1!$B$66:$C$70,2,FALSE)</f>
        <v>Pending</v>
      </c>
      <c r="F27" s="1" t="str">
        <f>VLOOKUP(B27,Datos1!$F$1:$H$52,2,FALSE)</f>
        <v>Georgia</v>
      </c>
      <c r="G27" s="8">
        <f t="shared" ca="1" si="6"/>
        <v>151121</v>
      </c>
      <c r="H27" s="8">
        <f t="shared" ca="1" si="7"/>
        <v>57425.98</v>
      </c>
      <c r="I27" s="9">
        <f t="shared" ca="1" si="0"/>
        <v>0.38</v>
      </c>
      <c r="J27" s="1" t="str">
        <f t="shared" si="1"/>
        <v>January</v>
      </c>
      <c r="K27" s="1">
        <f t="shared" si="2"/>
        <v>1</v>
      </c>
      <c r="L27" s="1" t="str">
        <f t="shared" si="3"/>
        <v>2019</v>
      </c>
      <c r="M27" s="1">
        <f t="shared" si="4"/>
        <v>4</v>
      </c>
      <c r="N27" s="10">
        <f t="shared" si="5"/>
        <v>1</v>
      </c>
    </row>
    <row r="28" spans="1:14" x14ac:dyDescent="0.25">
      <c r="A28" s="7">
        <v>43492</v>
      </c>
      <c r="B28" s="1" t="s">
        <v>27</v>
      </c>
      <c r="C28" s="1" t="str">
        <f>VLOOKUP(B28,Datos1!$F$1:$H$52,3,FALSE)</f>
        <v>Corporation</v>
      </c>
      <c r="D28" s="1" t="str">
        <f ca="1">VLOOKUP(IF(RANDBETWEEN(1,100)&lt;=60, 1, IF(RANDBETWEEN(1,100)&lt;=75, 2, 3)),Datos1!$B$62:$C$64,2,FALSE)</f>
        <v>Industrial cereal products</v>
      </c>
      <c r="E28" s="1" t="str">
        <f ca="1">VLOOKUP(IF(RANDBETWEEN(1,100)&lt;=70, 1, IF(RANDBETWEEN(1,100)&lt;=70+10, 2, IF(RANDBETWEEN(1,100)&lt;=70+10+10, 3, IF(RANDBETWEEN(1,100)&lt;=70+10+10+10, 4, 5)))),Datos1!$B$66:$C$70,2,FALSE)</f>
        <v>Pending</v>
      </c>
      <c r="F28" s="1" t="str">
        <f>VLOOKUP(B28,Datos1!$F$1:$H$52,2,FALSE)</f>
        <v>Virginia</v>
      </c>
      <c r="G28" s="8">
        <f t="shared" ca="1" si="6"/>
        <v>1481519</v>
      </c>
      <c r="H28" s="8">
        <f t="shared" ca="1" si="7"/>
        <v>355564.56</v>
      </c>
      <c r="I28" s="9">
        <f t="shared" ca="1" si="0"/>
        <v>0.24</v>
      </c>
      <c r="J28" s="1" t="str">
        <f t="shared" si="1"/>
        <v>January</v>
      </c>
      <c r="K28" s="1">
        <f t="shared" si="2"/>
        <v>1</v>
      </c>
      <c r="L28" s="1" t="str">
        <f t="shared" si="3"/>
        <v>2019</v>
      </c>
      <c r="M28" s="1">
        <f t="shared" si="4"/>
        <v>4</v>
      </c>
      <c r="N28" s="10">
        <f t="shared" si="5"/>
        <v>1</v>
      </c>
    </row>
    <row r="29" spans="1:14" x14ac:dyDescent="0.25">
      <c r="A29" s="7">
        <v>43493</v>
      </c>
      <c r="B29" s="1" t="s">
        <v>33</v>
      </c>
      <c r="C29" s="1" t="str">
        <f>VLOOKUP(B29,Datos1!$F$1:$H$52,3,FALSE)</f>
        <v>Corporation</v>
      </c>
      <c r="D29" s="1" t="str">
        <f ca="1">VLOOKUP(IF(RANDBETWEEN(1,100)&lt;=60, 1, IF(RANDBETWEEN(1,100)&lt;=75, 2, 3)),Datos1!$B$62:$C$64,2,FALSE)</f>
        <v>Contract Manufacturing</v>
      </c>
      <c r="E29" s="1" t="str">
        <f ca="1">VLOOKUP(IF(RANDBETWEEN(1,100)&lt;=70, 1, IF(RANDBETWEEN(1,100)&lt;=70+10, 2, IF(RANDBETWEEN(1,100)&lt;=70+10+10, 3, IF(RANDBETWEEN(1,100)&lt;=70+10+10+10, 4, 5)))),Datos1!$B$66:$C$70,2,FALSE)</f>
        <v>Paid</v>
      </c>
      <c r="F29" s="1" t="str">
        <f>VLOOKUP(B29,Datos1!$F$1:$H$52,2,FALSE)</f>
        <v>Tennessee</v>
      </c>
      <c r="G29" s="8">
        <f t="shared" ca="1" si="6"/>
        <v>1715576</v>
      </c>
      <c r="H29" s="8">
        <f t="shared" ca="1" si="7"/>
        <v>514672.8</v>
      </c>
      <c r="I29" s="9">
        <f t="shared" ca="1" si="0"/>
        <v>0.3</v>
      </c>
      <c r="J29" s="1" t="str">
        <f t="shared" si="1"/>
        <v>January</v>
      </c>
      <c r="K29" s="1">
        <f t="shared" si="2"/>
        <v>1</v>
      </c>
      <c r="L29" s="1" t="str">
        <f t="shared" si="3"/>
        <v>2019</v>
      </c>
      <c r="M29" s="1">
        <f t="shared" si="4"/>
        <v>5</v>
      </c>
      <c r="N29" s="10">
        <f t="shared" si="5"/>
        <v>1</v>
      </c>
    </row>
    <row r="30" spans="1:14" x14ac:dyDescent="0.25">
      <c r="A30" s="7">
        <v>43494</v>
      </c>
      <c r="B30" s="1" t="s">
        <v>23</v>
      </c>
      <c r="C30" s="1" t="str">
        <f>VLOOKUP(B30,Datos1!$F$1:$H$52,3,FALSE)</f>
        <v>Corporation</v>
      </c>
      <c r="D30" s="1" t="str">
        <f ca="1">VLOOKUP(IF(RANDBETWEEN(1,100)&lt;=60, 1, IF(RANDBETWEEN(1,100)&lt;=75, 2, 3)),Datos1!$B$62:$C$64,2,FALSE)</f>
        <v>FMCG</v>
      </c>
      <c r="E30" s="1" t="str">
        <f ca="1">VLOOKUP(IF(RANDBETWEEN(1,100)&lt;=70, 1, IF(RANDBETWEEN(1,100)&lt;=70+10, 2, IF(RANDBETWEEN(1,100)&lt;=70+10+10, 3, IF(RANDBETWEEN(1,100)&lt;=70+10+10+10, 4, 5)))),Datos1!$B$66:$C$70,2,FALSE)</f>
        <v>Paid</v>
      </c>
      <c r="F30" s="1" t="str">
        <f>VLOOKUP(B30,Datos1!$F$1:$H$52,2,FALSE)</f>
        <v>Nueva Jersey</v>
      </c>
      <c r="G30" s="8">
        <f t="shared" ca="1" si="6"/>
        <v>1206180</v>
      </c>
      <c r="H30" s="8">
        <f t="shared" ca="1" si="7"/>
        <v>711646.2</v>
      </c>
      <c r="I30" s="9">
        <f t="shared" ca="1" si="0"/>
        <v>0.59</v>
      </c>
      <c r="J30" s="1" t="str">
        <f t="shared" si="1"/>
        <v>January</v>
      </c>
      <c r="K30" s="1">
        <f t="shared" si="2"/>
        <v>1</v>
      </c>
      <c r="L30" s="1" t="str">
        <f t="shared" si="3"/>
        <v>2019</v>
      </c>
      <c r="M30" s="1">
        <f t="shared" si="4"/>
        <v>5</v>
      </c>
      <c r="N30" s="10">
        <f t="shared" si="5"/>
        <v>1</v>
      </c>
    </row>
    <row r="31" spans="1:14" x14ac:dyDescent="0.25">
      <c r="A31" s="7">
        <v>43495</v>
      </c>
      <c r="B31" s="1" t="s">
        <v>35</v>
      </c>
      <c r="C31" s="1" t="str">
        <f>VLOOKUP(B31,Datos1!$F$1:$H$52,3,FALSE)</f>
        <v>Medium-sized business</v>
      </c>
      <c r="D31" s="1" t="str">
        <f ca="1">VLOOKUP(IF(RANDBETWEEN(1,100)&lt;=60, 1, IF(RANDBETWEEN(1,100)&lt;=75, 2, 3)),Datos1!$B$62:$C$64,2,FALSE)</f>
        <v>FMCG</v>
      </c>
      <c r="E31" s="1" t="str">
        <f ca="1">VLOOKUP(IF(RANDBETWEEN(1,100)&lt;=70, 1, IF(RANDBETWEEN(1,100)&lt;=70+10, 2, IF(RANDBETWEEN(1,100)&lt;=70+10+10, 3, IF(RANDBETWEEN(1,100)&lt;=70+10+10+10, 4, 5)))),Datos1!$B$66:$C$70,2,FALSE)</f>
        <v>Paid</v>
      </c>
      <c r="F31" s="1" t="str">
        <f>VLOOKUP(B31,Datos1!$F$1:$H$52,2,FALSE)</f>
        <v>Ohio</v>
      </c>
      <c r="G31" s="8">
        <f t="shared" ca="1" si="6"/>
        <v>326603</v>
      </c>
      <c r="H31" s="8">
        <f t="shared" ca="1" si="7"/>
        <v>146971.35</v>
      </c>
      <c r="I31" s="9">
        <f t="shared" ca="1" si="0"/>
        <v>0.45</v>
      </c>
      <c r="J31" s="1" t="str">
        <f t="shared" si="1"/>
        <v>January</v>
      </c>
      <c r="K31" s="1">
        <f t="shared" si="2"/>
        <v>1</v>
      </c>
      <c r="L31" s="1" t="str">
        <f t="shared" si="3"/>
        <v>2019</v>
      </c>
      <c r="M31" s="1">
        <f t="shared" si="4"/>
        <v>5</v>
      </c>
      <c r="N31" s="10">
        <f t="shared" si="5"/>
        <v>1</v>
      </c>
    </row>
    <row r="32" spans="1:14" x14ac:dyDescent="0.25">
      <c r="A32" s="7">
        <v>43496</v>
      </c>
      <c r="B32" s="1" t="s">
        <v>51</v>
      </c>
      <c r="C32" s="1" t="str">
        <f>VLOOKUP(B32,Datos1!$F$1:$H$52,3,FALSE)</f>
        <v>Corporation</v>
      </c>
      <c r="D32" s="1" t="str">
        <f ca="1">VLOOKUP(IF(RANDBETWEEN(1,100)&lt;=60, 1, IF(RANDBETWEEN(1,100)&lt;=75, 2, 3)),Datos1!$B$62:$C$64,2,FALSE)</f>
        <v>FMCG</v>
      </c>
      <c r="E32" s="1" t="str">
        <f ca="1">VLOOKUP(IF(RANDBETWEEN(1,100)&lt;=70, 1, IF(RANDBETWEEN(1,100)&lt;=70+10, 2, IF(RANDBETWEEN(1,100)&lt;=70+10+10, 3, IF(RANDBETWEEN(1,100)&lt;=70+10+10+10, 4, 5)))),Datos1!$B$66:$C$70,2,FALSE)</f>
        <v>Overdue</v>
      </c>
      <c r="F32" s="1" t="str">
        <f>VLOOKUP(B32,Datos1!$F$1:$H$52,2,FALSE)</f>
        <v>California</v>
      </c>
      <c r="G32" s="8">
        <f t="shared" ca="1" si="6"/>
        <v>1791933</v>
      </c>
      <c r="H32" s="8">
        <f t="shared" ca="1" si="7"/>
        <v>842208.51</v>
      </c>
      <c r="I32" s="9">
        <f t="shared" ca="1" si="0"/>
        <v>0.47</v>
      </c>
      <c r="J32" s="1" t="str">
        <f t="shared" si="1"/>
        <v>January</v>
      </c>
      <c r="K32" s="1">
        <f t="shared" si="2"/>
        <v>1</v>
      </c>
      <c r="L32" s="1" t="str">
        <f t="shared" si="3"/>
        <v>2019</v>
      </c>
      <c r="M32" s="1">
        <f t="shared" si="4"/>
        <v>5</v>
      </c>
      <c r="N32" s="10">
        <f t="shared" si="5"/>
        <v>1</v>
      </c>
    </row>
    <row r="33" spans="1:14" x14ac:dyDescent="0.25">
      <c r="A33" s="7">
        <v>43497</v>
      </c>
      <c r="B33" s="1" t="s">
        <v>40</v>
      </c>
      <c r="C33" s="1" t="str">
        <f>VLOOKUP(B33,Datos1!$F$1:$H$52,3,FALSE)</f>
        <v>Corporation</v>
      </c>
      <c r="D33" s="1" t="str">
        <f ca="1">VLOOKUP(IF(RANDBETWEEN(1,100)&lt;=60, 1, IF(RANDBETWEEN(1,100)&lt;=75, 2, 3)),Datos1!$B$62:$C$64,2,FALSE)</f>
        <v>FMCG</v>
      </c>
      <c r="E33" s="1" t="str">
        <f ca="1">VLOOKUP(IF(RANDBETWEEN(1,100)&lt;=70, 1, IF(RANDBETWEEN(1,100)&lt;=70+10, 2, IF(RANDBETWEEN(1,100)&lt;=70+10+10, 3, IF(RANDBETWEEN(1,100)&lt;=70+10+10+10, 4, 5)))),Datos1!$B$66:$C$70,2,FALSE)</f>
        <v>Paid</v>
      </c>
      <c r="F33" s="1" t="str">
        <f>VLOOKUP(B33,Datos1!$F$1:$H$52,2,FALSE)</f>
        <v>Indiana</v>
      </c>
      <c r="G33" s="8">
        <f t="shared" ca="1" si="6"/>
        <v>763933</v>
      </c>
      <c r="H33" s="8">
        <f t="shared" ca="1" si="7"/>
        <v>404884.49000000005</v>
      </c>
      <c r="I33" s="9">
        <f t="shared" ca="1" si="0"/>
        <v>0.53</v>
      </c>
      <c r="J33" s="1" t="str">
        <f t="shared" si="1"/>
        <v>February</v>
      </c>
      <c r="K33" s="1">
        <f t="shared" si="2"/>
        <v>2</v>
      </c>
      <c r="L33" s="1" t="str">
        <f t="shared" si="3"/>
        <v>2019</v>
      </c>
      <c r="M33" s="1">
        <f t="shared" si="4"/>
        <v>5</v>
      </c>
      <c r="N33" s="10">
        <f t="shared" si="5"/>
        <v>1</v>
      </c>
    </row>
    <row r="34" spans="1:14" x14ac:dyDescent="0.25">
      <c r="A34" s="7">
        <v>43498</v>
      </c>
      <c r="B34" s="1" t="s">
        <v>56</v>
      </c>
      <c r="C34" s="1" t="str">
        <f>VLOOKUP(B34,Datos1!$F$1:$H$52,3,FALSE)</f>
        <v>Small business</v>
      </c>
      <c r="D34" s="1" t="str">
        <f ca="1">VLOOKUP(IF(RANDBETWEEN(1,100)&lt;=60, 1, IF(RANDBETWEEN(1,100)&lt;=75, 2, 3)),Datos1!$B$62:$C$64,2,FALSE)</f>
        <v>Contract Manufacturing</v>
      </c>
      <c r="E34" s="1" t="str">
        <f ca="1">VLOOKUP(IF(RANDBETWEEN(1,100)&lt;=70, 1, IF(RANDBETWEEN(1,100)&lt;=70+10, 2, IF(RANDBETWEEN(1,100)&lt;=70+10+10, 3, IF(RANDBETWEEN(1,100)&lt;=70+10+10+10, 4, 5)))),Datos1!$B$66:$C$70,2,FALSE)</f>
        <v>Paid</v>
      </c>
      <c r="F34" s="1" t="str">
        <f>VLOOKUP(B34,Datos1!$F$1:$H$52,2,FALSE)</f>
        <v>Illinois</v>
      </c>
      <c r="G34" s="8">
        <f t="shared" ca="1" si="6"/>
        <v>244579</v>
      </c>
      <c r="H34" s="8">
        <f t="shared" ca="1" si="7"/>
        <v>58698.96</v>
      </c>
      <c r="I34" s="9">
        <f t="shared" ca="1" si="0"/>
        <v>0.24</v>
      </c>
      <c r="J34" s="1" t="str">
        <f t="shared" si="1"/>
        <v>February</v>
      </c>
      <c r="K34" s="1">
        <f t="shared" si="2"/>
        <v>2</v>
      </c>
      <c r="L34" s="1" t="str">
        <f t="shared" si="3"/>
        <v>2019</v>
      </c>
      <c r="M34" s="1">
        <f t="shared" si="4"/>
        <v>5</v>
      </c>
      <c r="N34" s="10">
        <f t="shared" si="5"/>
        <v>1</v>
      </c>
    </row>
    <row r="35" spans="1:14" x14ac:dyDescent="0.25">
      <c r="A35" s="7">
        <v>43499</v>
      </c>
      <c r="B35" s="1" t="s">
        <v>62</v>
      </c>
      <c r="C35" s="1" t="str">
        <f>VLOOKUP(B35,Datos1!$F$1:$H$52,3,FALSE)</f>
        <v>Corporation</v>
      </c>
      <c r="D35" s="1" t="str">
        <f ca="1">VLOOKUP(IF(RANDBETWEEN(1,100)&lt;=60, 1, IF(RANDBETWEEN(1,100)&lt;=75, 2, 3)),Datos1!$B$62:$C$64,2,FALSE)</f>
        <v>FMCG</v>
      </c>
      <c r="E35" s="1" t="str">
        <f ca="1">VLOOKUP(IF(RANDBETWEEN(1,100)&lt;=70, 1, IF(RANDBETWEEN(1,100)&lt;=70+10, 2, IF(RANDBETWEEN(1,100)&lt;=70+10+10, 3, IF(RANDBETWEEN(1,100)&lt;=70+10+10+10, 4, 5)))),Datos1!$B$66:$C$70,2,FALSE)</f>
        <v>Paid</v>
      </c>
      <c r="F35" s="1" t="str">
        <f>VLOOKUP(B35,Datos1!$F$1:$H$52,2,FALSE)</f>
        <v>Arizona</v>
      </c>
      <c r="G35" s="8">
        <f t="shared" ca="1" si="6"/>
        <v>836365</v>
      </c>
      <c r="H35" s="8">
        <f t="shared" ca="1" si="7"/>
        <v>309455.05</v>
      </c>
      <c r="I35" s="9">
        <f t="shared" ca="1" si="0"/>
        <v>0.37</v>
      </c>
      <c r="J35" s="1" t="str">
        <f t="shared" si="1"/>
        <v>February</v>
      </c>
      <c r="K35" s="1">
        <f t="shared" si="2"/>
        <v>2</v>
      </c>
      <c r="L35" s="1" t="str">
        <f t="shared" si="3"/>
        <v>2019</v>
      </c>
      <c r="M35" s="1">
        <f t="shared" si="4"/>
        <v>5</v>
      </c>
      <c r="N35" s="10">
        <f t="shared" si="5"/>
        <v>1</v>
      </c>
    </row>
    <row r="36" spans="1:14" x14ac:dyDescent="0.25">
      <c r="A36" s="7">
        <v>43500</v>
      </c>
      <c r="B36" s="1" t="s">
        <v>10</v>
      </c>
      <c r="C36" s="1" t="str">
        <f>VLOOKUP(B36,Datos1!$F$1:$H$52,3,FALSE)</f>
        <v>Corporation</v>
      </c>
      <c r="D36" s="1" t="str">
        <f ca="1">VLOOKUP(IF(RANDBETWEEN(1,100)&lt;=60, 1, IF(RANDBETWEEN(1,100)&lt;=75, 2, 3)),Datos1!$B$62:$C$64,2,FALSE)</f>
        <v>FMCG</v>
      </c>
      <c r="E36" s="1" t="str">
        <f ca="1">VLOOKUP(IF(RANDBETWEEN(1,100)&lt;=70, 1, IF(RANDBETWEEN(1,100)&lt;=70+10, 2, IF(RANDBETWEEN(1,100)&lt;=70+10+10, 3, IF(RANDBETWEEN(1,100)&lt;=70+10+10+10, 4, 5)))),Datos1!$B$66:$C$70,2,FALSE)</f>
        <v>Paid</v>
      </c>
      <c r="F36" s="1" t="str">
        <f>VLOOKUP(B36,Datos1!$F$1:$H$52,2,FALSE)</f>
        <v>Texas</v>
      </c>
      <c r="G36" s="8">
        <f t="shared" ca="1" si="6"/>
        <v>856318</v>
      </c>
      <c r="H36" s="8">
        <f t="shared" ca="1" si="7"/>
        <v>539480.34</v>
      </c>
      <c r="I36" s="9">
        <f t="shared" ca="1" si="0"/>
        <v>0.63</v>
      </c>
      <c r="J36" s="1" t="str">
        <f t="shared" si="1"/>
        <v>February</v>
      </c>
      <c r="K36" s="1">
        <f t="shared" si="2"/>
        <v>2</v>
      </c>
      <c r="L36" s="1" t="str">
        <f t="shared" si="3"/>
        <v>2019</v>
      </c>
      <c r="M36" s="1">
        <f t="shared" si="4"/>
        <v>6</v>
      </c>
      <c r="N36" s="10">
        <f t="shared" si="5"/>
        <v>1</v>
      </c>
    </row>
    <row r="37" spans="1:14" x14ac:dyDescent="0.25">
      <c r="A37" s="7">
        <v>43501</v>
      </c>
      <c r="B37" s="1" t="s">
        <v>59</v>
      </c>
      <c r="C37" s="1" t="str">
        <f>VLOOKUP(B37,Datos1!$F$1:$H$52,3,FALSE)</f>
        <v>Small business</v>
      </c>
      <c r="D37" s="1" t="str">
        <f ca="1">VLOOKUP(IF(RANDBETWEEN(1,100)&lt;=60, 1, IF(RANDBETWEEN(1,100)&lt;=75, 2, 3)),Datos1!$B$62:$C$64,2,FALSE)</f>
        <v>Contract Manufacturing</v>
      </c>
      <c r="E37" s="1" t="str">
        <f ca="1">VLOOKUP(IF(RANDBETWEEN(1,100)&lt;=70, 1, IF(RANDBETWEEN(1,100)&lt;=70+10, 2, IF(RANDBETWEEN(1,100)&lt;=70+10+10, 3, IF(RANDBETWEEN(1,100)&lt;=70+10+10+10, 4, 5)))),Datos1!$B$66:$C$70,2,FALSE)</f>
        <v>Pending</v>
      </c>
      <c r="F37" s="1" t="str">
        <f>VLOOKUP(B37,Datos1!$F$1:$H$52,2,FALSE)</f>
        <v>Nueva Jersey</v>
      </c>
      <c r="G37" s="8">
        <f t="shared" ca="1" si="6"/>
        <v>221550</v>
      </c>
      <c r="H37" s="8">
        <f t="shared" ca="1" si="7"/>
        <v>75327</v>
      </c>
      <c r="I37" s="9">
        <f t="shared" ca="1" si="0"/>
        <v>0.34</v>
      </c>
      <c r="J37" s="1" t="str">
        <f t="shared" si="1"/>
        <v>February</v>
      </c>
      <c r="K37" s="1">
        <f t="shared" si="2"/>
        <v>2</v>
      </c>
      <c r="L37" s="1" t="str">
        <f t="shared" si="3"/>
        <v>2019</v>
      </c>
      <c r="M37" s="1">
        <f t="shared" si="4"/>
        <v>6</v>
      </c>
      <c r="N37" s="10">
        <f t="shared" si="5"/>
        <v>1</v>
      </c>
    </row>
    <row r="38" spans="1:14" x14ac:dyDescent="0.25">
      <c r="A38" s="7">
        <v>43502</v>
      </c>
      <c r="B38" s="1" t="s">
        <v>22</v>
      </c>
      <c r="C38" s="1" t="str">
        <f>VLOOKUP(B38,Datos1!$F$1:$H$52,3,FALSE)</f>
        <v>Corporation</v>
      </c>
      <c r="D38" s="1" t="str">
        <f ca="1">VLOOKUP(IF(RANDBETWEEN(1,100)&lt;=60, 1, IF(RANDBETWEEN(1,100)&lt;=75, 2, 3)),Datos1!$B$62:$C$64,2,FALSE)</f>
        <v>FMCG</v>
      </c>
      <c r="E38" s="1" t="str">
        <f ca="1">VLOOKUP(IF(RANDBETWEEN(1,100)&lt;=70, 1, IF(RANDBETWEEN(1,100)&lt;=70+10, 2, IF(RANDBETWEEN(1,100)&lt;=70+10+10, 3, IF(RANDBETWEEN(1,100)&lt;=70+10+10+10, 4, 5)))),Datos1!$B$66:$C$70,2,FALSE)</f>
        <v>Paid</v>
      </c>
      <c r="F38" s="1" t="str">
        <f>VLOOKUP(B38,Datos1!$F$1:$H$52,2,FALSE)</f>
        <v>Míchigan</v>
      </c>
      <c r="G38" s="8">
        <f t="shared" ca="1" si="6"/>
        <v>671098</v>
      </c>
      <c r="H38" s="8">
        <f t="shared" ca="1" si="7"/>
        <v>255017.24</v>
      </c>
      <c r="I38" s="9">
        <f t="shared" ca="1" si="0"/>
        <v>0.38</v>
      </c>
      <c r="J38" s="1" t="str">
        <f t="shared" si="1"/>
        <v>February</v>
      </c>
      <c r="K38" s="1">
        <f t="shared" si="2"/>
        <v>2</v>
      </c>
      <c r="L38" s="1" t="str">
        <f t="shared" si="3"/>
        <v>2019</v>
      </c>
      <c r="M38" s="1">
        <f t="shared" si="4"/>
        <v>6</v>
      </c>
      <c r="N38" s="10">
        <f t="shared" si="5"/>
        <v>1</v>
      </c>
    </row>
    <row r="39" spans="1:14" x14ac:dyDescent="0.25">
      <c r="A39" s="7">
        <v>43503</v>
      </c>
      <c r="B39" s="1" t="s">
        <v>45</v>
      </c>
      <c r="C39" s="1" t="str">
        <f>VLOOKUP(B39,Datos1!$F$1:$H$52,3,FALSE)</f>
        <v>Small business</v>
      </c>
      <c r="D39" s="1" t="str">
        <f ca="1">VLOOKUP(IF(RANDBETWEEN(1,100)&lt;=60, 1, IF(RANDBETWEEN(1,100)&lt;=75, 2, 3)),Datos1!$B$62:$C$64,2,FALSE)</f>
        <v>Industrial cereal products</v>
      </c>
      <c r="E39" s="1" t="str">
        <f ca="1">VLOOKUP(IF(RANDBETWEEN(1,100)&lt;=70, 1, IF(RANDBETWEEN(1,100)&lt;=70+10, 2, IF(RANDBETWEEN(1,100)&lt;=70+10+10, 3, IF(RANDBETWEEN(1,100)&lt;=70+10+10+10, 4, 5)))),Datos1!$B$66:$C$70,2,FALSE)</f>
        <v>Paid</v>
      </c>
      <c r="F39" s="1" t="str">
        <f>VLOOKUP(B39,Datos1!$F$1:$H$52,2,FALSE)</f>
        <v>Massachusetts</v>
      </c>
      <c r="G39" s="8">
        <f t="shared" ca="1" si="6"/>
        <v>118784</v>
      </c>
      <c r="H39" s="8">
        <f t="shared" ca="1" si="7"/>
        <v>28508.16</v>
      </c>
      <c r="I39" s="9">
        <f t="shared" ca="1" si="0"/>
        <v>0.24</v>
      </c>
      <c r="J39" s="1" t="str">
        <f t="shared" si="1"/>
        <v>February</v>
      </c>
      <c r="K39" s="1">
        <f t="shared" si="2"/>
        <v>2</v>
      </c>
      <c r="L39" s="1" t="str">
        <f t="shared" si="3"/>
        <v>2019</v>
      </c>
      <c r="M39" s="1">
        <f t="shared" si="4"/>
        <v>6</v>
      </c>
      <c r="N39" s="10">
        <f t="shared" si="5"/>
        <v>1</v>
      </c>
    </row>
    <row r="40" spans="1:14" x14ac:dyDescent="0.25">
      <c r="A40" s="7">
        <v>43504</v>
      </c>
      <c r="B40" s="1" t="s">
        <v>62</v>
      </c>
      <c r="C40" s="1" t="str">
        <f>VLOOKUP(B40,Datos1!$F$1:$H$52,3,FALSE)</f>
        <v>Corporation</v>
      </c>
      <c r="D40" s="1" t="str">
        <f ca="1">VLOOKUP(IF(RANDBETWEEN(1,100)&lt;=60, 1, IF(RANDBETWEEN(1,100)&lt;=75, 2, 3)),Datos1!$B$62:$C$64,2,FALSE)</f>
        <v>Contract Manufacturing</v>
      </c>
      <c r="E40" s="1" t="str">
        <f ca="1">VLOOKUP(IF(RANDBETWEEN(1,100)&lt;=70, 1, IF(RANDBETWEEN(1,100)&lt;=70+10, 2, IF(RANDBETWEEN(1,100)&lt;=70+10+10, 3, IF(RANDBETWEEN(1,100)&lt;=70+10+10+10, 4, 5)))),Datos1!$B$66:$C$70,2,FALSE)</f>
        <v>Paid</v>
      </c>
      <c r="F40" s="1" t="str">
        <f>VLOOKUP(B40,Datos1!$F$1:$H$52,2,FALSE)</f>
        <v>Arizona</v>
      </c>
      <c r="G40" s="8">
        <f t="shared" ca="1" si="6"/>
        <v>1146494</v>
      </c>
      <c r="H40" s="8">
        <f t="shared" ca="1" si="7"/>
        <v>458597.60000000003</v>
      </c>
      <c r="I40" s="9">
        <f t="shared" ca="1" si="0"/>
        <v>0.4</v>
      </c>
      <c r="J40" s="1" t="str">
        <f t="shared" si="1"/>
        <v>February</v>
      </c>
      <c r="K40" s="1">
        <f t="shared" si="2"/>
        <v>2</v>
      </c>
      <c r="L40" s="1" t="str">
        <f t="shared" si="3"/>
        <v>2019</v>
      </c>
      <c r="M40" s="1">
        <f t="shared" si="4"/>
        <v>6</v>
      </c>
      <c r="N40" s="10">
        <f t="shared" si="5"/>
        <v>1</v>
      </c>
    </row>
    <row r="41" spans="1:14" x14ac:dyDescent="0.25">
      <c r="A41" s="7">
        <v>43505</v>
      </c>
      <c r="B41" s="1" t="s">
        <v>35</v>
      </c>
      <c r="C41" s="1" t="str">
        <f>VLOOKUP(B41,Datos1!$F$1:$H$52,3,FALSE)</f>
        <v>Medium-sized business</v>
      </c>
      <c r="D41" s="1" t="str">
        <f ca="1">VLOOKUP(IF(RANDBETWEEN(1,100)&lt;=60, 1, IF(RANDBETWEEN(1,100)&lt;=75, 2, 3)),Datos1!$B$62:$C$64,2,FALSE)</f>
        <v>FMCG</v>
      </c>
      <c r="E41" s="1" t="str">
        <f ca="1">VLOOKUP(IF(RANDBETWEEN(1,100)&lt;=70, 1, IF(RANDBETWEEN(1,100)&lt;=70+10, 2, IF(RANDBETWEEN(1,100)&lt;=70+10+10, 3, IF(RANDBETWEEN(1,100)&lt;=70+10+10+10, 4, 5)))),Datos1!$B$66:$C$70,2,FALSE)</f>
        <v>Paid</v>
      </c>
      <c r="F41" s="1" t="str">
        <f>VLOOKUP(B41,Datos1!$F$1:$H$52,2,FALSE)</f>
        <v>Ohio</v>
      </c>
      <c r="G41" s="8">
        <f t="shared" ca="1" si="6"/>
        <v>350257</v>
      </c>
      <c r="H41" s="8">
        <f t="shared" ca="1" si="7"/>
        <v>147107.94</v>
      </c>
      <c r="I41" s="9">
        <f t="shared" ca="1" si="0"/>
        <v>0.42</v>
      </c>
      <c r="J41" s="1" t="str">
        <f t="shared" si="1"/>
        <v>February</v>
      </c>
      <c r="K41" s="1">
        <f t="shared" si="2"/>
        <v>2</v>
      </c>
      <c r="L41" s="1" t="str">
        <f t="shared" si="3"/>
        <v>2019</v>
      </c>
      <c r="M41" s="1">
        <f t="shared" si="4"/>
        <v>6</v>
      </c>
      <c r="N41" s="10">
        <f t="shared" si="5"/>
        <v>1</v>
      </c>
    </row>
    <row r="42" spans="1:14" x14ac:dyDescent="0.25">
      <c r="A42" s="7">
        <v>43506</v>
      </c>
      <c r="B42" s="1" t="s">
        <v>40</v>
      </c>
      <c r="C42" s="1" t="str">
        <f>VLOOKUP(B42,Datos1!$F$1:$H$52,3,FALSE)</f>
        <v>Corporation</v>
      </c>
      <c r="D42" s="1" t="str">
        <f ca="1">VLOOKUP(IF(RANDBETWEEN(1,100)&lt;=60, 1, IF(RANDBETWEEN(1,100)&lt;=75, 2, 3)),Datos1!$B$62:$C$64,2,FALSE)</f>
        <v>FMCG</v>
      </c>
      <c r="E42" s="1" t="str">
        <f ca="1">VLOOKUP(IF(RANDBETWEEN(1,100)&lt;=70, 1, IF(RANDBETWEEN(1,100)&lt;=70+10, 2, IF(RANDBETWEEN(1,100)&lt;=70+10+10, 3, IF(RANDBETWEEN(1,100)&lt;=70+10+10+10, 4, 5)))),Datos1!$B$66:$C$70,2,FALSE)</f>
        <v>Pending</v>
      </c>
      <c r="F42" s="1" t="str">
        <f>VLOOKUP(B42,Datos1!$F$1:$H$52,2,FALSE)</f>
        <v>Indiana</v>
      </c>
      <c r="G42" s="8">
        <f t="shared" ca="1" si="6"/>
        <v>1254386</v>
      </c>
      <c r="H42" s="8">
        <f t="shared" ca="1" si="7"/>
        <v>752631.6</v>
      </c>
      <c r="I42" s="9">
        <f t="shared" ca="1" si="0"/>
        <v>0.6</v>
      </c>
      <c r="J42" s="1" t="str">
        <f t="shared" si="1"/>
        <v>February</v>
      </c>
      <c r="K42" s="1">
        <f t="shared" si="2"/>
        <v>2</v>
      </c>
      <c r="L42" s="1" t="str">
        <f t="shared" si="3"/>
        <v>2019</v>
      </c>
      <c r="M42" s="1">
        <f t="shared" si="4"/>
        <v>6</v>
      </c>
      <c r="N42" s="10">
        <f t="shared" si="5"/>
        <v>1</v>
      </c>
    </row>
    <row r="43" spans="1:14" x14ac:dyDescent="0.25">
      <c r="A43" s="7">
        <v>43507</v>
      </c>
      <c r="B43" s="1" t="s">
        <v>39</v>
      </c>
      <c r="C43" s="1" t="str">
        <f>VLOOKUP(B43,Datos1!$F$1:$H$52,3,FALSE)</f>
        <v>Corporation</v>
      </c>
      <c r="D43" s="1" t="str">
        <f ca="1">VLOOKUP(IF(RANDBETWEEN(1,100)&lt;=60, 1, IF(RANDBETWEEN(1,100)&lt;=75, 2, 3)),Datos1!$B$62:$C$64,2,FALSE)</f>
        <v>FMCG</v>
      </c>
      <c r="E43" s="1" t="str">
        <f ca="1">VLOOKUP(IF(RANDBETWEEN(1,100)&lt;=70, 1, IF(RANDBETWEEN(1,100)&lt;=70+10, 2, IF(RANDBETWEEN(1,100)&lt;=70+10+10, 3, IF(RANDBETWEEN(1,100)&lt;=70+10+10+10, 4, 5)))),Datos1!$B$66:$C$70,2,FALSE)</f>
        <v>Paid</v>
      </c>
      <c r="F43" s="1" t="str">
        <f>VLOOKUP(B43,Datos1!$F$1:$H$52,2,FALSE)</f>
        <v>Misuri</v>
      </c>
      <c r="G43" s="8">
        <f t="shared" ca="1" si="6"/>
        <v>1577432</v>
      </c>
      <c r="H43" s="8">
        <f t="shared" ca="1" si="7"/>
        <v>694070.08</v>
      </c>
      <c r="I43" s="9">
        <f t="shared" ca="1" si="0"/>
        <v>0.44</v>
      </c>
      <c r="J43" s="1" t="str">
        <f t="shared" si="1"/>
        <v>February</v>
      </c>
      <c r="K43" s="1">
        <f t="shared" si="2"/>
        <v>2</v>
      </c>
      <c r="L43" s="1" t="str">
        <f t="shared" si="3"/>
        <v>2019</v>
      </c>
      <c r="M43" s="1">
        <f t="shared" si="4"/>
        <v>7</v>
      </c>
      <c r="N43" s="10">
        <f t="shared" si="5"/>
        <v>1</v>
      </c>
    </row>
    <row r="44" spans="1:14" x14ac:dyDescent="0.25">
      <c r="A44" s="7">
        <v>43508</v>
      </c>
      <c r="B44" s="1" t="s">
        <v>27</v>
      </c>
      <c r="C44" s="1" t="str">
        <f>VLOOKUP(B44,Datos1!$F$1:$H$52,3,FALSE)</f>
        <v>Corporation</v>
      </c>
      <c r="D44" s="1" t="str">
        <f ca="1">VLOOKUP(IF(RANDBETWEEN(1,100)&lt;=60, 1, IF(RANDBETWEEN(1,100)&lt;=75, 2, 3)),Datos1!$B$62:$C$64,2,FALSE)</f>
        <v>FMCG</v>
      </c>
      <c r="E44" s="1" t="str">
        <f ca="1">VLOOKUP(IF(RANDBETWEEN(1,100)&lt;=70, 1, IF(RANDBETWEEN(1,100)&lt;=70+10, 2, IF(RANDBETWEEN(1,100)&lt;=70+10+10, 3, IF(RANDBETWEEN(1,100)&lt;=70+10+10+10, 4, 5)))),Datos1!$B$66:$C$70,2,FALSE)</f>
        <v>Paid</v>
      </c>
      <c r="F44" s="1" t="str">
        <f>VLOOKUP(B44,Datos1!$F$1:$H$52,2,FALSE)</f>
        <v>Virginia</v>
      </c>
      <c r="G44" s="8">
        <f t="shared" ca="1" si="6"/>
        <v>1458759</v>
      </c>
      <c r="H44" s="8">
        <f t="shared" ca="1" si="7"/>
        <v>933605.76</v>
      </c>
      <c r="I44" s="9">
        <f t="shared" ca="1" si="0"/>
        <v>0.64</v>
      </c>
      <c r="J44" s="1" t="str">
        <f t="shared" si="1"/>
        <v>February</v>
      </c>
      <c r="K44" s="1">
        <f t="shared" si="2"/>
        <v>2</v>
      </c>
      <c r="L44" s="1" t="str">
        <f t="shared" si="3"/>
        <v>2019</v>
      </c>
      <c r="M44" s="1">
        <f t="shared" si="4"/>
        <v>7</v>
      </c>
      <c r="N44" s="10">
        <f t="shared" si="5"/>
        <v>1</v>
      </c>
    </row>
    <row r="45" spans="1:14" x14ac:dyDescent="0.25">
      <c r="A45" s="7">
        <v>43509</v>
      </c>
      <c r="B45" s="1" t="s">
        <v>15</v>
      </c>
      <c r="C45" s="1" t="str">
        <f>VLOOKUP(B45,Datos1!$F$1:$H$52,3,FALSE)</f>
        <v>Medium-sized business</v>
      </c>
      <c r="D45" s="1" t="str">
        <f ca="1">VLOOKUP(IF(RANDBETWEEN(1,100)&lt;=60, 1, IF(RANDBETWEEN(1,100)&lt;=75, 2, 3)),Datos1!$B$62:$C$64,2,FALSE)</f>
        <v>Contract Manufacturing</v>
      </c>
      <c r="E45" s="1" t="str">
        <f ca="1">VLOOKUP(IF(RANDBETWEEN(1,100)&lt;=70, 1, IF(RANDBETWEEN(1,100)&lt;=70+10, 2, IF(RANDBETWEEN(1,100)&lt;=70+10+10, 3, IF(RANDBETWEEN(1,100)&lt;=70+10+10+10, 4, 5)))),Datos1!$B$66:$C$70,2,FALSE)</f>
        <v>Overdue</v>
      </c>
      <c r="F45" s="1" t="str">
        <f>VLOOKUP(B45,Datos1!$F$1:$H$52,2,FALSE)</f>
        <v>Míchigan</v>
      </c>
      <c r="G45" s="8">
        <f t="shared" ca="1" si="6"/>
        <v>421445</v>
      </c>
      <c r="H45" s="8">
        <f t="shared" ca="1" si="7"/>
        <v>96932.35</v>
      </c>
      <c r="I45" s="9">
        <f t="shared" ca="1" si="0"/>
        <v>0.23</v>
      </c>
      <c r="J45" s="1" t="str">
        <f t="shared" si="1"/>
        <v>February</v>
      </c>
      <c r="K45" s="1">
        <f t="shared" si="2"/>
        <v>2</v>
      </c>
      <c r="L45" s="1" t="str">
        <f t="shared" si="3"/>
        <v>2019</v>
      </c>
      <c r="M45" s="1">
        <f t="shared" si="4"/>
        <v>7</v>
      </c>
      <c r="N45" s="10">
        <f t="shared" si="5"/>
        <v>1</v>
      </c>
    </row>
    <row r="46" spans="1:14" x14ac:dyDescent="0.25">
      <c r="A46" s="7">
        <v>43510</v>
      </c>
      <c r="B46" s="1" t="s">
        <v>25</v>
      </c>
      <c r="C46" s="1" t="str">
        <f>VLOOKUP(B46,Datos1!$F$1:$H$52,3,FALSE)</f>
        <v>Corporation</v>
      </c>
      <c r="D46" s="1" t="str">
        <f ca="1">VLOOKUP(IF(RANDBETWEEN(1,100)&lt;=60, 1, IF(RANDBETWEEN(1,100)&lt;=75, 2, 3)),Datos1!$B$62:$C$64,2,FALSE)</f>
        <v>FMCG</v>
      </c>
      <c r="E46" s="1" t="str">
        <f ca="1">VLOOKUP(IF(RANDBETWEEN(1,100)&lt;=70, 1, IF(RANDBETWEEN(1,100)&lt;=70+10, 2, IF(RANDBETWEEN(1,100)&lt;=70+10+10, 3, IF(RANDBETWEEN(1,100)&lt;=70+10+10+10, 4, 5)))),Datos1!$B$66:$C$70,2,FALSE)</f>
        <v>Pending</v>
      </c>
      <c r="F46" s="1" t="str">
        <f>VLOOKUP(B46,Datos1!$F$1:$H$52,2,FALSE)</f>
        <v>Míchigan</v>
      </c>
      <c r="G46" s="8">
        <f t="shared" ca="1" si="6"/>
        <v>958983</v>
      </c>
      <c r="H46" s="8">
        <f t="shared" ca="1" si="7"/>
        <v>469901.67</v>
      </c>
      <c r="I46" s="9">
        <f t="shared" ca="1" si="0"/>
        <v>0.49</v>
      </c>
      <c r="J46" s="1" t="str">
        <f t="shared" si="1"/>
        <v>February</v>
      </c>
      <c r="K46" s="1">
        <f t="shared" si="2"/>
        <v>2</v>
      </c>
      <c r="L46" s="1" t="str">
        <f t="shared" si="3"/>
        <v>2019</v>
      </c>
      <c r="M46" s="1">
        <f t="shared" si="4"/>
        <v>7</v>
      </c>
      <c r="N46" s="10">
        <f t="shared" si="5"/>
        <v>1</v>
      </c>
    </row>
    <row r="47" spans="1:14" x14ac:dyDescent="0.25">
      <c r="A47" s="7">
        <v>43511</v>
      </c>
      <c r="B47" s="1" t="s">
        <v>55</v>
      </c>
      <c r="C47" s="1" t="str">
        <f>VLOOKUP(B47,Datos1!$F$1:$H$52,3,FALSE)</f>
        <v>Medium-sized business</v>
      </c>
      <c r="D47" s="1" t="str">
        <f ca="1">VLOOKUP(IF(RANDBETWEEN(1,100)&lt;=60, 1, IF(RANDBETWEEN(1,100)&lt;=75, 2, 3)),Datos1!$B$62:$C$64,2,FALSE)</f>
        <v>Industrial cereal products</v>
      </c>
      <c r="E47" s="1" t="str">
        <f ca="1">VLOOKUP(IF(RANDBETWEEN(1,100)&lt;=70, 1, IF(RANDBETWEEN(1,100)&lt;=70+10, 2, IF(RANDBETWEEN(1,100)&lt;=70+10+10, 3, IF(RANDBETWEEN(1,100)&lt;=70+10+10+10, 4, 5)))),Datos1!$B$66:$C$70,2,FALSE)</f>
        <v>Paid</v>
      </c>
      <c r="F47" s="1" t="str">
        <f>VLOOKUP(B47,Datos1!$F$1:$H$52,2,FALSE)</f>
        <v>Pensilvania</v>
      </c>
      <c r="G47" s="8">
        <f t="shared" ca="1" si="6"/>
        <v>340938</v>
      </c>
      <c r="H47" s="8">
        <f t="shared" ca="1" si="7"/>
        <v>78415.740000000005</v>
      </c>
      <c r="I47" s="9">
        <f t="shared" ca="1" si="0"/>
        <v>0.23</v>
      </c>
      <c r="J47" s="1" t="str">
        <f t="shared" si="1"/>
        <v>February</v>
      </c>
      <c r="K47" s="1">
        <f t="shared" si="2"/>
        <v>2</v>
      </c>
      <c r="L47" s="1" t="str">
        <f t="shared" si="3"/>
        <v>2019</v>
      </c>
      <c r="M47" s="1">
        <f t="shared" si="4"/>
        <v>7</v>
      </c>
      <c r="N47" s="10">
        <f t="shared" si="5"/>
        <v>1</v>
      </c>
    </row>
    <row r="48" spans="1:14" x14ac:dyDescent="0.25">
      <c r="A48" s="7">
        <v>43512</v>
      </c>
      <c r="B48" s="1" t="s">
        <v>35</v>
      </c>
      <c r="C48" s="1" t="str">
        <f>VLOOKUP(B48,Datos1!$F$1:$H$52,3,FALSE)</f>
        <v>Medium-sized business</v>
      </c>
      <c r="D48" s="1" t="str">
        <f ca="1">VLOOKUP(IF(RANDBETWEEN(1,100)&lt;=60, 1, IF(RANDBETWEEN(1,100)&lt;=75, 2, 3)),Datos1!$B$62:$C$64,2,FALSE)</f>
        <v>FMCG</v>
      </c>
      <c r="E48" s="1" t="str">
        <f ca="1">VLOOKUP(IF(RANDBETWEEN(1,100)&lt;=70, 1, IF(RANDBETWEEN(1,100)&lt;=70+10, 2, IF(RANDBETWEEN(1,100)&lt;=70+10+10, 3, IF(RANDBETWEEN(1,100)&lt;=70+10+10+10, 4, 5)))),Datos1!$B$66:$C$70,2,FALSE)</f>
        <v>Paid</v>
      </c>
      <c r="F48" s="1" t="str">
        <f>VLOOKUP(B48,Datos1!$F$1:$H$52,2,FALSE)</f>
        <v>Ohio</v>
      </c>
      <c r="G48" s="8">
        <f t="shared" ca="1" si="6"/>
        <v>498073</v>
      </c>
      <c r="H48" s="8">
        <f t="shared" ca="1" si="7"/>
        <v>313785.99</v>
      </c>
      <c r="I48" s="9">
        <f t="shared" ca="1" si="0"/>
        <v>0.63</v>
      </c>
      <c r="J48" s="1" t="str">
        <f t="shared" si="1"/>
        <v>February</v>
      </c>
      <c r="K48" s="1">
        <f t="shared" si="2"/>
        <v>2</v>
      </c>
      <c r="L48" s="1" t="str">
        <f t="shared" si="3"/>
        <v>2019</v>
      </c>
      <c r="M48" s="1">
        <f t="shared" si="4"/>
        <v>7</v>
      </c>
      <c r="N48" s="10">
        <f t="shared" si="5"/>
        <v>1</v>
      </c>
    </row>
    <row r="49" spans="1:14" x14ac:dyDescent="0.25">
      <c r="A49" s="7">
        <v>43513</v>
      </c>
      <c r="B49" s="1" t="s">
        <v>38</v>
      </c>
      <c r="C49" s="1" t="str">
        <f>VLOOKUP(B49,Datos1!$F$1:$H$52,3,FALSE)</f>
        <v>Small business</v>
      </c>
      <c r="D49" s="1" t="str">
        <f ca="1">VLOOKUP(IF(RANDBETWEEN(1,100)&lt;=60, 1, IF(RANDBETWEEN(1,100)&lt;=75, 2, 3)),Datos1!$B$62:$C$64,2,FALSE)</f>
        <v>FMCG</v>
      </c>
      <c r="E49" s="1" t="str">
        <f ca="1">VLOOKUP(IF(RANDBETWEEN(1,100)&lt;=70, 1, IF(RANDBETWEEN(1,100)&lt;=70+10, 2, IF(RANDBETWEEN(1,100)&lt;=70+10+10, 3, IF(RANDBETWEEN(1,100)&lt;=70+10+10+10, 4, 5)))),Datos1!$B$66:$C$70,2,FALSE)</f>
        <v>Pending</v>
      </c>
      <c r="F49" s="1" t="str">
        <f>VLOOKUP(B49,Datos1!$F$1:$H$52,2,FALSE)</f>
        <v>Tennessee</v>
      </c>
      <c r="G49" s="8">
        <f t="shared" ca="1" si="6"/>
        <v>135618</v>
      </c>
      <c r="H49" s="8">
        <f t="shared" ca="1" si="7"/>
        <v>84083.16</v>
      </c>
      <c r="I49" s="9">
        <f t="shared" ca="1" si="0"/>
        <v>0.62</v>
      </c>
      <c r="J49" s="1" t="str">
        <f t="shared" si="1"/>
        <v>February</v>
      </c>
      <c r="K49" s="1">
        <f t="shared" si="2"/>
        <v>2</v>
      </c>
      <c r="L49" s="1" t="str">
        <f t="shared" si="3"/>
        <v>2019</v>
      </c>
      <c r="M49" s="1">
        <f t="shared" si="4"/>
        <v>7</v>
      </c>
      <c r="N49" s="10">
        <f t="shared" si="5"/>
        <v>1</v>
      </c>
    </row>
    <row r="50" spans="1:14" x14ac:dyDescent="0.25">
      <c r="A50" s="7">
        <v>43514</v>
      </c>
      <c r="B50" s="1" t="s">
        <v>34</v>
      </c>
      <c r="C50" s="1" t="str">
        <f>VLOOKUP(B50,Datos1!$F$1:$H$52,3,FALSE)</f>
        <v>Medium-sized business</v>
      </c>
      <c r="D50" s="1" t="str">
        <f ca="1">VLOOKUP(IF(RANDBETWEEN(1,100)&lt;=60, 1, IF(RANDBETWEEN(1,100)&lt;=75, 2, 3)),Datos1!$B$62:$C$64,2,FALSE)</f>
        <v>Contract Manufacturing</v>
      </c>
      <c r="E50" s="1" t="str">
        <f ca="1">VLOOKUP(IF(RANDBETWEEN(1,100)&lt;=70, 1, IF(RANDBETWEEN(1,100)&lt;=70+10, 2, IF(RANDBETWEEN(1,100)&lt;=70+10+10, 3, IF(RANDBETWEEN(1,100)&lt;=70+10+10+10, 4, 5)))),Datos1!$B$66:$C$70,2,FALSE)</f>
        <v>Paid</v>
      </c>
      <c r="F50" s="1" t="str">
        <f>VLOOKUP(B50,Datos1!$F$1:$H$52,2,FALSE)</f>
        <v>California</v>
      </c>
      <c r="G50" s="8">
        <f t="shared" ca="1" si="6"/>
        <v>353383</v>
      </c>
      <c r="H50" s="8">
        <f t="shared" ca="1" si="7"/>
        <v>98947.24</v>
      </c>
      <c r="I50" s="9">
        <f t="shared" ca="1" si="0"/>
        <v>0.28000000000000003</v>
      </c>
      <c r="J50" s="1" t="str">
        <f t="shared" si="1"/>
        <v>February</v>
      </c>
      <c r="K50" s="1">
        <f t="shared" si="2"/>
        <v>2</v>
      </c>
      <c r="L50" s="1" t="str">
        <f t="shared" si="3"/>
        <v>2019</v>
      </c>
      <c r="M50" s="1">
        <f t="shared" si="4"/>
        <v>8</v>
      </c>
      <c r="N50" s="10">
        <f t="shared" si="5"/>
        <v>1</v>
      </c>
    </row>
    <row r="51" spans="1:14" x14ac:dyDescent="0.25">
      <c r="A51" s="7">
        <v>43515</v>
      </c>
      <c r="B51" s="1" t="s">
        <v>23</v>
      </c>
      <c r="C51" s="1" t="str">
        <f>VLOOKUP(B51,Datos1!$F$1:$H$52,3,FALSE)</f>
        <v>Corporation</v>
      </c>
      <c r="D51" s="1" t="str">
        <f ca="1">VLOOKUP(IF(RANDBETWEEN(1,100)&lt;=60, 1, IF(RANDBETWEEN(1,100)&lt;=75, 2, 3)),Datos1!$B$62:$C$64,2,FALSE)</f>
        <v>Contract Manufacturing</v>
      </c>
      <c r="E51" s="1" t="str">
        <f ca="1">VLOOKUP(IF(RANDBETWEEN(1,100)&lt;=70, 1, IF(RANDBETWEEN(1,100)&lt;=70+10, 2, IF(RANDBETWEEN(1,100)&lt;=70+10+10, 3, IF(RANDBETWEEN(1,100)&lt;=70+10+10+10, 4, 5)))),Datos1!$B$66:$C$70,2,FALSE)</f>
        <v>Paid</v>
      </c>
      <c r="F51" s="1" t="str">
        <f>VLOOKUP(B51,Datos1!$F$1:$H$52,2,FALSE)</f>
        <v>Nueva Jersey</v>
      </c>
      <c r="G51" s="8">
        <f t="shared" ca="1" si="6"/>
        <v>653985</v>
      </c>
      <c r="H51" s="8">
        <f t="shared" ca="1" si="7"/>
        <v>228894.75</v>
      </c>
      <c r="I51" s="9">
        <f t="shared" ca="1" si="0"/>
        <v>0.35</v>
      </c>
      <c r="J51" s="1" t="str">
        <f t="shared" si="1"/>
        <v>February</v>
      </c>
      <c r="K51" s="1">
        <f t="shared" si="2"/>
        <v>2</v>
      </c>
      <c r="L51" s="1" t="str">
        <f t="shared" si="3"/>
        <v>2019</v>
      </c>
      <c r="M51" s="1">
        <f t="shared" si="4"/>
        <v>8</v>
      </c>
      <c r="N51" s="10">
        <f t="shared" si="5"/>
        <v>1</v>
      </c>
    </row>
    <row r="52" spans="1:14" x14ac:dyDescent="0.25">
      <c r="A52" s="7">
        <v>43516</v>
      </c>
      <c r="B52" s="1" t="s">
        <v>36</v>
      </c>
      <c r="C52" s="1" t="str">
        <f>VLOOKUP(B52,Datos1!$F$1:$H$52,3,FALSE)</f>
        <v>Medium-sized business</v>
      </c>
      <c r="D52" s="1" t="str">
        <f ca="1">VLOOKUP(IF(RANDBETWEEN(1,100)&lt;=60, 1, IF(RANDBETWEEN(1,100)&lt;=75, 2, 3)),Datos1!$B$62:$C$64,2,FALSE)</f>
        <v>FMCG</v>
      </c>
      <c r="E52" s="1" t="str">
        <f ca="1">VLOOKUP(IF(RANDBETWEEN(1,100)&lt;=70, 1, IF(RANDBETWEEN(1,100)&lt;=70+10, 2, IF(RANDBETWEEN(1,100)&lt;=70+10+10, 3, IF(RANDBETWEEN(1,100)&lt;=70+10+10+10, 4, 5)))),Datos1!$B$66:$C$70,2,FALSE)</f>
        <v>Pending</v>
      </c>
      <c r="F52" s="1" t="str">
        <f>VLOOKUP(B52,Datos1!$F$1:$H$52,2,FALSE)</f>
        <v>Arizona</v>
      </c>
      <c r="G52" s="8">
        <f t="shared" ca="1" si="6"/>
        <v>475878</v>
      </c>
      <c r="H52" s="8">
        <f t="shared" ca="1" si="7"/>
        <v>242697.78</v>
      </c>
      <c r="I52" s="9">
        <f t="shared" ca="1" si="0"/>
        <v>0.51</v>
      </c>
      <c r="J52" s="1" t="str">
        <f t="shared" si="1"/>
        <v>February</v>
      </c>
      <c r="K52" s="1">
        <f t="shared" si="2"/>
        <v>2</v>
      </c>
      <c r="L52" s="1" t="str">
        <f t="shared" si="3"/>
        <v>2019</v>
      </c>
      <c r="M52" s="1">
        <f t="shared" si="4"/>
        <v>8</v>
      </c>
      <c r="N52" s="10">
        <f t="shared" si="5"/>
        <v>1</v>
      </c>
    </row>
    <row r="53" spans="1:14" x14ac:dyDescent="0.25">
      <c r="A53" s="7">
        <v>43517</v>
      </c>
      <c r="B53" s="1" t="s">
        <v>30</v>
      </c>
      <c r="C53" s="1" t="str">
        <f>VLOOKUP(B53,Datos1!$F$1:$H$52,3,FALSE)</f>
        <v>Medium-sized business</v>
      </c>
      <c r="D53" s="1" t="str">
        <f ca="1">VLOOKUP(IF(RANDBETWEEN(1,100)&lt;=60, 1, IF(RANDBETWEEN(1,100)&lt;=75, 2, 3)),Datos1!$B$62:$C$64,2,FALSE)</f>
        <v>Contract Manufacturing</v>
      </c>
      <c r="E53" s="1" t="str">
        <f ca="1">VLOOKUP(IF(RANDBETWEEN(1,100)&lt;=70, 1, IF(RANDBETWEEN(1,100)&lt;=70+10, 2, IF(RANDBETWEEN(1,100)&lt;=70+10+10, 3, IF(RANDBETWEEN(1,100)&lt;=70+10+10+10, 4, 5)))),Datos1!$B$66:$C$70,2,FALSE)</f>
        <v>Paid</v>
      </c>
      <c r="F53" s="1" t="str">
        <f>VLOOKUP(B53,Datos1!$F$1:$H$52,2,FALSE)</f>
        <v>Washington</v>
      </c>
      <c r="G53" s="8">
        <f t="shared" ca="1" si="6"/>
        <v>348230</v>
      </c>
      <c r="H53" s="8">
        <f t="shared" ca="1" si="7"/>
        <v>139292</v>
      </c>
      <c r="I53" s="9">
        <f t="shared" ca="1" si="0"/>
        <v>0.4</v>
      </c>
      <c r="J53" s="1" t="str">
        <f t="shared" si="1"/>
        <v>February</v>
      </c>
      <c r="K53" s="1">
        <f t="shared" si="2"/>
        <v>2</v>
      </c>
      <c r="L53" s="1" t="str">
        <f t="shared" si="3"/>
        <v>2019</v>
      </c>
      <c r="M53" s="1">
        <f t="shared" si="4"/>
        <v>8</v>
      </c>
      <c r="N53" s="10">
        <f t="shared" si="5"/>
        <v>1</v>
      </c>
    </row>
    <row r="54" spans="1:14" x14ac:dyDescent="0.25">
      <c r="A54" s="7">
        <v>43518</v>
      </c>
      <c r="B54" s="1" t="s">
        <v>6</v>
      </c>
      <c r="C54" s="1" t="str">
        <f>VLOOKUP(B54,Datos1!$F$1:$H$52,3,FALSE)</f>
        <v>Corporation</v>
      </c>
      <c r="D54" s="1" t="str">
        <f ca="1">VLOOKUP(IF(RANDBETWEEN(1,100)&lt;=60, 1, IF(RANDBETWEEN(1,100)&lt;=75, 2, 3)),Datos1!$B$62:$C$64,2,FALSE)</f>
        <v>FMCG</v>
      </c>
      <c r="E54" s="1" t="str">
        <f ca="1">VLOOKUP(IF(RANDBETWEEN(1,100)&lt;=70, 1, IF(RANDBETWEEN(1,100)&lt;=70+10, 2, IF(RANDBETWEEN(1,100)&lt;=70+10+10, 3, IF(RANDBETWEEN(1,100)&lt;=70+10+10+10, 4, 5)))),Datos1!$B$66:$C$70,2,FALSE)</f>
        <v>Paid</v>
      </c>
      <c r="F54" s="1" t="str">
        <f>VLOOKUP(B54,Datos1!$F$1:$H$52,2,FALSE)</f>
        <v>Washington</v>
      </c>
      <c r="G54" s="8">
        <f t="shared" ca="1" si="6"/>
        <v>1322707</v>
      </c>
      <c r="H54" s="8">
        <f t="shared" ca="1" si="7"/>
        <v>793624.2</v>
      </c>
      <c r="I54" s="9">
        <f t="shared" ca="1" si="0"/>
        <v>0.6</v>
      </c>
      <c r="J54" s="1" t="str">
        <f t="shared" si="1"/>
        <v>February</v>
      </c>
      <c r="K54" s="1">
        <f t="shared" si="2"/>
        <v>2</v>
      </c>
      <c r="L54" s="1" t="str">
        <f t="shared" si="3"/>
        <v>2019</v>
      </c>
      <c r="M54" s="1">
        <f t="shared" si="4"/>
        <v>8</v>
      </c>
      <c r="N54" s="10">
        <f t="shared" si="5"/>
        <v>1</v>
      </c>
    </row>
    <row r="55" spans="1:14" x14ac:dyDescent="0.25">
      <c r="A55" s="7">
        <v>43519</v>
      </c>
      <c r="B55" s="1" t="s">
        <v>27</v>
      </c>
      <c r="C55" s="1" t="str">
        <f>VLOOKUP(B55,Datos1!$F$1:$H$52,3,FALSE)</f>
        <v>Corporation</v>
      </c>
      <c r="D55" s="1" t="str">
        <f ca="1">VLOOKUP(IF(RANDBETWEEN(1,100)&lt;=60, 1, IF(RANDBETWEEN(1,100)&lt;=75, 2, 3)),Datos1!$B$62:$C$64,2,FALSE)</f>
        <v>Contract Manufacturing</v>
      </c>
      <c r="E55" s="1" t="str">
        <f ca="1">VLOOKUP(IF(RANDBETWEEN(1,100)&lt;=70, 1, IF(RANDBETWEEN(1,100)&lt;=70+10, 2, IF(RANDBETWEEN(1,100)&lt;=70+10+10, 3, IF(RANDBETWEEN(1,100)&lt;=70+10+10+10, 4, 5)))),Datos1!$B$66:$C$70,2,FALSE)</f>
        <v>Paid</v>
      </c>
      <c r="F55" s="1" t="str">
        <f>VLOOKUP(B55,Datos1!$F$1:$H$52,2,FALSE)</f>
        <v>Virginia</v>
      </c>
      <c r="G55" s="8">
        <f t="shared" ca="1" si="6"/>
        <v>1593126</v>
      </c>
      <c r="H55" s="8">
        <f t="shared" ca="1" si="7"/>
        <v>430144.02</v>
      </c>
      <c r="I55" s="9">
        <f t="shared" ca="1" si="0"/>
        <v>0.27</v>
      </c>
      <c r="J55" s="1" t="str">
        <f t="shared" si="1"/>
        <v>February</v>
      </c>
      <c r="K55" s="1">
        <f t="shared" si="2"/>
        <v>2</v>
      </c>
      <c r="L55" s="1" t="str">
        <f t="shared" si="3"/>
        <v>2019</v>
      </c>
      <c r="M55" s="1">
        <f t="shared" si="4"/>
        <v>8</v>
      </c>
      <c r="N55" s="10">
        <f t="shared" si="5"/>
        <v>1</v>
      </c>
    </row>
    <row r="56" spans="1:14" x14ac:dyDescent="0.25">
      <c r="A56" s="7">
        <v>43520</v>
      </c>
      <c r="B56" s="1" t="s">
        <v>51</v>
      </c>
      <c r="C56" s="1" t="str">
        <f>VLOOKUP(B56,Datos1!$F$1:$H$52,3,FALSE)</f>
        <v>Corporation</v>
      </c>
      <c r="D56" s="1" t="str">
        <f ca="1">VLOOKUP(IF(RANDBETWEEN(1,100)&lt;=60, 1, IF(RANDBETWEEN(1,100)&lt;=75, 2, 3)),Datos1!$B$62:$C$64,2,FALSE)</f>
        <v>FMCG</v>
      </c>
      <c r="E56" s="1" t="str">
        <f ca="1">VLOOKUP(IF(RANDBETWEEN(1,100)&lt;=70, 1, IF(RANDBETWEEN(1,100)&lt;=70+10, 2, IF(RANDBETWEEN(1,100)&lt;=70+10+10, 3, IF(RANDBETWEEN(1,100)&lt;=70+10+10+10, 4, 5)))),Datos1!$B$66:$C$70,2,FALSE)</f>
        <v>Paid</v>
      </c>
      <c r="F56" s="1" t="str">
        <f>VLOOKUP(B56,Datos1!$F$1:$H$52,2,FALSE)</f>
        <v>California</v>
      </c>
      <c r="G56" s="8">
        <f t="shared" ca="1" si="6"/>
        <v>1647082</v>
      </c>
      <c r="H56" s="8">
        <f t="shared" ca="1" si="7"/>
        <v>938836.73999999987</v>
      </c>
      <c r="I56" s="9">
        <f t="shared" ca="1" si="0"/>
        <v>0.56999999999999995</v>
      </c>
      <c r="J56" s="1" t="str">
        <f t="shared" si="1"/>
        <v>February</v>
      </c>
      <c r="K56" s="1">
        <f t="shared" si="2"/>
        <v>2</v>
      </c>
      <c r="L56" s="1" t="str">
        <f t="shared" si="3"/>
        <v>2019</v>
      </c>
      <c r="M56" s="1">
        <f t="shared" si="4"/>
        <v>8</v>
      </c>
      <c r="N56" s="10">
        <f t="shared" si="5"/>
        <v>1</v>
      </c>
    </row>
    <row r="57" spans="1:14" x14ac:dyDescent="0.25">
      <c r="A57" s="7">
        <v>43521</v>
      </c>
      <c r="B57" s="1" t="s">
        <v>56</v>
      </c>
      <c r="C57" s="1" t="str">
        <f>VLOOKUP(B57,Datos1!$F$1:$H$52,3,FALSE)</f>
        <v>Small business</v>
      </c>
      <c r="D57" s="1" t="str">
        <f ca="1">VLOOKUP(IF(RANDBETWEEN(1,100)&lt;=60, 1, IF(RANDBETWEEN(1,100)&lt;=75, 2, 3)),Datos1!$B$62:$C$64,2,FALSE)</f>
        <v>FMCG</v>
      </c>
      <c r="E57" s="1" t="str">
        <f ca="1">VLOOKUP(IF(RANDBETWEEN(1,100)&lt;=70, 1, IF(RANDBETWEEN(1,100)&lt;=70+10, 2, IF(RANDBETWEEN(1,100)&lt;=70+10+10, 3, IF(RANDBETWEEN(1,100)&lt;=70+10+10+10, 4, 5)))),Datos1!$B$66:$C$70,2,FALSE)</f>
        <v>Paid</v>
      </c>
      <c r="F57" s="1" t="str">
        <f>VLOOKUP(B57,Datos1!$F$1:$H$52,2,FALSE)</f>
        <v>Illinois</v>
      </c>
      <c r="G57" s="8">
        <f t="shared" ca="1" si="6"/>
        <v>183374</v>
      </c>
      <c r="H57" s="8">
        <f t="shared" ca="1" si="7"/>
        <v>64180.899999999994</v>
      </c>
      <c r="I57" s="9">
        <f t="shared" ca="1" si="0"/>
        <v>0.35</v>
      </c>
      <c r="J57" s="1" t="str">
        <f t="shared" si="1"/>
        <v>February</v>
      </c>
      <c r="K57" s="1">
        <f t="shared" si="2"/>
        <v>2</v>
      </c>
      <c r="L57" s="1" t="str">
        <f t="shared" si="3"/>
        <v>2019</v>
      </c>
      <c r="M57" s="1">
        <f t="shared" si="4"/>
        <v>9</v>
      </c>
      <c r="N57" s="10">
        <f t="shared" si="5"/>
        <v>1</v>
      </c>
    </row>
    <row r="58" spans="1:14" x14ac:dyDescent="0.25">
      <c r="A58" s="7">
        <v>43522</v>
      </c>
      <c r="B58" s="1" t="s">
        <v>12</v>
      </c>
      <c r="C58" s="1" t="str">
        <f>VLOOKUP(B58,Datos1!$F$1:$H$52,3,FALSE)</f>
        <v>Corporation</v>
      </c>
      <c r="D58" s="1" t="str">
        <f ca="1">VLOOKUP(IF(RANDBETWEEN(1,100)&lt;=60, 1, IF(RANDBETWEEN(1,100)&lt;=75, 2, 3)),Datos1!$B$62:$C$64,2,FALSE)</f>
        <v>Contract Manufacturing</v>
      </c>
      <c r="E58" s="1" t="str">
        <f ca="1">VLOOKUP(IF(RANDBETWEEN(1,100)&lt;=70, 1, IF(RANDBETWEEN(1,100)&lt;=70+10, 2, IF(RANDBETWEEN(1,100)&lt;=70+10+10, 3, IF(RANDBETWEEN(1,100)&lt;=70+10+10+10, 4, 5)))),Datos1!$B$66:$C$70,2,FALSE)</f>
        <v>Paid</v>
      </c>
      <c r="F58" s="1" t="str">
        <f>VLOOKUP(B58,Datos1!$F$1:$H$52,2,FALSE)</f>
        <v>Washington</v>
      </c>
      <c r="G58" s="8">
        <f t="shared" ca="1" si="6"/>
        <v>1290170</v>
      </c>
      <c r="H58" s="8">
        <f t="shared" ca="1" si="7"/>
        <v>335444.2</v>
      </c>
      <c r="I58" s="9">
        <f t="shared" ca="1" si="0"/>
        <v>0.26</v>
      </c>
      <c r="J58" s="1" t="str">
        <f t="shared" si="1"/>
        <v>February</v>
      </c>
      <c r="K58" s="1">
        <f t="shared" si="2"/>
        <v>2</v>
      </c>
      <c r="L58" s="1" t="str">
        <f t="shared" si="3"/>
        <v>2019</v>
      </c>
      <c r="M58" s="1">
        <f t="shared" si="4"/>
        <v>9</v>
      </c>
      <c r="N58" s="10">
        <f t="shared" si="5"/>
        <v>1</v>
      </c>
    </row>
    <row r="59" spans="1:14" x14ac:dyDescent="0.25">
      <c r="A59" s="7">
        <v>43523</v>
      </c>
      <c r="B59" s="1" t="s">
        <v>39</v>
      </c>
      <c r="C59" s="1" t="str">
        <f>VLOOKUP(B59,Datos1!$F$1:$H$52,3,FALSE)</f>
        <v>Corporation</v>
      </c>
      <c r="D59" s="1" t="str">
        <f ca="1">VLOOKUP(IF(RANDBETWEEN(1,100)&lt;=60, 1, IF(RANDBETWEEN(1,100)&lt;=75, 2, 3)),Datos1!$B$62:$C$64,2,FALSE)</f>
        <v>FMCG</v>
      </c>
      <c r="E59" s="1" t="str">
        <f ca="1">VLOOKUP(IF(RANDBETWEEN(1,100)&lt;=70, 1, IF(RANDBETWEEN(1,100)&lt;=70+10, 2, IF(RANDBETWEEN(1,100)&lt;=70+10+10, 3, IF(RANDBETWEEN(1,100)&lt;=70+10+10+10, 4, 5)))),Datos1!$B$66:$C$70,2,FALSE)</f>
        <v>Paid</v>
      </c>
      <c r="F59" s="1" t="str">
        <f>VLOOKUP(B59,Datos1!$F$1:$H$52,2,FALSE)</f>
        <v>Misuri</v>
      </c>
      <c r="G59" s="8">
        <f t="shared" ca="1" si="6"/>
        <v>509841</v>
      </c>
      <c r="H59" s="8">
        <f t="shared" ca="1" si="7"/>
        <v>275314.14</v>
      </c>
      <c r="I59" s="9">
        <f t="shared" ca="1" si="0"/>
        <v>0.54</v>
      </c>
      <c r="J59" s="1" t="str">
        <f t="shared" si="1"/>
        <v>February</v>
      </c>
      <c r="K59" s="1">
        <f t="shared" si="2"/>
        <v>2</v>
      </c>
      <c r="L59" s="1" t="str">
        <f t="shared" si="3"/>
        <v>2019</v>
      </c>
      <c r="M59" s="1">
        <f t="shared" si="4"/>
        <v>9</v>
      </c>
      <c r="N59" s="10">
        <f t="shared" si="5"/>
        <v>1</v>
      </c>
    </row>
    <row r="60" spans="1:14" x14ac:dyDescent="0.25">
      <c r="A60" s="7">
        <v>43524</v>
      </c>
      <c r="B60" s="1" t="s">
        <v>54</v>
      </c>
      <c r="C60" s="1" t="str">
        <f>VLOOKUP(B60,Datos1!$F$1:$H$52,3,FALSE)</f>
        <v>Small business</v>
      </c>
      <c r="D60" s="1" t="str">
        <f ca="1">VLOOKUP(IF(RANDBETWEEN(1,100)&lt;=60, 1, IF(RANDBETWEEN(1,100)&lt;=75, 2, 3)),Datos1!$B$62:$C$64,2,FALSE)</f>
        <v>Contract Manufacturing</v>
      </c>
      <c r="E60" s="1" t="str">
        <f ca="1">VLOOKUP(IF(RANDBETWEEN(1,100)&lt;=70, 1, IF(RANDBETWEEN(1,100)&lt;=70+10, 2, IF(RANDBETWEEN(1,100)&lt;=70+10+10, 3, IF(RANDBETWEEN(1,100)&lt;=70+10+10+10, 4, 5)))),Datos1!$B$66:$C$70,2,FALSE)</f>
        <v>Paid</v>
      </c>
      <c r="F60" s="1" t="str">
        <f>VLOOKUP(B60,Datos1!$F$1:$H$52,2,FALSE)</f>
        <v>Nueva York</v>
      </c>
      <c r="G60" s="8">
        <f t="shared" ca="1" si="6"/>
        <v>194404</v>
      </c>
      <c r="H60" s="8">
        <f t="shared" ca="1" si="7"/>
        <v>44712.920000000006</v>
      </c>
      <c r="I60" s="9">
        <f t="shared" ca="1" si="0"/>
        <v>0.23</v>
      </c>
      <c r="J60" s="1" t="str">
        <f t="shared" si="1"/>
        <v>February</v>
      </c>
      <c r="K60" s="1">
        <f t="shared" si="2"/>
        <v>2</v>
      </c>
      <c r="L60" s="1" t="str">
        <f t="shared" si="3"/>
        <v>2019</v>
      </c>
      <c r="M60" s="1">
        <f t="shared" si="4"/>
        <v>9</v>
      </c>
      <c r="N60" s="10">
        <f t="shared" si="5"/>
        <v>1</v>
      </c>
    </row>
    <row r="61" spans="1:14" x14ac:dyDescent="0.25">
      <c r="A61" s="7">
        <v>43525</v>
      </c>
      <c r="B61" s="1" t="s">
        <v>60</v>
      </c>
      <c r="C61" s="1" t="str">
        <f>VLOOKUP(B61,Datos1!$F$1:$H$52,3,FALSE)</f>
        <v>Medium-sized business</v>
      </c>
      <c r="D61" s="1" t="str">
        <f ca="1">VLOOKUP(IF(RANDBETWEEN(1,100)&lt;=60, 1, IF(RANDBETWEEN(1,100)&lt;=75, 2, 3)),Datos1!$B$62:$C$64,2,FALSE)</f>
        <v>FMCG</v>
      </c>
      <c r="E61" s="1" t="str">
        <f ca="1">VLOOKUP(IF(RANDBETWEEN(1,100)&lt;=70, 1, IF(RANDBETWEEN(1,100)&lt;=70+10, 2, IF(RANDBETWEEN(1,100)&lt;=70+10+10, 3, IF(RANDBETWEEN(1,100)&lt;=70+10+10+10, 4, 5)))),Datos1!$B$66:$C$70,2,FALSE)</f>
        <v>Pending</v>
      </c>
      <c r="F61" s="1" t="str">
        <f>VLOOKUP(B61,Datos1!$F$1:$H$52,2,FALSE)</f>
        <v>Virginia</v>
      </c>
      <c r="G61" s="8">
        <f t="shared" ca="1" si="6"/>
        <v>380022</v>
      </c>
      <c r="H61" s="8">
        <f t="shared" ca="1" si="7"/>
        <v>174810.12</v>
      </c>
      <c r="I61" s="9">
        <f t="shared" ca="1" si="0"/>
        <v>0.46</v>
      </c>
      <c r="J61" s="1" t="str">
        <f t="shared" si="1"/>
        <v>March</v>
      </c>
      <c r="K61" s="1">
        <f t="shared" si="2"/>
        <v>3</v>
      </c>
      <c r="L61" s="1" t="str">
        <f t="shared" si="3"/>
        <v>2019</v>
      </c>
      <c r="M61" s="1">
        <f t="shared" si="4"/>
        <v>9</v>
      </c>
      <c r="N61" s="10">
        <f t="shared" si="5"/>
        <v>1</v>
      </c>
    </row>
    <row r="62" spans="1:14" x14ac:dyDescent="0.25">
      <c r="A62" s="7">
        <v>43526</v>
      </c>
      <c r="B62" s="1" t="s">
        <v>51</v>
      </c>
      <c r="C62" s="1" t="str">
        <f>VLOOKUP(B62,Datos1!$F$1:$H$52,3,FALSE)</f>
        <v>Corporation</v>
      </c>
      <c r="D62" s="1" t="str">
        <f ca="1">VLOOKUP(IF(RANDBETWEEN(1,100)&lt;=60, 1, IF(RANDBETWEEN(1,100)&lt;=75, 2, 3)),Datos1!$B$62:$C$64,2,FALSE)</f>
        <v>FMCG</v>
      </c>
      <c r="E62" s="1" t="str">
        <f ca="1">VLOOKUP(IF(RANDBETWEEN(1,100)&lt;=70, 1, IF(RANDBETWEEN(1,100)&lt;=70+10, 2, IF(RANDBETWEEN(1,100)&lt;=70+10+10, 3, IF(RANDBETWEEN(1,100)&lt;=70+10+10+10, 4, 5)))),Datos1!$B$66:$C$70,2,FALSE)</f>
        <v>Paid</v>
      </c>
      <c r="F62" s="1" t="str">
        <f>VLOOKUP(B62,Datos1!$F$1:$H$52,2,FALSE)</f>
        <v>California</v>
      </c>
      <c r="G62" s="8">
        <f t="shared" ca="1" si="6"/>
        <v>1665136</v>
      </c>
      <c r="H62" s="8">
        <f t="shared" ca="1" si="7"/>
        <v>815916.64</v>
      </c>
      <c r="I62" s="9">
        <f t="shared" ca="1" si="0"/>
        <v>0.49</v>
      </c>
      <c r="J62" s="1" t="str">
        <f t="shared" si="1"/>
        <v>March</v>
      </c>
      <c r="K62" s="1">
        <f t="shared" si="2"/>
        <v>3</v>
      </c>
      <c r="L62" s="1" t="str">
        <f t="shared" si="3"/>
        <v>2019</v>
      </c>
      <c r="M62" s="1">
        <f t="shared" si="4"/>
        <v>9</v>
      </c>
      <c r="N62" s="10">
        <f t="shared" si="5"/>
        <v>1</v>
      </c>
    </row>
    <row r="63" spans="1:14" x14ac:dyDescent="0.25">
      <c r="A63" s="7">
        <v>43527</v>
      </c>
      <c r="B63" s="1" t="s">
        <v>57</v>
      </c>
      <c r="C63" s="1" t="str">
        <f>VLOOKUP(B63,Datos1!$F$1:$H$52,3,FALSE)</f>
        <v>Small business</v>
      </c>
      <c r="D63" s="1" t="str">
        <f ca="1">VLOOKUP(IF(RANDBETWEEN(1,100)&lt;=60, 1, IF(RANDBETWEEN(1,100)&lt;=75, 2, 3)),Datos1!$B$62:$C$64,2,FALSE)</f>
        <v>Contract Manufacturing</v>
      </c>
      <c r="E63" s="1" t="str">
        <f ca="1">VLOOKUP(IF(RANDBETWEEN(1,100)&lt;=70, 1, IF(RANDBETWEEN(1,100)&lt;=70+10, 2, IF(RANDBETWEEN(1,100)&lt;=70+10+10, 3, IF(RANDBETWEEN(1,100)&lt;=70+10+10+10, 4, 5)))),Datos1!$B$66:$C$70,2,FALSE)</f>
        <v>Pending</v>
      </c>
      <c r="F63" s="1" t="str">
        <f>VLOOKUP(B63,Datos1!$F$1:$H$52,2,FALSE)</f>
        <v>Florida</v>
      </c>
      <c r="G63" s="8">
        <f t="shared" ca="1" si="6"/>
        <v>74045</v>
      </c>
      <c r="H63" s="8">
        <f t="shared" ca="1" si="7"/>
        <v>28877.55</v>
      </c>
      <c r="I63" s="9">
        <f t="shared" ca="1" si="0"/>
        <v>0.39</v>
      </c>
      <c r="J63" s="1" t="str">
        <f t="shared" si="1"/>
        <v>March</v>
      </c>
      <c r="K63" s="1">
        <f t="shared" si="2"/>
        <v>3</v>
      </c>
      <c r="L63" s="1" t="str">
        <f t="shared" si="3"/>
        <v>2019</v>
      </c>
      <c r="M63" s="1">
        <f t="shared" si="4"/>
        <v>9</v>
      </c>
      <c r="N63" s="10">
        <f t="shared" si="5"/>
        <v>1</v>
      </c>
    </row>
    <row r="64" spans="1:14" x14ac:dyDescent="0.25">
      <c r="A64" s="7">
        <v>43528</v>
      </c>
      <c r="B64" s="1" t="s">
        <v>6</v>
      </c>
      <c r="C64" s="1" t="str">
        <f>VLOOKUP(B64,Datos1!$F$1:$H$52,3,FALSE)</f>
        <v>Corporation</v>
      </c>
      <c r="D64" s="1" t="str">
        <f ca="1">VLOOKUP(IF(RANDBETWEEN(1,100)&lt;=60, 1, IF(RANDBETWEEN(1,100)&lt;=75, 2, 3)),Datos1!$B$62:$C$64,2,FALSE)</f>
        <v>Contract Manufacturing</v>
      </c>
      <c r="E64" s="1" t="str">
        <f ca="1">VLOOKUP(IF(RANDBETWEEN(1,100)&lt;=70, 1, IF(RANDBETWEEN(1,100)&lt;=70+10, 2, IF(RANDBETWEEN(1,100)&lt;=70+10+10, 3, IF(RANDBETWEEN(1,100)&lt;=70+10+10+10, 4, 5)))),Datos1!$B$66:$C$70,2,FALSE)</f>
        <v>Paid</v>
      </c>
      <c r="F64" s="1" t="str">
        <f>VLOOKUP(B64,Datos1!$F$1:$H$52,2,FALSE)</f>
        <v>Washington</v>
      </c>
      <c r="G64" s="8">
        <f t="shared" ca="1" si="6"/>
        <v>1163170</v>
      </c>
      <c r="H64" s="8">
        <f t="shared" ca="1" si="7"/>
        <v>232634</v>
      </c>
      <c r="I64" s="9">
        <f t="shared" ca="1" si="0"/>
        <v>0.2</v>
      </c>
      <c r="J64" s="1" t="str">
        <f t="shared" si="1"/>
        <v>March</v>
      </c>
      <c r="K64" s="1">
        <f t="shared" si="2"/>
        <v>3</v>
      </c>
      <c r="L64" s="1" t="str">
        <f t="shared" si="3"/>
        <v>2019</v>
      </c>
      <c r="M64" s="1">
        <f t="shared" si="4"/>
        <v>10</v>
      </c>
      <c r="N64" s="10">
        <f t="shared" si="5"/>
        <v>1</v>
      </c>
    </row>
    <row r="65" spans="1:14" x14ac:dyDescent="0.25">
      <c r="A65" s="7">
        <v>43529</v>
      </c>
      <c r="B65" s="1" t="s">
        <v>35</v>
      </c>
      <c r="C65" s="1" t="str">
        <f>VLOOKUP(B65,Datos1!$F$1:$H$52,3,FALSE)</f>
        <v>Medium-sized business</v>
      </c>
      <c r="D65" s="1" t="str">
        <f ca="1">VLOOKUP(IF(RANDBETWEEN(1,100)&lt;=60, 1, IF(RANDBETWEEN(1,100)&lt;=75, 2, 3)),Datos1!$B$62:$C$64,2,FALSE)</f>
        <v>FMCG</v>
      </c>
      <c r="E65" s="1" t="str">
        <f ca="1">VLOOKUP(IF(RANDBETWEEN(1,100)&lt;=70, 1, IF(RANDBETWEEN(1,100)&lt;=70+10, 2, IF(RANDBETWEEN(1,100)&lt;=70+10+10, 3, IF(RANDBETWEEN(1,100)&lt;=70+10+10+10, 4, 5)))),Datos1!$B$66:$C$70,2,FALSE)</f>
        <v>Paid</v>
      </c>
      <c r="F65" s="1" t="str">
        <f>VLOOKUP(B65,Datos1!$F$1:$H$52,2,FALSE)</f>
        <v>Ohio</v>
      </c>
      <c r="G65" s="8">
        <f t="shared" ca="1" si="6"/>
        <v>482084</v>
      </c>
      <c r="H65" s="8">
        <f t="shared" ca="1" si="7"/>
        <v>289250.39999999997</v>
      </c>
      <c r="I65" s="9">
        <f t="shared" ca="1" si="0"/>
        <v>0.6</v>
      </c>
      <c r="J65" s="1" t="str">
        <f t="shared" si="1"/>
        <v>March</v>
      </c>
      <c r="K65" s="1">
        <f t="shared" si="2"/>
        <v>3</v>
      </c>
      <c r="L65" s="1" t="str">
        <f t="shared" si="3"/>
        <v>2019</v>
      </c>
      <c r="M65" s="1">
        <f t="shared" si="4"/>
        <v>10</v>
      </c>
      <c r="N65" s="10">
        <f t="shared" si="5"/>
        <v>1</v>
      </c>
    </row>
    <row r="66" spans="1:14" x14ac:dyDescent="0.25">
      <c r="A66" s="7">
        <v>43530</v>
      </c>
      <c r="B66" s="1" t="s">
        <v>60</v>
      </c>
      <c r="C66" s="1" t="str">
        <f>VLOOKUP(B66,Datos1!$F$1:$H$52,3,FALSE)</f>
        <v>Medium-sized business</v>
      </c>
      <c r="D66" s="1" t="str">
        <f ca="1">VLOOKUP(IF(RANDBETWEEN(1,100)&lt;=60, 1, IF(RANDBETWEEN(1,100)&lt;=75, 2, 3)),Datos1!$B$62:$C$64,2,FALSE)</f>
        <v>FMCG</v>
      </c>
      <c r="E66" s="1" t="str">
        <f ca="1">VLOOKUP(IF(RANDBETWEEN(1,100)&lt;=70, 1, IF(RANDBETWEEN(1,100)&lt;=70+10, 2, IF(RANDBETWEEN(1,100)&lt;=70+10+10, 3, IF(RANDBETWEEN(1,100)&lt;=70+10+10+10, 4, 5)))),Datos1!$B$66:$C$70,2,FALSE)</f>
        <v>Paid</v>
      </c>
      <c r="F66" s="1" t="str">
        <f>VLOOKUP(B66,Datos1!$F$1:$H$52,2,FALSE)</f>
        <v>Virginia</v>
      </c>
      <c r="G66" s="8">
        <f t="shared" ca="1" si="6"/>
        <v>453072</v>
      </c>
      <c r="H66" s="8">
        <f t="shared" ca="1" si="7"/>
        <v>258251.03999999998</v>
      </c>
      <c r="I66" s="9">
        <f t="shared" ref="I66:I129" ca="1" si="8">IF(D66="FMCG",(RANDBETWEEN(35,65)/100),IF(D66="Industrial cereal products",(RANDBETWEEN(15,35)/100),(RANDBETWEEN(20,40)/100)))</f>
        <v>0.56999999999999995</v>
      </c>
      <c r="J66" s="1" t="str">
        <f t="shared" ref="J66:J129" si="9">IF(TEXT(A66,"MMMM")="enero","January",IF(TEXT(A66,"MMMM")="febrero","February",IF(TEXT(A66,"MMMM")="marzo","March",IF(TEXT(A66,"MMMM")="abril","April",
IF(TEXT(A66,"MMMM")="mayo","May",IF(TEXT(A66,"MMMM")="junio","June",IF(TEXT(A66,"MMMM")="julio","July",IF(TEXT(A66,"MMMM")="agosto","August",
IF(TEXT(A66,"MMMM")="Septiembre","September",IF(TEXT(A66,"MMMM")="Octubre","October",IF(TEXT(A66,"MMMM")="noviembre","November","December")))))))))))</f>
        <v>March</v>
      </c>
      <c r="K66" s="1">
        <f t="shared" ref="K66:K129" si="10">MONTH(A66)</f>
        <v>3</v>
      </c>
      <c r="L66" s="1" t="str">
        <f t="shared" ref="L66:L129" si="11">TEXT(A66,"AAAA")</f>
        <v>2019</v>
      </c>
      <c r="M66" s="1">
        <f t="shared" ref="M66:M129" si="12">WEEKNUM(A66,2)</f>
        <v>10</v>
      </c>
      <c r="N66" s="10">
        <f t="shared" ref="N66:N129" si="13">INT((MONTH(A66)-1)/3)+1</f>
        <v>1</v>
      </c>
    </row>
    <row r="67" spans="1:14" x14ac:dyDescent="0.25">
      <c r="A67" s="7">
        <v>43531</v>
      </c>
      <c r="B67" s="1" t="s">
        <v>54</v>
      </c>
      <c r="C67" s="1" t="str">
        <f>VLOOKUP(B67,Datos1!$F$1:$H$52,3,FALSE)</f>
        <v>Small business</v>
      </c>
      <c r="D67" s="1" t="str">
        <f ca="1">VLOOKUP(IF(RANDBETWEEN(1,100)&lt;=60, 1, IF(RANDBETWEEN(1,100)&lt;=75, 2, 3)),Datos1!$B$62:$C$64,2,FALSE)</f>
        <v>Contract Manufacturing</v>
      </c>
      <c r="E67" s="1" t="str">
        <f ca="1">VLOOKUP(IF(RANDBETWEEN(1,100)&lt;=70, 1, IF(RANDBETWEEN(1,100)&lt;=70+10, 2, IF(RANDBETWEEN(1,100)&lt;=70+10+10, 3, IF(RANDBETWEEN(1,100)&lt;=70+10+10+10, 4, 5)))),Datos1!$B$66:$C$70,2,FALSE)</f>
        <v>Paid</v>
      </c>
      <c r="F67" s="1" t="str">
        <f>VLOOKUP(B67,Datos1!$F$1:$H$52,2,FALSE)</f>
        <v>Nueva York</v>
      </c>
      <c r="G67" s="8">
        <f t="shared" ref="G67:G130" ca="1" si="14">IF(C67="Small business",RANDBETWEEN(70000,250000),IF(C67="Medium-sized business",RANDBETWEEN(250000,500000),RANDBETWEEN(500000,1800000)))</f>
        <v>242708</v>
      </c>
      <c r="H67" s="8">
        <f t="shared" ref="H67:H130" ca="1" si="15">G67*I67</f>
        <v>65531.16</v>
      </c>
      <c r="I67" s="9">
        <f t="shared" ca="1" si="8"/>
        <v>0.27</v>
      </c>
      <c r="J67" s="1" t="str">
        <f t="shared" si="9"/>
        <v>March</v>
      </c>
      <c r="K67" s="1">
        <f t="shared" si="10"/>
        <v>3</v>
      </c>
      <c r="L67" s="1" t="str">
        <f t="shared" si="11"/>
        <v>2019</v>
      </c>
      <c r="M67" s="1">
        <f t="shared" si="12"/>
        <v>10</v>
      </c>
      <c r="N67" s="10">
        <f t="shared" si="13"/>
        <v>1</v>
      </c>
    </row>
    <row r="68" spans="1:14" x14ac:dyDescent="0.25">
      <c r="A68" s="7">
        <v>43532</v>
      </c>
      <c r="B68" s="1" t="s">
        <v>25</v>
      </c>
      <c r="C68" s="1" t="str">
        <f>VLOOKUP(B68,Datos1!$F$1:$H$52,3,FALSE)</f>
        <v>Corporation</v>
      </c>
      <c r="D68" s="1" t="str">
        <f ca="1">VLOOKUP(IF(RANDBETWEEN(1,100)&lt;=60, 1, IF(RANDBETWEEN(1,100)&lt;=75, 2, 3)),Datos1!$B$62:$C$64,2,FALSE)</f>
        <v>FMCG</v>
      </c>
      <c r="E68" s="1" t="str">
        <f ca="1">VLOOKUP(IF(RANDBETWEEN(1,100)&lt;=70, 1, IF(RANDBETWEEN(1,100)&lt;=70+10, 2, IF(RANDBETWEEN(1,100)&lt;=70+10+10, 3, IF(RANDBETWEEN(1,100)&lt;=70+10+10+10, 4, 5)))),Datos1!$B$66:$C$70,2,FALSE)</f>
        <v>Paid</v>
      </c>
      <c r="F68" s="1" t="str">
        <f>VLOOKUP(B68,Datos1!$F$1:$H$52,2,FALSE)</f>
        <v>Míchigan</v>
      </c>
      <c r="G68" s="8">
        <f t="shared" ca="1" si="14"/>
        <v>1612541</v>
      </c>
      <c r="H68" s="8">
        <f t="shared" ca="1" si="15"/>
        <v>628890.99</v>
      </c>
      <c r="I68" s="9">
        <f t="shared" ca="1" si="8"/>
        <v>0.39</v>
      </c>
      <c r="J68" s="1" t="str">
        <f t="shared" si="9"/>
        <v>March</v>
      </c>
      <c r="K68" s="1">
        <f t="shared" si="10"/>
        <v>3</v>
      </c>
      <c r="L68" s="1" t="str">
        <f t="shared" si="11"/>
        <v>2019</v>
      </c>
      <c r="M68" s="1">
        <f t="shared" si="12"/>
        <v>10</v>
      </c>
      <c r="N68" s="10">
        <f t="shared" si="13"/>
        <v>1</v>
      </c>
    </row>
    <row r="69" spans="1:14" x14ac:dyDescent="0.25">
      <c r="A69" s="7">
        <v>43533</v>
      </c>
      <c r="B69" s="1" t="s">
        <v>47</v>
      </c>
      <c r="C69" s="1" t="str">
        <f>VLOOKUP(B69,Datos1!$F$1:$H$52,3,FALSE)</f>
        <v>Medium-sized business</v>
      </c>
      <c r="D69" s="1" t="str">
        <f ca="1">VLOOKUP(IF(RANDBETWEEN(1,100)&lt;=60, 1, IF(RANDBETWEEN(1,100)&lt;=75, 2, 3)),Datos1!$B$62:$C$64,2,FALSE)</f>
        <v>FMCG</v>
      </c>
      <c r="E69" s="1" t="str">
        <f ca="1">VLOOKUP(IF(RANDBETWEEN(1,100)&lt;=70, 1, IF(RANDBETWEEN(1,100)&lt;=70+10, 2, IF(RANDBETWEEN(1,100)&lt;=70+10+10, 3, IF(RANDBETWEEN(1,100)&lt;=70+10+10+10, 4, 5)))),Datos1!$B$66:$C$70,2,FALSE)</f>
        <v>Overdue</v>
      </c>
      <c r="F69" s="1" t="str">
        <f>VLOOKUP(B69,Datos1!$F$1:$H$52,2,FALSE)</f>
        <v>Misuri</v>
      </c>
      <c r="G69" s="8">
        <f t="shared" ca="1" si="14"/>
        <v>273390</v>
      </c>
      <c r="H69" s="8">
        <f t="shared" ca="1" si="15"/>
        <v>166767.9</v>
      </c>
      <c r="I69" s="9">
        <f t="shared" ca="1" si="8"/>
        <v>0.61</v>
      </c>
      <c r="J69" s="1" t="str">
        <f t="shared" si="9"/>
        <v>March</v>
      </c>
      <c r="K69" s="1">
        <f t="shared" si="10"/>
        <v>3</v>
      </c>
      <c r="L69" s="1" t="str">
        <f t="shared" si="11"/>
        <v>2019</v>
      </c>
      <c r="M69" s="1">
        <f t="shared" si="12"/>
        <v>10</v>
      </c>
      <c r="N69" s="10">
        <f t="shared" si="13"/>
        <v>1</v>
      </c>
    </row>
    <row r="70" spans="1:14" x14ac:dyDescent="0.25">
      <c r="A70" s="7">
        <v>43534</v>
      </c>
      <c r="B70" s="1" t="s">
        <v>13</v>
      </c>
      <c r="C70" s="1" t="str">
        <f>VLOOKUP(B70,Datos1!$F$1:$H$52,3,FALSE)</f>
        <v>Medium-sized business</v>
      </c>
      <c r="D70" s="1" t="str">
        <f ca="1">VLOOKUP(IF(RANDBETWEEN(1,100)&lt;=60, 1, IF(RANDBETWEEN(1,100)&lt;=75, 2, 3)),Datos1!$B$62:$C$64,2,FALSE)</f>
        <v>Contract Manufacturing</v>
      </c>
      <c r="E70" s="1" t="str">
        <f ca="1">VLOOKUP(IF(RANDBETWEEN(1,100)&lt;=70, 1, IF(RANDBETWEEN(1,100)&lt;=70+10, 2, IF(RANDBETWEEN(1,100)&lt;=70+10+10, 3, IF(RANDBETWEEN(1,100)&lt;=70+10+10+10, 4, 5)))),Datos1!$B$66:$C$70,2,FALSE)</f>
        <v>Paid</v>
      </c>
      <c r="F70" s="1" t="str">
        <f>VLOOKUP(B70,Datos1!$F$1:$H$52,2,FALSE)</f>
        <v>Carolina del Norte</v>
      </c>
      <c r="G70" s="8">
        <f t="shared" ca="1" si="14"/>
        <v>342910</v>
      </c>
      <c r="H70" s="8">
        <f t="shared" ca="1" si="15"/>
        <v>96014.8</v>
      </c>
      <c r="I70" s="9">
        <f t="shared" ca="1" si="8"/>
        <v>0.28000000000000003</v>
      </c>
      <c r="J70" s="1" t="str">
        <f t="shared" si="9"/>
        <v>March</v>
      </c>
      <c r="K70" s="1">
        <f t="shared" si="10"/>
        <v>3</v>
      </c>
      <c r="L70" s="1" t="str">
        <f t="shared" si="11"/>
        <v>2019</v>
      </c>
      <c r="M70" s="1">
        <f t="shared" si="12"/>
        <v>10</v>
      </c>
      <c r="N70" s="10">
        <f t="shared" si="13"/>
        <v>1</v>
      </c>
    </row>
    <row r="71" spans="1:14" x14ac:dyDescent="0.25">
      <c r="A71" s="7">
        <v>43535</v>
      </c>
      <c r="B71" s="1" t="s">
        <v>45</v>
      </c>
      <c r="C71" s="1" t="str">
        <f>VLOOKUP(B71,Datos1!$F$1:$H$52,3,FALSE)</f>
        <v>Small business</v>
      </c>
      <c r="D71" s="1" t="str">
        <f ca="1">VLOOKUP(IF(RANDBETWEEN(1,100)&lt;=60, 1, IF(RANDBETWEEN(1,100)&lt;=75, 2, 3)),Datos1!$B$62:$C$64,2,FALSE)</f>
        <v>FMCG</v>
      </c>
      <c r="E71" s="1" t="str">
        <f ca="1">VLOOKUP(IF(RANDBETWEEN(1,100)&lt;=70, 1, IF(RANDBETWEEN(1,100)&lt;=70+10, 2, IF(RANDBETWEEN(1,100)&lt;=70+10+10, 3, IF(RANDBETWEEN(1,100)&lt;=70+10+10+10, 4, 5)))),Datos1!$B$66:$C$70,2,FALSE)</f>
        <v>Paid</v>
      </c>
      <c r="F71" s="1" t="str">
        <f>VLOOKUP(B71,Datos1!$F$1:$H$52,2,FALSE)</f>
        <v>Massachusetts</v>
      </c>
      <c r="G71" s="8">
        <f t="shared" ca="1" si="14"/>
        <v>229430</v>
      </c>
      <c r="H71" s="8">
        <f t="shared" ca="1" si="15"/>
        <v>100949.2</v>
      </c>
      <c r="I71" s="9">
        <f t="shared" ca="1" si="8"/>
        <v>0.44</v>
      </c>
      <c r="J71" s="1" t="str">
        <f t="shared" si="9"/>
        <v>March</v>
      </c>
      <c r="K71" s="1">
        <f t="shared" si="10"/>
        <v>3</v>
      </c>
      <c r="L71" s="1" t="str">
        <f t="shared" si="11"/>
        <v>2019</v>
      </c>
      <c r="M71" s="1">
        <f t="shared" si="12"/>
        <v>11</v>
      </c>
      <c r="N71" s="10">
        <f t="shared" si="13"/>
        <v>1</v>
      </c>
    </row>
    <row r="72" spans="1:14" x14ac:dyDescent="0.25">
      <c r="A72" s="7">
        <v>43536</v>
      </c>
      <c r="B72" s="1" t="s">
        <v>26</v>
      </c>
      <c r="C72" s="1" t="str">
        <f>VLOOKUP(B72,Datos1!$F$1:$H$52,3,FALSE)</f>
        <v>Corporation</v>
      </c>
      <c r="D72" s="1" t="str">
        <f ca="1">VLOOKUP(IF(RANDBETWEEN(1,100)&lt;=60, 1, IF(RANDBETWEEN(1,100)&lt;=75, 2, 3)),Datos1!$B$62:$C$64,2,FALSE)</f>
        <v>Contract Manufacturing</v>
      </c>
      <c r="E72" s="1" t="str">
        <f ca="1">VLOOKUP(IF(RANDBETWEEN(1,100)&lt;=70, 1, IF(RANDBETWEEN(1,100)&lt;=70+10, 2, IF(RANDBETWEEN(1,100)&lt;=70+10+10, 3, IF(RANDBETWEEN(1,100)&lt;=70+10+10+10, 4, 5)))),Datos1!$B$66:$C$70,2,FALSE)</f>
        <v>Pending</v>
      </c>
      <c r="F72" s="1" t="str">
        <f>VLOOKUP(B72,Datos1!$F$1:$H$52,2,FALSE)</f>
        <v>Nueva Jersey</v>
      </c>
      <c r="G72" s="8">
        <f t="shared" ca="1" si="14"/>
        <v>636458</v>
      </c>
      <c r="H72" s="8">
        <f t="shared" ca="1" si="15"/>
        <v>229124.88</v>
      </c>
      <c r="I72" s="9">
        <f t="shared" ca="1" si="8"/>
        <v>0.36</v>
      </c>
      <c r="J72" s="1" t="str">
        <f t="shared" si="9"/>
        <v>March</v>
      </c>
      <c r="K72" s="1">
        <f t="shared" si="10"/>
        <v>3</v>
      </c>
      <c r="L72" s="1" t="str">
        <f t="shared" si="11"/>
        <v>2019</v>
      </c>
      <c r="M72" s="1">
        <f t="shared" si="12"/>
        <v>11</v>
      </c>
      <c r="N72" s="10">
        <f t="shared" si="13"/>
        <v>1</v>
      </c>
    </row>
    <row r="73" spans="1:14" x14ac:dyDescent="0.25">
      <c r="A73" s="7">
        <v>43537</v>
      </c>
      <c r="B73" s="1" t="s">
        <v>44</v>
      </c>
      <c r="C73" s="1" t="str">
        <f>VLOOKUP(B73,Datos1!$F$1:$H$52,3,FALSE)</f>
        <v>Corporation</v>
      </c>
      <c r="D73" s="1" t="str">
        <f ca="1">VLOOKUP(IF(RANDBETWEEN(1,100)&lt;=60, 1, IF(RANDBETWEEN(1,100)&lt;=75, 2, 3)),Datos1!$B$62:$C$64,2,FALSE)</f>
        <v>Contract Manufacturing</v>
      </c>
      <c r="E73" s="1" t="str">
        <f ca="1">VLOOKUP(IF(RANDBETWEEN(1,100)&lt;=70, 1, IF(RANDBETWEEN(1,100)&lt;=70+10, 2, IF(RANDBETWEEN(1,100)&lt;=70+10+10, 3, IF(RANDBETWEEN(1,100)&lt;=70+10+10+10, 4, 5)))),Datos1!$B$66:$C$70,2,FALSE)</f>
        <v>Paid</v>
      </c>
      <c r="F73" s="1" t="str">
        <f>VLOOKUP(B73,Datos1!$F$1:$H$52,2,FALSE)</f>
        <v>Arizona</v>
      </c>
      <c r="G73" s="8">
        <f t="shared" ca="1" si="14"/>
        <v>1728990</v>
      </c>
      <c r="H73" s="8">
        <f t="shared" ca="1" si="15"/>
        <v>570566.70000000007</v>
      </c>
      <c r="I73" s="9">
        <f t="shared" ca="1" si="8"/>
        <v>0.33</v>
      </c>
      <c r="J73" s="1" t="str">
        <f t="shared" si="9"/>
        <v>March</v>
      </c>
      <c r="K73" s="1">
        <f t="shared" si="10"/>
        <v>3</v>
      </c>
      <c r="L73" s="1" t="str">
        <f t="shared" si="11"/>
        <v>2019</v>
      </c>
      <c r="M73" s="1">
        <f t="shared" si="12"/>
        <v>11</v>
      </c>
      <c r="N73" s="10">
        <f t="shared" si="13"/>
        <v>1</v>
      </c>
    </row>
    <row r="74" spans="1:14" x14ac:dyDescent="0.25">
      <c r="A74" s="7">
        <v>43538</v>
      </c>
      <c r="B74" s="1" t="s">
        <v>26</v>
      </c>
      <c r="C74" s="1" t="str">
        <f>VLOOKUP(B74,Datos1!$F$1:$H$52,3,FALSE)</f>
        <v>Corporation</v>
      </c>
      <c r="D74" s="1" t="str">
        <f ca="1">VLOOKUP(IF(RANDBETWEEN(1,100)&lt;=60, 1, IF(RANDBETWEEN(1,100)&lt;=75, 2, 3)),Datos1!$B$62:$C$64,2,FALSE)</f>
        <v>Industrial cereal products</v>
      </c>
      <c r="E74" s="1" t="str">
        <f ca="1">VLOOKUP(IF(RANDBETWEEN(1,100)&lt;=70, 1, IF(RANDBETWEEN(1,100)&lt;=70+10, 2, IF(RANDBETWEEN(1,100)&lt;=70+10+10, 3, IF(RANDBETWEEN(1,100)&lt;=70+10+10+10, 4, 5)))),Datos1!$B$66:$C$70,2,FALSE)</f>
        <v>Paid</v>
      </c>
      <c r="F74" s="1" t="str">
        <f>VLOOKUP(B74,Datos1!$F$1:$H$52,2,FALSE)</f>
        <v>Nueva Jersey</v>
      </c>
      <c r="G74" s="8">
        <f t="shared" ca="1" si="14"/>
        <v>1028429</v>
      </c>
      <c r="H74" s="8">
        <f t="shared" ca="1" si="15"/>
        <v>339381.57</v>
      </c>
      <c r="I74" s="9">
        <f t="shared" ca="1" si="8"/>
        <v>0.33</v>
      </c>
      <c r="J74" s="1" t="str">
        <f t="shared" si="9"/>
        <v>March</v>
      </c>
      <c r="K74" s="1">
        <f t="shared" si="10"/>
        <v>3</v>
      </c>
      <c r="L74" s="1" t="str">
        <f t="shared" si="11"/>
        <v>2019</v>
      </c>
      <c r="M74" s="1">
        <f t="shared" si="12"/>
        <v>11</v>
      </c>
      <c r="N74" s="10">
        <f t="shared" si="13"/>
        <v>1</v>
      </c>
    </row>
    <row r="75" spans="1:14" x14ac:dyDescent="0.25">
      <c r="A75" s="7">
        <v>43539</v>
      </c>
      <c r="B75" s="1" t="s">
        <v>54</v>
      </c>
      <c r="C75" s="1" t="str">
        <f>VLOOKUP(B75,Datos1!$F$1:$H$52,3,FALSE)</f>
        <v>Small business</v>
      </c>
      <c r="D75" s="1" t="str">
        <f ca="1">VLOOKUP(IF(RANDBETWEEN(1,100)&lt;=60, 1, IF(RANDBETWEEN(1,100)&lt;=75, 2, 3)),Datos1!$B$62:$C$64,2,FALSE)</f>
        <v>FMCG</v>
      </c>
      <c r="E75" s="1" t="str">
        <f ca="1">VLOOKUP(IF(RANDBETWEEN(1,100)&lt;=70, 1, IF(RANDBETWEEN(1,100)&lt;=70+10, 2, IF(RANDBETWEEN(1,100)&lt;=70+10+10, 3, IF(RANDBETWEEN(1,100)&lt;=70+10+10+10, 4, 5)))),Datos1!$B$66:$C$70,2,FALSE)</f>
        <v>Pending</v>
      </c>
      <c r="F75" s="1" t="str">
        <f>VLOOKUP(B75,Datos1!$F$1:$H$52,2,FALSE)</f>
        <v>Nueva York</v>
      </c>
      <c r="G75" s="8">
        <f t="shared" ca="1" si="14"/>
        <v>203918</v>
      </c>
      <c r="H75" s="8">
        <f t="shared" ca="1" si="15"/>
        <v>77488.84</v>
      </c>
      <c r="I75" s="9">
        <f t="shared" ca="1" si="8"/>
        <v>0.38</v>
      </c>
      <c r="J75" s="1" t="str">
        <f t="shared" si="9"/>
        <v>March</v>
      </c>
      <c r="K75" s="1">
        <f t="shared" si="10"/>
        <v>3</v>
      </c>
      <c r="L75" s="1" t="str">
        <f t="shared" si="11"/>
        <v>2019</v>
      </c>
      <c r="M75" s="1">
        <f t="shared" si="12"/>
        <v>11</v>
      </c>
      <c r="N75" s="10">
        <f t="shared" si="13"/>
        <v>1</v>
      </c>
    </row>
    <row r="76" spans="1:14" x14ac:dyDescent="0.25">
      <c r="A76" s="7">
        <v>43540</v>
      </c>
      <c r="B76" s="1" t="s">
        <v>56</v>
      </c>
      <c r="C76" s="1" t="str">
        <f>VLOOKUP(B76,Datos1!$F$1:$H$52,3,FALSE)</f>
        <v>Small business</v>
      </c>
      <c r="D76" s="1" t="str">
        <f ca="1">VLOOKUP(IF(RANDBETWEEN(1,100)&lt;=60, 1, IF(RANDBETWEEN(1,100)&lt;=75, 2, 3)),Datos1!$B$62:$C$64,2,FALSE)</f>
        <v>FMCG</v>
      </c>
      <c r="E76" s="1" t="str">
        <f ca="1">VLOOKUP(IF(RANDBETWEEN(1,100)&lt;=70, 1, IF(RANDBETWEEN(1,100)&lt;=70+10, 2, IF(RANDBETWEEN(1,100)&lt;=70+10+10, 3, IF(RANDBETWEEN(1,100)&lt;=70+10+10+10, 4, 5)))),Datos1!$B$66:$C$70,2,FALSE)</f>
        <v>Paid</v>
      </c>
      <c r="F76" s="1" t="str">
        <f>VLOOKUP(B76,Datos1!$F$1:$H$52,2,FALSE)</f>
        <v>Illinois</v>
      </c>
      <c r="G76" s="8">
        <f t="shared" ca="1" si="14"/>
        <v>122035</v>
      </c>
      <c r="H76" s="8">
        <f t="shared" ca="1" si="15"/>
        <v>67119.25</v>
      </c>
      <c r="I76" s="9">
        <f t="shared" ca="1" si="8"/>
        <v>0.55000000000000004</v>
      </c>
      <c r="J76" s="1" t="str">
        <f t="shared" si="9"/>
        <v>March</v>
      </c>
      <c r="K76" s="1">
        <f t="shared" si="10"/>
        <v>3</v>
      </c>
      <c r="L76" s="1" t="str">
        <f t="shared" si="11"/>
        <v>2019</v>
      </c>
      <c r="M76" s="1">
        <f t="shared" si="12"/>
        <v>11</v>
      </c>
      <c r="N76" s="10">
        <f t="shared" si="13"/>
        <v>1</v>
      </c>
    </row>
    <row r="77" spans="1:14" x14ac:dyDescent="0.25">
      <c r="A77" s="7">
        <v>43541</v>
      </c>
      <c r="B77" s="1" t="s">
        <v>34</v>
      </c>
      <c r="C77" s="1" t="str">
        <f>VLOOKUP(B77,Datos1!$F$1:$H$52,3,FALSE)</f>
        <v>Medium-sized business</v>
      </c>
      <c r="D77" s="1" t="str">
        <f ca="1">VLOOKUP(IF(RANDBETWEEN(1,100)&lt;=60, 1, IF(RANDBETWEEN(1,100)&lt;=75, 2, 3)),Datos1!$B$62:$C$64,2,FALSE)</f>
        <v>Contract Manufacturing</v>
      </c>
      <c r="E77" s="1" t="str">
        <f ca="1">VLOOKUP(IF(RANDBETWEEN(1,100)&lt;=70, 1, IF(RANDBETWEEN(1,100)&lt;=70+10, 2, IF(RANDBETWEEN(1,100)&lt;=70+10+10, 3, IF(RANDBETWEEN(1,100)&lt;=70+10+10+10, 4, 5)))),Datos1!$B$66:$C$70,2,FALSE)</f>
        <v>Pending</v>
      </c>
      <c r="F77" s="1" t="str">
        <f>VLOOKUP(B77,Datos1!$F$1:$H$52,2,FALSE)</f>
        <v>California</v>
      </c>
      <c r="G77" s="8">
        <f t="shared" ca="1" si="14"/>
        <v>499779</v>
      </c>
      <c r="H77" s="8">
        <f t="shared" ca="1" si="15"/>
        <v>129942.54000000001</v>
      </c>
      <c r="I77" s="9">
        <f t="shared" ca="1" si="8"/>
        <v>0.26</v>
      </c>
      <c r="J77" s="1" t="str">
        <f t="shared" si="9"/>
        <v>March</v>
      </c>
      <c r="K77" s="1">
        <f t="shared" si="10"/>
        <v>3</v>
      </c>
      <c r="L77" s="1" t="str">
        <f t="shared" si="11"/>
        <v>2019</v>
      </c>
      <c r="M77" s="1">
        <f t="shared" si="12"/>
        <v>11</v>
      </c>
      <c r="N77" s="10">
        <f t="shared" si="13"/>
        <v>1</v>
      </c>
    </row>
    <row r="78" spans="1:14" x14ac:dyDescent="0.25">
      <c r="A78" s="7">
        <v>43542</v>
      </c>
      <c r="B78" s="1" t="s">
        <v>41</v>
      </c>
      <c r="C78" s="1" t="str">
        <f>VLOOKUP(B78,Datos1!$F$1:$H$52,3,FALSE)</f>
        <v>Medium-sized business</v>
      </c>
      <c r="D78" s="1" t="str">
        <f ca="1">VLOOKUP(IF(RANDBETWEEN(1,100)&lt;=60, 1, IF(RANDBETWEEN(1,100)&lt;=75, 2, 3)),Datos1!$B$62:$C$64,2,FALSE)</f>
        <v>FMCG</v>
      </c>
      <c r="E78" s="1" t="str">
        <f ca="1">VLOOKUP(IF(RANDBETWEEN(1,100)&lt;=70, 1, IF(RANDBETWEEN(1,100)&lt;=70+10, 2, IF(RANDBETWEEN(1,100)&lt;=70+10+10, 3, IF(RANDBETWEEN(1,100)&lt;=70+10+10+10, 4, 5)))),Datos1!$B$66:$C$70,2,FALSE)</f>
        <v>Pending</v>
      </c>
      <c r="F78" s="1" t="str">
        <f>VLOOKUP(B78,Datos1!$F$1:$H$52,2,FALSE)</f>
        <v>Maryland</v>
      </c>
      <c r="G78" s="8">
        <f t="shared" ca="1" si="14"/>
        <v>341271</v>
      </c>
      <c r="H78" s="8">
        <f t="shared" ca="1" si="15"/>
        <v>221826.15</v>
      </c>
      <c r="I78" s="9">
        <f t="shared" ca="1" si="8"/>
        <v>0.65</v>
      </c>
      <c r="J78" s="1" t="str">
        <f t="shared" si="9"/>
        <v>March</v>
      </c>
      <c r="K78" s="1">
        <f t="shared" si="10"/>
        <v>3</v>
      </c>
      <c r="L78" s="1" t="str">
        <f t="shared" si="11"/>
        <v>2019</v>
      </c>
      <c r="M78" s="1">
        <f t="shared" si="12"/>
        <v>12</v>
      </c>
      <c r="N78" s="10">
        <f t="shared" si="13"/>
        <v>1</v>
      </c>
    </row>
    <row r="79" spans="1:14" x14ac:dyDescent="0.25">
      <c r="A79" s="7">
        <v>43543</v>
      </c>
      <c r="B79" s="1" t="s">
        <v>53</v>
      </c>
      <c r="C79" s="1" t="str">
        <f>VLOOKUP(B79,Datos1!$F$1:$H$52,3,FALSE)</f>
        <v>Medium-sized business</v>
      </c>
      <c r="D79" s="1" t="str">
        <f ca="1">VLOOKUP(IF(RANDBETWEEN(1,100)&lt;=60, 1, IF(RANDBETWEEN(1,100)&lt;=75, 2, 3)),Datos1!$B$62:$C$64,2,FALSE)</f>
        <v>Contract Manufacturing</v>
      </c>
      <c r="E79" s="1" t="str">
        <f ca="1">VLOOKUP(IF(RANDBETWEEN(1,100)&lt;=70, 1, IF(RANDBETWEEN(1,100)&lt;=70+10, 2, IF(RANDBETWEEN(1,100)&lt;=70+10+10, 3, IF(RANDBETWEEN(1,100)&lt;=70+10+10+10, 4, 5)))),Datos1!$B$66:$C$70,2,FALSE)</f>
        <v>Pending</v>
      </c>
      <c r="F79" s="1" t="str">
        <f>VLOOKUP(B79,Datos1!$F$1:$H$52,2,FALSE)</f>
        <v>Florida</v>
      </c>
      <c r="G79" s="8">
        <f t="shared" ca="1" si="14"/>
        <v>409011</v>
      </c>
      <c r="H79" s="8">
        <f t="shared" ca="1" si="15"/>
        <v>89982.42</v>
      </c>
      <c r="I79" s="9">
        <f t="shared" ca="1" si="8"/>
        <v>0.22</v>
      </c>
      <c r="J79" s="1" t="str">
        <f t="shared" si="9"/>
        <v>March</v>
      </c>
      <c r="K79" s="1">
        <f t="shared" si="10"/>
        <v>3</v>
      </c>
      <c r="L79" s="1" t="str">
        <f t="shared" si="11"/>
        <v>2019</v>
      </c>
      <c r="M79" s="1">
        <f t="shared" si="12"/>
        <v>12</v>
      </c>
      <c r="N79" s="10">
        <f t="shared" si="13"/>
        <v>1</v>
      </c>
    </row>
    <row r="80" spans="1:14" x14ac:dyDescent="0.25">
      <c r="A80" s="7">
        <v>43544</v>
      </c>
      <c r="B80" s="1" t="s">
        <v>24</v>
      </c>
      <c r="C80" s="1" t="str">
        <f>VLOOKUP(B80,Datos1!$F$1:$H$52,3,FALSE)</f>
        <v>Medium-sized business</v>
      </c>
      <c r="D80" s="1" t="str">
        <f ca="1">VLOOKUP(IF(RANDBETWEEN(1,100)&lt;=60, 1, IF(RANDBETWEEN(1,100)&lt;=75, 2, 3)),Datos1!$B$62:$C$64,2,FALSE)</f>
        <v>Industrial cereal products</v>
      </c>
      <c r="E80" s="1" t="str">
        <f ca="1">VLOOKUP(IF(RANDBETWEEN(1,100)&lt;=70, 1, IF(RANDBETWEEN(1,100)&lt;=70+10, 2, IF(RANDBETWEEN(1,100)&lt;=70+10+10, 3, IF(RANDBETWEEN(1,100)&lt;=70+10+10+10, 4, 5)))),Datos1!$B$66:$C$70,2,FALSE)</f>
        <v>Paid</v>
      </c>
      <c r="F80" s="1" t="str">
        <f>VLOOKUP(B80,Datos1!$F$1:$H$52,2,FALSE)</f>
        <v>Misuri</v>
      </c>
      <c r="G80" s="8">
        <f t="shared" ca="1" si="14"/>
        <v>316545</v>
      </c>
      <c r="H80" s="8">
        <f t="shared" ca="1" si="15"/>
        <v>63309</v>
      </c>
      <c r="I80" s="9">
        <f t="shared" ca="1" si="8"/>
        <v>0.2</v>
      </c>
      <c r="J80" s="1" t="str">
        <f t="shared" si="9"/>
        <v>March</v>
      </c>
      <c r="K80" s="1">
        <f t="shared" si="10"/>
        <v>3</v>
      </c>
      <c r="L80" s="1" t="str">
        <f t="shared" si="11"/>
        <v>2019</v>
      </c>
      <c r="M80" s="1">
        <f t="shared" si="12"/>
        <v>12</v>
      </c>
      <c r="N80" s="10">
        <f t="shared" si="13"/>
        <v>1</v>
      </c>
    </row>
    <row r="81" spans="1:14" x14ac:dyDescent="0.25">
      <c r="A81" s="7">
        <v>43545</v>
      </c>
      <c r="B81" s="1" t="s">
        <v>52</v>
      </c>
      <c r="C81" s="1" t="str">
        <f>VLOOKUP(B81,Datos1!$F$1:$H$52,3,FALSE)</f>
        <v>Corporation</v>
      </c>
      <c r="D81" s="1" t="str">
        <f ca="1">VLOOKUP(IF(RANDBETWEEN(1,100)&lt;=60, 1, IF(RANDBETWEEN(1,100)&lt;=75, 2, 3)),Datos1!$B$62:$C$64,2,FALSE)</f>
        <v>FMCG</v>
      </c>
      <c r="E81" s="1" t="str">
        <f ca="1">VLOOKUP(IF(RANDBETWEEN(1,100)&lt;=70, 1, IF(RANDBETWEEN(1,100)&lt;=70+10, 2, IF(RANDBETWEEN(1,100)&lt;=70+10+10, 3, IF(RANDBETWEEN(1,100)&lt;=70+10+10+10, 4, 5)))),Datos1!$B$66:$C$70,2,FALSE)</f>
        <v>Paid</v>
      </c>
      <c r="F81" s="1" t="str">
        <f>VLOOKUP(B81,Datos1!$F$1:$H$52,2,FALSE)</f>
        <v>Texas</v>
      </c>
      <c r="G81" s="8">
        <f t="shared" ca="1" si="14"/>
        <v>1450969</v>
      </c>
      <c r="H81" s="8">
        <f t="shared" ca="1" si="15"/>
        <v>856071.71</v>
      </c>
      <c r="I81" s="9">
        <f t="shared" ca="1" si="8"/>
        <v>0.59</v>
      </c>
      <c r="J81" s="1" t="str">
        <f t="shared" si="9"/>
        <v>March</v>
      </c>
      <c r="K81" s="1">
        <f t="shared" si="10"/>
        <v>3</v>
      </c>
      <c r="L81" s="1" t="str">
        <f t="shared" si="11"/>
        <v>2019</v>
      </c>
      <c r="M81" s="1">
        <f t="shared" si="12"/>
        <v>12</v>
      </c>
      <c r="N81" s="10">
        <f t="shared" si="13"/>
        <v>1</v>
      </c>
    </row>
    <row r="82" spans="1:14" x14ac:dyDescent="0.25">
      <c r="A82" s="7">
        <v>43546</v>
      </c>
      <c r="B82" s="1" t="s">
        <v>57</v>
      </c>
      <c r="C82" s="1" t="str">
        <f>VLOOKUP(B82,Datos1!$F$1:$H$52,3,FALSE)</f>
        <v>Small business</v>
      </c>
      <c r="D82" s="1" t="str">
        <f ca="1">VLOOKUP(IF(RANDBETWEEN(1,100)&lt;=60, 1, IF(RANDBETWEEN(1,100)&lt;=75, 2, 3)),Datos1!$B$62:$C$64,2,FALSE)</f>
        <v>FMCG</v>
      </c>
      <c r="E82" s="1" t="str">
        <f ca="1">VLOOKUP(IF(RANDBETWEEN(1,100)&lt;=70, 1, IF(RANDBETWEEN(1,100)&lt;=70+10, 2, IF(RANDBETWEEN(1,100)&lt;=70+10+10, 3, IF(RANDBETWEEN(1,100)&lt;=70+10+10+10, 4, 5)))),Datos1!$B$66:$C$70,2,FALSE)</f>
        <v>Paid</v>
      </c>
      <c r="F82" s="1" t="str">
        <f>VLOOKUP(B82,Datos1!$F$1:$H$52,2,FALSE)</f>
        <v>Florida</v>
      </c>
      <c r="G82" s="8">
        <f t="shared" ca="1" si="14"/>
        <v>71623</v>
      </c>
      <c r="H82" s="8">
        <f t="shared" ca="1" si="15"/>
        <v>37960.19</v>
      </c>
      <c r="I82" s="9">
        <f t="shared" ca="1" si="8"/>
        <v>0.53</v>
      </c>
      <c r="J82" s="1" t="str">
        <f t="shared" si="9"/>
        <v>March</v>
      </c>
      <c r="K82" s="1">
        <f t="shared" si="10"/>
        <v>3</v>
      </c>
      <c r="L82" s="1" t="str">
        <f t="shared" si="11"/>
        <v>2019</v>
      </c>
      <c r="M82" s="1">
        <f t="shared" si="12"/>
        <v>12</v>
      </c>
      <c r="N82" s="10">
        <f t="shared" si="13"/>
        <v>1</v>
      </c>
    </row>
    <row r="83" spans="1:14" x14ac:dyDescent="0.25">
      <c r="A83" s="7">
        <v>43547</v>
      </c>
      <c r="B83" s="1" t="s">
        <v>20</v>
      </c>
      <c r="C83" s="1" t="str">
        <f>VLOOKUP(B83,Datos1!$F$1:$H$52,3,FALSE)</f>
        <v>Corporation</v>
      </c>
      <c r="D83" s="1" t="str">
        <f ca="1">VLOOKUP(IF(RANDBETWEEN(1,100)&lt;=60, 1, IF(RANDBETWEEN(1,100)&lt;=75, 2, 3)),Datos1!$B$62:$C$64,2,FALSE)</f>
        <v>Contract Manufacturing</v>
      </c>
      <c r="E83" s="1" t="str">
        <f ca="1">VLOOKUP(IF(RANDBETWEEN(1,100)&lt;=70, 1, IF(RANDBETWEEN(1,100)&lt;=70+10, 2, IF(RANDBETWEEN(1,100)&lt;=70+10+10, 3, IF(RANDBETWEEN(1,100)&lt;=70+10+10+10, 4, 5)))),Datos1!$B$66:$C$70,2,FALSE)</f>
        <v>Paid</v>
      </c>
      <c r="F83" s="1" t="str">
        <f>VLOOKUP(B83,Datos1!$F$1:$H$52,2,FALSE)</f>
        <v>Georgia</v>
      </c>
      <c r="G83" s="8">
        <f t="shared" ca="1" si="14"/>
        <v>1580950</v>
      </c>
      <c r="H83" s="8">
        <f t="shared" ca="1" si="15"/>
        <v>347809</v>
      </c>
      <c r="I83" s="9">
        <f t="shared" ca="1" si="8"/>
        <v>0.22</v>
      </c>
      <c r="J83" s="1" t="str">
        <f t="shared" si="9"/>
        <v>March</v>
      </c>
      <c r="K83" s="1">
        <f t="shared" si="10"/>
        <v>3</v>
      </c>
      <c r="L83" s="1" t="str">
        <f t="shared" si="11"/>
        <v>2019</v>
      </c>
      <c r="M83" s="1">
        <f t="shared" si="12"/>
        <v>12</v>
      </c>
      <c r="N83" s="10">
        <f t="shared" si="13"/>
        <v>1</v>
      </c>
    </row>
    <row r="84" spans="1:14" x14ac:dyDescent="0.25">
      <c r="A84" s="7">
        <v>43548</v>
      </c>
      <c r="B84" s="1" t="s">
        <v>35</v>
      </c>
      <c r="C84" s="1" t="str">
        <f>VLOOKUP(B84,Datos1!$F$1:$H$52,3,FALSE)</f>
        <v>Medium-sized business</v>
      </c>
      <c r="D84" s="1" t="str">
        <f ca="1">VLOOKUP(IF(RANDBETWEEN(1,100)&lt;=60, 1, IF(RANDBETWEEN(1,100)&lt;=75, 2, 3)),Datos1!$B$62:$C$64,2,FALSE)</f>
        <v>Contract Manufacturing</v>
      </c>
      <c r="E84" s="1" t="str">
        <f ca="1">VLOOKUP(IF(RANDBETWEEN(1,100)&lt;=70, 1, IF(RANDBETWEEN(1,100)&lt;=70+10, 2, IF(RANDBETWEEN(1,100)&lt;=70+10+10, 3, IF(RANDBETWEEN(1,100)&lt;=70+10+10+10, 4, 5)))),Datos1!$B$66:$C$70,2,FALSE)</f>
        <v>Paid</v>
      </c>
      <c r="F84" s="1" t="str">
        <f>VLOOKUP(B84,Datos1!$F$1:$H$52,2,FALSE)</f>
        <v>Ohio</v>
      </c>
      <c r="G84" s="8">
        <f t="shared" ca="1" si="14"/>
        <v>469170</v>
      </c>
      <c r="H84" s="8">
        <f t="shared" ca="1" si="15"/>
        <v>145442.70000000001</v>
      </c>
      <c r="I84" s="9">
        <f t="shared" ca="1" si="8"/>
        <v>0.31</v>
      </c>
      <c r="J84" s="1" t="str">
        <f t="shared" si="9"/>
        <v>March</v>
      </c>
      <c r="K84" s="1">
        <f t="shared" si="10"/>
        <v>3</v>
      </c>
      <c r="L84" s="1" t="str">
        <f t="shared" si="11"/>
        <v>2019</v>
      </c>
      <c r="M84" s="1">
        <f t="shared" si="12"/>
        <v>12</v>
      </c>
      <c r="N84" s="10">
        <f t="shared" si="13"/>
        <v>1</v>
      </c>
    </row>
    <row r="85" spans="1:14" x14ac:dyDescent="0.25">
      <c r="A85" s="7">
        <v>43549</v>
      </c>
      <c r="B85" s="1" t="s">
        <v>53</v>
      </c>
      <c r="C85" s="1" t="str">
        <f>VLOOKUP(B85,Datos1!$F$1:$H$52,3,FALSE)</f>
        <v>Medium-sized business</v>
      </c>
      <c r="D85" s="1" t="str">
        <f ca="1">VLOOKUP(IF(RANDBETWEEN(1,100)&lt;=60, 1, IF(RANDBETWEEN(1,100)&lt;=75, 2, 3)),Datos1!$B$62:$C$64,2,FALSE)</f>
        <v>FMCG</v>
      </c>
      <c r="E85" s="1" t="str">
        <f ca="1">VLOOKUP(IF(RANDBETWEEN(1,100)&lt;=70, 1, IF(RANDBETWEEN(1,100)&lt;=70+10, 2, IF(RANDBETWEEN(1,100)&lt;=70+10+10, 3, IF(RANDBETWEEN(1,100)&lt;=70+10+10+10, 4, 5)))),Datos1!$B$66:$C$70,2,FALSE)</f>
        <v>Overdue</v>
      </c>
      <c r="F85" s="1" t="str">
        <f>VLOOKUP(B85,Datos1!$F$1:$H$52,2,FALSE)</f>
        <v>Florida</v>
      </c>
      <c r="G85" s="8">
        <f t="shared" ca="1" si="14"/>
        <v>304219</v>
      </c>
      <c r="H85" s="8">
        <f t="shared" ca="1" si="15"/>
        <v>155151.69</v>
      </c>
      <c r="I85" s="9">
        <f t="shared" ca="1" si="8"/>
        <v>0.51</v>
      </c>
      <c r="J85" s="1" t="str">
        <f t="shared" si="9"/>
        <v>March</v>
      </c>
      <c r="K85" s="1">
        <f t="shared" si="10"/>
        <v>3</v>
      </c>
      <c r="L85" s="1" t="str">
        <f t="shared" si="11"/>
        <v>2019</v>
      </c>
      <c r="M85" s="1">
        <f t="shared" si="12"/>
        <v>13</v>
      </c>
      <c r="N85" s="10">
        <f t="shared" si="13"/>
        <v>1</v>
      </c>
    </row>
    <row r="86" spans="1:14" x14ac:dyDescent="0.25">
      <c r="A86" s="7">
        <v>43550</v>
      </c>
      <c r="B86" s="1" t="s">
        <v>52</v>
      </c>
      <c r="C86" s="1" t="str">
        <f>VLOOKUP(B86,Datos1!$F$1:$H$52,3,FALSE)</f>
        <v>Corporation</v>
      </c>
      <c r="D86" s="1" t="str">
        <f ca="1">VLOOKUP(IF(RANDBETWEEN(1,100)&lt;=60, 1, IF(RANDBETWEEN(1,100)&lt;=75, 2, 3)),Datos1!$B$62:$C$64,2,FALSE)</f>
        <v>Contract Manufacturing</v>
      </c>
      <c r="E86" s="1" t="str">
        <f ca="1">VLOOKUP(IF(RANDBETWEEN(1,100)&lt;=70, 1, IF(RANDBETWEEN(1,100)&lt;=70+10, 2, IF(RANDBETWEEN(1,100)&lt;=70+10+10, 3, IF(RANDBETWEEN(1,100)&lt;=70+10+10+10, 4, 5)))),Datos1!$B$66:$C$70,2,FALSE)</f>
        <v>Overdue</v>
      </c>
      <c r="F86" s="1" t="str">
        <f>VLOOKUP(B86,Datos1!$F$1:$H$52,2,FALSE)</f>
        <v>Texas</v>
      </c>
      <c r="G86" s="8">
        <f t="shared" ca="1" si="14"/>
        <v>1787608</v>
      </c>
      <c r="H86" s="8">
        <f t="shared" ca="1" si="15"/>
        <v>589910.64</v>
      </c>
      <c r="I86" s="9">
        <f t="shared" ca="1" si="8"/>
        <v>0.33</v>
      </c>
      <c r="J86" s="1" t="str">
        <f t="shared" si="9"/>
        <v>March</v>
      </c>
      <c r="K86" s="1">
        <f t="shared" si="10"/>
        <v>3</v>
      </c>
      <c r="L86" s="1" t="str">
        <f t="shared" si="11"/>
        <v>2019</v>
      </c>
      <c r="M86" s="1">
        <f t="shared" si="12"/>
        <v>13</v>
      </c>
      <c r="N86" s="10">
        <f t="shared" si="13"/>
        <v>1</v>
      </c>
    </row>
    <row r="87" spans="1:14" x14ac:dyDescent="0.25">
      <c r="A87" s="7">
        <v>43551</v>
      </c>
      <c r="B87" s="1" t="s">
        <v>21</v>
      </c>
      <c r="C87" s="1" t="str">
        <f>VLOOKUP(B87,Datos1!$F$1:$H$52,3,FALSE)</f>
        <v>Medium-sized business</v>
      </c>
      <c r="D87" s="1" t="str">
        <f ca="1">VLOOKUP(IF(RANDBETWEEN(1,100)&lt;=60, 1, IF(RANDBETWEEN(1,100)&lt;=75, 2, 3)),Datos1!$B$62:$C$64,2,FALSE)</f>
        <v>FMCG</v>
      </c>
      <c r="E87" s="1" t="str">
        <f ca="1">VLOOKUP(IF(RANDBETWEEN(1,100)&lt;=70, 1, IF(RANDBETWEEN(1,100)&lt;=70+10, 2, IF(RANDBETWEEN(1,100)&lt;=70+10+10, 3, IF(RANDBETWEEN(1,100)&lt;=70+10+10+10, 4, 5)))),Datos1!$B$66:$C$70,2,FALSE)</f>
        <v>Paid</v>
      </c>
      <c r="F87" s="1" t="str">
        <f>VLOOKUP(B87,Datos1!$F$1:$H$52,2,FALSE)</f>
        <v>Carolina del Norte</v>
      </c>
      <c r="G87" s="8">
        <f t="shared" ca="1" si="14"/>
        <v>339587</v>
      </c>
      <c r="H87" s="8">
        <f t="shared" ca="1" si="15"/>
        <v>135834.80000000002</v>
      </c>
      <c r="I87" s="9">
        <f t="shared" ca="1" si="8"/>
        <v>0.4</v>
      </c>
      <c r="J87" s="1" t="str">
        <f t="shared" si="9"/>
        <v>March</v>
      </c>
      <c r="K87" s="1">
        <f t="shared" si="10"/>
        <v>3</v>
      </c>
      <c r="L87" s="1" t="str">
        <f t="shared" si="11"/>
        <v>2019</v>
      </c>
      <c r="M87" s="1">
        <f t="shared" si="12"/>
        <v>13</v>
      </c>
      <c r="N87" s="10">
        <f t="shared" si="13"/>
        <v>1</v>
      </c>
    </row>
    <row r="88" spans="1:14" x14ac:dyDescent="0.25">
      <c r="A88" s="7">
        <v>43552</v>
      </c>
      <c r="B88" s="1" t="s">
        <v>6</v>
      </c>
      <c r="C88" s="1" t="str">
        <f>VLOOKUP(B88,Datos1!$F$1:$H$52,3,FALSE)</f>
        <v>Corporation</v>
      </c>
      <c r="D88" s="1" t="str">
        <f ca="1">VLOOKUP(IF(RANDBETWEEN(1,100)&lt;=60, 1, IF(RANDBETWEEN(1,100)&lt;=75, 2, 3)),Datos1!$B$62:$C$64,2,FALSE)</f>
        <v>FMCG</v>
      </c>
      <c r="E88" s="1" t="str">
        <f ca="1">VLOOKUP(IF(RANDBETWEEN(1,100)&lt;=70, 1, IF(RANDBETWEEN(1,100)&lt;=70+10, 2, IF(RANDBETWEEN(1,100)&lt;=70+10+10, 3, IF(RANDBETWEEN(1,100)&lt;=70+10+10+10, 4, 5)))),Datos1!$B$66:$C$70,2,FALSE)</f>
        <v>Paid</v>
      </c>
      <c r="F88" s="1" t="str">
        <f>VLOOKUP(B88,Datos1!$F$1:$H$52,2,FALSE)</f>
        <v>Washington</v>
      </c>
      <c r="G88" s="8">
        <f t="shared" ca="1" si="14"/>
        <v>1535196</v>
      </c>
      <c r="H88" s="8">
        <f t="shared" ca="1" si="15"/>
        <v>706190.16</v>
      </c>
      <c r="I88" s="9">
        <f t="shared" ca="1" si="8"/>
        <v>0.46</v>
      </c>
      <c r="J88" s="1" t="str">
        <f t="shared" si="9"/>
        <v>March</v>
      </c>
      <c r="K88" s="1">
        <f t="shared" si="10"/>
        <v>3</v>
      </c>
      <c r="L88" s="1" t="str">
        <f t="shared" si="11"/>
        <v>2019</v>
      </c>
      <c r="M88" s="1">
        <f t="shared" si="12"/>
        <v>13</v>
      </c>
      <c r="N88" s="10">
        <f t="shared" si="13"/>
        <v>1</v>
      </c>
    </row>
    <row r="89" spans="1:14" x14ac:dyDescent="0.25">
      <c r="A89" s="7">
        <v>43553</v>
      </c>
      <c r="B89" s="1" t="s">
        <v>44</v>
      </c>
      <c r="C89" s="1" t="str">
        <f>VLOOKUP(B89,Datos1!$F$1:$H$52,3,FALSE)</f>
        <v>Corporation</v>
      </c>
      <c r="D89" s="1" t="str">
        <f ca="1">VLOOKUP(IF(RANDBETWEEN(1,100)&lt;=60, 1, IF(RANDBETWEEN(1,100)&lt;=75, 2, 3)),Datos1!$B$62:$C$64,2,FALSE)</f>
        <v>FMCG</v>
      </c>
      <c r="E89" s="1" t="str">
        <f ca="1">VLOOKUP(IF(RANDBETWEEN(1,100)&lt;=70, 1, IF(RANDBETWEEN(1,100)&lt;=70+10, 2, IF(RANDBETWEEN(1,100)&lt;=70+10+10, 3, IF(RANDBETWEEN(1,100)&lt;=70+10+10+10, 4, 5)))),Datos1!$B$66:$C$70,2,FALSE)</f>
        <v>Paid</v>
      </c>
      <c r="F89" s="1" t="str">
        <f>VLOOKUP(B89,Datos1!$F$1:$H$52,2,FALSE)</f>
        <v>Arizona</v>
      </c>
      <c r="G89" s="8">
        <f t="shared" ca="1" si="14"/>
        <v>1464801</v>
      </c>
      <c r="H89" s="8">
        <f t="shared" ca="1" si="15"/>
        <v>629864.42999999993</v>
      </c>
      <c r="I89" s="9">
        <f t="shared" ca="1" si="8"/>
        <v>0.43</v>
      </c>
      <c r="J89" s="1" t="str">
        <f t="shared" si="9"/>
        <v>March</v>
      </c>
      <c r="K89" s="1">
        <f t="shared" si="10"/>
        <v>3</v>
      </c>
      <c r="L89" s="1" t="str">
        <f t="shared" si="11"/>
        <v>2019</v>
      </c>
      <c r="M89" s="1">
        <f t="shared" si="12"/>
        <v>13</v>
      </c>
      <c r="N89" s="10">
        <f t="shared" si="13"/>
        <v>1</v>
      </c>
    </row>
    <row r="90" spans="1:14" x14ac:dyDescent="0.25">
      <c r="A90" s="7">
        <v>43554</v>
      </c>
      <c r="B90" s="1" t="s">
        <v>51</v>
      </c>
      <c r="C90" s="1" t="str">
        <f>VLOOKUP(B90,Datos1!$F$1:$H$52,3,FALSE)</f>
        <v>Corporation</v>
      </c>
      <c r="D90" s="1" t="str">
        <f ca="1">VLOOKUP(IF(RANDBETWEEN(1,100)&lt;=60, 1, IF(RANDBETWEEN(1,100)&lt;=75, 2, 3)),Datos1!$B$62:$C$64,2,FALSE)</f>
        <v>Industrial cereal products</v>
      </c>
      <c r="E90" s="1" t="str">
        <f ca="1">VLOOKUP(IF(RANDBETWEEN(1,100)&lt;=70, 1, IF(RANDBETWEEN(1,100)&lt;=70+10, 2, IF(RANDBETWEEN(1,100)&lt;=70+10+10, 3, IF(RANDBETWEEN(1,100)&lt;=70+10+10+10, 4, 5)))),Datos1!$B$66:$C$70,2,FALSE)</f>
        <v>Paid</v>
      </c>
      <c r="F90" s="1" t="str">
        <f>VLOOKUP(B90,Datos1!$F$1:$H$52,2,FALSE)</f>
        <v>California</v>
      </c>
      <c r="G90" s="8">
        <f t="shared" ca="1" si="14"/>
        <v>1636565</v>
      </c>
      <c r="H90" s="8">
        <f t="shared" ca="1" si="15"/>
        <v>409141.25</v>
      </c>
      <c r="I90" s="9">
        <f t="shared" ca="1" si="8"/>
        <v>0.25</v>
      </c>
      <c r="J90" s="1" t="str">
        <f t="shared" si="9"/>
        <v>March</v>
      </c>
      <c r="K90" s="1">
        <f t="shared" si="10"/>
        <v>3</v>
      </c>
      <c r="L90" s="1" t="str">
        <f t="shared" si="11"/>
        <v>2019</v>
      </c>
      <c r="M90" s="1">
        <f t="shared" si="12"/>
        <v>13</v>
      </c>
      <c r="N90" s="10">
        <f t="shared" si="13"/>
        <v>1</v>
      </c>
    </row>
    <row r="91" spans="1:14" x14ac:dyDescent="0.25">
      <c r="A91" s="7">
        <v>43555</v>
      </c>
      <c r="B91" s="1" t="s">
        <v>32</v>
      </c>
      <c r="C91" s="1" t="str">
        <f>VLOOKUP(B91,Datos1!$F$1:$H$52,3,FALSE)</f>
        <v>Corporation</v>
      </c>
      <c r="D91" s="1" t="str">
        <f ca="1">VLOOKUP(IF(RANDBETWEEN(1,100)&lt;=60, 1, IF(RANDBETWEEN(1,100)&lt;=75, 2, 3)),Datos1!$B$62:$C$64,2,FALSE)</f>
        <v>FMCG</v>
      </c>
      <c r="E91" s="1" t="str">
        <f ca="1">VLOOKUP(IF(RANDBETWEEN(1,100)&lt;=70, 1, IF(RANDBETWEEN(1,100)&lt;=70+10, 2, IF(RANDBETWEEN(1,100)&lt;=70+10+10, 3, IF(RANDBETWEEN(1,100)&lt;=70+10+10+10, 4, 5)))),Datos1!$B$66:$C$70,2,FALSE)</f>
        <v>Paid</v>
      </c>
      <c r="F91" s="1" t="str">
        <f>VLOOKUP(B91,Datos1!$F$1:$H$52,2,FALSE)</f>
        <v>Ohio</v>
      </c>
      <c r="G91" s="8">
        <f t="shared" ca="1" si="14"/>
        <v>705915</v>
      </c>
      <c r="H91" s="8">
        <f t="shared" ca="1" si="15"/>
        <v>374134.95</v>
      </c>
      <c r="I91" s="9">
        <f t="shared" ca="1" si="8"/>
        <v>0.53</v>
      </c>
      <c r="J91" s="1" t="str">
        <f t="shared" si="9"/>
        <v>March</v>
      </c>
      <c r="K91" s="1">
        <f t="shared" si="10"/>
        <v>3</v>
      </c>
      <c r="L91" s="1" t="str">
        <f t="shared" si="11"/>
        <v>2019</v>
      </c>
      <c r="M91" s="1">
        <f t="shared" si="12"/>
        <v>13</v>
      </c>
      <c r="N91" s="10">
        <f t="shared" si="13"/>
        <v>1</v>
      </c>
    </row>
    <row r="92" spans="1:14" x14ac:dyDescent="0.25">
      <c r="A92" s="7">
        <v>43556</v>
      </c>
      <c r="B92" s="1" t="s">
        <v>58</v>
      </c>
      <c r="C92" s="1" t="str">
        <f>VLOOKUP(B92,Datos1!$F$1:$H$52,3,FALSE)</f>
        <v>Corporation</v>
      </c>
      <c r="D92" s="1" t="str">
        <f ca="1">VLOOKUP(IF(RANDBETWEEN(1,100)&lt;=60, 1, IF(RANDBETWEEN(1,100)&lt;=75, 2, 3)),Datos1!$B$62:$C$64,2,FALSE)</f>
        <v>Contract Manufacturing</v>
      </c>
      <c r="E92" s="1" t="str">
        <f ca="1">VLOOKUP(IF(RANDBETWEEN(1,100)&lt;=70, 1, IF(RANDBETWEEN(1,100)&lt;=70+10, 2, IF(RANDBETWEEN(1,100)&lt;=70+10+10, 3, IF(RANDBETWEEN(1,100)&lt;=70+10+10+10, 4, 5)))),Datos1!$B$66:$C$70,2,FALSE)</f>
        <v>Pending</v>
      </c>
      <c r="F92" s="1" t="str">
        <f>VLOOKUP(B92,Datos1!$F$1:$H$52,2,FALSE)</f>
        <v>Míchigan</v>
      </c>
      <c r="G92" s="8">
        <f t="shared" ca="1" si="14"/>
        <v>931886</v>
      </c>
      <c r="H92" s="8">
        <f t="shared" ca="1" si="15"/>
        <v>195696.06</v>
      </c>
      <c r="I92" s="9">
        <f t="shared" ca="1" si="8"/>
        <v>0.21</v>
      </c>
      <c r="J92" s="1" t="str">
        <f t="shared" si="9"/>
        <v>April</v>
      </c>
      <c r="K92" s="1">
        <f t="shared" si="10"/>
        <v>4</v>
      </c>
      <c r="L92" s="1" t="str">
        <f t="shared" si="11"/>
        <v>2019</v>
      </c>
      <c r="M92" s="1">
        <f t="shared" si="12"/>
        <v>14</v>
      </c>
      <c r="N92" s="10">
        <f t="shared" si="13"/>
        <v>2</v>
      </c>
    </row>
    <row r="93" spans="1:14" x14ac:dyDescent="0.25">
      <c r="A93" s="7">
        <v>43557</v>
      </c>
      <c r="B93" s="1" t="s">
        <v>29</v>
      </c>
      <c r="C93" s="1" t="str">
        <f>VLOOKUP(B93,Datos1!$F$1:$H$52,3,FALSE)</f>
        <v>Corporation</v>
      </c>
      <c r="D93" s="1" t="str">
        <f ca="1">VLOOKUP(IF(RANDBETWEEN(1,100)&lt;=60, 1, IF(RANDBETWEEN(1,100)&lt;=75, 2, 3)),Datos1!$B$62:$C$64,2,FALSE)</f>
        <v>FMCG</v>
      </c>
      <c r="E93" s="1" t="str">
        <f ca="1">VLOOKUP(IF(RANDBETWEEN(1,100)&lt;=70, 1, IF(RANDBETWEEN(1,100)&lt;=70+10, 2, IF(RANDBETWEEN(1,100)&lt;=70+10+10, 3, IF(RANDBETWEEN(1,100)&lt;=70+10+10+10, 4, 5)))),Datos1!$B$66:$C$70,2,FALSE)</f>
        <v>Paid</v>
      </c>
      <c r="F93" s="1" t="str">
        <f>VLOOKUP(B93,Datos1!$F$1:$H$52,2,FALSE)</f>
        <v>Florida</v>
      </c>
      <c r="G93" s="8">
        <f t="shared" ca="1" si="14"/>
        <v>774730</v>
      </c>
      <c r="H93" s="8">
        <f t="shared" ca="1" si="15"/>
        <v>457090.69999999995</v>
      </c>
      <c r="I93" s="9">
        <f t="shared" ca="1" si="8"/>
        <v>0.59</v>
      </c>
      <c r="J93" s="1" t="str">
        <f t="shared" si="9"/>
        <v>April</v>
      </c>
      <c r="K93" s="1">
        <f t="shared" si="10"/>
        <v>4</v>
      </c>
      <c r="L93" s="1" t="str">
        <f t="shared" si="11"/>
        <v>2019</v>
      </c>
      <c r="M93" s="1">
        <f t="shared" si="12"/>
        <v>14</v>
      </c>
      <c r="N93" s="10">
        <f t="shared" si="13"/>
        <v>2</v>
      </c>
    </row>
    <row r="94" spans="1:14" x14ac:dyDescent="0.25">
      <c r="A94" s="7">
        <v>43558</v>
      </c>
      <c r="B94" s="1" t="s">
        <v>21</v>
      </c>
      <c r="C94" s="1" t="str">
        <f>VLOOKUP(B94,Datos1!$F$1:$H$52,3,FALSE)</f>
        <v>Medium-sized business</v>
      </c>
      <c r="D94" s="1" t="str">
        <f ca="1">VLOOKUP(IF(RANDBETWEEN(1,100)&lt;=60, 1, IF(RANDBETWEEN(1,100)&lt;=75, 2, 3)),Datos1!$B$62:$C$64,2,FALSE)</f>
        <v>FMCG</v>
      </c>
      <c r="E94" s="1" t="str">
        <f ca="1">VLOOKUP(IF(RANDBETWEEN(1,100)&lt;=70, 1, IF(RANDBETWEEN(1,100)&lt;=70+10, 2, IF(RANDBETWEEN(1,100)&lt;=70+10+10, 3, IF(RANDBETWEEN(1,100)&lt;=70+10+10+10, 4, 5)))),Datos1!$B$66:$C$70,2,FALSE)</f>
        <v>Overdue</v>
      </c>
      <c r="F94" s="1" t="str">
        <f>VLOOKUP(B94,Datos1!$F$1:$H$52,2,FALSE)</f>
        <v>Carolina del Norte</v>
      </c>
      <c r="G94" s="8">
        <f t="shared" ca="1" si="14"/>
        <v>448661</v>
      </c>
      <c r="H94" s="8">
        <f t="shared" ca="1" si="15"/>
        <v>179464.40000000002</v>
      </c>
      <c r="I94" s="9">
        <f t="shared" ca="1" si="8"/>
        <v>0.4</v>
      </c>
      <c r="J94" s="1" t="str">
        <f t="shared" si="9"/>
        <v>April</v>
      </c>
      <c r="K94" s="1">
        <f t="shared" si="10"/>
        <v>4</v>
      </c>
      <c r="L94" s="1" t="str">
        <f t="shared" si="11"/>
        <v>2019</v>
      </c>
      <c r="M94" s="1">
        <f t="shared" si="12"/>
        <v>14</v>
      </c>
      <c r="N94" s="10">
        <f t="shared" si="13"/>
        <v>2</v>
      </c>
    </row>
    <row r="95" spans="1:14" x14ac:dyDescent="0.25">
      <c r="A95" s="7">
        <v>43559</v>
      </c>
      <c r="B95" s="1" t="s">
        <v>12</v>
      </c>
      <c r="C95" s="1" t="str">
        <f>VLOOKUP(B95,Datos1!$F$1:$H$52,3,FALSE)</f>
        <v>Corporation</v>
      </c>
      <c r="D95" s="1" t="str">
        <f ca="1">VLOOKUP(IF(RANDBETWEEN(1,100)&lt;=60, 1, IF(RANDBETWEEN(1,100)&lt;=75, 2, 3)),Datos1!$B$62:$C$64,2,FALSE)</f>
        <v>FMCG</v>
      </c>
      <c r="E95" s="1" t="str">
        <f ca="1">VLOOKUP(IF(RANDBETWEEN(1,100)&lt;=70, 1, IF(RANDBETWEEN(1,100)&lt;=70+10, 2, IF(RANDBETWEEN(1,100)&lt;=70+10+10, 3, IF(RANDBETWEEN(1,100)&lt;=70+10+10+10, 4, 5)))),Datos1!$B$66:$C$70,2,FALSE)</f>
        <v>Overdue</v>
      </c>
      <c r="F95" s="1" t="str">
        <f>VLOOKUP(B95,Datos1!$F$1:$H$52,2,FALSE)</f>
        <v>Washington</v>
      </c>
      <c r="G95" s="8">
        <f t="shared" ca="1" si="14"/>
        <v>1701626</v>
      </c>
      <c r="H95" s="8">
        <f t="shared" ca="1" si="15"/>
        <v>833796.74</v>
      </c>
      <c r="I95" s="9">
        <f t="shared" ca="1" si="8"/>
        <v>0.49</v>
      </c>
      <c r="J95" s="1" t="str">
        <f t="shared" si="9"/>
        <v>April</v>
      </c>
      <c r="K95" s="1">
        <f t="shared" si="10"/>
        <v>4</v>
      </c>
      <c r="L95" s="1" t="str">
        <f t="shared" si="11"/>
        <v>2019</v>
      </c>
      <c r="M95" s="1">
        <f t="shared" si="12"/>
        <v>14</v>
      </c>
      <c r="N95" s="10">
        <f t="shared" si="13"/>
        <v>2</v>
      </c>
    </row>
    <row r="96" spans="1:14" x14ac:dyDescent="0.25">
      <c r="A96" s="7">
        <v>43560</v>
      </c>
      <c r="B96" s="1" t="s">
        <v>30</v>
      </c>
      <c r="C96" s="1" t="str">
        <f>VLOOKUP(B96,Datos1!$F$1:$H$52,3,FALSE)</f>
        <v>Medium-sized business</v>
      </c>
      <c r="D96" s="1" t="str">
        <f ca="1">VLOOKUP(IF(RANDBETWEEN(1,100)&lt;=60, 1, IF(RANDBETWEEN(1,100)&lt;=75, 2, 3)),Datos1!$B$62:$C$64,2,FALSE)</f>
        <v>FMCG</v>
      </c>
      <c r="E96" s="1" t="str">
        <f ca="1">VLOOKUP(IF(RANDBETWEEN(1,100)&lt;=70, 1, IF(RANDBETWEEN(1,100)&lt;=70+10, 2, IF(RANDBETWEEN(1,100)&lt;=70+10+10, 3, IF(RANDBETWEEN(1,100)&lt;=70+10+10+10, 4, 5)))),Datos1!$B$66:$C$70,2,FALSE)</f>
        <v>Paid</v>
      </c>
      <c r="F96" s="1" t="str">
        <f>VLOOKUP(B96,Datos1!$F$1:$H$52,2,FALSE)</f>
        <v>Washington</v>
      </c>
      <c r="G96" s="8">
        <f t="shared" ca="1" si="14"/>
        <v>447662</v>
      </c>
      <c r="H96" s="8">
        <f t="shared" ca="1" si="15"/>
        <v>205924.52000000002</v>
      </c>
      <c r="I96" s="9">
        <f t="shared" ca="1" si="8"/>
        <v>0.46</v>
      </c>
      <c r="J96" s="1" t="str">
        <f t="shared" si="9"/>
        <v>April</v>
      </c>
      <c r="K96" s="1">
        <f t="shared" si="10"/>
        <v>4</v>
      </c>
      <c r="L96" s="1" t="str">
        <f t="shared" si="11"/>
        <v>2019</v>
      </c>
      <c r="M96" s="1">
        <f t="shared" si="12"/>
        <v>14</v>
      </c>
      <c r="N96" s="10">
        <f t="shared" si="13"/>
        <v>2</v>
      </c>
    </row>
    <row r="97" spans="1:14" x14ac:dyDescent="0.25">
      <c r="A97" s="7">
        <v>43561</v>
      </c>
      <c r="B97" s="1" t="s">
        <v>62</v>
      </c>
      <c r="C97" s="1" t="str">
        <f>VLOOKUP(B97,Datos1!$F$1:$H$52,3,FALSE)</f>
        <v>Corporation</v>
      </c>
      <c r="D97" s="1" t="str">
        <f ca="1">VLOOKUP(IF(RANDBETWEEN(1,100)&lt;=60, 1, IF(RANDBETWEEN(1,100)&lt;=75, 2, 3)),Datos1!$B$62:$C$64,2,FALSE)</f>
        <v>Contract Manufacturing</v>
      </c>
      <c r="E97" s="1" t="str">
        <f ca="1">VLOOKUP(IF(RANDBETWEEN(1,100)&lt;=70, 1, IF(RANDBETWEEN(1,100)&lt;=70+10, 2, IF(RANDBETWEEN(1,100)&lt;=70+10+10, 3, IF(RANDBETWEEN(1,100)&lt;=70+10+10+10, 4, 5)))),Datos1!$B$66:$C$70,2,FALSE)</f>
        <v>Paid</v>
      </c>
      <c r="F97" s="1" t="str">
        <f>VLOOKUP(B97,Datos1!$F$1:$H$52,2,FALSE)</f>
        <v>Arizona</v>
      </c>
      <c r="G97" s="8">
        <f t="shared" ca="1" si="14"/>
        <v>1404420</v>
      </c>
      <c r="H97" s="8">
        <f t="shared" ca="1" si="15"/>
        <v>351105</v>
      </c>
      <c r="I97" s="9">
        <f t="shared" ca="1" si="8"/>
        <v>0.25</v>
      </c>
      <c r="J97" s="1" t="str">
        <f t="shared" si="9"/>
        <v>April</v>
      </c>
      <c r="K97" s="1">
        <f t="shared" si="10"/>
        <v>4</v>
      </c>
      <c r="L97" s="1" t="str">
        <f t="shared" si="11"/>
        <v>2019</v>
      </c>
      <c r="M97" s="1">
        <f t="shared" si="12"/>
        <v>14</v>
      </c>
      <c r="N97" s="10">
        <f t="shared" si="13"/>
        <v>2</v>
      </c>
    </row>
    <row r="98" spans="1:14" x14ac:dyDescent="0.25">
      <c r="A98" s="7">
        <v>43562</v>
      </c>
      <c r="B98" s="1" t="s">
        <v>22</v>
      </c>
      <c r="C98" s="1" t="str">
        <f>VLOOKUP(B98,Datos1!$F$1:$H$52,3,FALSE)</f>
        <v>Corporation</v>
      </c>
      <c r="D98" s="1" t="str">
        <f ca="1">VLOOKUP(IF(RANDBETWEEN(1,100)&lt;=60, 1, IF(RANDBETWEEN(1,100)&lt;=75, 2, 3)),Datos1!$B$62:$C$64,2,FALSE)</f>
        <v>FMCG</v>
      </c>
      <c r="E98" s="1" t="str">
        <f ca="1">VLOOKUP(IF(RANDBETWEEN(1,100)&lt;=70, 1, IF(RANDBETWEEN(1,100)&lt;=70+10, 2, IF(RANDBETWEEN(1,100)&lt;=70+10+10, 3, IF(RANDBETWEEN(1,100)&lt;=70+10+10+10, 4, 5)))),Datos1!$B$66:$C$70,2,FALSE)</f>
        <v>Paid</v>
      </c>
      <c r="F98" s="1" t="str">
        <f>VLOOKUP(B98,Datos1!$F$1:$H$52,2,FALSE)</f>
        <v>Míchigan</v>
      </c>
      <c r="G98" s="8">
        <f t="shared" ca="1" si="14"/>
        <v>1679484</v>
      </c>
      <c r="H98" s="8">
        <f t="shared" ca="1" si="15"/>
        <v>1041280.08</v>
      </c>
      <c r="I98" s="9">
        <f t="shared" ca="1" si="8"/>
        <v>0.62</v>
      </c>
      <c r="J98" s="1" t="str">
        <f t="shared" si="9"/>
        <v>April</v>
      </c>
      <c r="K98" s="1">
        <f t="shared" si="10"/>
        <v>4</v>
      </c>
      <c r="L98" s="1" t="str">
        <f t="shared" si="11"/>
        <v>2019</v>
      </c>
      <c r="M98" s="1">
        <f t="shared" si="12"/>
        <v>14</v>
      </c>
      <c r="N98" s="10">
        <f t="shared" si="13"/>
        <v>2</v>
      </c>
    </row>
    <row r="99" spans="1:14" x14ac:dyDescent="0.25">
      <c r="A99" s="7">
        <v>43563</v>
      </c>
      <c r="B99" s="1" t="s">
        <v>34</v>
      </c>
      <c r="C99" s="1" t="str">
        <f>VLOOKUP(B99,Datos1!$F$1:$H$52,3,FALSE)</f>
        <v>Medium-sized business</v>
      </c>
      <c r="D99" s="1" t="str">
        <f ca="1">VLOOKUP(IF(RANDBETWEEN(1,100)&lt;=60, 1, IF(RANDBETWEEN(1,100)&lt;=75, 2, 3)),Datos1!$B$62:$C$64,2,FALSE)</f>
        <v>Contract Manufacturing</v>
      </c>
      <c r="E99" s="1" t="str">
        <f ca="1">VLOOKUP(IF(RANDBETWEEN(1,100)&lt;=70, 1, IF(RANDBETWEEN(1,100)&lt;=70+10, 2, IF(RANDBETWEEN(1,100)&lt;=70+10+10, 3, IF(RANDBETWEEN(1,100)&lt;=70+10+10+10, 4, 5)))),Datos1!$B$66:$C$70,2,FALSE)</f>
        <v>Paid</v>
      </c>
      <c r="F99" s="1" t="str">
        <f>VLOOKUP(B99,Datos1!$F$1:$H$52,2,FALSE)</f>
        <v>California</v>
      </c>
      <c r="G99" s="8">
        <f t="shared" ca="1" si="14"/>
        <v>416375</v>
      </c>
      <c r="H99" s="8">
        <f t="shared" ca="1" si="15"/>
        <v>104093.75</v>
      </c>
      <c r="I99" s="9">
        <f t="shared" ca="1" si="8"/>
        <v>0.25</v>
      </c>
      <c r="J99" s="1" t="str">
        <f t="shared" si="9"/>
        <v>April</v>
      </c>
      <c r="K99" s="1">
        <f t="shared" si="10"/>
        <v>4</v>
      </c>
      <c r="L99" s="1" t="str">
        <f t="shared" si="11"/>
        <v>2019</v>
      </c>
      <c r="M99" s="1">
        <f t="shared" si="12"/>
        <v>15</v>
      </c>
      <c r="N99" s="10">
        <f t="shared" si="13"/>
        <v>2</v>
      </c>
    </row>
    <row r="100" spans="1:14" x14ac:dyDescent="0.25">
      <c r="A100" s="7">
        <v>43564</v>
      </c>
      <c r="B100" s="1" t="s">
        <v>6</v>
      </c>
      <c r="C100" s="1" t="str">
        <f>VLOOKUP(B100,Datos1!$F$1:$H$52,3,FALSE)</f>
        <v>Corporation</v>
      </c>
      <c r="D100" s="1" t="str">
        <f ca="1">VLOOKUP(IF(RANDBETWEEN(1,100)&lt;=60, 1, IF(RANDBETWEEN(1,100)&lt;=75, 2, 3)),Datos1!$B$62:$C$64,2,FALSE)</f>
        <v>Contract Manufacturing</v>
      </c>
      <c r="E100" s="1" t="str">
        <f ca="1">VLOOKUP(IF(RANDBETWEEN(1,100)&lt;=70, 1, IF(RANDBETWEEN(1,100)&lt;=70+10, 2, IF(RANDBETWEEN(1,100)&lt;=70+10+10, 3, IF(RANDBETWEEN(1,100)&lt;=70+10+10+10, 4, 5)))),Datos1!$B$66:$C$70,2,FALSE)</f>
        <v>Paid</v>
      </c>
      <c r="F100" s="1" t="str">
        <f>VLOOKUP(B100,Datos1!$F$1:$H$52,2,FALSE)</f>
        <v>Washington</v>
      </c>
      <c r="G100" s="8">
        <f t="shared" ca="1" si="14"/>
        <v>1127365</v>
      </c>
      <c r="H100" s="8">
        <f t="shared" ca="1" si="15"/>
        <v>405851.39999999997</v>
      </c>
      <c r="I100" s="9">
        <f t="shared" ca="1" si="8"/>
        <v>0.36</v>
      </c>
      <c r="J100" s="1" t="str">
        <f t="shared" si="9"/>
        <v>April</v>
      </c>
      <c r="K100" s="1">
        <f t="shared" si="10"/>
        <v>4</v>
      </c>
      <c r="L100" s="1" t="str">
        <f t="shared" si="11"/>
        <v>2019</v>
      </c>
      <c r="M100" s="1">
        <f t="shared" si="12"/>
        <v>15</v>
      </c>
      <c r="N100" s="10">
        <f t="shared" si="13"/>
        <v>2</v>
      </c>
    </row>
    <row r="101" spans="1:14" x14ac:dyDescent="0.25">
      <c r="A101" s="7">
        <v>43565</v>
      </c>
      <c r="B101" s="1" t="s">
        <v>55</v>
      </c>
      <c r="C101" s="1" t="str">
        <f>VLOOKUP(B101,Datos1!$F$1:$H$52,3,FALSE)</f>
        <v>Medium-sized business</v>
      </c>
      <c r="D101" s="1" t="str">
        <f ca="1">VLOOKUP(IF(RANDBETWEEN(1,100)&lt;=60, 1, IF(RANDBETWEEN(1,100)&lt;=75, 2, 3)),Datos1!$B$62:$C$64,2,FALSE)</f>
        <v>FMCG</v>
      </c>
      <c r="E101" s="1" t="str">
        <f ca="1">VLOOKUP(IF(RANDBETWEEN(1,100)&lt;=70, 1, IF(RANDBETWEEN(1,100)&lt;=70+10, 2, IF(RANDBETWEEN(1,100)&lt;=70+10+10, 3, IF(RANDBETWEEN(1,100)&lt;=70+10+10+10, 4, 5)))),Datos1!$B$66:$C$70,2,FALSE)</f>
        <v>Paid</v>
      </c>
      <c r="F101" s="1" t="str">
        <f>VLOOKUP(B101,Datos1!$F$1:$H$52,2,FALSE)</f>
        <v>Pensilvania</v>
      </c>
      <c r="G101" s="8">
        <f t="shared" ca="1" si="14"/>
        <v>413515</v>
      </c>
      <c r="H101" s="8">
        <f t="shared" ca="1" si="15"/>
        <v>206757.5</v>
      </c>
      <c r="I101" s="9">
        <f t="shared" ca="1" si="8"/>
        <v>0.5</v>
      </c>
      <c r="J101" s="1" t="str">
        <f t="shared" si="9"/>
        <v>April</v>
      </c>
      <c r="K101" s="1">
        <f t="shared" si="10"/>
        <v>4</v>
      </c>
      <c r="L101" s="1" t="str">
        <f t="shared" si="11"/>
        <v>2019</v>
      </c>
      <c r="M101" s="1">
        <f t="shared" si="12"/>
        <v>15</v>
      </c>
      <c r="N101" s="10">
        <f t="shared" si="13"/>
        <v>2</v>
      </c>
    </row>
    <row r="102" spans="1:14" x14ac:dyDescent="0.25">
      <c r="A102" s="7">
        <v>43566</v>
      </c>
      <c r="B102" s="1" t="s">
        <v>48</v>
      </c>
      <c r="C102" s="1" t="str">
        <f>VLOOKUP(B102,Datos1!$F$1:$H$52,3,FALSE)</f>
        <v>Corporation</v>
      </c>
      <c r="D102" s="1" t="str">
        <f ca="1">VLOOKUP(IF(RANDBETWEEN(1,100)&lt;=60, 1, IF(RANDBETWEEN(1,100)&lt;=75, 2, 3)),Datos1!$B$62:$C$64,2,FALSE)</f>
        <v>FMCG</v>
      </c>
      <c r="E102" s="1" t="str">
        <f ca="1">VLOOKUP(IF(RANDBETWEEN(1,100)&lt;=70, 1, IF(RANDBETWEEN(1,100)&lt;=70+10, 2, IF(RANDBETWEEN(1,100)&lt;=70+10+10, 3, IF(RANDBETWEEN(1,100)&lt;=70+10+10+10, 4, 5)))),Datos1!$B$66:$C$70,2,FALSE)</f>
        <v>Overdue</v>
      </c>
      <c r="F102" s="1" t="str">
        <f>VLOOKUP(B102,Datos1!$F$1:$H$52,2,FALSE)</f>
        <v>California</v>
      </c>
      <c r="G102" s="8">
        <f t="shared" ca="1" si="14"/>
        <v>1167395</v>
      </c>
      <c r="H102" s="8">
        <f t="shared" ca="1" si="15"/>
        <v>431936.15</v>
      </c>
      <c r="I102" s="9">
        <f t="shared" ca="1" si="8"/>
        <v>0.37</v>
      </c>
      <c r="J102" s="1" t="str">
        <f t="shared" si="9"/>
        <v>April</v>
      </c>
      <c r="K102" s="1">
        <f t="shared" si="10"/>
        <v>4</v>
      </c>
      <c r="L102" s="1" t="str">
        <f t="shared" si="11"/>
        <v>2019</v>
      </c>
      <c r="M102" s="1">
        <f t="shared" si="12"/>
        <v>15</v>
      </c>
      <c r="N102" s="10">
        <f t="shared" si="13"/>
        <v>2</v>
      </c>
    </row>
    <row r="103" spans="1:14" x14ac:dyDescent="0.25">
      <c r="A103" s="7">
        <v>43567</v>
      </c>
      <c r="B103" s="1" t="s">
        <v>49</v>
      </c>
      <c r="C103" s="1" t="str">
        <f>VLOOKUP(B103,Datos1!$F$1:$H$52,3,FALSE)</f>
        <v>Corporation</v>
      </c>
      <c r="D103" s="1" t="str">
        <f ca="1">VLOOKUP(IF(RANDBETWEEN(1,100)&lt;=60, 1, IF(RANDBETWEEN(1,100)&lt;=75, 2, 3)),Datos1!$B$62:$C$64,2,FALSE)</f>
        <v>FMCG</v>
      </c>
      <c r="E103" s="1" t="str">
        <f ca="1">VLOOKUP(IF(RANDBETWEEN(1,100)&lt;=70, 1, IF(RANDBETWEEN(1,100)&lt;=70+10, 2, IF(RANDBETWEEN(1,100)&lt;=70+10+10, 3, IF(RANDBETWEEN(1,100)&lt;=70+10+10+10, 4, 5)))),Datos1!$B$66:$C$70,2,FALSE)</f>
        <v>Paid</v>
      </c>
      <c r="F103" s="1" t="str">
        <f>VLOOKUP(B103,Datos1!$F$1:$H$52,2,FALSE)</f>
        <v>Texas</v>
      </c>
      <c r="G103" s="8">
        <f t="shared" ca="1" si="14"/>
        <v>986680</v>
      </c>
      <c r="H103" s="8">
        <f t="shared" ca="1" si="15"/>
        <v>424272.39999999997</v>
      </c>
      <c r="I103" s="9">
        <f t="shared" ca="1" si="8"/>
        <v>0.43</v>
      </c>
      <c r="J103" s="1" t="str">
        <f t="shared" si="9"/>
        <v>April</v>
      </c>
      <c r="K103" s="1">
        <f t="shared" si="10"/>
        <v>4</v>
      </c>
      <c r="L103" s="1" t="str">
        <f t="shared" si="11"/>
        <v>2019</v>
      </c>
      <c r="M103" s="1">
        <f t="shared" si="12"/>
        <v>15</v>
      </c>
      <c r="N103" s="10">
        <f t="shared" si="13"/>
        <v>2</v>
      </c>
    </row>
    <row r="104" spans="1:14" x14ac:dyDescent="0.25">
      <c r="A104" s="7">
        <v>43568</v>
      </c>
      <c r="B104" s="1" t="s">
        <v>42</v>
      </c>
      <c r="C104" s="1" t="str">
        <f>VLOOKUP(B104,Datos1!$F$1:$H$52,3,FALSE)</f>
        <v>Corporation</v>
      </c>
      <c r="D104" s="1" t="str">
        <f ca="1">VLOOKUP(IF(RANDBETWEEN(1,100)&lt;=60, 1, IF(RANDBETWEEN(1,100)&lt;=75, 2, 3)),Datos1!$B$62:$C$64,2,FALSE)</f>
        <v>FMCG</v>
      </c>
      <c r="E10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04" s="1" t="str">
        <f>VLOOKUP(B104,Datos1!$F$1:$H$52,2,FALSE)</f>
        <v>Wisconsin</v>
      </c>
      <c r="G104" s="8">
        <f t="shared" ca="1" si="14"/>
        <v>1658970</v>
      </c>
      <c r="H104" s="8">
        <f t="shared" ca="1" si="15"/>
        <v>580639.5</v>
      </c>
      <c r="I104" s="9">
        <f t="shared" ca="1" si="8"/>
        <v>0.35</v>
      </c>
      <c r="J104" s="1" t="str">
        <f t="shared" si="9"/>
        <v>April</v>
      </c>
      <c r="K104" s="1">
        <f t="shared" si="10"/>
        <v>4</v>
      </c>
      <c r="L104" s="1" t="str">
        <f t="shared" si="11"/>
        <v>2019</v>
      </c>
      <c r="M104" s="1">
        <f t="shared" si="12"/>
        <v>15</v>
      </c>
      <c r="N104" s="10">
        <f t="shared" si="13"/>
        <v>2</v>
      </c>
    </row>
    <row r="105" spans="1:14" x14ac:dyDescent="0.25">
      <c r="A105" s="7">
        <v>43569</v>
      </c>
      <c r="B105" s="1" t="s">
        <v>22</v>
      </c>
      <c r="C105" s="1" t="str">
        <f>VLOOKUP(B105,Datos1!$F$1:$H$52,3,FALSE)</f>
        <v>Corporation</v>
      </c>
      <c r="D105" s="1" t="str">
        <f ca="1">VLOOKUP(IF(RANDBETWEEN(1,100)&lt;=60, 1, IF(RANDBETWEEN(1,100)&lt;=75, 2, 3)),Datos1!$B$62:$C$64,2,FALSE)</f>
        <v>FMCG</v>
      </c>
      <c r="E105" s="1" t="str">
        <f ca="1">VLOOKUP(IF(RANDBETWEEN(1,100)&lt;=70, 1, IF(RANDBETWEEN(1,100)&lt;=70+10, 2, IF(RANDBETWEEN(1,100)&lt;=70+10+10, 3, IF(RANDBETWEEN(1,100)&lt;=70+10+10+10, 4, 5)))),Datos1!$B$66:$C$70,2,FALSE)</f>
        <v>Paid</v>
      </c>
      <c r="F105" s="1" t="str">
        <f>VLOOKUP(B105,Datos1!$F$1:$H$52,2,FALSE)</f>
        <v>Míchigan</v>
      </c>
      <c r="G105" s="8">
        <f t="shared" ca="1" si="14"/>
        <v>1543991</v>
      </c>
      <c r="H105" s="8">
        <f t="shared" ca="1" si="15"/>
        <v>633036.30999999994</v>
      </c>
      <c r="I105" s="9">
        <f t="shared" ca="1" si="8"/>
        <v>0.41</v>
      </c>
      <c r="J105" s="1" t="str">
        <f t="shared" si="9"/>
        <v>April</v>
      </c>
      <c r="K105" s="1">
        <f t="shared" si="10"/>
        <v>4</v>
      </c>
      <c r="L105" s="1" t="str">
        <f t="shared" si="11"/>
        <v>2019</v>
      </c>
      <c r="M105" s="1">
        <f t="shared" si="12"/>
        <v>15</v>
      </c>
      <c r="N105" s="10">
        <f t="shared" si="13"/>
        <v>2</v>
      </c>
    </row>
    <row r="106" spans="1:14" x14ac:dyDescent="0.25">
      <c r="A106" s="7">
        <v>43570</v>
      </c>
      <c r="B106" s="1" t="s">
        <v>43</v>
      </c>
      <c r="C106" s="1" t="str">
        <f>VLOOKUP(B106,Datos1!$F$1:$H$52,3,FALSE)</f>
        <v>Corporation</v>
      </c>
      <c r="D106" s="1" t="str">
        <f ca="1">VLOOKUP(IF(RANDBETWEEN(1,100)&lt;=60, 1, IF(RANDBETWEEN(1,100)&lt;=75, 2, 3)),Datos1!$B$62:$C$64,2,FALSE)</f>
        <v>Contract Manufacturing</v>
      </c>
      <c r="E106" s="1" t="str">
        <f ca="1">VLOOKUP(IF(RANDBETWEEN(1,100)&lt;=70, 1, IF(RANDBETWEEN(1,100)&lt;=70+10, 2, IF(RANDBETWEEN(1,100)&lt;=70+10+10, 3, IF(RANDBETWEEN(1,100)&lt;=70+10+10+10, 4, 5)))),Datos1!$B$66:$C$70,2,FALSE)</f>
        <v>Paid</v>
      </c>
      <c r="F106" s="1" t="str">
        <f>VLOOKUP(B106,Datos1!$F$1:$H$52,2,FALSE)</f>
        <v>Massachusetts</v>
      </c>
      <c r="G106" s="8">
        <f t="shared" ca="1" si="14"/>
        <v>1237588</v>
      </c>
      <c r="H106" s="8">
        <f t="shared" ca="1" si="15"/>
        <v>297021.12</v>
      </c>
      <c r="I106" s="9">
        <f t="shared" ca="1" si="8"/>
        <v>0.24</v>
      </c>
      <c r="J106" s="1" t="str">
        <f t="shared" si="9"/>
        <v>April</v>
      </c>
      <c r="K106" s="1">
        <f t="shared" si="10"/>
        <v>4</v>
      </c>
      <c r="L106" s="1" t="str">
        <f t="shared" si="11"/>
        <v>2019</v>
      </c>
      <c r="M106" s="1">
        <f t="shared" si="12"/>
        <v>16</v>
      </c>
      <c r="N106" s="10">
        <f t="shared" si="13"/>
        <v>2</v>
      </c>
    </row>
    <row r="107" spans="1:14" x14ac:dyDescent="0.25">
      <c r="A107" s="7">
        <v>43571</v>
      </c>
      <c r="B107" s="1" t="s">
        <v>43</v>
      </c>
      <c r="C107" s="1" t="str">
        <f>VLOOKUP(B107,Datos1!$F$1:$H$52,3,FALSE)</f>
        <v>Corporation</v>
      </c>
      <c r="D107" s="1" t="str">
        <f ca="1">VLOOKUP(IF(RANDBETWEEN(1,100)&lt;=60, 1, IF(RANDBETWEEN(1,100)&lt;=75, 2, 3)),Datos1!$B$62:$C$64,2,FALSE)</f>
        <v>Contract Manufacturing</v>
      </c>
      <c r="E107" s="1" t="str">
        <f ca="1">VLOOKUP(IF(RANDBETWEEN(1,100)&lt;=70, 1, IF(RANDBETWEEN(1,100)&lt;=70+10, 2, IF(RANDBETWEEN(1,100)&lt;=70+10+10, 3, IF(RANDBETWEEN(1,100)&lt;=70+10+10+10, 4, 5)))),Datos1!$B$66:$C$70,2,FALSE)</f>
        <v>Paid</v>
      </c>
      <c r="F107" s="1" t="str">
        <f>VLOOKUP(B107,Datos1!$F$1:$H$52,2,FALSE)</f>
        <v>Massachusetts</v>
      </c>
      <c r="G107" s="8">
        <f t="shared" ca="1" si="14"/>
        <v>1729938</v>
      </c>
      <c r="H107" s="8">
        <f t="shared" ca="1" si="15"/>
        <v>622777.67999999993</v>
      </c>
      <c r="I107" s="9">
        <f t="shared" ca="1" si="8"/>
        <v>0.36</v>
      </c>
      <c r="J107" s="1" t="str">
        <f t="shared" si="9"/>
        <v>April</v>
      </c>
      <c r="K107" s="1">
        <f t="shared" si="10"/>
        <v>4</v>
      </c>
      <c r="L107" s="1" t="str">
        <f t="shared" si="11"/>
        <v>2019</v>
      </c>
      <c r="M107" s="1">
        <f t="shared" si="12"/>
        <v>16</v>
      </c>
      <c r="N107" s="10">
        <f t="shared" si="13"/>
        <v>2</v>
      </c>
    </row>
    <row r="108" spans="1:14" x14ac:dyDescent="0.25">
      <c r="A108" s="7">
        <v>43572</v>
      </c>
      <c r="B108" s="1" t="s">
        <v>59</v>
      </c>
      <c r="C108" s="1" t="str">
        <f>VLOOKUP(B108,Datos1!$F$1:$H$52,3,FALSE)</f>
        <v>Small business</v>
      </c>
      <c r="D108" s="1" t="str">
        <f ca="1">VLOOKUP(IF(RANDBETWEEN(1,100)&lt;=60, 1, IF(RANDBETWEEN(1,100)&lt;=75, 2, 3)),Datos1!$B$62:$C$64,2,FALSE)</f>
        <v>Industrial cereal products</v>
      </c>
      <c r="E10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8" s="1" t="str">
        <f>VLOOKUP(B108,Datos1!$F$1:$H$52,2,FALSE)</f>
        <v>Nueva Jersey</v>
      </c>
      <c r="G108" s="8">
        <f t="shared" ca="1" si="14"/>
        <v>76471</v>
      </c>
      <c r="H108" s="8">
        <f t="shared" ca="1" si="15"/>
        <v>16058.91</v>
      </c>
      <c r="I108" s="9">
        <f t="shared" ca="1" si="8"/>
        <v>0.21</v>
      </c>
      <c r="J108" s="1" t="str">
        <f t="shared" si="9"/>
        <v>April</v>
      </c>
      <c r="K108" s="1">
        <f t="shared" si="10"/>
        <v>4</v>
      </c>
      <c r="L108" s="1" t="str">
        <f t="shared" si="11"/>
        <v>2019</v>
      </c>
      <c r="M108" s="1">
        <f t="shared" si="12"/>
        <v>16</v>
      </c>
      <c r="N108" s="10">
        <f t="shared" si="13"/>
        <v>2</v>
      </c>
    </row>
    <row r="109" spans="1:14" x14ac:dyDescent="0.25">
      <c r="A109" s="7">
        <v>43573</v>
      </c>
      <c r="B109" s="1" t="s">
        <v>29</v>
      </c>
      <c r="C109" s="1" t="str">
        <f>VLOOKUP(B109,Datos1!$F$1:$H$52,3,FALSE)</f>
        <v>Corporation</v>
      </c>
      <c r="D109" s="1" t="str">
        <f ca="1">VLOOKUP(IF(RANDBETWEEN(1,100)&lt;=60, 1, IF(RANDBETWEEN(1,100)&lt;=75, 2, 3)),Datos1!$B$62:$C$64,2,FALSE)</f>
        <v>Contract Manufacturing</v>
      </c>
      <c r="E10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9" s="1" t="str">
        <f>VLOOKUP(B109,Datos1!$F$1:$H$52,2,FALSE)</f>
        <v>Florida</v>
      </c>
      <c r="G109" s="8">
        <f t="shared" ca="1" si="14"/>
        <v>835521</v>
      </c>
      <c r="H109" s="8">
        <f t="shared" ca="1" si="15"/>
        <v>259011.51</v>
      </c>
      <c r="I109" s="9">
        <f t="shared" ca="1" si="8"/>
        <v>0.31</v>
      </c>
      <c r="J109" s="1" t="str">
        <f t="shared" si="9"/>
        <v>April</v>
      </c>
      <c r="K109" s="1">
        <f t="shared" si="10"/>
        <v>4</v>
      </c>
      <c r="L109" s="1" t="str">
        <f t="shared" si="11"/>
        <v>2019</v>
      </c>
      <c r="M109" s="1">
        <f t="shared" si="12"/>
        <v>16</v>
      </c>
      <c r="N109" s="10">
        <f t="shared" si="13"/>
        <v>2</v>
      </c>
    </row>
    <row r="110" spans="1:14" x14ac:dyDescent="0.25">
      <c r="A110" s="7">
        <v>43574</v>
      </c>
      <c r="B110" s="1" t="s">
        <v>48</v>
      </c>
      <c r="C110" s="1" t="str">
        <f>VLOOKUP(B110,Datos1!$F$1:$H$52,3,FALSE)</f>
        <v>Corporation</v>
      </c>
      <c r="D110" s="1" t="str">
        <f ca="1">VLOOKUP(IF(RANDBETWEEN(1,100)&lt;=60, 1, IF(RANDBETWEEN(1,100)&lt;=75, 2, 3)),Datos1!$B$62:$C$64,2,FALSE)</f>
        <v>Contract Manufacturing</v>
      </c>
      <c r="E110" s="1" t="str">
        <f ca="1">VLOOKUP(IF(RANDBETWEEN(1,100)&lt;=70, 1, IF(RANDBETWEEN(1,100)&lt;=70+10, 2, IF(RANDBETWEEN(1,100)&lt;=70+10+10, 3, IF(RANDBETWEEN(1,100)&lt;=70+10+10+10, 4, 5)))),Datos1!$B$66:$C$70,2,FALSE)</f>
        <v>Paid</v>
      </c>
      <c r="F110" s="1" t="str">
        <f>VLOOKUP(B110,Datos1!$F$1:$H$52,2,FALSE)</f>
        <v>California</v>
      </c>
      <c r="G110" s="8">
        <f t="shared" ca="1" si="14"/>
        <v>1588096</v>
      </c>
      <c r="H110" s="8">
        <f t="shared" ca="1" si="15"/>
        <v>524071.68000000005</v>
      </c>
      <c r="I110" s="9">
        <f t="shared" ca="1" si="8"/>
        <v>0.33</v>
      </c>
      <c r="J110" s="1" t="str">
        <f t="shared" si="9"/>
        <v>April</v>
      </c>
      <c r="K110" s="1">
        <f t="shared" si="10"/>
        <v>4</v>
      </c>
      <c r="L110" s="1" t="str">
        <f t="shared" si="11"/>
        <v>2019</v>
      </c>
      <c r="M110" s="1">
        <f t="shared" si="12"/>
        <v>16</v>
      </c>
      <c r="N110" s="10">
        <f t="shared" si="13"/>
        <v>2</v>
      </c>
    </row>
    <row r="111" spans="1:14" x14ac:dyDescent="0.25">
      <c r="A111" s="7">
        <v>43575</v>
      </c>
      <c r="B111" s="1" t="s">
        <v>49</v>
      </c>
      <c r="C111" s="1" t="str">
        <f>VLOOKUP(B111,Datos1!$F$1:$H$52,3,FALSE)</f>
        <v>Corporation</v>
      </c>
      <c r="D111" s="1" t="str">
        <f ca="1">VLOOKUP(IF(RANDBETWEEN(1,100)&lt;=60, 1, IF(RANDBETWEEN(1,100)&lt;=75, 2, 3)),Datos1!$B$62:$C$64,2,FALSE)</f>
        <v>Contract Manufacturing</v>
      </c>
      <c r="E11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1" s="1" t="str">
        <f>VLOOKUP(B111,Datos1!$F$1:$H$52,2,FALSE)</f>
        <v>Texas</v>
      </c>
      <c r="G111" s="8">
        <f t="shared" ca="1" si="14"/>
        <v>715567</v>
      </c>
      <c r="H111" s="8">
        <f t="shared" ca="1" si="15"/>
        <v>157424.74</v>
      </c>
      <c r="I111" s="9">
        <f t="shared" ca="1" si="8"/>
        <v>0.22</v>
      </c>
      <c r="J111" s="1" t="str">
        <f t="shared" si="9"/>
        <v>April</v>
      </c>
      <c r="K111" s="1">
        <f t="shared" si="10"/>
        <v>4</v>
      </c>
      <c r="L111" s="1" t="str">
        <f t="shared" si="11"/>
        <v>2019</v>
      </c>
      <c r="M111" s="1">
        <f t="shared" si="12"/>
        <v>16</v>
      </c>
      <c r="N111" s="10">
        <f t="shared" si="13"/>
        <v>2</v>
      </c>
    </row>
    <row r="112" spans="1:14" x14ac:dyDescent="0.25">
      <c r="A112" s="7">
        <v>43576</v>
      </c>
      <c r="B112" s="1" t="s">
        <v>30</v>
      </c>
      <c r="C112" s="1" t="str">
        <f>VLOOKUP(B112,Datos1!$F$1:$H$52,3,FALSE)</f>
        <v>Medium-sized business</v>
      </c>
      <c r="D112" s="1" t="str">
        <f ca="1">VLOOKUP(IF(RANDBETWEEN(1,100)&lt;=60, 1, IF(RANDBETWEEN(1,100)&lt;=75, 2, 3)),Datos1!$B$62:$C$64,2,FALSE)</f>
        <v>FMCG</v>
      </c>
      <c r="E112" s="1" t="str">
        <f ca="1">VLOOKUP(IF(RANDBETWEEN(1,100)&lt;=70, 1, IF(RANDBETWEEN(1,100)&lt;=70+10, 2, IF(RANDBETWEEN(1,100)&lt;=70+10+10, 3, IF(RANDBETWEEN(1,100)&lt;=70+10+10+10, 4, 5)))),Datos1!$B$66:$C$70,2,FALSE)</f>
        <v>Paid</v>
      </c>
      <c r="F112" s="1" t="str">
        <f>VLOOKUP(B112,Datos1!$F$1:$H$52,2,FALSE)</f>
        <v>Washington</v>
      </c>
      <c r="G112" s="8">
        <f t="shared" ca="1" si="14"/>
        <v>277818</v>
      </c>
      <c r="H112" s="8">
        <f t="shared" ca="1" si="15"/>
        <v>138909</v>
      </c>
      <c r="I112" s="9">
        <f t="shared" ca="1" si="8"/>
        <v>0.5</v>
      </c>
      <c r="J112" s="1" t="str">
        <f t="shared" si="9"/>
        <v>April</v>
      </c>
      <c r="K112" s="1">
        <f t="shared" si="10"/>
        <v>4</v>
      </c>
      <c r="L112" s="1" t="str">
        <f t="shared" si="11"/>
        <v>2019</v>
      </c>
      <c r="M112" s="1">
        <f t="shared" si="12"/>
        <v>16</v>
      </c>
      <c r="N112" s="10">
        <f t="shared" si="13"/>
        <v>2</v>
      </c>
    </row>
    <row r="113" spans="1:14" x14ac:dyDescent="0.25">
      <c r="A113" s="7">
        <v>43577</v>
      </c>
      <c r="B113" s="1" t="s">
        <v>52</v>
      </c>
      <c r="C113" s="1" t="str">
        <f>VLOOKUP(B113,Datos1!$F$1:$H$52,3,FALSE)</f>
        <v>Corporation</v>
      </c>
      <c r="D113" s="1" t="str">
        <f ca="1">VLOOKUP(IF(RANDBETWEEN(1,100)&lt;=60, 1, IF(RANDBETWEEN(1,100)&lt;=75, 2, 3)),Datos1!$B$62:$C$64,2,FALSE)</f>
        <v>Industrial cereal products</v>
      </c>
      <c r="E11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3" s="1" t="str">
        <f>VLOOKUP(B113,Datos1!$F$1:$H$52,2,FALSE)</f>
        <v>Texas</v>
      </c>
      <c r="G113" s="8">
        <f t="shared" ca="1" si="14"/>
        <v>1689147</v>
      </c>
      <c r="H113" s="8">
        <f t="shared" ca="1" si="15"/>
        <v>371612.34</v>
      </c>
      <c r="I113" s="9">
        <f t="shared" ca="1" si="8"/>
        <v>0.22</v>
      </c>
      <c r="J113" s="1" t="str">
        <f t="shared" si="9"/>
        <v>April</v>
      </c>
      <c r="K113" s="1">
        <f t="shared" si="10"/>
        <v>4</v>
      </c>
      <c r="L113" s="1" t="str">
        <f t="shared" si="11"/>
        <v>2019</v>
      </c>
      <c r="M113" s="1">
        <f t="shared" si="12"/>
        <v>17</v>
      </c>
      <c r="N113" s="10">
        <f t="shared" si="13"/>
        <v>2</v>
      </c>
    </row>
    <row r="114" spans="1:14" x14ac:dyDescent="0.25">
      <c r="A114" s="7">
        <v>43578</v>
      </c>
      <c r="B114" s="1" t="s">
        <v>59</v>
      </c>
      <c r="C114" s="1" t="str">
        <f>VLOOKUP(B114,Datos1!$F$1:$H$52,3,FALSE)</f>
        <v>Small business</v>
      </c>
      <c r="D114" s="1" t="str">
        <f ca="1">VLOOKUP(IF(RANDBETWEEN(1,100)&lt;=60, 1, IF(RANDBETWEEN(1,100)&lt;=75, 2, 3)),Datos1!$B$62:$C$64,2,FALSE)</f>
        <v>FMCG</v>
      </c>
      <c r="E114" s="1" t="str">
        <f ca="1">VLOOKUP(IF(RANDBETWEEN(1,100)&lt;=70, 1, IF(RANDBETWEEN(1,100)&lt;=70+10, 2, IF(RANDBETWEEN(1,100)&lt;=70+10+10, 3, IF(RANDBETWEEN(1,100)&lt;=70+10+10+10, 4, 5)))),Datos1!$B$66:$C$70,2,FALSE)</f>
        <v>Paid</v>
      </c>
      <c r="F114" s="1" t="str">
        <f>VLOOKUP(B114,Datos1!$F$1:$H$52,2,FALSE)</f>
        <v>Nueva Jersey</v>
      </c>
      <c r="G114" s="8">
        <f t="shared" ca="1" si="14"/>
        <v>84411</v>
      </c>
      <c r="H114" s="8">
        <f t="shared" ca="1" si="15"/>
        <v>48958.38</v>
      </c>
      <c r="I114" s="9">
        <f t="shared" ca="1" si="8"/>
        <v>0.57999999999999996</v>
      </c>
      <c r="J114" s="1" t="str">
        <f t="shared" si="9"/>
        <v>April</v>
      </c>
      <c r="K114" s="1">
        <f t="shared" si="10"/>
        <v>4</v>
      </c>
      <c r="L114" s="1" t="str">
        <f t="shared" si="11"/>
        <v>2019</v>
      </c>
      <c r="M114" s="1">
        <f t="shared" si="12"/>
        <v>17</v>
      </c>
      <c r="N114" s="10">
        <f t="shared" si="13"/>
        <v>2</v>
      </c>
    </row>
    <row r="115" spans="1:14" x14ac:dyDescent="0.25">
      <c r="A115" s="7">
        <v>43579</v>
      </c>
      <c r="B115" s="1" t="s">
        <v>15</v>
      </c>
      <c r="C115" s="1" t="str">
        <f>VLOOKUP(B115,Datos1!$F$1:$H$52,3,FALSE)</f>
        <v>Medium-sized business</v>
      </c>
      <c r="D115" s="1" t="str">
        <f ca="1">VLOOKUP(IF(RANDBETWEEN(1,100)&lt;=60, 1, IF(RANDBETWEEN(1,100)&lt;=75, 2, 3)),Datos1!$B$62:$C$64,2,FALSE)</f>
        <v>FMCG</v>
      </c>
      <c r="E11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5" s="1" t="str">
        <f>VLOOKUP(B115,Datos1!$F$1:$H$52,2,FALSE)</f>
        <v>Míchigan</v>
      </c>
      <c r="G115" s="8">
        <f t="shared" ca="1" si="14"/>
        <v>315103</v>
      </c>
      <c r="H115" s="8">
        <f t="shared" ca="1" si="15"/>
        <v>129192.23</v>
      </c>
      <c r="I115" s="9">
        <f t="shared" ca="1" si="8"/>
        <v>0.41</v>
      </c>
      <c r="J115" s="1" t="str">
        <f t="shared" si="9"/>
        <v>April</v>
      </c>
      <c r="K115" s="1">
        <f t="shared" si="10"/>
        <v>4</v>
      </c>
      <c r="L115" s="1" t="str">
        <f t="shared" si="11"/>
        <v>2019</v>
      </c>
      <c r="M115" s="1">
        <f t="shared" si="12"/>
        <v>17</v>
      </c>
      <c r="N115" s="10">
        <f t="shared" si="13"/>
        <v>2</v>
      </c>
    </row>
    <row r="116" spans="1:14" x14ac:dyDescent="0.25">
      <c r="A116" s="7">
        <v>43580</v>
      </c>
      <c r="B116" s="1" t="s">
        <v>56</v>
      </c>
      <c r="C116" s="1" t="str">
        <f>VLOOKUP(B116,Datos1!$F$1:$H$52,3,FALSE)</f>
        <v>Small business</v>
      </c>
      <c r="D116" s="1" t="str">
        <f ca="1">VLOOKUP(IF(RANDBETWEEN(1,100)&lt;=60, 1, IF(RANDBETWEEN(1,100)&lt;=75, 2, 3)),Datos1!$B$62:$C$64,2,FALSE)</f>
        <v>FMCG</v>
      </c>
      <c r="E116" s="1" t="str">
        <f ca="1">VLOOKUP(IF(RANDBETWEEN(1,100)&lt;=70, 1, IF(RANDBETWEEN(1,100)&lt;=70+10, 2, IF(RANDBETWEEN(1,100)&lt;=70+10+10, 3, IF(RANDBETWEEN(1,100)&lt;=70+10+10+10, 4, 5)))),Datos1!$B$66:$C$70,2,FALSE)</f>
        <v>Paid</v>
      </c>
      <c r="F116" s="1" t="str">
        <f>VLOOKUP(B116,Datos1!$F$1:$H$52,2,FALSE)</f>
        <v>Illinois</v>
      </c>
      <c r="G116" s="8">
        <f t="shared" ca="1" si="14"/>
        <v>202903</v>
      </c>
      <c r="H116" s="8">
        <f t="shared" ca="1" si="15"/>
        <v>79132.17</v>
      </c>
      <c r="I116" s="9">
        <f t="shared" ca="1" si="8"/>
        <v>0.39</v>
      </c>
      <c r="J116" s="1" t="str">
        <f t="shared" si="9"/>
        <v>April</v>
      </c>
      <c r="K116" s="1">
        <f t="shared" si="10"/>
        <v>4</v>
      </c>
      <c r="L116" s="1" t="str">
        <f t="shared" si="11"/>
        <v>2019</v>
      </c>
      <c r="M116" s="1">
        <f t="shared" si="12"/>
        <v>17</v>
      </c>
      <c r="N116" s="10">
        <f t="shared" si="13"/>
        <v>2</v>
      </c>
    </row>
    <row r="117" spans="1:14" x14ac:dyDescent="0.25">
      <c r="A117" s="7">
        <v>43581</v>
      </c>
      <c r="B117" s="1" t="s">
        <v>55</v>
      </c>
      <c r="C117" s="1" t="str">
        <f>VLOOKUP(B117,Datos1!$F$1:$H$52,3,FALSE)</f>
        <v>Medium-sized business</v>
      </c>
      <c r="D117" s="1" t="str">
        <f ca="1">VLOOKUP(IF(RANDBETWEEN(1,100)&lt;=60, 1, IF(RANDBETWEEN(1,100)&lt;=75, 2, 3)),Datos1!$B$62:$C$64,2,FALSE)</f>
        <v>FMCG</v>
      </c>
      <c r="E117" s="1" t="str">
        <f ca="1">VLOOKUP(IF(RANDBETWEEN(1,100)&lt;=70, 1, IF(RANDBETWEEN(1,100)&lt;=70+10, 2, IF(RANDBETWEEN(1,100)&lt;=70+10+10, 3, IF(RANDBETWEEN(1,100)&lt;=70+10+10+10, 4, 5)))),Datos1!$B$66:$C$70,2,FALSE)</f>
        <v>Paid</v>
      </c>
      <c r="F117" s="1" t="str">
        <f>VLOOKUP(B117,Datos1!$F$1:$H$52,2,FALSE)</f>
        <v>Pensilvania</v>
      </c>
      <c r="G117" s="8">
        <f t="shared" ca="1" si="14"/>
        <v>446294</v>
      </c>
      <c r="H117" s="8">
        <f t="shared" ca="1" si="15"/>
        <v>178517.6</v>
      </c>
      <c r="I117" s="9">
        <f t="shared" ca="1" si="8"/>
        <v>0.4</v>
      </c>
      <c r="J117" s="1" t="str">
        <f t="shared" si="9"/>
        <v>April</v>
      </c>
      <c r="K117" s="1">
        <f t="shared" si="10"/>
        <v>4</v>
      </c>
      <c r="L117" s="1" t="str">
        <f t="shared" si="11"/>
        <v>2019</v>
      </c>
      <c r="M117" s="1">
        <f t="shared" si="12"/>
        <v>17</v>
      </c>
      <c r="N117" s="10">
        <f t="shared" si="13"/>
        <v>2</v>
      </c>
    </row>
    <row r="118" spans="1:14" x14ac:dyDescent="0.25">
      <c r="A118" s="7">
        <v>43582</v>
      </c>
      <c r="B118" s="1" t="s">
        <v>44</v>
      </c>
      <c r="C118" s="1" t="str">
        <f>VLOOKUP(B118,Datos1!$F$1:$H$52,3,FALSE)</f>
        <v>Corporation</v>
      </c>
      <c r="D118" s="1" t="str">
        <f ca="1">VLOOKUP(IF(RANDBETWEEN(1,100)&lt;=60, 1, IF(RANDBETWEEN(1,100)&lt;=75, 2, 3)),Datos1!$B$62:$C$64,2,FALSE)</f>
        <v>Industrial cereal products</v>
      </c>
      <c r="E118" s="1" t="str">
        <f ca="1">VLOOKUP(IF(RANDBETWEEN(1,100)&lt;=70, 1, IF(RANDBETWEEN(1,100)&lt;=70+10, 2, IF(RANDBETWEEN(1,100)&lt;=70+10+10, 3, IF(RANDBETWEEN(1,100)&lt;=70+10+10+10, 4, 5)))),Datos1!$B$66:$C$70,2,FALSE)</f>
        <v>Paid</v>
      </c>
      <c r="F118" s="1" t="str">
        <f>VLOOKUP(B118,Datos1!$F$1:$H$52,2,FALSE)</f>
        <v>Arizona</v>
      </c>
      <c r="G118" s="8">
        <f t="shared" ca="1" si="14"/>
        <v>572203</v>
      </c>
      <c r="H118" s="8">
        <f t="shared" ca="1" si="15"/>
        <v>177382.93</v>
      </c>
      <c r="I118" s="9">
        <f t="shared" ca="1" si="8"/>
        <v>0.31</v>
      </c>
      <c r="J118" s="1" t="str">
        <f t="shared" si="9"/>
        <v>April</v>
      </c>
      <c r="K118" s="1">
        <f t="shared" si="10"/>
        <v>4</v>
      </c>
      <c r="L118" s="1" t="str">
        <f t="shared" si="11"/>
        <v>2019</v>
      </c>
      <c r="M118" s="1">
        <f t="shared" si="12"/>
        <v>17</v>
      </c>
      <c r="N118" s="10">
        <f t="shared" si="13"/>
        <v>2</v>
      </c>
    </row>
    <row r="119" spans="1:14" x14ac:dyDescent="0.25">
      <c r="A119" s="7">
        <v>43583</v>
      </c>
      <c r="B119" s="1" t="s">
        <v>49</v>
      </c>
      <c r="C119" s="1" t="str">
        <f>VLOOKUP(B119,Datos1!$F$1:$H$52,3,FALSE)</f>
        <v>Corporation</v>
      </c>
      <c r="D119" s="1" t="str">
        <f ca="1">VLOOKUP(IF(RANDBETWEEN(1,100)&lt;=60, 1, IF(RANDBETWEEN(1,100)&lt;=75, 2, 3)),Datos1!$B$62:$C$64,2,FALSE)</f>
        <v>FMCG</v>
      </c>
      <c r="E11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9" s="1" t="str">
        <f>VLOOKUP(B119,Datos1!$F$1:$H$52,2,FALSE)</f>
        <v>Texas</v>
      </c>
      <c r="G119" s="8">
        <f t="shared" ca="1" si="14"/>
        <v>1177554</v>
      </c>
      <c r="H119" s="8">
        <f t="shared" ca="1" si="15"/>
        <v>506348.22</v>
      </c>
      <c r="I119" s="9">
        <f t="shared" ca="1" si="8"/>
        <v>0.43</v>
      </c>
      <c r="J119" s="1" t="str">
        <f t="shared" si="9"/>
        <v>April</v>
      </c>
      <c r="K119" s="1">
        <f t="shared" si="10"/>
        <v>4</v>
      </c>
      <c r="L119" s="1" t="str">
        <f t="shared" si="11"/>
        <v>2019</v>
      </c>
      <c r="M119" s="1">
        <f t="shared" si="12"/>
        <v>17</v>
      </c>
      <c r="N119" s="10">
        <f t="shared" si="13"/>
        <v>2</v>
      </c>
    </row>
    <row r="120" spans="1:14" x14ac:dyDescent="0.25">
      <c r="A120" s="7">
        <v>43584</v>
      </c>
      <c r="B120" s="1" t="s">
        <v>38</v>
      </c>
      <c r="C120" s="1" t="str">
        <f>VLOOKUP(B120,Datos1!$F$1:$H$52,3,FALSE)</f>
        <v>Small business</v>
      </c>
      <c r="D120" s="1" t="str">
        <f ca="1">VLOOKUP(IF(RANDBETWEEN(1,100)&lt;=60, 1, IF(RANDBETWEEN(1,100)&lt;=75, 2, 3)),Datos1!$B$62:$C$64,2,FALSE)</f>
        <v>FMCG</v>
      </c>
      <c r="E12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0" s="1" t="str">
        <f>VLOOKUP(B120,Datos1!$F$1:$H$52,2,FALSE)</f>
        <v>Tennessee</v>
      </c>
      <c r="G120" s="8">
        <f t="shared" ca="1" si="14"/>
        <v>113671</v>
      </c>
      <c r="H120" s="8">
        <f t="shared" ca="1" si="15"/>
        <v>43194.98</v>
      </c>
      <c r="I120" s="9">
        <f t="shared" ca="1" si="8"/>
        <v>0.38</v>
      </c>
      <c r="J120" s="1" t="str">
        <f t="shared" si="9"/>
        <v>April</v>
      </c>
      <c r="K120" s="1">
        <f t="shared" si="10"/>
        <v>4</v>
      </c>
      <c r="L120" s="1" t="str">
        <f t="shared" si="11"/>
        <v>2019</v>
      </c>
      <c r="M120" s="1">
        <f t="shared" si="12"/>
        <v>18</v>
      </c>
      <c r="N120" s="10">
        <f t="shared" si="13"/>
        <v>2</v>
      </c>
    </row>
    <row r="121" spans="1:14" x14ac:dyDescent="0.25">
      <c r="A121" s="7">
        <v>43585</v>
      </c>
      <c r="B121" s="1" t="s">
        <v>51</v>
      </c>
      <c r="C121" s="1" t="str">
        <f>VLOOKUP(B121,Datos1!$F$1:$H$52,3,FALSE)</f>
        <v>Corporation</v>
      </c>
      <c r="D121" s="1" t="str">
        <f ca="1">VLOOKUP(IF(RANDBETWEEN(1,100)&lt;=60, 1, IF(RANDBETWEEN(1,100)&lt;=75, 2, 3)),Datos1!$B$62:$C$64,2,FALSE)</f>
        <v>Industrial cereal products</v>
      </c>
      <c r="E121" s="1" t="str">
        <f ca="1">VLOOKUP(IF(RANDBETWEEN(1,100)&lt;=70, 1, IF(RANDBETWEEN(1,100)&lt;=70+10, 2, IF(RANDBETWEEN(1,100)&lt;=70+10+10, 3, IF(RANDBETWEEN(1,100)&lt;=70+10+10+10, 4, 5)))),Datos1!$B$66:$C$70,2,FALSE)</f>
        <v>Paid</v>
      </c>
      <c r="F121" s="1" t="str">
        <f>VLOOKUP(B121,Datos1!$F$1:$H$52,2,FALSE)</f>
        <v>California</v>
      </c>
      <c r="G121" s="8">
        <f t="shared" ca="1" si="14"/>
        <v>1252595</v>
      </c>
      <c r="H121" s="8">
        <f t="shared" ca="1" si="15"/>
        <v>300622.8</v>
      </c>
      <c r="I121" s="9">
        <f t="shared" ca="1" si="8"/>
        <v>0.24</v>
      </c>
      <c r="J121" s="1" t="str">
        <f t="shared" si="9"/>
        <v>April</v>
      </c>
      <c r="K121" s="1">
        <f t="shared" si="10"/>
        <v>4</v>
      </c>
      <c r="L121" s="1" t="str">
        <f t="shared" si="11"/>
        <v>2019</v>
      </c>
      <c r="M121" s="1">
        <f t="shared" si="12"/>
        <v>18</v>
      </c>
      <c r="N121" s="10">
        <f t="shared" si="13"/>
        <v>2</v>
      </c>
    </row>
    <row r="122" spans="1:14" x14ac:dyDescent="0.25">
      <c r="A122" s="7">
        <v>43586</v>
      </c>
      <c r="B122" s="1" t="s">
        <v>20</v>
      </c>
      <c r="C122" s="1" t="str">
        <f>VLOOKUP(B122,Datos1!$F$1:$H$52,3,FALSE)</f>
        <v>Corporation</v>
      </c>
      <c r="D122" s="1" t="str">
        <f ca="1">VLOOKUP(IF(RANDBETWEEN(1,100)&lt;=60, 1, IF(RANDBETWEEN(1,100)&lt;=75, 2, 3)),Datos1!$B$62:$C$64,2,FALSE)</f>
        <v>FMCG</v>
      </c>
      <c r="E122" s="1" t="str">
        <f ca="1">VLOOKUP(IF(RANDBETWEEN(1,100)&lt;=70, 1, IF(RANDBETWEEN(1,100)&lt;=70+10, 2, IF(RANDBETWEEN(1,100)&lt;=70+10+10, 3, IF(RANDBETWEEN(1,100)&lt;=70+10+10+10, 4, 5)))),Datos1!$B$66:$C$70,2,FALSE)</f>
        <v>Paid</v>
      </c>
      <c r="F122" s="1" t="str">
        <f>VLOOKUP(B122,Datos1!$F$1:$H$52,2,FALSE)</f>
        <v>Georgia</v>
      </c>
      <c r="G122" s="8">
        <f t="shared" ca="1" si="14"/>
        <v>1326682</v>
      </c>
      <c r="H122" s="8">
        <f t="shared" ca="1" si="15"/>
        <v>716408.28</v>
      </c>
      <c r="I122" s="9">
        <f t="shared" ca="1" si="8"/>
        <v>0.54</v>
      </c>
      <c r="J122" s="1" t="str">
        <f t="shared" si="9"/>
        <v>May</v>
      </c>
      <c r="K122" s="1">
        <f t="shared" si="10"/>
        <v>5</v>
      </c>
      <c r="L122" s="1" t="str">
        <f t="shared" si="11"/>
        <v>2019</v>
      </c>
      <c r="M122" s="1">
        <f t="shared" si="12"/>
        <v>18</v>
      </c>
      <c r="N122" s="10">
        <f t="shared" si="13"/>
        <v>2</v>
      </c>
    </row>
    <row r="123" spans="1:14" x14ac:dyDescent="0.25">
      <c r="A123" s="7">
        <v>43587</v>
      </c>
      <c r="B123" s="1" t="s">
        <v>62</v>
      </c>
      <c r="C123" s="1" t="str">
        <f>VLOOKUP(B123,Datos1!$F$1:$H$52,3,FALSE)</f>
        <v>Corporation</v>
      </c>
      <c r="D123" s="1" t="str">
        <f ca="1">VLOOKUP(IF(RANDBETWEEN(1,100)&lt;=60, 1, IF(RANDBETWEEN(1,100)&lt;=75, 2, 3)),Datos1!$B$62:$C$64,2,FALSE)</f>
        <v>FMCG</v>
      </c>
      <c r="E123" s="1" t="str">
        <f ca="1">VLOOKUP(IF(RANDBETWEEN(1,100)&lt;=70, 1, IF(RANDBETWEEN(1,100)&lt;=70+10, 2, IF(RANDBETWEEN(1,100)&lt;=70+10+10, 3, IF(RANDBETWEEN(1,100)&lt;=70+10+10+10, 4, 5)))),Datos1!$B$66:$C$70,2,FALSE)</f>
        <v>Overdue</v>
      </c>
      <c r="F123" s="1" t="str">
        <f>VLOOKUP(B123,Datos1!$F$1:$H$52,2,FALSE)</f>
        <v>Arizona</v>
      </c>
      <c r="G123" s="8">
        <f t="shared" ca="1" si="14"/>
        <v>1467220</v>
      </c>
      <c r="H123" s="8">
        <f t="shared" ca="1" si="15"/>
        <v>909676.4</v>
      </c>
      <c r="I123" s="9">
        <f t="shared" ca="1" si="8"/>
        <v>0.62</v>
      </c>
      <c r="J123" s="1" t="str">
        <f t="shared" si="9"/>
        <v>May</v>
      </c>
      <c r="K123" s="1">
        <f t="shared" si="10"/>
        <v>5</v>
      </c>
      <c r="L123" s="1" t="str">
        <f t="shared" si="11"/>
        <v>2019</v>
      </c>
      <c r="M123" s="1">
        <f t="shared" si="12"/>
        <v>18</v>
      </c>
      <c r="N123" s="10">
        <f t="shared" si="13"/>
        <v>2</v>
      </c>
    </row>
    <row r="124" spans="1:14" x14ac:dyDescent="0.25">
      <c r="A124" s="7">
        <v>43588</v>
      </c>
      <c r="B124" s="1" t="s">
        <v>52</v>
      </c>
      <c r="C124" s="1" t="str">
        <f>VLOOKUP(B124,Datos1!$F$1:$H$52,3,FALSE)</f>
        <v>Corporation</v>
      </c>
      <c r="D124" s="1" t="str">
        <f ca="1">VLOOKUP(IF(RANDBETWEEN(1,100)&lt;=60, 1, IF(RANDBETWEEN(1,100)&lt;=75, 2, 3)),Datos1!$B$62:$C$64,2,FALSE)</f>
        <v>FMCG</v>
      </c>
      <c r="E12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4" s="1" t="str">
        <f>VLOOKUP(B124,Datos1!$F$1:$H$52,2,FALSE)</f>
        <v>Texas</v>
      </c>
      <c r="G124" s="8">
        <f t="shared" ca="1" si="14"/>
        <v>584437</v>
      </c>
      <c r="H124" s="8">
        <f t="shared" ca="1" si="15"/>
        <v>338973.45999999996</v>
      </c>
      <c r="I124" s="9">
        <f t="shared" ca="1" si="8"/>
        <v>0.57999999999999996</v>
      </c>
      <c r="J124" s="1" t="str">
        <f t="shared" si="9"/>
        <v>May</v>
      </c>
      <c r="K124" s="1">
        <f t="shared" si="10"/>
        <v>5</v>
      </c>
      <c r="L124" s="1" t="str">
        <f t="shared" si="11"/>
        <v>2019</v>
      </c>
      <c r="M124" s="1">
        <f t="shared" si="12"/>
        <v>18</v>
      </c>
      <c r="N124" s="10">
        <f t="shared" si="13"/>
        <v>2</v>
      </c>
    </row>
    <row r="125" spans="1:14" x14ac:dyDescent="0.25">
      <c r="A125" s="7">
        <v>43589</v>
      </c>
      <c r="B125" s="1" t="s">
        <v>26</v>
      </c>
      <c r="C125" s="1" t="str">
        <f>VLOOKUP(B125,Datos1!$F$1:$H$52,3,FALSE)</f>
        <v>Corporation</v>
      </c>
      <c r="D125" s="1" t="str">
        <f ca="1">VLOOKUP(IF(RANDBETWEEN(1,100)&lt;=60, 1, IF(RANDBETWEEN(1,100)&lt;=75, 2, 3)),Datos1!$B$62:$C$64,2,FALSE)</f>
        <v>Contract Manufacturing</v>
      </c>
      <c r="E12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5" s="1" t="str">
        <f>VLOOKUP(B125,Datos1!$F$1:$H$52,2,FALSE)</f>
        <v>Nueva Jersey</v>
      </c>
      <c r="G125" s="8">
        <f t="shared" ca="1" si="14"/>
        <v>1256826</v>
      </c>
      <c r="H125" s="8">
        <f t="shared" ca="1" si="15"/>
        <v>263933.45999999996</v>
      </c>
      <c r="I125" s="9">
        <f t="shared" ca="1" si="8"/>
        <v>0.21</v>
      </c>
      <c r="J125" s="1" t="str">
        <f t="shared" si="9"/>
        <v>May</v>
      </c>
      <c r="K125" s="1">
        <f t="shared" si="10"/>
        <v>5</v>
      </c>
      <c r="L125" s="1" t="str">
        <f t="shared" si="11"/>
        <v>2019</v>
      </c>
      <c r="M125" s="1">
        <f t="shared" si="12"/>
        <v>18</v>
      </c>
      <c r="N125" s="10">
        <f t="shared" si="13"/>
        <v>2</v>
      </c>
    </row>
    <row r="126" spans="1:14" x14ac:dyDescent="0.25">
      <c r="A126" s="7">
        <v>43590</v>
      </c>
      <c r="B126" s="1" t="s">
        <v>56</v>
      </c>
      <c r="C126" s="1" t="str">
        <f>VLOOKUP(B126,Datos1!$F$1:$H$52,3,FALSE)</f>
        <v>Small business</v>
      </c>
      <c r="D126" s="1" t="str">
        <f ca="1">VLOOKUP(IF(RANDBETWEEN(1,100)&lt;=60, 1, IF(RANDBETWEEN(1,100)&lt;=75, 2, 3)),Datos1!$B$62:$C$64,2,FALSE)</f>
        <v>FMCG</v>
      </c>
      <c r="E126" s="1" t="str">
        <f ca="1">VLOOKUP(IF(RANDBETWEEN(1,100)&lt;=70, 1, IF(RANDBETWEEN(1,100)&lt;=70+10, 2, IF(RANDBETWEEN(1,100)&lt;=70+10+10, 3, IF(RANDBETWEEN(1,100)&lt;=70+10+10+10, 4, 5)))),Datos1!$B$66:$C$70,2,FALSE)</f>
        <v>Paid</v>
      </c>
      <c r="F126" s="1" t="str">
        <f>VLOOKUP(B126,Datos1!$F$1:$H$52,2,FALSE)</f>
        <v>Illinois</v>
      </c>
      <c r="G126" s="8">
        <f t="shared" ca="1" si="14"/>
        <v>196975</v>
      </c>
      <c r="H126" s="8">
        <f t="shared" ca="1" si="15"/>
        <v>112275.74999999999</v>
      </c>
      <c r="I126" s="9">
        <f t="shared" ca="1" si="8"/>
        <v>0.56999999999999995</v>
      </c>
      <c r="J126" s="1" t="str">
        <f t="shared" si="9"/>
        <v>May</v>
      </c>
      <c r="K126" s="1">
        <f t="shared" si="10"/>
        <v>5</v>
      </c>
      <c r="L126" s="1" t="str">
        <f t="shared" si="11"/>
        <v>2019</v>
      </c>
      <c r="M126" s="1">
        <f t="shared" si="12"/>
        <v>18</v>
      </c>
      <c r="N126" s="10">
        <f t="shared" si="13"/>
        <v>2</v>
      </c>
    </row>
    <row r="127" spans="1:14" x14ac:dyDescent="0.25">
      <c r="A127" s="7">
        <v>43591</v>
      </c>
      <c r="B127" s="1" t="s">
        <v>38</v>
      </c>
      <c r="C127" s="1" t="str">
        <f>VLOOKUP(B127,Datos1!$F$1:$H$52,3,FALSE)</f>
        <v>Small business</v>
      </c>
      <c r="D127" s="1" t="str">
        <f ca="1">VLOOKUP(IF(RANDBETWEEN(1,100)&lt;=60, 1, IF(RANDBETWEEN(1,100)&lt;=75, 2, 3)),Datos1!$B$62:$C$64,2,FALSE)</f>
        <v>FMCG</v>
      </c>
      <c r="E127" s="1" t="str">
        <f ca="1">VLOOKUP(IF(RANDBETWEEN(1,100)&lt;=70, 1, IF(RANDBETWEEN(1,100)&lt;=70+10, 2, IF(RANDBETWEEN(1,100)&lt;=70+10+10, 3, IF(RANDBETWEEN(1,100)&lt;=70+10+10+10, 4, 5)))),Datos1!$B$66:$C$70,2,FALSE)</f>
        <v>Paid</v>
      </c>
      <c r="F127" s="1" t="str">
        <f>VLOOKUP(B127,Datos1!$F$1:$H$52,2,FALSE)</f>
        <v>Tennessee</v>
      </c>
      <c r="G127" s="8">
        <f t="shared" ca="1" si="14"/>
        <v>160913</v>
      </c>
      <c r="H127" s="8">
        <f t="shared" ca="1" si="15"/>
        <v>75629.11</v>
      </c>
      <c r="I127" s="9">
        <f t="shared" ca="1" si="8"/>
        <v>0.47</v>
      </c>
      <c r="J127" s="1" t="str">
        <f t="shared" si="9"/>
        <v>May</v>
      </c>
      <c r="K127" s="1">
        <f t="shared" si="10"/>
        <v>5</v>
      </c>
      <c r="L127" s="1" t="str">
        <f t="shared" si="11"/>
        <v>2019</v>
      </c>
      <c r="M127" s="1">
        <f t="shared" si="12"/>
        <v>19</v>
      </c>
      <c r="N127" s="10">
        <f t="shared" si="13"/>
        <v>2</v>
      </c>
    </row>
    <row r="128" spans="1:14" x14ac:dyDescent="0.25">
      <c r="A128" s="7">
        <v>43592</v>
      </c>
      <c r="B128" s="1" t="s">
        <v>59</v>
      </c>
      <c r="C128" s="1" t="str">
        <f>VLOOKUP(B128,Datos1!$F$1:$H$52,3,FALSE)</f>
        <v>Small business</v>
      </c>
      <c r="D128" s="1" t="str">
        <f ca="1">VLOOKUP(IF(RANDBETWEEN(1,100)&lt;=60, 1, IF(RANDBETWEEN(1,100)&lt;=75, 2, 3)),Datos1!$B$62:$C$64,2,FALSE)</f>
        <v>FMCG</v>
      </c>
      <c r="E12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8" s="1" t="str">
        <f>VLOOKUP(B128,Datos1!$F$1:$H$52,2,FALSE)</f>
        <v>Nueva Jersey</v>
      </c>
      <c r="G128" s="8">
        <f t="shared" ca="1" si="14"/>
        <v>225768</v>
      </c>
      <c r="H128" s="8">
        <f t="shared" ca="1" si="15"/>
        <v>146749.20000000001</v>
      </c>
      <c r="I128" s="9">
        <f t="shared" ca="1" si="8"/>
        <v>0.65</v>
      </c>
      <c r="J128" s="1" t="str">
        <f t="shared" si="9"/>
        <v>May</v>
      </c>
      <c r="K128" s="1">
        <f t="shared" si="10"/>
        <v>5</v>
      </c>
      <c r="L128" s="1" t="str">
        <f t="shared" si="11"/>
        <v>2019</v>
      </c>
      <c r="M128" s="1">
        <f t="shared" si="12"/>
        <v>19</v>
      </c>
      <c r="N128" s="10">
        <f t="shared" si="13"/>
        <v>2</v>
      </c>
    </row>
    <row r="129" spans="1:14" x14ac:dyDescent="0.25">
      <c r="A129" s="7">
        <v>43593</v>
      </c>
      <c r="B129" s="1" t="s">
        <v>44</v>
      </c>
      <c r="C129" s="1" t="str">
        <f>VLOOKUP(B129,Datos1!$F$1:$H$52,3,FALSE)</f>
        <v>Corporation</v>
      </c>
      <c r="D129" s="1" t="str">
        <f ca="1">VLOOKUP(IF(RANDBETWEEN(1,100)&lt;=60, 1, IF(RANDBETWEEN(1,100)&lt;=75, 2, 3)),Datos1!$B$62:$C$64,2,FALSE)</f>
        <v>FMCG</v>
      </c>
      <c r="E12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9" s="1" t="str">
        <f>VLOOKUP(B129,Datos1!$F$1:$H$52,2,FALSE)</f>
        <v>Arizona</v>
      </c>
      <c r="G129" s="8">
        <f t="shared" ca="1" si="14"/>
        <v>1470815</v>
      </c>
      <c r="H129" s="8">
        <f t="shared" ca="1" si="15"/>
        <v>676574.9</v>
      </c>
      <c r="I129" s="9">
        <f t="shared" ca="1" si="8"/>
        <v>0.46</v>
      </c>
      <c r="J129" s="1" t="str">
        <f t="shared" si="9"/>
        <v>May</v>
      </c>
      <c r="K129" s="1">
        <f t="shared" si="10"/>
        <v>5</v>
      </c>
      <c r="L129" s="1" t="str">
        <f t="shared" si="11"/>
        <v>2019</v>
      </c>
      <c r="M129" s="1">
        <f t="shared" si="12"/>
        <v>19</v>
      </c>
      <c r="N129" s="10">
        <f t="shared" si="13"/>
        <v>2</v>
      </c>
    </row>
    <row r="130" spans="1:14" x14ac:dyDescent="0.25">
      <c r="A130" s="7">
        <v>43594</v>
      </c>
      <c r="B130" s="1" t="s">
        <v>31</v>
      </c>
      <c r="C130" s="1" t="str">
        <f>VLOOKUP(B130,Datos1!$F$1:$H$52,3,FALSE)</f>
        <v>Small business</v>
      </c>
      <c r="D130" s="1" t="str">
        <f ca="1">VLOOKUP(IF(RANDBETWEEN(1,100)&lt;=60, 1, IF(RANDBETWEEN(1,100)&lt;=75, 2, 3)),Datos1!$B$62:$C$64,2,FALSE)</f>
        <v>Contract Manufacturing</v>
      </c>
      <c r="E130" s="1" t="str">
        <f ca="1">VLOOKUP(IF(RANDBETWEEN(1,100)&lt;=70, 1, IF(RANDBETWEEN(1,100)&lt;=70+10, 2, IF(RANDBETWEEN(1,100)&lt;=70+10+10, 3, IF(RANDBETWEEN(1,100)&lt;=70+10+10+10, 4, 5)))),Datos1!$B$66:$C$70,2,FALSE)</f>
        <v>Paid</v>
      </c>
      <c r="F130" s="1" t="str">
        <f>VLOOKUP(B130,Datos1!$F$1:$H$52,2,FALSE)</f>
        <v>Georgia</v>
      </c>
      <c r="G130" s="8">
        <f t="shared" ca="1" si="14"/>
        <v>180520</v>
      </c>
      <c r="H130" s="8">
        <f t="shared" ca="1" si="15"/>
        <v>36104</v>
      </c>
      <c r="I130" s="9">
        <f t="shared" ref="I130:I193" ca="1" si="16">IF(D130="FMCG",(RANDBETWEEN(35,65)/100),IF(D130="Industrial cereal products",(RANDBETWEEN(15,35)/100),(RANDBETWEEN(20,40)/100)))</f>
        <v>0.2</v>
      </c>
      <c r="J130" s="1" t="str">
        <f t="shared" ref="J130:J193" si="17">IF(TEXT(A130,"MMMM")="enero","January",IF(TEXT(A130,"MMMM")="febrero","February",IF(TEXT(A130,"MMMM")="marzo","March",IF(TEXT(A130,"MMMM")="abril","April",
IF(TEXT(A130,"MMMM")="mayo","May",IF(TEXT(A130,"MMMM")="junio","June",IF(TEXT(A130,"MMMM")="julio","July",IF(TEXT(A130,"MMMM")="agosto","August",
IF(TEXT(A130,"MMMM")="Septiembre","September",IF(TEXT(A130,"MMMM")="Octubre","October",IF(TEXT(A130,"MMMM")="noviembre","November","December")))))))))))</f>
        <v>May</v>
      </c>
      <c r="K130" s="1">
        <f t="shared" ref="K130:K193" si="18">MONTH(A130)</f>
        <v>5</v>
      </c>
      <c r="L130" s="1" t="str">
        <f t="shared" ref="L130:L193" si="19">TEXT(A130,"AAAA")</f>
        <v>2019</v>
      </c>
      <c r="M130" s="1">
        <f t="shared" ref="M130:M193" si="20">WEEKNUM(A130,2)</f>
        <v>19</v>
      </c>
      <c r="N130" s="10">
        <f t="shared" ref="N130:N193" si="21">INT((MONTH(A130)-1)/3)+1</f>
        <v>2</v>
      </c>
    </row>
    <row r="131" spans="1:14" x14ac:dyDescent="0.25">
      <c r="A131" s="7">
        <v>43595</v>
      </c>
      <c r="B131" s="1" t="s">
        <v>57</v>
      </c>
      <c r="C131" s="1" t="str">
        <f>VLOOKUP(B131,Datos1!$F$1:$H$52,3,FALSE)</f>
        <v>Small business</v>
      </c>
      <c r="D131" s="1" t="str">
        <f ca="1">VLOOKUP(IF(RANDBETWEEN(1,100)&lt;=60, 1, IF(RANDBETWEEN(1,100)&lt;=75, 2, 3)),Datos1!$B$62:$C$64,2,FALSE)</f>
        <v>FMCG</v>
      </c>
      <c r="E13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1" s="1" t="str">
        <f>VLOOKUP(B131,Datos1!$F$1:$H$52,2,FALSE)</f>
        <v>Florida</v>
      </c>
      <c r="G131" s="8">
        <f t="shared" ref="G131:G194" ca="1" si="22">IF(C131="Small business",RANDBETWEEN(70000,250000),IF(C131="Medium-sized business",RANDBETWEEN(250000,500000),RANDBETWEEN(500000,1800000)))</f>
        <v>157450</v>
      </c>
      <c r="H131" s="8">
        <f t="shared" ref="H131:H194" ca="1" si="23">G131*I131</f>
        <v>66129</v>
      </c>
      <c r="I131" s="9">
        <f t="shared" ca="1" si="16"/>
        <v>0.42</v>
      </c>
      <c r="J131" s="1" t="str">
        <f t="shared" si="17"/>
        <v>May</v>
      </c>
      <c r="K131" s="1">
        <f t="shared" si="18"/>
        <v>5</v>
      </c>
      <c r="L131" s="1" t="str">
        <f t="shared" si="19"/>
        <v>2019</v>
      </c>
      <c r="M131" s="1">
        <f t="shared" si="20"/>
        <v>19</v>
      </c>
      <c r="N131" s="10">
        <f t="shared" si="21"/>
        <v>2</v>
      </c>
    </row>
    <row r="132" spans="1:14" x14ac:dyDescent="0.25">
      <c r="A132" s="7">
        <v>43596</v>
      </c>
      <c r="B132" s="1" t="s">
        <v>10</v>
      </c>
      <c r="C132" s="1" t="str">
        <f>VLOOKUP(B132,Datos1!$F$1:$H$52,3,FALSE)</f>
        <v>Corporation</v>
      </c>
      <c r="D132" s="1" t="str">
        <f ca="1">VLOOKUP(IF(RANDBETWEEN(1,100)&lt;=60, 1, IF(RANDBETWEEN(1,100)&lt;=75, 2, 3)),Datos1!$B$62:$C$64,2,FALSE)</f>
        <v>FMCG</v>
      </c>
      <c r="E132" s="1" t="str">
        <f ca="1">VLOOKUP(IF(RANDBETWEEN(1,100)&lt;=70, 1, IF(RANDBETWEEN(1,100)&lt;=70+10, 2, IF(RANDBETWEEN(1,100)&lt;=70+10+10, 3, IF(RANDBETWEEN(1,100)&lt;=70+10+10+10, 4, 5)))),Datos1!$B$66:$C$70,2,FALSE)</f>
        <v>Paid</v>
      </c>
      <c r="F132" s="1" t="str">
        <f>VLOOKUP(B132,Datos1!$F$1:$H$52,2,FALSE)</f>
        <v>Texas</v>
      </c>
      <c r="G132" s="8">
        <f t="shared" ca="1" si="22"/>
        <v>1511072</v>
      </c>
      <c r="H132" s="8">
        <f t="shared" ca="1" si="23"/>
        <v>589318.08000000007</v>
      </c>
      <c r="I132" s="9">
        <f t="shared" ca="1" si="16"/>
        <v>0.39</v>
      </c>
      <c r="J132" s="1" t="str">
        <f t="shared" si="17"/>
        <v>May</v>
      </c>
      <c r="K132" s="1">
        <f t="shared" si="18"/>
        <v>5</v>
      </c>
      <c r="L132" s="1" t="str">
        <f t="shared" si="19"/>
        <v>2019</v>
      </c>
      <c r="M132" s="1">
        <f t="shared" si="20"/>
        <v>19</v>
      </c>
      <c r="N132" s="10">
        <f t="shared" si="21"/>
        <v>2</v>
      </c>
    </row>
    <row r="133" spans="1:14" x14ac:dyDescent="0.25">
      <c r="A133" s="7">
        <v>43597</v>
      </c>
      <c r="B133" s="1" t="s">
        <v>28</v>
      </c>
      <c r="C133" s="1" t="str">
        <f>VLOOKUP(B133,Datos1!$F$1:$H$52,3,FALSE)</f>
        <v>Corporation</v>
      </c>
      <c r="D133" s="1" t="str">
        <f ca="1">VLOOKUP(IF(RANDBETWEEN(1,100)&lt;=60, 1, IF(RANDBETWEEN(1,100)&lt;=75, 2, 3)),Datos1!$B$62:$C$64,2,FALSE)</f>
        <v>FMCG</v>
      </c>
      <c r="E133" s="1" t="str">
        <f ca="1">VLOOKUP(IF(RANDBETWEEN(1,100)&lt;=70, 1, IF(RANDBETWEEN(1,100)&lt;=70+10, 2, IF(RANDBETWEEN(1,100)&lt;=70+10+10, 3, IF(RANDBETWEEN(1,100)&lt;=70+10+10+10, 4, 5)))),Datos1!$B$66:$C$70,2,FALSE)</f>
        <v>Overdue</v>
      </c>
      <c r="F133" s="1" t="str">
        <f>VLOOKUP(B133,Datos1!$F$1:$H$52,2,FALSE)</f>
        <v>Texas</v>
      </c>
      <c r="G133" s="8">
        <f t="shared" ca="1" si="22"/>
        <v>893119</v>
      </c>
      <c r="H133" s="8">
        <f t="shared" ca="1" si="23"/>
        <v>580527.35</v>
      </c>
      <c r="I133" s="9">
        <f t="shared" ca="1" si="16"/>
        <v>0.65</v>
      </c>
      <c r="J133" s="1" t="str">
        <f t="shared" si="17"/>
        <v>May</v>
      </c>
      <c r="K133" s="1">
        <f t="shared" si="18"/>
        <v>5</v>
      </c>
      <c r="L133" s="1" t="str">
        <f t="shared" si="19"/>
        <v>2019</v>
      </c>
      <c r="M133" s="1">
        <f t="shared" si="20"/>
        <v>19</v>
      </c>
      <c r="N133" s="10">
        <f t="shared" si="21"/>
        <v>2</v>
      </c>
    </row>
    <row r="134" spans="1:14" x14ac:dyDescent="0.25">
      <c r="A134" s="7">
        <v>43598</v>
      </c>
      <c r="B134" s="1" t="s">
        <v>23</v>
      </c>
      <c r="C134" s="1" t="str">
        <f>VLOOKUP(B134,Datos1!$F$1:$H$52,3,FALSE)</f>
        <v>Corporation</v>
      </c>
      <c r="D134" s="1" t="str">
        <f ca="1">VLOOKUP(IF(RANDBETWEEN(1,100)&lt;=60, 1, IF(RANDBETWEEN(1,100)&lt;=75, 2, 3)),Datos1!$B$62:$C$64,2,FALSE)</f>
        <v>Contract Manufacturing</v>
      </c>
      <c r="E134" s="1" t="str">
        <f ca="1">VLOOKUP(IF(RANDBETWEEN(1,100)&lt;=70, 1, IF(RANDBETWEEN(1,100)&lt;=70+10, 2, IF(RANDBETWEEN(1,100)&lt;=70+10+10, 3, IF(RANDBETWEEN(1,100)&lt;=70+10+10+10, 4, 5)))),Datos1!$B$66:$C$70,2,FALSE)</f>
        <v>Paid</v>
      </c>
      <c r="F134" s="1" t="str">
        <f>VLOOKUP(B134,Datos1!$F$1:$H$52,2,FALSE)</f>
        <v>Nueva Jersey</v>
      </c>
      <c r="G134" s="8">
        <f t="shared" ca="1" si="22"/>
        <v>1542339</v>
      </c>
      <c r="H134" s="8">
        <f t="shared" ca="1" si="23"/>
        <v>462701.7</v>
      </c>
      <c r="I134" s="9">
        <f t="shared" ca="1" si="16"/>
        <v>0.3</v>
      </c>
      <c r="J134" s="1" t="str">
        <f t="shared" si="17"/>
        <v>May</v>
      </c>
      <c r="K134" s="1">
        <f t="shared" si="18"/>
        <v>5</v>
      </c>
      <c r="L134" s="1" t="str">
        <f t="shared" si="19"/>
        <v>2019</v>
      </c>
      <c r="M134" s="1">
        <f t="shared" si="20"/>
        <v>20</v>
      </c>
      <c r="N134" s="10">
        <f t="shared" si="21"/>
        <v>2</v>
      </c>
    </row>
    <row r="135" spans="1:14" x14ac:dyDescent="0.25">
      <c r="A135" s="7">
        <v>43599</v>
      </c>
      <c r="B135" s="1" t="s">
        <v>42</v>
      </c>
      <c r="C135" s="1" t="str">
        <f>VLOOKUP(B135,Datos1!$F$1:$H$52,3,FALSE)</f>
        <v>Corporation</v>
      </c>
      <c r="D135" s="1" t="str">
        <f ca="1">VLOOKUP(IF(RANDBETWEEN(1,100)&lt;=60, 1, IF(RANDBETWEEN(1,100)&lt;=75, 2, 3)),Datos1!$B$62:$C$64,2,FALSE)</f>
        <v>Contract Manufacturing</v>
      </c>
      <c r="E135" s="1" t="str">
        <f ca="1">VLOOKUP(IF(RANDBETWEEN(1,100)&lt;=70, 1, IF(RANDBETWEEN(1,100)&lt;=70+10, 2, IF(RANDBETWEEN(1,100)&lt;=70+10+10, 3, IF(RANDBETWEEN(1,100)&lt;=70+10+10+10, 4, 5)))),Datos1!$B$66:$C$70,2,FALSE)</f>
        <v>Paid</v>
      </c>
      <c r="F135" s="1" t="str">
        <f>VLOOKUP(B135,Datos1!$F$1:$H$52,2,FALSE)</f>
        <v>Wisconsin</v>
      </c>
      <c r="G135" s="8">
        <f t="shared" ca="1" si="22"/>
        <v>521903</v>
      </c>
      <c r="H135" s="8">
        <f t="shared" ca="1" si="23"/>
        <v>193104.11</v>
      </c>
      <c r="I135" s="9">
        <f t="shared" ca="1" si="16"/>
        <v>0.37</v>
      </c>
      <c r="J135" s="1" t="str">
        <f t="shared" si="17"/>
        <v>May</v>
      </c>
      <c r="K135" s="1">
        <f t="shared" si="18"/>
        <v>5</v>
      </c>
      <c r="L135" s="1" t="str">
        <f t="shared" si="19"/>
        <v>2019</v>
      </c>
      <c r="M135" s="1">
        <f t="shared" si="20"/>
        <v>20</v>
      </c>
      <c r="N135" s="10">
        <f t="shared" si="21"/>
        <v>2</v>
      </c>
    </row>
    <row r="136" spans="1:14" x14ac:dyDescent="0.25">
      <c r="A136" s="7">
        <v>43600</v>
      </c>
      <c r="B136" s="1" t="s">
        <v>53</v>
      </c>
      <c r="C136" s="1" t="str">
        <f>VLOOKUP(B136,Datos1!$F$1:$H$52,3,FALSE)</f>
        <v>Medium-sized business</v>
      </c>
      <c r="D136" s="1" t="str">
        <f ca="1">VLOOKUP(IF(RANDBETWEEN(1,100)&lt;=60, 1, IF(RANDBETWEEN(1,100)&lt;=75, 2, 3)),Datos1!$B$62:$C$64,2,FALSE)</f>
        <v>Industrial cereal products</v>
      </c>
      <c r="E136" s="1" t="str">
        <f ca="1">VLOOKUP(IF(RANDBETWEEN(1,100)&lt;=70, 1, IF(RANDBETWEEN(1,100)&lt;=70+10, 2, IF(RANDBETWEEN(1,100)&lt;=70+10+10, 3, IF(RANDBETWEEN(1,100)&lt;=70+10+10+10, 4, 5)))),Datos1!$B$66:$C$70,2,FALSE)</f>
        <v>Paid</v>
      </c>
      <c r="F136" s="1" t="str">
        <f>VLOOKUP(B136,Datos1!$F$1:$H$52,2,FALSE)</f>
        <v>Florida</v>
      </c>
      <c r="G136" s="8">
        <f t="shared" ca="1" si="22"/>
        <v>442559</v>
      </c>
      <c r="H136" s="8">
        <f t="shared" ca="1" si="23"/>
        <v>101788.57</v>
      </c>
      <c r="I136" s="9">
        <f t="shared" ca="1" si="16"/>
        <v>0.23</v>
      </c>
      <c r="J136" s="1" t="str">
        <f t="shared" si="17"/>
        <v>May</v>
      </c>
      <c r="K136" s="1">
        <f t="shared" si="18"/>
        <v>5</v>
      </c>
      <c r="L136" s="1" t="str">
        <f t="shared" si="19"/>
        <v>2019</v>
      </c>
      <c r="M136" s="1">
        <f t="shared" si="20"/>
        <v>20</v>
      </c>
      <c r="N136" s="10">
        <f t="shared" si="21"/>
        <v>2</v>
      </c>
    </row>
    <row r="137" spans="1:14" x14ac:dyDescent="0.25">
      <c r="A137" s="7">
        <v>43601</v>
      </c>
      <c r="B137" s="1" t="s">
        <v>52</v>
      </c>
      <c r="C137" s="1" t="str">
        <f>VLOOKUP(B137,Datos1!$F$1:$H$52,3,FALSE)</f>
        <v>Corporation</v>
      </c>
      <c r="D137" s="1" t="str">
        <f ca="1">VLOOKUP(IF(RANDBETWEEN(1,100)&lt;=60, 1, IF(RANDBETWEEN(1,100)&lt;=75, 2, 3)),Datos1!$B$62:$C$64,2,FALSE)</f>
        <v>FMCG</v>
      </c>
      <c r="E13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7" s="1" t="str">
        <f>VLOOKUP(B137,Datos1!$F$1:$H$52,2,FALSE)</f>
        <v>Texas</v>
      </c>
      <c r="G137" s="8">
        <f t="shared" ca="1" si="22"/>
        <v>951833</v>
      </c>
      <c r="H137" s="8">
        <f t="shared" ca="1" si="23"/>
        <v>561581.47</v>
      </c>
      <c r="I137" s="9">
        <f t="shared" ca="1" si="16"/>
        <v>0.59</v>
      </c>
      <c r="J137" s="1" t="str">
        <f t="shared" si="17"/>
        <v>May</v>
      </c>
      <c r="K137" s="1">
        <f t="shared" si="18"/>
        <v>5</v>
      </c>
      <c r="L137" s="1" t="str">
        <f t="shared" si="19"/>
        <v>2019</v>
      </c>
      <c r="M137" s="1">
        <f t="shared" si="20"/>
        <v>20</v>
      </c>
      <c r="N137" s="10">
        <f t="shared" si="21"/>
        <v>2</v>
      </c>
    </row>
    <row r="138" spans="1:14" x14ac:dyDescent="0.25">
      <c r="A138" s="7">
        <v>43602</v>
      </c>
      <c r="B138" s="1" t="s">
        <v>10</v>
      </c>
      <c r="C138" s="1" t="str">
        <f>VLOOKUP(B138,Datos1!$F$1:$H$52,3,FALSE)</f>
        <v>Corporation</v>
      </c>
      <c r="D138" s="1" t="str">
        <f ca="1">VLOOKUP(IF(RANDBETWEEN(1,100)&lt;=60, 1, IF(RANDBETWEEN(1,100)&lt;=75, 2, 3)),Datos1!$B$62:$C$64,2,FALSE)</f>
        <v>FMCG</v>
      </c>
      <c r="E138" s="1" t="str">
        <f ca="1">VLOOKUP(IF(RANDBETWEEN(1,100)&lt;=70, 1, IF(RANDBETWEEN(1,100)&lt;=70+10, 2, IF(RANDBETWEEN(1,100)&lt;=70+10+10, 3, IF(RANDBETWEEN(1,100)&lt;=70+10+10+10, 4, 5)))),Datos1!$B$66:$C$70,2,FALSE)</f>
        <v>Paid</v>
      </c>
      <c r="F138" s="1" t="str">
        <f>VLOOKUP(B138,Datos1!$F$1:$H$52,2,FALSE)</f>
        <v>Texas</v>
      </c>
      <c r="G138" s="8">
        <f t="shared" ca="1" si="22"/>
        <v>865385</v>
      </c>
      <c r="H138" s="8">
        <f t="shared" ca="1" si="23"/>
        <v>553846.4</v>
      </c>
      <c r="I138" s="9">
        <f t="shared" ca="1" si="16"/>
        <v>0.64</v>
      </c>
      <c r="J138" s="1" t="str">
        <f t="shared" si="17"/>
        <v>May</v>
      </c>
      <c r="K138" s="1">
        <f t="shared" si="18"/>
        <v>5</v>
      </c>
      <c r="L138" s="1" t="str">
        <f t="shared" si="19"/>
        <v>2019</v>
      </c>
      <c r="M138" s="1">
        <f t="shared" si="20"/>
        <v>20</v>
      </c>
      <c r="N138" s="10">
        <f t="shared" si="21"/>
        <v>2</v>
      </c>
    </row>
    <row r="139" spans="1:14" x14ac:dyDescent="0.25">
      <c r="A139" s="7">
        <v>43603</v>
      </c>
      <c r="B139" s="1" t="s">
        <v>51</v>
      </c>
      <c r="C139" s="1" t="str">
        <f>VLOOKUP(B139,Datos1!$F$1:$H$52,3,FALSE)</f>
        <v>Corporation</v>
      </c>
      <c r="D139" s="1" t="str">
        <f ca="1">VLOOKUP(IF(RANDBETWEEN(1,100)&lt;=60, 1, IF(RANDBETWEEN(1,100)&lt;=75, 2, 3)),Datos1!$B$62:$C$64,2,FALSE)</f>
        <v>FMCG</v>
      </c>
      <c r="E139" s="1" t="str">
        <f ca="1">VLOOKUP(IF(RANDBETWEEN(1,100)&lt;=70, 1, IF(RANDBETWEEN(1,100)&lt;=70+10, 2, IF(RANDBETWEEN(1,100)&lt;=70+10+10, 3, IF(RANDBETWEEN(1,100)&lt;=70+10+10+10, 4, 5)))),Datos1!$B$66:$C$70,2,FALSE)</f>
        <v>Paid</v>
      </c>
      <c r="F139" s="1" t="str">
        <f>VLOOKUP(B139,Datos1!$F$1:$H$52,2,FALSE)</f>
        <v>California</v>
      </c>
      <c r="G139" s="8">
        <f t="shared" ca="1" si="22"/>
        <v>1676476</v>
      </c>
      <c r="H139" s="8">
        <f t="shared" ca="1" si="23"/>
        <v>989120.84</v>
      </c>
      <c r="I139" s="9">
        <f t="shared" ca="1" si="16"/>
        <v>0.59</v>
      </c>
      <c r="J139" s="1" t="str">
        <f t="shared" si="17"/>
        <v>May</v>
      </c>
      <c r="K139" s="1">
        <f t="shared" si="18"/>
        <v>5</v>
      </c>
      <c r="L139" s="1" t="str">
        <f t="shared" si="19"/>
        <v>2019</v>
      </c>
      <c r="M139" s="1">
        <f t="shared" si="20"/>
        <v>20</v>
      </c>
      <c r="N139" s="10">
        <f t="shared" si="21"/>
        <v>2</v>
      </c>
    </row>
    <row r="140" spans="1:14" x14ac:dyDescent="0.25">
      <c r="A140" s="7">
        <v>43604</v>
      </c>
      <c r="B140" s="1" t="s">
        <v>29</v>
      </c>
      <c r="C140" s="1" t="str">
        <f>VLOOKUP(B140,Datos1!$F$1:$H$52,3,FALSE)</f>
        <v>Corporation</v>
      </c>
      <c r="D140" s="1" t="str">
        <f ca="1">VLOOKUP(IF(RANDBETWEEN(1,100)&lt;=60, 1, IF(RANDBETWEEN(1,100)&lt;=75, 2, 3)),Datos1!$B$62:$C$64,2,FALSE)</f>
        <v>Contract Manufacturing</v>
      </c>
      <c r="E140" s="1" t="str">
        <f ca="1">VLOOKUP(IF(RANDBETWEEN(1,100)&lt;=70, 1, IF(RANDBETWEEN(1,100)&lt;=70+10, 2, IF(RANDBETWEEN(1,100)&lt;=70+10+10, 3, IF(RANDBETWEEN(1,100)&lt;=70+10+10+10, 4, 5)))),Datos1!$B$66:$C$70,2,FALSE)</f>
        <v>Paid</v>
      </c>
      <c r="F140" s="1" t="str">
        <f>VLOOKUP(B140,Datos1!$F$1:$H$52,2,FALSE)</f>
        <v>Florida</v>
      </c>
      <c r="G140" s="8">
        <f t="shared" ca="1" si="22"/>
        <v>621629</v>
      </c>
      <c r="H140" s="8">
        <f t="shared" ca="1" si="23"/>
        <v>186488.69999999998</v>
      </c>
      <c r="I140" s="9">
        <f t="shared" ca="1" si="16"/>
        <v>0.3</v>
      </c>
      <c r="J140" s="1" t="str">
        <f t="shared" si="17"/>
        <v>May</v>
      </c>
      <c r="K140" s="1">
        <f t="shared" si="18"/>
        <v>5</v>
      </c>
      <c r="L140" s="1" t="str">
        <f t="shared" si="19"/>
        <v>2019</v>
      </c>
      <c r="M140" s="1">
        <f t="shared" si="20"/>
        <v>20</v>
      </c>
      <c r="N140" s="10">
        <f t="shared" si="21"/>
        <v>2</v>
      </c>
    </row>
    <row r="141" spans="1:14" x14ac:dyDescent="0.25">
      <c r="A141" s="7">
        <v>43605</v>
      </c>
      <c r="B141" s="1" t="s">
        <v>50</v>
      </c>
      <c r="C141" s="1" t="str">
        <f>VLOOKUP(B141,Datos1!$F$1:$H$52,3,FALSE)</f>
        <v>Small business</v>
      </c>
      <c r="D141" s="1" t="str">
        <f ca="1">VLOOKUP(IF(RANDBETWEEN(1,100)&lt;=60, 1, IF(RANDBETWEEN(1,100)&lt;=75, 2, 3)),Datos1!$B$62:$C$64,2,FALSE)</f>
        <v>FMCG</v>
      </c>
      <c r="E14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1" s="1" t="str">
        <f>VLOOKUP(B141,Datos1!$F$1:$H$52,2,FALSE)</f>
        <v>Florida</v>
      </c>
      <c r="G141" s="8">
        <f t="shared" ca="1" si="22"/>
        <v>231011</v>
      </c>
      <c r="H141" s="8">
        <f t="shared" ca="1" si="23"/>
        <v>99334.73</v>
      </c>
      <c r="I141" s="9">
        <f t="shared" ca="1" si="16"/>
        <v>0.43</v>
      </c>
      <c r="J141" s="1" t="str">
        <f t="shared" si="17"/>
        <v>May</v>
      </c>
      <c r="K141" s="1">
        <f t="shared" si="18"/>
        <v>5</v>
      </c>
      <c r="L141" s="1" t="str">
        <f t="shared" si="19"/>
        <v>2019</v>
      </c>
      <c r="M141" s="1">
        <f t="shared" si="20"/>
        <v>21</v>
      </c>
      <c r="N141" s="10">
        <f t="shared" si="21"/>
        <v>2</v>
      </c>
    </row>
    <row r="142" spans="1:14" x14ac:dyDescent="0.25">
      <c r="A142" s="7">
        <v>43606</v>
      </c>
      <c r="B142" s="1" t="s">
        <v>20</v>
      </c>
      <c r="C142" s="1" t="str">
        <f>VLOOKUP(B142,Datos1!$F$1:$H$52,3,FALSE)</f>
        <v>Corporation</v>
      </c>
      <c r="D142" s="1" t="str">
        <f ca="1">VLOOKUP(IF(RANDBETWEEN(1,100)&lt;=60, 1, IF(RANDBETWEEN(1,100)&lt;=75, 2, 3)),Datos1!$B$62:$C$64,2,FALSE)</f>
        <v>FMCG</v>
      </c>
      <c r="E142" s="1" t="str">
        <f ca="1">VLOOKUP(IF(RANDBETWEEN(1,100)&lt;=70, 1, IF(RANDBETWEEN(1,100)&lt;=70+10, 2, IF(RANDBETWEEN(1,100)&lt;=70+10+10, 3, IF(RANDBETWEEN(1,100)&lt;=70+10+10+10, 4, 5)))),Datos1!$B$66:$C$70,2,FALSE)</f>
        <v>Overdue</v>
      </c>
      <c r="F142" s="1" t="str">
        <f>VLOOKUP(B142,Datos1!$F$1:$H$52,2,FALSE)</f>
        <v>Georgia</v>
      </c>
      <c r="G142" s="8">
        <f t="shared" ca="1" si="22"/>
        <v>1569176</v>
      </c>
      <c r="H142" s="8">
        <f t="shared" ca="1" si="23"/>
        <v>815971.52</v>
      </c>
      <c r="I142" s="9">
        <f t="shared" ca="1" si="16"/>
        <v>0.52</v>
      </c>
      <c r="J142" s="1" t="str">
        <f t="shared" si="17"/>
        <v>May</v>
      </c>
      <c r="K142" s="1">
        <f t="shared" si="18"/>
        <v>5</v>
      </c>
      <c r="L142" s="1" t="str">
        <f t="shared" si="19"/>
        <v>2019</v>
      </c>
      <c r="M142" s="1">
        <f t="shared" si="20"/>
        <v>21</v>
      </c>
      <c r="N142" s="10">
        <f t="shared" si="21"/>
        <v>2</v>
      </c>
    </row>
    <row r="143" spans="1:14" x14ac:dyDescent="0.25">
      <c r="A143" s="7">
        <v>43607</v>
      </c>
      <c r="B143" s="1" t="s">
        <v>50</v>
      </c>
      <c r="C143" s="1" t="str">
        <f>VLOOKUP(B143,Datos1!$F$1:$H$52,3,FALSE)</f>
        <v>Small business</v>
      </c>
      <c r="D143" s="1" t="str">
        <f ca="1">VLOOKUP(IF(RANDBETWEEN(1,100)&lt;=60, 1, IF(RANDBETWEEN(1,100)&lt;=75, 2, 3)),Datos1!$B$62:$C$64,2,FALSE)</f>
        <v>Contract Manufacturing</v>
      </c>
      <c r="E14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3" s="1" t="str">
        <f>VLOOKUP(B143,Datos1!$F$1:$H$52,2,FALSE)</f>
        <v>Florida</v>
      </c>
      <c r="G143" s="8">
        <f t="shared" ca="1" si="22"/>
        <v>249822</v>
      </c>
      <c r="H143" s="8">
        <f t="shared" ca="1" si="23"/>
        <v>72448.37999999999</v>
      </c>
      <c r="I143" s="9">
        <f t="shared" ca="1" si="16"/>
        <v>0.28999999999999998</v>
      </c>
      <c r="J143" s="1" t="str">
        <f t="shared" si="17"/>
        <v>May</v>
      </c>
      <c r="K143" s="1">
        <f t="shared" si="18"/>
        <v>5</v>
      </c>
      <c r="L143" s="1" t="str">
        <f t="shared" si="19"/>
        <v>2019</v>
      </c>
      <c r="M143" s="1">
        <f t="shared" si="20"/>
        <v>21</v>
      </c>
      <c r="N143" s="10">
        <f t="shared" si="21"/>
        <v>2</v>
      </c>
    </row>
    <row r="144" spans="1:14" x14ac:dyDescent="0.25">
      <c r="A144" s="7">
        <v>43608</v>
      </c>
      <c r="B144" s="1" t="s">
        <v>51</v>
      </c>
      <c r="C144" s="1" t="str">
        <f>VLOOKUP(B144,Datos1!$F$1:$H$52,3,FALSE)</f>
        <v>Corporation</v>
      </c>
      <c r="D144" s="1" t="str">
        <f ca="1">VLOOKUP(IF(RANDBETWEEN(1,100)&lt;=60, 1, IF(RANDBETWEEN(1,100)&lt;=75, 2, 3)),Datos1!$B$62:$C$64,2,FALSE)</f>
        <v>FMCG</v>
      </c>
      <c r="E14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4" s="1" t="str">
        <f>VLOOKUP(B144,Datos1!$F$1:$H$52,2,FALSE)</f>
        <v>California</v>
      </c>
      <c r="G144" s="8">
        <f t="shared" ca="1" si="22"/>
        <v>812576</v>
      </c>
      <c r="H144" s="8">
        <f t="shared" ca="1" si="23"/>
        <v>300653.12</v>
      </c>
      <c r="I144" s="9">
        <f t="shared" ca="1" si="16"/>
        <v>0.37</v>
      </c>
      <c r="J144" s="1" t="str">
        <f t="shared" si="17"/>
        <v>May</v>
      </c>
      <c r="K144" s="1">
        <f t="shared" si="18"/>
        <v>5</v>
      </c>
      <c r="L144" s="1" t="str">
        <f t="shared" si="19"/>
        <v>2019</v>
      </c>
      <c r="M144" s="1">
        <f t="shared" si="20"/>
        <v>21</v>
      </c>
      <c r="N144" s="10">
        <f t="shared" si="21"/>
        <v>2</v>
      </c>
    </row>
    <row r="145" spans="1:14" x14ac:dyDescent="0.25">
      <c r="A145" s="7">
        <v>43609</v>
      </c>
      <c r="B145" s="1" t="s">
        <v>6</v>
      </c>
      <c r="C145" s="1" t="str">
        <f>VLOOKUP(B145,Datos1!$F$1:$H$52,3,FALSE)</f>
        <v>Corporation</v>
      </c>
      <c r="D145" s="1" t="str">
        <f ca="1">VLOOKUP(IF(RANDBETWEEN(1,100)&lt;=60, 1, IF(RANDBETWEEN(1,100)&lt;=75, 2, 3)),Datos1!$B$62:$C$64,2,FALSE)</f>
        <v>FMCG</v>
      </c>
      <c r="E14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5" s="1" t="str">
        <f>VLOOKUP(B145,Datos1!$F$1:$H$52,2,FALSE)</f>
        <v>Washington</v>
      </c>
      <c r="G145" s="8">
        <f t="shared" ca="1" si="22"/>
        <v>1641573</v>
      </c>
      <c r="H145" s="8">
        <f t="shared" ca="1" si="23"/>
        <v>935696.60999999987</v>
      </c>
      <c r="I145" s="9">
        <f t="shared" ca="1" si="16"/>
        <v>0.56999999999999995</v>
      </c>
      <c r="J145" s="1" t="str">
        <f t="shared" si="17"/>
        <v>May</v>
      </c>
      <c r="K145" s="1">
        <f t="shared" si="18"/>
        <v>5</v>
      </c>
      <c r="L145" s="1" t="str">
        <f t="shared" si="19"/>
        <v>2019</v>
      </c>
      <c r="M145" s="1">
        <f t="shared" si="20"/>
        <v>21</v>
      </c>
      <c r="N145" s="10">
        <f t="shared" si="21"/>
        <v>2</v>
      </c>
    </row>
    <row r="146" spans="1:14" x14ac:dyDescent="0.25">
      <c r="A146" s="7">
        <v>43610</v>
      </c>
      <c r="B146" s="1" t="s">
        <v>13</v>
      </c>
      <c r="C146" s="1" t="str">
        <f>VLOOKUP(B146,Datos1!$F$1:$H$52,3,FALSE)</f>
        <v>Medium-sized business</v>
      </c>
      <c r="D146" s="1" t="str">
        <f ca="1">VLOOKUP(IF(RANDBETWEEN(1,100)&lt;=60, 1, IF(RANDBETWEEN(1,100)&lt;=75, 2, 3)),Datos1!$B$62:$C$64,2,FALSE)</f>
        <v>FMCG</v>
      </c>
      <c r="E146" s="1" t="str">
        <f ca="1">VLOOKUP(IF(RANDBETWEEN(1,100)&lt;=70, 1, IF(RANDBETWEEN(1,100)&lt;=70+10, 2, IF(RANDBETWEEN(1,100)&lt;=70+10+10, 3, IF(RANDBETWEEN(1,100)&lt;=70+10+10+10, 4, 5)))),Datos1!$B$66:$C$70,2,FALSE)</f>
        <v>Paid</v>
      </c>
      <c r="F146" s="1" t="str">
        <f>VLOOKUP(B146,Datos1!$F$1:$H$52,2,FALSE)</f>
        <v>Carolina del Norte</v>
      </c>
      <c r="G146" s="8">
        <f t="shared" ca="1" si="22"/>
        <v>303068</v>
      </c>
      <c r="H146" s="8">
        <f t="shared" ca="1" si="23"/>
        <v>190932.84</v>
      </c>
      <c r="I146" s="9">
        <f t="shared" ca="1" si="16"/>
        <v>0.63</v>
      </c>
      <c r="J146" s="1" t="str">
        <f t="shared" si="17"/>
        <v>May</v>
      </c>
      <c r="K146" s="1">
        <f t="shared" si="18"/>
        <v>5</v>
      </c>
      <c r="L146" s="1" t="str">
        <f t="shared" si="19"/>
        <v>2019</v>
      </c>
      <c r="M146" s="1">
        <f t="shared" si="20"/>
        <v>21</v>
      </c>
      <c r="N146" s="10">
        <f t="shared" si="21"/>
        <v>2</v>
      </c>
    </row>
    <row r="147" spans="1:14" x14ac:dyDescent="0.25">
      <c r="A147" s="7">
        <v>43611</v>
      </c>
      <c r="B147" s="1" t="s">
        <v>31</v>
      </c>
      <c r="C147" s="1" t="str">
        <f>VLOOKUP(B147,Datos1!$F$1:$H$52,3,FALSE)</f>
        <v>Small business</v>
      </c>
      <c r="D147" s="1" t="str">
        <f ca="1">VLOOKUP(IF(RANDBETWEEN(1,100)&lt;=60, 1, IF(RANDBETWEEN(1,100)&lt;=75, 2, 3)),Datos1!$B$62:$C$64,2,FALSE)</f>
        <v>FMCG</v>
      </c>
      <c r="E147" s="1" t="str">
        <f ca="1">VLOOKUP(IF(RANDBETWEEN(1,100)&lt;=70, 1, IF(RANDBETWEEN(1,100)&lt;=70+10, 2, IF(RANDBETWEEN(1,100)&lt;=70+10+10, 3, IF(RANDBETWEEN(1,100)&lt;=70+10+10+10, 4, 5)))),Datos1!$B$66:$C$70,2,FALSE)</f>
        <v>Paid</v>
      </c>
      <c r="F147" s="1" t="str">
        <f>VLOOKUP(B147,Datos1!$F$1:$H$52,2,FALSE)</f>
        <v>Georgia</v>
      </c>
      <c r="G147" s="8">
        <f t="shared" ca="1" si="22"/>
        <v>157694</v>
      </c>
      <c r="H147" s="8">
        <f t="shared" ca="1" si="23"/>
        <v>74116.179999999993</v>
      </c>
      <c r="I147" s="9">
        <f t="shared" ca="1" si="16"/>
        <v>0.47</v>
      </c>
      <c r="J147" s="1" t="str">
        <f t="shared" si="17"/>
        <v>May</v>
      </c>
      <c r="K147" s="1">
        <f t="shared" si="18"/>
        <v>5</v>
      </c>
      <c r="L147" s="1" t="str">
        <f t="shared" si="19"/>
        <v>2019</v>
      </c>
      <c r="M147" s="1">
        <f t="shared" si="20"/>
        <v>21</v>
      </c>
      <c r="N147" s="10">
        <f t="shared" si="21"/>
        <v>2</v>
      </c>
    </row>
    <row r="148" spans="1:14" x14ac:dyDescent="0.25">
      <c r="A148" s="7">
        <v>43612</v>
      </c>
      <c r="B148" s="1" t="s">
        <v>59</v>
      </c>
      <c r="C148" s="1" t="str">
        <f>VLOOKUP(B148,Datos1!$F$1:$H$52,3,FALSE)</f>
        <v>Small business</v>
      </c>
      <c r="D148" s="1" t="str">
        <f ca="1">VLOOKUP(IF(RANDBETWEEN(1,100)&lt;=60, 1, IF(RANDBETWEEN(1,100)&lt;=75, 2, 3)),Datos1!$B$62:$C$64,2,FALSE)</f>
        <v>FMCG</v>
      </c>
      <c r="E148" s="1" t="str">
        <f ca="1">VLOOKUP(IF(RANDBETWEEN(1,100)&lt;=70, 1, IF(RANDBETWEEN(1,100)&lt;=70+10, 2, IF(RANDBETWEEN(1,100)&lt;=70+10+10, 3, IF(RANDBETWEEN(1,100)&lt;=70+10+10+10, 4, 5)))),Datos1!$B$66:$C$70,2,FALSE)</f>
        <v>Paid</v>
      </c>
      <c r="F148" s="1" t="str">
        <f>VLOOKUP(B148,Datos1!$F$1:$H$52,2,FALSE)</f>
        <v>Nueva Jersey</v>
      </c>
      <c r="G148" s="8">
        <f t="shared" ca="1" si="22"/>
        <v>140052</v>
      </c>
      <c r="H148" s="8">
        <f t="shared" ca="1" si="23"/>
        <v>89633.279999999999</v>
      </c>
      <c r="I148" s="9">
        <f t="shared" ca="1" si="16"/>
        <v>0.64</v>
      </c>
      <c r="J148" s="1" t="str">
        <f t="shared" si="17"/>
        <v>May</v>
      </c>
      <c r="K148" s="1">
        <f t="shared" si="18"/>
        <v>5</v>
      </c>
      <c r="L148" s="1" t="str">
        <f t="shared" si="19"/>
        <v>2019</v>
      </c>
      <c r="M148" s="1">
        <f t="shared" si="20"/>
        <v>22</v>
      </c>
      <c r="N148" s="10">
        <f t="shared" si="21"/>
        <v>2</v>
      </c>
    </row>
    <row r="149" spans="1:14" x14ac:dyDescent="0.25">
      <c r="A149" s="7">
        <v>43613</v>
      </c>
      <c r="B149" s="1" t="s">
        <v>34</v>
      </c>
      <c r="C149" s="1" t="str">
        <f>VLOOKUP(B149,Datos1!$F$1:$H$52,3,FALSE)</f>
        <v>Medium-sized business</v>
      </c>
      <c r="D149" s="1" t="str">
        <f ca="1">VLOOKUP(IF(RANDBETWEEN(1,100)&lt;=60, 1, IF(RANDBETWEEN(1,100)&lt;=75, 2, 3)),Datos1!$B$62:$C$64,2,FALSE)</f>
        <v>FMCG</v>
      </c>
      <c r="E149" s="1" t="str">
        <f ca="1">VLOOKUP(IF(RANDBETWEEN(1,100)&lt;=70, 1, IF(RANDBETWEEN(1,100)&lt;=70+10, 2, IF(RANDBETWEEN(1,100)&lt;=70+10+10, 3, IF(RANDBETWEEN(1,100)&lt;=70+10+10+10, 4, 5)))),Datos1!$B$66:$C$70,2,FALSE)</f>
        <v>Paid</v>
      </c>
      <c r="F149" s="1" t="str">
        <f>VLOOKUP(B149,Datos1!$F$1:$H$52,2,FALSE)</f>
        <v>California</v>
      </c>
      <c r="G149" s="8">
        <f t="shared" ca="1" si="22"/>
        <v>315595</v>
      </c>
      <c r="H149" s="8">
        <f t="shared" ca="1" si="23"/>
        <v>164109.4</v>
      </c>
      <c r="I149" s="9">
        <f t="shared" ca="1" si="16"/>
        <v>0.52</v>
      </c>
      <c r="J149" s="1" t="str">
        <f t="shared" si="17"/>
        <v>May</v>
      </c>
      <c r="K149" s="1">
        <f t="shared" si="18"/>
        <v>5</v>
      </c>
      <c r="L149" s="1" t="str">
        <f t="shared" si="19"/>
        <v>2019</v>
      </c>
      <c r="M149" s="1">
        <f t="shared" si="20"/>
        <v>22</v>
      </c>
      <c r="N149" s="10">
        <f t="shared" si="21"/>
        <v>2</v>
      </c>
    </row>
    <row r="150" spans="1:14" x14ac:dyDescent="0.25">
      <c r="A150" s="7">
        <v>43614</v>
      </c>
      <c r="B150" s="1" t="s">
        <v>51</v>
      </c>
      <c r="C150" s="1" t="str">
        <f>VLOOKUP(B150,Datos1!$F$1:$H$52,3,FALSE)</f>
        <v>Corporation</v>
      </c>
      <c r="D150" s="1" t="str">
        <f ca="1">VLOOKUP(IF(RANDBETWEEN(1,100)&lt;=60, 1, IF(RANDBETWEEN(1,100)&lt;=75, 2, 3)),Datos1!$B$62:$C$64,2,FALSE)</f>
        <v>Contract Manufacturing</v>
      </c>
      <c r="E15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0" s="1" t="str">
        <f>VLOOKUP(B150,Datos1!$F$1:$H$52,2,FALSE)</f>
        <v>California</v>
      </c>
      <c r="G150" s="8">
        <f t="shared" ca="1" si="22"/>
        <v>1573529</v>
      </c>
      <c r="H150" s="8">
        <f t="shared" ca="1" si="23"/>
        <v>393382.25</v>
      </c>
      <c r="I150" s="9">
        <f t="shared" ca="1" si="16"/>
        <v>0.25</v>
      </c>
      <c r="J150" s="1" t="str">
        <f t="shared" si="17"/>
        <v>May</v>
      </c>
      <c r="K150" s="1">
        <f t="shared" si="18"/>
        <v>5</v>
      </c>
      <c r="L150" s="1" t="str">
        <f t="shared" si="19"/>
        <v>2019</v>
      </c>
      <c r="M150" s="1">
        <f t="shared" si="20"/>
        <v>22</v>
      </c>
      <c r="N150" s="10">
        <f t="shared" si="21"/>
        <v>2</v>
      </c>
    </row>
    <row r="151" spans="1:14" x14ac:dyDescent="0.25">
      <c r="A151" s="7">
        <v>43615</v>
      </c>
      <c r="B151" s="1" t="s">
        <v>35</v>
      </c>
      <c r="C151" s="1" t="str">
        <f>VLOOKUP(B151,Datos1!$F$1:$H$52,3,FALSE)</f>
        <v>Medium-sized business</v>
      </c>
      <c r="D151" s="1" t="str">
        <f ca="1">VLOOKUP(IF(RANDBETWEEN(1,100)&lt;=60, 1, IF(RANDBETWEEN(1,100)&lt;=75, 2, 3)),Datos1!$B$62:$C$64,2,FALSE)</f>
        <v>Contract Manufacturing</v>
      </c>
      <c r="E1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1" s="1" t="str">
        <f>VLOOKUP(B151,Datos1!$F$1:$H$52,2,FALSE)</f>
        <v>Ohio</v>
      </c>
      <c r="G151" s="8">
        <f t="shared" ca="1" si="22"/>
        <v>298847</v>
      </c>
      <c r="H151" s="8">
        <f t="shared" ca="1" si="23"/>
        <v>116550.33</v>
      </c>
      <c r="I151" s="9">
        <f t="shared" ca="1" si="16"/>
        <v>0.39</v>
      </c>
      <c r="J151" s="1" t="str">
        <f t="shared" si="17"/>
        <v>May</v>
      </c>
      <c r="K151" s="1">
        <f t="shared" si="18"/>
        <v>5</v>
      </c>
      <c r="L151" s="1" t="str">
        <f t="shared" si="19"/>
        <v>2019</v>
      </c>
      <c r="M151" s="1">
        <f t="shared" si="20"/>
        <v>22</v>
      </c>
      <c r="N151" s="10">
        <f t="shared" si="21"/>
        <v>2</v>
      </c>
    </row>
    <row r="152" spans="1:14" x14ac:dyDescent="0.25">
      <c r="A152" s="7">
        <v>43616</v>
      </c>
      <c r="B152" s="1" t="s">
        <v>51</v>
      </c>
      <c r="C152" s="1" t="str">
        <f>VLOOKUP(B152,Datos1!$F$1:$H$52,3,FALSE)</f>
        <v>Corporation</v>
      </c>
      <c r="D152" s="1" t="str">
        <f ca="1">VLOOKUP(IF(RANDBETWEEN(1,100)&lt;=60, 1, IF(RANDBETWEEN(1,100)&lt;=75, 2, 3)),Datos1!$B$62:$C$64,2,FALSE)</f>
        <v>Industrial cereal products</v>
      </c>
      <c r="E152" s="1" t="str">
        <f ca="1">VLOOKUP(IF(RANDBETWEEN(1,100)&lt;=70, 1, IF(RANDBETWEEN(1,100)&lt;=70+10, 2, IF(RANDBETWEEN(1,100)&lt;=70+10+10, 3, IF(RANDBETWEEN(1,100)&lt;=70+10+10+10, 4, 5)))),Datos1!$B$66:$C$70,2,FALSE)</f>
        <v>Paid</v>
      </c>
      <c r="F152" s="1" t="str">
        <f>VLOOKUP(B152,Datos1!$F$1:$H$52,2,FALSE)</f>
        <v>California</v>
      </c>
      <c r="G152" s="8">
        <f t="shared" ca="1" si="22"/>
        <v>1034860</v>
      </c>
      <c r="H152" s="8">
        <f t="shared" ca="1" si="23"/>
        <v>175926.2</v>
      </c>
      <c r="I152" s="9">
        <f t="shared" ca="1" si="16"/>
        <v>0.17</v>
      </c>
      <c r="J152" s="1" t="str">
        <f t="shared" si="17"/>
        <v>May</v>
      </c>
      <c r="K152" s="1">
        <f t="shared" si="18"/>
        <v>5</v>
      </c>
      <c r="L152" s="1" t="str">
        <f t="shared" si="19"/>
        <v>2019</v>
      </c>
      <c r="M152" s="1">
        <f t="shared" si="20"/>
        <v>22</v>
      </c>
      <c r="N152" s="10">
        <f t="shared" si="21"/>
        <v>2</v>
      </c>
    </row>
    <row r="153" spans="1:14" x14ac:dyDescent="0.25">
      <c r="A153" s="7">
        <v>43617</v>
      </c>
      <c r="B153" s="1" t="s">
        <v>22</v>
      </c>
      <c r="C153" s="1" t="str">
        <f>VLOOKUP(B153,Datos1!$F$1:$H$52,3,FALSE)</f>
        <v>Corporation</v>
      </c>
      <c r="D153" s="1" t="str">
        <f ca="1">VLOOKUP(IF(RANDBETWEEN(1,100)&lt;=60, 1, IF(RANDBETWEEN(1,100)&lt;=75, 2, 3)),Datos1!$B$62:$C$64,2,FALSE)</f>
        <v>Contract Manufacturing</v>
      </c>
      <c r="E15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3" s="1" t="str">
        <f>VLOOKUP(B153,Datos1!$F$1:$H$52,2,FALSE)</f>
        <v>Míchigan</v>
      </c>
      <c r="G153" s="8">
        <f t="shared" ca="1" si="22"/>
        <v>1121776</v>
      </c>
      <c r="H153" s="8">
        <f t="shared" ca="1" si="23"/>
        <v>269226.23999999999</v>
      </c>
      <c r="I153" s="9">
        <f t="shared" ca="1" si="16"/>
        <v>0.24</v>
      </c>
      <c r="J153" s="1" t="str">
        <f t="shared" si="17"/>
        <v>June</v>
      </c>
      <c r="K153" s="1">
        <f t="shared" si="18"/>
        <v>6</v>
      </c>
      <c r="L153" s="1" t="str">
        <f t="shared" si="19"/>
        <v>2019</v>
      </c>
      <c r="M153" s="1">
        <f t="shared" si="20"/>
        <v>22</v>
      </c>
      <c r="N153" s="10">
        <f t="shared" si="21"/>
        <v>2</v>
      </c>
    </row>
    <row r="154" spans="1:14" x14ac:dyDescent="0.25">
      <c r="A154" s="7">
        <v>43618</v>
      </c>
      <c r="B154" s="1" t="s">
        <v>38</v>
      </c>
      <c r="C154" s="1" t="str">
        <f>VLOOKUP(B154,Datos1!$F$1:$H$52,3,FALSE)</f>
        <v>Small business</v>
      </c>
      <c r="D154" s="1" t="str">
        <f ca="1">VLOOKUP(IF(RANDBETWEEN(1,100)&lt;=60, 1, IF(RANDBETWEEN(1,100)&lt;=75, 2, 3)),Datos1!$B$62:$C$64,2,FALSE)</f>
        <v>FMCG</v>
      </c>
      <c r="E15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4" s="1" t="str">
        <f>VLOOKUP(B154,Datos1!$F$1:$H$52,2,FALSE)</f>
        <v>Tennessee</v>
      </c>
      <c r="G154" s="8">
        <f t="shared" ca="1" si="22"/>
        <v>225055</v>
      </c>
      <c r="H154" s="8">
        <f t="shared" ca="1" si="23"/>
        <v>117028.6</v>
      </c>
      <c r="I154" s="9">
        <f t="shared" ca="1" si="16"/>
        <v>0.52</v>
      </c>
      <c r="J154" s="1" t="str">
        <f t="shared" si="17"/>
        <v>June</v>
      </c>
      <c r="K154" s="1">
        <f t="shared" si="18"/>
        <v>6</v>
      </c>
      <c r="L154" s="1" t="str">
        <f t="shared" si="19"/>
        <v>2019</v>
      </c>
      <c r="M154" s="1">
        <f t="shared" si="20"/>
        <v>22</v>
      </c>
      <c r="N154" s="10">
        <f t="shared" si="21"/>
        <v>2</v>
      </c>
    </row>
    <row r="155" spans="1:14" x14ac:dyDescent="0.25">
      <c r="A155" s="7">
        <v>43619</v>
      </c>
      <c r="B155" s="1" t="s">
        <v>29</v>
      </c>
      <c r="C155" s="1" t="str">
        <f>VLOOKUP(B155,Datos1!$F$1:$H$52,3,FALSE)</f>
        <v>Corporation</v>
      </c>
      <c r="D155" s="1" t="str">
        <f ca="1">VLOOKUP(IF(RANDBETWEEN(1,100)&lt;=60, 1, IF(RANDBETWEEN(1,100)&lt;=75, 2, 3)),Datos1!$B$62:$C$64,2,FALSE)</f>
        <v>FMCG</v>
      </c>
      <c r="E155" s="1" t="str">
        <f ca="1">VLOOKUP(IF(RANDBETWEEN(1,100)&lt;=70, 1, IF(RANDBETWEEN(1,100)&lt;=70+10, 2, IF(RANDBETWEEN(1,100)&lt;=70+10+10, 3, IF(RANDBETWEEN(1,100)&lt;=70+10+10+10, 4, 5)))),Datos1!$B$66:$C$70,2,FALSE)</f>
        <v>Paid</v>
      </c>
      <c r="F155" s="1" t="str">
        <f>VLOOKUP(B155,Datos1!$F$1:$H$52,2,FALSE)</f>
        <v>Florida</v>
      </c>
      <c r="G155" s="8">
        <f t="shared" ca="1" si="22"/>
        <v>1143713</v>
      </c>
      <c r="H155" s="8">
        <f t="shared" ca="1" si="23"/>
        <v>709102.05999999994</v>
      </c>
      <c r="I155" s="9">
        <f t="shared" ca="1" si="16"/>
        <v>0.62</v>
      </c>
      <c r="J155" s="1" t="str">
        <f t="shared" si="17"/>
        <v>June</v>
      </c>
      <c r="K155" s="1">
        <f t="shared" si="18"/>
        <v>6</v>
      </c>
      <c r="L155" s="1" t="str">
        <f t="shared" si="19"/>
        <v>2019</v>
      </c>
      <c r="M155" s="1">
        <f t="shared" si="20"/>
        <v>23</v>
      </c>
      <c r="N155" s="10">
        <f t="shared" si="21"/>
        <v>2</v>
      </c>
    </row>
    <row r="156" spans="1:14" x14ac:dyDescent="0.25">
      <c r="A156" s="7">
        <v>43620</v>
      </c>
      <c r="B156" s="1" t="s">
        <v>29</v>
      </c>
      <c r="C156" s="1" t="str">
        <f>VLOOKUP(B156,Datos1!$F$1:$H$52,3,FALSE)</f>
        <v>Corporation</v>
      </c>
      <c r="D156" s="1" t="str">
        <f ca="1">VLOOKUP(IF(RANDBETWEEN(1,100)&lt;=60, 1, IF(RANDBETWEEN(1,100)&lt;=75, 2, 3)),Datos1!$B$62:$C$64,2,FALSE)</f>
        <v>FMCG</v>
      </c>
      <c r="E156" s="1" t="str">
        <f ca="1">VLOOKUP(IF(RANDBETWEEN(1,100)&lt;=70, 1, IF(RANDBETWEEN(1,100)&lt;=70+10, 2, IF(RANDBETWEEN(1,100)&lt;=70+10+10, 3, IF(RANDBETWEEN(1,100)&lt;=70+10+10+10, 4, 5)))),Datos1!$B$66:$C$70,2,FALSE)</f>
        <v>Paid</v>
      </c>
      <c r="F156" s="1" t="str">
        <f>VLOOKUP(B156,Datos1!$F$1:$H$52,2,FALSE)</f>
        <v>Florida</v>
      </c>
      <c r="G156" s="8">
        <f t="shared" ca="1" si="22"/>
        <v>1469223</v>
      </c>
      <c r="H156" s="8">
        <f t="shared" ca="1" si="23"/>
        <v>617073.66</v>
      </c>
      <c r="I156" s="9">
        <f t="shared" ca="1" si="16"/>
        <v>0.42</v>
      </c>
      <c r="J156" s="1" t="str">
        <f t="shared" si="17"/>
        <v>June</v>
      </c>
      <c r="K156" s="1">
        <f t="shared" si="18"/>
        <v>6</v>
      </c>
      <c r="L156" s="1" t="str">
        <f t="shared" si="19"/>
        <v>2019</v>
      </c>
      <c r="M156" s="1">
        <f t="shared" si="20"/>
        <v>23</v>
      </c>
      <c r="N156" s="10">
        <f t="shared" si="21"/>
        <v>2</v>
      </c>
    </row>
    <row r="157" spans="1:14" x14ac:dyDescent="0.25">
      <c r="A157" s="7">
        <v>43621</v>
      </c>
      <c r="B157" s="1" t="s">
        <v>16</v>
      </c>
      <c r="C157" s="1" t="str">
        <f>VLOOKUP(B157,Datos1!$F$1:$H$52,3,FALSE)</f>
        <v>Small business</v>
      </c>
      <c r="D157" s="1" t="str">
        <f ca="1">VLOOKUP(IF(RANDBETWEEN(1,100)&lt;=60, 1, IF(RANDBETWEEN(1,100)&lt;=75, 2, 3)),Datos1!$B$62:$C$64,2,FALSE)</f>
        <v>FMCG</v>
      </c>
      <c r="E157" s="1" t="str">
        <f ca="1">VLOOKUP(IF(RANDBETWEEN(1,100)&lt;=70, 1, IF(RANDBETWEEN(1,100)&lt;=70+10, 2, IF(RANDBETWEEN(1,100)&lt;=70+10+10, 3, IF(RANDBETWEEN(1,100)&lt;=70+10+10+10, 4, 5)))),Datos1!$B$66:$C$70,2,FALSE)</f>
        <v>Paid</v>
      </c>
      <c r="F157" s="1" t="str">
        <f>VLOOKUP(B157,Datos1!$F$1:$H$52,2,FALSE)</f>
        <v>Nueva Jersey</v>
      </c>
      <c r="G157" s="8">
        <f t="shared" ca="1" si="22"/>
        <v>173935</v>
      </c>
      <c r="H157" s="8">
        <f t="shared" ca="1" si="23"/>
        <v>111318.40000000001</v>
      </c>
      <c r="I157" s="9">
        <f t="shared" ca="1" si="16"/>
        <v>0.64</v>
      </c>
      <c r="J157" s="1" t="str">
        <f t="shared" si="17"/>
        <v>June</v>
      </c>
      <c r="K157" s="1">
        <f t="shared" si="18"/>
        <v>6</v>
      </c>
      <c r="L157" s="1" t="str">
        <f t="shared" si="19"/>
        <v>2019</v>
      </c>
      <c r="M157" s="1">
        <f t="shared" si="20"/>
        <v>23</v>
      </c>
      <c r="N157" s="10">
        <f t="shared" si="21"/>
        <v>2</v>
      </c>
    </row>
    <row r="158" spans="1:14" x14ac:dyDescent="0.25">
      <c r="A158" s="7">
        <v>43622</v>
      </c>
      <c r="B158" s="1" t="s">
        <v>24</v>
      </c>
      <c r="C158" s="1" t="str">
        <f>VLOOKUP(B158,Datos1!$F$1:$H$52,3,FALSE)</f>
        <v>Medium-sized business</v>
      </c>
      <c r="D158" s="1" t="str">
        <f ca="1">VLOOKUP(IF(RANDBETWEEN(1,100)&lt;=60, 1, IF(RANDBETWEEN(1,100)&lt;=75, 2, 3)),Datos1!$B$62:$C$64,2,FALSE)</f>
        <v>FMCG</v>
      </c>
      <c r="E15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8" s="1" t="str">
        <f>VLOOKUP(B158,Datos1!$F$1:$H$52,2,FALSE)</f>
        <v>Misuri</v>
      </c>
      <c r="G158" s="8">
        <f t="shared" ca="1" si="22"/>
        <v>273336</v>
      </c>
      <c r="H158" s="8">
        <f t="shared" ca="1" si="23"/>
        <v>131201.28</v>
      </c>
      <c r="I158" s="9">
        <f t="shared" ca="1" si="16"/>
        <v>0.48</v>
      </c>
      <c r="J158" s="1" t="str">
        <f t="shared" si="17"/>
        <v>June</v>
      </c>
      <c r="K158" s="1">
        <f t="shared" si="18"/>
        <v>6</v>
      </c>
      <c r="L158" s="1" t="str">
        <f t="shared" si="19"/>
        <v>2019</v>
      </c>
      <c r="M158" s="1">
        <f t="shared" si="20"/>
        <v>23</v>
      </c>
      <c r="N158" s="10">
        <f t="shared" si="21"/>
        <v>2</v>
      </c>
    </row>
    <row r="159" spans="1:14" x14ac:dyDescent="0.25">
      <c r="A159" s="7">
        <v>43623</v>
      </c>
      <c r="B159" s="1" t="s">
        <v>36</v>
      </c>
      <c r="C159" s="1" t="str">
        <f>VLOOKUP(B159,Datos1!$F$1:$H$52,3,FALSE)</f>
        <v>Medium-sized business</v>
      </c>
      <c r="D159" s="1" t="str">
        <f ca="1">VLOOKUP(IF(RANDBETWEEN(1,100)&lt;=60, 1, IF(RANDBETWEEN(1,100)&lt;=75, 2, 3)),Datos1!$B$62:$C$64,2,FALSE)</f>
        <v>Contract Manufacturing</v>
      </c>
      <c r="E159" s="1" t="str">
        <f ca="1">VLOOKUP(IF(RANDBETWEEN(1,100)&lt;=70, 1, IF(RANDBETWEEN(1,100)&lt;=70+10, 2, IF(RANDBETWEEN(1,100)&lt;=70+10+10, 3, IF(RANDBETWEEN(1,100)&lt;=70+10+10+10, 4, 5)))),Datos1!$B$66:$C$70,2,FALSE)</f>
        <v>Paid</v>
      </c>
      <c r="F159" s="1" t="str">
        <f>VLOOKUP(B159,Datos1!$F$1:$H$52,2,FALSE)</f>
        <v>Arizona</v>
      </c>
      <c r="G159" s="8">
        <f t="shared" ca="1" si="22"/>
        <v>254933</v>
      </c>
      <c r="H159" s="8">
        <f t="shared" ca="1" si="23"/>
        <v>71381.240000000005</v>
      </c>
      <c r="I159" s="9">
        <f t="shared" ca="1" si="16"/>
        <v>0.28000000000000003</v>
      </c>
      <c r="J159" s="1" t="str">
        <f t="shared" si="17"/>
        <v>June</v>
      </c>
      <c r="K159" s="1">
        <f t="shared" si="18"/>
        <v>6</v>
      </c>
      <c r="L159" s="1" t="str">
        <f t="shared" si="19"/>
        <v>2019</v>
      </c>
      <c r="M159" s="1">
        <f t="shared" si="20"/>
        <v>23</v>
      </c>
      <c r="N159" s="10">
        <f t="shared" si="21"/>
        <v>2</v>
      </c>
    </row>
    <row r="160" spans="1:14" x14ac:dyDescent="0.25">
      <c r="A160" s="7">
        <v>43624</v>
      </c>
      <c r="B160" s="1" t="s">
        <v>45</v>
      </c>
      <c r="C160" s="1" t="str">
        <f>VLOOKUP(B160,Datos1!$F$1:$H$52,3,FALSE)</f>
        <v>Small business</v>
      </c>
      <c r="D160" s="1" t="str">
        <f ca="1">VLOOKUP(IF(RANDBETWEEN(1,100)&lt;=60, 1, IF(RANDBETWEEN(1,100)&lt;=75, 2, 3)),Datos1!$B$62:$C$64,2,FALSE)</f>
        <v>FMCG</v>
      </c>
      <c r="E160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160" s="1" t="str">
        <f>VLOOKUP(B160,Datos1!$F$1:$H$52,2,FALSE)</f>
        <v>Massachusetts</v>
      </c>
      <c r="G160" s="8">
        <f t="shared" ca="1" si="22"/>
        <v>197222</v>
      </c>
      <c r="H160" s="8">
        <f t="shared" ca="1" si="23"/>
        <v>82833.239999999991</v>
      </c>
      <c r="I160" s="9">
        <f t="shared" ca="1" si="16"/>
        <v>0.42</v>
      </c>
      <c r="J160" s="1" t="str">
        <f t="shared" si="17"/>
        <v>June</v>
      </c>
      <c r="K160" s="1">
        <f t="shared" si="18"/>
        <v>6</v>
      </c>
      <c r="L160" s="1" t="str">
        <f t="shared" si="19"/>
        <v>2019</v>
      </c>
      <c r="M160" s="1">
        <f t="shared" si="20"/>
        <v>23</v>
      </c>
      <c r="N160" s="10">
        <f t="shared" si="21"/>
        <v>2</v>
      </c>
    </row>
    <row r="161" spans="1:14" x14ac:dyDescent="0.25">
      <c r="A161" s="7">
        <v>43625</v>
      </c>
      <c r="B161" s="1" t="s">
        <v>10</v>
      </c>
      <c r="C161" s="1" t="str">
        <f>VLOOKUP(B161,Datos1!$F$1:$H$52,3,FALSE)</f>
        <v>Corporation</v>
      </c>
      <c r="D161" s="1" t="str">
        <f ca="1">VLOOKUP(IF(RANDBETWEEN(1,100)&lt;=60, 1, IF(RANDBETWEEN(1,100)&lt;=75, 2, 3)),Datos1!$B$62:$C$64,2,FALSE)</f>
        <v>Industrial cereal products</v>
      </c>
      <c r="E161" s="1" t="str">
        <f ca="1">VLOOKUP(IF(RANDBETWEEN(1,100)&lt;=70, 1, IF(RANDBETWEEN(1,100)&lt;=70+10, 2, IF(RANDBETWEEN(1,100)&lt;=70+10+10, 3, IF(RANDBETWEEN(1,100)&lt;=70+10+10+10, 4, 5)))),Datos1!$B$66:$C$70,2,FALSE)</f>
        <v>Overdue</v>
      </c>
      <c r="F161" s="1" t="str">
        <f>VLOOKUP(B161,Datos1!$F$1:$H$52,2,FALSE)</f>
        <v>Texas</v>
      </c>
      <c r="G161" s="8">
        <f t="shared" ca="1" si="22"/>
        <v>967800</v>
      </c>
      <c r="H161" s="8">
        <f t="shared" ca="1" si="23"/>
        <v>280662</v>
      </c>
      <c r="I161" s="9">
        <f t="shared" ca="1" si="16"/>
        <v>0.28999999999999998</v>
      </c>
      <c r="J161" s="1" t="str">
        <f t="shared" si="17"/>
        <v>June</v>
      </c>
      <c r="K161" s="1">
        <f t="shared" si="18"/>
        <v>6</v>
      </c>
      <c r="L161" s="1" t="str">
        <f t="shared" si="19"/>
        <v>2019</v>
      </c>
      <c r="M161" s="1">
        <f t="shared" si="20"/>
        <v>23</v>
      </c>
      <c r="N161" s="10">
        <f t="shared" si="21"/>
        <v>2</v>
      </c>
    </row>
    <row r="162" spans="1:14" x14ac:dyDescent="0.25">
      <c r="A162" s="7">
        <v>43626</v>
      </c>
      <c r="B162" s="1" t="s">
        <v>27</v>
      </c>
      <c r="C162" s="1" t="str">
        <f>VLOOKUP(B162,Datos1!$F$1:$H$52,3,FALSE)</f>
        <v>Corporation</v>
      </c>
      <c r="D162" s="1" t="str">
        <f ca="1">VLOOKUP(IF(RANDBETWEEN(1,100)&lt;=60, 1, IF(RANDBETWEEN(1,100)&lt;=75, 2, 3)),Datos1!$B$62:$C$64,2,FALSE)</f>
        <v>Contract Manufacturing</v>
      </c>
      <c r="E162" s="1" t="str">
        <f ca="1">VLOOKUP(IF(RANDBETWEEN(1,100)&lt;=70, 1, IF(RANDBETWEEN(1,100)&lt;=70+10, 2, IF(RANDBETWEEN(1,100)&lt;=70+10+10, 3, IF(RANDBETWEEN(1,100)&lt;=70+10+10+10, 4, 5)))),Datos1!$B$66:$C$70,2,FALSE)</f>
        <v>Paid</v>
      </c>
      <c r="F162" s="1" t="str">
        <f>VLOOKUP(B162,Datos1!$F$1:$H$52,2,FALSE)</f>
        <v>Virginia</v>
      </c>
      <c r="G162" s="8">
        <f t="shared" ca="1" si="22"/>
        <v>1570550</v>
      </c>
      <c r="H162" s="8">
        <f t="shared" ca="1" si="23"/>
        <v>345521</v>
      </c>
      <c r="I162" s="9">
        <f t="shared" ca="1" si="16"/>
        <v>0.22</v>
      </c>
      <c r="J162" s="1" t="str">
        <f t="shared" si="17"/>
        <v>June</v>
      </c>
      <c r="K162" s="1">
        <f t="shared" si="18"/>
        <v>6</v>
      </c>
      <c r="L162" s="1" t="str">
        <f t="shared" si="19"/>
        <v>2019</v>
      </c>
      <c r="M162" s="1">
        <f t="shared" si="20"/>
        <v>24</v>
      </c>
      <c r="N162" s="10">
        <f t="shared" si="21"/>
        <v>2</v>
      </c>
    </row>
    <row r="163" spans="1:14" x14ac:dyDescent="0.25">
      <c r="A163" s="7">
        <v>43627</v>
      </c>
      <c r="B163" s="1" t="s">
        <v>36</v>
      </c>
      <c r="C163" s="1" t="str">
        <f>VLOOKUP(B163,Datos1!$F$1:$H$52,3,FALSE)</f>
        <v>Medium-sized business</v>
      </c>
      <c r="D163" s="1" t="str">
        <f ca="1">VLOOKUP(IF(RANDBETWEEN(1,100)&lt;=60, 1, IF(RANDBETWEEN(1,100)&lt;=75, 2, 3)),Datos1!$B$62:$C$64,2,FALSE)</f>
        <v>Contract Manufacturing</v>
      </c>
      <c r="E163" s="1" t="str">
        <f ca="1">VLOOKUP(IF(RANDBETWEEN(1,100)&lt;=70, 1, IF(RANDBETWEEN(1,100)&lt;=70+10, 2, IF(RANDBETWEEN(1,100)&lt;=70+10+10, 3, IF(RANDBETWEEN(1,100)&lt;=70+10+10+10, 4, 5)))),Datos1!$B$66:$C$70,2,FALSE)</f>
        <v>Paid</v>
      </c>
      <c r="F163" s="1" t="str">
        <f>VLOOKUP(B163,Datos1!$F$1:$H$52,2,FALSE)</f>
        <v>Arizona</v>
      </c>
      <c r="G163" s="8">
        <f t="shared" ca="1" si="22"/>
        <v>388010</v>
      </c>
      <c r="H163" s="8">
        <f t="shared" ca="1" si="23"/>
        <v>97002.5</v>
      </c>
      <c r="I163" s="9">
        <f t="shared" ca="1" si="16"/>
        <v>0.25</v>
      </c>
      <c r="J163" s="1" t="str">
        <f t="shared" si="17"/>
        <v>June</v>
      </c>
      <c r="K163" s="1">
        <f t="shared" si="18"/>
        <v>6</v>
      </c>
      <c r="L163" s="1" t="str">
        <f t="shared" si="19"/>
        <v>2019</v>
      </c>
      <c r="M163" s="1">
        <f t="shared" si="20"/>
        <v>24</v>
      </c>
      <c r="N163" s="10">
        <f t="shared" si="21"/>
        <v>2</v>
      </c>
    </row>
    <row r="164" spans="1:14" x14ac:dyDescent="0.25">
      <c r="A164" s="7">
        <v>43628</v>
      </c>
      <c r="B164" s="1" t="s">
        <v>49</v>
      </c>
      <c r="C164" s="1" t="str">
        <f>VLOOKUP(B164,Datos1!$F$1:$H$52,3,FALSE)</f>
        <v>Corporation</v>
      </c>
      <c r="D164" s="1" t="str">
        <f ca="1">VLOOKUP(IF(RANDBETWEEN(1,100)&lt;=60, 1, IF(RANDBETWEEN(1,100)&lt;=75, 2, 3)),Datos1!$B$62:$C$64,2,FALSE)</f>
        <v>FMCG</v>
      </c>
      <c r="E16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64" s="1" t="str">
        <f>VLOOKUP(B164,Datos1!$F$1:$H$52,2,FALSE)</f>
        <v>Texas</v>
      </c>
      <c r="G164" s="8">
        <f t="shared" ca="1" si="22"/>
        <v>998737</v>
      </c>
      <c r="H164" s="8">
        <f t="shared" ca="1" si="23"/>
        <v>549305.35000000009</v>
      </c>
      <c r="I164" s="9">
        <f t="shared" ca="1" si="16"/>
        <v>0.55000000000000004</v>
      </c>
      <c r="J164" s="1" t="str">
        <f t="shared" si="17"/>
        <v>June</v>
      </c>
      <c r="K164" s="1">
        <f t="shared" si="18"/>
        <v>6</v>
      </c>
      <c r="L164" s="1" t="str">
        <f t="shared" si="19"/>
        <v>2019</v>
      </c>
      <c r="M164" s="1">
        <f t="shared" si="20"/>
        <v>24</v>
      </c>
      <c r="N164" s="10">
        <f t="shared" si="21"/>
        <v>2</v>
      </c>
    </row>
    <row r="165" spans="1:14" x14ac:dyDescent="0.25">
      <c r="A165" s="7">
        <v>43629</v>
      </c>
      <c r="B165" s="1" t="s">
        <v>51</v>
      </c>
      <c r="C165" s="1" t="str">
        <f>VLOOKUP(B165,Datos1!$F$1:$H$52,3,FALSE)</f>
        <v>Corporation</v>
      </c>
      <c r="D165" s="1" t="str">
        <f ca="1">VLOOKUP(IF(RANDBETWEEN(1,100)&lt;=60, 1, IF(RANDBETWEEN(1,100)&lt;=75, 2, 3)),Datos1!$B$62:$C$64,2,FALSE)</f>
        <v>Contract Manufacturing</v>
      </c>
      <c r="E165" s="1" t="str">
        <f ca="1">VLOOKUP(IF(RANDBETWEEN(1,100)&lt;=70, 1, IF(RANDBETWEEN(1,100)&lt;=70+10, 2, IF(RANDBETWEEN(1,100)&lt;=70+10+10, 3, IF(RANDBETWEEN(1,100)&lt;=70+10+10+10, 4, 5)))),Datos1!$B$66:$C$70,2,FALSE)</f>
        <v>Overdue</v>
      </c>
      <c r="F165" s="1" t="str">
        <f>VLOOKUP(B165,Datos1!$F$1:$H$52,2,FALSE)</f>
        <v>California</v>
      </c>
      <c r="G165" s="8">
        <f t="shared" ca="1" si="22"/>
        <v>1066327</v>
      </c>
      <c r="H165" s="8">
        <f t="shared" ca="1" si="23"/>
        <v>330561.37</v>
      </c>
      <c r="I165" s="9">
        <f t="shared" ca="1" si="16"/>
        <v>0.31</v>
      </c>
      <c r="J165" s="1" t="str">
        <f t="shared" si="17"/>
        <v>June</v>
      </c>
      <c r="K165" s="1">
        <f t="shared" si="18"/>
        <v>6</v>
      </c>
      <c r="L165" s="1" t="str">
        <f t="shared" si="19"/>
        <v>2019</v>
      </c>
      <c r="M165" s="1">
        <f t="shared" si="20"/>
        <v>24</v>
      </c>
      <c r="N165" s="10">
        <f t="shared" si="21"/>
        <v>2</v>
      </c>
    </row>
    <row r="166" spans="1:14" x14ac:dyDescent="0.25">
      <c r="A166" s="7">
        <v>43630</v>
      </c>
      <c r="B166" s="1" t="s">
        <v>55</v>
      </c>
      <c r="C166" s="1" t="str">
        <f>VLOOKUP(B166,Datos1!$F$1:$H$52,3,FALSE)</f>
        <v>Medium-sized business</v>
      </c>
      <c r="D166" s="1" t="str">
        <f ca="1">VLOOKUP(IF(RANDBETWEEN(1,100)&lt;=60, 1, IF(RANDBETWEEN(1,100)&lt;=75, 2, 3)),Datos1!$B$62:$C$64,2,FALSE)</f>
        <v>FMCG</v>
      </c>
      <c r="E166" s="1" t="str">
        <f ca="1">VLOOKUP(IF(RANDBETWEEN(1,100)&lt;=70, 1, IF(RANDBETWEEN(1,100)&lt;=70+10, 2, IF(RANDBETWEEN(1,100)&lt;=70+10+10, 3, IF(RANDBETWEEN(1,100)&lt;=70+10+10+10, 4, 5)))),Datos1!$B$66:$C$70,2,FALSE)</f>
        <v>Paid</v>
      </c>
      <c r="F166" s="1" t="str">
        <f>VLOOKUP(B166,Datos1!$F$1:$H$52,2,FALSE)</f>
        <v>Pensilvania</v>
      </c>
      <c r="G166" s="8">
        <f t="shared" ca="1" si="22"/>
        <v>354841</v>
      </c>
      <c r="H166" s="8">
        <f t="shared" ca="1" si="23"/>
        <v>173872.09</v>
      </c>
      <c r="I166" s="9">
        <f t="shared" ca="1" si="16"/>
        <v>0.49</v>
      </c>
      <c r="J166" s="1" t="str">
        <f t="shared" si="17"/>
        <v>June</v>
      </c>
      <c r="K166" s="1">
        <f t="shared" si="18"/>
        <v>6</v>
      </c>
      <c r="L166" s="1" t="str">
        <f t="shared" si="19"/>
        <v>2019</v>
      </c>
      <c r="M166" s="1">
        <f t="shared" si="20"/>
        <v>24</v>
      </c>
      <c r="N166" s="10">
        <f t="shared" si="21"/>
        <v>2</v>
      </c>
    </row>
    <row r="167" spans="1:14" x14ac:dyDescent="0.25">
      <c r="A167" s="7">
        <v>43631</v>
      </c>
      <c r="B167" s="1" t="s">
        <v>49</v>
      </c>
      <c r="C167" s="1" t="str">
        <f>VLOOKUP(B167,Datos1!$F$1:$H$52,3,FALSE)</f>
        <v>Corporation</v>
      </c>
      <c r="D167" s="1" t="str">
        <f ca="1">VLOOKUP(IF(RANDBETWEEN(1,100)&lt;=60, 1, IF(RANDBETWEEN(1,100)&lt;=75, 2, 3)),Datos1!$B$62:$C$64,2,FALSE)</f>
        <v>FMCG</v>
      </c>
      <c r="E167" s="1" t="str">
        <f ca="1">VLOOKUP(IF(RANDBETWEEN(1,100)&lt;=70, 1, IF(RANDBETWEEN(1,100)&lt;=70+10, 2, IF(RANDBETWEEN(1,100)&lt;=70+10+10, 3, IF(RANDBETWEEN(1,100)&lt;=70+10+10+10, 4, 5)))),Datos1!$B$66:$C$70,2,FALSE)</f>
        <v>Paid</v>
      </c>
      <c r="F167" s="1" t="str">
        <f>VLOOKUP(B167,Datos1!$F$1:$H$52,2,FALSE)</f>
        <v>Texas</v>
      </c>
      <c r="G167" s="8">
        <f t="shared" ca="1" si="22"/>
        <v>1414742</v>
      </c>
      <c r="H167" s="8">
        <f t="shared" ca="1" si="23"/>
        <v>877140.04</v>
      </c>
      <c r="I167" s="9">
        <f t="shared" ca="1" si="16"/>
        <v>0.62</v>
      </c>
      <c r="J167" s="1" t="str">
        <f t="shared" si="17"/>
        <v>June</v>
      </c>
      <c r="K167" s="1">
        <f t="shared" si="18"/>
        <v>6</v>
      </c>
      <c r="L167" s="1" t="str">
        <f t="shared" si="19"/>
        <v>2019</v>
      </c>
      <c r="M167" s="1">
        <f t="shared" si="20"/>
        <v>24</v>
      </c>
      <c r="N167" s="10">
        <f t="shared" si="21"/>
        <v>2</v>
      </c>
    </row>
    <row r="168" spans="1:14" x14ac:dyDescent="0.25">
      <c r="A168" s="7">
        <v>43632</v>
      </c>
      <c r="B168" s="1" t="s">
        <v>21</v>
      </c>
      <c r="C168" s="1" t="str">
        <f>VLOOKUP(B168,Datos1!$F$1:$H$52,3,FALSE)</f>
        <v>Medium-sized business</v>
      </c>
      <c r="D168" s="1" t="str">
        <f ca="1">VLOOKUP(IF(RANDBETWEEN(1,100)&lt;=60, 1, IF(RANDBETWEEN(1,100)&lt;=75, 2, 3)),Datos1!$B$62:$C$64,2,FALSE)</f>
        <v>FMCG</v>
      </c>
      <c r="E168" s="1" t="str">
        <f ca="1">VLOOKUP(IF(RANDBETWEEN(1,100)&lt;=70, 1, IF(RANDBETWEEN(1,100)&lt;=70+10, 2, IF(RANDBETWEEN(1,100)&lt;=70+10+10, 3, IF(RANDBETWEEN(1,100)&lt;=70+10+10+10, 4, 5)))),Datos1!$B$66:$C$70,2,FALSE)</f>
        <v>Paid</v>
      </c>
      <c r="F168" s="1" t="str">
        <f>VLOOKUP(B168,Datos1!$F$1:$H$52,2,FALSE)</f>
        <v>Carolina del Norte</v>
      </c>
      <c r="G168" s="8">
        <f t="shared" ca="1" si="22"/>
        <v>456591</v>
      </c>
      <c r="H168" s="8">
        <f t="shared" ca="1" si="23"/>
        <v>255690.96000000002</v>
      </c>
      <c r="I168" s="9">
        <f t="shared" ca="1" si="16"/>
        <v>0.56000000000000005</v>
      </c>
      <c r="J168" s="1" t="str">
        <f t="shared" si="17"/>
        <v>June</v>
      </c>
      <c r="K168" s="1">
        <f t="shared" si="18"/>
        <v>6</v>
      </c>
      <c r="L168" s="1" t="str">
        <f t="shared" si="19"/>
        <v>2019</v>
      </c>
      <c r="M168" s="1">
        <f t="shared" si="20"/>
        <v>24</v>
      </c>
      <c r="N168" s="10">
        <f t="shared" si="21"/>
        <v>2</v>
      </c>
    </row>
    <row r="169" spans="1:14" x14ac:dyDescent="0.25">
      <c r="A169" s="7">
        <v>43633</v>
      </c>
      <c r="B169" s="1" t="s">
        <v>21</v>
      </c>
      <c r="C169" s="1" t="str">
        <f>VLOOKUP(B169,Datos1!$F$1:$H$52,3,FALSE)</f>
        <v>Medium-sized business</v>
      </c>
      <c r="D169" s="1" t="str">
        <f ca="1">VLOOKUP(IF(RANDBETWEEN(1,100)&lt;=60, 1, IF(RANDBETWEEN(1,100)&lt;=75, 2, 3)),Datos1!$B$62:$C$64,2,FALSE)</f>
        <v>FMCG</v>
      </c>
      <c r="E169" s="1" t="str">
        <f ca="1">VLOOKUP(IF(RANDBETWEEN(1,100)&lt;=70, 1, IF(RANDBETWEEN(1,100)&lt;=70+10, 2, IF(RANDBETWEEN(1,100)&lt;=70+10+10, 3, IF(RANDBETWEEN(1,100)&lt;=70+10+10+10, 4, 5)))),Datos1!$B$66:$C$70,2,FALSE)</f>
        <v>Paid</v>
      </c>
      <c r="F169" s="1" t="str">
        <f>VLOOKUP(B169,Datos1!$F$1:$H$52,2,FALSE)</f>
        <v>Carolina del Norte</v>
      </c>
      <c r="G169" s="8">
        <f t="shared" ca="1" si="22"/>
        <v>391705</v>
      </c>
      <c r="H169" s="8">
        <f t="shared" ca="1" si="23"/>
        <v>188018.4</v>
      </c>
      <c r="I169" s="9">
        <f t="shared" ca="1" si="16"/>
        <v>0.48</v>
      </c>
      <c r="J169" s="1" t="str">
        <f t="shared" si="17"/>
        <v>June</v>
      </c>
      <c r="K169" s="1">
        <f t="shared" si="18"/>
        <v>6</v>
      </c>
      <c r="L169" s="1" t="str">
        <f t="shared" si="19"/>
        <v>2019</v>
      </c>
      <c r="M169" s="1">
        <f t="shared" si="20"/>
        <v>25</v>
      </c>
      <c r="N169" s="10">
        <f t="shared" si="21"/>
        <v>2</v>
      </c>
    </row>
    <row r="170" spans="1:14" x14ac:dyDescent="0.25">
      <c r="A170" s="7">
        <v>43634</v>
      </c>
      <c r="B170" s="1" t="s">
        <v>25</v>
      </c>
      <c r="C170" s="1" t="str">
        <f>VLOOKUP(B170,Datos1!$F$1:$H$52,3,FALSE)</f>
        <v>Corporation</v>
      </c>
      <c r="D170" s="1" t="str">
        <f ca="1">VLOOKUP(IF(RANDBETWEEN(1,100)&lt;=60, 1, IF(RANDBETWEEN(1,100)&lt;=75, 2, 3)),Datos1!$B$62:$C$64,2,FALSE)</f>
        <v>Contract Manufacturing</v>
      </c>
      <c r="E17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0" s="1" t="str">
        <f>VLOOKUP(B170,Datos1!$F$1:$H$52,2,FALSE)</f>
        <v>Míchigan</v>
      </c>
      <c r="G170" s="8">
        <f t="shared" ca="1" si="22"/>
        <v>1690041</v>
      </c>
      <c r="H170" s="8">
        <f t="shared" ca="1" si="23"/>
        <v>540813.12</v>
      </c>
      <c r="I170" s="9">
        <f t="shared" ca="1" si="16"/>
        <v>0.32</v>
      </c>
      <c r="J170" s="1" t="str">
        <f t="shared" si="17"/>
        <v>June</v>
      </c>
      <c r="K170" s="1">
        <f t="shared" si="18"/>
        <v>6</v>
      </c>
      <c r="L170" s="1" t="str">
        <f t="shared" si="19"/>
        <v>2019</v>
      </c>
      <c r="M170" s="1">
        <f t="shared" si="20"/>
        <v>25</v>
      </c>
      <c r="N170" s="10">
        <f t="shared" si="21"/>
        <v>2</v>
      </c>
    </row>
    <row r="171" spans="1:14" x14ac:dyDescent="0.25">
      <c r="A171" s="7">
        <v>43635</v>
      </c>
      <c r="B171" s="1" t="s">
        <v>58</v>
      </c>
      <c r="C171" s="1" t="str">
        <f>VLOOKUP(B171,Datos1!$F$1:$H$52,3,FALSE)</f>
        <v>Corporation</v>
      </c>
      <c r="D171" s="1" t="str">
        <f ca="1">VLOOKUP(IF(RANDBETWEEN(1,100)&lt;=60, 1, IF(RANDBETWEEN(1,100)&lt;=75, 2, 3)),Datos1!$B$62:$C$64,2,FALSE)</f>
        <v>FMCG</v>
      </c>
      <c r="E171" s="1" t="str">
        <f ca="1">VLOOKUP(IF(RANDBETWEEN(1,100)&lt;=70, 1, IF(RANDBETWEEN(1,100)&lt;=70+10, 2, IF(RANDBETWEEN(1,100)&lt;=70+10+10, 3, IF(RANDBETWEEN(1,100)&lt;=70+10+10+10, 4, 5)))),Datos1!$B$66:$C$70,2,FALSE)</f>
        <v>Paid</v>
      </c>
      <c r="F171" s="1" t="str">
        <f>VLOOKUP(B171,Datos1!$F$1:$H$52,2,FALSE)</f>
        <v>Míchigan</v>
      </c>
      <c r="G171" s="8">
        <f t="shared" ca="1" si="22"/>
        <v>1771731</v>
      </c>
      <c r="H171" s="8">
        <f t="shared" ca="1" si="23"/>
        <v>1009886.6699999999</v>
      </c>
      <c r="I171" s="9">
        <f t="shared" ca="1" si="16"/>
        <v>0.56999999999999995</v>
      </c>
      <c r="J171" s="1" t="str">
        <f t="shared" si="17"/>
        <v>June</v>
      </c>
      <c r="K171" s="1">
        <f t="shared" si="18"/>
        <v>6</v>
      </c>
      <c r="L171" s="1" t="str">
        <f t="shared" si="19"/>
        <v>2019</v>
      </c>
      <c r="M171" s="1">
        <f t="shared" si="20"/>
        <v>25</v>
      </c>
      <c r="N171" s="10">
        <f t="shared" si="21"/>
        <v>2</v>
      </c>
    </row>
    <row r="172" spans="1:14" x14ac:dyDescent="0.25">
      <c r="A172" s="7">
        <v>43636</v>
      </c>
      <c r="B172" s="1" t="s">
        <v>55</v>
      </c>
      <c r="C172" s="1" t="str">
        <f>VLOOKUP(B172,Datos1!$F$1:$H$52,3,FALSE)</f>
        <v>Medium-sized business</v>
      </c>
      <c r="D172" s="1" t="str">
        <f ca="1">VLOOKUP(IF(RANDBETWEEN(1,100)&lt;=60, 1, IF(RANDBETWEEN(1,100)&lt;=75, 2, 3)),Datos1!$B$62:$C$64,2,FALSE)</f>
        <v>FMCG</v>
      </c>
      <c r="E172" s="1" t="str">
        <f ca="1">VLOOKUP(IF(RANDBETWEEN(1,100)&lt;=70, 1, IF(RANDBETWEEN(1,100)&lt;=70+10, 2, IF(RANDBETWEEN(1,100)&lt;=70+10+10, 3, IF(RANDBETWEEN(1,100)&lt;=70+10+10+10, 4, 5)))),Datos1!$B$66:$C$70,2,FALSE)</f>
        <v>Paid</v>
      </c>
      <c r="F172" s="1" t="str">
        <f>VLOOKUP(B172,Datos1!$F$1:$H$52,2,FALSE)</f>
        <v>Pensilvania</v>
      </c>
      <c r="G172" s="8">
        <f t="shared" ca="1" si="22"/>
        <v>489303</v>
      </c>
      <c r="H172" s="8">
        <f t="shared" ca="1" si="23"/>
        <v>185935.14</v>
      </c>
      <c r="I172" s="9">
        <f t="shared" ca="1" si="16"/>
        <v>0.38</v>
      </c>
      <c r="J172" s="1" t="str">
        <f t="shared" si="17"/>
        <v>June</v>
      </c>
      <c r="K172" s="1">
        <f t="shared" si="18"/>
        <v>6</v>
      </c>
      <c r="L172" s="1" t="str">
        <f t="shared" si="19"/>
        <v>2019</v>
      </c>
      <c r="M172" s="1">
        <f t="shared" si="20"/>
        <v>25</v>
      </c>
      <c r="N172" s="10">
        <f t="shared" si="21"/>
        <v>2</v>
      </c>
    </row>
    <row r="173" spans="1:14" x14ac:dyDescent="0.25">
      <c r="A173" s="7">
        <v>43637</v>
      </c>
      <c r="B173" s="1" t="s">
        <v>58</v>
      </c>
      <c r="C173" s="1" t="str">
        <f>VLOOKUP(B173,Datos1!$F$1:$H$52,3,FALSE)</f>
        <v>Corporation</v>
      </c>
      <c r="D173" s="1" t="str">
        <f ca="1">VLOOKUP(IF(RANDBETWEEN(1,100)&lt;=60, 1, IF(RANDBETWEEN(1,100)&lt;=75, 2, 3)),Datos1!$B$62:$C$64,2,FALSE)</f>
        <v>FMCG</v>
      </c>
      <c r="E173" s="1" t="str">
        <f ca="1">VLOOKUP(IF(RANDBETWEEN(1,100)&lt;=70, 1, IF(RANDBETWEEN(1,100)&lt;=70+10, 2, IF(RANDBETWEEN(1,100)&lt;=70+10+10, 3, IF(RANDBETWEEN(1,100)&lt;=70+10+10+10, 4, 5)))),Datos1!$B$66:$C$70,2,FALSE)</f>
        <v>Paid</v>
      </c>
      <c r="F173" s="1" t="str">
        <f>VLOOKUP(B173,Datos1!$F$1:$H$52,2,FALSE)</f>
        <v>Míchigan</v>
      </c>
      <c r="G173" s="8">
        <f t="shared" ca="1" si="22"/>
        <v>1276646</v>
      </c>
      <c r="H173" s="8">
        <f t="shared" ca="1" si="23"/>
        <v>446826.1</v>
      </c>
      <c r="I173" s="9">
        <f t="shared" ca="1" si="16"/>
        <v>0.35</v>
      </c>
      <c r="J173" s="1" t="str">
        <f t="shared" si="17"/>
        <v>June</v>
      </c>
      <c r="K173" s="1">
        <f t="shared" si="18"/>
        <v>6</v>
      </c>
      <c r="L173" s="1" t="str">
        <f t="shared" si="19"/>
        <v>2019</v>
      </c>
      <c r="M173" s="1">
        <f t="shared" si="20"/>
        <v>25</v>
      </c>
      <c r="N173" s="10">
        <f t="shared" si="21"/>
        <v>2</v>
      </c>
    </row>
    <row r="174" spans="1:14" x14ac:dyDescent="0.25">
      <c r="A174" s="7">
        <v>43638</v>
      </c>
      <c r="B174" s="1" t="s">
        <v>24</v>
      </c>
      <c r="C174" s="1" t="str">
        <f>VLOOKUP(B174,Datos1!$F$1:$H$52,3,FALSE)</f>
        <v>Medium-sized business</v>
      </c>
      <c r="D174" s="1" t="str">
        <f ca="1">VLOOKUP(IF(RANDBETWEEN(1,100)&lt;=60, 1, IF(RANDBETWEEN(1,100)&lt;=75, 2, 3)),Datos1!$B$62:$C$64,2,FALSE)</f>
        <v>Contract Manufacturing</v>
      </c>
      <c r="E174" s="1" t="str">
        <f ca="1">VLOOKUP(IF(RANDBETWEEN(1,100)&lt;=70, 1, IF(RANDBETWEEN(1,100)&lt;=70+10, 2, IF(RANDBETWEEN(1,100)&lt;=70+10+10, 3, IF(RANDBETWEEN(1,100)&lt;=70+10+10+10, 4, 5)))),Datos1!$B$66:$C$70,2,FALSE)</f>
        <v>Paid</v>
      </c>
      <c r="F174" s="1" t="str">
        <f>VLOOKUP(B174,Datos1!$F$1:$H$52,2,FALSE)</f>
        <v>Misuri</v>
      </c>
      <c r="G174" s="8">
        <f t="shared" ca="1" si="22"/>
        <v>461001</v>
      </c>
      <c r="H174" s="8">
        <f t="shared" ca="1" si="23"/>
        <v>170570.37</v>
      </c>
      <c r="I174" s="9">
        <f t="shared" ca="1" si="16"/>
        <v>0.37</v>
      </c>
      <c r="J174" s="1" t="str">
        <f t="shared" si="17"/>
        <v>June</v>
      </c>
      <c r="K174" s="1">
        <f t="shared" si="18"/>
        <v>6</v>
      </c>
      <c r="L174" s="1" t="str">
        <f t="shared" si="19"/>
        <v>2019</v>
      </c>
      <c r="M174" s="1">
        <f t="shared" si="20"/>
        <v>25</v>
      </c>
      <c r="N174" s="10">
        <f t="shared" si="21"/>
        <v>2</v>
      </c>
    </row>
    <row r="175" spans="1:14" x14ac:dyDescent="0.25">
      <c r="A175" s="7">
        <v>43639</v>
      </c>
      <c r="B175" s="1" t="s">
        <v>43</v>
      </c>
      <c r="C175" s="1" t="str">
        <f>VLOOKUP(B175,Datos1!$F$1:$H$52,3,FALSE)</f>
        <v>Corporation</v>
      </c>
      <c r="D175" s="1" t="str">
        <f ca="1">VLOOKUP(IF(RANDBETWEEN(1,100)&lt;=60, 1, IF(RANDBETWEEN(1,100)&lt;=75, 2, 3)),Datos1!$B$62:$C$64,2,FALSE)</f>
        <v>Contract Manufacturing</v>
      </c>
      <c r="E175" s="1" t="str">
        <f ca="1">VLOOKUP(IF(RANDBETWEEN(1,100)&lt;=70, 1, IF(RANDBETWEEN(1,100)&lt;=70+10, 2, IF(RANDBETWEEN(1,100)&lt;=70+10+10, 3, IF(RANDBETWEEN(1,100)&lt;=70+10+10+10, 4, 5)))),Datos1!$B$66:$C$70,2,FALSE)</f>
        <v>Paid</v>
      </c>
      <c r="F175" s="1" t="str">
        <f>VLOOKUP(B175,Datos1!$F$1:$H$52,2,FALSE)</f>
        <v>Massachusetts</v>
      </c>
      <c r="G175" s="8">
        <f t="shared" ca="1" si="22"/>
        <v>608857</v>
      </c>
      <c r="H175" s="8">
        <f t="shared" ca="1" si="23"/>
        <v>207011.38</v>
      </c>
      <c r="I175" s="9">
        <f t="shared" ca="1" si="16"/>
        <v>0.34</v>
      </c>
      <c r="J175" s="1" t="str">
        <f t="shared" si="17"/>
        <v>June</v>
      </c>
      <c r="K175" s="1">
        <f t="shared" si="18"/>
        <v>6</v>
      </c>
      <c r="L175" s="1" t="str">
        <f t="shared" si="19"/>
        <v>2019</v>
      </c>
      <c r="M175" s="1">
        <f t="shared" si="20"/>
        <v>25</v>
      </c>
      <c r="N175" s="10">
        <f t="shared" si="21"/>
        <v>2</v>
      </c>
    </row>
    <row r="176" spans="1:14" x14ac:dyDescent="0.25">
      <c r="A176" s="7">
        <v>43640</v>
      </c>
      <c r="B176" s="1" t="s">
        <v>6</v>
      </c>
      <c r="C176" s="1" t="str">
        <f>VLOOKUP(B176,Datos1!$F$1:$H$52,3,FALSE)</f>
        <v>Corporation</v>
      </c>
      <c r="D176" s="1" t="str">
        <f ca="1">VLOOKUP(IF(RANDBETWEEN(1,100)&lt;=60, 1, IF(RANDBETWEEN(1,100)&lt;=75, 2, 3)),Datos1!$B$62:$C$64,2,FALSE)</f>
        <v>FMCG</v>
      </c>
      <c r="E176" s="1" t="str">
        <f ca="1">VLOOKUP(IF(RANDBETWEEN(1,100)&lt;=70, 1, IF(RANDBETWEEN(1,100)&lt;=70+10, 2, IF(RANDBETWEEN(1,100)&lt;=70+10+10, 3, IF(RANDBETWEEN(1,100)&lt;=70+10+10+10, 4, 5)))),Datos1!$B$66:$C$70,2,FALSE)</f>
        <v>Paid</v>
      </c>
      <c r="F176" s="1" t="str">
        <f>VLOOKUP(B176,Datos1!$F$1:$H$52,2,FALSE)</f>
        <v>Washington</v>
      </c>
      <c r="G176" s="8">
        <f t="shared" ca="1" si="22"/>
        <v>907629</v>
      </c>
      <c r="H176" s="8">
        <f t="shared" ca="1" si="23"/>
        <v>390280.47</v>
      </c>
      <c r="I176" s="9">
        <f t="shared" ca="1" si="16"/>
        <v>0.43</v>
      </c>
      <c r="J176" s="1" t="str">
        <f t="shared" si="17"/>
        <v>June</v>
      </c>
      <c r="K176" s="1">
        <f t="shared" si="18"/>
        <v>6</v>
      </c>
      <c r="L176" s="1" t="str">
        <f t="shared" si="19"/>
        <v>2019</v>
      </c>
      <c r="M176" s="1">
        <f t="shared" si="20"/>
        <v>26</v>
      </c>
      <c r="N176" s="10">
        <f t="shared" si="21"/>
        <v>2</v>
      </c>
    </row>
    <row r="177" spans="1:14" x14ac:dyDescent="0.25">
      <c r="A177" s="7">
        <v>43641</v>
      </c>
      <c r="B177" s="1" t="s">
        <v>13</v>
      </c>
      <c r="C177" s="1" t="str">
        <f>VLOOKUP(B177,Datos1!$F$1:$H$52,3,FALSE)</f>
        <v>Medium-sized business</v>
      </c>
      <c r="D177" s="1" t="str">
        <f ca="1">VLOOKUP(IF(RANDBETWEEN(1,100)&lt;=60, 1, IF(RANDBETWEEN(1,100)&lt;=75, 2, 3)),Datos1!$B$62:$C$64,2,FALSE)</f>
        <v>FMCG</v>
      </c>
      <c r="E177" s="1" t="str">
        <f ca="1">VLOOKUP(IF(RANDBETWEEN(1,100)&lt;=70, 1, IF(RANDBETWEEN(1,100)&lt;=70+10, 2, IF(RANDBETWEEN(1,100)&lt;=70+10+10, 3, IF(RANDBETWEEN(1,100)&lt;=70+10+10+10, 4, 5)))),Datos1!$B$66:$C$70,2,FALSE)</f>
        <v>Paid</v>
      </c>
      <c r="F177" s="1" t="str">
        <f>VLOOKUP(B177,Datos1!$F$1:$H$52,2,FALSE)</f>
        <v>Carolina del Norte</v>
      </c>
      <c r="G177" s="8">
        <f t="shared" ca="1" si="22"/>
        <v>356043</v>
      </c>
      <c r="H177" s="8">
        <f t="shared" ca="1" si="23"/>
        <v>156658.92000000001</v>
      </c>
      <c r="I177" s="9">
        <f t="shared" ca="1" si="16"/>
        <v>0.44</v>
      </c>
      <c r="J177" s="1" t="str">
        <f t="shared" si="17"/>
        <v>June</v>
      </c>
      <c r="K177" s="1">
        <f t="shared" si="18"/>
        <v>6</v>
      </c>
      <c r="L177" s="1" t="str">
        <f t="shared" si="19"/>
        <v>2019</v>
      </c>
      <c r="M177" s="1">
        <f t="shared" si="20"/>
        <v>26</v>
      </c>
      <c r="N177" s="10">
        <f t="shared" si="21"/>
        <v>2</v>
      </c>
    </row>
    <row r="178" spans="1:14" x14ac:dyDescent="0.25">
      <c r="A178" s="7">
        <v>43642</v>
      </c>
      <c r="B178" s="1" t="s">
        <v>31</v>
      </c>
      <c r="C178" s="1" t="str">
        <f>VLOOKUP(B178,Datos1!$F$1:$H$52,3,FALSE)</f>
        <v>Small business</v>
      </c>
      <c r="D178" s="1" t="str">
        <f ca="1">VLOOKUP(IF(RANDBETWEEN(1,100)&lt;=60, 1, IF(RANDBETWEEN(1,100)&lt;=75, 2, 3)),Datos1!$B$62:$C$64,2,FALSE)</f>
        <v>FMCG</v>
      </c>
      <c r="E17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8" s="1" t="str">
        <f>VLOOKUP(B178,Datos1!$F$1:$H$52,2,FALSE)</f>
        <v>Georgia</v>
      </c>
      <c r="G178" s="8">
        <f t="shared" ca="1" si="22"/>
        <v>193205</v>
      </c>
      <c r="H178" s="8">
        <f t="shared" ca="1" si="23"/>
        <v>110126.84999999999</v>
      </c>
      <c r="I178" s="9">
        <f t="shared" ca="1" si="16"/>
        <v>0.56999999999999995</v>
      </c>
      <c r="J178" s="1" t="str">
        <f t="shared" si="17"/>
        <v>June</v>
      </c>
      <c r="K178" s="1">
        <f t="shared" si="18"/>
        <v>6</v>
      </c>
      <c r="L178" s="1" t="str">
        <f t="shared" si="19"/>
        <v>2019</v>
      </c>
      <c r="M178" s="1">
        <f t="shared" si="20"/>
        <v>26</v>
      </c>
      <c r="N178" s="10">
        <f t="shared" si="21"/>
        <v>2</v>
      </c>
    </row>
    <row r="179" spans="1:14" x14ac:dyDescent="0.25">
      <c r="A179" s="7">
        <v>43643</v>
      </c>
      <c r="B179" s="1" t="s">
        <v>29</v>
      </c>
      <c r="C179" s="1" t="str">
        <f>VLOOKUP(B179,Datos1!$F$1:$H$52,3,FALSE)</f>
        <v>Corporation</v>
      </c>
      <c r="D179" s="1" t="str">
        <f ca="1">VLOOKUP(IF(RANDBETWEEN(1,100)&lt;=60, 1, IF(RANDBETWEEN(1,100)&lt;=75, 2, 3)),Datos1!$B$62:$C$64,2,FALSE)</f>
        <v>Industrial cereal products</v>
      </c>
      <c r="E179" s="1" t="str">
        <f ca="1">VLOOKUP(IF(RANDBETWEEN(1,100)&lt;=70, 1, IF(RANDBETWEEN(1,100)&lt;=70+10, 2, IF(RANDBETWEEN(1,100)&lt;=70+10+10, 3, IF(RANDBETWEEN(1,100)&lt;=70+10+10+10, 4, 5)))),Datos1!$B$66:$C$70,2,FALSE)</f>
        <v>Paid</v>
      </c>
      <c r="F179" s="1" t="str">
        <f>VLOOKUP(B179,Datos1!$F$1:$H$52,2,FALSE)</f>
        <v>Florida</v>
      </c>
      <c r="G179" s="8">
        <f t="shared" ca="1" si="22"/>
        <v>1488118</v>
      </c>
      <c r="H179" s="8">
        <f t="shared" ca="1" si="23"/>
        <v>327385.96000000002</v>
      </c>
      <c r="I179" s="9">
        <f t="shared" ca="1" si="16"/>
        <v>0.22</v>
      </c>
      <c r="J179" s="1" t="str">
        <f t="shared" si="17"/>
        <v>June</v>
      </c>
      <c r="K179" s="1">
        <f t="shared" si="18"/>
        <v>6</v>
      </c>
      <c r="L179" s="1" t="str">
        <f t="shared" si="19"/>
        <v>2019</v>
      </c>
      <c r="M179" s="1">
        <f t="shared" si="20"/>
        <v>26</v>
      </c>
      <c r="N179" s="10">
        <f t="shared" si="21"/>
        <v>2</v>
      </c>
    </row>
    <row r="180" spans="1:14" x14ac:dyDescent="0.25">
      <c r="A180" s="7">
        <v>43644</v>
      </c>
      <c r="B180" s="1" t="s">
        <v>56</v>
      </c>
      <c r="C180" s="1" t="str">
        <f>VLOOKUP(B180,Datos1!$F$1:$H$52,3,FALSE)</f>
        <v>Small business</v>
      </c>
      <c r="D180" s="1" t="str">
        <f ca="1">VLOOKUP(IF(RANDBETWEEN(1,100)&lt;=60, 1, IF(RANDBETWEEN(1,100)&lt;=75, 2, 3)),Datos1!$B$62:$C$64,2,FALSE)</f>
        <v>Contract Manufacturing</v>
      </c>
      <c r="E180" s="1" t="str">
        <f ca="1">VLOOKUP(IF(RANDBETWEEN(1,100)&lt;=70, 1, IF(RANDBETWEEN(1,100)&lt;=70+10, 2, IF(RANDBETWEEN(1,100)&lt;=70+10+10, 3, IF(RANDBETWEEN(1,100)&lt;=70+10+10+10, 4, 5)))),Datos1!$B$66:$C$70,2,FALSE)</f>
        <v>Paid</v>
      </c>
      <c r="F180" s="1" t="str">
        <f>VLOOKUP(B180,Datos1!$F$1:$H$52,2,FALSE)</f>
        <v>Illinois</v>
      </c>
      <c r="G180" s="8">
        <f t="shared" ca="1" si="22"/>
        <v>226685</v>
      </c>
      <c r="H180" s="8">
        <f t="shared" ca="1" si="23"/>
        <v>68005.5</v>
      </c>
      <c r="I180" s="9">
        <f t="shared" ca="1" si="16"/>
        <v>0.3</v>
      </c>
      <c r="J180" s="1" t="str">
        <f t="shared" si="17"/>
        <v>June</v>
      </c>
      <c r="K180" s="1">
        <f t="shared" si="18"/>
        <v>6</v>
      </c>
      <c r="L180" s="1" t="str">
        <f t="shared" si="19"/>
        <v>2019</v>
      </c>
      <c r="M180" s="1">
        <f t="shared" si="20"/>
        <v>26</v>
      </c>
      <c r="N180" s="10">
        <f t="shared" si="21"/>
        <v>2</v>
      </c>
    </row>
    <row r="181" spans="1:14" x14ac:dyDescent="0.25">
      <c r="A181" s="7">
        <v>43645</v>
      </c>
      <c r="B181" s="1" t="s">
        <v>43</v>
      </c>
      <c r="C181" s="1" t="str">
        <f>VLOOKUP(B181,Datos1!$F$1:$H$52,3,FALSE)</f>
        <v>Corporation</v>
      </c>
      <c r="D181" s="1" t="str">
        <f ca="1">VLOOKUP(IF(RANDBETWEEN(1,100)&lt;=60, 1, IF(RANDBETWEEN(1,100)&lt;=75, 2, 3)),Datos1!$B$62:$C$64,2,FALSE)</f>
        <v>Contract Manufacturing</v>
      </c>
      <c r="E18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1" s="1" t="str">
        <f>VLOOKUP(B181,Datos1!$F$1:$H$52,2,FALSE)</f>
        <v>Massachusetts</v>
      </c>
      <c r="G181" s="8">
        <f t="shared" ca="1" si="22"/>
        <v>844653</v>
      </c>
      <c r="H181" s="8">
        <f t="shared" ca="1" si="23"/>
        <v>219609.78</v>
      </c>
      <c r="I181" s="9">
        <f t="shared" ca="1" si="16"/>
        <v>0.26</v>
      </c>
      <c r="J181" s="1" t="str">
        <f t="shared" si="17"/>
        <v>June</v>
      </c>
      <c r="K181" s="1">
        <f t="shared" si="18"/>
        <v>6</v>
      </c>
      <c r="L181" s="1" t="str">
        <f t="shared" si="19"/>
        <v>2019</v>
      </c>
      <c r="M181" s="1">
        <f t="shared" si="20"/>
        <v>26</v>
      </c>
      <c r="N181" s="10">
        <f t="shared" si="21"/>
        <v>2</v>
      </c>
    </row>
    <row r="182" spans="1:14" x14ac:dyDescent="0.25">
      <c r="A182" s="7">
        <v>43646</v>
      </c>
      <c r="B182" s="1" t="s">
        <v>51</v>
      </c>
      <c r="C182" s="1" t="str">
        <f>VLOOKUP(B182,Datos1!$F$1:$H$52,3,FALSE)</f>
        <v>Corporation</v>
      </c>
      <c r="D182" s="1" t="str">
        <f ca="1">VLOOKUP(IF(RANDBETWEEN(1,100)&lt;=60, 1, IF(RANDBETWEEN(1,100)&lt;=75, 2, 3)),Datos1!$B$62:$C$64,2,FALSE)</f>
        <v>Contract Manufacturing</v>
      </c>
      <c r="E182" s="1" t="str">
        <f ca="1">VLOOKUP(IF(RANDBETWEEN(1,100)&lt;=70, 1, IF(RANDBETWEEN(1,100)&lt;=70+10, 2, IF(RANDBETWEEN(1,100)&lt;=70+10+10, 3, IF(RANDBETWEEN(1,100)&lt;=70+10+10+10, 4, 5)))),Datos1!$B$66:$C$70,2,FALSE)</f>
        <v>Paid</v>
      </c>
      <c r="F182" s="1" t="str">
        <f>VLOOKUP(B182,Datos1!$F$1:$H$52,2,FALSE)</f>
        <v>California</v>
      </c>
      <c r="G182" s="8">
        <f t="shared" ca="1" si="22"/>
        <v>1713259</v>
      </c>
      <c r="H182" s="8">
        <f t="shared" ca="1" si="23"/>
        <v>394049.57</v>
      </c>
      <c r="I182" s="9">
        <f t="shared" ca="1" si="16"/>
        <v>0.23</v>
      </c>
      <c r="J182" s="1" t="str">
        <f t="shared" si="17"/>
        <v>June</v>
      </c>
      <c r="K182" s="1">
        <f t="shared" si="18"/>
        <v>6</v>
      </c>
      <c r="L182" s="1" t="str">
        <f t="shared" si="19"/>
        <v>2019</v>
      </c>
      <c r="M182" s="1">
        <f t="shared" si="20"/>
        <v>26</v>
      </c>
      <c r="N182" s="10">
        <f t="shared" si="21"/>
        <v>2</v>
      </c>
    </row>
    <row r="183" spans="1:14" x14ac:dyDescent="0.25">
      <c r="A183" s="7">
        <v>43647</v>
      </c>
      <c r="B183" s="1" t="s">
        <v>19</v>
      </c>
      <c r="C183" s="1" t="str">
        <f>VLOOKUP(B183,Datos1!$F$1:$H$52,3,FALSE)</f>
        <v>Corporation</v>
      </c>
      <c r="D183" s="1" t="str">
        <f ca="1">VLOOKUP(IF(RANDBETWEEN(1,100)&lt;=60, 1, IF(RANDBETWEEN(1,100)&lt;=75, 2, 3)),Datos1!$B$62:$C$64,2,FALSE)</f>
        <v>Contract Manufacturing</v>
      </c>
      <c r="E183" s="1" t="str">
        <f ca="1">VLOOKUP(IF(RANDBETWEEN(1,100)&lt;=70, 1, IF(RANDBETWEEN(1,100)&lt;=70+10, 2, IF(RANDBETWEEN(1,100)&lt;=70+10+10, 3, IF(RANDBETWEEN(1,100)&lt;=70+10+10+10, 4, 5)))),Datos1!$B$66:$C$70,2,FALSE)</f>
        <v>Paid</v>
      </c>
      <c r="F183" s="1" t="str">
        <f>VLOOKUP(B183,Datos1!$F$1:$H$52,2,FALSE)</f>
        <v>Virginia</v>
      </c>
      <c r="G183" s="8">
        <f t="shared" ca="1" si="22"/>
        <v>1678851</v>
      </c>
      <c r="H183" s="8">
        <f t="shared" ca="1" si="23"/>
        <v>386135.73000000004</v>
      </c>
      <c r="I183" s="9">
        <f t="shared" ca="1" si="16"/>
        <v>0.23</v>
      </c>
      <c r="J183" s="1" t="str">
        <f t="shared" si="17"/>
        <v>July</v>
      </c>
      <c r="K183" s="1">
        <f t="shared" si="18"/>
        <v>7</v>
      </c>
      <c r="L183" s="1" t="str">
        <f t="shared" si="19"/>
        <v>2019</v>
      </c>
      <c r="M183" s="1">
        <f t="shared" si="20"/>
        <v>27</v>
      </c>
      <c r="N183" s="10">
        <f t="shared" si="21"/>
        <v>3</v>
      </c>
    </row>
    <row r="184" spans="1:14" x14ac:dyDescent="0.25">
      <c r="A184" s="7">
        <v>43648</v>
      </c>
      <c r="B184" s="1" t="s">
        <v>48</v>
      </c>
      <c r="C184" s="1" t="str">
        <f>VLOOKUP(B184,Datos1!$F$1:$H$52,3,FALSE)</f>
        <v>Corporation</v>
      </c>
      <c r="D184" s="1" t="str">
        <f ca="1">VLOOKUP(IF(RANDBETWEEN(1,100)&lt;=60, 1, IF(RANDBETWEEN(1,100)&lt;=75, 2, 3)),Datos1!$B$62:$C$64,2,FALSE)</f>
        <v>FMCG</v>
      </c>
      <c r="E18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4" s="1" t="str">
        <f>VLOOKUP(B184,Datos1!$F$1:$H$52,2,FALSE)</f>
        <v>California</v>
      </c>
      <c r="G184" s="8">
        <f t="shared" ca="1" si="22"/>
        <v>1550036</v>
      </c>
      <c r="H184" s="8">
        <f t="shared" ca="1" si="23"/>
        <v>635514.76</v>
      </c>
      <c r="I184" s="9">
        <f t="shared" ca="1" si="16"/>
        <v>0.41</v>
      </c>
      <c r="J184" s="1" t="str">
        <f t="shared" si="17"/>
        <v>July</v>
      </c>
      <c r="K184" s="1">
        <f t="shared" si="18"/>
        <v>7</v>
      </c>
      <c r="L184" s="1" t="str">
        <f t="shared" si="19"/>
        <v>2019</v>
      </c>
      <c r="M184" s="1">
        <f t="shared" si="20"/>
        <v>27</v>
      </c>
      <c r="N184" s="10">
        <f t="shared" si="21"/>
        <v>3</v>
      </c>
    </row>
    <row r="185" spans="1:14" x14ac:dyDescent="0.25">
      <c r="A185" s="7">
        <v>43649</v>
      </c>
      <c r="B185" s="1" t="s">
        <v>55</v>
      </c>
      <c r="C185" s="1" t="str">
        <f>VLOOKUP(B185,Datos1!$F$1:$H$52,3,FALSE)</f>
        <v>Medium-sized business</v>
      </c>
      <c r="D185" s="1" t="str">
        <f ca="1">VLOOKUP(IF(RANDBETWEEN(1,100)&lt;=60, 1, IF(RANDBETWEEN(1,100)&lt;=75, 2, 3)),Datos1!$B$62:$C$64,2,FALSE)</f>
        <v>Industrial cereal products</v>
      </c>
      <c r="E185" s="1" t="str">
        <f ca="1">VLOOKUP(IF(RANDBETWEEN(1,100)&lt;=70, 1, IF(RANDBETWEEN(1,100)&lt;=70+10, 2, IF(RANDBETWEEN(1,100)&lt;=70+10+10, 3, IF(RANDBETWEEN(1,100)&lt;=70+10+10+10, 4, 5)))),Datos1!$B$66:$C$70,2,FALSE)</f>
        <v>Paid</v>
      </c>
      <c r="F185" s="1" t="str">
        <f>VLOOKUP(B185,Datos1!$F$1:$H$52,2,FALSE)</f>
        <v>Pensilvania</v>
      </c>
      <c r="G185" s="8">
        <f t="shared" ca="1" si="22"/>
        <v>460038</v>
      </c>
      <c r="H185" s="8">
        <f t="shared" ca="1" si="23"/>
        <v>82806.84</v>
      </c>
      <c r="I185" s="9">
        <f t="shared" ca="1" si="16"/>
        <v>0.18</v>
      </c>
      <c r="J185" s="1" t="str">
        <f t="shared" si="17"/>
        <v>July</v>
      </c>
      <c r="K185" s="1">
        <f t="shared" si="18"/>
        <v>7</v>
      </c>
      <c r="L185" s="1" t="str">
        <f t="shared" si="19"/>
        <v>2019</v>
      </c>
      <c r="M185" s="1">
        <f t="shared" si="20"/>
        <v>27</v>
      </c>
      <c r="N185" s="10">
        <f t="shared" si="21"/>
        <v>3</v>
      </c>
    </row>
    <row r="186" spans="1:14" x14ac:dyDescent="0.25">
      <c r="A186" s="7">
        <v>43650</v>
      </c>
      <c r="B186" s="1" t="s">
        <v>31</v>
      </c>
      <c r="C186" s="1" t="str">
        <f>VLOOKUP(B186,Datos1!$F$1:$H$52,3,FALSE)</f>
        <v>Small business</v>
      </c>
      <c r="D186" s="1" t="str">
        <f ca="1">VLOOKUP(IF(RANDBETWEEN(1,100)&lt;=60, 1, IF(RANDBETWEEN(1,100)&lt;=75, 2, 3)),Datos1!$B$62:$C$64,2,FALSE)</f>
        <v>Contract Manufacturing</v>
      </c>
      <c r="E186" s="1" t="str">
        <f ca="1">VLOOKUP(IF(RANDBETWEEN(1,100)&lt;=70, 1, IF(RANDBETWEEN(1,100)&lt;=70+10, 2, IF(RANDBETWEEN(1,100)&lt;=70+10+10, 3, IF(RANDBETWEEN(1,100)&lt;=70+10+10+10, 4, 5)))),Datos1!$B$66:$C$70,2,FALSE)</f>
        <v>Paid</v>
      </c>
      <c r="F186" s="1" t="str">
        <f>VLOOKUP(B186,Datos1!$F$1:$H$52,2,FALSE)</f>
        <v>Georgia</v>
      </c>
      <c r="G186" s="8">
        <f t="shared" ca="1" si="22"/>
        <v>199611</v>
      </c>
      <c r="H186" s="8">
        <f t="shared" ca="1" si="23"/>
        <v>73856.069999999992</v>
      </c>
      <c r="I186" s="9">
        <f t="shared" ca="1" si="16"/>
        <v>0.37</v>
      </c>
      <c r="J186" s="1" t="str">
        <f t="shared" si="17"/>
        <v>July</v>
      </c>
      <c r="K186" s="1">
        <f t="shared" si="18"/>
        <v>7</v>
      </c>
      <c r="L186" s="1" t="str">
        <f t="shared" si="19"/>
        <v>2019</v>
      </c>
      <c r="M186" s="1">
        <f t="shared" si="20"/>
        <v>27</v>
      </c>
      <c r="N186" s="10">
        <f t="shared" si="21"/>
        <v>3</v>
      </c>
    </row>
    <row r="187" spans="1:14" x14ac:dyDescent="0.25">
      <c r="A187" s="7">
        <v>43651</v>
      </c>
      <c r="B187" s="1" t="s">
        <v>57</v>
      </c>
      <c r="C187" s="1" t="str">
        <f>VLOOKUP(B187,Datos1!$F$1:$H$52,3,FALSE)</f>
        <v>Small business</v>
      </c>
      <c r="D187" s="1" t="str">
        <f ca="1">VLOOKUP(IF(RANDBETWEEN(1,100)&lt;=60, 1, IF(RANDBETWEEN(1,100)&lt;=75, 2, 3)),Datos1!$B$62:$C$64,2,FALSE)</f>
        <v>Contract Manufacturing</v>
      </c>
      <c r="E187" s="1" t="str">
        <f ca="1">VLOOKUP(IF(RANDBETWEEN(1,100)&lt;=70, 1, IF(RANDBETWEEN(1,100)&lt;=70+10, 2, IF(RANDBETWEEN(1,100)&lt;=70+10+10, 3, IF(RANDBETWEEN(1,100)&lt;=70+10+10+10, 4, 5)))),Datos1!$B$66:$C$70,2,FALSE)</f>
        <v>Paid</v>
      </c>
      <c r="F187" s="1" t="str">
        <f>VLOOKUP(B187,Datos1!$F$1:$H$52,2,FALSE)</f>
        <v>Florida</v>
      </c>
      <c r="G187" s="8">
        <f t="shared" ca="1" si="22"/>
        <v>229170</v>
      </c>
      <c r="H187" s="8">
        <f t="shared" ca="1" si="23"/>
        <v>45834</v>
      </c>
      <c r="I187" s="9">
        <f t="shared" ca="1" si="16"/>
        <v>0.2</v>
      </c>
      <c r="J187" s="1" t="str">
        <f t="shared" si="17"/>
        <v>July</v>
      </c>
      <c r="K187" s="1">
        <f t="shared" si="18"/>
        <v>7</v>
      </c>
      <c r="L187" s="1" t="str">
        <f t="shared" si="19"/>
        <v>2019</v>
      </c>
      <c r="M187" s="1">
        <f t="shared" si="20"/>
        <v>27</v>
      </c>
      <c r="N187" s="10">
        <f t="shared" si="21"/>
        <v>3</v>
      </c>
    </row>
    <row r="188" spans="1:14" x14ac:dyDescent="0.25">
      <c r="A188" s="7">
        <v>43652</v>
      </c>
      <c r="B188" s="1" t="s">
        <v>31</v>
      </c>
      <c r="C188" s="1" t="str">
        <f>VLOOKUP(B188,Datos1!$F$1:$H$52,3,FALSE)</f>
        <v>Small business</v>
      </c>
      <c r="D188" s="1" t="str">
        <f ca="1">VLOOKUP(IF(RANDBETWEEN(1,100)&lt;=60, 1, IF(RANDBETWEEN(1,100)&lt;=75, 2, 3)),Datos1!$B$62:$C$64,2,FALSE)</f>
        <v>Industrial cereal products</v>
      </c>
      <c r="E188" s="1" t="str">
        <f ca="1">VLOOKUP(IF(RANDBETWEEN(1,100)&lt;=70, 1, IF(RANDBETWEEN(1,100)&lt;=70+10, 2, IF(RANDBETWEEN(1,100)&lt;=70+10+10, 3, IF(RANDBETWEEN(1,100)&lt;=70+10+10+10, 4, 5)))),Datos1!$B$66:$C$70,2,FALSE)</f>
        <v>Overdue</v>
      </c>
      <c r="F188" s="1" t="str">
        <f>VLOOKUP(B188,Datos1!$F$1:$H$52,2,FALSE)</f>
        <v>Georgia</v>
      </c>
      <c r="G188" s="8">
        <f t="shared" ca="1" si="22"/>
        <v>243445</v>
      </c>
      <c r="H188" s="8">
        <f t="shared" ca="1" si="23"/>
        <v>36516.75</v>
      </c>
      <c r="I188" s="9">
        <f t="shared" ca="1" si="16"/>
        <v>0.15</v>
      </c>
      <c r="J188" s="1" t="str">
        <f t="shared" si="17"/>
        <v>July</v>
      </c>
      <c r="K188" s="1">
        <f t="shared" si="18"/>
        <v>7</v>
      </c>
      <c r="L188" s="1" t="str">
        <f t="shared" si="19"/>
        <v>2019</v>
      </c>
      <c r="M188" s="1">
        <f t="shared" si="20"/>
        <v>27</v>
      </c>
      <c r="N188" s="10">
        <f t="shared" si="21"/>
        <v>3</v>
      </c>
    </row>
    <row r="189" spans="1:14" x14ac:dyDescent="0.25">
      <c r="A189" s="7">
        <v>43653</v>
      </c>
      <c r="B189" s="1" t="s">
        <v>48</v>
      </c>
      <c r="C189" s="1" t="str">
        <f>VLOOKUP(B189,Datos1!$F$1:$H$52,3,FALSE)</f>
        <v>Corporation</v>
      </c>
      <c r="D189" s="1" t="str">
        <f ca="1">VLOOKUP(IF(RANDBETWEEN(1,100)&lt;=60, 1, IF(RANDBETWEEN(1,100)&lt;=75, 2, 3)),Datos1!$B$62:$C$64,2,FALSE)</f>
        <v>Contract Manufacturing</v>
      </c>
      <c r="E189" s="1" t="str">
        <f ca="1">VLOOKUP(IF(RANDBETWEEN(1,100)&lt;=70, 1, IF(RANDBETWEEN(1,100)&lt;=70+10, 2, IF(RANDBETWEEN(1,100)&lt;=70+10+10, 3, IF(RANDBETWEEN(1,100)&lt;=70+10+10+10, 4, 5)))),Datos1!$B$66:$C$70,2,FALSE)</f>
        <v>Overdue</v>
      </c>
      <c r="F189" s="1" t="str">
        <f>VLOOKUP(B189,Datos1!$F$1:$H$52,2,FALSE)</f>
        <v>California</v>
      </c>
      <c r="G189" s="8">
        <f t="shared" ca="1" si="22"/>
        <v>1570559</v>
      </c>
      <c r="H189" s="8">
        <f t="shared" ca="1" si="23"/>
        <v>612518.01</v>
      </c>
      <c r="I189" s="9">
        <f t="shared" ca="1" si="16"/>
        <v>0.39</v>
      </c>
      <c r="J189" s="1" t="str">
        <f t="shared" si="17"/>
        <v>July</v>
      </c>
      <c r="K189" s="1">
        <f t="shared" si="18"/>
        <v>7</v>
      </c>
      <c r="L189" s="1" t="str">
        <f t="shared" si="19"/>
        <v>2019</v>
      </c>
      <c r="M189" s="1">
        <f t="shared" si="20"/>
        <v>27</v>
      </c>
      <c r="N189" s="10">
        <f t="shared" si="21"/>
        <v>3</v>
      </c>
    </row>
    <row r="190" spans="1:14" x14ac:dyDescent="0.25">
      <c r="A190" s="7">
        <v>43654</v>
      </c>
      <c r="B190" s="1" t="s">
        <v>49</v>
      </c>
      <c r="C190" s="1" t="str">
        <f>VLOOKUP(B190,Datos1!$F$1:$H$52,3,FALSE)</f>
        <v>Corporation</v>
      </c>
      <c r="D190" s="1" t="str">
        <f ca="1">VLOOKUP(IF(RANDBETWEEN(1,100)&lt;=60, 1, IF(RANDBETWEEN(1,100)&lt;=75, 2, 3)),Datos1!$B$62:$C$64,2,FALSE)</f>
        <v>FMCG</v>
      </c>
      <c r="E190" s="1" t="str">
        <f ca="1">VLOOKUP(IF(RANDBETWEEN(1,100)&lt;=70, 1, IF(RANDBETWEEN(1,100)&lt;=70+10, 2, IF(RANDBETWEEN(1,100)&lt;=70+10+10, 3, IF(RANDBETWEEN(1,100)&lt;=70+10+10+10, 4, 5)))),Datos1!$B$66:$C$70,2,FALSE)</f>
        <v>Paid</v>
      </c>
      <c r="F190" s="1" t="str">
        <f>VLOOKUP(B190,Datos1!$F$1:$H$52,2,FALSE)</f>
        <v>Texas</v>
      </c>
      <c r="G190" s="8">
        <f t="shared" ca="1" si="22"/>
        <v>1611372</v>
      </c>
      <c r="H190" s="8">
        <f t="shared" ca="1" si="23"/>
        <v>789572.28</v>
      </c>
      <c r="I190" s="9">
        <f t="shared" ca="1" si="16"/>
        <v>0.49</v>
      </c>
      <c r="J190" s="1" t="str">
        <f t="shared" si="17"/>
        <v>July</v>
      </c>
      <c r="K190" s="1">
        <f t="shared" si="18"/>
        <v>7</v>
      </c>
      <c r="L190" s="1" t="str">
        <f t="shared" si="19"/>
        <v>2019</v>
      </c>
      <c r="M190" s="1">
        <f t="shared" si="20"/>
        <v>28</v>
      </c>
      <c r="N190" s="10">
        <f t="shared" si="21"/>
        <v>3</v>
      </c>
    </row>
    <row r="191" spans="1:14" x14ac:dyDescent="0.25">
      <c r="A191" s="7">
        <v>43655</v>
      </c>
      <c r="B191" s="1" t="s">
        <v>30</v>
      </c>
      <c r="C191" s="1" t="str">
        <f>VLOOKUP(B191,Datos1!$F$1:$H$52,3,FALSE)</f>
        <v>Medium-sized business</v>
      </c>
      <c r="D191" s="1" t="str">
        <f ca="1">VLOOKUP(IF(RANDBETWEEN(1,100)&lt;=60, 1, IF(RANDBETWEEN(1,100)&lt;=75, 2, 3)),Datos1!$B$62:$C$64,2,FALSE)</f>
        <v>FMCG</v>
      </c>
      <c r="E191" s="1" t="str">
        <f ca="1">VLOOKUP(IF(RANDBETWEEN(1,100)&lt;=70, 1, IF(RANDBETWEEN(1,100)&lt;=70+10, 2, IF(RANDBETWEEN(1,100)&lt;=70+10+10, 3, IF(RANDBETWEEN(1,100)&lt;=70+10+10+10, 4, 5)))),Datos1!$B$66:$C$70,2,FALSE)</f>
        <v>Paid</v>
      </c>
      <c r="F191" s="1" t="str">
        <f>VLOOKUP(B191,Datos1!$F$1:$H$52,2,FALSE)</f>
        <v>Washington</v>
      </c>
      <c r="G191" s="8">
        <f t="shared" ca="1" si="22"/>
        <v>490463</v>
      </c>
      <c r="H191" s="8">
        <f t="shared" ca="1" si="23"/>
        <v>225612.98</v>
      </c>
      <c r="I191" s="9">
        <f t="shared" ca="1" si="16"/>
        <v>0.46</v>
      </c>
      <c r="J191" s="1" t="str">
        <f t="shared" si="17"/>
        <v>July</v>
      </c>
      <c r="K191" s="1">
        <f t="shared" si="18"/>
        <v>7</v>
      </c>
      <c r="L191" s="1" t="str">
        <f t="shared" si="19"/>
        <v>2019</v>
      </c>
      <c r="M191" s="1">
        <f t="shared" si="20"/>
        <v>28</v>
      </c>
      <c r="N191" s="10">
        <f t="shared" si="21"/>
        <v>3</v>
      </c>
    </row>
    <row r="192" spans="1:14" x14ac:dyDescent="0.25">
      <c r="A192" s="7">
        <v>43656</v>
      </c>
      <c r="B192" s="1" t="s">
        <v>35</v>
      </c>
      <c r="C192" s="1" t="str">
        <f>VLOOKUP(B192,Datos1!$F$1:$H$52,3,FALSE)</f>
        <v>Medium-sized business</v>
      </c>
      <c r="D192" s="1" t="str">
        <f ca="1">VLOOKUP(IF(RANDBETWEEN(1,100)&lt;=60, 1, IF(RANDBETWEEN(1,100)&lt;=75, 2, 3)),Datos1!$B$62:$C$64,2,FALSE)</f>
        <v>Industrial cereal products</v>
      </c>
      <c r="E192" s="1" t="str">
        <f ca="1">VLOOKUP(IF(RANDBETWEEN(1,100)&lt;=70, 1, IF(RANDBETWEEN(1,100)&lt;=70+10, 2, IF(RANDBETWEEN(1,100)&lt;=70+10+10, 3, IF(RANDBETWEEN(1,100)&lt;=70+10+10+10, 4, 5)))),Datos1!$B$66:$C$70,2,FALSE)</f>
        <v>Paid</v>
      </c>
      <c r="F192" s="1" t="str">
        <f>VLOOKUP(B192,Datos1!$F$1:$H$52,2,FALSE)</f>
        <v>Ohio</v>
      </c>
      <c r="G192" s="8">
        <f t="shared" ca="1" si="22"/>
        <v>484063</v>
      </c>
      <c r="H192" s="8">
        <f t="shared" ca="1" si="23"/>
        <v>72609.45</v>
      </c>
      <c r="I192" s="9">
        <f t="shared" ca="1" si="16"/>
        <v>0.15</v>
      </c>
      <c r="J192" s="1" t="str">
        <f t="shared" si="17"/>
        <v>July</v>
      </c>
      <c r="K192" s="1">
        <f t="shared" si="18"/>
        <v>7</v>
      </c>
      <c r="L192" s="1" t="str">
        <f t="shared" si="19"/>
        <v>2019</v>
      </c>
      <c r="M192" s="1">
        <f t="shared" si="20"/>
        <v>28</v>
      </c>
      <c r="N192" s="10">
        <f t="shared" si="21"/>
        <v>3</v>
      </c>
    </row>
    <row r="193" spans="1:14" x14ac:dyDescent="0.25">
      <c r="A193" s="7">
        <v>43657</v>
      </c>
      <c r="B193" s="1" t="s">
        <v>40</v>
      </c>
      <c r="C193" s="1" t="str">
        <f>VLOOKUP(B193,Datos1!$F$1:$H$52,3,FALSE)</f>
        <v>Corporation</v>
      </c>
      <c r="D193" s="1" t="str">
        <f ca="1">VLOOKUP(IF(RANDBETWEEN(1,100)&lt;=60, 1, IF(RANDBETWEEN(1,100)&lt;=75, 2, 3)),Datos1!$B$62:$C$64,2,FALSE)</f>
        <v>Contract Manufacturing</v>
      </c>
      <c r="E19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3" s="1" t="str">
        <f>VLOOKUP(B193,Datos1!$F$1:$H$52,2,FALSE)</f>
        <v>Indiana</v>
      </c>
      <c r="G193" s="8">
        <f t="shared" ca="1" si="22"/>
        <v>1698959</v>
      </c>
      <c r="H193" s="8">
        <f t="shared" ca="1" si="23"/>
        <v>560656.47</v>
      </c>
      <c r="I193" s="9">
        <f t="shared" ca="1" si="16"/>
        <v>0.33</v>
      </c>
      <c r="J193" s="1" t="str">
        <f t="shared" si="17"/>
        <v>July</v>
      </c>
      <c r="K193" s="1">
        <f t="shared" si="18"/>
        <v>7</v>
      </c>
      <c r="L193" s="1" t="str">
        <f t="shared" si="19"/>
        <v>2019</v>
      </c>
      <c r="M193" s="1">
        <f t="shared" si="20"/>
        <v>28</v>
      </c>
      <c r="N193" s="10">
        <f t="shared" si="21"/>
        <v>3</v>
      </c>
    </row>
    <row r="194" spans="1:14" x14ac:dyDescent="0.25">
      <c r="A194" s="7">
        <v>43658</v>
      </c>
      <c r="B194" s="1" t="s">
        <v>23</v>
      </c>
      <c r="C194" s="1" t="str">
        <f>VLOOKUP(B194,Datos1!$F$1:$H$52,3,FALSE)</f>
        <v>Corporation</v>
      </c>
      <c r="D194" s="1" t="str">
        <f ca="1">VLOOKUP(IF(RANDBETWEEN(1,100)&lt;=60, 1, IF(RANDBETWEEN(1,100)&lt;=75, 2, 3)),Datos1!$B$62:$C$64,2,FALSE)</f>
        <v>Contract Manufacturing</v>
      </c>
      <c r="E194" s="1" t="str">
        <f ca="1">VLOOKUP(IF(RANDBETWEEN(1,100)&lt;=70, 1, IF(RANDBETWEEN(1,100)&lt;=70+10, 2, IF(RANDBETWEEN(1,100)&lt;=70+10+10, 3, IF(RANDBETWEEN(1,100)&lt;=70+10+10+10, 4, 5)))),Datos1!$B$66:$C$70,2,FALSE)</f>
        <v>Paid</v>
      </c>
      <c r="F194" s="1" t="str">
        <f>VLOOKUP(B194,Datos1!$F$1:$H$52,2,FALSE)</f>
        <v>Nueva Jersey</v>
      </c>
      <c r="G194" s="8">
        <f t="shared" ca="1" si="22"/>
        <v>559758</v>
      </c>
      <c r="H194" s="8">
        <f t="shared" ca="1" si="23"/>
        <v>212708.04</v>
      </c>
      <c r="I194" s="9">
        <f t="shared" ref="I194:I257" ca="1" si="24">IF(D194="FMCG",(RANDBETWEEN(35,65)/100),IF(D194="Industrial cereal products",(RANDBETWEEN(15,35)/100),(RANDBETWEEN(20,40)/100)))</f>
        <v>0.38</v>
      </c>
      <c r="J194" s="1" t="str">
        <f t="shared" ref="J194:J257" si="25">IF(TEXT(A194,"MMMM")="enero","January",IF(TEXT(A194,"MMMM")="febrero","February",IF(TEXT(A194,"MMMM")="marzo","March",IF(TEXT(A194,"MMMM")="abril","April",
IF(TEXT(A194,"MMMM")="mayo","May",IF(TEXT(A194,"MMMM")="junio","June",IF(TEXT(A194,"MMMM")="julio","July",IF(TEXT(A194,"MMMM")="agosto","August",
IF(TEXT(A194,"MMMM")="Septiembre","September",IF(TEXT(A194,"MMMM")="Octubre","October",IF(TEXT(A194,"MMMM")="noviembre","November","December")))))))))))</f>
        <v>July</v>
      </c>
      <c r="K194" s="1">
        <f t="shared" ref="K194:K257" si="26">MONTH(A194)</f>
        <v>7</v>
      </c>
      <c r="L194" s="1" t="str">
        <f t="shared" ref="L194:L257" si="27">TEXT(A194,"AAAA")</f>
        <v>2019</v>
      </c>
      <c r="M194" s="1">
        <f t="shared" ref="M194:M257" si="28">WEEKNUM(A194,2)</f>
        <v>28</v>
      </c>
      <c r="N194" s="10">
        <f t="shared" ref="N194:N257" si="29">INT((MONTH(A194)-1)/3)+1</f>
        <v>3</v>
      </c>
    </row>
    <row r="195" spans="1:14" x14ac:dyDescent="0.25">
      <c r="A195" s="7">
        <v>43659</v>
      </c>
      <c r="B195" s="1" t="s">
        <v>10</v>
      </c>
      <c r="C195" s="1" t="str">
        <f>VLOOKUP(B195,Datos1!$F$1:$H$52,3,FALSE)</f>
        <v>Corporation</v>
      </c>
      <c r="D195" s="1" t="str">
        <f ca="1">VLOOKUP(IF(RANDBETWEEN(1,100)&lt;=60, 1, IF(RANDBETWEEN(1,100)&lt;=75, 2, 3)),Datos1!$B$62:$C$64,2,FALSE)</f>
        <v>FMCG</v>
      </c>
      <c r="E195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5" s="1" t="str">
        <f>VLOOKUP(B195,Datos1!$F$1:$H$52,2,FALSE)</f>
        <v>Texas</v>
      </c>
      <c r="G195" s="8">
        <f t="shared" ref="G195:G258" ca="1" si="30">IF(C195="Small business",RANDBETWEEN(70000,250000),IF(C195="Medium-sized business",RANDBETWEEN(250000,500000),RANDBETWEEN(500000,1800000)))</f>
        <v>1700733</v>
      </c>
      <c r="H195" s="8">
        <f t="shared" ref="H195:H258" ca="1" si="31">G195*I195</f>
        <v>952410.4800000001</v>
      </c>
      <c r="I195" s="9">
        <f t="shared" ca="1" si="24"/>
        <v>0.56000000000000005</v>
      </c>
      <c r="J195" s="1" t="str">
        <f t="shared" si="25"/>
        <v>July</v>
      </c>
      <c r="K195" s="1">
        <f t="shared" si="26"/>
        <v>7</v>
      </c>
      <c r="L195" s="1" t="str">
        <f t="shared" si="27"/>
        <v>2019</v>
      </c>
      <c r="M195" s="1">
        <f t="shared" si="28"/>
        <v>28</v>
      </c>
      <c r="N195" s="10">
        <f t="shared" si="29"/>
        <v>3</v>
      </c>
    </row>
    <row r="196" spans="1:14" x14ac:dyDescent="0.25">
      <c r="A196" s="7">
        <v>43660</v>
      </c>
      <c r="B196" s="1" t="s">
        <v>31</v>
      </c>
      <c r="C196" s="1" t="str">
        <f>VLOOKUP(B196,Datos1!$F$1:$H$52,3,FALSE)</f>
        <v>Small business</v>
      </c>
      <c r="D196" s="1" t="str">
        <f ca="1">VLOOKUP(IF(RANDBETWEEN(1,100)&lt;=60, 1, IF(RANDBETWEEN(1,100)&lt;=75, 2, 3)),Datos1!$B$62:$C$64,2,FALSE)</f>
        <v>Contract Manufacturing</v>
      </c>
      <c r="E196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6" s="1" t="str">
        <f>VLOOKUP(B196,Datos1!$F$1:$H$52,2,FALSE)</f>
        <v>Georgia</v>
      </c>
      <c r="G196" s="8">
        <f t="shared" ca="1" si="30"/>
        <v>233235</v>
      </c>
      <c r="H196" s="8">
        <f t="shared" ca="1" si="31"/>
        <v>51311.7</v>
      </c>
      <c r="I196" s="9">
        <f t="shared" ca="1" si="24"/>
        <v>0.22</v>
      </c>
      <c r="J196" s="1" t="str">
        <f t="shared" si="25"/>
        <v>July</v>
      </c>
      <c r="K196" s="1">
        <f t="shared" si="26"/>
        <v>7</v>
      </c>
      <c r="L196" s="1" t="str">
        <f t="shared" si="27"/>
        <v>2019</v>
      </c>
      <c r="M196" s="1">
        <f t="shared" si="28"/>
        <v>28</v>
      </c>
      <c r="N196" s="10">
        <f t="shared" si="29"/>
        <v>3</v>
      </c>
    </row>
    <row r="197" spans="1:14" x14ac:dyDescent="0.25">
      <c r="A197" s="7">
        <v>43661</v>
      </c>
      <c r="B197" s="1" t="s">
        <v>31</v>
      </c>
      <c r="C197" s="1" t="str">
        <f>VLOOKUP(B197,Datos1!$F$1:$H$52,3,FALSE)</f>
        <v>Small business</v>
      </c>
      <c r="D197" s="1" t="str">
        <f ca="1">VLOOKUP(IF(RANDBETWEEN(1,100)&lt;=60, 1, IF(RANDBETWEEN(1,100)&lt;=75, 2, 3)),Datos1!$B$62:$C$64,2,FALSE)</f>
        <v>FMCG</v>
      </c>
      <c r="E197" s="1" t="str">
        <f ca="1">VLOOKUP(IF(RANDBETWEEN(1,100)&lt;=70, 1, IF(RANDBETWEEN(1,100)&lt;=70+10, 2, IF(RANDBETWEEN(1,100)&lt;=70+10+10, 3, IF(RANDBETWEEN(1,100)&lt;=70+10+10+10, 4, 5)))),Datos1!$B$66:$C$70,2,FALSE)</f>
        <v>Paid</v>
      </c>
      <c r="F197" s="1" t="str">
        <f>VLOOKUP(B197,Datos1!$F$1:$H$52,2,FALSE)</f>
        <v>Georgia</v>
      </c>
      <c r="G197" s="8">
        <f t="shared" ca="1" si="30"/>
        <v>117229</v>
      </c>
      <c r="H197" s="8">
        <f t="shared" ca="1" si="31"/>
        <v>66820.53</v>
      </c>
      <c r="I197" s="9">
        <f t="shared" ca="1" si="24"/>
        <v>0.56999999999999995</v>
      </c>
      <c r="J197" s="1" t="str">
        <f t="shared" si="25"/>
        <v>July</v>
      </c>
      <c r="K197" s="1">
        <f t="shared" si="26"/>
        <v>7</v>
      </c>
      <c r="L197" s="1" t="str">
        <f t="shared" si="27"/>
        <v>2019</v>
      </c>
      <c r="M197" s="1">
        <f t="shared" si="28"/>
        <v>29</v>
      </c>
      <c r="N197" s="10">
        <f t="shared" si="29"/>
        <v>3</v>
      </c>
    </row>
    <row r="198" spans="1:14" x14ac:dyDescent="0.25">
      <c r="A198" s="7">
        <v>43662</v>
      </c>
      <c r="B198" s="1" t="s">
        <v>33</v>
      </c>
      <c r="C198" s="1" t="str">
        <f>VLOOKUP(B198,Datos1!$F$1:$H$52,3,FALSE)</f>
        <v>Corporation</v>
      </c>
      <c r="D198" s="1" t="str">
        <f ca="1">VLOOKUP(IF(RANDBETWEEN(1,100)&lt;=60, 1, IF(RANDBETWEEN(1,100)&lt;=75, 2, 3)),Datos1!$B$62:$C$64,2,FALSE)</f>
        <v>FMCG</v>
      </c>
      <c r="E198" s="1" t="str">
        <f ca="1">VLOOKUP(IF(RANDBETWEEN(1,100)&lt;=70, 1, IF(RANDBETWEEN(1,100)&lt;=70+10, 2, IF(RANDBETWEEN(1,100)&lt;=70+10+10, 3, IF(RANDBETWEEN(1,100)&lt;=70+10+10+10, 4, 5)))),Datos1!$B$66:$C$70,2,FALSE)</f>
        <v>Paid</v>
      </c>
      <c r="F198" s="1" t="str">
        <f>VLOOKUP(B198,Datos1!$F$1:$H$52,2,FALSE)</f>
        <v>Tennessee</v>
      </c>
      <c r="G198" s="8">
        <f t="shared" ca="1" si="30"/>
        <v>1294045</v>
      </c>
      <c r="H198" s="8">
        <f t="shared" ca="1" si="31"/>
        <v>698784.3</v>
      </c>
      <c r="I198" s="9">
        <f t="shared" ca="1" si="24"/>
        <v>0.54</v>
      </c>
      <c r="J198" s="1" t="str">
        <f t="shared" si="25"/>
        <v>July</v>
      </c>
      <c r="K198" s="1">
        <f t="shared" si="26"/>
        <v>7</v>
      </c>
      <c r="L198" s="1" t="str">
        <f t="shared" si="27"/>
        <v>2019</v>
      </c>
      <c r="M198" s="1">
        <f t="shared" si="28"/>
        <v>29</v>
      </c>
      <c r="N198" s="10">
        <f t="shared" si="29"/>
        <v>3</v>
      </c>
    </row>
    <row r="199" spans="1:14" x14ac:dyDescent="0.25">
      <c r="A199" s="7">
        <v>43663</v>
      </c>
      <c r="B199" s="1" t="s">
        <v>47</v>
      </c>
      <c r="C199" s="1" t="str">
        <f>VLOOKUP(B199,Datos1!$F$1:$H$52,3,FALSE)</f>
        <v>Medium-sized business</v>
      </c>
      <c r="D199" s="1" t="str">
        <f ca="1">VLOOKUP(IF(RANDBETWEEN(1,100)&lt;=60, 1, IF(RANDBETWEEN(1,100)&lt;=75, 2, 3)),Datos1!$B$62:$C$64,2,FALSE)</f>
        <v>Contract Manufacturing</v>
      </c>
      <c r="E199" s="1" t="str">
        <f ca="1">VLOOKUP(IF(RANDBETWEEN(1,100)&lt;=70, 1, IF(RANDBETWEEN(1,100)&lt;=70+10, 2, IF(RANDBETWEEN(1,100)&lt;=70+10+10, 3, IF(RANDBETWEEN(1,100)&lt;=70+10+10+10, 4, 5)))),Datos1!$B$66:$C$70,2,FALSE)</f>
        <v>Paid</v>
      </c>
      <c r="F199" s="1" t="str">
        <f>VLOOKUP(B199,Datos1!$F$1:$H$52,2,FALSE)</f>
        <v>Misuri</v>
      </c>
      <c r="G199" s="8">
        <f t="shared" ca="1" si="30"/>
        <v>414628</v>
      </c>
      <c r="H199" s="8">
        <f t="shared" ca="1" si="31"/>
        <v>165851.20000000001</v>
      </c>
      <c r="I199" s="9">
        <f t="shared" ca="1" si="24"/>
        <v>0.4</v>
      </c>
      <c r="J199" s="1" t="str">
        <f t="shared" si="25"/>
        <v>July</v>
      </c>
      <c r="K199" s="1">
        <f t="shared" si="26"/>
        <v>7</v>
      </c>
      <c r="L199" s="1" t="str">
        <f t="shared" si="27"/>
        <v>2019</v>
      </c>
      <c r="M199" s="1">
        <f t="shared" si="28"/>
        <v>29</v>
      </c>
      <c r="N199" s="10">
        <f t="shared" si="29"/>
        <v>3</v>
      </c>
    </row>
    <row r="200" spans="1:14" x14ac:dyDescent="0.25">
      <c r="A200" s="7">
        <v>43664</v>
      </c>
      <c r="B200" s="1" t="s">
        <v>31</v>
      </c>
      <c r="C200" s="1" t="str">
        <f>VLOOKUP(B200,Datos1!$F$1:$H$52,3,FALSE)</f>
        <v>Small business</v>
      </c>
      <c r="D200" s="1" t="str">
        <f ca="1">VLOOKUP(IF(RANDBETWEEN(1,100)&lt;=60, 1, IF(RANDBETWEEN(1,100)&lt;=75, 2, 3)),Datos1!$B$62:$C$64,2,FALSE)</f>
        <v>FMCG</v>
      </c>
      <c r="E200" s="1" t="str">
        <f ca="1">VLOOKUP(IF(RANDBETWEEN(1,100)&lt;=70, 1, IF(RANDBETWEEN(1,100)&lt;=70+10, 2, IF(RANDBETWEEN(1,100)&lt;=70+10+10, 3, IF(RANDBETWEEN(1,100)&lt;=70+10+10+10, 4, 5)))),Datos1!$B$66:$C$70,2,FALSE)</f>
        <v>Paid</v>
      </c>
      <c r="F200" s="1" t="str">
        <f>VLOOKUP(B200,Datos1!$F$1:$H$52,2,FALSE)</f>
        <v>Georgia</v>
      </c>
      <c r="G200" s="8">
        <f t="shared" ca="1" si="30"/>
        <v>179875</v>
      </c>
      <c r="H200" s="8">
        <f t="shared" ca="1" si="31"/>
        <v>88138.75</v>
      </c>
      <c r="I200" s="9">
        <f t="shared" ca="1" si="24"/>
        <v>0.49</v>
      </c>
      <c r="J200" s="1" t="str">
        <f t="shared" si="25"/>
        <v>July</v>
      </c>
      <c r="K200" s="1">
        <f t="shared" si="26"/>
        <v>7</v>
      </c>
      <c r="L200" s="1" t="str">
        <f t="shared" si="27"/>
        <v>2019</v>
      </c>
      <c r="M200" s="1">
        <f t="shared" si="28"/>
        <v>29</v>
      </c>
      <c r="N200" s="10">
        <f t="shared" si="29"/>
        <v>3</v>
      </c>
    </row>
    <row r="201" spans="1:14" x14ac:dyDescent="0.25">
      <c r="A201" s="7">
        <v>43665</v>
      </c>
      <c r="B201" s="1" t="s">
        <v>27</v>
      </c>
      <c r="C201" s="1" t="str">
        <f>VLOOKUP(B201,Datos1!$F$1:$H$52,3,FALSE)</f>
        <v>Corporation</v>
      </c>
      <c r="D201" s="1" t="str">
        <f ca="1">VLOOKUP(IF(RANDBETWEEN(1,100)&lt;=60, 1, IF(RANDBETWEEN(1,100)&lt;=75, 2, 3)),Datos1!$B$62:$C$64,2,FALSE)</f>
        <v>FMCG</v>
      </c>
      <c r="E201" s="1" t="str">
        <f ca="1">VLOOKUP(IF(RANDBETWEEN(1,100)&lt;=70, 1, IF(RANDBETWEEN(1,100)&lt;=70+10, 2, IF(RANDBETWEEN(1,100)&lt;=70+10+10, 3, IF(RANDBETWEEN(1,100)&lt;=70+10+10+10, 4, 5)))),Datos1!$B$66:$C$70,2,FALSE)</f>
        <v>Paid</v>
      </c>
      <c r="F201" s="1" t="str">
        <f>VLOOKUP(B201,Datos1!$F$1:$H$52,2,FALSE)</f>
        <v>Virginia</v>
      </c>
      <c r="G201" s="8">
        <f t="shared" ca="1" si="30"/>
        <v>831713</v>
      </c>
      <c r="H201" s="8">
        <f t="shared" ca="1" si="31"/>
        <v>515662.06</v>
      </c>
      <c r="I201" s="9">
        <f t="shared" ca="1" si="24"/>
        <v>0.62</v>
      </c>
      <c r="J201" s="1" t="str">
        <f t="shared" si="25"/>
        <v>July</v>
      </c>
      <c r="K201" s="1">
        <f t="shared" si="26"/>
        <v>7</v>
      </c>
      <c r="L201" s="1" t="str">
        <f t="shared" si="27"/>
        <v>2019</v>
      </c>
      <c r="M201" s="1">
        <f t="shared" si="28"/>
        <v>29</v>
      </c>
      <c r="N201" s="10">
        <f t="shared" si="29"/>
        <v>3</v>
      </c>
    </row>
    <row r="202" spans="1:14" x14ac:dyDescent="0.25">
      <c r="A202" s="7">
        <v>43666</v>
      </c>
      <c r="B202" s="1" t="s">
        <v>54</v>
      </c>
      <c r="C202" s="1" t="str">
        <f>VLOOKUP(B202,Datos1!$F$1:$H$52,3,FALSE)</f>
        <v>Small business</v>
      </c>
      <c r="D202" s="1" t="str">
        <f ca="1">VLOOKUP(IF(RANDBETWEEN(1,100)&lt;=60, 1, IF(RANDBETWEEN(1,100)&lt;=75, 2, 3)),Datos1!$B$62:$C$64,2,FALSE)</f>
        <v>FMCG</v>
      </c>
      <c r="E202" s="1" t="str">
        <f ca="1">VLOOKUP(IF(RANDBETWEEN(1,100)&lt;=70, 1, IF(RANDBETWEEN(1,100)&lt;=70+10, 2, IF(RANDBETWEEN(1,100)&lt;=70+10+10, 3, IF(RANDBETWEEN(1,100)&lt;=70+10+10+10, 4, 5)))),Datos1!$B$66:$C$70,2,FALSE)</f>
        <v>Paid</v>
      </c>
      <c r="F202" s="1" t="str">
        <f>VLOOKUP(B202,Datos1!$F$1:$H$52,2,FALSE)</f>
        <v>Nueva York</v>
      </c>
      <c r="G202" s="8">
        <f t="shared" ca="1" si="30"/>
        <v>220970</v>
      </c>
      <c r="H202" s="8">
        <f t="shared" ca="1" si="31"/>
        <v>103855.9</v>
      </c>
      <c r="I202" s="9">
        <f t="shared" ca="1" si="24"/>
        <v>0.47</v>
      </c>
      <c r="J202" s="1" t="str">
        <f t="shared" si="25"/>
        <v>July</v>
      </c>
      <c r="K202" s="1">
        <f t="shared" si="26"/>
        <v>7</v>
      </c>
      <c r="L202" s="1" t="str">
        <f t="shared" si="27"/>
        <v>2019</v>
      </c>
      <c r="M202" s="1">
        <f t="shared" si="28"/>
        <v>29</v>
      </c>
      <c r="N202" s="10">
        <f t="shared" si="29"/>
        <v>3</v>
      </c>
    </row>
    <row r="203" spans="1:14" x14ac:dyDescent="0.25">
      <c r="A203" s="7">
        <v>43667</v>
      </c>
      <c r="B203" s="1" t="s">
        <v>46</v>
      </c>
      <c r="C203" s="1" t="str">
        <f>VLOOKUP(B203,Datos1!$F$1:$H$52,3,FALSE)</f>
        <v>Corporation</v>
      </c>
      <c r="D203" s="1" t="str">
        <f ca="1">VLOOKUP(IF(RANDBETWEEN(1,100)&lt;=60, 1, IF(RANDBETWEEN(1,100)&lt;=75, 2, 3)),Datos1!$B$62:$C$64,2,FALSE)</f>
        <v>FMCG</v>
      </c>
      <c r="E203" s="1" t="str">
        <f ca="1">VLOOKUP(IF(RANDBETWEEN(1,100)&lt;=70, 1, IF(RANDBETWEEN(1,100)&lt;=70+10, 2, IF(RANDBETWEEN(1,100)&lt;=70+10+10, 3, IF(RANDBETWEEN(1,100)&lt;=70+10+10+10, 4, 5)))),Datos1!$B$66:$C$70,2,FALSE)</f>
        <v>Paid</v>
      </c>
      <c r="F203" s="1" t="str">
        <f>VLOOKUP(B203,Datos1!$F$1:$H$52,2,FALSE)</f>
        <v>Tennessee</v>
      </c>
      <c r="G203" s="8">
        <f t="shared" ca="1" si="30"/>
        <v>1703242</v>
      </c>
      <c r="H203" s="8">
        <f t="shared" ca="1" si="31"/>
        <v>1038977.62</v>
      </c>
      <c r="I203" s="9">
        <f t="shared" ca="1" si="24"/>
        <v>0.61</v>
      </c>
      <c r="J203" s="1" t="str">
        <f t="shared" si="25"/>
        <v>July</v>
      </c>
      <c r="K203" s="1">
        <f t="shared" si="26"/>
        <v>7</v>
      </c>
      <c r="L203" s="1" t="str">
        <f t="shared" si="27"/>
        <v>2019</v>
      </c>
      <c r="M203" s="1">
        <f t="shared" si="28"/>
        <v>29</v>
      </c>
      <c r="N203" s="10">
        <f t="shared" si="29"/>
        <v>3</v>
      </c>
    </row>
    <row r="204" spans="1:14" x14ac:dyDescent="0.25">
      <c r="A204" s="7">
        <v>43668</v>
      </c>
      <c r="B204" s="1" t="s">
        <v>41</v>
      </c>
      <c r="C204" s="1" t="str">
        <f>VLOOKUP(B204,Datos1!$F$1:$H$52,3,FALSE)</f>
        <v>Medium-sized business</v>
      </c>
      <c r="D204" s="1" t="str">
        <f ca="1">VLOOKUP(IF(RANDBETWEEN(1,100)&lt;=60, 1, IF(RANDBETWEEN(1,100)&lt;=75, 2, 3)),Datos1!$B$62:$C$64,2,FALSE)</f>
        <v>FMCG</v>
      </c>
      <c r="E204" s="1" t="str">
        <f ca="1">VLOOKUP(IF(RANDBETWEEN(1,100)&lt;=70, 1, IF(RANDBETWEEN(1,100)&lt;=70+10, 2, IF(RANDBETWEEN(1,100)&lt;=70+10+10, 3, IF(RANDBETWEEN(1,100)&lt;=70+10+10+10, 4, 5)))),Datos1!$B$66:$C$70,2,FALSE)</f>
        <v>Paid</v>
      </c>
      <c r="F204" s="1" t="str">
        <f>VLOOKUP(B204,Datos1!$F$1:$H$52,2,FALSE)</f>
        <v>Maryland</v>
      </c>
      <c r="G204" s="8">
        <f t="shared" ca="1" si="30"/>
        <v>274408</v>
      </c>
      <c r="H204" s="8">
        <f t="shared" ca="1" si="31"/>
        <v>123483.6</v>
      </c>
      <c r="I204" s="9">
        <f t="shared" ca="1" si="24"/>
        <v>0.45</v>
      </c>
      <c r="J204" s="1" t="str">
        <f t="shared" si="25"/>
        <v>July</v>
      </c>
      <c r="K204" s="1">
        <f t="shared" si="26"/>
        <v>7</v>
      </c>
      <c r="L204" s="1" t="str">
        <f t="shared" si="27"/>
        <v>2019</v>
      </c>
      <c r="M204" s="1">
        <f t="shared" si="28"/>
        <v>30</v>
      </c>
      <c r="N204" s="10">
        <f t="shared" si="29"/>
        <v>3</v>
      </c>
    </row>
    <row r="205" spans="1:14" x14ac:dyDescent="0.25">
      <c r="A205" s="7">
        <v>43669</v>
      </c>
      <c r="B205" s="1" t="s">
        <v>44</v>
      </c>
      <c r="C205" s="1" t="str">
        <f>VLOOKUP(B205,Datos1!$F$1:$H$52,3,FALSE)</f>
        <v>Corporation</v>
      </c>
      <c r="D205" s="1" t="str">
        <f ca="1">VLOOKUP(IF(RANDBETWEEN(1,100)&lt;=60, 1, IF(RANDBETWEEN(1,100)&lt;=75, 2, 3)),Datos1!$B$62:$C$64,2,FALSE)</f>
        <v>Contract Manufacturing</v>
      </c>
      <c r="E20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5" s="1" t="str">
        <f>VLOOKUP(B205,Datos1!$F$1:$H$52,2,FALSE)</f>
        <v>Arizona</v>
      </c>
      <c r="G205" s="8">
        <f t="shared" ca="1" si="30"/>
        <v>935572</v>
      </c>
      <c r="H205" s="8">
        <f t="shared" ca="1" si="31"/>
        <v>261960.16000000003</v>
      </c>
      <c r="I205" s="9">
        <f t="shared" ca="1" si="24"/>
        <v>0.28000000000000003</v>
      </c>
      <c r="J205" s="1" t="str">
        <f t="shared" si="25"/>
        <v>July</v>
      </c>
      <c r="K205" s="1">
        <f t="shared" si="26"/>
        <v>7</v>
      </c>
      <c r="L205" s="1" t="str">
        <f t="shared" si="27"/>
        <v>2019</v>
      </c>
      <c r="M205" s="1">
        <f t="shared" si="28"/>
        <v>30</v>
      </c>
      <c r="N205" s="10">
        <f t="shared" si="29"/>
        <v>3</v>
      </c>
    </row>
    <row r="206" spans="1:14" x14ac:dyDescent="0.25">
      <c r="A206" s="7">
        <v>43670</v>
      </c>
      <c r="B206" s="1" t="s">
        <v>16</v>
      </c>
      <c r="C206" s="1" t="str">
        <f>VLOOKUP(B206,Datos1!$F$1:$H$52,3,FALSE)</f>
        <v>Small business</v>
      </c>
      <c r="D206" s="1" t="str">
        <f ca="1">VLOOKUP(IF(RANDBETWEEN(1,100)&lt;=60, 1, IF(RANDBETWEEN(1,100)&lt;=75, 2, 3)),Datos1!$B$62:$C$64,2,FALSE)</f>
        <v>Contract Manufacturing</v>
      </c>
      <c r="E206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6" s="1" t="str">
        <f>VLOOKUP(B206,Datos1!$F$1:$H$52,2,FALSE)</f>
        <v>Nueva Jersey</v>
      </c>
      <c r="G206" s="8">
        <f t="shared" ca="1" si="30"/>
        <v>176348</v>
      </c>
      <c r="H206" s="8">
        <f t="shared" ca="1" si="31"/>
        <v>45850.48</v>
      </c>
      <c r="I206" s="9">
        <f t="shared" ca="1" si="24"/>
        <v>0.26</v>
      </c>
      <c r="J206" s="1" t="str">
        <f t="shared" si="25"/>
        <v>July</v>
      </c>
      <c r="K206" s="1">
        <f t="shared" si="26"/>
        <v>7</v>
      </c>
      <c r="L206" s="1" t="str">
        <f t="shared" si="27"/>
        <v>2019</v>
      </c>
      <c r="M206" s="1">
        <f t="shared" si="28"/>
        <v>30</v>
      </c>
      <c r="N206" s="10">
        <f t="shared" si="29"/>
        <v>3</v>
      </c>
    </row>
    <row r="207" spans="1:14" x14ac:dyDescent="0.25">
      <c r="A207" s="7">
        <v>43671</v>
      </c>
      <c r="B207" s="1" t="s">
        <v>35</v>
      </c>
      <c r="C207" s="1" t="str">
        <f>VLOOKUP(B207,Datos1!$F$1:$H$52,3,FALSE)</f>
        <v>Medium-sized business</v>
      </c>
      <c r="D207" s="1" t="str">
        <f ca="1">VLOOKUP(IF(RANDBETWEEN(1,100)&lt;=60, 1, IF(RANDBETWEEN(1,100)&lt;=75, 2, 3)),Datos1!$B$62:$C$64,2,FALSE)</f>
        <v>FMCG</v>
      </c>
      <c r="E207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7" s="1" t="str">
        <f>VLOOKUP(B207,Datos1!$F$1:$H$52,2,FALSE)</f>
        <v>Ohio</v>
      </c>
      <c r="G207" s="8">
        <f t="shared" ca="1" si="30"/>
        <v>418556</v>
      </c>
      <c r="H207" s="8">
        <f t="shared" ca="1" si="31"/>
        <v>213463.56</v>
      </c>
      <c r="I207" s="9">
        <f t="shared" ca="1" si="24"/>
        <v>0.51</v>
      </c>
      <c r="J207" s="1" t="str">
        <f t="shared" si="25"/>
        <v>July</v>
      </c>
      <c r="K207" s="1">
        <f t="shared" si="26"/>
        <v>7</v>
      </c>
      <c r="L207" s="1" t="str">
        <f t="shared" si="27"/>
        <v>2019</v>
      </c>
      <c r="M207" s="1">
        <f t="shared" si="28"/>
        <v>30</v>
      </c>
      <c r="N207" s="10">
        <f t="shared" si="29"/>
        <v>3</v>
      </c>
    </row>
    <row r="208" spans="1:14" x14ac:dyDescent="0.25">
      <c r="A208" s="7">
        <v>43672</v>
      </c>
      <c r="B208" s="1" t="s">
        <v>56</v>
      </c>
      <c r="C208" s="1" t="str">
        <f>VLOOKUP(B208,Datos1!$F$1:$H$52,3,FALSE)</f>
        <v>Small business</v>
      </c>
      <c r="D208" s="1" t="str">
        <f ca="1">VLOOKUP(IF(RANDBETWEEN(1,100)&lt;=60, 1, IF(RANDBETWEEN(1,100)&lt;=75, 2, 3)),Datos1!$B$62:$C$64,2,FALSE)</f>
        <v>FMCG</v>
      </c>
      <c r="E208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8" s="1" t="str">
        <f>VLOOKUP(B208,Datos1!$F$1:$H$52,2,FALSE)</f>
        <v>Illinois</v>
      </c>
      <c r="G208" s="8">
        <f t="shared" ca="1" si="30"/>
        <v>164218</v>
      </c>
      <c r="H208" s="8">
        <f t="shared" ca="1" si="31"/>
        <v>65687.199999999997</v>
      </c>
      <c r="I208" s="9">
        <f t="shared" ca="1" si="24"/>
        <v>0.4</v>
      </c>
      <c r="J208" s="1" t="str">
        <f t="shared" si="25"/>
        <v>July</v>
      </c>
      <c r="K208" s="1">
        <f t="shared" si="26"/>
        <v>7</v>
      </c>
      <c r="L208" s="1" t="str">
        <f t="shared" si="27"/>
        <v>2019</v>
      </c>
      <c r="M208" s="1">
        <f t="shared" si="28"/>
        <v>30</v>
      </c>
      <c r="N208" s="10">
        <f t="shared" si="29"/>
        <v>3</v>
      </c>
    </row>
    <row r="209" spans="1:14" x14ac:dyDescent="0.25">
      <c r="A209" s="7">
        <v>43673</v>
      </c>
      <c r="B209" s="1" t="s">
        <v>28</v>
      </c>
      <c r="C209" s="1" t="str">
        <f>VLOOKUP(B209,Datos1!$F$1:$H$52,3,FALSE)</f>
        <v>Corporation</v>
      </c>
      <c r="D209" s="1" t="str">
        <f ca="1">VLOOKUP(IF(RANDBETWEEN(1,100)&lt;=60, 1, IF(RANDBETWEEN(1,100)&lt;=75, 2, 3)),Datos1!$B$62:$C$64,2,FALSE)</f>
        <v>FMCG</v>
      </c>
      <c r="E209" s="1" t="str">
        <f ca="1">VLOOKUP(IF(RANDBETWEEN(1,100)&lt;=70, 1, IF(RANDBETWEEN(1,100)&lt;=70+10, 2, IF(RANDBETWEEN(1,100)&lt;=70+10+10, 3, IF(RANDBETWEEN(1,100)&lt;=70+10+10+10, 4, 5)))),Datos1!$B$66:$C$70,2,FALSE)</f>
        <v>Paid</v>
      </c>
      <c r="F209" s="1" t="str">
        <f>VLOOKUP(B209,Datos1!$F$1:$H$52,2,FALSE)</f>
        <v>Texas</v>
      </c>
      <c r="G209" s="8">
        <f t="shared" ca="1" si="30"/>
        <v>912160</v>
      </c>
      <c r="H209" s="8">
        <f t="shared" ca="1" si="31"/>
        <v>392228.8</v>
      </c>
      <c r="I209" s="9">
        <f t="shared" ca="1" si="24"/>
        <v>0.43</v>
      </c>
      <c r="J209" s="1" t="str">
        <f t="shared" si="25"/>
        <v>July</v>
      </c>
      <c r="K209" s="1">
        <f t="shared" si="26"/>
        <v>7</v>
      </c>
      <c r="L209" s="1" t="str">
        <f t="shared" si="27"/>
        <v>2019</v>
      </c>
      <c r="M209" s="1">
        <f t="shared" si="28"/>
        <v>30</v>
      </c>
      <c r="N209" s="10">
        <f t="shared" si="29"/>
        <v>3</v>
      </c>
    </row>
    <row r="210" spans="1:14" x14ac:dyDescent="0.25">
      <c r="A210" s="7">
        <v>43674</v>
      </c>
      <c r="B210" s="1" t="s">
        <v>28</v>
      </c>
      <c r="C210" s="1" t="str">
        <f>VLOOKUP(B210,Datos1!$F$1:$H$52,3,FALSE)</f>
        <v>Corporation</v>
      </c>
      <c r="D210" s="1" t="str">
        <f ca="1">VLOOKUP(IF(RANDBETWEEN(1,100)&lt;=60, 1, IF(RANDBETWEEN(1,100)&lt;=75, 2, 3)),Datos1!$B$62:$C$64,2,FALSE)</f>
        <v>FMCG</v>
      </c>
      <c r="E210" s="1" t="str">
        <f ca="1">VLOOKUP(IF(RANDBETWEEN(1,100)&lt;=70, 1, IF(RANDBETWEEN(1,100)&lt;=70+10, 2, IF(RANDBETWEEN(1,100)&lt;=70+10+10, 3, IF(RANDBETWEEN(1,100)&lt;=70+10+10+10, 4, 5)))),Datos1!$B$66:$C$70,2,FALSE)</f>
        <v>Paid</v>
      </c>
      <c r="F210" s="1" t="str">
        <f>VLOOKUP(B210,Datos1!$F$1:$H$52,2,FALSE)</f>
        <v>Texas</v>
      </c>
      <c r="G210" s="8">
        <f t="shared" ca="1" si="30"/>
        <v>842972</v>
      </c>
      <c r="H210" s="8">
        <f t="shared" ca="1" si="31"/>
        <v>438345.44</v>
      </c>
      <c r="I210" s="9">
        <f t="shared" ca="1" si="24"/>
        <v>0.52</v>
      </c>
      <c r="J210" s="1" t="str">
        <f t="shared" si="25"/>
        <v>July</v>
      </c>
      <c r="K210" s="1">
        <f t="shared" si="26"/>
        <v>7</v>
      </c>
      <c r="L210" s="1" t="str">
        <f t="shared" si="27"/>
        <v>2019</v>
      </c>
      <c r="M210" s="1">
        <f t="shared" si="28"/>
        <v>30</v>
      </c>
      <c r="N210" s="10">
        <f t="shared" si="29"/>
        <v>3</v>
      </c>
    </row>
    <row r="211" spans="1:14" x14ac:dyDescent="0.25">
      <c r="A211" s="7">
        <v>43675</v>
      </c>
      <c r="B211" s="1" t="s">
        <v>12</v>
      </c>
      <c r="C211" s="1" t="str">
        <f>VLOOKUP(B211,Datos1!$F$1:$H$52,3,FALSE)</f>
        <v>Corporation</v>
      </c>
      <c r="D211" s="1" t="str">
        <f ca="1">VLOOKUP(IF(RANDBETWEEN(1,100)&lt;=60, 1, IF(RANDBETWEEN(1,100)&lt;=75, 2, 3)),Datos1!$B$62:$C$64,2,FALSE)</f>
        <v>Contract Manufacturing</v>
      </c>
      <c r="E211" s="1" t="str">
        <f ca="1">VLOOKUP(IF(RANDBETWEEN(1,100)&lt;=70, 1, IF(RANDBETWEEN(1,100)&lt;=70+10, 2, IF(RANDBETWEEN(1,100)&lt;=70+10+10, 3, IF(RANDBETWEEN(1,100)&lt;=70+10+10+10, 4, 5)))),Datos1!$B$66:$C$70,2,FALSE)</f>
        <v>Paid</v>
      </c>
      <c r="F211" s="1" t="str">
        <f>VLOOKUP(B211,Datos1!$F$1:$H$52,2,FALSE)</f>
        <v>Washington</v>
      </c>
      <c r="G211" s="8">
        <f t="shared" ca="1" si="30"/>
        <v>1117360</v>
      </c>
      <c r="H211" s="8">
        <f t="shared" ca="1" si="31"/>
        <v>368728.8</v>
      </c>
      <c r="I211" s="9">
        <f t="shared" ca="1" si="24"/>
        <v>0.33</v>
      </c>
      <c r="J211" s="1" t="str">
        <f t="shared" si="25"/>
        <v>July</v>
      </c>
      <c r="K211" s="1">
        <f t="shared" si="26"/>
        <v>7</v>
      </c>
      <c r="L211" s="1" t="str">
        <f t="shared" si="27"/>
        <v>2019</v>
      </c>
      <c r="M211" s="1">
        <f t="shared" si="28"/>
        <v>31</v>
      </c>
      <c r="N211" s="10">
        <f t="shared" si="29"/>
        <v>3</v>
      </c>
    </row>
    <row r="212" spans="1:14" x14ac:dyDescent="0.25">
      <c r="A212" s="7">
        <v>43676</v>
      </c>
      <c r="B212" s="1" t="s">
        <v>55</v>
      </c>
      <c r="C212" s="1" t="str">
        <f>VLOOKUP(B212,Datos1!$F$1:$H$52,3,FALSE)</f>
        <v>Medium-sized business</v>
      </c>
      <c r="D212" s="1" t="str">
        <f ca="1">VLOOKUP(IF(RANDBETWEEN(1,100)&lt;=60, 1, IF(RANDBETWEEN(1,100)&lt;=75, 2, 3)),Datos1!$B$62:$C$64,2,FALSE)</f>
        <v>Contract Manufacturing</v>
      </c>
      <c r="E212" s="1" t="str">
        <f ca="1">VLOOKUP(IF(RANDBETWEEN(1,100)&lt;=70, 1, IF(RANDBETWEEN(1,100)&lt;=70+10, 2, IF(RANDBETWEEN(1,100)&lt;=70+10+10, 3, IF(RANDBETWEEN(1,100)&lt;=70+10+10+10, 4, 5)))),Datos1!$B$66:$C$70,2,FALSE)</f>
        <v>Paid</v>
      </c>
      <c r="F212" s="1" t="str">
        <f>VLOOKUP(B212,Datos1!$F$1:$H$52,2,FALSE)</f>
        <v>Pensilvania</v>
      </c>
      <c r="G212" s="8">
        <f t="shared" ca="1" si="30"/>
        <v>380574</v>
      </c>
      <c r="H212" s="8">
        <f t="shared" ca="1" si="31"/>
        <v>91337.76</v>
      </c>
      <c r="I212" s="9">
        <f t="shared" ca="1" si="24"/>
        <v>0.24</v>
      </c>
      <c r="J212" s="1" t="str">
        <f t="shared" si="25"/>
        <v>July</v>
      </c>
      <c r="K212" s="1">
        <f t="shared" si="26"/>
        <v>7</v>
      </c>
      <c r="L212" s="1" t="str">
        <f t="shared" si="27"/>
        <v>2019</v>
      </c>
      <c r="M212" s="1">
        <f t="shared" si="28"/>
        <v>31</v>
      </c>
      <c r="N212" s="10">
        <f t="shared" si="29"/>
        <v>3</v>
      </c>
    </row>
    <row r="213" spans="1:14" x14ac:dyDescent="0.25">
      <c r="A213" s="7">
        <v>43677</v>
      </c>
      <c r="B213" s="1" t="s">
        <v>51</v>
      </c>
      <c r="C213" s="1" t="str">
        <f>VLOOKUP(B213,Datos1!$F$1:$H$52,3,FALSE)</f>
        <v>Corporation</v>
      </c>
      <c r="D213" s="1" t="str">
        <f ca="1">VLOOKUP(IF(RANDBETWEEN(1,100)&lt;=60, 1, IF(RANDBETWEEN(1,100)&lt;=75, 2, 3)),Datos1!$B$62:$C$64,2,FALSE)</f>
        <v>Contract Manufacturing</v>
      </c>
      <c r="E213" s="1" t="str">
        <f ca="1">VLOOKUP(IF(RANDBETWEEN(1,100)&lt;=70, 1, IF(RANDBETWEEN(1,100)&lt;=70+10, 2, IF(RANDBETWEEN(1,100)&lt;=70+10+10, 3, IF(RANDBETWEEN(1,100)&lt;=70+10+10+10, 4, 5)))),Datos1!$B$66:$C$70,2,FALSE)</f>
        <v>Paid</v>
      </c>
      <c r="F213" s="1" t="str">
        <f>VLOOKUP(B213,Datos1!$F$1:$H$52,2,FALSE)</f>
        <v>California</v>
      </c>
      <c r="G213" s="8">
        <f t="shared" ca="1" si="30"/>
        <v>1409728</v>
      </c>
      <c r="H213" s="8">
        <f t="shared" ca="1" si="31"/>
        <v>535696.64000000001</v>
      </c>
      <c r="I213" s="9">
        <f t="shared" ca="1" si="24"/>
        <v>0.38</v>
      </c>
      <c r="J213" s="1" t="str">
        <f t="shared" si="25"/>
        <v>July</v>
      </c>
      <c r="K213" s="1">
        <f t="shared" si="26"/>
        <v>7</v>
      </c>
      <c r="L213" s="1" t="str">
        <f t="shared" si="27"/>
        <v>2019</v>
      </c>
      <c r="M213" s="1">
        <f t="shared" si="28"/>
        <v>31</v>
      </c>
      <c r="N213" s="10">
        <f t="shared" si="29"/>
        <v>3</v>
      </c>
    </row>
    <row r="214" spans="1:14" x14ac:dyDescent="0.25">
      <c r="A214" s="7">
        <v>43678</v>
      </c>
      <c r="B214" s="1" t="s">
        <v>48</v>
      </c>
      <c r="C214" s="1" t="str">
        <f>VLOOKUP(B214,Datos1!$F$1:$H$52,3,FALSE)</f>
        <v>Corporation</v>
      </c>
      <c r="D214" s="1" t="str">
        <f ca="1">VLOOKUP(IF(RANDBETWEEN(1,100)&lt;=60, 1, IF(RANDBETWEEN(1,100)&lt;=75, 2, 3)),Datos1!$B$62:$C$64,2,FALSE)</f>
        <v>Industrial cereal products</v>
      </c>
      <c r="E214" s="1" t="str">
        <f ca="1">VLOOKUP(IF(RANDBETWEEN(1,100)&lt;=70, 1, IF(RANDBETWEEN(1,100)&lt;=70+10, 2, IF(RANDBETWEEN(1,100)&lt;=70+10+10, 3, IF(RANDBETWEEN(1,100)&lt;=70+10+10+10, 4, 5)))),Datos1!$B$66:$C$70,2,FALSE)</f>
        <v>Paid</v>
      </c>
      <c r="F214" s="1" t="str">
        <f>VLOOKUP(B214,Datos1!$F$1:$H$52,2,FALSE)</f>
        <v>California</v>
      </c>
      <c r="G214" s="8">
        <f t="shared" ca="1" si="30"/>
        <v>1316872</v>
      </c>
      <c r="H214" s="8">
        <f t="shared" ca="1" si="31"/>
        <v>447736.48000000004</v>
      </c>
      <c r="I214" s="9">
        <f t="shared" ca="1" si="24"/>
        <v>0.34</v>
      </c>
      <c r="J214" s="1" t="str">
        <f t="shared" si="25"/>
        <v>August</v>
      </c>
      <c r="K214" s="1">
        <f t="shared" si="26"/>
        <v>8</v>
      </c>
      <c r="L214" s="1" t="str">
        <f t="shared" si="27"/>
        <v>2019</v>
      </c>
      <c r="M214" s="1">
        <f t="shared" si="28"/>
        <v>31</v>
      </c>
      <c r="N214" s="10">
        <f t="shared" si="29"/>
        <v>3</v>
      </c>
    </row>
    <row r="215" spans="1:14" x14ac:dyDescent="0.25">
      <c r="A215" s="7">
        <v>43679</v>
      </c>
      <c r="B215" s="1" t="s">
        <v>39</v>
      </c>
      <c r="C215" s="1" t="str">
        <f>VLOOKUP(B215,Datos1!$F$1:$H$52,3,FALSE)</f>
        <v>Corporation</v>
      </c>
      <c r="D215" s="1" t="str">
        <f ca="1">VLOOKUP(IF(RANDBETWEEN(1,100)&lt;=60, 1, IF(RANDBETWEEN(1,100)&lt;=75, 2, 3)),Datos1!$B$62:$C$64,2,FALSE)</f>
        <v>FMCG</v>
      </c>
      <c r="E215" s="1" t="str">
        <f ca="1">VLOOKUP(IF(RANDBETWEEN(1,100)&lt;=70, 1, IF(RANDBETWEEN(1,100)&lt;=70+10, 2, IF(RANDBETWEEN(1,100)&lt;=70+10+10, 3, IF(RANDBETWEEN(1,100)&lt;=70+10+10+10, 4, 5)))),Datos1!$B$66:$C$70,2,FALSE)</f>
        <v>Paid</v>
      </c>
      <c r="F215" s="1" t="str">
        <f>VLOOKUP(B215,Datos1!$F$1:$H$52,2,FALSE)</f>
        <v>Misuri</v>
      </c>
      <c r="G215" s="8">
        <f t="shared" ca="1" si="30"/>
        <v>749476</v>
      </c>
      <c r="H215" s="8">
        <f t="shared" ca="1" si="31"/>
        <v>329769.44</v>
      </c>
      <c r="I215" s="9">
        <f t="shared" ca="1" si="24"/>
        <v>0.44</v>
      </c>
      <c r="J215" s="1" t="str">
        <f t="shared" si="25"/>
        <v>August</v>
      </c>
      <c r="K215" s="1">
        <f t="shared" si="26"/>
        <v>8</v>
      </c>
      <c r="L215" s="1" t="str">
        <f t="shared" si="27"/>
        <v>2019</v>
      </c>
      <c r="M215" s="1">
        <f t="shared" si="28"/>
        <v>31</v>
      </c>
      <c r="N215" s="10">
        <f t="shared" si="29"/>
        <v>3</v>
      </c>
    </row>
    <row r="216" spans="1:14" x14ac:dyDescent="0.25">
      <c r="A216" s="7">
        <v>43680</v>
      </c>
      <c r="B216" s="1" t="s">
        <v>49</v>
      </c>
      <c r="C216" s="1" t="str">
        <f>VLOOKUP(B216,Datos1!$F$1:$H$52,3,FALSE)</f>
        <v>Corporation</v>
      </c>
      <c r="D216" s="1" t="str">
        <f ca="1">VLOOKUP(IF(RANDBETWEEN(1,100)&lt;=60, 1, IF(RANDBETWEEN(1,100)&lt;=75, 2, 3)),Datos1!$B$62:$C$64,2,FALSE)</f>
        <v>Contract Manufacturing</v>
      </c>
      <c r="E216" s="1" t="str">
        <f ca="1">VLOOKUP(IF(RANDBETWEEN(1,100)&lt;=70, 1, IF(RANDBETWEEN(1,100)&lt;=70+10, 2, IF(RANDBETWEEN(1,100)&lt;=70+10+10, 3, IF(RANDBETWEEN(1,100)&lt;=70+10+10+10, 4, 5)))),Datos1!$B$66:$C$70,2,FALSE)</f>
        <v>Paid</v>
      </c>
      <c r="F216" s="1" t="str">
        <f>VLOOKUP(B216,Datos1!$F$1:$H$52,2,FALSE)</f>
        <v>Texas</v>
      </c>
      <c r="G216" s="8">
        <f t="shared" ca="1" si="30"/>
        <v>1505644</v>
      </c>
      <c r="H216" s="8">
        <f t="shared" ca="1" si="31"/>
        <v>346298.12</v>
      </c>
      <c r="I216" s="9">
        <f t="shared" ca="1" si="24"/>
        <v>0.23</v>
      </c>
      <c r="J216" s="1" t="str">
        <f t="shared" si="25"/>
        <v>August</v>
      </c>
      <c r="K216" s="1">
        <f t="shared" si="26"/>
        <v>8</v>
      </c>
      <c r="L216" s="1" t="str">
        <f t="shared" si="27"/>
        <v>2019</v>
      </c>
      <c r="M216" s="1">
        <f t="shared" si="28"/>
        <v>31</v>
      </c>
      <c r="N216" s="10">
        <f t="shared" si="29"/>
        <v>3</v>
      </c>
    </row>
    <row r="217" spans="1:14" x14ac:dyDescent="0.25">
      <c r="A217" s="7">
        <v>43681</v>
      </c>
      <c r="B217" s="1" t="s">
        <v>27</v>
      </c>
      <c r="C217" s="1" t="str">
        <f>VLOOKUP(B217,Datos1!$F$1:$H$52,3,FALSE)</f>
        <v>Corporation</v>
      </c>
      <c r="D217" s="1" t="str">
        <f ca="1">VLOOKUP(IF(RANDBETWEEN(1,100)&lt;=60, 1, IF(RANDBETWEEN(1,100)&lt;=75, 2, 3)),Datos1!$B$62:$C$64,2,FALSE)</f>
        <v>FMCG</v>
      </c>
      <c r="E217" s="1" t="str">
        <f ca="1">VLOOKUP(IF(RANDBETWEEN(1,100)&lt;=70, 1, IF(RANDBETWEEN(1,100)&lt;=70+10, 2, IF(RANDBETWEEN(1,100)&lt;=70+10+10, 3, IF(RANDBETWEEN(1,100)&lt;=70+10+10+10, 4, 5)))),Datos1!$B$66:$C$70,2,FALSE)</f>
        <v>Paid</v>
      </c>
      <c r="F217" s="1" t="str">
        <f>VLOOKUP(B217,Datos1!$F$1:$H$52,2,FALSE)</f>
        <v>Virginia</v>
      </c>
      <c r="G217" s="8">
        <f t="shared" ca="1" si="30"/>
        <v>1144027</v>
      </c>
      <c r="H217" s="8">
        <f t="shared" ca="1" si="31"/>
        <v>686416.2</v>
      </c>
      <c r="I217" s="9">
        <f t="shared" ca="1" si="24"/>
        <v>0.6</v>
      </c>
      <c r="J217" s="1" t="str">
        <f t="shared" si="25"/>
        <v>August</v>
      </c>
      <c r="K217" s="1">
        <f t="shared" si="26"/>
        <v>8</v>
      </c>
      <c r="L217" s="1" t="str">
        <f t="shared" si="27"/>
        <v>2019</v>
      </c>
      <c r="M217" s="1">
        <f t="shared" si="28"/>
        <v>31</v>
      </c>
      <c r="N217" s="10">
        <f t="shared" si="29"/>
        <v>3</v>
      </c>
    </row>
    <row r="218" spans="1:14" x14ac:dyDescent="0.25">
      <c r="A218" s="7">
        <v>43682</v>
      </c>
      <c r="B218" s="1" t="s">
        <v>35</v>
      </c>
      <c r="C218" s="1" t="str">
        <f>VLOOKUP(B218,Datos1!$F$1:$H$52,3,FALSE)</f>
        <v>Medium-sized business</v>
      </c>
      <c r="D218" s="1" t="str">
        <f ca="1">VLOOKUP(IF(RANDBETWEEN(1,100)&lt;=60, 1, IF(RANDBETWEEN(1,100)&lt;=75, 2, 3)),Datos1!$B$62:$C$64,2,FALSE)</f>
        <v>FMCG</v>
      </c>
      <c r="E218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8" s="1" t="str">
        <f>VLOOKUP(B218,Datos1!$F$1:$H$52,2,FALSE)</f>
        <v>Ohio</v>
      </c>
      <c r="G218" s="8">
        <f t="shared" ca="1" si="30"/>
        <v>367825</v>
      </c>
      <c r="H218" s="8">
        <f t="shared" ca="1" si="31"/>
        <v>191269</v>
      </c>
      <c r="I218" s="9">
        <f t="shared" ca="1" si="24"/>
        <v>0.52</v>
      </c>
      <c r="J218" s="1" t="str">
        <f t="shared" si="25"/>
        <v>August</v>
      </c>
      <c r="K218" s="1">
        <f t="shared" si="26"/>
        <v>8</v>
      </c>
      <c r="L218" s="1" t="str">
        <f t="shared" si="27"/>
        <v>2019</v>
      </c>
      <c r="M218" s="1">
        <f t="shared" si="28"/>
        <v>32</v>
      </c>
      <c r="N218" s="10">
        <f t="shared" si="29"/>
        <v>3</v>
      </c>
    </row>
    <row r="219" spans="1:14" x14ac:dyDescent="0.25">
      <c r="A219" s="7">
        <v>43683</v>
      </c>
      <c r="B219" s="1" t="s">
        <v>15</v>
      </c>
      <c r="C219" s="1" t="str">
        <f>VLOOKUP(B219,Datos1!$F$1:$H$52,3,FALSE)</f>
        <v>Medium-sized business</v>
      </c>
      <c r="D219" s="1" t="str">
        <f ca="1">VLOOKUP(IF(RANDBETWEEN(1,100)&lt;=60, 1, IF(RANDBETWEEN(1,100)&lt;=75, 2, 3)),Datos1!$B$62:$C$64,2,FALSE)</f>
        <v>Industrial cereal products</v>
      </c>
      <c r="E219" s="1" t="str">
        <f ca="1">VLOOKUP(IF(RANDBETWEEN(1,100)&lt;=70, 1, IF(RANDBETWEEN(1,100)&lt;=70+10, 2, IF(RANDBETWEEN(1,100)&lt;=70+10+10, 3, IF(RANDBETWEEN(1,100)&lt;=70+10+10+10, 4, 5)))),Datos1!$B$66:$C$70,2,FALSE)</f>
        <v>Paid</v>
      </c>
      <c r="F219" s="1" t="str">
        <f>VLOOKUP(B219,Datos1!$F$1:$H$52,2,FALSE)</f>
        <v>Míchigan</v>
      </c>
      <c r="G219" s="8">
        <f t="shared" ca="1" si="30"/>
        <v>427944</v>
      </c>
      <c r="H219" s="8">
        <f t="shared" ca="1" si="31"/>
        <v>119824.32000000001</v>
      </c>
      <c r="I219" s="9">
        <f t="shared" ca="1" si="24"/>
        <v>0.28000000000000003</v>
      </c>
      <c r="J219" s="1" t="str">
        <f t="shared" si="25"/>
        <v>August</v>
      </c>
      <c r="K219" s="1">
        <f t="shared" si="26"/>
        <v>8</v>
      </c>
      <c r="L219" s="1" t="str">
        <f t="shared" si="27"/>
        <v>2019</v>
      </c>
      <c r="M219" s="1">
        <f t="shared" si="28"/>
        <v>32</v>
      </c>
      <c r="N219" s="10">
        <f t="shared" si="29"/>
        <v>3</v>
      </c>
    </row>
    <row r="220" spans="1:14" x14ac:dyDescent="0.25">
      <c r="A220" s="7">
        <v>43684</v>
      </c>
      <c r="B220" s="1" t="s">
        <v>12</v>
      </c>
      <c r="C220" s="1" t="str">
        <f>VLOOKUP(B220,Datos1!$F$1:$H$52,3,FALSE)</f>
        <v>Corporation</v>
      </c>
      <c r="D220" s="1" t="str">
        <f ca="1">VLOOKUP(IF(RANDBETWEEN(1,100)&lt;=60, 1, IF(RANDBETWEEN(1,100)&lt;=75, 2, 3)),Datos1!$B$62:$C$64,2,FALSE)</f>
        <v>Contract Manufacturing</v>
      </c>
      <c r="E220" s="1" t="str">
        <f ca="1">VLOOKUP(IF(RANDBETWEEN(1,100)&lt;=70, 1, IF(RANDBETWEEN(1,100)&lt;=70+10, 2, IF(RANDBETWEEN(1,100)&lt;=70+10+10, 3, IF(RANDBETWEEN(1,100)&lt;=70+10+10+10, 4, 5)))),Datos1!$B$66:$C$70,2,FALSE)</f>
        <v>Paid</v>
      </c>
      <c r="F220" s="1" t="str">
        <f>VLOOKUP(B220,Datos1!$F$1:$H$52,2,FALSE)</f>
        <v>Washington</v>
      </c>
      <c r="G220" s="8">
        <f t="shared" ca="1" si="30"/>
        <v>1093526</v>
      </c>
      <c r="H220" s="8">
        <f t="shared" ca="1" si="31"/>
        <v>284316.76</v>
      </c>
      <c r="I220" s="9">
        <f t="shared" ca="1" si="24"/>
        <v>0.26</v>
      </c>
      <c r="J220" s="1" t="str">
        <f t="shared" si="25"/>
        <v>August</v>
      </c>
      <c r="K220" s="1">
        <f t="shared" si="26"/>
        <v>8</v>
      </c>
      <c r="L220" s="1" t="str">
        <f t="shared" si="27"/>
        <v>2019</v>
      </c>
      <c r="M220" s="1">
        <f t="shared" si="28"/>
        <v>32</v>
      </c>
      <c r="N220" s="10">
        <f t="shared" si="29"/>
        <v>3</v>
      </c>
    </row>
    <row r="221" spans="1:14" x14ac:dyDescent="0.25">
      <c r="A221" s="7">
        <v>43685</v>
      </c>
      <c r="B221" s="1" t="s">
        <v>58</v>
      </c>
      <c r="C221" s="1" t="str">
        <f>VLOOKUP(B221,Datos1!$F$1:$H$52,3,FALSE)</f>
        <v>Corporation</v>
      </c>
      <c r="D221" s="1" t="str">
        <f ca="1">VLOOKUP(IF(RANDBETWEEN(1,100)&lt;=60, 1, IF(RANDBETWEEN(1,100)&lt;=75, 2, 3)),Datos1!$B$62:$C$64,2,FALSE)</f>
        <v>FMCG</v>
      </c>
      <c r="E221" s="1" t="str">
        <f ca="1">VLOOKUP(IF(RANDBETWEEN(1,100)&lt;=70, 1, IF(RANDBETWEEN(1,100)&lt;=70+10, 2, IF(RANDBETWEEN(1,100)&lt;=70+10+10, 3, IF(RANDBETWEEN(1,100)&lt;=70+10+10+10, 4, 5)))),Datos1!$B$66:$C$70,2,FALSE)</f>
        <v>Overdue</v>
      </c>
      <c r="F221" s="1" t="str">
        <f>VLOOKUP(B221,Datos1!$F$1:$H$52,2,FALSE)</f>
        <v>Míchigan</v>
      </c>
      <c r="G221" s="8">
        <f t="shared" ca="1" si="30"/>
        <v>596251</v>
      </c>
      <c r="H221" s="8">
        <f t="shared" ca="1" si="31"/>
        <v>310050.52</v>
      </c>
      <c r="I221" s="9">
        <f t="shared" ca="1" si="24"/>
        <v>0.52</v>
      </c>
      <c r="J221" s="1" t="str">
        <f t="shared" si="25"/>
        <v>August</v>
      </c>
      <c r="K221" s="1">
        <f t="shared" si="26"/>
        <v>8</v>
      </c>
      <c r="L221" s="1" t="str">
        <f t="shared" si="27"/>
        <v>2019</v>
      </c>
      <c r="M221" s="1">
        <f t="shared" si="28"/>
        <v>32</v>
      </c>
      <c r="N221" s="10">
        <f t="shared" si="29"/>
        <v>3</v>
      </c>
    </row>
    <row r="222" spans="1:14" x14ac:dyDescent="0.25">
      <c r="A222" s="7">
        <v>43686</v>
      </c>
      <c r="B222" s="1" t="s">
        <v>23</v>
      </c>
      <c r="C222" s="1" t="str">
        <f>VLOOKUP(B222,Datos1!$F$1:$H$52,3,FALSE)</f>
        <v>Corporation</v>
      </c>
      <c r="D222" s="1" t="str">
        <f ca="1">VLOOKUP(IF(RANDBETWEEN(1,100)&lt;=60, 1, IF(RANDBETWEEN(1,100)&lt;=75, 2, 3)),Datos1!$B$62:$C$64,2,FALSE)</f>
        <v>Industrial cereal products</v>
      </c>
      <c r="E222" s="1" t="str">
        <f ca="1">VLOOKUP(IF(RANDBETWEEN(1,100)&lt;=70, 1, IF(RANDBETWEEN(1,100)&lt;=70+10, 2, IF(RANDBETWEEN(1,100)&lt;=70+10+10, 3, IF(RANDBETWEEN(1,100)&lt;=70+10+10+10, 4, 5)))),Datos1!$B$66:$C$70,2,FALSE)</f>
        <v>Paid</v>
      </c>
      <c r="F222" s="1" t="str">
        <f>VLOOKUP(B222,Datos1!$F$1:$H$52,2,FALSE)</f>
        <v>Nueva Jersey</v>
      </c>
      <c r="G222" s="8">
        <f t="shared" ca="1" si="30"/>
        <v>1495875</v>
      </c>
      <c r="H222" s="8">
        <f t="shared" ca="1" si="31"/>
        <v>433803.74999999994</v>
      </c>
      <c r="I222" s="9">
        <f t="shared" ca="1" si="24"/>
        <v>0.28999999999999998</v>
      </c>
      <c r="J222" s="1" t="str">
        <f t="shared" si="25"/>
        <v>August</v>
      </c>
      <c r="K222" s="1">
        <f t="shared" si="26"/>
        <v>8</v>
      </c>
      <c r="L222" s="1" t="str">
        <f t="shared" si="27"/>
        <v>2019</v>
      </c>
      <c r="M222" s="1">
        <f t="shared" si="28"/>
        <v>32</v>
      </c>
      <c r="N222" s="10">
        <f t="shared" si="29"/>
        <v>3</v>
      </c>
    </row>
    <row r="223" spans="1:14" x14ac:dyDescent="0.25">
      <c r="A223" s="7">
        <v>43687</v>
      </c>
      <c r="B223" s="1" t="s">
        <v>19</v>
      </c>
      <c r="C223" s="1" t="str">
        <f>VLOOKUP(B223,Datos1!$F$1:$H$52,3,FALSE)</f>
        <v>Corporation</v>
      </c>
      <c r="D223" s="1" t="str">
        <f ca="1">VLOOKUP(IF(RANDBETWEEN(1,100)&lt;=60, 1, IF(RANDBETWEEN(1,100)&lt;=75, 2, 3)),Datos1!$B$62:$C$64,2,FALSE)</f>
        <v>FMCG</v>
      </c>
      <c r="E223" s="1" t="str">
        <f ca="1">VLOOKUP(IF(RANDBETWEEN(1,100)&lt;=70, 1, IF(RANDBETWEEN(1,100)&lt;=70+10, 2, IF(RANDBETWEEN(1,100)&lt;=70+10+10, 3, IF(RANDBETWEEN(1,100)&lt;=70+10+10+10, 4, 5)))),Datos1!$B$66:$C$70,2,FALSE)</f>
        <v>Paid</v>
      </c>
      <c r="F223" s="1" t="str">
        <f>VLOOKUP(B223,Datos1!$F$1:$H$52,2,FALSE)</f>
        <v>Virginia</v>
      </c>
      <c r="G223" s="8">
        <f t="shared" ca="1" si="30"/>
        <v>768465</v>
      </c>
      <c r="H223" s="8">
        <f t="shared" ca="1" si="31"/>
        <v>414971.10000000003</v>
      </c>
      <c r="I223" s="9">
        <f t="shared" ca="1" si="24"/>
        <v>0.54</v>
      </c>
      <c r="J223" s="1" t="str">
        <f t="shared" si="25"/>
        <v>August</v>
      </c>
      <c r="K223" s="1">
        <f t="shared" si="26"/>
        <v>8</v>
      </c>
      <c r="L223" s="1" t="str">
        <f t="shared" si="27"/>
        <v>2019</v>
      </c>
      <c r="M223" s="1">
        <f t="shared" si="28"/>
        <v>32</v>
      </c>
      <c r="N223" s="10">
        <f t="shared" si="29"/>
        <v>3</v>
      </c>
    </row>
    <row r="224" spans="1:14" x14ac:dyDescent="0.25">
      <c r="A224" s="7">
        <v>43688</v>
      </c>
      <c r="B224" s="1" t="s">
        <v>29</v>
      </c>
      <c r="C224" s="1" t="str">
        <f>VLOOKUP(B224,Datos1!$F$1:$H$52,3,FALSE)</f>
        <v>Corporation</v>
      </c>
      <c r="D224" s="1" t="str">
        <f ca="1">VLOOKUP(IF(RANDBETWEEN(1,100)&lt;=60, 1, IF(RANDBETWEEN(1,100)&lt;=75, 2, 3)),Datos1!$B$62:$C$64,2,FALSE)</f>
        <v>Industrial cereal products</v>
      </c>
      <c r="E224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224" s="1" t="str">
        <f>VLOOKUP(B224,Datos1!$F$1:$H$52,2,FALSE)</f>
        <v>Florida</v>
      </c>
      <c r="G224" s="8">
        <f t="shared" ca="1" si="30"/>
        <v>866378</v>
      </c>
      <c r="H224" s="8">
        <f t="shared" ca="1" si="31"/>
        <v>268577.18</v>
      </c>
      <c r="I224" s="9">
        <f t="shared" ca="1" si="24"/>
        <v>0.31</v>
      </c>
      <c r="J224" s="1" t="str">
        <f t="shared" si="25"/>
        <v>August</v>
      </c>
      <c r="K224" s="1">
        <f t="shared" si="26"/>
        <v>8</v>
      </c>
      <c r="L224" s="1" t="str">
        <f t="shared" si="27"/>
        <v>2019</v>
      </c>
      <c r="M224" s="1">
        <f t="shared" si="28"/>
        <v>32</v>
      </c>
      <c r="N224" s="10">
        <f t="shared" si="29"/>
        <v>3</v>
      </c>
    </row>
    <row r="225" spans="1:14" x14ac:dyDescent="0.25">
      <c r="A225" s="7">
        <v>43689</v>
      </c>
      <c r="B225" s="1" t="s">
        <v>26</v>
      </c>
      <c r="C225" s="1" t="str">
        <f>VLOOKUP(B225,Datos1!$F$1:$H$52,3,FALSE)</f>
        <v>Corporation</v>
      </c>
      <c r="D225" s="1" t="str">
        <f ca="1">VLOOKUP(IF(RANDBETWEEN(1,100)&lt;=60, 1, IF(RANDBETWEEN(1,100)&lt;=75, 2, 3)),Datos1!$B$62:$C$64,2,FALSE)</f>
        <v>FMCG</v>
      </c>
      <c r="E22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25" s="1" t="str">
        <f>VLOOKUP(B225,Datos1!$F$1:$H$52,2,FALSE)</f>
        <v>Nueva Jersey</v>
      </c>
      <c r="G225" s="8">
        <f t="shared" ca="1" si="30"/>
        <v>543616</v>
      </c>
      <c r="H225" s="8">
        <f t="shared" ca="1" si="31"/>
        <v>190265.59999999998</v>
      </c>
      <c r="I225" s="9">
        <f t="shared" ca="1" si="24"/>
        <v>0.35</v>
      </c>
      <c r="J225" s="1" t="str">
        <f t="shared" si="25"/>
        <v>August</v>
      </c>
      <c r="K225" s="1">
        <f t="shared" si="26"/>
        <v>8</v>
      </c>
      <c r="L225" s="1" t="str">
        <f t="shared" si="27"/>
        <v>2019</v>
      </c>
      <c r="M225" s="1">
        <f t="shared" si="28"/>
        <v>33</v>
      </c>
      <c r="N225" s="10">
        <f t="shared" si="29"/>
        <v>3</v>
      </c>
    </row>
    <row r="226" spans="1:14" x14ac:dyDescent="0.25">
      <c r="A226" s="7">
        <v>43690</v>
      </c>
      <c r="B226" s="1" t="s">
        <v>58</v>
      </c>
      <c r="C226" s="1" t="str">
        <f>VLOOKUP(B226,Datos1!$F$1:$H$52,3,FALSE)</f>
        <v>Corporation</v>
      </c>
      <c r="D226" s="1" t="str">
        <f ca="1">VLOOKUP(IF(RANDBETWEEN(1,100)&lt;=60, 1, IF(RANDBETWEEN(1,100)&lt;=75, 2, 3)),Datos1!$B$62:$C$64,2,FALSE)</f>
        <v>FMCG</v>
      </c>
      <c r="E226" s="1" t="str">
        <f ca="1">VLOOKUP(IF(RANDBETWEEN(1,100)&lt;=70, 1, IF(RANDBETWEEN(1,100)&lt;=70+10, 2, IF(RANDBETWEEN(1,100)&lt;=70+10+10, 3, IF(RANDBETWEEN(1,100)&lt;=70+10+10+10, 4, 5)))),Datos1!$B$66:$C$70,2,FALSE)</f>
        <v>Paid</v>
      </c>
      <c r="F226" s="1" t="str">
        <f>VLOOKUP(B226,Datos1!$F$1:$H$52,2,FALSE)</f>
        <v>Míchigan</v>
      </c>
      <c r="G226" s="8">
        <f t="shared" ca="1" si="30"/>
        <v>1552764</v>
      </c>
      <c r="H226" s="8">
        <f t="shared" ca="1" si="31"/>
        <v>807437.28</v>
      </c>
      <c r="I226" s="9">
        <f t="shared" ca="1" si="24"/>
        <v>0.52</v>
      </c>
      <c r="J226" s="1" t="str">
        <f t="shared" si="25"/>
        <v>August</v>
      </c>
      <c r="K226" s="1">
        <f t="shared" si="26"/>
        <v>8</v>
      </c>
      <c r="L226" s="1" t="str">
        <f t="shared" si="27"/>
        <v>2019</v>
      </c>
      <c r="M226" s="1">
        <f t="shared" si="28"/>
        <v>33</v>
      </c>
      <c r="N226" s="10">
        <f t="shared" si="29"/>
        <v>3</v>
      </c>
    </row>
    <row r="227" spans="1:14" x14ac:dyDescent="0.25">
      <c r="A227" s="7">
        <v>43691</v>
      </c>
      <c r="B227" s="1" t="s">
        <v>61</v>
      </c>
      <c r="C227" s="1" t="str">
        <f>VLOOKUP(B227,Datos1!$F$1:$H$52,3,FALSE)</f>
        <v>Corporation</v>
      </c>
      <c r="D227" s="1" t="str">
        <f ca="1">VLOOKUP(IF(RANDBETWEEN(1,100)&lt;=60, 1, IF(RANDBETWEEN(1,100)&lt;=75, 2, 3)),Datos1!$B$62:$C$64,2,FALSE)</f>
        <v>FMCG</v>
      </c>
      <c r="E227" s="1" t="str">
        <f ca="1">VLOOKUP(IF(RANDBETWEEN(1,100)&lt;=70, 1, IF(RANDBETWEEN(1,100)&lt;=70+10, 2, IF(RANDBETWEEN(1,100)&lt;=70+10+10, 3, IF(RANDBETWEEN(1,100)&lt;=70+10+10+10, 4, 5)))),Datos1!$B$66:$C$70,2,FALSE)</f>
        <v>Paid</v>
      </c>
      <c r="F227" s="1" t="str">
        <f>VLOOKUP(B227,Datos1!$F$1:$H$52,2,FALSE)</f>
        <v>Washington</v>
      </c>
      <c r="G227" s="8">
        <f t="shared" ca="1" si="30"/>
        <v>834005</v>
      </c>
      <c r="H227" s="8">
        <f t="shared" ca="1" si="31"/>
        <v>433682.60000000003</v>
      </c>
      <c r="I227" s="9">
        <f t="shared" ca="1" si="24"/>
        <v>0.52</v>
      </c>
      <c r="J227" s="1" t="str">
        <f t="shared" si="25"/>
        <v>August</v>
      </c>
      <c r="K227" s="1">
        <f t="shared" si="26"/>
        <v>8</v>
      </c>
      <c r="L227" s="1" t="str">
        <f t="shared" si="27"/>
        <v>2019</v>
      </c>
      <c r="M227" s="1">
        <f t="shared" si="28"/>
        <v>33</v>
      </c>
      <c r="N227" s="10">
        <f t="shared" si="29"/>
        <v>3</v>
      </c>
    </row>
    <row r="228" spans="1:14" x14ac:dyDescent="0.25">
      <c r="A228" s="7">
        <v>43692</v>
      </c>
      <c r="B228" s="1" t="s">
        <v>51</v>
      </c>
      <c r="C228" s="1" t="str">
        <f>VLOOKUP(B228,Datos1!$F$1:$H$52,3,FALSE)</f>
        <v>Corporation</v>
      </c>
      <c r="D228" s="1" t="str">
        <f ca="1">VLOOKUP(IF(RANDBETWEEN(1,100)&lt;=60, 1, IF(RANDBETWEEN(1,100)&lt;=75, 2, 3)),Datos1!$B$62:$C$64,2,FALSE)</f>
        <v>FMCG</v>
      </c>
      <c r="E228" s="1" t="str">
        <f ca="1">VLOOKUP(IF(RANDBETWEEN(1,100)&lt;=70, 1, IF(RANDBETWEEN(1,100)&lt;=70+10, 2, IF(RANDBETWEEN(1,100)&lt;=70+10+10, 3, IF(RANDBETWEEN(1,100)&lt;=70+10+10+10, 4, 5)))),Datos1!$B$66:$C$70,2,FALSE)</f>
        <v>Paid</v>
      </c>
      <c r="F228" s="1" t="str">
        <f>VLOOKUP(B228,Datos1!$F$1:$H$52,2,FALSE)</f>
        <v>California</v>
      </c>
      <c r="G228" s="8">
        <f t="shared" ca="1" si="30"/>
        <v>1713268</v>
      </c>
      <c r="H228" s="8">
        <f t="shared" ca="1" si="31"/>
        <v>668174.52</v>
      </c>
      <c r="I228" s="9">
        <f t="shared" ca="1" si="24"/>
        <v>0.39</v>
      </c>
      <c r="J228" s="1" t="str">
        <f t="shared" si="25"/>
        <v>August</v>
      </c>
      <c r="K228" s="1">
        <f t="shared" si="26"/>
        <v>8</v>
      </c>
      <c r="L228" s="1" t="str">
        <f t="shared" si="27"/>
        <v>2019</v>
      </c>
      <c r="M228" s="1">
        <f t="shared" si="28"/>
        <v>33</v>
      </c>
      <c r="N228" s="10">
        <f t="shared" si="29"/>
        <v>3</v>
      </c>
    </row>
    <row r="229" spans="1:14" x14ac:dyDescent="0.25">
      <c r="A229" s="7">
        <v>43693</v>
      </c>
      <c r="B229" s="1" t="s">
        <v>22</v>
      </c>
      <c r="C229" s="1" t="str">
        <f>VLOOKUP(B229,Datos1!$F$1:$H$52,3,FALSE)</f>
        <v>Corporation</v>
      </c>
      <c r="D229" s="1" t="str">
        <f ca="1">VLOOKUP(IF(RANDBETWEEN(1,100)&lt;=60, 1, IF(RANDBETWEEN(1,100)&lt;=75, 2, 3)),Datos1!$B$62:$C$64,2,FALSE)</f>
        <v>FMCG</v>
      </c>
      <c r="E229" s="1" t="str">
        <f ca="1">VLOOKUP(IF(RANDBETWEEN(1,100)&lt;=70, 1, IF(RANDBETWEEN(1,100)&lt;=70+10, 2, IF(RANDBETWEEN(1,100)&lt;=70+10+10, 3, IF(RANDBETWEEN(1,100)&lt;=70+10+10+10, 4, 5)))),Datos1!$B$66:$C$70,2,FALSE)</f>
        <v>Overdue</v>
      </c>
      <c r="F229" s="1" t="str">
        <f>VLOOKUP(B229,Datos1!$F$1:$H$52,2,FALSE)</f>
        <v>Míchigan</v>
      </c>
      <c r="G229" s="8">
        <f t="shared" ca="1" si="30"/>
        <v>1591400</v>
      </c>
      <c r="H229" s="8">
        <f t="shared" ca="1" si="31"/>
        <v>875270.00000000012</v>
      </c>
      <c r="I229" s="9">
        <f t="shared" ca="1" si="24"/>
        <v>0.55000000000000004</v>
      </c>
      <c r="J229" s="1" t="str">
        <f t="shared" si="25"/>
        <v>August</v>
      </c>
      <c r="K229" s="1">
        <f t="shared" si="26"/>
        <v>8</v>
      </c>
      <c r="L229" s="1" t="str">
        <f t="shared" si="27"/>
        <v>2019</v>
      </c>
      <c r="M229" s="1">
        <f t="shared" si="28"/>
        <v>33</v>
      </c>
      <c r="N229" s="10">
        <f t="shared" si="29"/>
        <v>3</v>
      </c>
    </row>
    <row r="230" spans="1:14" x14ac:dyDescent="0.25">
      <c r="A230" s="7">
        <v>43694</v>
      </c>
      <c r="B230" s="1" t="s">
        <v>55</v>
      </c>
      <c r="C230" s="1" t="str">
        <f>VLOOKUP(B230,Datos1!$F$1:$H$52,3,FALSE)</f>
        <v>Medium-sized business</v>
      </c>
      <c r="D230" s="1" t="str">
        <f ca="1">VLOOKUP(IF(RANDBETWEEN(1,100)&lt;=60, 1, IF(RANDBETWEEN(1,100)&lt;=75, 2, 3)),Datos1!$B$62:$C$64,2,FALSE)</f>
        <v>FMCG</v>
      </c>
      <c r="E230" s="1" t="str">
        <f ca="1">VLOOKUP(IF(RANDBETWEEN(1,100)&lt;=70, 1, IF(RANDBETWEEN(1,100)&lt;=70+10, 2, IF(RANDBETWEEN(1,100)&lt;=70+10+10, 3, IF(RANDBETWEEN(1,100)&lt;=70+10+10+10, 4, 5)))),Datos1!$B$66:$C$70,2,FALSE)</f>
        <v>Overdue</v>
      </c>
      <c r="F230" s="1" t="str">
        <f>VLOOKUP(B230,Datos1!$F$1:$H$52,2,FALSE)</f>
        <v>Pensilvania</v>
      </c>
      <c r="G230" s="8">
        <f t="shared" ca="1" si="30"/>
        <v>450896</v>
      </c>
      <c r="H230" s="8">
        <f t="shared" ca="1" si="31"/>
        <v>252501.76000000004</v>
      </c>
      <c r="I230" s="9">
        <f t="shared" ca="1" si="24"/>
        <v>0.56000000000000005</v>
      </c>
      <c r="J230" s="1" t="str">
        <f t="shared" si="25"/>
        <v>August</v>
      </c>
      <c r="K230" s="1">
        <f t="shared" si="26"/>
        <v>8</v>
      </c>
      <c r="L230" s="1" t="str">
        <f t="shared" si="27"/>
        <v>2019</v>
      </c>
      <c r="M230" s="1">
        <f t="shared" si="28"/>
        <v>33</v>
      </c>
      <c r="N230" s="10">
        <f t="shared" si="29"/>
        <v>3</v>
      </c>
    </row>
    <row r="231" spans="1:14" x14ac:dyDescent="0.25">
      <c r="A231" s="7">
        <v>43695</v>
      </c>
      <c r="B231" s="1" t="s">
        <v>55</v>
      </c>
      <c r="C231" s="1" t="str">
        <f>VLOOKUP(B231,Datos1!$F$1:$H$52,3,FALSE)</f>
        <v>Medium-sized business</v>
      </c>
      <c r="D231" s="1" t="str">
        <f ca="1">VLOOKUP(IF(RANDBETWEEN(1,100)&lt;=60, 1, IF(RANDBETWEEN(1,100)&lt;=75, 2, 3)),Datos1!$B$62:$C$64,2,FALSE)</f>
        <v>FMCG</v>
      </c>
      <c r="E231" s="1" t="str">
        <f ca="1">VLOOKUP(IF(RANDBETWEEN(1,100)&lt;=70, 1, IF(RANDBETWEEN(1,100)&lt;=70+10, 2, IF(RANDBETWEEN(1,100)&lt;=70+10+10, 3, IF(RANDBETWEEN(1,100)&lt;=70+10+10+10, 4, 5)))),Datos1!$B$66:$C$70,2,FALSE)</f>
        <v>Paid</v>
      </c>
      <c r="F231" s="1" t="str">
        <f>VLOOKUP(B231,Datos1!$F$1:$H$52,2,FALSE)</f>
        <v>Pensilvania</v>
      </c>
      <c r="G231" s="8">
        <f t="shared" ca="1" si="30"/>
        <v>424164</v>
      </c>
      <c r="H231" s="8">
        <f t="shared" ca="1" si="31"/>
        <v>224806.92</v>
      </c>
      <c r="I231" s="9">
        <f t="shared" ca="1" si="24"/>
        <v>0.53</v>
      </c>
      <c r="J231" s="1" t="str">
        <f t="shared" si="25"/>
        <v>August</v>
      </c>
      <c r="K231" s="1">
        <f t="shared" si="26"/>
        <v>8</v>
      </c>
      <c r="L231" s="1" t="str">
        <f t="shared" si="27"/>
        <v>2019</v>
      </c>
      <c r="M231" s="1">
        <f t="shared" si="28"/>
        <v>33</v>
      </c>
      <c r="N231" s="10">
        <f t="shared" si="29"/>
        <v>3</v>
      </c>
    </row>
    <row r="232" spans="1:14" x14ac:dyDescent="0.25">
      <c r="A232" s="7">
        <v>43696</v>
      </c>
      <c r="B232" s="1" t="s">
        <v>28</v>
      </c>
      <c r="C232" s="1" t="str">
        <f>VLOOKUP(B232,Datos1!$F$1:$H$52,3,FALSE)</f>
        <v>Corporation</v>
      </c>
      <c r="D232" s="1" t="str">
        <f ca="1">VLOOKUP(IF(RANDBETWEEN(1,100)&lt;=60, 1, IF(RANDBETWEEN(1,100)&lt;=75, 2, 3)),Datos1!$B$62:$C$64,2,FALSE)</f>
        <v>FMCG</v>
      </c>
      <c r="E232" s="1" t="str">
        <f ca="1">VLOOKUP(IF(RANDBETWEEN(1,100)&lt;=70, 1, IF(RANDBETWEEN(1,100)&lt;=70+10, 2, IF(RANDBETWEEN(1,100)&lt;=70+10+10, 3, IF(RANDBETWEEN(1,100)&lt;=70+10+10+10, 4, 5)))),Datos1!$B$66:$C$70,2,FALSE)</f>
        <v>Paid</v>
      </c>
      <c r="F232" s="1" t="str">
        <f>VLOOKUP(B232,Datos1!$F$1:$H$52,2,FALSE)</f>
        <v>Texas</v>
      </c>
      <c r="G232" s="8">
        <f t="shared" ca="1" si="30"/>
        <v>543338</v>
      </c>
      <c r="H232" s="8">
        <f t="shared" ca="1" si="31"/>
        <v>342302.94</v>
      </c>
      <c r="I232" s="9">
        <f t="shared" ca="1" si="24"/>
        <v>0.63</v>
      </c>
      <c r="J232" s="1" t="str">
        <f t="shared" si="25"/>
        <v>August</v>
      </c>
      <c r="K232" s="1">
        <f t="shared" si="26"/>
        <v>8</v>
      </c>
      <c r="L232" s="1" t="str">
        <f t="shared" si="27"/>
        <v>2019</v>
      </c>
      <c r="M232" s="1">
        <f t="shared" si="28"/>
        <v>34</v>
      </c>
      <c r="N232" s="10">
        <f t="shared" si="29"/>
        <v>3</v>
      </c>
    </row>
    <row r="233" spans="1:14" x14ac:dyDescent="0.25">
      <c r="A233" s="7">
        <v>43697</v>
      </c>
      <c r="B233" s="1" t="s">
        <v>60</v>
      </c>
      <c r="C233" s="1" t="str">
        <f>VLOOKUP(B233,Datos1!$F$1:$H$52,3,FALSE)</f>
        <v>Medium-sized business</v>
      </c>
      <c r="D233" s="1" t="str">
        <f ca="1">VLOOKUP(IF(RANDBETWEEN(1,100)&lt;=60, 1, IF(RANDBETWEEN(1,100)&lt;=75, 2, 3)),Datos1!$B$62:$C$64,2,FALSE)</f>
        <v>Contract Manufacturing</v>
      </c>
      <c r="E233" s="1" t="str">
        <f ca="1">VLOOKUP(IF(RANDBETWEEN(1,100)&lt;=70, 1, IF(RANDBETWEEN(1,100)&lt;=70+10, 2, IF(RANDBETWEEN(1,100)&lt;=70+10+10, 3, IF(RANDBETWEEN(1,100)&lt;=70+10+10+10, 4, 5)))),Datos1!$B$66:$C$70,2,FALSE)</f>
        <v>Overdue</v>
      </c>
      <c r="F233" s="1" t="str">
        <f>VLOOKUP(B233,Datos1!$F$1:$H$52,2,FALSE)</f>
        <v>Virginia</v>
      </c>
      <c r="G233" s="8">
        <f t="shared" ca="1" si="30"/>
        <v>372606</v>
      </c>
      <c r="H233" s="8">
        <f t="shared" ca="1" si="31"/>
        <v>111781.8</v>
      </c>
      <c r="I233" s="9">
        <f t="shared" ca="1" si="24"/>
        <v>0.3</v>
      </c>
      <c r="J233" s="1" t="str">
        <f t="shared" si="25"/>
        <v>August</v>
      </c>
      <c r="K233" s="1">
        <f t="shared" si="26"/>
        <v>8</v>
      </c>
      <c r="L233" s="1" t="str">
        <f t="shared" si="27"/>
        <v>2019</v>
      </c>
      <c r="M233" s="1">
        <f t="shared" si="28"/>
        <v>34</v>
      </c>
      <c r="N233" s="10">
        <f t="shared" si="29"/>
        <v>3</v>
      </c>
    </row>
    <row r="234" spans="1:14" x14ac:dyDescent="0.25">
      <c r="A234" s="7">
        <v>43698</v>
      </c>
      <c r="B234" s="1" t="s">
        <v>24</v>
      </c>
      <c r="C234" s="1" t="str">
        <f>VLOOKUP(B234,Datos1!$F$1:$H$52,3,FALSE)</f>
        <v>Medium-sized business</v>
      </c>
      <c r="D234" s="1" t="str">
        <f ca="1">VLOOKUP(IF(RANDBETWEEN(1,100)&lt;=60, 1, IF(RANDBETWEEN(1,100)&lt;=75, 2, 3)),Datos1!$B$62:$C$64,2,FALSE)</f>
        <v>FMCG</v>
      </c>
      <c r="E234" s="1" t="str">
        <f ca="1">VLOOKUP(IF(RANDBETWEEN(1,100)&lt;=70, 1, IF(RANDBETWEEN(1,100)&lt;=70+10, 2, IF(RANDBETWEEN(1,100)&lt;=70+10+10, 3, IF(RANDBETWEEN(1,100)&lt;=70+10+10+10, 4, 5)))),Datos1!$B$66:$C$70,2,FALSE)</f>
        <v>Pending</v>
      </c>
      <c r="F234" s="1" t="str">
        <f>VLOOKUP(B234,Datos1!$F$1:$H$52,2,FALSE)</f>
        <v>Misuri</v>
      </c>
      <c r="G234" s="8">
        <f t="shared" ca="1" si="30"/>
        <v>419933</v>
      </c>
      <c r="H234" s="8">
        <f t="shared" ca="1" si="31"/>
        <v>159574.54</v>
      </c>
      <c r="I234" s="9">
        <f t="shared" ca="1" si="24"/>
        <v>0.38</v>
      </c>
      <c r="J234" s="1" t="str">
        <f t="shared" si="25"/>
        <v>August</v>
      </c>
      <c r="K234" s="1">
        <f t="shared" si="26"/>
        <v>8</v>
      </c>
      <c r="L234" s="1" t="str">
        <f t="shared" si="27"/>
        <v>2019</v>
      </c>
      <c r="M234" s="1">
        <f t="shared" si="28"/>
        <v>34</v>
      </c>
      <c r="N234" s="10">
        <f t="shared" si="29"/>
        <v>3</v>
      </c>
    </row>
    <row r="235" spans="1:14" x14ac:dyDescent="0.25">
      <c r="A235" s="7">
        <v>43699</v>
      </c>
      <c r="B235" s="1" t="s">
        <v>33</v>
      </c>
      <c r="C235" s="1" t="str">
        <f>VLOOKUP(B235,Datos1!$F$1:$H$52,3,FALSE)</f>
        <v>Corporation</v>
      </c>
      <c r="D235" s="1" t="str">
        <f ca="1">VLOOKUP(IF(RANDBETWEEN(1,100)&lt;=60, 1, IF(RANDBETWEEN(1,100)&lt;=75, 2, 3)),Datos1!$B$62:$C$64,2,FALSE)</f>
        <v>FMCG</v>
      </c>
      <c r="E235" s="1" t="str">
        <f ca="1">VLOOKUP(IF(RANDBETWEEN(1,100)&lt;=70, 1, IF(RANDBETWEEN(1,100)&lt;=70+10, 2, IF(RANDBETWEEN(1,100)&lt;=70+10+10, 3, IF(RANDBETWEEN(1,100)&lt;=70+10+10+10, 4, 5)))),Datos1!$B$66:$C$70,2,FALSE)</f>
        <v>Paid</v>
      </c>
      <c r="F235" s="1" t="str">
        <f>VLOOKUP(B235,Datos1!$F$1:$H$52,2,FALSE)</f>
        <v>Tennessee</v>
      </c>
      <c r="G235" s="8">
        <f t="shared" ca="1" si="30"/>
        <v>1490482</v>
      </c>
      <c r="H235" s="8">
        <f t="shared" ca="1" si="31"/>
        <v>760145.82000000007</v>
      </c>
      <c r="I235" s="9">
        <f t="shared" ca="1" si="24"/>
        <v>0.51</v>
      </c>
      <c r="J235" s="1" t="str">
        <f t="shared" si="25"/>
        <v>August</v>
      </c>
      <c r="K235" s="1">
        <f t="shared" si="26"/>
        <v>8</v>
      </c>
      <c r="L235" s="1" t="str">
        <f t="shared" si="27"/>
        <v>2019</v>
      </c>
      <c r="M235" s="1">
        <f t="shared" si="28"/>
        <v>34</v>
      </c>
      <c r="N235" s="10">
        <f t="shared" si="29"/>
        <v>3</v>
      </c>
    </row>
    <row r="236" spans="1:14" x14ac:dyDescent="0.25">
      <c r="A236" s="7">
        <v>43700</v>
      </c>
      <c r="B236" s="1" t="s">
        <v>56</v>
      </c>
      <c r="C236" s="1" t="str">
        <f>VLOOKUP(B236,Datos1!$F$1:$H$52,3,FALSE)</f>
        <v>Small business</v>
      </c>
      <c r="D236" s="1" t="str">
        <f ca="1">VLOOKUP(IF(RANDBETWEEN(1,100)&lt;=60, 1, IF(RANDBETWEEN(1,100)&lt;=75, 2, 3)),Datos1!$B$62:$C$64,2,FALSE)</f>
        <v>FMCG</v>
      </c>
      <c r="E236" s="1" t="str">
        <f ca="1">VLOOKUP(IF(RANDBETWEEN(1,100)&lt;=70, 1, IF(RANDBETWEEN(1,100)&lt;=70+10, 2, IF(RANDBETWEEN(1,100)&lt;=70+10+10, 3, IF(RANDBETWEEN(1,100)&lt;=70+10+10+10, 4, 5)))),Datos1!$B$66:$C$70,2,FALSE)</f>
        <v>Pending</v>
      </c>
      <c r="F236" s="1" t="str">
        <f>VLOOKUP(B236,Datos1!$F$1:$H$52,2,FALSE)</f>
        <v>Illinois</v>
      </c>
      <c r="G236" s="8">
        <f t="shared" ca="1" si="30"/>
        <v>118144</v>
      </c>
      <c r="H236" s="8">
        <f t="shared" ca="1" si="31"/>
        <v>57890.559999999998</v>
      </c>
      <c r="I236" s="9">
        <f t="shared" ca="1" si="24"/>
        <v>0.49</v>
      </c>
      <c r="J236" s="1" t="str">
        <f t="shared" si="25"/>
        <v>August</v>
      </c>
      <c r="K236" s="1">
        <f t="shared" si="26"/>
        <v>8</v>
      </c>
      <c r="L236" s="1" t="str">
        <f t="shared" si="27"/>
        <v>2019</v>
      </c>
      <c r="M236" s="1">
        <f t="shared" si="28"/>
        <v>34</v>
      </c>
      <c r="N236" s="10">
        <f t="shared" si="29"/>
        <v>3</v>
      </c>
    </row>
    <row r="237" spans="1:14" x14ac:dyDescent="0.25">
      <c r="A237" s="7">
        <v>43701</v>
      </c>
      <c r="B237" s="1" t="s">
        <v>16</v>
      </c>
      <c r="C237" s="1" t="str">
        <f>VLOOKUP(B237,Datos1!$F$1:$H$52,3,FALSE)</f>
        <v>Small business</v>
      </c>
      <c r="D237" s="1" t="str">
        <f ca="1">VLOOKUP(IF(RANDBETWEEN(1,100)&lt;=60, 1, IF(RANDBETWEEN(1,100)&lt;=75, 2, 3)),Datos1!$B$62:$C$64,2,FALSE)</f>
        <v>Contract Manufacturing</v>
      </c>
      <c r="E237" s="1" t="str">
        <f ca="1">VLOOKUP(IF(RANDBETWEEN(1,100)&lt;=70, 1, IF(RANDBETWEEN(1,100)&lt;=70+10, 2, IF(RANDBETWEEN(1,100)&lt;=70+10+10, 3, IF(RANDBETWEEN(1,100)&lt;=70+10+10+10, 4, 5)))),Datos1!$B$66:$C$70,2,FALSE)</f>
        <v>Pending</v>
      </c>
      <c r="F237" s="1" t="str">
        <f>VLOOKUP(B237,Datos1!$F$1:$H$52,2,FALSE)</f>
        <v>Nueva Jersey</v>
      </c>
      <c r="G237" s="8">
        <f t="shared" ca="1" si="30"/>
        <v>189860</v>
      </c>
      <c r="H237" s="8">
        <f t="shared" ca="1" si="31"/>
        <v>43667.8</v>
      </c>
      <c r="I237" s="9">
        <f t="shared" ca="1" si="24"/>
        <v>0.23</v>
      </c>
      <c r="J237" s="1" t="str">
        <f t="shared" si="25"/>
        <v>August</v>
      </c>
      <c r="K237" s="1">
        <f t="shared" si="26"/>
        <v>8</v>
      </c>
      <c r="L237" s="1" t="str">
        <f t="shared" si="27"/>
        <v>2019</v>
      </c>
      <c r="M237" s="1">
        <f t="shared" si="28"/>
        <v>34</v>
      </c>
      <c r="N237" s="10">
        <f t="shared" si="29"/>
        <v>3</v>
      </c>
    </row>
    <row r="238" spans="1:14" x14ac:dyDescent="0.25">
      <c r="A238" s="7">
        <v>43702</v>
      </c>
      <c r="B238" s="1" t="s">
        <v>35</v>
      </c>
      <c r="C238" s="1" t="str">
        <f>VLOOKUP(B238,Datos1!$F$1:$H$52,3,FALSE)</f>
        <v>Medium-sized business</v>
      </c>
      <c r="D238" s="1" t="str">
        <f ca="1">VLOOKUP(IF(RANDBETWEEN(1,100)&lt;=60, 1, IF(RANDBETWEEN(1,100)&lt;=75, 2, 3)),Datos1!$B$62:$C$64,2,FALSE)</f>
        <v>FMCG</v>
      </c>
      <c r="E238" s="1" t="str">
        <f ca="1">VLOOKUP(IF(RANDBETWEEN(1,100)&lt;=70, 1, IF(RANDBETWEEN(1,100)&lt;=70+10, 2, IF(RANDBETWEEN(1,100)&lt;=70+10+10, 3, IF(RANDBETWEEN(1,100)&lt;=70+10+10+10, 4, 5)))),Datos1!$B$66:$C$70,2,FALSE)</f>
        <v>Paid</v>
      </c>
      <c r="F238" s="1" t="str">
        <f>VLOOKUP(B238,Datos1!$F$1:$H$52,2,FALSE)</f>
        <v>Ohio</v>
      </c>
      <c r="G238" s="8">
        <f t="shared" ca="1" si="30"/>
        <v>345864</v>
      </c>
      <c r="H238" s="8">
        <f t="shared" ca="1" si="31"/>
        <v>186766.56000000003</v>
      </c>
      <c r="I238" s="9">
        <f t="shared" ca="1" si="24"/>
        <v>0.54</v>
      </c>
      <c r="J238" s="1" t="str">
        <f t="shared" si="25"/>
        <v>August</v>
      </c>
      <c r="K238" s="1">
        <f t="shared" si="26"/>
        <v>8</v>
      </c>
      <c r="L238" s="1" t="str">
        <f t="shared" si="27"/>
        <v>2019</v>
      </c>
      <c r="M238" s="1">
        <f t="shared" si="28"/>
        <v>34</v>
      </c>
      <c r="N238" s="10">
        <f t="shared" si="29"/>
        <v>3</v>
      </c>
    </row>
    <row r="239" spans="1:14" x14ac:dyDescent="0.25">
      <c r="A239" s="7">
        <v>43703</v>
      </c>
      <c r="B239" s="1" t="s">
        <v>56</v>
      </c>
      <c r="C239" s="1" t="str">
        <f>VLOOKUP(B239,Datos1!$F$1:$H$52,3,FALSE)</f>
        <v>Small business</v>
      </c>
      <c r="D239" s="1" t="str">
        <f ca="1">VLOOKUP(IF(RANDBETWEEN(1,100)&lt;=60, 1, IF(RANDBETWEEN(1,100)&lt;=75, 2, 3)),Datos1!$B$62:$C$64,2,FALSE)</f>
        <v>FMCG</v>
      </c>
      <c r="E239" s="1" t="str">
        <f ca="1">VLOOKUP(IF(RANDBETWEEN(1,100)&lt;=70, 1, IF(RANDBETWEEN(1,100)&lt;=70+10, 2, IF(RANDBETWEEN(1,100)&lt;=70+10+10, 3, IF(RANDBETWEEN(1,100)&lt;=70+10+10+10, 4, 5)))),Datos1!$B$66:$C$70,2,FALSE)</f>
        <v>Paid</v>
      </c>
      <c r="F239" s="1" t="str">
        <f>VLOOKUP(B239,Datos1!$F$1:$H$52,2,FALSE)</f>
        <v>Illinois</v>
      </c>
      <c r="G239" s="8">
        <f t="shared" ca="1" si="30"/>
        <v>114167</v>
      </c>
      <c r="H239" s="8">
        <f t="shared" ca="1" si="31"/>
        <v>74208.55</v>
      </c>
      <c r="I239" s="9">
        <f t="shared" ca="1" si="24"/>
        <v>0.65</v>
      </c>
      <c r="J239" s="1" t="str">
        <f t="shared" si="25"/>
        <v>August</v>
      </c>
      <c r="K239" s="1">
        <f t="shared" si="26"/>
        <v>8</v>
      </c>
      <c r="L239" s="1" t="str">
        <f t="shared" si="27"/>
        <v>2019</v>
      </c>
      <c r="M239" s="1">
        <f t="shared" si="28"/>
        <v>35</v>
      </c>
      <c r="N239" s="10">
        <f t="shared" si="29"/>
        <v>3</v>
      </c>
    </row>
    <row r="240" spans="1:14" x14ac:dyDescent="0.25">
      <c r="A240" s="7">
        <v>43704</v>
      </c>
      <c r="B240" s="1" t="s">
        <v>19</v>
      </c>
      <c r="C240" s="1" t="str">
        <f>VLOOKUP(B240,Datos1!$F$1:$H$52,3,FALSE)</f>
        <v>Corporation</v>
      </c>
      <c r="D240" s="1" t="str">
        <f ca="1">VLOOKUP(IF(RANDBETWEEN(1,100)&lt;=60, 1, IF(RANDBETWEEN(1,100)&lt;=75, 2, 3)),Datos1!$B$62:$C$64,2,FALSE)</f>
        <v>FMCG</v>
      </c>
      <c r="E240" s="1" t="str">
        <f ca="1">VLOOKUP(IF(RANDBETWEEN(1,100)&lt;=70, 1, IF(RANDBETWEEN(1,100)&lt;=70+10, 2, IF(RANDBETWEEN(1,100)&lt;=70+10+10, 3, IF(RANDBETWEEN(1,100)&lt;=70+10+10+10, 4, 5)))),Datos1!$B$66:$C$70,2,FALSE)</f>
        <v>Paid</v>
      </c>
      <c r="F240" s="1" t="str">
        <f>VLOOKUP(B240,Datos1!$F$1:$H$52,2,FALSE)</f>
        <v>Virginia</v>
      </c>
      <c r="G240" s="8">
        <f t="shared" ca="1" si="30"/>
        <v>881960</v>
      </c>
      <c r="H240" s="8">
        <f t="shared" ca="1" si="31"/>
        <v>370423.2</v>
      </c>
      <c r="I240" s="9">
        <f t="shared" ca="1" si="24"/>
        <v>0.42</v>
      </c>
      <c r="J240" s="1" t="str">
        <f t="shared" si="25"/>
        <v>August</v>
      </c>
      <c r="K240" s="1">
        <f t="shared" si="26"/>
        <v>8</v>
      </c>
      <c r="L240" s="1" t="str">
        <f t="shared" si="27"/>
        <v>2019</v>
      </c>
      <c r="M240" s="1">
        <f t="shared" si="28"/>
        <v>35</v>
      </c>
      <c r="N240" s="10">
        <f t="shared" si="29"/>
        <v>3</v>
      </c>
    </row>
    <row r="241" spans="1:14" x14ac:dyDescent="0.25">
      <c r="A241" s="7">
        <v>43705</v>
      </c>
      <c r="B241" s="1" t="s">
        <v>60</v>
      </c>
      <c r="C241" s="1" t="str">
        <f>VLOOKUP(B241,Datos1!$F$1:$H$52,3,FALSE)</f>
        <v>Medium-sized business</v>
      </c>
      <c r="D241" s="1" t="str">
        <f ca="1">VLOOKUP(IF(RANDBETWEEN(1,100)&lt;=60, 1, IF(RANDBETWEEN(1,100)&lt;=75, 2, 3)),Datos1!$B$62:$C$64,2,FALSE)</f>
        <v>Industrial cereal products</v>
      </c>
      <c r="E241" s="1" t="str">
        <f ca="1">VLOOKUP(IF(RANDBETWEEN(1,100)&lt;=70, 1, IF(RANDBETWEEN(1,100)&lt;=70+10, 2, IF(RANDBETWEEN(1,100)&lt;=70+10+10, 3, IF(RANDBETWEEN(1,100)&lt;=70+10+10+10, 4, 5)))),Datos1!$B$66:$C$70,2,FALSE)</f>
        <v>Paid</v>
      </c>
      <c r="F241" s="1" t="str">
        <f>VLOOKUP(B241,Datos1!$F$1:$H$52,2,FALSE)</f>
        <v>Virginia</v>
      </c>
      <c r="G241" s="8">
        <f t="shared" ca="1" si="30"/>
        <v>407082</v>
      </c>
      <c r="H241" s="8">
        <f t="shared" ca="1" si="31"/>
        <v>77345.58</v>
      </c>
      <c r="I241" s="9">
        <f t="shared" ca="1" si="24"/>
        <v>0.19</v>
      </c>
      <c r="J241" s="1" t="str">
        <f t="shared" si="25"/>
        <v>August</v>
      </c>
      <c r="K241" s="1">
        <f t="shared" si="26"/>
        <v>8</v>
      </c>
      <c r="L241" s="1" t="str">
        <f t="shared" si="27"/>
        <v>2019</v>
      </c>
      <c r="M241" s="1">
        <f t="shared" si="28"/>
        <v>35</v>
      </c>
      <c r="N241" s="10">
        <f t="shared" si="29"/>
        <v>3</v>
      </c>
    </row>
    <row r="242" spans="1:14" x14ac:dyDescent="0.25">
      <c r="A242" s="7">
        <v>43706</v>
      </c>
      <c r="B242" s="1" t="s">
        <v>10</v>
      </c>
      <c r="C242" s="1" t="str">
        <f>VLOOKUP(B242,Datos1!$F$1:$H$52,3,FALSE)</f>
        <v>Corporation</v>
      </c>
      <c r="D242" s="1" t="str">
        <f ca="1">VLOOKUP(IF(RANDBETWEEN(1,100)&lt;=60, 1, IF(RANDBETWEEN(1,100)&lt;=75, 2, 3)),Datos1!$B$62:$C$64,2,FALSE)</f>
        <v>FMCG</v>
      </c>
      <c r="E242" s="1" t="str">
        <f ca="1">VLOOKUP(IF(RANDBETWEEN(1,100)&lt;=70, 1, IF(RANDBETWEEN(1,100)&lt;=70+10, 2, IF(RANDBETWEEN(1,100)&lt;=70+10+10, 3, IF(RANDBETWEEN(1,100)&lt;=70+10+10+10, 4, 5)))),Datos1!$B$66:$C$70,2,FALSE)</f>
        <v>Pending</v>
      </c>
      <c r="F242" s="1" t="str">
        <f>VLOOKUP(B242,Datos1!$F$1:$H$52,2,FALSE)</f>
        <v>Texas</v>
      </c>
      <c r="G242" s="8">
        <f t="shared" ca="1" si="30"/>
        <v>1233406</v>
      </c>
      <c r="H242" s="8">
        <f t="shared" ca="1" si="31"/>
        <v>678373.3</v>
      </c>
      <c r="I242" s="9">
        <f t="shared" ca="1" si="24"/>
        <v>0.55000000000000004</v>
      </c>
      <c r="J242" s="1" t="str">
        <f t="shared" si="25"/>
        <v>August</v>
      </c>
      <c r="K242" s="1">
        <f t="shared" si="26"/>
        <v>8</v>
      </c>
      <c r="L242" s="1" t="str">
        <f t="shared" si="27"/>
        <v>2019</v>
      </c>
      <c r="M242" s="1">
        <f t="shared" si="28"/>
        <v>35</v>
      </c>
      <c r="N242" s="10">
        <f t="shared" si="29"/>
        <v>3</v>
      </c>
    </row>
    <row r="243" spans="1:14" x14ac:dyDescent="0.25">
      <c r="A243" s="7">
        <v>43707</v>
      </c>
      <c r="B243" s="1" t="s">
        <v>55</v>
      </c>
      <c r="C243" s="1" t="str">
        <f>VLOOKUP(B243,Datos1!$F$1:$H$52,3,FALSE)</f>
        <v>Medium-sized business</v>
      </c>
      <c r="D243" s="1" t="str">
        <f ca="1">VLOOKUP(IF(RANDBETWEEN(1,100)&lt;=60, 1, IF(RANDBETWEEN(1,100)&lt;=75, 2, 3)),Datos1!$B$62:$C$64,2,FALSE)</f>
        <v>Contract Manufacturing</v>
      </c>
      <c r="E243" s="1" t="str">
        <f ca="1">VLOOKUP(IF(RANDBETWEEN(1,100)&lt;=70, 1, IF(RANDBETWEEN(1,100)&lt;=70+10, 2, IF(RANDBETWEEN(1,100)&lt;=70+10+10, 3, IF(RANDBETWEEN(1,100)&lt;=70+10+10+10, 4, 5)))),Datos1!$B$66:$C$70,2,FALSE)</f>
        <v>Paid</v>
      </c>
      <c r="F243" s="1" t="str">
        <f>VLOOKUP(B243,Datos1!$F$1:$H$52,2,FALSE)</f>
        <v>Pensilvania</v>
      </c>
      <c r="G243" s="8">
        <f t="shared" ca="1" si="30"/>
        <v>455639</v>
      </c>
      <c r="H243" s="8">
        <f t="shared" ca="1" si="31"/>
        <v>145804.48000000001</v>
      </c>
      <c r="I243" s="9">
        <f t="shared" ca="1" si="24"/>
        <v>0.32</v>
      </c>
      <c r="J243" s="1" t="str">
        <f t="shared" si="25"/>
        <v>August</v>
      </c>
      <c r="K243" s="1">
        <f t="shared" si="26"/>
        <v>8</v>
      </c>
      <c r="L243" s="1" t="str">
        <f t="shared" si="27"/>
        <v>2019</v>
      </c>
      <c r="M243" s="1">
        <f t="shared" si="28"/>
        <v>35</v>
      </c>
      <c r="N243" s="10">
        <f t="shared" si="29"/>
        <v>3</v>
      </c>
    </row>
    <row r="244" spans="1:14" x14ac:dyDescent="0.25">
      <c r="A244" s="7">
        <v>43708</v>
      </c>
      <c r="B244" s="1" t="s">
        <v>51</v>
      </c>
      <c r="C244" s="1" t="str">
        <f>VLOOKUP(B244,Datos1!$F$1:$H$52,3,FALSE)</f>
        <v>Corporation</v>
      </c>
      <c r="D244" s="1" t="str">
        <f ca="1">VLOOKUP(IF(RANDBETWEEN(1,100)&lt;=60, 1, IF(RANDBETWEEN(1,100)&lt;=75, 2, 3)),Datos1!$B$62:$C$64,2,FALSE)</f>
        <v>Industrial cereal products</v>
      </c>
      <c r="E244" s="1" t="str">
        <f ca="1">VLOOKUP(IF(RANDBETWEEN(1,100)&lt;=70, 1, IF(RANDBETWEEN(1,100)&lt;=70+10, 2, IF(RANDBETWEEN(1,100)&lt;=70+10+10, 3, IF(RANDBETWEEN(1,100)&lt;=70+10+10+10, 4, 5)))),Datos1!$B$66:$C$70,2,FALSE)</f>
        <v>Paid</v>
      </c>
      <c r="F244" s="1" t="str">
        <f>VLOOKUP(B244,Datos1!$F$1:$H$52,2,FALSE)</f>
        <v>California</v>
      </c>
      <c r="G244" s="8">
        <f t="shared" ca="1" si="30"/>
        <v>1028506</v>
      </c>
      <c r="H244" s="8">
        <f t="shared" ca="1" si="31"/>
        <v>287981.68000000005</v>
      </c>
      <c r="I244" s="9">
        <f t="shared" ca="1" si="24"/>
        <v>0.28000000000000003</v>
      </c>
      <c r="J244" s="1" t="str">
        <f t="shared" si="25"/>
        <v>August</v>
      </c>
      <c r="K244" s="1">
        <f t="shared" si="26"/>
        <v>8</v>
      </c>
      <c r="L244" s="1" t="str">
        <f t="shared" si="27"/>
        <v>2019</v>
      </c>
      <c r="M244" s="1">
        <f t="shared" si="28"/>
        <v>35</v>
      </c>
      <c r="N244" s="10">
        <f t="shared" si="29"/>
        <v>3</v>
      </c>
    </row>
    <row r="245" spans="1:14" x14ac:dyDescent="0.25">
      <c r="A245" s="7">
        <v>43709</v>
      </c>
      <c r="B245" s="1" t="s">
        <v>55</v>
      </c>
      <c r="C245" s="1" t="str">
        <f>VLOOKUP(B245,Datos1!$F$1:$H$52,3,FALSE)</f>
        <v>Medium-sized business</v>
      </c>
      <c r="D245" s="1" t="str">
        <f ca="1">VLOOKUP(IF(RANDBETWEEN(1,100)&lt;=60, 1, IF(RANDBETWEEN(1,100)&lt;=75, 2, 3)),Datos1!$B$62:$C$64,2,FALSE)</f>
        <v>FMCG</v>
      </c>
      <c r="E245" s="1" t="str">
        <f ca="1">VLOOKUP(IF(RANDBETWEEN(1,100)&lt;=70, 1, IF(RANDBETWEEN(1,100)&lt;=70+10, 2, IF(RANDBETWEEN(1,100)&lt;=70+10+10, 3, IF(RANDBETWEEN(1,100)&lt;=70+10+10+10, 4, 5)))),Datos1!$B$66:$C$70,2,FALSE)</f>
        <v>Paid</v>
      </c>
      <c r="F245" s="1" t="str">
        <f>VLOOKUP(B245,Datos1!$F$1:$H$52,2,FALSE)</f>
        <v>Pensilvania</v>
      </c>
      <c r="G245" s="8">
        <f t="shared" ca="1" si="30"/>
        <v>440028</v>
      </c>
      <c r="H245" s="8">
        <f t="shared" ca="1" si="31"/>
        <v>281617.91999999998</v>
      </c>
      <c r="I245" s="9">
        <f t="shared" ca="1" si="24"/>
        <v>0.64</v>
      </c>
      <c r="J245" s="1" t="str">
        <f t="shared" si="25"/>
        <v>September</v>
      </c>
      <c r="K245" s="1">
        <f t="shared" si="26"/>
        <v>9</v>
      </c>
      <c r="L245" s="1" t="str">
        <f t="shared" si="27"/>
        <v>2019</v>
      </c>
      <c r="M245" s="1">
        <f t="shared" si="28"/>
        <v>35</v>
      </c>
      <c r="N245" s="10">
        <f t="shared" si="29"/>
        <v>3</v>
      </c>
    </row>
    <row r="246" spans="1:14" x14ac:dyDescent="0.25">
      <c r="A246" s="7">
        <v>43710</v>
      </c>
      <c r="B246" s="1" t="s">
        <v>56</v>
      </c>
      <c r="C246" s="1" t="str">
        <f>VLOOKUP(B246,Datos1!$F$1:$H$52,3,FALSE)</f>
        <v>Small business</v>
      </c>
      <c r="D246" s="1" t="str">
        <f ca="1">VLOOKUP(IF(RANDBETWEEN(1,100)&lt;=60, 1, IF(RANDBETWEEN(1,100)&lt;=75, 2, 3)),Datos1!$B$62:$C$64,2,FALSE)</f>
        <v>Contract Manufacturing</v>
      </c>
      <c r="E246" s="1" t="str">
        <f ca="1">VLOOKUP(IF(RANDBETWEEN(1,100)&lt;=70, 1, IF(RANDBETWEEN(1,100)&lt;=70+10, 2, IF(RANDBETWEEN(1,100)&lt;=70+10+10, 3, IF(RANDBETWEEN(1,100)&lt;=70+10+10+10, 4, 5)))),Datos1!$B$66:$C$70,2,FALSE)</f>
        <v>Paid</v>
      </c>
      <c r="F246" s="1" t="str">
        <f>VLOOKUP(B246,Datos1!$F$1:$H$52,2,FALSE)</f>
        <v>Illinois</v>
      </c>
      <c r="G246" s="8">
        <f t="shared" ca="1" si="30"/>
        <v>133115</v>
      </c>
      <c r="H246" s="8">
        <f t="shared" ca="1" si="31"/>
        <v>49252.55</v>
      </c>
      <c r="I246" s="9">
        <f t="shared" ca="1" si="24"/>
        <v>0.37</v>
      </c>
      <c r="J246" s="1" t="str">
        <f t="shared" si="25"/>
        <v>September</v>
      </c>
      <c r="K246" s="1">
        <f t="shared" si="26"/>
        <v>9</v>
      </c>
      <c r="L246" s="1" t="str">
        <f t="shared" si="27"/>
        <v>2019</v>
      </c>
      <c r="M246" s="1">
        <f t="shared" si="28"/>
        <v>36</v>
      </c>
      <c r="N246" s="10">
        <f t="shared" si="29"/>
        <v>3</v>
      </c>
    </row>
    <row r="247" spans="1:14" x14ac:dyDescent="0.25">
      <c r="A247" s="7">
        <v>43711</v>
      </c>
      <c r="B247" s="1" t="s">
        <v>15</v>
      </c>
      <c r="C247" s="1" t="str">
        <f>VLOOKUP(B247,Datos1!$F$1:$H$52,3,FALSE)</f>
        <v>Medium-sized business</v>
      </c>
      <c r="D247" s="1" t="str">
        <f ca="1">VLOOKUP(IF(RANDBETWEEN(1,100)&lt;=60, 1, IF(RANDBETWEEN(1,100)&lt;=75, 2, 3)),Datos1!$B$62:$C$64,2,FALSE)</f>
        <v>FMCG</v>
      </c>
      <c r="E247" s="1" t="str">
        <f ca="1">VLOOKUP(IF(RANDBETWEEN(1,100)&lt;=70, 1, IF(RANDBETWEEN(1,100)&lt;=70+10, 2, IF(RANDBETWEEN(1,100)&lt;=70+10+10, 3, IF(RANDBETWEEN(1,100)&lt;=70+10+10+10, 4, 5)))),Datos1!$B$66:$C$70,2,FALSE)</f>
        <v>Paid</v>
      </c>
      <c r="F247" s="1" t="str">
        <f>VLOOKUP(B247,Datos1!$F$1:$H$52,2,FALSE)</f>
        <v>Míchigan</v>
      </c>
      <c r="G247" s="8">
        <f t="shared" ca="1" si="30"/>
        <v>259873</v>
      </c>
      <c r="H247" s="8">
        <f t="shared" ca="1" si="31"/>
        <v>127337.77</v>
      </c>
      <c r="I247" s="9">
        <f t="shared" ca="1" si="24"/>
        <v>0.49</v>
      </c>
      <c r="J247" s="1" t="str">
        <f t="shared" si="25"/>
        <v>September</v>
      </c>
      <c r="K247" s="1">
        <f t="shared" si="26"/>
        <v>9</v>
      </c>
      <c r="L247" s="1" t="str">
        <f t="shared" si="27"/>
        <v>2019</v>
      </c>
      <c r="M247" s="1">
        <f t="shared" si="28"/>
        <v>36</v>
      </c>
      <c r="N247" s="10">
        <f t="shared" si="29"/>
        <v>3</v>
      </c>
    </row>
    <row r="248" spans="1:14" x14ac:dyDescent="0.25">
      <c r="A248" s="7">
        <v>43712</v>
      </c>
      <c r="B248" s="1" t="s">
        <v>37</v>
      </c>
      <c r="C248" s="1" t="str">
        <f>VLOOKUP(B248,Datos1!$F$1:$H$52,3,FALSE)</f>
        <v>Small business</v>
      </c>
      <c r="D248" s="1" t="str">
        <f ca="1">VLOOKUP(IF(RANDBETWEEN(1,100)&lt;=60, 1, IF(RANDBETWEEN(1,100)&lt;=75, 2, 3)),Datos1!$B$62:$C$64,2,FALSE)</f>
        <v>Contract Manufacturing</v>
      </c>
      <c r="E248" s="1" t="str">
        <f ca="1">VLOOKUP(IF(RANDBETWEEN(1,100)&lt;=70, 1, IF(RANDBETWEEN(1,100)&lt;=70+10, 2, IF(RANDBETWEEN(1,100)&lt;=70+10+10, 3, IF(RANDBETWEEN(1,100)&lt;=70+10+10+10, 4, 5)))),Datos1!$B$66:$C$70,2,FALSE)</f>
        <v>Paid</v>
      </c>
      <c r="F248" s="1" t="str">
        <f>VLOOKUP(B248,Datos1!$F$1:$H$52,2,FALSE)</f>
        <v>Massachusetts</v>
      </c>
      <c r="G248" s="8">
        <f t="shared" ca="1" si="30"/>
        <v>227220</v>
      </c>
      <c r="H248" s="8">
        <f t="shared" ca="1" si="31"/>
        <v>88615.8</v>
      </c>
      <c r="I248" s="9">
        <f t="shared" ca="1" si="24"/>
        <v>0.39</v>
      </c>
      <c r="J248" s="1" t="str">
        <f t="shared" si="25"/>
        <v>September</v>
      </c>
      <c r="K248" s="1">
        <f t="shared" si="26"/>
        <v>9</v>
      </c>
      <c r="L248" s="1" t="str">
        <f t="shared" si="27"/>
        <v>2019</v>
      </c>
      <c r="M248" s="1">
        <f t="shared" si="28"/>
        <v>36</v>
      </c>
      <c r="N248" s="10">
        <f t="shared" si="29"/>
        <v>3</v>
      </c>
    </row>
    <row r="249" spans="1:14" x14ac:dyDescent="0.25">
      <c r="A249" s="7">
        <v>43713</v>
      </c>
      <c r="B249" s="1" t="s">
        <v>15</v>
      </c>
      <c r="C249" s="1" t="str">
        <f>VLOOKUP(B249,Datos1!$F$1:$H$52,3,FALSE)</f>
        <v>Medium-sized business</v>
      </c>
      <c r="D249" s="1" t="str">
        <f ca="1">VLOOKUP(IF(RANDBETWEEN(1,100)&lt;=60, 1, IF(RANDBETWEEN(1,100)&lt;=75, 2, 3)),Datos1!$B$62:$C$64,2,FALSE)</f>
        <v>FMCG</v>
      </c>
      <c r="E249" s="1" t="str">
        <f ca="1">VLOOKUP(IF(RANDBETWEEN(1,100)&lt;=70, 1, IF(RANDBETWEEN(1,100)&lt;=70+10, 2, IF(RANDBETWEEN(1,100)&lt;=70+10+10, 3, IF(RANDBETWEEN(1,100)&lt;=70+10+10+10, 4, 5)))),Datos1!$B$66:$C$70,2,FALSE)</f>
        <v>Paid</v>
      </c>
      <c r="F249" s="1" t="str">
        <f>VLOOKUP(B249,Datos1!$F$1:$H$52,2,FALSE)</f>
        <v>Míchigan</v>
      </c>
      <c r="G249" s="8">
        <f t="shared" ca="1" si="30"/>
        <v>436436</v>
      </c>
      <c r="H249" s="8">
        <f t="shared" ca="1" si="31"/>
        <v>205124.91999999998</v>
      </c>
      <c r="I249" s="9">
        <f t="shared" ca="1" si="24"/>
        <v>0.47</v>
      </c>
      <c r="J249" s="1" t="str">
        <f t="shared" si="25"/>
        <v>September</v>
      </c>
      <c r="K249" s="1">
        <f t="shared" si="26"/>
        <v>9</v>
      </c>
      <c r="L249" s="1" t="str">
        <f t="shared" si="27"/>
        <v>2019</v>
      </c>
      <c r="M249" s="1">
        <f t="shared" si="28"/>
        <v>36</v>
      </c>
      <c r="N249" s="10">
        <f t="shared" si="29"/>
        <v>3</v>
      </c>
    </row>
    <row r="250" spans="1:14" x14ac:dyDescent="0.25">
      <c r="A250" s="7">
        <v>43714</v>
      </c>
      <c r="B250" s="1" t="s">
        <v>22</v>
      </c>
      <c r="C250" s="1" t="str">
        <f>VLOOKUP(B250,Datos1!$F$1:$H$52,3,FALSE)</f>
        <v>Corporation</v>
      </c>
      <c r="D250" s="1" t="str">
        <f ca="1">VLOOKUP(IF(RANDBETWEEN(1,100)&lt;=60, 1, IF(RANDBETWEEN(1,100)&lt;=75, 2, 3)),Datos1!$B$62:$C$64,2,FALSE)</f>
        <v>FMCG</v>
      </c>
      <c r="E250" s="1" t="str">
        <f ca="1">VLOOKUP(IF(RANDBETWEEN(1,100)&lt;=70, 1, IF(RANDBETWEEN(1,100)&lt;=70+10, 2, IF(RANDBETWEEN(1,100)&lt;=70+10+10, 3, IF(RANDBETWEEN(1,100)&lt;=70+10+10+10, 4, 5)))),Datos1!$B$66:$C$70,2,FALSE)</f>
        <v>Paid</v>
      </c>
      <c r="F250" s="1" t="str">
        <f>VLOOKUP(B250,Datos1!$F$1:$H$52,2,FALSE)</f>
        <v>Míchigan</v>
      </c>
      <c r="G250" s="8">
        <f t="shared" ca="1" si="30"/>
        <v>545469</v>
      </c>
      <c r="H250" s="8">
        <f t="shared" ca="1" si="31"/>
        <v>327281.39999999997</v>
      </c>
      <c r="I250" s="9">
        <f t="shared" ca="1" si="24"/>
        <v>0.6</v>
      </c>
      <c r="J250" s="1" t="str">
        <f t="shared" si="25"/>
        <v>September</v>
      </c>
      <c r="K250" s="1">
        <f t="shared" si="26"/>
        <v>9</v>
      </c>
      <c r="L250" s="1" t="str">
        <f t="shared" si="27"/>
        <v>2019</v>
      </c>
      <c r="M250" s="1">
        <f t="shared" si="28"/>
        <v>36</v>
      </c>
      <c r="N250" s="10">
        <f t="shared" si="29"/>
        <v>3</v>
      </c>
    </row>
    <row r="251" spans="1:14" x14ac:dyDescent="0.25">
      <c r="A251" s="7">
        <v>43715</v>
      </c>
      <c r="B251" s="1" t="s">
        <v>12</v>
      </c>
      <c r="C251" s="1" t="str">
        <f>VLOOKUP(B251,Datos1!$F$1:$H$52,3,FALSE)</f>
        <v>Corporation</v>
      </c>
      <c r="D251" s="1" t="str">
        <f ca="1">VLOOKUP(IF(RANDBETWEEN(1,100)&lt;=60, 1, IF(RANDBETWEEN(1,100)&lt;=75, 2, 3)),Datos1!$B$62:$C$64,2,FALSE)</f>
        <v>Contract Manufacturing</v>
      </c>
      <c r="E2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251" s="1" t="str">
        <f>VLOOKUP(B251,Datos1!$F$1:$H$52,2,FALSE)</f>
        <v>Washington</v>
      </c>
      <c r="G251" s="8">
        <f t="shared" ca="1" si="30"/>
        <v>1043992</v>
      </c>
      <c r="H251" s="8">
        <f t="shared" ca="1" si="31"/>
        <v>323637.52</v>
      </c>
      <c r="I251" s="9">
        <f t="shared" ca="1" si="24"/>
        <v>0.31</v>
      </c>
      <c r="J251" s="1" t="str">
        <f t="shared" si="25"/>
        <v>September</v>
      </c>
      <c r="K251" s="1">
        <f t="shared" si="26"/>
        <v>9</v>
      </c>
      <c r="L251" s="1" t="str">
        <f t="shared" si="27"/>
        <v>2019</v>
      </c>
      <c r="M251" s="1">
        <f t="shared" si="28"/>
        <v>36</v>
      </c>
      <c r="N251" s="10">
        <f t="shared" si="29"/>
        <v>3</v>
      </c>
    </row>
    <row r="252" spans="1:14" x14ac:dyDescent="0.25">
      <c r="A252" s="7">
        <v>43716</v>
      </c>
      <c r="B252" s="1" t="s">
        <v>48</v>
      </c>
      <c r="C252" s="1" t="str">
        <f>VLOOKUP(B252,Datos1!$F$1:$H$52,3,FALSE)</f>
        <v>Corporation</v>
      </c>
      <c r="D252" s="1" t="str">
        <f ca="1">VLOOKUP(IF(RANDBETWEEN(1,100)&lt;=60, 1, IF(RANDBETWEEN(1,100)&lt;=75, 2, 3)),Datos1!$B$62:$C$64,2,FALSE)</f>
        <v>Contract Manufacturing</v>
      </c>
      <c r="E252" s="1" t="str">
        <f ca="1">VLOOKUP(IF(RANDBETWEEN(1,100)&lt;=70, 1, IF(RANDBETWEEN(1,100)&lt;=70+10, 2, IF(RANDBETWEEN(1,100)&lt;=70+10+10, 3, IF(RANDBETWEEN(1,100)&lt;=70+10+10+10, 4, 5)))),Datos1!$B$66:$C$70,2,FALSE)</f>
        <v>Overdue</v>
      </c>
      <c r="F252" s="1" t="str">
        <f>VLOOKUP(B252,Datos1!$F$1:$H$52,2,FALSE)</f>
        <v>California</v>
      </c>
      <c r="G252" s="8">
        <f t="shared" ca="1" si="30"/>
        <v>1399980</v>
      </c>
      <c r="H252" s="8">
        <f t="shared" ca="1" si="31"/>
        <v>475993.2</v>
      </c>
      <c r="I252" s="9">
        <f t="shared" ca="1" si="24"/>
        <v>0.34</v>
      </c>
      <c r="J252" s="1" t="str">
        <f t="shared" si="25"/>
        <v>September</v>
      </c>
      <c r="K252" s="1">
        <f t="shared" si="26"/>
        <v>9</v>
      </c>
      <c r="L252" s="1" t="str">
        <f t="shared" si="27"/>
        <v>2019</v>
      </c>
      <c r="M252" s="1">
        <f t="shared" si="28"/>
        <v>36</v>
      </c>
      <c r="N252" s="10">
        <f t="shared" si="29"/>
        <v>3</v>
      </c>
    </row>
    <row r="253" spans="1:14" x14ac:dyDescent="0.25">
      <c r="A253" s="7">
        <v>43717</v>
      </c>
      <c r="B253" s="1" t="s">
        <v>58</v>
      </c>
      <c r="C253" s="1" t="str">
        <f>VLOOKUP(B253,Datos1!$F$1:$H$52,3,FALSE)</f>
        <v>Corporation</v>
      </c>
      <c r="D253" s="1" t="str">
        <f ca="1">VLOOKUP(IF(RANDBETWEEN(1,100)&lt;=60, 1, IF(RANDBETWEEN(1,100)&lt;=75, 2, 3)),Datos1!$B$62:$C$64,2,FALSE)</f>
        <v>Contract Manufacturing</v>
      </c>
      <c r="E253" s="1" t="str">
        <f ca="1">VLOOKUP(IF(RANDBETWEEN(1,100)&lt;=70, 1, IF(RANDBETWEEN(1,100)&lt;=70+10, 2, IF(RANDBETWEEN(1,100)&lt;=70+10+10, 3, IF(RANDBETWEEN(1,100)&lt;=70+10+10+10, 4, 5)))),Datos1!$B$66:$C$70,2,FALSE)</f>
        <v>Paid</v>
      </c>
      <c r="F253" s="1" t="str">
        <f>VLOOKUP(B253,Datos1!$F$1:$H$52,2,FALSE)</f>
        <v>Míchigan</v>
      </c>
      <c r="G253" s="8">
        <f t="shared" ca="1" si="30"/>
        <v>1212500</v>
      </c>
      <c r="H253" s="8">
        <f t="shared" ca="1" si="31"/>
        <v>303125</v>
      </c>
      <c r="I253" s="9">
        <f t="shared" ca="1" si="24"/>
        <v>0.25</v>
      </c>
      <c r="J253" s="1" t="str">
        <f t="shared" si="25"/>
        <v>September</v>
      </c>
      <c r="K253" s="1">
        <f t="shared" si="26"/>
        <v>9</v>
      </c>
      <c r="L253" s="1" t="str">
        <f t="shared" si="27"/>
        <v>2019</v>
      </c>
      <c r="M253" s="1">
        <f t="shared" si="28"/>
        <v>37</v>
      </c>
      <c r="N253" s="10">
        <f t="shared" si="29"/>
        <v>3</v>
      </c>
    </row>
    <row r="254" spans="1:14" x14ac:dyDescent="0.25">
      <c r="A254" s="7">
        <v>43718</v>
      </c>
      <c r="B254" s="1" t="s">
        <v>6</v>
      </c>
      <c r="C254" s="1" t="str">
        <f>VLOOKUP(B254,Datos1!$F$1:$H$52,3,FALSE)</f>
        <v>Corporation</v>
      </c>
      <c r="D254" s="1" t="str">
        <f ca="1">VLOOKUP(IF(RANDBETWEEN(1,100)&lt;=60, 1, IF(RANDBETWEEN(1,100)&lt;=75, 2, 3)),Datos1!$B$62:$C$64,2,FALSE)</f>
        <v>FMCG</v>
      </c>
      <c r="E254" s="1" t="str">
        <f ca="1">VLOOKUP(IF(RANDBETWEEN(1,100)&lt;=70, 1, IF(RANDBETWEEN(1,100)&lt;=70+10, 2, IF(RANDBETWEEN(1,100)&lt;=70+10+10, 3, IF(RANDBETWEEN(1,100)&lt;=70+10+10+10, 4, 5)))),Datos1!$B$66:$C$70,2,FALSE)</f>
        <v>Paid</v>
      </c>
      <c r="F254" s="1" t="str">
        <f>VLOOKUP(B254,Datos1!$F$1:$H$52,2,FALSE)</f>
        <v>Washington</v>
      </c>
      <c r="G254" s="8">
        <f t="shared" ca="1" si="30"/>
        <v>986676</v>
      </c>
      <c r="H254" s="8">
        <f t="shared" ca="1" si="31"/>
        <v>424270.68</v>
      </c>
      <c r="I254" s="9">
        <f t="shared" ca="1" si="24"/>
        <v>0.43</v>
      </c>
      <c r="J254" s="1" t="str">
        <f t="shared" si="25"/>
        <v>September</v>
      </c>
      <c r="K254" s="1">
        <f t="shared" si="26"/>
        <v>9</v>
      </c>
      <c r="L254" s="1" t="str">
        <f t="shared" si="27"/>
        <v>2019</v>
      </c>
      <c r="M254" s="1">
        <f t="shared" si="28"/>
        <v>37</v>
      </c>
      <c r="N254" s="10">
        <f t="shared" si="29"/>
        <v>3</v>
      </c>
    </row>
    <row r="255" spans="1:14" x14ac:dyDescent="0.25">
      <c r="A255" s="7">
        <v>43719</v>
      </c>
      <c r="B255" s="1" t="s">
        <v>60</v>
      </c>
      <c r="C255" s="1" t="str">
        <f>VLOOKUP(B255,Datos1!$F$1:$H$52,3,FALSE)</f>
        <v>Medium-sized business</v>
      </c>
      <c r="D255" s="1" t="str">
        <f ca="1">VLOOKUP(IF(RANDBETWEEN(1,100)&lt;=60, 1, IF(RANDBETWEEN(1,100)&lt;=75, 2, 3)),Datos1!$B$62:$C$64,2,FALSE)</f>
        <v>FMCG</v>
      </c>
      <c r="E255" s="1" t="str">
        <f ca="1">VLOOKUP(IF(RANDBETWEEN(1,100)&lt;=70, 1, IF(RANDBETWEEN(1,100)&lt;=70+10, 2, IF(RANDBETWEEN(1,100)&lt;=70+10+10, 3, IF(RANDBETWEEN(1,100)&lt;=70+10+10+10, 4, 5)))),Datos1!$B$66:$C$70,2,FALSE)</f>
        <v>Overdue</v>
      </c>
      <c r="F255" s="1" t="str">
        <f>VLOOKUP(B255,Datos1!$F$1:$H$52,2,FALSE)</f>
        <v>Virginia</v>
      </c>
      <c r="G255" s="8">
        <f t="shared" ca="1" si="30"/>
        <v>355755</v>
      </c>
      <c r="H255" s="8">
        <f t="shared" ca="1" si="31"/>
        <v>195665.25000000003</v>
      </c>
      <c r="I255" s="9">
        <f t="shared" ca="1" si="24"/>
        <v>0.55000000000000004</v>
      </c>
      <c r="J255" s="1" t="str">
        <f t="shared" si="25"/>
        <v>September</v>
      </c>
      <c r="K255" s="1">
        <f t="shared" si="26"/>
        <v>9</v>
      </c>
      <c r="L255" s="1" t="str">
        <f t="shared" si="27"/>
        <v>2019</v>
      </c>
      <c r="M255" s="1">
        <f t="shared" si="28"/>
        <v>37</v>
      </c>
      <c r="N255" s="10">
        <f t="shared" si="29"/>
        <v>3</v>
      </c>
    </row>
    <row r="256" spans="1:14" x14ac:dyDescent="0.25">
      <c r="A256" s="7">
        <v>43720</v>
      </c>
      <c r="B256" s="1" t="s">
        <v>50</v>
      </c>
      <c r="C256" s="1" t="str">
        <f>VLOOKUP(B256,Datos1!$F$1:$H$52,3,FALSE)</f>
        <v>Small business</v>
      </c>
      <c r="D256" s="1" t="str">
        <f ca="1">VLOOKUP(IF(RANDBETWEEN(1,100)&lt;=60, 1, IF(RANDBETWEEN(1,100)&lt;=75, 2, 3)),Datos1!$B$62:$C$64,2,FALSE)</f>
        <v>FMCG</v>
      </c>
      <c r="E256" s="1" t="str">
        <f ca="1">VLOOKUP(IF(RANDBETWEEN(1,100)&lt;=70, 1, IF(RANDBETWEEN(1,100)&lt;=70+10, 2, IF(RANDBETWEEN(1,100)&lt;=70+10+10, 3, IF(RANDBETWEEN(1,100)&lt;=70+10+10+10, 4, 5)))),Datos1!$B$66:$C$70,2,FALSE)</f>
        <v>Overdue</v>
      </c>
      <c r="F256" s="1" t="str">
        <f>VLOOKUP(B256,Datos1!$F$1:$H$52,2,FALSE)</f>
        <v>Florida</v>
      </c>
      <c r="G256" s="8">
        <f t="shared" ca="1" si="30"/>
        <v>200666</v>
      </c>
      <c r="H256" s="8">
        <f t="shared" ca="1" si="31"/>
        <v>98326.34</v>
      </c>
      <c r="I256" s="9">
        <f t="shared" ca="1" si="24"/>
        <v>0.49</v>
      </c>
      <c r="J256" s="1" t="str">
        <f t="shared" si="25"/>
        <v>September</v>
      </c>
      <c r="K256" s="1">
        <f t="shared" si="26"/>
        <v>9</v>
      </c>
      <c r="L256" s="1" t="str">
        <f t="shared" si="27"/>
        <v>2019</v>
      </c>
      <c r="M256" s="1">
        <f t="shared" si="28"/>
        <v>37</v>
      </c>
      <c r="N256" s="10">
        <f t="shared" si="29"/>
        <v>3</v>
      </c>
    </row>
    <row r="257" spans="1:14" x14ac:dyDescent="0.25">
      <c r="A257" s="7">
        <v>43721</v>
      </c>
      <c r="B257" s="1" t="s">
        <v>59</v>
      </c>
      <c r="C257" s="1" t="str">
        <f>VLOOKUP(B257,Datos1!$F$1:$H$52,3,FALSE)</f>
        <v>Small business</v>
      </c>
      <c r="D257" s="1" t="str">
        <f ca="1">VLOOKUP(IF(RANDBETWEEN(1,100)&lt;=60, 1, IF(RANDBETWEEN(1,100)&lt;=75, 2, 3)),Datos1!$B$62:$C$64,2,FALSE)</f>
        <v>Contract Manufacturing</v>
      </c>
      <c r="E257" s="1" t="str">
        <f ca="1">VLOOKUP(IF(RANDBETWEEN(1,100)&lt;=70, 1, IF(RANDBETWEEN(1,100)&lt;=70+10, 2, IF(RANDBETWEEN(1,100)&lt;=70+10+10, 3, IF(RANDBETWEEN(1,100)&lt;=70+10+10+10, 4, 5)))),Datos1!$B$66:$C$70,2,FALSE)</f>
        <v>Overdue</v>
      </c>
      <c r="F257" s="1" t="str">
        <f>VLOOKUP(B257,Datos1!$F$1:$H$52,2,FALSE)</f>
        <v>Nueva Jersey</v>
      </c>
      <c r="G257" s="8">
        <f t="shared" ca="1" si="30"/>
        <v>234429</v>
      </c>
      <c r="H257" s="8">
        <f t="shared" ca="1" si="31"/>
        <v>77361.570000000007</v>
      </c>
      <c r="I257" s="9">
        <f t="shared" ca="1" si="24"/>
        <v>0.33</v>
      </c>
      <c r="J257" s="1" t="str">
        <f t="shared" si="25"/>
        <v>September</v>
      </c>
      <c r="K257" s="1">
        <f t="shared" si="26"/>
        <v>9</v>
      </c>
      <c r="L257" s="1" t="str">
        <f t="shared" si="27"/>
        <v>2019</v>
      </c>
      <c r="M257" s="1">
        <f t="shared" si="28"/>
        <v>37</v>
      </c>
      <c r="N257" s="10">
        <f t="shared" si="29"/>
        <v>3</v>
      </c>
    </row>
    <row r="258" spans="1:14" x14ac:dyDescent="0.25">
      <c r="A258" s="7">
        <v>43722</v>
      </c>
      <c r="B258" s="1" t="s">
        <v>40</v>
      </c>
      <c r="C258" s="1" t="str">
        <f>VLOOKUP(B258,Datos1!$F$1:$H$52,3,FALSE)</f>
        <v>Corporation</v>
      </c>
      <c r="D258" s="1" t="str">
        <f ca="1">VLOOKUP(IF(RANDBETWEEN(1,100)&lt;=60, 1, IF(RANDBETWEEN(1,100)&lt;=75, 2, 3)),Datos1!$B$62:$C$64,2,FALSE)</f>
        <v>FMCG</v>
      </c>
      <c r="E258" s="1" t="str">
        <f ca="1">VLOOKUP(IF(RANDBETWEEN(1,100)&lt;=70, 1, IF(RANDBETWEEN(1,100)&lt;=70+10, 2, IF(RANDBETWEEN(1,100)&lt;=70+10+10, 3, IF(RANDBETWEEN(1,100)&lt;=70+10+10+10, 4, 5)))),Datos1!$B$66:$C$70,2,FALSE)</f>
        <v>Paid</v>
      </c>
      <c r="F258" s="1" t="str">
        <f>VLOOKUP(B258,Datos1!$F$1:$H$52,2,FALSE)</f>
        <v>Indiana</v>
      </c>
      <c r="G258" s="8">
        <f t="shared" ca="1" si="30"/>
        <v>1133301</v>
      </c>
      <c r="H258" s="8">
        <f t="shared" ca="1" si="31"/>
        <v>736645.65</v>
      </c>
      <c r="I258" s="9">
        <f t="shared" ref="I258:I321" ca="1" si="32">IF(D258="FMCG",(RANDBETWEEN(35,65)/100),IF(D258="Industrial cereal products",(RANDBETWEEN(15,35)/100),(RANDBETWEEN(20,40)/100)))</f>
        <v>0.65</v>
      </c>
      <c r="J258" s="1" t="str">
        <f t="shared" ref="J258:J321" si="33">IF(TEXT(A258,"MMMM")="enero","January",IF(TEXT(A258,"MMMM")="febrero","February",IF(TEXT(A258,"MMMM")="marzo","March",IF(TEXT(A258,"MMMM")="abril","April",
IF(TEXT(A258,"MMMM")="mayo","May",IF(TEXT(A258,"MMMM")="junio","June",IF(TEXT(A258,"MMMM")="julio","July",IF(TEXT(A258,"MMMM")="agosto","August",
IF(TEXT(A258,"MMMM")="Septiembre","September",IF(TEXT(A258,"MMMM")="Octubre","October",IF(TEXT(A258,"MMMM")="noviembre","November","December")))))))))))</f>
        <v>September</v>
      </c>
      <c r="K258" s="1">
        <f t="shared" ref="K258:K321" si="34">MONTH(A258)</f>
        <v>9</v>
      </c>
      <c r="L258" s="1" t="str">
        <f t="shared" ref="L258:L321" si="35">TEXT(A258,"AAAA")</f>
        <v>2019</v>
      </c>
      <c r="M258" s="1">
        <f t="shared" ref="M258:M321" si="36">WEEKNUM(A258,2)</f>
        <v>37</v>
      </c>
      <c r="N258" s="10">
        <f t="shared" ref="N258:N321" si="37">INT((MONTH(A258)-1)/3)+1</f>
        <v>3</v>
      </c>
    </row>
    <row r="259" spans="1:14" x14ac:dyDescent="0.25">
      <c r="A259" s="7">
        <v>43723</v>
      </c>
      <c r="B259" s="1" t="s">
        <v>10</v>
      </c>
      <c r="C259" s="1" t="str">
        <f>VLOOKUP(B259,Datos1!$F$1:$H$52,3,FALSE)</f>
        <v>Corporation</v>
      </c>
      <c r="D259" s="1" t="str">
        <f ca="1">VLOOKUP(IF(RANDBETWEEN(1,100)&lt;=60, 1, IF(RANDBETWEEN(1,100)&lt;=75, 2, 3)),Datos1!$B$62:$C$64,2,FALSE)</f>
        <v>FMCG</v>
      </c>
      <c r="E259" s="1" t="str">
        <f ca="1">VLOOKUP(IF(RANDBETWEEN(1,100)&lt;=70, 1, IF(RANDBETWEEN(1,100)&lt;=70+10, 2, IF(RANDBETWEEN(1,100)&lt;=70+10+10, 3, IF(RANDBETWEEN(1,100)&lt;=70+10+10+10, 4, 5)))),Datos1!$B$66:$C$70,2,FALSE)</f>
        <v>Overdue</v>
      </c>
      <c r="F259" s="1" t="str">
        <f>VLOOKUP(B259,Datos1!$F$1:$H$52,2,FALSE)</f>
        <v>Texas</v>
      </c>
      <c r="G259" s="8">
        <f t="shared" ref="G259:G322" ca="1" si="38">IF(C259="Small business",RANDBETWEEN(70000,250000),IF(C259="Medium-sized business",RANDBETWEEN(250000,500000),RANDBETWEEN(500000,1800000)))</f>
        <v>1502065</v>
      </c>
      <c r="H259" s="8">
        <f t="shared" ref="H259:H322" ca="1" si="39">G259*I259</f>
        <v>901239</v>
      </c>
      <c r="I259" s="9">
        <f t="shared" ca="1" si="32"/>
        <v>0.6</v>
      </c>
      <c r="J259" s="1" t="str">
        <f t="shared" si="33"/>
        <v>September</v>
      </c>
      <c r="K259" s="1">
        <f t="shared" si="34"/>
        <v>9</v>
      </c>
      <c r="L259" s="1" t="str">
        <f t="shared" si="35"/>
        <v>2019</v>
      </c>
      <c r="M259" s="1">
        <f t="shared" si="36"/>
        <v>37</v>
      </c>
      <c r="N259" s="10">
        <f t="shared" si="37"/>
        <v>3</v>
      </c>
    </row>
    <row r="260" spans="1:14" x14ac:dyDescent="0.25">
      <c r="A260" s="7">
        <v>43724</v>
      </c>
      <c r="B260" s="1" t="s">
        <v>56</v>
      </c>
      <c r="C260" s="1" t="str">
        <f>VLOOKUP(B260,Datos1!$F$1:$H$52,3,FALSE)</f>
        <v>Small business</v>
      </c>
      <c r="D260" s="1" t="str">
        <f ca="1">VLOOKUP(IF(RANDBETWEEN(1,100)&lt;=60, 1, IF(RANDBETWEEN(1,100)&lt;=75, 2, 3)),Datos1!$B$62:$C$64,2,FALSE)</f>
        <v>Contract Manufacturing</v>
      </c>
      <c r="E260" s="1" t="str">
        <f ca="1">VLOOKUP(IF(RANDBETWEEN(1,100)&lt;=70, 1, IF(RANDBETWEEN(1,100)&lt;=70+10, 2, IF(RANDBETWEEN(1,100)&lt;=70+10+10, 3, IF(RANDBETWEEN(1,100)&lt;=70+10+10+10, 4, 5)))),Datos1!$B$66:$C$70,2,FALSE)</f>
        <v>Paid</v>
      </c>
      <c r="F260" s="1" t="str">
        <f>VLOOKUP(B260,Datos1!$F$1:$H$52,2,FALSE)</f>
        <v>Illinois</v>
      </c>
      <c r="G260" s="8">
        <f t="shared" ca="1" si="38"/>
        <v>181330</v>
      </c>
      <c r="H260" s="8">
        <f t="shared" ca="1" si="39"/>
        <v>63465.499999999993</v>
      </c>
      <c r="I260" s="9">
        <f t="shared" ca="1" si="32"/>
        <v>0.35</v>
      </c>
      <c r="J260" s="1" t="str">
        <f t="shared" si="33"/>
        <v>September</v>
      </c>
      <c r="K260" s="1">
        <f t="shared" si="34"/>
        <v>9</v>
      </c>
      <c r="L260" s="1" t="str">
        <f t="shared" si="35"/>
        <v>2019</v>
      </c>
      <c r="M260" s="1">
        <f t="shared" si="36"/>
        <v>38</v>
      </c>
      <c r="N260" s="10">
        <f t="shared" si="37"/>
        <v>3</v>
      </c>
    </row>
    <row r="261" spans="1:14" x14ac:dyDescent="0.25">
      <c r="A261" s="7">
        <v>43725</v>
      </c>
      <c r="B261" s="1" t="s">
        <v>20</v>
      </c>
      <c r="C261" s="1" t="str">
        <f>VLOOKUP(B261,Datos1!$F$1:$H$52,3,FALSE)</f>
        <v>Corporation</v>
      </c>
      <c r="D261" s="1" t="str">
        <f ca="1">VLOOKUP(IF(RANDBETWEEN(1,100)&lt;=60, 1, IF(RANDBETWEEN(1,100)&lt;=75, 2, 3)),Datos1!$B$62:$C$64,2,FALSE)</f>
        <v>FMCG</v>
      </c>
      <c r="E261" s="1" t="str">
        <f ca="1">VLOOKUP(IF(RANDBETWEEN(1,100)&lt;=70, 1, IF(RANDBETWEEN(1,100)&lt;=70+10, 2, IF(RANDBETWEEN(1,100)&lt;=70+10+10, 3, IF(RANDBETWEEN(1,100)&lt;=70+10+10+10, 4, 5)))),Datos1!$B$66:$C$70,2,FALSE)</f>
        <v>Pending</v>
      </c>
      <c r="F261" s="1" t="str">
        <f>VLOOKUP(B261,Datos1!$F$1:$H$52,2,FALSE)</f>
        <v>Georgia</v>
      </c>
      <c r="G261" s="8">
        <f t="shared" ca="1" si="38"/>
        <v>1017600</v>
      </c>
      <c r="H261" s="8">
        <f t="shared" ca="1" si="39"/>
        <v>630912</v>
      </c>
      <c r="I261" s="9">
        <f t="shared" ca="1" si="32"/>
        <v>0.62</v>
      </c>
      <c r="J261" s="1" t="str">
        <f t="shared" si="33"/>
        <v>September</v>
      </c>
      <c r="K261" s="1">
        <f t="shared" si="34"/>
        <v>9</v>
      </c>
      <c r="L261" s="1" t="str">
        <f t="shared" si="35"/>
        <v>2019</v>
      </c>
      <c r="M261" s="1">
        <f t="shared" si="36"/>
        <v>38</v>
      </c>
      <c r="N261" s="10">
        <f t="shared" si="37"/>
        <v>3</v>
      </c>
    </row>
    <row r="262" spans="1:14" x14ac:dyDescent="0.25">
      <c r="A262" s="7">
        <v>43726</v>
      </c>
      <c r="B262" s="1" t="s">
        <v>24</v>
      </c>
      <c r="C262" s="1" t="str">
        <f>VLOOKUP(B262,Datos1!$F$1:$H$52,3,FALSE)</f>
        <v>Medium-sized business</v>
      </c>
      <c r="D262" s="1" t="str">
        <f ca="1">VLOOKUP(IF(RANDBETWEEN(1,100)&lt;=60, 1, IF(RANDBETWEEN(1,100)&lt;=75, 2, 3)),Datos1!$B$62:$C$64,2,FALSE)</f>
        <v>FMCG</v>
      </c>
      <c r="E262" s="1" t="str">
        <f ca="1">VLOOKUP(IF(RANDBETWEEN(1,100)&lt;=70, 1, IF(RANDBETWEEN(1,100)&lt;=70+10, 2, IF(RANDBETWEEN(1,100)&lt;=70+10+10, 3, IF(RANDBETWEEN(1,100)&lt;=70+10+10+10, 4, 5)))),Datos1!$B$66:$C$70,2,FALSE)</f>
        <v>Paid</v>
      </c>
      <c r="F262" s="1" t="str">
        <f>VLOOKUP(B262,Datos1!$F$1:$H$52,2,FALSE)</f>
        <v>Misuri</v>
      </c>
      <c r="G262" s="8">
        <f t="shared" ca="1" si="38"/>
        <v>265158</v>
      </c>
      <c r="H262" s="8">
        <f t="shared" ca="1" si="39"/>
        <v>92805.299999999988</v>
      </c>
      <c r="I262" s="9">
        <f t="shared" ca="1" si="32"/>
        <v>0.35</v>
      </c>
      <c r="J262" s="1" t="str">
        <f t="shared" si="33"/>
        <v>September</v>
      </c>
      <c r="K262" s="1">
        <f t="shared" si="34"/>
        <v>9</v>
      </c>
      <c r="L262" s="1" t="str">
        <f t="shared" si="35"/>
        <v>2019</v>
      </c>
      <c r="M262" s="1">
        <f t="shared" si="36"/>
        <v>38</v>
      </c>
      <c r="N262" s="10">
        <f t="shared" si="37"/>
        <v>3</v>
      </c>
    </row>
    <row r="263" spans="1:14" x14ac:dyDescent="0.25">
      <c r="A263" s="7">
        <v>43727</v>
      </c>
      <c r="B263" s="1" t="s">
        <v>15</v>
      </c>
      <c r="C263" s="1" t="str">
        <f>VLOOKUP(B263,Datos1!$F$1:$H$52,3,FALSE)</f>
        <v>Medium-sized business</v>
      </c>
      <c r="D263" s="1" t="str">
        <f ca="1">VLOOKUP(IF(RANDBETWEEN(1,100)&lt;=60, 1, IF(RANDBETWEEN(1,100)&lt;=75, 2, 3)),Datos1!$B$62:$C$64,2,FALSE)</f>
        <v>Contract Manufacturing</v>
      </c>
      <c r="E263" s="1" t="str">
        <f ca="1">VLOOKUP(IF(RANDBETWEEN(1,100)&lt;=70, 1, IF(RANDBETWEEN(1,100)&lt;=70+10, 2, IF(RANDBETWEEN(1,100)&lt;=70+10+10, 3, IF(RANDBETWEEN(1,100)&lt;=70+10+10+10, 4, 5)))),Datos1!$B$66:$C$70,2,FALSE)</f>
        <v>Pending</v>
      </c>
      <c r="F263" s="1" t="str">
        <f>VLOOKUP(B263,Datos1!$F$1:$H$52,2,FALSE)</f>
        <v>Míchigan</v>
      </c>
      <c r="G263" s="8">
        <f t="shared" ca="1" si="38"/>
        <v>446436</v>
      </c>
      <c r="H263" s="8">
        <f t="shared" ca="1" si="39"/>
        <v>102680.28</v>
      </c>
      <c r="I263" s="9">
        <f t="shared" ca="1" si="32"/>
        <v>0.23</v>
      </c>
      <c r="J263" s="1" t="str">
        <f t="shared" si="33"/>
        <v>September</v>
      </c>
      <c r="K263" s="1">
        <f t="shared" si="34"/>
        <v>9</v>
      </c>
      <c r="L263" s="1" t="str">
        <f t="shared" si="35"/>
        <v>2019</v>
      </c>
      <c r="M263" s="1">
        <f t="shared" si="36"/>
        <v>38</v>
      </c>
      <c r="N263" s="10">
        <f t="shared" si="37"/>
        <v>3</v>
      </c>
    </row>
    <row r="264" spans="1:14" x14ac:dyDescent="0.25">
      <c r="A264" s="7">
        <v>43728</v>
      </c>
      <c r="B264" s="1" t="s">
        <v>48</v>
      </c>
      <c r="C264" s="1" t="str">
        <f>VLOOKUP(B264,Datos1!$F$1:$H$52,3,FALSE)</f>
        <v>Corporation</v>
      </c>
      <c r="D264" s="1" t="str">
        <f ca="1">VLOOKUP(IF(RANDBETWEEN(1,100)&lt;=60, 1, IF(RANDBETWEEN(1,100)&lt;=75, 2, 3)),Datos1!$B$62:$C$64,2,FALSE)</f>
        <v>FMCG</v>
      </c>
      <c r="E264" s="1" t="str">
        <f ca="1">VLOOKUP(IF(RANDBETWEEN(1,100)&lt;=70, 1, IF(RANDBETWEEN(1,100)&lt;=70+10, 2, IF(RANDBETWEEN(1,100)&lt;=70+10+10, 3, IF(RANDBETWEEN(1,100)&lt;=70+10+10+10, 4, 5)))),Datos1!$B$66:$C$70,2,FALSE)</f>
        <v>Paid</v>
      </c>
      <c r="F264" s="1" t="str">
        <f>VLOOKUP(B264,Datos1!$F$1:$H$52,2,FALSE)</f>
        <v>California</v>
      </c>
      <c r="G264" s="8">
        <f t="shared" ca="1" si="38"/>
        <v>1224800</v>
      </c>
      <c r="H264" s="8">
        <f t="shared" ca="1" si="39"/>
        <v>636896</v>
      </c>
      <c r="I264" s="9">
        <f t="shared" ca="1" si="32"/>
        <v>0.52</v>
      </c>
      <c r="J264" s="1" t="str">
        <f t="shared" si="33"/>
        <v>September</v>
      </c>
      <c r="K264" s="1">
        <f t="shared" si="34"/>
        <v>9</v>
      </c>
      <c r="L264" s="1" t="str">
        <f t="shared" si="35"/>
        <v>2019</v>
      </c>
      <c r="M264" s="1">
        <f t="shared" si="36"/>
        <v>38</v>
      </c>
      <c r="N264" s="10">
        <f t="shared" si="37"/>
        <v>3</v>
      </c>
    </row>
    <row r="265" spans="1:14" x14ac:dyDescent="0.25">
      <c r="A265" s="7">
        <v>43729</v>
      </c>
      <c r="B265" s="1" t="s">
        <v>35</v>
      </c>
      <c r="C265" s="1" t="str">
        <f>VLOOKUP(B265,Datos1!$F$1:$H$52,3,FALSE)</f>
        <v>Medium-sized business</v>
      </c>
      <c r="D265" s="1" t="str">
        <f ca="1">VLOOKUP(IF(RANDBETWEEN(1,100)&lt;=60, 1, IF(RANDBETWEEN(1,100)&lt;=75, 2, 3)),Datos1!$B$62:$C$64,2,FALSE)</f>
        <v>Contract Manufacturing</v>
      </c>
      <c r="E26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65" s="1" t="str">
        <f>VLOOKUP(B265,Datos1!$F$1:$H$52,2,FALSE)</f>
        <v>Ohio</v>
      </c>
      <c r="G265" s="8">
        <f t="shared" ca="1" si="38"/>
        <v>475838</v>
      </c>
      <c r="H265" s="8">
        <f t="shared" ca="1" si="39"/>
        <v>123717.88</v>
      </c>
      <c r="I265" s="9">
        <f t="shared" ca="1" si="32"/>
        <v>0.26</v>
      </c>
      <c r="J265" s="1" t="str">
        <f t="shared" si="33"/>
        <v>September</v>
      </c>
      <c r="K265" s="1">
        <f t="shared" si="34"/>
        <v>9</v>
      </c>
      <c r="L265" s="1" t="str">
        <f t="shared" si="35"/>
        <v>2019</v>
      </c>
      <c r="M265" s="1">
        <f t="shared" si="36"/>
        <v>38</v>
      </c>
      <c r="N265" s="10">
        <f t="shared" si="37"/>
        <v>3</v>
      </c>
    </row>
    <row r="266" spans="1:14" x14ac:dyDescent="0.25">
      <c r="A266" s="7">
        <v>43730</v>
      </c>
      <c r="B266" s="1" t="s">
        <v>59</v>
      </c>
      <c r="C266" s="1" t="str">
        <f>VLOOKUP(B266,Datos1!$F$1:$H$52,3,FALSE)</f>
        <v>Small business</v>
      </c>
      <c r="D266" s="1" t="str">
        <f ca="1">VLOOKUP(IF(RANDBETWEEN(1,100)&lt;=60, 1, IF(RANDBETWEEN(1,100)&lt;=75, 2, 3)),Datos1!$B$62:$C$64,2,FALSE)</f>
        <v>Contract Manufacturing</v>
      </c>
      <c r="E266" s="1" t="str">
        <f ca="1">VLOOKUP(IF(RANDBETWEEN(1,100)&lt;=70, 1, IF(RANDBETWEEN(1,100)&lt;=70+10, 2, IF(RANDBETWEEN(1,100)&lt;=70+10+10, 3, IF(RANDBETWEEN(1,100)&lt;=70+10+10+10, 4, 5)))),Datos1!$B$66:$C$70,2,FALSE)</f>
        <v>Paid</v>
      </c>
      <c r="F266" s="1" t="str">
        <f>VLOOKUP(B266,Datos1!$F$1:$H$52,2,FALSE)</f>
        <v>Nueva Jersey</v>
      </c>
      <c r="G266" s="8">
        <f t="shared" ca="1" si="38"/>
        <v>144855</v>
      </c>
      <c r="H266" s="8">
        <f t="shared" ca="1" si="39"/>
        <v>28971</v>
      </c>
      <c r="I266" s="9">
        <f t="shared" ca="1" si="32"/>
        <v>0.2</v>
      </c>
      <c r="J266" s="1" t="str">
        <f t="shared" si="33"/>
        <v>September</v>
      </c>
      <c r="K266" s="1">
        <f t="shared" si="34"/>
        <v>9</v>
      </c>
      <c r="L266" s="1" t="str">
        <f t="shared" si="35"/>
        <v>2019</v>
      </c>
      <c r="M266" s="1">
        <f t="shared" si="36"/>
        <v>38</v>
      </c>
      <c r="N266" s="10">
        <f t="shared" si="37"/>
        <v>3</v>
      </c>
    </row>
    <row r="267" spans="1:14" x14ac:dyDescent="0.25">
      <c r="A267" s="7">
        <v>43731</v>
      </c>
      <c r="B267" s="1" t="s">
        <v>46</v>
      </c>
      <c r="C267" s="1" t="str">
        <f>VLOOKUP(B267,Datos1!$F$1:$H$52,3,FALSE)</f>
        <v>Corporation</v>
      </c>
      <c r="D267" s="1" t="str">
        <f ca="1">VLOOKUP(IF(RANDBETWEEN(1,100)&lt;=60, 1, IF(RANDBETWEEN(1,100)&lt;=75, 2, 3)),Datos1!$B$62:$C$64,2,FALSE)</f>
        <v>FMCG</v>
      </c>
      <c r="E267" s="1" t="str">
        <f ca="1">VLOOKUP(IF(RANDBETWEEN(1,100)&lt;=70, 1, IF(RANDBETWEEN(1,100)&lt;=70+10, 2, IF(RANDBETWEEN(1,100)&lt;=70+10+10, 3, IF(RANDBETWEEN(1,100)&lt;=70+10+10+10, 4, 5)))),Datos1!$B$66:$C$70,2,FALSE)</f>
        <v>Paid</v>
      </c>
      <c r="F267" s="1" t="str">
        <f>VLOOKUP(B267,Datos1!$F$1:$H$52,2,FALSE)</f>
        <v>Tennessee</v>
      </c>
      <c r="G267" s="8">
        <f t="shared" ca="1" si="38"/>
        <v>970081</v>
      </c>
      <c r="H267" s="8">
        <f t="shared" ca="1" si="39"/>
        <v>533544.55000000005</v>
      </c>
      <c r="I267" s="9">
        <f t="shared" ca="1" si="32"/>
        <v>0.55000000000000004</v>
      </c>
      <c r="J267" s="1" t="str">
        <f t="shared" si="33"/>
        <v>September</v>
      </c>
      <c r="K267" s="1">
        <f t="shared" si="34"/>
        <v>9</v>
      </c>
      <c r="L267" s="1" t="str">
        <f t="shared" si="35"/>
        <v>2019</v>
      </c>
      <c r="M267" s="1">
        <f t="shared" si="36"/>
        <v>39</v>
      </c>
      <c r="N267" s="10">
        <f t="shared" si="37"/>
        <v>3</v>
      </c>
    </row>
    <row r="268" spans="1:14" x14ac:dyDescent="0.25">
      <c r="A268" s="7">
        <v>43732</v>
      </c>
      <c r="B268" s="1" t="s">
        <v>15</v>
      </c>
      <c r="C268" s="1" t="str">
        <f>VLOOKUP(B268,Datos1!$F$1:$H$52,3,FALSE)</f>
        <v>Medium-sized business</v>
      </c>
      <c r="D268" s="1" t="str">
        <f ca="1">VLOOKUP(IF(RANDBETWEEN(1,100)&lt;=60, 1, IF(RANDBETWEEN(1,100)&lt;=75, 2, 3)),Datos1!$B$62:$C$64,2,FALSE)</f>
        <v>Contract Manufacturing</v>
      </c>
      <c r="E268" s="1" t="str">
        <f ca="1">VLOOKUP(IF(RANDBETWEEN(1,100)&lt;=70, 1, IF(RANDBETWEEN(1,100)&lt;=70+10, 2, IF(RANDBETWEEN(1,100)&lt;=70+10+10, 3, IF(RANDBETWEEN(1,100)&lt;=70+10+10+10, 4, 5)))),Datos1!$B$66:$C$70,2,FALSE)</f>
        <v>Pending</v>
      </c>
      <c r="F268" s="1" t="str">
        <f>VLOOKUP(B268,Datos1!$F$1:$H$52,2,FALSE)</f>
        <v>Míchigan</v>
      </c>
      <c r="G268" s="8">
        <f t="shared" ca="1" si="38"/>
        <v>409667</v>
      </c>
      <c r="H268" s="8">
        <f t="shared" ca="1" si="39"/>
        <v>163866.80000000002</v>
      </c>
      <c r="I268" s="9">
        <f t="shared" ca="1" si="32"/>
        <v>0.4</v>
      </c>
      <c r="J268" s="1" t="str">
        <f t="shared" si="33"/>
        <v>September</v>
      </c>
      <c r="K268" s="1">
        <f t="shared" si="34"/>
        <v>9</v>
      </c>
      <c r="L268" s="1" t="str">
        <f t="shared" si="35"/>
        <v>2019</v>
      </c>
      <c r="M268" s="1">
        <f t="shared" si="36"/>
        <v>39</v>
      </c>
      <c r="N268" s="10">
        <f t="shared" si="37"/>
        <v>3</v>
      </c>
    </row>
    <row r="269" spans="1:14" x14ac:dyDescent="0.25">
      <c r="A269" s="7">
        <v>43733</v>
      </c>
      <c r="B269" s="1" t="s">
        <v>56</v>
      </c>
      <c r="C269" s="1" t="str">
        <f>VLOOKUP(B269,Datos1!$F$1:$H$52,3,FALSE)</f>
        <v>Small business</v>
      </c>
      <c r="D269" s="1" t="str">
        <f ca="1">VLOOKUP(IF(RANDBETWEEN(1,100)&lt;=60, 1, IF(RANDBETWEEN(1,100)&lt;=75, 2, 3)),Datos1!$B$62:$C$64,2,FALSE)</f>
        <v>Contract Manufacturing</v>
      </c>
      <c r="E269" s="1" t="str">
        <f ca="1">VLOOKUP(IF(RANDBETWEEN(1,100)&lt;=70, 1, IF(RANDBETWEEN(1,100)&lt;=70+10, 2, IF(RANDBETWEEN(1,100)&lt;=70+10+10, 3, IF(RANDBETWEEN(1,100)&lt;=70+10+10+10, 4, 5)))),Datos1!$B$66:$C$70,2,FALSE)</f>
        <v>Paid</v>
      </c>
      <c r="F269" s="1" t="str">
        <f>VLOOKUP(B269,Datos1!$F$1:$H$52,2,FALSE)</f>
        <v>Illinois</v>
      </c>
      <c r="G269" s="8">
        <f t="shared" ca="1" si="38"/>
        <v>154765</v>
      </c>
      <c r="H269" s="8">
        <f t="shared" ca="1" si="39"/>
        <v>30953</v>
      </c>
      <c r="I269" s="9">
        <f t="shared" ca="1" si="32"/>
        <v>0.2</v>
      </c>
      <c r="J269" s="1" t="str">
        <f t="shared" si="33"/>
        <v>September</v>
      </c>
      <c r="K269" s="1">
        <f t="shared" si="34"/>
        <v>9</v>
      </c>
      <c r="L269" s="1" t="str">
        <f t="shared" si="35"/>
        <v>2019</v>
      </c>
      <c r="M269" s="1">
        <f t="shared" si="36"/>
        <v>39</v>
      </c>
      <c r="N269" s="10">
        <f t="shared" si="37"/>
        <v>3</v>
      </c>
    </row>
    <row r="270" spans="1:14" x14ac:dyDescent="0.25">
      <c r="A270" s="7">
        <v>43734</v>
      </c>
      <c r="B270" s="1" t="s">
        <v>55</v>
      </c>
      <c r="C270" s="1" t="str">
        <f>VLOOKUP(B270,Datos1!$F$1:$H$52,3,FALSE)</f>
        <v>Medium-sized business</v>
      </c>
      <c r="D270" s="1" t="str">
        <f ca="1">VLOOKUP(IF(RANDBETWEEN(1,100)&lt;=60, 1, IF(RANDBETWEEN(1,100)&lt;=75, 2, 3)),Datos1!$B$62:$C$64,2,FALSE)</f>
        <v>Industrial cereal products</v>
      </c>
      <c r="E270" s="1" t="str">
        <f ca="1">VLOOKUP(IF(RANDBETWEEN(1,100)&lt;=70, 1, IF(RANDBETWEEN(1,100)&lt;=70+10, 2, IF(RANDBETWEEN(1,100)&lt;=70+10+10, 3, IF(RANDBETWEEN(1,100)&lt;=70+10+10+10, 4, 5)))),Datos1!$B$66:$C$70,2,FALSE)</f>
        <v>Pending</v>
      </c>
      <c r="F270" s="1" t="str">
        <f>VLOOKUP(B270,Datos1!$F$1:$H$52,2,FALSE)</f>
        <v>Pensilvania</v>
      </c>
      <c r="G270" s="8">
        <f t="shared" ca="1" si="38"/>
        <v>434407</v>
      </c>
      <c r="H270" s="8">
        <f t="shared" ca="1" si="39"/>
        <v>112945.82</v>
      </c>
      <c r="I270" s="9">
        <f t="shared" ca="1" si="32"/>
        <v>0.26</v>
      </c>
      <c r="J270" s="1" t="str">
        <f t="shared" si="33"/>
        <v>September</v>
      </c>
      <c r="K270" s="1">
        <f t="shared" si="34"/>
        <v>9</v>
      </c>
      <c r="L270" s="1" t="str">
        <f t="shared" si="35"/>
        <v>2019</v>
      </c>
      <c r="M270" s="1">
        <f t="shared" si="36"/>
        <v>39</v>
      </c>
      <c r="N270" s="10">
        <f t="shared" si="37"/>
        <v>3</v>
      </c>
    </row>
    <row r="271" spans="1:14" x14ac:dyDescent="0.25">
      <c r="A271" s="7">
        <v>43735</v>
      </c>
      <c r="B271" s="1" t="s">
        <v>10</v>
      </c>
      <c r="C271" s="1" t="str">
        <f>VLOOKUP(B271,Datos1!$F$1:$H$52,3,FALSE)</f>
        <v>Corporation</v>
      </c>
      <c r="D271" s="1" t="str">
        <f ca="1">VLOOKUP(IF(RANDBETWEEN(1,100)&lt;=60, 1, IF(RANDBETWEEN(1,100)&lt;=75, 2, 3)),Datos1!$B$62:$C$64,2,FALSE)</f>
        <v>Contract Manufacturing</v>
      </c>
      <c r="E271" s="1" t="str">
        <f ca="1">VLOOKUP(IF(RANDBETWEEN(1,100)&lt;=70, 1, IF(RANDBETWEEN(1,100)&lt;=70+10, 2, IF(RANDBETWEEN(1,100)&lt;=70+10+10, 3, IF(RANDBETWEEN(1,100)&lt;=70+10+10+10, 4, 5)))),Datos1!$B$66:$C$70,2,FALSE)</f>
        <v>Paid</v>
      </c>
      <c r="F271" s="1" t="str">
        <f>VLOOKUP(B271,Datos1!$F$1:$H$52,2,FALSE)</f>
        <v>Texas</v>
      </c>
      <c r="G271" s="8">
        <f t="shared" ca="1" si="38"/>
        <v>1146815</v>
      </c>
      <c r="H271" s="8">
        <f t="shared" ca="1" si="39"/>
        <v>389917.10000000003</v>
      </c>
      <c r="I271" s="9">
        <f t="shared" ca="1" si="32"/>
        <v>0.34</v>
      </c>
      <c r="J271" s="1" t="str">
        <f t="shared" si="33"/>
        <v>September</v>
      </c>
      <c r="K271" s="1">
        <f t="shared" si="34"/>
        <v>9</v>
      </c>
      <c r="L271" s="1" t="str">
        <f t="shared" si="35"/>
        <v>2019</v>
      </c>
      <c r="M271" s="1">
        <f t="shared" si="36"/>
        <v>39</v>
      </c>
      <c r="N271" s="10">
        <f t="shared" si="37"/>
        <v>3</v>
      </c>
    </row>
    <row r="272" spans="1:14" x14ac:dyDescent="0.25">
      <c r="A272" s="7">
        <v>43736</v>
      </c>
      <c r="B272" s="1" t="s">
        <v>13</v>
      </c>
      <c r="C272" s="1" t="str">
        <f>VLOOKUP(B272,Datos1!$F$1:$H$52,3,FALSE)</f>
        <v>Medium-sized business</v>
      </c>
      <c r="D272" s="1" t="str">
        <f ca="1">VLOOKUP(IF(RANDBETWEEN(1,100)&lt;=60, 1, IF(RANDBETWEEN(1,100)&lt;=75, 2, 3)),Datos1!$B$62:$C$64,2,FALSE)</f>
        <v>Contract Manufacturing</v>
      </c>
      <c r="E272" s="1" t="str">
        <f ca="1">VLOOKUP(IF(RANDBETWEEN(1,100)&lt;=70, 1, IF(RANDBETWEEN(1,100)&lt;=70+10, 2, IF(RANDBETWEEN(1,100)&lt;=70+10+10, 3, IF(RANDBETWEEN(1,100)&lt;=70+10+10+10, 4, 5)))),Datos1!$B$66:$C$70,2,FALSE)</f>
        <v>Paid</v>
      </c>
      <c r="F272" s="1" t="str">
        <f>VLOOKUP(B272,Datos1!$F$1:$H$52,2,FALSE)</f>
        <v>Carolina del Norte</v>
      </c>
      <c r="G272" s="8">
        <f t="shared" ca="1" si="38"/>
        <v>331010</v>
      </c>
      <c r="H272" s="8">
        <f t="shared" ca="1" si="39"/>
        <v>132404</v>
      </c>
      <c r="I272" s="9">
        <f t="shared" ca="1" si="32"/>
        <v>0.4</v>
      </c>
      <c r="J272" s="1" t="str">
        <f t="shared" si="33"/>
        <v>September</v>
      </c>
      <c r="K272" s="1">
        <f t="shared" si="34"/>
        <v>9</v>
      </c>
      <c r="L272" s="1" t="str">
        <f t="shared" si="35"/>
        <v>2019</v>
      </c>
      <c r="M272" s="1">
        <f t="shared" si="36"/>
        <v>39</v>
      </c>
      <c r="N272" s="10">
        <f t="shared" si="37"/>
        <v>3</v>
      </c>
    </row>
    <row r="273" spans="1:14" x14ac:dyDescent="0.25">
      <c r="A273" s="7">
        <v>43737</v>
      </c>
      <c r="B273" s="1" t="s">
        <v>40</v>
      </c>
      <c r="C273" s="1" t="str">
        <f>VLOOKUP(B273,Datos1!$F$1:$H$52,3,FALSE)</f>
        <v>Corporation</v>
      </c>
      <c r="D273" s="1" t="str">
        <f ca="1">VLOOKUP(IF(RANDBETWEEN(1,100)&lt;=60, 1, IF(RANDBETWEEN(1,100)&lt;=75, 2, 3)),Datos1!$B$62:$C$64,2,FALSE)</f>
        <v>FMCG</v>
      </c>
      <c r="E273" s="1" t="str">
        <f ca="1">VLOOKUP(IF(RANDBETWEEN(1,100)&lt;=70, 1, IF(RANDBETWEEN(1,100)&lt;=70+10, 2, IF(RANDBETWEEN(1,100)&lt;=70+10+10, 3, IF(RANDBETWEEN(1,100)&lt;=70+10+10+10, 4, 5)))),Datos1!$B$66:$C$70,2,FALSE)</f>
        <v>Pending</v>
      </c>
      <c r="F273" s="1" t="str">
        <f>VLOOKUP(B273,Datos1!$F$1:$H$52,2,FALSE)</f>
        <v>Indiana</v>
      </c>
      <c r="G273" s="8">
        <f t="shared" ca="1" si="38"/>
        <v>885253</v>
      </c>
      <c r="H273" s="8">
        <f t="shared" ca="1" si="39"/>
        <v>309838.55</v>
      </c>
      <c r="I273" s="9">
        <f t="shared" ca="1" si="32"/>
        <v>0.35</v>
      </c>
      <c r="J273" s="1" t="str">
        <f t="shared" si="33"/>
        <v>September</v>
      </c>
      <c r="K273" s="1">
        <f t="shared" si="34"/>
        <v>9</v>
      </c>
      <c r="L273" s="1" t="str">
        <f t="shared" si="35"/>
        <v>2019</v>
      </c>
      <c r="M273" s="1">
        <f t="shared" si="36"/>
        <v>39</v>
      </c>
      <c r="N273" s="10">
        <f t="shared" si="37"/>
        <v>3</v>
      </c>
    </row>
    <row r="274" spans="1:14" x14ac:dyDescent="0.25">
      <c r="A274" s="7">
        <v>43738</v>
      </c>
      <c r="B274" s="1" t="s">
        <v>51</v>
      </c>
      <c r="C274" s="1" t="str">
        <f>VLOOKUP(B274,Datos1!$F$1:$H$52,3,FALSE)</f>
        <v>Corporation</v>
      </c>
      <c r="D274" s="1" t="str">
        <f ca="1">VLOOKUP(IF(RANDBETWEEN(1,100)&lt;=60, 1, IF(RANDBETWEEN(1,100)&lt;=75, 2, 3)),Datos1!$B$62:$C$64,2,FALSE)</f>
        <v>FMCG</v>
      </c>
      <c r="E274" s="1" t="str">
        <f ca="1">VLOOKUP(IF(RANDBETWEEN(1,100)&lt;=70, 1, IF(RANDBETWEEN(1,100)&lt;=70+10, 2, IF(RANDBETWEEN(1,100)&lt;=70+10+10, 3, IF(RANDBETWEEN(1,100)&lt;=70+10+10+10, 4, 5)))),Datos1!$B$66:$C$70,2,FALSE)</f>
        <v>Paid</v>
      </c>
      <c r="F274" s="1" t="str">
        <f>VLOOKUP(B274,Datos1!$F$1:$H$52,2,FALSE)</f>
        <v>California</v>
      </c>
      <c r="G274" s="8">
        <f t="shared" ca="1" si="38"/>
        <v>1541877</v>
      </c>
      <c r="H274" s="8">
        <f t="shared" ca="1" si="39"/>
        <v>894288.65999999992</v>
      </c>
      <c r="I274" s="9">
        <f t="shared" ca="1" si="32"/>
        <v>0.57999999999999996</v>
      </c>
      <c r="J274" s="1" t="str">
        <f t="shared" si="33"/>
        <v>September</v>
      </c>
      <c r="K274" s="1">
        <f t="shared" si="34"/>
        <v>9</v>
      </c>
      <c r="L274" s="1" t="str">
        <f t="shared" si="35"/>
        <v>2019</v>
      </c>
      <c r="M274" s="1">
        <f t="shared" si="36"/>
        <v>40</v>
      </c>
      <c r="N274" s="10">
        <f t="shared" si="37"/>
        <v>3</v>
      </c>
    </row>
    <row r="275" spans="1:14" x14ac:dyDescent="0.25">
      <c r="A275" s="7">
        <v>43739</v>
      </c>
      <c r="B275" s="1" t="s">
        <v>32</v>
      </c>
      <c r="C275" s="1" t="str">
        <f>VLOOKUP(B275,Datos1!$F$1:$H$52,3,FALSE)</f>
        <v>Corporation</v>
      </c>
      <c r="D275" s="1" t="str">
        <f ca="1">VLOOKUP(IF(RANDBETWEEN(1,100)&lt;=60, 1, IF(RANDBETWEEN(1,100)&lt;=75, 2, 3)),Datos1!$B$62:$C$64,2,FALSE)</f>
        <v>FMCG</v>
      </c>
      <c r="E275" s="1" t="str">
        <f ca="1">VLOOKUP(IF(RANDBETWEEN(1,100)&lt;=70, 1, IF(RANDBETWEEN(1,100)&lt;=70+10, 2, IF(RANDBETWEEN(1,100)&lt;=70+10+10, 3, IF(RANDBETWEEN(1,100)&lt;=70+10+10+10, 4, 5)))),Datos1!$B$66:$C$70,2,FALSE)</f>
        <v>Paid</v>
      </c>
      <c r="F275" s="1" t="str">
        <f>VLOOKUP(B275,Datos1!$F$1:$H$52,2,FALSE)</f>
        <v>Ohio</v>
      </c>
      <c r="G275" s="8">
        <f t="shared" ca="1" si="38"/>
        <v>1603898</v>
      </c>
      <c r="H275" s="8">
        <f t="shared" ca="1" si="39"/>
        <v>1042533.7000000001</v>
      </c>
      <c r="I275" s="9">
        <f t="shared" ca="1" si="32"/>
        <v>0.65</v>
      </c>
      <c r="J275" s="1" t="str">
        <f t="shared" si="33"/>
        <v>October</v>
      </c>
      <c r="K275" s="1">
        <f t="shared" si="34"/>
        <v>10</v>
      </c>
      <c r="L275" s="1" t="str">
        <f t="shared" si="35"/>
        <v>2019</v>
      </c>
      <c r="M275" s="1">
        <f t="shared" si="36"/>
        <v>40</v>
      </c>
      <c r="N275" s="10">
        <f t="shared" si="37"/>
        <v>4</v>
      </c>
    </row>
    <row r="276" spans="1:14" x14ac:dyDescent="0.25">
      <c r="A276" s="7">
        <v>43740</v>
      </c>
      <c r="B276" s="1" t="s">
        <v>13</v>
      </c>
      <c r="C276" s="1" t="str">
        <f>VLOOKUP(B276,Datos1!$F$1:$H$52,3,FALSE)</f>
        <v>Medium-sized business</v>
      </c>
      <c r="D276" s="1" t="str">
        <f ca="1">VLOOKUP(IF(RANDBETWEEN(1,100)&lt;=60, 1, IF(RANDBETWEEN(1,100)&lt;=75, 2, 3)),Datos1!$B$62:$C$64,2,FALSE)</f>
        <v>FMCG</v>
      </c>
      <c r="E276" s="1" t="str">
        <f ca="1">VLOOKUP(IF(RANDBETWEEN(1,100)&lt;=70, 1, IF(RANDBETWEEN(1,100)&lt;=70+10, 2, IF(RANDBETWEEN(1,100)&lt;=70+10+10, 3, IF(RANDBETWEEN(1,100)&lt;=70+10+10+10, 4, 5)))),Datos1!$B$66:$C$70,2,FALSE)</f>
        <v>Paid</v>
      </c>
      <c r="F276" s="1" t="str">
        <f>VLOOKUP(B276,Datos1!$F$1:$H$52,2,FALSE)</f>
        <v>Carolina del Norte</v>
      </c>
      <c r="G276" s="8">
        <f t="shared" ca="1" si="38"/>
        <v>377559</v>
      </c>
      <c r="H276" s="8">
        <f t="shared" ca="1" si="39"/>
        <v>237862.17</v>
      </c>
      <c r="I276" s="9">
        <f t="shared" ca="1" si="32"/>
        <v>0.63</v>
      </c>
      <c r="J276" s="1" t="str">
        <f t="shared" si="33"/>
        <v>October</v>
      </c>
      <c r="K276" s="1">
        <f t="shared" si="34"/>
        <v>10</v>
      </c>
      <c r="L276" s="1" t="str">
        <f t="shared" si="35"/>
        <v>2019</v>
      </c>
      <c r="M276" s="1">
        <f t="shared" si="36"/>
        <v>40</v>
      </c>
      <c r="N276" s="10">
        <f t="shared" si="37"/>
        <v>4</v>
      </c>
    </row>
    <row r="277" spans="1:14" x14ac:dyDescent="0.25">
      <c r="A277" s="7">
        <v>43741</v>
      </c>
      <c r="B277" s="1" t="s">
        <v>37</v>
      </c>
      <c r="C277" s="1" t="str">
        <f>VLOOKUP(B277,Datos1!$F$1:$H$52,3,FALSE)</f>
        <v>Small business</v>
      </c>
      <c r="D277" s="1" t="str">
        <f ca="1">VLOOKUP(IF(RANDBETWEEN(1,100)&lt;=60, 1, IF(RANDBETWEEN(1,100)&lt;=75, 2, 3)),Datos1!$B$62:$C$64,2,FALSE)</f>
        <v>Industrial cereal products</v>
      </c>
      <c r="E277" s="1" t="str">
        <f ca="1">VLOOKUP(IF(RANDBETWEEN(1,100)&lt;=70, 1, IF(RANDBETWEEN(1,100)&lt;=70+10, 2, IF(RANDBETWEEN(1,100)&lt;=70+10+10, 3, IF(RANDBETWEEN(1,100)&lt;=70+10+10+10, 4, 5)))),Datos1!$B$66:$C$70,2,FALSE)</f>
        <v>Pending</v>
      </c>
      <c r="F277" s="1" t="str">
        <f>VLOOKUP(B277,Datos1!$F$1:$H$52,2,FALSE)</f>
        <v>Massachusetts</v>
      </c>
      <c r="G277" s="8">
        <f t="shared" ca="1" si="38"/>
        <v>249124</v>
      </c>
      <c r="H277" s="8">
        <f t="shared" ca="1" si="39"/>
        <v>42351.08</v>
      </c>
      <c r="I277" s="9">
        <f t="shared" ca="1" si="32"/>
        <v>0.17</v>
      </c>
      <c r="J277" s="1" t="str">
        <f t="shared" si="33"/>
        <v>October</v>
      </c>
      <c r="K277" s="1">
        <f t="shared" si="34"/>
        <v>10</v>
      </c>
      <c r="L277" s="1" t="str">
        <f t="shared" si="35"/>
        <v>2019</v>
      </c>
      <c r="M277" s="1">
        <f t="shared" si="36"/>
        <v>40</v>
      </c>
      <c r="N277" s="10">
        <f t="shared" si="37"/>
        <v>4</v>
      </c>
    </row>
    <row r="278" spans="1:14" x14ac:dyDescent="0.25">
      <c r="A278" s="7">
        <v>43742</v>
      </c>
      <c r="B278" s="1" t="s">
        <v>41</v>
      </c>
      <c r="C278" s="1" t="str">
        <f>VLOOKUP(B278,Datos1!$F$1:$H$52,3,FALSE)</f>
        <v>Medium-sized business</v>
      </c>
      <c r="D278" s="1" t="str">
        <f ca="1">VLOOKUP(IF(RANDBETWEEN(1,100)&lt;=60, 1, IF(RANDBETWEEN(1,100)&lt;=75, 2, 3)),Datos1!$B$62:$C$64,2,FALSE)</f>
        <v>FMCG</v>
      </c>
      <c r="E278" s="1" t="str">
        <f ca="1">VLOOKUP(IF(RANDBETWEEN(1,100)&lt;=70, 1, IF(RANDBETWEEN(1,100)&lt;=70+10, 2, IF(RANDBETWEEN(1,100)&lt;=70+10+10, 3, IF(RANDBETWEEN(1,100)&lt;=70+10+10+10, 4, 5)))),Datos1!$B$66:$C$70,2,FALSE)</f>
        <v>Paid</v>
      </c>
      <c r="F278" s="1" t="str">
        <f>VLOOKUP(B278,Datos1!$F$1:$H$52,2,FALSE)</f>
        <v>Maryland</v>
      </c>
      <c r="G278" s="8">
        <f t="shared" ca="1" si="38"/>
        <v>426830</v>
      </c>
      <c r="H278" s="8">
        <f t="shared" ca="1" si="39"/>
        <v>170732</v>
      </c>
      <c r="I278" s="9">
        <f t="shared" ca="1" si="32"/>
        <v>0.4</v>
      </c>
      <c r="J278" s="1" t="str">
        <f t="shared" si="33"/>
        <v>October</v>
      </c>
      <c r="K278" s="1">
        <f t="shared" si="34"/>
        <v>10</v>
      </c>
      <c r="L278" s="1" t="str">
        <f t="shared" si="35"/>
        <v>2019</v>
      </c>
      <c r="M278" s="1">
        <f t="shared" si="36"/>
        <v>40</v>
      </c>
      <c r="N278" s="10">
        <f t="shared" si="37"/>
        <v>4</v>
      </c>
    </row>
    <row r="279" spans="1:14" x14ac:dyDescent="0.25">
      <c r="A279" s="7">
        <v>43743</v>
      </c>
      <c r="B279" s="1" t="s">
        <v>26</v>
      </c>
      <c r="C279" s="1" t="str">
        <f>VLOOKUP(B279,Datos1!$F$1:$H$52,3,FALSE)</f>
        <v>Corporation</v>
      </c>
      <c r="D279" s="1" t="str">
        <f ca="1">VLOOKUP(IF(RANDBETWEEN(1,100)&lt;=60, 1, IF(RANDBETWEEN(1,100)&lt;=75, 2, 3)),Datos1!$B$62:$C$64,2,FALSE)</f>
        <v>FMCG</v>
      </c>
      <c r="E279" s="1" t="str">
        <f ca="1">VLOOKUP(IF(RANDBETWEEN(1,100)&lt;=70, 1, IF(RANDBETWEEN(1,100)&lt;=70+10, 2, IF(RANDBETWEEN(1,100)&lt;=70+10+10, 3, IF(RANDBETWEEN(1,100)&lt;=70+10+10+10, 4, 5)))),Datos1!$B$66:$C$70,2,FALSE)</f>
        <v>Paid</v>
      </c>
      <c r="F279" s="1" t="str">
        <f>VLOOKUP(B279,Datos1!$F$1:$H$52,2,FALSE)</f>
        <v>Nueva Jersey</v>
      </c>
      <c r="G279" s="8">
        <f t="shared" ca="1" si="38"/>
        <v>794548</v>
      </c>
      <c r="H279" s="8">
        <f t="shared" ca="1" si="39"/>
        <v>389328.52</v>
      </c>
      <c r="I279" s="9">
        <f t="shared" ca="1" si="32"/>
        <v>0.49</v>
      </c>
      <c r="J279" s="1" t="str">
        <f t="shared" si="33"/>
        <v>October</v>
      </c>
      <c r="K279" s="1">
        <f t="shared" si="34"/>
        <v>10</v>
      </c>
      <c r="L279" s="1" t="str">
        <f t="shared" si="35"/>
        <v>2019</v>
      </c>
      <c r="M279" s="1">
        <f t="shared" si="36"/>
        <v>40</v>
      </c>
      <c r="N279" s="10">
        <f t="shared" si="37"/>
        <v>4</v>
      </c>
    </row>
    <row r="280" spans="1:14" x14ac:dyDescent="0.25">
      <c r="A280" s="7">
        <v>43744</v>
      </c>
      <c r="B280" s="1" t="s">
        <v>62</v>
      </c>
      <c r="C280" s="1" t="str">
        <f>VLOOKUP(B280,Datos1!$F$1:$H$52,3,FALSE)</f>
        <v>Corporation</v>
      </c>
      <c r="D280" s="1" t="str">
        <f ca="1">VLOOKUP(IF(RANDBETWEEN(1,100)&lt;=60, 1, IF(RANDBETWEEN(1,100)&lt;=75, 2, 3)),Datos1!$B$62:$C$64,2,FALSE)</f>
        <v>FMCG</v>
      </c>
      <c r="E280" s="1" t="str">
        <f ca="1">VLOOKUP(IF(RANDBETWEEN(1,100)&lt;=70, 1, IF(RANDBETWEEN(1,100)&lt;=70+10, 2, IF(RANDBETWEEN(1,100)&lt;=70+10+10, 3, IF(RANDBETWEEN(1,100)&lt;=70+10+10+10, 4, 5)))),Datos1!$B$66:$C$70,2,FALSE)</f>
        <v>Paid</v>
      </c>
      <c r="F280" s="1" t="str">
        <f>VLOOKUP(B280,Datos1!$F$1:$H$52,2,FALSE)</f>
        <v>Arizona</v>
      </c>
      <c r="G280" s="8">
        <f t="shared" ca="1" si="38"/>
        <v>1123777</v>
      </c>
      <c r="H280" s="8">
        <f t="shared" ca="1" si="39"/>
        <v>471986.33999999997</v>
      </c>
      <c r="I280" s="9">
        <f t="shared" ca="1" si="32"/>
        <v>0.42</v>
      </c>
      <c r="J280" s="1" t="str">
        <f t="shared" si="33"/>
        <v>October</v>
      </c>
      <c r="K280" s="1">
        <f t="shared" si="34"/>
        <v>10</v>
      </c>
      <c r="L280" s="1" t="str">
        <f t="shared" si="35"/>
        <v>2019</v>
      </c>
      <c r="M280" s="1">
        <f t="shared" si="36"/>
        <v>40</v>
      </c>
      <c r="N280" s="10">
        <f t="shared" si="37"/>
        <v>4</v>
      </c>
    </row>
    <row r="281" spans="1:14" x14ac:dyDescent="0.25">
      <c r="A281" s="7">
        <v>43745</v>
      </c>
      <c r="B281" s="1" t="s">
        <v>34</v>
      </c>
      <c r="C281" s="1" t="str">
        <f>VLOOKUP(B281,Datos1!$F$1:$H$52,3,FALSE)</f>
        <v>Medium-sized business</v>
      </c>
      <c r="D281" s="1" t="str">
        <f ca="1">VLOOKUP(IF(RANDBETWEEN(1,100)&lt;=60, 1, IF(RANDBETWEEN(1,100)&lt;=75, 2, 3)),Datos1!$B$62:$C$64,2,FALSE)</f>
        <v>Contract Manufacturing</v>
      </c>
      <c r="E281" s="1" t="str">
        <f ca="1">VLOOKUP(IF(RANDBETWEEN(1,100)&lt;=70, 1, IF(RANDBETWEEN(1,100)&lt;=70+10, 2, IF(RANDBETWEEN(1,100)&lt;=70+10+10, 3, IF(RANDBETWEEN(1,100)&lt;=70+10+10+10, 4, 5)))),Datos1!$B$66:$C$70,2,FALSE)</f>
        <v>Overdue</v>
      </c>
      <c r="F281" s="1" t="str">
        <f>VLOOKUP(B281,Datos1!$F$1:$H$52,2,FALSE)</f>
        <v>California</v>
      </c>
      <c r="G281" s="8">
        <f t="shared" ca="1" si="38"/>
        <v>343204</v>
      </c>
      <c r="H281" s="8">
        <f t="shared" ca="1" si="39"/>
        <v>72072.84</v>
      </c>
      <c r="I281" s="9">
        <f t="shared" ca="1" si="32"/>
        <v>0.21</v>
      </c>
      <c r="J281" s="1" t="str">
        <f t="shared" si="33"/>
        <v>October</v>
      </c>
      <c r="K281" s="1">
        <f t="shared" si="34"/>
        <v>10</v>
      </c>
      <c r="L281" s="1" t="str">
        <f t="shared" si="35"/>
        <v>2019</v>
      </c>
      <c r="M281" s="1">
        <f t="shared" si="36"/>
        <v>41</v>
      </c>
      <c r="N281" s="10">
        <f t="shared" si="37"/>
        <v>4</v>
      </c>
    </row>
    <row r="282" spans="1:14" x14ac:dyDescent="0.25">
      <c r="A282" s="7">
        <v>43746</v>
      </c>
      <c r="B282" s="1" t="s">
        <v>44</v>
      </c>
      <c r="C282" s="1" t="str">
        <f>VLOOKUP(B282,Datos1!$F$1:$H$52,3,FALSE)</f>
        <v>Corporation</v>
      </c>
      <c r="D282" s="1" t="str">
        <f ca="1">VLOOKUP(IF(RANDBETWEEN(1,100)&lt;=60, 1, IF(RANDBETWEEN(1,100)&lt;=75, 2, 3)),Datos1!$B$62:$C$64,2,FALSE)</f>
        <v>FMCG</v>
      </c>
      <c r="E282" s="1" t="str">
        <f ca="1">VLOOKUP(IF(RANDBETWEEN(1,100)&lt;=70, 1, IF(RANDBETWEEN(1,100)&lt;=70+10, 2, IF(RANDBETWEEN(1,100)&lt;=70+10+10, 3, IF(RANDBETWEEN(1,100)&lt;=70+10+10+10, 4, 5)))),Datos1!$B$66:$C$70,2,FALSE)</f>
        <v>Paid</v>
      </c>
      <c r="F282" s="1" t="str">
        <f>VLOOKUP(B282,Datos1!$F$1:$H$52,2,FALSE)</f>
        <v>Arizona</v>
      </c>
      <c r="G282" s="8">
        <f t="shared" ca="1" si="38"/>
        <v>574730</v>
      </c>
      <c r="H282" s="8">
        <f t="shared" ca="1" si="39"/>
        <v>212650.1</v>
      </c>
      <c r="I282" s="9">
        <f t="shared" ca="1" si="32"/>
        <v>0.37</v>
      </c>
      <c r="J282" s="1" t="str">
        <f t="shared" si="33"/>
        <v>October</v>
      </c>
      <c r="K282" s="1">
        <f t="shared" si="34"/>
        <v>10</v>
      </c>
      <c r="L282" s="1" t="str">
        <f t="shared" si="35"/>
        <v>2019</v>
      </c>
      <c r="M282" s="1">
        <f t="shared" si="36"/>
        <v>41</v>
      </c>
      <c r="N282" s="10">
        <f t="shared" si="37"/>
        <v>4</v>
      </c>
    </row>
    <row r="283" spans="1:14" x14ac:dyDescent="0.25">
      <c r="A283" s="7">
        <v>43747</v>
      </c>
      <c r="B283" s="1" t="s">
        <v>59</v>
      </c>
      <c r="C283" s="1" t="str">
        <f>VLOOKUP(B283,Datos1!$F$1:$H$52,3,FALSE)</f>
        <v>Small business</v>
      </c>
      <c r="D283" s="1" t="str">
        <f ca="1">VLOOKUP(IF(RANDBETWEEN(1,100)&lt;=60, 1, IF(RANDBETWEEN(1,100)&lt;=75, 2, 3)),Datos1!$B$62:$C$64,2,FALSE)</f>
        <v>FMCG</v>
      </c>
      <c r="E283" s="1" t="str">
        <f ca="1">VLOOKUP(IF(RANDBETWEEN(1,100)&lt;=70, 1, IF(RANDBETWEEN(1,100)&lt;=70+10, 2, IF(RANDBETWEEN(1,100)&lt;=70+10+10, 3, IF(RANDBETWEEN(1,100)&lt;=70+10+10+10, 4, 5)))),Datos1!$B$66:$C$70,2,FALSE)</f>
        <v>Paid</v>
      </c>
      <c r="F283" s="1" t="str">
        <f>VLOOKUP(B283,Datos1!$F$1:$H$52,2,FALSE)</f>
        <v>Nueva Jersey</v>
      </c>
      <c r="G283" s="8">
        <f t="shared" ca="1" si="38"/>
        <v>97480</v>
      </c>
      <c r="H283" s="8">
        <f t="shared" ca="1" si="39"/>
        <v>46790.400000000001</v>
      </c>
      <c r="I283" s="9">
        <f t="shared" ca="1" si="32"/>
        <v>0.48</v>
      </c>
      <c r="J283" s="1" t="str">
        <f t="shared" si="33"/>
        <v>October</v>
      </c>
      <c r="K283" s="1">
        <f t="shared" si="34"/>
        <v>10</v>
      </c>
      <c r="L283" s="1" t="str">
        <f t="shared" si="35"/>
        <v>2019</v>
      </c>
      <c r="M283" s="1">
        <f t="shared" si="36"/>
        <v>41</v>
      </c>
      <c r="N283" s="10">
        <f t="shared" si="37"/>
        <v>4</v>
      </c>
    </row>
    <row r="284" spans="1:14" x14ac:dyDescent="0.25">
      <c r="A284" s="7">
        <v>43748</v>
      </c>
      <c r="B284" s="1" t="s">
        <v>44</v>
      </c>
      <c r="C284" s="1" t="str">
        <f>VLOOKUP(B284,Datos1!$F$1:$H$52,3,FALSE)</f>
        <v>Corporation</v>
      </c>
      <c r="D284" s="1" t="str">
        <f ca="1">VLOOKUP(IF(RANDBETWEEN(1,100)&lt;=60, 1, IF(RANDBETWEEN(1,100)&lt;=75, 2, 3)),Datos1!$B$62:$C$64,2,FALSE)</f>
        <v>Contract Manufacturing</v>
      </c>
      <c r="E284" s="1" t="str">
        <f ca="1">VLOOKUP(IF(RANDBETWEEN(1,100)&lt;=70, 1, IF(RANDBETWEEN(1,100)&lt;=70+10, 2, IF(RANDBETWEEN(1,100)&lt;=70+10+10, 3, IF(RANDBETWEEN(1,100)&lt;=70+10+10+10, 4, 5)))),Datos1!$B$66:$C$70,2,FALSE)</f>
        <v>Paid</v>
      </c>
      <c r="F284" s="1" t="str">
        <f>VLOOKUP(B284,Datos1!$F$1:$H$52,2,FALSE)</f>
        <v>Arizona</v>
      </c>
      <c r="G284" s="8">
        <f t="shared" ca="1" si="38"/>
        <v>1768643</v>
      </c>
      <c r="H284" s="8">
        <f t="shared" ca="1" si="39"/>
        <v>406787.89</v>
      </c>
      <c r="I284" s="9">
        <f t="shared" ca="1" si="32"/>
        <v>0.23</v>
      </c>
      <c r="J284" s="1" t="str">
        <f t="shared" si="33"/>
        <v>October</v>
      </c>
      <c r="K284" s="1">
        <f t="shared" si="34"/>
        <v>10</v>
      </c>
      <c r="L284" s="1" t="str">
        <f t="shared" si="35"/>
        <v>2019</v>
      </c>
      <c r="M284" s="1">
        <f t="shared" si="36"/>
        <v>41</v>
      </c>
      <c r="N284" s="10">
        <f t="shared" si="37"/>
        <v>4</v>
      </c>
    </row>
    <row r="285" spans="1:14" x14ac:dyDescent="0.25">
      <c r="A285" s="7">
        <v>43749</v>
      </c>
      <c r="B285" s="1" t="s">
        <v>42</v>
      </c>
      <c r="C285" s="1" t="str">
        <f>VLOOKUP(B285,Datos1!$F$1:$H$52,3,FALSE)</f>
        <v>Corporation</v>
      </c>
      <c r="D285" s="1" t="str">
        <f ca="1">VLOOKUP(IF(RANDBETWEEN(1,100)&lt;=60, 1, IF(RANDBETWEEN(1,100)&lt;=75, 2, 3)),Datos1!$B$62:$C$64,2,FALSE)</f>
        <v>Contract Manufacturing</v>
      </c>
      <c r="E28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85" s="1" t="str">
        <f>VLOOKUP(B285,Datos1!$F$1:$H$52,2,FALSE)</f>
        <v>Wisconsin</v>
      </c>
      <c r="G285" s="8">
        <f t="shared" ca="1" si="38"/>
        <v>702256</v>
      </c>
      <c r="H285" s="8">
        <f t="shared" ca="1" si="39"/>
        <v>252812.16</v>
      </c>
      <c r="I285" s="9">
        <f t="shared" ca="1" si="32"/>
        <v>0.36</v>
      </c>
      <c r="J285" s="1" t="str">
        <f t="shared" si="33"/>
        <v>October</v>
      </c>
      <c r="K285" s="1">
        <f t="shared" si="34"/>
        <v>10</v>
      </c>
      <c r="L285" s="1" t="str">
        <f t="shared" si="35"/>
        <v>2019</v>
      </c>
      <c r="M285" s="1">
        <f t="shared" si="36"/>
        <v>41</v>
      </c>
      <c r="N285" s="10">
        <f t="shared" si="37"/>
        <v>4</v>
      </c>
    </row>
    <row r="286" spans="1:14" x14ac:dyDescent="0.25">
      <c r="A286" s="7">
        <v>43750</v>
      </c>
      <c r="B286" s="1" t="s">
        <v>29</v>
      </c>
      <c r="C286" s="1" t="str">
        <f>VLOOKUP(B286,Datos1!$F$1:$H$52,3,FALSE)</f>
        <v>Corporation</v>
      </c>
      <c r="D286" s="1" t="str">
        <f ca="1">VLOOKUP(IF(RANDBETWEEN(1,100)&lt;=60, 1, IF(RANDBETWEEN(1,100)&lt;=75, 2, 3)),Datos1!$B$62:$C$64,2,FALSE)</f>
        <v>FMCG</v>
      </c>
      <c r="E286" s="1" t="str">
        <f ca="1">VLOOKUP(IF(RANDBETWEEN(1,100)&lt;=70, 1, IF(RANDBETWEEN(1,100)&lt;=70+10, 2, IF(RANDBETWEEN(1,100)&lt;=70+10+10, 3, IF(RANDBETWEEN(1,100)&lt;=70+10+10+10, 4, 5)))),Datos1!$B$66:$C$70,2,FALSE)</f>
        <v>Paid</v>
      </c>
      <c r="F286" s="1" t="str">
        <f>VLOOKUP(B286,Datos1!$F$1:$H$52,2,FALSE)</f>
        <v>Florida</v>
      </c>
      <c r="G286" s="8">
        <f t="shared" ca="1" si="38"/>
        <v>1735085</v>
      </c>
      <c r="H286" s="8">
        <f t="shared" ca="1" si="39"/>
        <v>832840.79999999993</v>
      </c>
      <c r="I286" s="9">
        <f t="shared" ca="1" si="32"/>
        <v>0.48</v>
      </c>
      <c r="J286" s="1" t="str">
        <f t="shared" si="33"/>
        <v>October</v>
      </c>
      <c r="K286" s="1">
        <f t="shared" si="34"/>
        <v>10</v>
      </c>
      <c r="L286" s="1" t="str">
        <f t="shared" si="35"/>
        <v>2019</v>
      </c>
      <c r="M286" s="1">
        <f t="shared" si="36"/>
        <v>41</v>
      </c>
      <c r="N286" s="10">
        <f t="shared" si="37"/>
        <v>4</v>
      </c>
    </row>
    <row r="287" spans="1:14" x14ac:dyDescent="0.25">
      <c r="A287" s="7">
        <v>43751</v>
      </c>
      <c r="B287" s="1" t="s">
        <v>52</v>
      </c>
      <c r="C287" s="1" t="str">
        <f>VLOOKUP(B287,Datos1!$F$1:$H$52,3,FALSE)</f>
        <v>Corporation</v>
      </c>
      <c r="D287" s="1" t="str">
        <f ca="1">VLOOKUP(IF(RANDBETWEEN(1,100)&lt;=60, 1, IF(RANDBETWEEN(1,100)&lt;=75, 2, 3)),Datos1!$B$62:$C$64,2,FALSE)</f>
        <v>FMCG</v>
      </c>
      <c r="E287" s="1" t="str">
        <f ca="1">VLOOKUP(IF(RANDBETWEEN(1,100)&lt;=70, 1, IF(RANDBETWEEN(1,100)&lt;=70+10, 2, IF(RANDBETWEEN(1,100)&lt;=70+10+10, 3, IF(RANDBETWEEN(1,100)&lt;=70+10+10+10, 4, 5)))),Datos1!$B$66:$C$70,2,FALSE)</f>
        <v>Pending</v>
      </c>
      <c r="F287" s="1" t="str">
        <f>VLOOKUP(B287,Datos1!$F$1:$H$52,2,FALSE)</f>
        <v>Texas</v>
      </c>
      <c r="G287" s="8">
        <f t="shared" ca="1" si="38"/>
        <v>1703662</v>
      </c>
      <c r="H287" s="8">
        <f t="shared" ca="1" si="39"/>
        <v>698501.41999999993</v>
      </c>
      <c r="I287" s="9">
        <f t="shared" ca="1" si="32"/>
        <v>0.41</v>
      </c>
      <c r="J287" s="1" t="str">
        <f t="shared" si="33"/>
        <v>October</v>
      </c>
      <c r="K287" s="1">
        <f t="shared" si="34"/>
        <v>10</v>
      </c>
      <c r="L287" s="1" t="str">
        <f t="shared" si="35"/>
        <v>2019</v>
      </c>
      <c r="M287" s="1">
        <f t="shared" si="36"/>
        <v>41</v>
      </c>
      <c r="N287" s="10">
        <f t="shared" si="37"/>
        <v>4</v>
      </c>
    </row>
    <row r="288" spans="1:14" x14ac:dyDescent="0.25">
      <c r="A288" s="7">
        <v>43752</v>
      </c>
      <c r="B288" s="1" t="s">
        <v>33</v>
      </c>
      <c r="C288" s="1" t="str">
        <f>VLOOKUP(B288,Datos1!$F$1:$H$52,3,FALSE)</f>
        <v>Corporation</v>
      </c>
      <c r="D288" s="1" t="str">
        <f ca="1">VLOOKUP(IF(RANDBETWEEN(1,100)&lt;=60, 1, IF(RANDBETWEEN(1,100)&lt;=75, 2, 3)),Datos1!$B$62:$C$64,2,FALSE)</f>
        <v>Contract Manufacturing</v>
      </c>
      <c r="E288" s="1" t="str">
        <f ca="1">VLOOKUP(IF(RANDBETWEEN(1,100)&lt;=70, 1, IF(RANDBETWEEN(1,100)&lt;=70+10, 2, IF(RANDBETWEEN(1,100)&lt;=70+10+10, 3, IF(RANDBETWEEN(1,100)&lt;=70+10+10+10, 4, 5)))),Datos1!$B$66:$C$70,2,FALSE)</f>
        <v>Paid</v>
      </c>
      <c r="F288" s="1" t="str">
        <f>VLOOKUP(B288,Datos1!$F$1:$H$52,2,FALSE)</f>
        <v>Tennessee</v>
      </c>
      <c r="G288" s="8">
        <f t="shared" ca="1" si="38"/>
        <v>550872</v>
      </c>
      <c r="H288" s="8">
        <f t="shared" ca="1" si="39"/>
        <v>154244.16</v>
      </c>
      <c r="I288" s="9">
        <f t="shared" ca="1" si="32"/>
        <v>0.28000000000000003</v>
      </c>
      <c r="J288" s="1" t="str">
        <f t="shared" si="33"/>
        <v>October</v>
      </c>
      <c r="K288" s="1">
        <f t="shared" si="34"/>
        <v>10</v>
      </c>
      <c r="L288" s="1" t="str">
        <f t="shared" si="35"/>
        <v>2019</v>
      </c>
      <c r="M288" s="1">
        <f t="shared" si="36"/>
        <v>42</v>
      </c>
      <c r="N288" s="10">
        <f t="shared" si="37"/>
        <v>4</v>
      </c>
    </row>
    <row r="289" spans="1:14" x14ac:dyDescent="0.25">
      <c r="A289" s="7">
        <v>43753</v>
      </c>
      <c r="B289" s="1" t="s">
        <v>15</v>
      </c>
      <c r="C289" s="1" t="str">
        <f>VLOOKUP(B289,Datos1!$F$1:$H$52,3,FALSE)</f>
        <v>Medium-sized business</v>
      </c>
      <c r="D289" s="1" t="str">
        <f ca="1">VLOOKUP(IF(RANDBETWEEN(1,100)&lt;=60, 1, IF(RANDBETWEEN(1,100)&lt;=75, 2, 3)),Datos1!$B$62:$C$64,2,FALSE)</f>
        <v>FMCG</v>
      </c>
      <c r="E289" s="1" t="str">
        <f ca="1">VLOOKUP(IF(RANDBETWEEN(1,100)&lt;=70, 1, IF(RANDBETWEEN(1,100)&lt;=70+10, 2, IF(RANDBETWEEN(1,100)&lt;=70+10+10, 3, IF(RANDBETWEEN(1,100)&lt;=70+10+10+10, 4, 5)))),Datos1!$B$66:$C$70,2,FALSE)</f>
        <v>Paid</v>
      </c>
      <c r="F289" s="1" t="str">
        <f>VLOOKUP(B289,Datos1!$F$1:$H$52,2,FALSE)</f>
        <v>Míchigan</v>
      </c>
      <c r="G289" s="8">
        <f t="shared" ca="1" si="38"/>
        <v>377447</v>
      </c>
      <c r="H289" s="8">
        <f t="shared" ca="1" si="39"/>
        <v>241566.08000000002</v>
      </c>
      <c r="I289" s="9">
        <f t="shared" ca="1" si="32"/>
        <v>0.64</v>
      </c>
      <c r="J289" s="1" t="str">
        <f t="shared" si="33"/>
        <v>October</v>
      </c>
      <c r="K289" s="1">
        <f t="shared" si="34"/>
        <v>10</v>
      </c>
      <c r="L289" s="1" t="str">
        <f t="shared" si="35"/>
        <v>2019</v>
      </c>
      <c r="M289" s="1">
        <f t="shared" si="36"/>
        <v>42</v>
      </c>
      <c r="N289" s="10">
        <f t="shared" si="37"/>
        <v>4</v>
      </c>
    </row>
    <row r="290" spans="1:14" x14ac:dyDescent="0.25">
      <c r="A290" s="7">
        <v>43754</v>
      </c>
      <c r="B290" s="1" t="s">
        <v>52</v>
      </c>
      <c r="C290" s="1" t="str">
        <f>VLOOKUP(B290,Datos1!$F$1:$H$52,3,FALSE)</f>
        <v>Corporation</v>
      </c>
      <c r="D290" s="1" t="str">
        <f ca="1">VLOOKUP(IF(RANDBETWEEN(1,100)&lt;=60, 1, IF(RANDBETWEEN(1,100)&lt;=75, 2, 3)),Datos1!$B$62:$C$64,2,FALSE)</f>
        <v>Contract Manufacturing</v>
      </c>
      <c r="E290" s="1" t="str">
        <f ca="1">VLOOKUP(IF(RANDBETWEEN(1,100)&lt;=70, 1, IF(RANDBETWEEN(1,100)&lt;=70+10, 2, IF(RANDBETWEEN(1,100)&lt;=70+10+10, 3, IF(RANDBETWEEN(1,100)&lt;=70+10+10+10, 4, 5)))),Datos1!$B$66:$C$70,2,FALSE)</f>
        <v>Paid</v>
      </c>
      <c r="F290" s="1" t="str">
        <f>VLOOKUP(B290,Datos1!$F$1:$H$52,2,FALSE)</f>
        <v>Texas</v>
      </c>
      <c r="G290" s="8">
        <f t="shared" ca="1" si="38"/>
        <v>1701736</v>
      </c>
      <c r="H290" s="8">
        <f t="shared" ca="1" si="39"/>
        <v>646659.68000000005</v>
      </c>
      <c r="I290" s="9">
        <f t="shared" ca="1" si="32"/>
        <v>0.38</v>
      </c>
      <c r="J290" s="1" t="str">
        <f t="shared" si="33"/>
        <v>October</v>
      </c>
      <c r="K290" s="1">
        <f t="shared" si="34"/>
        <v>10</v>
      </c>
      <c r="L290" s="1" t="str">
        <f t="shared" si="35"/>
        <v>2019</v>
      </c>
      <c r="M290" s="1">
        <f t="shared" si="36"/>
        <v>42</v>
      </c>
      <c r="N290" s="10">
        <f t="shared" si="37"/>
        <v>4</v>
      </c>
    </row>
    <row r="291" spans="1:14" x14ac:dyDescent="0.25">
      <c r="A291" s="7">
        <v>43755</v>
      </c>
      <c r="B291" s="1" t="s">
        <v>44</v>
      </c>
      <c r="C291" s="1" t="str">
        <f>VLOOKUP(B291,Datos1!$F$1:$H$52,3,FALSE)</f>
        <v>Corporation</v>
      </c>
      <c r="D291" s="1" t="str">
        <f ca="1">VLOOKUP(IF(RANDBETWEEN(1,100)&lt;=60, 1, IF(RANDBETWEEN(1,100)&lt;=75, 2, 3)),Datos1!$B$62:$C$64,2,FALSE)</f>
        <v>Contract Manufacturing</v>
      </c>
      <c r="E291" s="1" t="str">
        <f ca="1">VLOOKUP(IF(RANDBETWEEN(1,100)&lt;=70, 1, IF(RANDBETWEEN(1,100)&lt;=70+10, 2, IF(RANDBETWEEN(1,100)&lt;=70+10+10, 3, IF(RANDBETWEEN(1,100)&lt;=70+10+10+10, 4, 5)))),Datos1!$B$66:$C$70,2,FALSE)</f>
        <v>Paid</v>
      </c>
      <c r="F291" s="1" t="str">
        <f>VLOOKUP(B291,Datos1!$F$1:$H$52,2,FALSE)</f>
        <v>Arizona</v>
      </c>
      <c r="G291" s="8">
        <f t="shared" ca="1" si="38"/>
        <v>770572</v>
      </c>
      <c r="H291" s="8">
        <f t="shared" ca="1" si="39"/>
        <v>177231.56</v>
      </c>
      <c r="I291" s="9">
        <f t="shared" ca="1" si="32"/>
        <v>0.23</v>
      </c>
      <c r="J291" s="1" t="str">
        <f t="shared" si="33"/>
        <v>October</v>
      </c>
      <c r="K291" s="1">
        <f t="shared" si="34"/>
        <v>10</v>
      </c>
      <c r="L291" s="1" t="str">
        <f t="shared" si="35"/>
        <v>2019</v>
      </c>
      <c r="M291" s="1">
        <f t="shared" si="36"/>
        <v>42</v>
      </c>
      <c r="N291" s="10">
        <f t="shared" si="37"/>
        <v>4</v>
      </c>
    </row>
    <row r="292" spans="1:14" x14ac:dyDescent="0.25">
      <c r="A292" s="7">
        <v>43756</v>
      </c>
      <c r="B292" s="1" t="s">
        <v>46</v>
      </c>
      <c r="C292" s="1" t="str">
        <f>VLOOKUP(B292,Datos1!$F$1:$H$52,3,FALSE)</f>
        <v>Corporation</v>
      </c>
      <c r="D292" s="1" t="str">
        <f ca="1">VLOOKUP(IF(RANDBETWEEN(1,100)&lt;=60, 1, IF(RANDBETWEEN(1,100)&lt;=75, 2, 3)),Datos1!$B$62:$C$64,2,FALSE)</f>
        <v>FMCG</v>
      </c>
      <c r="E292" s="1" t="str">
        <f ca="1">VLOOKUP(IF(RANDBETWEEN(1,100)&lt;=70, 1, IF(RANDBETWEEN(1,100)&lt;=70+10, 2, IF(RANDBETWEEN(1,100)&lt;=70+10+10, 3, IF(RANDBETWEEN(1,100)&lt;=70+10+10+10, 4, 5)))),Datos1!$B$66:$C$70,2,FALSE)</f>
        <v>Pending</v>
      </c>
      <c r="F292" s="1" t="str">
        <f>VLOOKUP(B292,Datos1!$F$1:$H$52,2,FALSE)</f>
        <v>Tennessee</v>
      </c>
      <c r="G292" s="8">
        <f t="shared" ca="1" si="38"/>
        <v>1213934</v>
      </c>
      <c r="H292" s="8">
        <f t="shared" ca="1" si="39"/>
        <v>497712.93999999994</v>
      </c>
      <c r="I292" s="9">
        <f t="shared" ca="1" si="32"/>
        <v>0.41</v>
      </c>
      <c r="J292" s="1" t="str">
        <f t="shared" si="33"/>
        <v>October</v>
      </c>
      <c r="K292" s="1">
        <f t="shared" si="34"/>
        <v>10</v>
      </c>
      <c r="L292" s="1" t="str">
        <f t="shared" si="35"/>
        <v>2019</v>
      </c>
      <c r="M292" s="1">
        <f t="shared" si="36"/>
        <v>42</v>
      </c>
      <c r="N292" s="10">
        <f t="shared" si="37"/>
        <v>4</v>
      </c>
    </row>
    <row r="293" spans="1:14" x14ac:dyDescent="0.25">
      <c r="A293" s="7">
        <v>43757</v>
      </c>
      <c r="B293" s="1" t="s">
        <v>31</v>
      </c>
      <c r="C293" s="1" t="str">
        <f>VLOOKUP(B293,Datos1!$F$1:$H$52,3,FALSE)</f>
        <v>Small business</v>
      </c>
      <c r="D293" s="1" t="str">
        <f ca="1">VLOOKUP(IF(RANDBETWEEN(1,100)&lt;=60, 1, IF(RANDBETWEEN(1,100)&lt;=75, 2, 3)),Datos1!$B$62:$C$64,2,FALSE)</f>
        <v>Contract Manufacturing</v>
      </c>
      <c r="E293" s="1" t="str">
        <f ca="1">VLOOKUP(IF(RANDBETWEEN(1,100)&lt;=70, 1, IF(RANDBETWEEN(1,100)&lt;=70+10, 2, IF(RANDBETWEEN(1,100)&lt;=70+10+10, 3, IF(RANDBETWEEN(1,100)&lt;=70+10+10+10, 4, 5)))),Datos1!$B$66:$C$70,2,FALSE)</f>
        <v>Paid</v>
      </c>
      <c r="F293" s="1" t="str">
        <f>VLOOKUP(B293,Datos1!$F$1:$H$52,2,FALSE)</f>
        <v>Georgia</v>
      </c>
      <c r="G293" s="8">
        <f t="shared" ca="1" si="38"/>
        <v>89645</v>
      </c>
      <c r="H293" s="8">
        <f t="shared" ca="1" si="39"/>
        <v>22411.25</v>
      </c>
      <c r="I293" s="9">
        <f t="shared" ca="1" si="32"/>
        <v>0.25</v>
      </c>
      <c r="J293" s="1" t="str">
        <f t="shared" si="33"/>
        <v>October</v>
      </c>
      <c r="K293" s="1">
        <f t="shared" si="34"/>
        <v>10</v>
      </c>
      <c r="L293" s="1" t="str">
        <f t="shared" si="35"/>
        <v>2019</v>
      </c>
      <c r="M293" s="1">
        <f t="shared" si="36"/>
        <v>42</v>
      </c>
      <c r="N293" s="10">
        <f t="shared" si="37"/>
        <v>4</v>
      </c>
    </row>
    <row r="294" spans="1:14" x14ac:dyDescent="0.25">
      <c r="A294" s="7">
        <v>43758</v>
      </c>
      <c r="B294" s="1" t="s">
        <v>53</v>
      </c>
      <c r="C294" s="1" t="str">
        <f>VLOOKUP(B294,Datos1!$F$1:$H$52,3,FALSE)</f>
        <v>Medium-sized business</v>
      </c>
      <c r="D294" s="1" t="str">
        <f ca="1">VLOOKUP(IF(RANDBETWEEN(1,100)&lt;=60, 1, IF(RANDBETWEEN(1,100)&lt;=75, 2, 3)),Datos1!$B$62:$C$64,2,FALSE)</f>
        <v>FMCG</v>
      </c>
      <c r="E294" s="1" t="str">
        <f ca="1">VLOOKUP(IF(RANDBETWEEN(1,100)&lt;=70, 1, IF(RANDBETWEEN(1,100)&lt;=70+10, 2, IF(RANDBETWEEN(1,100)&lt;=70+10+10, 3, IF(RANDBETWEEN(1,100)&lt;=70+10+10+10, 4, 5)))),Datos1!$B$66:$C$70,2,FALSE)</f>
        <v>Paid</v>
      </c>
      <c r="F294" s="1" t="str">
        <f>VLOOKUP(B294,Datos1!$F$1:$H$52,2,FALSE)</f>
        <v>Florida</v>
      </c>
      <c r="G294" s="8">
        <f t="shared" ca="1" si="38"/>
        <v>471771</v>
      </c>
      <c r="H294" s="8">
        <f t="shared" ca="1" si="39"/>
        <v>169837.56</v>
      </c>
      <c r="I294" s="9">
        <f t="shared" ca="1" si="32"/>
        <v>0.36</v>
      </c>
      <c r="J294" s="1" t="str">
        <f t="shared" si="33"/>
        <v>October</v>
      </c>
      <c r="K294" s="1">
        <f t="shared" si="34"/>
        <v>10</v>
      </c>
      <c r="L294" s="1" t="str">
        <f t="shared" si="35"/>
        <v>2019</v>
      </c>
      <c r="M294" s="1">
        <f t="shared" si="36"/>
        <v>42</v>
      </c>
      <c r="N294" s="10">
        <f t="shared" si="37"/>
        <v>4</v>
      </c>
    </row>
    <row r="295" spans="1:14" x14ac:dyDescent="0.25">
      <c r="A295" s="7">
        <v>43759</v>
      </c>
      <c r="B295" s="1" t="s">
        <v>42</v>
      </c>
      <c r="C295" s="1" t="str">
        <f>VLOOKUP(B295,Datos1!$F$1:$H$52,3,FALSE)</f>
        <v>Corporation</v>
      </c>
      <c r="D295" s="1" t="str">
        <f ca="1">VLOOKUP(IF(RANDBETWEEN(1,100)&lt;=60, 1, IF(RANDBETWEEN(1,100)&lt;=75, 2, 3)),Datos1!$B$62:$C$64,2,FALSE)</f>
        <v>Contract Manufacturing</v>
      </c>
      <c r="E295" s="1" t="str">
        <f ca="1">VLOOKUP(IF(RANDBETWEEN(1,100)&lt;=70, 1, IF(RANDBETWEEN(1,100)&lt;=70+10, 2, IF(RANDBETWEEN(1,100)&lt;=70+10+10, 3, IF(RANDBETWEEN(1,100)&lt;=70+10+10+10, 4, 5)))),Datos1!$B$66:$C$70,2,FALSE)</f>
        <v>Paid</v>
      </c>
      <c r="F295" s="1" t="str">
        <f>VLOOKUP(B295,Datos1!$F$1:$H$52,2,FALSE)</f>
        <v>Wisconsin</v>
      </c>
      <c r="G295" s="8">
        <f t="shared" ca="1" si="38"/>
        <v>1044638</v>
      </c>
      <c r="H295" s="8">
        <f t="shared" ca="1" si="39"/>
        <v>240266.74000000002</v>
      </c>
      <c r="I295" s="9">
        <f t="shared" ca="1" si="32"/>
        <v>0.23</v>
      </c>
      <c r="J295" s="1" t="str">
        <f t="shared" si="33"/>
        <v>October</v>
      </c>
      <c r="K295" s="1">
        <f t="shared" si="34"/>
        <v>10</v>
      </c>
      <c r="L295" s="1" t="str">
        <f t="shared" si="35"/>
        <v>2019</v>
      </c>
      <c r="M295" s="1">
        <f t="shared" si="36"/>
        <v>43</v>
      </c>
      <c r="N295" s="10">
        <f t="shared" si="37"/>
        <v>4</v>
      </c>
    </row>
    <row r="296" spans="1:14" x14ac:dyDescent="0.25">
      <c r="A296" s="7">
        <v>43760</v>
      </c>
      <c r="B296" s="1" t="s">
        <v>24</v>
      </c>
      <c r="C296" s="1" t="str">
        <f>VLOOKUP(B296,Datos1!$F$1:$H$52,3,FALSE)</f>
        <v>Medium-sized business</v>
      </c>
      <c r="D296" s="1" t="str">
        <f ca="1">VLOOKUP(IF(RANDBETWEEN(1,100)&lt;=60, 1, IF(RANDBETWEEN(1,100)&lt;=75, 2, 3)),Datos1!$B$62:$C$64,2,FALSE)</f>
        <v>FMCG</v>
      </c>
      <c r="E296" s="1" t="str">
        <f ca="1">VLOOKUP(IF(RANDBETWEEN(1,100)&lt;=70, 1, IF(RANDBETWEEN(1,100)&lt;=70+10, 2, IF(RANDBETWEEN(1,100)&lt;=70+10+10, 3, IF(RANDBETWEEN(1,100)&lt;=70+10+10+10, 4, 5)))),Datos1!$B$66:$C$70,2,FALSE)</f>
        <v>Pending</v>
      </c>
      <c r="F296" s="1" t="str">
        <f>VLOOKUP(B296,Datos1!$F$1:$H$52,2,FALSE)</f>
        <v>Misuri</v>
      </c>
      <c r="G296" s="8">
        <f t="shared" ca="1" si="38"/>
        <v>494823</v>
      </c>
      <c r="H296" s="8">
        <f t="shared" ca="1" si="39"/>
        <v>286997.33999999997</v>
      </c>
      <c r="I296" s="9">
        <f t="shared" ca="1" si="32"/>
        <v>0.57999999999999996</v>
      </c>
      <c r="J296" s="1" t="str">
        <f t="shared" si="33"/>
        <v>October</v>
      </c>
      <c r="K296" s="1">
        <f t="shared" si="34"/>
        <v>10</v>
      </c>
      <c r="L296" s="1" t="str">
        <f t="shared" si="35"/>
        <v>2019</v>
      </c>
      <c r="M296" s="1">
        <f t="shared" si="36"/>
        <v>43</v>
      </c>
      <c r="N296" s="10">
        <f t="shared" si="37"/>
        <v>4</v>
      </c>
    </row>
    <row r="297" spans="1:14" x14ac:dyDescent="0.25">
      <c r="A297" s="7">
        <v>43761</v>
      </c>
      <c r="B297" s="1" t="s">
        <v>58</v>
      </c>
      <c r="C297" s="1" t="str">
        <f>VLOOKUP(B297,Datos1!$F$1:$H$52,3,FALSE)</f>
        <v>Corporation</v>
      </c>
      <c r="D297" s="1" t="str">
        <f ca="1">VLOOKUP(IF(RANDBETWEEN(1,100)&lt;=60, 1, IF(RANDBETWEEN(1,100)&lt;=75, 2, 3)),Datos1!$B$62:$C$64,2,FALSE)</f>
        <v>Contract Manufacturing</v>
      </c>
      <c r="E297" s="1" t="str">
        <f ca="1">VLOOKUP(IF(RANDBETWEEN(1,100)&lt;=70, 1, IF(RANDBETWEEN(1,100)&lt;=70+10, 2, IF(RANDBETWEEN(1,100)&lt;=70+10+10, 3, IF(RANDBETWEEN(1,100)&lt;=70+10+10+10, 4, 5)))),Datos1!$B$66:$C$70,2,FALSE)</f>
        <v>Paid</v>
      </c>
      <c r="F297" s="1" t="str">
        <f>VLOOKUP(B297,Datos1!$F$1:$H$52,2,FALSE)</f>
        <v>Míchigan</v>
      </c>
      <c r="G297" s="8">
        <f t="shared" ca="1" si="38"/>
        <v>1310052</v>
      </c>
      <c r="H297" s="8">
        <f t="shared" ca="1" si="39"/>
        <v>314412.48</v>
      </c>
      <c r="I297" s="9">
        <f t="shared" ca="1" si="32"/>
        <v>0.24</v>
      </c>
      <c r="J297" s="1" t="str">
        <f t="shared" si="33"/>
        <v>October</v>
      </c>
      <c r="K297" s="1">
        <f t="shared" si="34"/>
        <v>10</v>
      </c>
      <c r="L297" s="1" t="str">
        <f t="shared" si="35"/>
        <v>2019</v>
      </c>
      <c r="M297" s="1">
        <f t="shared" si="36"/>
        <v>43</v>
      </c>
      <c r="N297" s="10">
        <f t="shared" si="37"/>
        <v>4</v>
      </c>
    </row>
    <row r="298" spans="1:14" x14ac:dyDescent="0.25">
      <c r="A298" s="7">
        <v>43762</v>
      </c>
      <c r="B298" s="1" t="s">
        <v>56</v>
      </c>
      <c r="C298" s="1" t="str">
        <f>VLOOKUP(B298,Datos1!$F$1:$H$52,3,FALSE)</f>
        <v>Small business</v>
      </c>
      <c r="D298" s="1" t="str">
        <f ca="1">VLOOKUP(IF(RANDBETWEEN(1,100)&lt;=60, 1, IF(RANDBETWEEN(1,100)&lt;=75, 2, 3)),Datos1!$B$62:$C$64,2,FALSE)</f>
        <v>FMCG</v>
      </c>
      <c r="E298" s="1" t="str">
        <f ca="1">VLOOKUP(IF(RANDBETWEEN(1,100)&lt;=70, 1, IF(RANDBETWEEN(1,100)&lt;=70+10, 2, IF(RANDBETWEEN(1,100)&lt;=70+10+10, 3, IF(RANDBETWEEN(1,100)&lt;=70+10+10+10, 4, 5)))),Datos1!$B$66:$C$70,2,FALSE)</f>
        <v>Paid</v>
      </c>
      <c r="F298" s="1" t="str">
        <f>VLOOKUP(B298,Datos1!$F$1:$H$52,2,FALSE)</f>
        <v>Illinois</v>
      </c>
      <c r="G298" s="8">
        <f t="shared" ca="1" si="38"/>
        <v>92121</v>
      </c>
      <c r="H298" s="8">
        <f t="shared" ca="1" si="39"/>
        <v>45139.29</v>
      </c>
      <c r="I298" s="9">
        <f t="shared" ca="1" si="32"/>
        <v>0.49</v>
      </c>
      <c r="J298" s="1" t="str">
        <f t="shared" si="33"/>
        <v>October</v>
      </c>
      <c r="K298" s="1">
        <f t="shared" si="34"/>
        <v>10</v>
      </c>
      <c r="L298" s="1" t="str">
        <f t="shared" si="35"/>
        <v>2019</v>
      </c>
      <c r="M298" s="1">
        <f t="shared" si="36"/>
        <v>43</v>
      </c>
      <c r="N298" s="10">
        <f t="shared" si="37"/>
        <v>4</v>
      </c>
    </row>
    <row r="299" spans="1:14" x14ac:dyDescent="0.25">
      <c r="A299" s="7">
        <v>43763</v>
      </c>
      <c r="B299" s="1" t="s">
        <v>52</v>
      </c>
      <c r="C299" s="1" t="str">
        <f>VLOOKUP(B299,Datos1!$F$1:$H$52,3,FALSE)</f>
        <v>Corporation</v>
      </c>
      <c r="D299" s="1" t="str">
        <f ca="1">VLOOKUP(IF(RANDBETWEEN(1,100)&lt;=60, 1, IF(RANDBETWEEN(1,100)&lt;=75, 2, 3)),Datos1!$B$62:$C$64,2,FALSE)</f>
        <v>FMCG</v>
      </c>
      <c r="E299" s="1" t="str">
        <f ca="1">VLOOKUP(IF(RANDBETWEEN(1,100)&lt;=70, 1, IF(RANDBETWEEN(1,100)&lt;=70+10, 2, IF(RANDBETWEEN(1,100)&lt;=70+10+10, 3, IF(RANDBETWEEN(1,100)&lt;=70+10+10+10, 4, 5)))),Datos1!$B$66:$C$70,2,FALSE)</f>
        <v>Paid</v>
      </c>
      <c r="F299" s="1" t="str">
        <f>VLOOKUP(B299,Datos1!$F$1:$H$52,2,FALSE)</f>
        <v>Texas</v>
      </c>
      <c r="G299" s="8">
        <f t="shared" ca="1" si="38"/>
        <v>1461521</v>
      </c>
      <c r="H299" s="8">
        <f t="shared" ca="1" si="39"/>
        <v>876912.6</v>
      </c>
      <c r="I299" s="9">
        <f t="shared" ca="1" si="32"/>
        <v>0.6</v>
      </c>
      <c r="J299" s="1" t="str">
        <f t="shared" si="33"/>
        <v>October</v>
      </c>
      <c r="K299" s="1">
        <f t="shared" si="34"/>
        <v>10</v>
      </c>
      <c r="L299" s="1" t="str">
        <f t="shared" si="35"/>
        <v>2019</v>
      </c>
      <c r="M299" s="1">
        <f t="shared" si="36"/>
        <v>43</v>
      </c>
      <c r="N299" s="10">
        <f t="shared" si="37"/>
        <v>4</v>
      </c>
    </row>
    <row r="300" spans="1:14" x14ac:dyDescent="0.25">
      <c r="A300" s="7">
        <v>43764</v>
      </c>
      <c r="B300" s="1" t="s">
        <v>51</v>
      </c>
      <c r="C300" s="1" t="str">
        <f>VLOOKUP(B300,Datos1!$F$1:$H$52,3,FALSE)</f>
        <v>Corporation</v>
      </c>
      <c r="D300" s="1" t="str">
        <f ca="1">VLOOKUP(IF(RANDBETWEEN(1,100)&lt;=60, 1, IF(RANDBETWEEN(1,100)&lt;=75, 2, 3)),Datos1!$B$62:$C$64,2,FALSE)</f>
        <v>Contract Manufacturing</v>
      </c>
      <c r="E300" s="1" t="str">
        <f ca="1">VLOOKUP(IF(RANDBETWEEN(1,100)&lt;=70, 1, IF(RANDBETWEEN(1,100)&lt;=70+10, 2, IF(RANDBETWEEN(1,100)&lt;=70+10+10, 3, IF(RANDBETWEEN(1,100)&lt;=70+10+10+10, 4, 5)))),Datos1!$B$66:$C$70,2,FALSE)</f>
        <v>Paid</v>
      </c>
      <c r="F300" s="1" t="str">
        <f>VLOOKUP(B300,Datos1!$F$1:$H$52,2,FALSE)</f>
        <v>California</v>
      </c>
      <c r="G300" s="8">
        <f t="shared" ca="1" si="38"/>
        <v>1126968</v>
      </c>
      <c r="H300" s="8">
        <f t="shared" ca="1" si="39"/>
        <v>281742</v>
      </c>
      <c r="I300" s="9">
        <f t="shared" ca="1" si="32"/>
        <v>0.25</v>
      </c>
      <c r="J300" s="1" t="str">
        <f t="shared" si="33"/>
        <v>October</v>
      </c>
      <c r="K300" s="1">
        <f t="shared" si="34"/>
        <v>10</v>
      </c>
      <c r="L300" s="1" t="str">
        <f t="shared" si="35"/>
        <v>2019</v>
      </c>
      <c r="M300" s="1">
        <f t="shared" si="36"/>
        <v>43</v>
      </c>
      <c r="N300" s="10">
        <f t="shared" si="37"/>
        <v>4</v>
      </c>
    </row>
    <row r="301" spans="1:14" x14ac:dyDescent="0.25">
      <c r="A301" s="7">
        <v>43765</v>
      </c>
      <c r="B301" s="1" t="s">
        <v>25</v>
      </c>
      <c r="C301" s="1" t="str">
        <f>VLOOKUP(B301,Datos1!$F$1:$H$52,3,FALSE)</f>
        <v>Corporation</v>
      </c>
      <c r="D301" s="1" t="str">
        <f ca="1">VLOOKUP(IF(RANDBETWEEN(1,100)&lt;=60, 1, IF(RANDBETWEEN(1,100)&lt;=75, 2, 3)),Datos1!$B$62:$C$64,2,FALSE)</f>
        <v>Contract Manufacturing</v>
      </c>
      <c r="E301" s="1" t="str">
        <f ca="1">VLOOKUP(IF(RANDBETWEEN(1,100)&lt;=70, 1, IF(RANDBETWEEN(1,100)&lt;=70+10, 2, IF(RANDBETWEEN(1,100)&lt;=70+10+10, 3, IF(RANDBETWEEN(1,100)&lt;=70+10+10+10, 4, 5)))),Datos1!$B$66:$C$70,2,FALSE)</f>
        <v>Paid</v>
      </c>
      <c r="F301" s="1" t="str">
        <f>VLOOKUP(B301,Datos1!$F$1:$H$52,2,FALSE)</f>
        <v>Míchigan</v>
      </c>
      <c r="G301" s="8">
        <f t="shared" ca="1" si="38"/>
        <v>1000336</v>
      </c>
      <c r="H301" s="8">
        <f t="shared" ca="1" si="39"/>
        <v>290097.44</v>
      </c>
      <c r="I301" s="9">
        <f t="shared" ca="1" si="32"/>
        <v>0.28999999999999998</v>
      </c>
      <c r="J301" s="1" t="str">
        <f t="shared" si="33"/>
        <v>October</v>
      </c>
      <c r="K301" s="1">
        <f t="shared" si="34"/>
        <v>10</v>
      </c>
      <c r="L301" s="1" t="str">
        <f t="shared" si="35"/>
        <v>2019</v>
      </c>
      <c r="M301" s="1">
        <f t="shared" si="36"/>
        <v>43</v>
      </c>
      <c r="N301" s="10">
        <f t="shared" si="37"/>
        <v>4</v>
      </c>
    </row>
    <row r="302" spans="1:14" x14ac:dyDescent="0.25">
      <c r="A302" s="7">
        <v>43766</v>
      </c>
      <c r="B302" s="1" t="s">
        <v>15</v>
      </c>
      <c r="C302" s="1" t="str">
        <f>VLOOKUP(B302,Datos1!$F$1:$H$52,3,FALSE)</f>
        <v>Medium-sized business</v>
      </c>
      <c r="D302" s="1" t="str">
        <f ca="1">VLOOKUP(IF(RANDBETWEEN(1,100)&lt;=60, 1, IF(RANDBETWEEN(1,100)&lt;=75, 2, 3)),Datos1!$B$62:$C$64,2,FALSE)</f>
        <v>FMCG</v>
      </c>
      <c r="E302" s="1" t="str">
        <f ca="1">VLOOKUP(IF(RANDBETWEEN(1,100)&lt;=70, 1, IF(RANDBETWEEN(1,100)&lt;=70+10, 2, IF(RANDBETWEEN(1,100)&lt;=70+10+10, 3, IF(RANDBETWEEN(1,100)&lt;=70+10+10+10, 4, 5)))),Datos1!$B$66:$C$70,2,FALSE)</f>
        <v>Paid</v>
      </c>
      <c r="F302" s="1" t="str">
        <f>VLOOKUP(B302,Datos1!$F$1:$H$52,2,FALSE)</f>
        <v>Míchigan</v>
      </c>
      <c r="G302" s="8">
        <f t="shared" ca="1" si="38"/>
        <v>461495</v>
      </c>
      <c r="H302" s="8">
        <f t="shared" ca="1" si="39"/>
        <v>216902.65</v>
      </c>
      <c r="I302" s="9">
        <f t="shared" ca="1" si="32"/>
        <v>0.47</v>
      </c>
      <c r="J302" s="1" t="str">
        <f t="shared" si="33"/>
        <v>October</v>
      </c>
      <c r="K302" s="1">
        <f t="shared" si="34"/>
        <v>10</v>
      </c>
      <c r="L302" s="1" t="str">
        <f t="shared" si="35"/>
        <v>2019</v>
      </c>
      <c r="M302" s="1">
        <f t="shared" si="36"/>
        <v>44</v>
      </c>
      <c r="N302" s="10">
        <f t="shared" si="37"/>
        <v>4</v>
      </c>
    </row>
    <row r="303" spans="1:14" x14ac:dyDescent="0.25">
      <c r="A303" s="7">
        <v>43767</v>
      </c>
      <c r="B303" s="1" t="s">
        <v>13</v>
      </c>
      <c r="C303" s="1" t="str">
        <f>VLOOKUP(B303,Datos1!$F$1:$H$52,3,FALSE)</f>
        <v>Medium-sized business</v>
      </c>
      <c r="D303" s="1" t="str">
        <f ca="1">VLOOKUP(IF(RANDBETWEEN(1,100)&lt;=60, 1, IF(RANDBETWEEN(1,100)&lt;=75, 2, 3)),Datos1!$B$62:$C$64,2,FALSE)</f>
        <v>FMCG</v>
      </c>
      <c r="E303" s="1" t="str">
        <f ca="1">VLOOKUP(IF(RANDBETWEEN(1,100)&lt;=70, 1, IF(RANDBETWEEN(1,100)&lt;=70+10, 2, IF(RANDBETWEEN(1,100)&lt;=70+10+10, 3, IF(RANDBETWEEN(1,100)&lt;=70+10+10+10, 4, 5)))),Datos1!$B$66:$C$70,2,FALSE)</f>
        <v>Paid</v>
      </c>
      <c r="F303" s="1" t="str">
        <f>VLOOKUP(B303,Datos1!$F$1:$H$52,2,FALSE)</f>
        <v>Carolina del Norte</v>
      </c>
      <c r="G303" s="8">
        <f t="shared" ca="1" si="38"/>
        <v>452902</v>
      </c>
      <c r="H303" s="8">
        <f t="shared" ca="1" si="39"/>
        <v>294386.3</v>
      </c>
      <c r="I303" s="9">
        <f t="shared" ca="1" si="32"/>
        <v>0.65</v>
      </c>
      <c r="J303" s="1" t="str">
        <f t="shared" si="33"/>
        <v>October</v>
      </c>
      <c r="K303" s="1">
        <f t="shared" si="34"/>
        <v>10</v>
      </c>
      <c r="L303" s="1" t="str">
        <f t="shared" si="35"/>
        <v>2019</v>
      </c>
      <c r="M303" s="1">
        <f t="shared" si="36"/>
        <v>44</v>
      </c>
      <c r="N303" s="10">
        <f t="shared" si="37"/>
        <v>4</v>
      </c>
    </row>
    <row r="304" spans="1:14" x14ac:dyDescent="0.25">
      <c r="A304" s="7">
        <v>43768</v>
      </c>
      <c r="B304" s="1" t="s">
        <v>6</v>
      </c>
      <c r="C304" s="1" t="str">
        <f>VLOOKUP(B304,Datos1!$F$1:$H$52,3,FALSE)</f>
        <v>Corporation</v>
      </c>
      <c r="D304" s="1" t="str">
        <f ca="1">VLOOKUP(IF(RANDBETWEEN(1,100)&lt;=60, 1, IF(RANDBETWEEN(1,100)&lt;=75, 2, 3)),Datos1!$B$62:$C$64,2,FALSE)</f>
        <v>FMCG</v>
      </c>
      <c r="E304" s="1" t="str">
        <f ca="1">VLOOKUP(IF(RANDBETWEEN(1,100)&lt;=70, 1, IF(RANDBETWEEN(1,100)&lt;=70+10, 2, IF(RANDBETWEEN(1,100)&lt;=70+10+10, 3, IF(RANDBETWEEN(1,100)&lt;=70+10+10+10, 4, 5)))),Datos1!$B$66:$C$70,2,FALSE)</f>
        <v>Paid</v>
      </c>
      <c r="F304" s="1" t="str">
        <f>VLOOKUP(B304,Datos1!$F$1:$H$52,2,FALSE)</f>
        <v>Washington</v>
      </c>
      <c r="G304" s="8">
        <f t="shared" ca="1" si="38"/>
        <v>1102725</v>
      </c>
      <c r="H304" s="8">
        <f t="shared" ca="1" si="39"/>
        <v>430062.75</v>
      </c>
      <c r="I304" s="9">
        <f t="shared" ca="1" si="32"/>
        <v>0.39</v>
      </c>
      <c r="J304" s="1" t="str">
        <f t="shared" si="33"/>
        <v>October</v>
      </c>
      <c r="K304" s="1">
        <f t="shared" si="34"/>
        <v>10</v>
      </c>
      <c r="L304" s="1" t="str">
        <f t="shared" si="35"/>
        <v>2019</v>
      </c>
      <c r="M304" s="1">
        <f t="shared" si="36"/>
        <v>44</v>
      </c>
      <c r="N304" s="10">
        <f t="shared" si="37"/>
        <v>4</v>
      </c>
    </row>
    <row r="305" spans="1:14" x14ac:dyDescent="0.25">
      <c r="A305" s="7">
        <v>43769</v>
      </c>
      <c r="B305" s="1" t="s">
        <v>35</v>
      </c>
      <c r="C305" s="1" t="str">
        <f>VLOOKUP(B305,Datos1!$F$1:$H$52,3,FALSE)</f>
        <v>Medium-sized business</v>
      </c>
      <c r="D305" s="1" t="str">
        <f ca="1">VLOOKUP(IF(RANDBETWEEN(1,100)&lt;=60, 1, IF(RANDBETWEEN(1,100)&lt;=75, 2, 3)),Datos1!$B$62:$C$64,2,FALSE)</f>
        <v>FMCG</v>
      </c>
      <c r="E305" s="1" t="str">
        <f ca="1">VLOOKUP(IF(RANDBETWEEN(1,100)&lt;=70, 1, IF(RANDBETWEEN(1,100)&lt;=70+10, 2, IF(RANDBETWEEN(1,100)&lt;=70+10+10, 3, IF(RANDBETWEEN(1,100)&lt;=70+10+10+10, 4, 5)))),Datos1!$B$66:$C$70,2,FALSE)</f>
        <v>Overdue</v>
      </c>
      <c r="F305" s="1" t="str">
        <f>VLOOKUP(B305,Datos1!$F$1:$H$52,2,FALSE)</f>
        <v>Ohio</v>
      </c>
      <c r="G305" s="8">
        <f t="shared" ca="1" si="38"/>
        <v>473482</v>
      </c>
      <c r="H305" s="8">
        <f t="shared" ca="1" si="39"/>
        <v>274619.56</v>
      </c>
      <c r="I305" s="9">
        <f t="shared" ca="1" si="32"/>
        <v>0.57999999999999996</v>
      </c>
      <c r="J305" s="1" t="str">
        <f t="shared" si="33"/>
        <v>October</v>
      </c>
      <c r="K305" s="1">
        <f t="shared" si="34"/>
        <v>10</v>
      </c>
      <c r="L305" s="1" t="str">
        <f t="shared" si="35"/>
        <v>2019</v>
      </c>
      <c r="M305" s="1">
        <f t="shared" si="36"/>
        <v>44</v>
      </c>
      <c r="N305" s="10">
        <f t="shared" si="37"/>
        <v>4</v>
      </c>
    </row>
    <row r="306" spans="1:14" x14ac:dyDescent="0.25">
      <c r="A306" s="7">
        <v>43770</v>
      </c>
      <c r="B306" s="1" t="s">
        <v>45</v>
      </c>
      <c r="C306" s="1" t="str">
        <f>VLOOKUP(B306,Datos1!$F$1:$H$52,3,FALSE)</f>
        <v>Small business</v>
      </c>
      <c r="D306" s="1" t="str">
        <f ca="1">VLOOKUP(IF(RANDBETWEEN(1,100)&lt;=60, 1, IF(RANDBETWEEN(1,100)&lt;=75, 2, 3)),Datos1!$B$62:$C$64,2,FALSE)</f>
        <v>FMCG</v>
      </c>
      <c r="E306" s="1" t="str">
        <f ca="1">VLOOKUP(IF(RANDBETWEEN(1,100)&lt;=70, 1, IF(RANDBETWEEN(1,100)&lt;=70+10, 2, IF(RANDBETWEEN(1,100)&lt;=70+10+10, 3, IF(RANDBETWEEN(1,100)&lt;=70+10+10+10, 4, 5)))),Datos1!$B$66:$C$70,2,FALSE)</f>
        <v>Paid</v>
      </c>
      <c r="F306" s="1" t="str">
        <f>VLOOKUP(B306,Datos1!$F$1:$H$52,2,FALSE)</f>
        <v>Massachusetts</v>
      </c>
      <c r="G306" s="8">
        <f t="shared" ca="1" si="38"/>
        <v>175782</v>
      </c>
      <c r="H306" s="8">
        <f t="shared" ca="1" si="39"/>
        <v>79101.900000000009</v>
      </c>
      <c r="I306" s="9">
        <f t="shared" ca="1" si="32"/>
        <v>0.45</v>
      </c>
      <c r="J306" s="1" t="str">
        <f t="shared" si="33"/>
        <v>November</v>
      </c>
      <c r="K306" s="1">
        <f t="shared" si="34"/>
        <v>11</v>
      </c>
      <c r="L306" s="1" t="str">
        <f t="shared" si="35"/>
        <v>2019</v>
      </c>
      <c r="M306" s="1">
        <f t="shared" si="36"/>
        <v>44</v>
      </c>
      <c r="N306" s="10">
        <f t="shared" si="37"/>
        <v>4</v>
      </c>
    </row>
    <row r="307" spans="1:14" x14ac:dyDescent="0.25">
      <c r="A307" s="7">
        <v>43771</v>
      </c>
      <c r="B307" s="1" t="s">
        <v>21</v>
      </c>
      <c r="C307" s="1" t="str">
        <f>VLOOKUP(B307,Datos1!$F$1:$H$52,3,FALSE)</f>
        <v>Medium-sized business</v>
      </c>
      <c r="D307" s="1" t="str">
        <f ca="1">VLOOKUP(IF(RANDBETWEEN(1,100)&lt;=60, 1, IF(RANDBETWEEN(1,100)&lt;=75, 2, 3)),Datos1!$B$62:$C$64,2,FALSE)</f>
        <v>FMCG</v>
      </c>
      <c r="E307" s="1" t="str">
        <f ca="1">VLOOKUP(IF(RANDBETWEEN(1,100)&lt;=70, 1, IF(RANDBETWEEN(1,100)&lt;=70+10, 2, IF(RANDBETWEEN(1,100)&lt;=70+10+10, 3, IF(RANDBETWEEN(1,100)&lt;=70+10+10+10, 4, 5)))),Datos1!$B$66:$C$70,2,FALSE)</f>
        <v>Paid</v>
      </c>
      <c r="F307" s="1" t="str">
        <f>VLOOKUP(B307,Datos1!$F$1:$H$52,2,FALSE)</f>
        <v>Carolina del Norte</v>
      </c>
      <c r="G307" s="8">
        <f t="shared" ca="1" si="38"/>
        <v>273191</v>
      </c>
      <c r="H307" s="8">
        <f t="shared" ca="1" si="39"/>
        <v>125667.86</v>
      </c>
      <c r="I307" s="9">
        <f t="shared" ca="1" si="32"/>
        <v>0.46</v>
      </c>
      <c r="J307" s="1" t="str">
        <f t="shared" si="33"/>
        <v>November</v>
      </c>
      <c r="K307" s="1">
        <f t="shared" si="34"/>
        <v>11</v>
      </c>
      <c r="L307" s="1" t="str">
        <f t="shared" si="35"/>
        <v>2019</v>
      </c>
      <c r="M307" s="1">
        <f t="shared" si="36"/>
        <v>44</v>
      </c>
      <c r="N307" s="10">
        <f t="shared" si="37"/>
        <v>4</v>
      </c>
    </row>
    <row r="308" spans="1:14" x14ac:dyDescent="0.25">
      <c r="A308" s="7">
        <v>43772</v>
      </c>
      <c r="B308" s="1" t="s">
        <v>58</v>
      </c>
      <c r="C308" s="1" t="str">
        <f>VLOOKUP(B308,Datos1!$F$1:$H$52,3,FALSE)</f>
        <v>Corporation</v>
      </c>
      <c r="D308" s="1" t="str">
        <f ca="1">VLOOKUP(IF(RANDBETWEEN(1,100)&lt;=60, 1, IF(RANDBETWEEN(1,100)&lt;=75, 2, 3)),Datos1!$B$62:$C$64,2,FALSE)</f>
        <v>Contract Manufacturing</v>
      </c>
      <c r="E308" s="1" t="str">
        <f ca="1">VLOOKUP(IF(RANDBETWEEN(1,100)&lt;=70, 1, IF(RANDBETWEEN(1,100)&lt;=70+10, 2, IF(RANDBETWEEN(1,100)&lt;=70+10+10, 3, IF(RANDBETWEEN(1,100)&lt;=70+10+10+10, 4, 5)))),Datos1!$B$66:$C$70,2,FALSE)</f>
        <v>Paid</v>
      </c>
      <c r="F308" s="1" t="str">
        <f>VLOOKUP(B308,Datos1!$F$1:$H$52,2,FALSE)</f>
        <v>Míchigan</v>
      </c>
      <c r="G308" s="8">
        <f t="shared" ca="1" si="38"/>
        <v>589519</v>
      </c>
      <c r="H308" s="8">
        <f t="shared" ca="1" si="39"/>
        <v>153274.94</v>
      </c>
      <c r="I308" s="9">
        <f t="shared" ca="1" si="32"/>
        <v>0.26</v>
      </c>
      <c r="J308" s="1" t="str">
        <f t="shared" si="33"/>
        <v>November</v>
      </c>
      <c r="K308" s="1">
        <f t="shared" si="34"/>
        <v>11</v>
      </c>
      <c r="L308" s="1" t="str">
        <f t="shared" si="35"/>
        <v>2019</v>
      </c>
      <c r="M308" s="1">
        <f t="shared" si="36"/>
        <v>44</v>
      </c>
      <c r="N308" s="10">
        <f t="shared" si="37"/>
        <v>4</v>
      </c>
    </row>
    <row r="309" spans="1:14" x14ac:dyDescent="0.25">
      <c r="A309" s="7">
        <v>43773</v>
      </c>
      <c r="B309" s="1" t="s">
        <v>27</v>
      </c>
      <c r="C309" s="1" t="str">
        <f>VLOOKUP(B309,Datos1!$F$1:$H$52,3,FALSE)</f>
        <v>Corporation</v>
      </c>
      <c r="D309" s="1" t="str">
        <f ca="1">VLOOKUP(IF(RANDBETWEEN(1,100)&lt;=60, 1, IF(RANDBETWEEN(1,100)&lt;=75, 2, 3)),Datos1!$B$62:$C$64,2,FALSE)</f>
        <v>FMCG</v>
      </c>
      <c r="E309" s="1" t="str">
        <f ca="1">VLOOKUP(IF(RANDBETWEEN(1,100)&lt;=70, 1, IF(RANDBETWEEN(1,100)&lt;=70+10, 2, IF(RANDBETWEEN(1,100)&lt;=70+10+10, 3, IF(RANDBETWEEN(1,100)&lt;=70+10+10+10, 4, 5)))),Datos1!$B$66:$C$70,2,FALSE)</f>
        <v>Paid</v>
      </c>
      <c r="F309" s="1" t="str">
        <f>VLOOKUP(B309,Datos1!$F$1:$H$52,2,FALSE)</f>
        <v>Virginia</v>
      </c>
      <c r="G309" s="8">
        <f t="shared" ca="1" si="38"/>
        <v>748344</v>
      </c>
      <c r="H309" s="8">
        <f t="shared" ca="1" si="39"/>
        <v>389138.88</v>
      </c>
      <c r="I309" s="9">
        <f t="shared" ca="1" si="32"/>
        <v>0.52</v>
      </c>
      <c r="J309" s="1" t="str">
        <f t="shared" si="33"/>
        <v>November</v>
      </c>
      <c r="K309" s="1">
        <f t="shared" si="34"/>
        <v>11</v>
      </c>
      <c r="L309" s="1" t="str">
        <f t="shared" si="35"/>
        <v>2019</v>
      </c>
      <c r="M309" s="1">
        <f t="shared" si="36"/>
        <v>45</v>
      </c>
      <c r="N309" s="10">
        <f t="shared" si="37"/>
        <v>4</v>
      </c>
    </row>
    <row r="310" spans="1:14" x14ac:dyDescent="0.25">
      <c r="A310" s="7">
        <v>43774</v>
      </c>
      <c r="B310" s="1" t="s">
        <v>40</v>
      </c>
      <c r="C310" s="1" t="str">
        <f>VLOOKUP(B310,Datos1!$F$1:$H$52,3,FALSE)</f>
        <v>Corporation</v>
      </c>
      <c r="D310" s="1" t="str">
        <f ca="1">VLOOKUP(IF(RANDBETWEEN(1,100)&lt;=60, 1, IF(RANDBETWEEN(1,100)&lt;=75, 2, 3)),Datos1!$B$62:$C$64,2,FALSE)</f>
        <v>Contract Manufacturing</v>
      </c>
      <c r="E310" s="1" t="str">
        <f ca="1">VLOOKUP(IF(RANDBETWEEN(1,100)&lt;=70, 1, IF(RANDBETWEEN(1,100)&lt;=70+10, 2, IF(RANDBETWEEN(1,100)&lt;=70+10+10, 3, IF(RANDBETWEEN(1,100)&lt;=70+10+10+10, 4, 5)))),Datos1!$B$66:$C$70,2,FALSE)</f>
        <v>Overdue</v>
      </c>
      <c r="F310" s="1" t="str">
        <f>VLOOKUP(B310,Datos1!$F$1:$H$52,2,FALSE)</f>
        <v>Indiana</v>
      </c>
      <c r="G310" s="8">
        <f t="shared" ca="1" si="38"/>
        <v>1662304</v>
      </c>
      <c r="H310" s="8">
        <f t="shared" ca="1" si="39"/>
        <v>565183.36</v>
      </c>
      <c r="I310" s="9">
        <f t="shared" ca="1" si="32"/>
        <v>0.34</v>
      </c>
      <c r="J310" s="1" t="str">
        <f t="shared" si="33"/>
        <v>November</v>
      </c>
      <c r="K310" s="1">
        <f t="shared" si="34"/>
        <v>11</v>
      </c>
      <c r="L310" s="1" t="str">
        <f t="shared" si="35"/>
        <v>2019</v>
      </c>
      <c r="M310" s="1">
        <f t="shared" si="36"/>
        <v>45</v>
      </c>
      <c r="N310" s="10">
        <f t="shared" si="37"/>
        <v>4</v>
      </c>
    </row>
    <row r="311" spans="1:14" x14ac:dyDescent="0.25">
      <c r="A311" s="7">
        <v>43775</v>
      </c>
      <c r="B311" s="1" t="s">
        <v>36</v>
      </c>
      <c r="C311" s="1" t="str">
        <f>VLOOKUP(B311,Datos1!$F$1:$H$52,3,FALSE)</f>
        <v>Medium-sized business</v>
      </c>
      <c r="D311" s="1" t="str">
        <f ca="1">VLOOKUP(IF(RANDBETWEEN(1,100)&lt;=60, 1, IF(RANDBETWEEN(1,100)&lt;=75, 2, 3)),Datos1!$B$62:$C$64,2,FALSE)</f>
        <v>FMCG</v>
      </c>
      <c r="E311" s="1" t="str">
        <f ca="1">VLOOKUP(IF(RANDBETWEEN(1,100)&lt;=70, 1, IF(RANDBETWEEN(1,100)&lt;=70+10, 2, IF(RANDBETWEEN(1,100)&lt;=70+10+10, 3, IF(RANDBETWEEN(1,100)&lt;=70+10+10+10, 4, 5)))),Datos1!$B$66:$C$70,2,FALSE)</f>
        <v>Paid</v>
      </c>
      <c r="F311" s="1" t="str">
        <f>VLOOKUP(B311,Datos1!$F$1:$H$52,2,FALSE)</f>
        <v>Arizona</v>
      </c>
      <c r="G311" s="8">
        <f t="shared" ca="1" si="38"/>
        <v>290868</v>
      </c>
      <c r="H311" s="8">
        <f t="shared" ca="1" si="39"/>
        <v>145434</v>
      </c>
      <c r="I311" s="9">
        <f t="shared" ca="1" si="32"/>
        <v>0.5</v>
      </c>
      <c r="J311" s="1" t="str">
        <f t="shared" si="33"/>
        <v>November</v>
      </c>
      <c r="K311" s="1">
        <f t="shared" si="34"/>
        <v>11</v>
      </c>
      <c r="L311" s="1" t="str">
        <f t="shared" si="35"/>
        <v>2019</v>
      </c>
      <c r="M311" s="1">
        <f t="shared" si="36"/>
        <v>45</v>
      </c>
      <c r="N311" s="10">
        <f t="shared" si="37"/>
        <v>4</v>
      </c>
    </row>
    <row r="312" spans="1:14" x14ac:dyDescent="0.25">
      <c r="A312" s="7">
        <v>43776</v>
      </c>
      <c r="B312" s="1" t="s">
        <v>41</v>
      </c>
      <c r="C312" s="1" t="str">
        <f>VLOOKUP(B312,Datos1!$F$1:$H$52,3,FALSE)</f>
        <v>Medium-sized business</v>
      </c>
      <c r="D312" s="1" t="str">
        <f ca="1">VLOOKUP(IF(RANDBETWEEN(1,100)&lt;=60, 1, IF(RANDBETWEEN(1,100)&lt;=75, 2, 3)),Datos1!$B$62:$C$64,2,FALSE)</f>
        <v>FMCG</v>
      </c>
      <c r="E312" s="1" t="str">
        <f ca="1">VLOOKUP(IF(RANDBETWEEN(1,100)&lt;=70, 1, IF(RANDBETWEEN(1,100)&lt;=70+10, 2, IF(RANDBETWEEN(1,100)&lt;=70+10+10, 3, IF(RANDBETWEEN(1,100)&lt;=70+10+10+10, 4, 5)))),Datos1!$B$66:$C$70,2,FALSE)</f>
        <v>Paid</v>
      </c>
      <c r="F312" s="1" t="str">
        <f>VLOOKUP(B312,Datos1!$F$1:$H$52,2,FALSE)</f>
        <v>Maryland</v>
      </c>
      <c r="G312" s="8">
        <f t="shared" ca="1" si="38"/>
        <v>433379</v>
      </c>
      <c r="H312" s="8">
        <f t="shared" ca="1" si="39"/>
        <v>151682.65</v>
      </c>
      <c r="I312" s="9">
        <f t="shared" ca="1" si="32"/>
        <v>0.35</v>
      </c>
      <c r="J312" s="1" t="str">
        <f t="shared" si="33"/>
        <v>November</v>
      </c>
      <c r="K312" s="1">
        <f t="shared" si="34"/>
        <v>11</v>
      </c>
      <c r="L312" s="1" t="str">
        <f t="shared" si="35"/>
        <v>2019</v>
      </c>
      <c r="M312" s="1">
        <f t="shared" si="36"/>
        <v>45</v>
      </c>
      <c r="N312" s="10">
        <f t="shared" si="37"/>
        <v>4</v>
      </c>
    </row>
    <row r="313" spans="1:14" x14ac:dyDescent="0.25">
      <c r="A313" s="7">
        <v>43777</v>
      </c>
      <c r="B313" s="1" t="s">
        <v>53</v>
      </c>
      <c r="C313" s="1" t="str">
        <f>VLOOKUP(B313,Datos1!$F$1:$H$52,3,FALSE)</f>
        <v>Medium-sized business</v>
      </c>
      <c r="D313" s="1" t="str">
        <f ca="1">VLOOKUP(IF(RANDBETWEEN(1,100)&lt;=60, 1, IF(RANDBETWEEN(1,100)&lt;=75, 2, 3)),Datos1!$B$62:$C$64,2,FALSE)</f>
        <v>Contract Manufacturing</v>
      </c>
      <c r="E313" s="1" t="str">
        <f ca="1">VLOOKUP(IF(RANDBETWEEN(1,100)&lt;=70, 1, IF(RANDBETWEEN(1,100)&lt;=70+10, 2, IF(RANDBETWEEN(1,100)&lt;=70+10+10, 3, IF(RANDBETWEEN(1,100)&lt;=70+10+10+10, 4, 5)))),Datos1!$B$66:$C$70,2,FALSE)</f>
        <v>Paid</v>
      </c>
      <c r="F313" s="1" t="str">
        <f>VLOOKUP(B313,Datos1!$F$1:$H$52,2,FALSE)</f>
        <v>Florida</v>
      </c>
      <c r="G313" s="8">
        <f t="shared" ca="1" si="38"/>
        <v>406732</v>
      </c>
      <c r="H313" s="8">
        <f t="shared" ca="1" si="39"/>
        <v>130154.24000000001</v>
      </c>
      <c r="I313" s="9">
        <f t="shared" ca="1" si="32"/>
        <v>0.32</v>
      </c>
      <c r="J313" s="1" t="str">
        <f t="shared" si="33"/>
        <v>November</v>
      </c>
      <c r="K313" s="1">
        <f t="shared" si="34"/>
        <v>11</v>
      </c>
      <c r="L313" s="1" t="str">
        <f t="shared" si="35"/>
        <v>2019</v>
      </c>
      <c r="M313" s="1">
        <f t="shared" si="36"/>
        <v>45</v>
      </c>
      <c r="N313" s="10">
        <f t="shared" si="37"/>
        <v>4</v>
      </c>
    </row>
    <row r="314" spans="1:14" x14ac:dyDescent="0.25">
      <c r="A314" s="7">
        <v>43778</v>
      </c>
      <c r="B314" s="1" t="s">
        <v>21</v>
      </c>
      <c r="C314" s="1" t="str">
        <f>VLOOKUP(B314,Datos1!$F$1:$H$52,3,FALSE)</f>
        <v>Medium-sized business</v>
      </c>
      <c r="D314" s="1" t="str">
        <f ca="1">VLOOKUP(IF(RANDBETWEEN(1,100)&lt;=60, 1, IF(RANDBETWEEN(1,100)&lt;=75, 2, 3)),Datos1!$B$62:$C$64,2,FALSE)</f>
        <v>FMCG</v>
      </c>
      <c r="E314" s="1" t="str">
        <f ca="1">VLOOKUP(IF(RANDBETWEEN(1,100)&lt;=70, 1, IF(RANDBETWEEN(1,100)&lt;=70+10, 2, IF(RANDBETWEEN(1,100)&lt;=70+10+10, 3, IF(RANDBETWEEN(1,100)&lt;=70+10+10+10, 4, 5)))),Datos1!$B$66:$C$70,2,FALSE)</f>
        <v>Overdue</v>
      </c>
      <c r="F314" s="1" t="str">
        <f>VLOOKUP(B314,Datos1!$F$1:$H$52,2,FALSE)</f>
        <v>Carolina del Norte</v>
      </c>
      <c r="G314" s="8">
        <f t="shared" ca="1" si="38"/>
        <v>394321</v>
      </c>
      <c r="H314" s="8">
        <f t="shared" ca="1" si="39"/>
        <v>216876.55000000002</v>
      </c>
      <c r="I314" s="9">
        <f t="shared" ca="1" si="32"/>
        <v>0.55000000000000004</v>
      </c>
      <c r="J314" s="1" t="str">
        <f t="shared" si="33"/>
        <v>November</v>
      </c>
      <c r="K314" s="1">
        <f t="shared" si="34"/>
        <v>11</v>
      </c>
      <c r="L314" s="1" t="str">
        <f t="shared" si="35"/>
        <v>2019</v>
      </c>
      <c r="M314" s="1">
        <f t="shared" si="36"/>
        <v>45</v>
      </c>
      <c r="N314" s="10">
        <f t="shared" si="37"/>
        <v>4</v>
      </c>
    </row>
    <row r="315" spans="1:14" x14ac:dyDescent="0.25">
      <c r="A315" s="7">
        <v>43779</v>
      </c>
      <c r="B315" s="1" t="s">
        <v>57</v>
      </c>
      <c r="C315" s="1" t="str">
        <f>VLOOKUP(B315,Datos1!$F$1:$H$52,3,FALSE)</f>
        <v>Small business</v>
      </c>
      <c r="D315" s="1" t="str">
        <f ca="1">VLOOKUP(IF(RANDBETWEEN(1,100)&lt;=60, 1, IF(RANDBETWEEN(1,100)&lt;=75, 2, 3)),Datos1!$B$62:$C$64,2,FALSE)</f>
        <v>Contract Manufacturing</v>
      </c>
      <c r="E315" s="1" t="str">
        <f ca="1">VLOOKUP(IF(RANDBETWEEN(1,100)&lt;=70, 1, IF(RANDBETWEEN(1,100)&lt;=70+10, 2, IF(RANDBETWEEN(1,100)&lt;=70+10+10, 3, IF(RANDBETWEEN(1,100)&lt;=70+10+10+10, 4, 5)))),Datos1!$B$66:$C$70,2,FALSE)</f>
        <v>Paid</v>
      </c>
      <c r="F315" s="1" t="str">
        <f>VLOOKUP(B315,Datos1!$F$1:$H$52,2,FALSE)</f>
        <v>Florida</v>
      </c>
      <c r="G315" s="8">
        <f t="shared" ca="1" si="38"/>
        <v>230550</v>
      </c>
      <c r="H315" s="8">
        <f t="shared" ca="1" si="39"/>
        <v>87609</v>
      </c>
      <c r="I315" s="9">
        <f t="shared" ca="1" si="32"/>
        <v>0.38</v>
      </c>
      <c r="J315" s="1" t="str">
        <f t="shared" si="33"/>
        <v>November</v>
      </c>
      <c r="K315" s="1">
        <f t="shared" si="34"/>
        <v>11</v>
      </c>
      <c r="L315" s="1" t="str">
        <f t="shared" si="35"/>
        <v>2019</v>
      </c>
      <c r="M315" s="1">
        <f t="shared" si="36"/>
        <v>45</v>
      </c>
      <c r="N315" s="10">
        <f t="shared" si="37"/>
        <v>4</v>
      </c>
    </row>
    <row r="316" spans="1:14" x14ac:dyDescent="0.25">
      <c r="A316" s="7">
        <v>43780</v>
      </c>
      <c r="B316" s="1" t="s">
        <v>23</v>
      </c>
      <c r="C316" s="1" t="str">
        <f>VLOOKUP(B316,Datos1!$F$1:$H$52,3,FALSE)</f>
        <v>Corporation</v>
      </c>
      <c r="D316" s="1" t="str">
        <f ca="1">VLOOKUP(IF(RANDBETWEEN(1,100)&lt;=60, 1, IF(RANDBETWEEN(1,100)&lt;=75, 2, 3)),Datos1!$B$62:$C$64,2,FALSE)</f>
        <v>FMCG</v>
      </c>
      <c r="E316" s="1" t="str">
        <f ca="1">VLOOKUP(IF(RANDBETWEEN(1,100)&lt;=70, 1, IF(RANDBETWEEN(1,100)&lt;=70+10, 2, IF(RANDBETWEEN(1,100)&lt;=70+10+10, 3, IF(RANDBETWEEN(1,100)&lt;=70+10+10+10, 4, 5)))),Datos1!$B$66:$C$70,2,FALSE)</f>
        <v>Pending</v>
      </c>
      <c r="F316" s="1" t="str">
        <f>VLOOKUP(B316,Datos1!$F$1:$H$52,2,FALSE)</f>
        <v>Nueva Jersey</v>
      </c>
      <c r="G316" s="8">
        <f t="shared" ca="1" si="38"/>
        <v>1338315</v>
      </c>
      <c r="H316" s="8">
        <f t="shared" ca="1" si="39"/>
        <v>802989</v>
      </c>
      <c r="I316" s="9">
        <f t="shared" ca="1" si="32"/>
        <v>0.6</v>
      </c>
      <c r="J316" s="1" t="str">
        <f t="shared" si="33"/>
        <v>November</v>
      </c>
      <c r="K316" s="1">
        <f t="shared" si="34"/>
        <v>11</v>
      </c>
      <c r="L316" s="1" t="str">
        <f t="shared" si="35"/>
        <v>2019</v>
      </c>
      <c r="M316" s="1">
        <f t="shared" si="36"/>
        <v>46</v>
      </c>
      <c r="N316" s="10">
        <f t="shared" si="37"/>
        <v>4</v>
      </c>
    </row>
    <row r="317" spans="1:14" x14ac:dyDescent="0.25">
      <c r="A317" s="7">
        <v>43781</v>
      </c>
      <c r="B317" s="1" t="s">
        <v>23</v>
      </c>
      <c r="C317" s="1" t="str">
        <f>VLOOKUP(B317,Datos1!$F$1:$H$52,3,FALSE)</f>
        <v>Corporation</v>
      </c>
      <c r="D317" s="1" t="str">
        <f ca="1">VLOOKUP(IF(RANDBETWEEN(1,100)&lt;=60, 1, IF(RANDBETWEEN(1,100)&lt;=75, 2, 3)),Datos1!$B$62:$C$64,2,FALSE)</f>
        <v>Contract Manufacturing</v>
      </c>
      <c r="E317" s="1" t="str">
        <f ca="1">VLOOKUP(IF(RANDBETWEEN(1,100)&lt;=70, 1, IF(RANDBETWEEN(1,100)&lt;=70+10, 2, IF(RANDBETWEEN(1,100)&lt;=70+10+10, 3, IF(RANDBETWEEN(1,100)&lt;=70+10+10+10, 4, 5)))),Datos1!$B$66:$C$70,2,FALSE)</f>
        <v>Overdue</v>
      </c>
      <c r="F317" s="1" t="str">
        <f>VLOOKUP(B317,Datos1!$F$1:$H$52,2,FALSE)</f>
        <v>Nueva Jersey</v>
      </c>
      <c r="G317" s="8">
        <f t="shared" ca="1" si="38"/>
        <v>1295634</v>
      </c>
      <c r="H317" s="8">
        <f t="shared" ca="1" si="39"/>
        <v>375733.86</v>
      </c>
      <c r="I317" s="9">
        <f t="shared" ca="1" si="32"/>
        <v>0.28999999999999998</v>
      </c>
      <c r="J317" s="1" t="str">
        <f t="shared" si="33"/>
        <v>November</v>
      </c>
      <c r="K317" s="1">
        <f t="shared" si="34"/>
        <v>11</v>
      </c>
      <c r="L317" s="1" t="str">
        <f t="shared" si="35"/>
        <v>2019</v>
      </c>
      <c r="M317" s="1">
        <f t="shared" si="36"/>
        <v>46</v>
      </c>
      <c r="N317" s="10">
        <f t="shared" si="37"/>
        <v>4</v>
      </c>
    </row>
    <row r="318" spans="1:14" x14ac:dyDescent="0.25">
      <c r="A318" s="7">
        <v>43782</v>
      </c>
      <c r="B318" s="1" t="s">
        <v>61</v>
      </c>
      <c r="C318" s="1" t="str">
        <f>VLOOKUP(B318,Datos1!$F$1:$H$52,3,FALSE)</f>
        <v>Corporation</v>
      </c>
      <c r="D318" s="1" t="str">
        <f ca="1">VLOOKUP(IF(RANDBETWEEN(1,100)&lt;=60, 1, IF(RANDBETWEEN(1,100)&lt;=75, 2, 3)),Datos1!$B$62:$C$64,2,FALSE)</f>
        <v>Industrial cereal products</v>
      </c>
      <c r="E318" s="1" t="str">
        <f ca="1">VLOOKUP(IF(RANDBETWEEN(1,100)&lt;=70, 1, IF(RANDBETWEEN(1,100)&lt;=70+10, 2, IF(RANDBETWEEN(1,100)&lt;=70+10+10, 3, IF(RANDBETWEEN(1,100)&lt;=70+10+10+10, 4, 5)))),Datos1!$B$66:$C$70,2,FALSE)</f>
        <v>Pending</v>
      </c>
      <c r="F318" s="1" t="str">
        <f>VLOOKUP(B318,Datos1!$F$1:$H$52,2,FALSE)</f>
        <v>Washington</v>
      </c>
      <c r="G318" s="8">
        <f t="shared" ca="1" si="38"/>
        <v>931154</v>
      </c>
      <c r="H318" s="8">
        <f t="shared" ca="1" si="39"/>
        <v>279346.2</v>
      </c>
      <c r="I318" s="9">
        <f t="shared" ca="1" si="32"/>
        <v>0.3</v>
      </c>
      <c r="J318" s="1" t="str">
        <f t="shared" si="33"/>
        <v>November</v>
      </c>
      <c r="K318" s="1">
        <f t="shared" si="34"/>
        <v>11</v>
      </c>
      <c r="L318" s="1" t="str">
        <f t="shared" si="35"/>
        <v>2019</v>
      </c>
      <c r="M318" s="1">
        <f t="shared" si="36"/>
        <v>46</v>
      </c>
      <c r="N318" s="10">
        <f t="shared" si="37"/>
        <v>4</v>
      </c>
    </row>
    <row r="319" spans="1:14" x14ac:dyDescent="0.25">
      <c r="A319" s="7">
        <v>43783</v>
      </c>
      <c r="B319" s="1" t="s">
        <v>45</v>
      </c>
      <c r="C319" s="1" t="str">
        <f>VLOOKUP(B319,Datos1!$F$1:$H$52,3,FALSE)</f>
        <v>Small business</v>
      </c>
      <c r="D319" s="1" t="str">
        <f ca="1">VLOOKUP(IF(RANDBETWEEN(1,100)&lt;=60, 1, IF(RANDBETWEEN(1,100)&lt;=75, 2, 3)),Datos1!$B$62:$C$64,2,FALSE)</f>
        <v>FMCG</v>
      </c>
      <c r="E319" s="1" t="str">
        <f ca="1">VLOOKUP(IF(RANDBETWEEN(1,100)&lt;=70, 1, IF(RANDBETWEEN(1,100)&lt;=70+10, 2, IF(RANDBETWEEN(1,100)&lt;=70+10+10, 3, IF(RANDBETWEEN(1,100)&lt;=70+10+10+10, 4, 5)))),Datos1!$B$66:$C$70,2,FALSE)</f>
        <v>Paid</v>
      </c>
      <c r="F319" s="1" t="str">
        <f>VLOOKUP(B319,Datos1!$F$1:$H$52,2,FALSE)</f>
        <v>Massachusetts</v>
      </c>
      <c r="G319" s="8">
        <f t="shared" ca="1" si="38"/>
        <v>177359</v>
      </c>
      <c r="H319" s="8">
        <f t="shared" ca="1" si="39"/>
        <v>113509.76000000001</v>
      </c>
      <c r="I319" s="9">
        <f t="shared" ca="1" si="32"/>
        <v>0.64</v>
      </c>
      <c r="J319" s="1" t="str">
        <f t="shared" si="33"/>
        <v>November</v>
      </c>
      <c r="K319" s="1">
        <f t="shared" si="34"/>
        <v>11</v>
      </c>
      <c r="L319" s="1" t="str">
        <f t="shared" si="35"/>
        <v>2019</v>
      </c>
      <c r="M319" s="1">
        <f t="shared" si="36"/>
        <v>46</v>
      </c>
      <c r="N319" s="10">
        <f t="shared" si="37"/>
        <v>4</v>
      </c>
    </row>
    <row r="320" spans="1:14" x14ac:dyDescent="0.25">
      <c r="A320" s="7">
        <v>43784</v>
      </c>
      <c r="B320" s="1" t="s">
        <v>38</v>
      </c>
      <c r="C320" s="1" t="str">
        <f>VLOOKUP(B320,Datos1!$F$1:$H$52,3,FALSE)</f>
        <v>Small business</v>
      </c>
      <c r="D320" s="1" t="str">
        <f ca="1">VLOOKUP(IF(RANDBETWEEN(1,100)&lt;=60, 1, IF(RANDBETWEEN(1,100)&lt;=75, 2, 3)),Datos1!$B$62:$C$64,2,FALSE)</f>
        <v>FMCG</v>
      </c>
      <c r="E320" s="1" t="str">
        <f ca="1">VLOOKUP(IF(RANDBETWEEN(1,100)&lt;=70, 1, IF(RANDBETWEEN(1,100)&lt;=70+10, 2, IF(RANDBETWEEN(1,100)&lt;=70+10+10, 3, IF(RANDBETWEEN(1,100)&lt;=70+10+10+10, 4, 5)))),Datos1!$B$66:$C$70,2,FALSE)</f>
        <v>Paid</v>
      </c>
      <c r="F320" s="1" t="str">
        <f>VLOOKUP(B320,Datos1!$F$1:$H$52,2,FALSE)</f>
        <v>Tennessee</v>
      </c>
      <c r="G320" s="8">
        <f t="shared" ca="1" si="38"/>
        <v>116782</v>
      </c>
      <c r="H320" s="8">
        <f t="shared" ca="1" si="39"/>
        <v>47880.619999999995</v>
      </c>
      <c r="I320" s="9">
        <f t="shared" ca="1" si="32"/>
        <v>0.41</v>
      </c>
      <c r="J320" s="1" t="str">
        <f t="shared" si="33"/>
        <v>November</v>
      </c>
      <c r="K320" s="1">
        <f t="shared" si="34"/>
        <v>11</v>
      </c>
      <c r="L320" s="1" t="str">
        <f t="shared" si="35"/>
        <v>2019</v>
      </c>
      <c r="M320" s="1">
        <f t="shared" si="36"/>
        <v>46</v>
      </c>
      <c r="N320" s="10">
        <f t="shared" si="37"/>
        <v>4</v>
      </c>
    </row>
    <row r="321" spans="1:14" x14ac:dyDescent="0.25">
      <c r="A321" s="7">
        <v>43785</v>
      </c>
      <c r="B321" s="1" t="s">
        <v>19</v>
      </c>
      <c r="C321" s="1" t="str">
        <f>VLOOKUP(B321,Datos1!$F$1:$H$52,3,FALSE)</f>
        <v>Corporation</v>
      </c>
      <c r="D321" s="1" t="str">
        <f ca="1">VLOOKUP(IF(RANDBETWEEN(1,100)&lt;=60, 1, IF(RANDBETWEEN(1,100)&lt;=75, 2, 3)),Datos1!$B$62:$C$64,2,FALSE)</f>
        <v>FMCG</v>
      </c>
      <c r="E321" s="1" t="str">
        <f ca="1">VLOOKUP(IF(RANDBETWEEN(1,100)&lt;=70, 1, IF(RANDBETWEEN(1,100)&lt;=70+10, 2, IF(RANDBETWEEN(1,100)&lt;=70+10+10, 3, IF(RANDBETWEEN(1,100)&lt;=70+10+10+10, 4, 5)))),Datos1!$B$66:$C$70,2,FALSE)</f>
        <v>Paid</v>
      </c>
      <c r="F321" s="1" t="str">
        <f>VLOOKUP(B321,Datos1!$F$1:$H$52,2,FALSE)</f>
        <v>Virginia</v>
      </c>
      <c r="G321" s="8">
        <f t="shared" ca="1" si="38"/>
        <v>1119472</v>
      </c>
      <c r="H321" s="8">
        <f t="shared" ca="1" si="39"/>
        <v>671683.2</v>
      </c>
      <c r="I321" s="9">
        <f t="shared" ca="1" si="32"/>
        <v>0.6</v>
      </c>
      <c r="J321" s="1" t="str">
        <f t="shared" si="33"/>
        <v>November</v>
      </c>
      <c r="K321" s="1">
        <f t="shared" si="34"/>
        <v>11</v>
      </c>
      <c r="L321" s="1" t="str">
        <f t="shared" si="35"/>
        <v>2019</v>
      </c>
      <c r="M321" s="1">
        <f t="shared" si="36"/>
        <v>46</v>
      </c>
      <c r="N321" s="10">
        <f t="shared" si="37"/>
        <v>4</v>
      </c>
    </row>
    <row r="322" spans="1:14" x14ac:dyDescent="0.25">
      <c r="A322" s="7">
        <v>43786</v>
      </c>
      <c r="B322" s="1" t="s">
        <v>51</v>
      </c>
      <c r="C322" s="1" t="str">
        <f>VLOOKUP(B322,Datos1!$F$1:$H$52,3,FALSE)</f>
        <v>Corporation</v>
      </c>
      <c r="D322" s="1" t="str">
        <f ca="1">VLOOKUP(IF(RANDBETWEEN(1,100)&lt;=60, 1, IF(RANDBETWEEN(1,100)&lt;=75, 2, 3)),Datos1!$B$62:$C$64,2,FALSE)</f>
        <v>FMCG</v>
      </c>
      <c r="E322" s="1" t="str">
        <f ca="1">VLOOKUP(IF(RANDBETWEEN(1,100)&lt;=70, 1, IF(RANDBETWEEN(1,100)&lt;=70+10, 2, IF(RANDBETWEEN(1,100)&lt;=70+10+10, 3, IF(RANDBETWEEN(1,100)&lt;=70+10+10+10, 4, 5)))),Datos1!$B$66:$C$70,2,FALSE)</f>
        <v>Pending</v>
      </c>
      <c r="F322" s="1" t="str">
        <f>VLOOKUP(B322,Datos1!$F$1:$H$52,2,FALSE)</f>
        <v>California</v>
      </c>
      <c r="G322" s="8">
        <f t="shared" ca="1" si="38"/>
        <v>1327086</v>
      </c>
      <c r="H322" s="8">
        <f t="shared" ca="1" si="39"/>
        <v>663543</v>
      </c>
      <c r="I322" s="9">
        <f t="shared" ref="I322:I385" ca="1" si="40">IF(D322="FMCG",(RANDBETWEEN(35,65)/100),IF(D322="Industrial cereal products",(RANDBETWEEN(15,35)/100),(RANDBETWEEN(20,40)/100)))</f>
        <v>0.5</v>
      </c>
      <c r="J322" s="1" t="str">
        <f t="shared" ref="J322:J385" si="41">IF(TEXT(A322,"MMMM")="enero","January",IF(TEXT(A322,"MMMM")="febrero","February",IF(TEXT(A322,"MMMM")="marzo","March",IF(TEXT(A322,"MMMM")="abril","April",
IF(TEXT(A322,"MMMM")="mayo","May",IF(TEXT(A322,"MMMM")="junio","June",IF(TEXT(A322,"MMMM")="julio","July",IF(TEXT(A322,"MMMM")="agosto","August",
IF(TEXT(A322,"MMMM")="Septiembre","September",IF(TEXT(A322,"MMMM")="Octubre","October",IF(TEXT(A322,"MMMM")="noviembre","November","December")))))))))))</f>
        <v>November</v>
      </c>
      <c r="K322" s="1">
        <f t="shared" ref="K322:K385" si="42">MONTH(A322)</f>
        <v>11</v>
      </c>
      <c r="L322" s="1" t="str">
        <f t="shared" ref="L322:L385" si="43">TEXT(A322,"AAAA")</f>
        <v>2019</v>
      </c>
      <c r="M322" s="1">
        <f t="shared" ref="M322:M385" si="44">WEEKNUM(A322,2)</f>
        <v>46</v>
      </c>
      <c r="N322" s="10">
        <f t="shared" ref="N322:N385" si="45">INT((MONTH(A322)-1)/3)+1</f>
        <v>4</v>
      </c>
    </row>
    <row r="323" spans="1:14" x14ac:dyDescent="0.25">
      <c r="A323" s="7">
        <v>43787</v>
      </c>
      <c r="B323" s="1" t="s">
        <v>48</v>
      </c>
      <c r="C323" s="1" t="str">
        <f>VLOOKUP(B323,Datos1!$F$1:$H$52,3,FALSE)</f>
        <v>Corporation</v>
      </c>
      <c r="D323" s="1" t="str">
        <f ca="1">VLOOKUP(IF(RANDBETWEEN(1,100)&lt;=60, 1, IF(RANDBETWEEN(1,100)&lt;=75, 2, 3)),Datos1!$B$62:$C$64,2,FALSE)</f>
        <v>FMCG</v>
      </c>
      <c r="E323" s="1" t="str">
        <f ca="1">VLOOKUP(IF(RANDBETWEEN(1,100)&lt;=70, 1, IF(RANDBETWEEN(1,100)&lt;=70+10, 2, IF(RANDBETWEEN(1,100)&lt;=70+10+10, 3, IF(RANDBETWEEN(1,100)&lt;=70+10+10+10, 4, 5)))),Datos1!$B$66:$C$70,2,FALSE)</f>
        <v>Paid</v>
      </c>
      <c r="F323" s="1" t="str">
        <f>VLOOKUP(B323,Datos1!$F$1:$H$52,2,FALSE)</f>
        <v>California</v>
      </c>
      <c r="G323" s="8">
        <f t="shared" ref="G323:G386" ca="1" si="46">IF(C323="Small business",RANDBETWEEN(70000,250000),IF(C323="Medium-sized business",RANDBETWEEN(250000,500000),RANDBETWEEN(500000,1800000)))</f>
        <v>1363179</v>
      </c>
      <c r="H323" s="8">
        <f t="shared" ref="H323:H386" ca="1" si="47">G323*I323</f>
        <v>681589.5</v>
      </c>
      <c r="I323" s="9">
        <f t="shared" ca="1" si="40"/>
        <v>0.5</v>
      </c>
      <c r="J323" s="1" t="str">
        <f t="shared" si="41"/>
        <v>November</v>
      </c>
      <c r="K323" s="1">
        <f t="shared" si="42"/>
        <v>11</v>
      </c>
      <c r="L323" s="1" t="str">
        <f t="shared" si="43"/>
        <v>2019</v>
      </c>
      <c r="M323" s="1">
        <f t="shared" si="44"/>
        <v>47</v>
      </c>
      <c r="N323" s="10">
        <f t="shared" si="45"/>
        <v>4</v>
      </c>
    </row>
    <row r="324" spans="1:14" x14ac:dyDescent="0.25">
      <c r="A324" s="7">
        <v>43788</v>
      </c>
      <c r="B324" s="1" t="s">
        <v>59</v>
      </c>
      <c r="C324" s="1" t="str">
        <f>VLOOKUP(B324,Datos1!$F$1:$H$52,3,FALSE)</f>
        <v>Small business</v>
      </c>
      <c r="D324" s="1" t="str">
        <f ca="1">VLOOKUP(IF(RANDBETWEEN(1,100)&lt;=60, 1, IF(RANDBETWEEN(1,100)&lt;=75, 2, 3)),Datos1!$B$62:$C$64,2,FALSE)</f>
        <v>FMCG</v>
      </c>
      <c r="E324" s="1" t="str">
        <f ca="1">VLOOKUP(IF(RANDBETWEEN(1,100)&lt;=70, 1, IF(RANDBETWEEN(1,100)&lt;=70+10, 2, IF(RANDBETWEEN(1,100)&lt;=70+10+10, 3, IF(RANDBETWEEN(1,100)&lt;=70+10+10+10, 4, 5)))),Datos1!$B$66:$C$70,2,FALSE)</f>
        <v>Pending</v>
      </c>
      <c r="F324" s="1" t="str">
        <f>VLOOKUP(B324,Datos1!$F$1:$H$52,2,FALSE)</f>
        <v>Nueva Jersey</v>
      </c>
      <c r="G324" s="8">
        <f t="shared" ca="1" si="46"/>
        <v>94924</v>
      </c>
      <c r="H324" s="8">
        <f t="shared" ca="1" si="47"/>
        <v>43665.04</v>
      </c>
      <c r="I324" s="9">
        <f t="shared" ca="1" si="40"/>
        <v>0.46</v>
      </c>
      <c r="J324" s="1" t="str">
        <f t="shared" si="41"/>
        <v>November</v>
      </c>
      <c r="K324" s="1">
        <f t="shared" si="42"/>
        <v>11</v>
      </c>
      <c r="L324" s="1" t="str">
        <f t="shared" si="43"/>
        <v>2019</v>
      </c>
      <c r="M324" s="1">
        <f t="shared" si="44"/>
        <v>47</v>
      </c>
      <c r="N324" s="10">
        <f t="shared" si="45"/>
        <v>4</v>
      </c>
    </row>
    <row r="325" spans="1:14" x14ac:dyDescent="0.25">
      <c r="A325" s="7">
        <v>43789</v>
      </c>
      <c r="B325" s="1" t="s">
        <v>37</v>
      </c>
      <c r="C325" s="1" t="str">
        <f>VLOOKUP(B325,Datos1!$F$1:$H$52,3,FALSE)</f>
        <v>Small business</v>
      </c>
      <c r="D325" s="1" t="str">
        <f ca="1">VLOOKUP(IF(RANDBETWEEN(1,100)&lt;=60, 1, IF(RANDBETWEEN(1,100)&lt;=75, 2, 3)),Datos1!$B$62:$C$64,2,FALSE)</f>
        <v>FMCG</v>
      </c>
      <c r="E325" s="1" t="str">
        <f ca="1">VLOOKUP(IF(RANDBETWEEN(1,100)&lt;=70, 1, IF(RANDBETWEEN(1,100)&lt;=70+10, 2, IF(RANDBETWEEN(1,100)&lt;=70+10+10, 3, IF(RANDBETWEEN(1,100)&lt;=70+10+10+10, 4, 5)))),Datos1!$B$66:$C$70,2,FALSE)</f>
        <v>Paid</v>
      </c>
      <c r="F325" s="1" t="str">
        <f>VLOOKUP(B325,Datos1!$F$1:$H$52,2,FALSE)</f>
        <v>Massachusetts</v>
      </c>
      <c r="G325" s="8">
        <f t="shared" ca="1" si="46"/>
        <v>170757</v>
      </c>
      <c r="H325" s="8">
        <f t="shared" ca="1" si="47"/>
        <v>63180.09</v>
      </c>
      <c r="I325" s="9">
        <f t="shared" ca="1" si="40"/>
        <v>0.37</v>
      </c>
      <c r="J325" s="1" t="str">
        <f t="shared" si="41"/>
        <v>November</v>
      </c>
      <c r="K325" s="1">
        <f t="shared" si="42"/>
        <v>11</v>
      </c>
      <c r="L325" s="1" t="str">
        <f t="shared" si="43"/>
        <v>2019</v>
      </c>
      <c r="M325" s="1">
        <f t="shared" si="44"/>
        <v>47</v>
      </c>
      <c r="N325" s="10">
        <f t="shared" si="45"/>
        <v>4</v>
      </c>
    </row>
    <row r="326" spans="1:14" x14ac:dyDescent="0.25">
      <c r="A326" s="7">
        <v>43790</v>
      </c>
      <c r="B326" s="1" t="s">
        <v>41</v>
      </c>
      <c r="C326" s="1" t="str">
        <f>VLOOKUP(B326,Datos1!$F$1:$H$52,3,FALSE)</f>
        <v>Medium-sized business</v>
      </c>
      <c r="D326" s="1" t="str">
        <f ca="1">VLOOKUP(IF(RANDBETWEEN(1,100)&lt;=60, 1, IF(RANDBETWEEN(1,100)&lt;=75, 2, 3)),Datos1!$B$62:$C$64,2,FALSE)</f>
        <v>Contract Manufacturing</v>
      </c>
      <c r="E326" s="1" t="str">
        <f ca="1">VLOOKUP(IF(RANDBETWEEN(1,100)&lt;=70, 1, IF(RANDBETWEEN(1,100)&lt;=70+10, 2, IF(RANDBETWEEN(1,100)&lt;=70+10+10, 3, IF(RANDBETWEEN(1,100)&lt;=70+10+10+10, 4, 5)))),Datos1!$B$66:$C$70,2,FALSE)</f>
        <v>Overdue</v>
      </c>
      <c r="F326" s="1" t="str">
        <f>VLOOKUP(B326,Datos1!$F$1:$H$52,2,FALSE)</f>
        <v>Maryland</v>
      </c>
      <c r="G326" s="8">
        <f t="shared" ca="1" si="46"/>
        <v>367642</v>
      </c>
      <c r="H326" s="8">
        <f t="shared" ca="1" si="47"/>
        <v>95586.92</v>
      </c>
      <c r="I326" s="9">
        <f t="shared" ca="1" si="40"/>
        <v>0.26</v>
      </c>
      <c r="J326" s="1" t="str">
        <f t="shared" si="41"/>
        <v>November</v>
      </c>
      <c r="K326" s="1">
        <f t="shared" si="42"/>
        <v>11</v>
      </c>
      <c r="L326" s="1" t="str">
        <f t="shared" si="43"/>
        <v>2019</v>
      </c>
      <c r="M326" s="1">
        <f t="shared" si="44"/>
        <v>47</v>
      </c>
      <c r="N326" s="10">
        <f t="shared" si="45"/>
        <v>4</v>
      </c>
    </row>
    <row r="327" spans="1:14" x14ac:dyDescent="0.25">
      <c r="A327" s="7">
        <v>43791</v>
      </c>
      <c r="B327" s="1" t="s">
        <v>59</v>
      </c>
      <c r="C327" s="1" t="str">
        <f>VLOOKUP(B327,Datos1!$F$1:$H$52,3,FALSE)</f>
        <v>Small business</v>
      </c>
      <c r="D327" s="1" t="str">
        <f ca="1">VLOOKUP(IF(RANDBETWEEN(1,100)&lt;=60, 1, IF(RANDBETWEEN(1,100)&lt;=75, 2, 3)),Datos1!$B$62:$C$64,2,FALSE)</f>
        <v>FMCG</v>
      </c>
      <c r="E327" s="1" t="str">
        <f ca="1">VLOOKUP(IF(RANDBETWEEN(1,100)&lt;=70, 1, IF(RANDBETWEEN(1,100)&lt;=70+10, 2, IF(RANDBETWEEN(1,100)&lt;=70+10+10, 3, IF(RANDBETWEEN(1,100)&lt;=70+10+10+10, 4, 5)))),Datos1!$B$66:$C$70,2,FALSE)</f>
        <v>Paid</v>
      </c>
      <c r="F327" s="1" t="str">
        <f>VLOOKUP(B327,Datos1!$F$1:$H$52,2,FALSE)</f>
        <v>Nueva Jersey</v>
      </c>
      <c r="G327" s="8">
        <f t="shared" ca="1" si="46"/>
        <v>235042</v>
      </c>
      <c r="H327" s="8">
        <f t="shared" ca="1" si="47"/>
        <v>108119.32</v>
      </c>
      <c r="I327" s="9">
        <f t="shared" ca="1" si="40"/>
        <v>0.46</v>
      </c>
      <c r="J327" s="1" t="str">
        <f t="shared" si="41"/>
        <v>November</v>
      </c>
      <c r="K327" s="1">
        <f t="shared" si="42"/>
        <v>11</v>
      </c>
      <c r="L327" s="1" t="str">
        <f t="shared" si="43"/>
        <v>2019</v>
      </c>
      <c r="M327" s="1">
        <f t="shared" si="44"/>
        <v>47</v>
      </c>
      <c r="N327" s="10">
        <f t="shared" si="45"/>
        <v>4</v>
      </c>
    </row>
    <row r="328" spans="1:14" x14ac:dyDescent="0.25">
      <c r="A328" s="7">
        <v>43792</v>
      </c>
      <c r="B328" s="1" t="s">
        <v>52</v>
      </c>
      <c r="C328" s="1" t="str">
        <f>VLOOKUP(B328,Datos1!$F$1:$H$52,3,FALSE)</f>
        <v>Corporation</v>
      </c>
      <c r="D328" s="1" t="str">
        <f ca="1">VLOOKUP(IF(RANDBETWEEN(1,100)&lt;=60, 1, IF(RANDBETWEEN(1,100)&lt;=75, 2, 3)),Datos1!$B$62:$C$64,2,FALSE)</f>
        <v>Contract Manufacturing</v>
      </c>
      <c r="E328" s="1" t="str">
        <f ca="1">VLOOKUP(IF(RANDBETWEEN(1,100)&lt;=70, 1, IF(RANDBETWEEN(1,100)&lt;=70+10, 2, IF(RANDBETWEEN(1,100)&lt;=70+10+10, 3, IF(RANDBETWEEN(1,100)&lt;=70+10+10+10, 4, 5)))),Datos1!$B$66:$C$70,2,FALSE)</f>
        <v>Pending</v>
      </c>
      <c r="F328" s="1" t="str">
        <f>VLOOKUP(B328,Datos1!$F$1:$H$52,2,FALSE)</f>
        <v>Texas</v>
      </c>
      <c r="G328" s="8">
        <f t="shared" ca="1" si="46"/>
        <v>1287005</v>
      </c>
      <c r="H328" s="8">
        <f t="shared" ca="1" si="47"/>
        <v>463321.8</v>
      </c>
      <c r="I328" s="9">
        <f t="shared" ca="1" si="40"/>
        <v>0.36</v>
      </c>
      <c r="J328" s="1" t="str">
        <f t="shared" si="41"/>
        <v>November</v>
      </c>
      <c r="K328" s="1">
        <f t="shared" si="42"/>
        <v>11</v>
      </c>
      <c r="L328" s="1" t="str">
        <f t="shared" si="43"/>
        <v>2019</v>
      </c>
      <c r="M328" s="1">
        <f t="shared" si="44"/>
        <v>47</v>
      </c>
      <c r="N328" s="10">
        <f t="shared" si="45"/>
        <v>4</v>
      </c>
    </row>
    <row r="329" spans="1:14" x14ac:dyDescent="0.25">
      <c r="A329" s="7">
        <v>43793</v>
      </c>
      <c r="B329" s="1" t="s">
        <v>15</v>
      </c>
      <c r="C329" s="1" t="str">
        <f>VLOOKUP(B329,Datos1!$F$1:$H$52,3,FALSE)</f>
        <v>Medium-sized business</v>
      </c>
      <c r="D329" s="1" t="str">
        <f ca="1">VLOOKUP(IF(RANDBETWEEN(1,100)&lt;=60, 1, IF(RANDBETWEEN(1,100)&lt;=75, 2, 3)),Datos1!$B$62:$C$64,2,FALSE)</f>
        <v>FMCG</v>
      </c>
      <c r="E329" s="1" t="str">
        <f ca="1">VLOOKUP(IF(RANDBETWEEN(1,100)&lt;=70, 1, IF(RANDBETWEEN(1,100)&lt;=70+10, 2, IF(RANDBETWEEN(1,100)&lt;=70+10+10, 3, IF(RANDBETWEEN(1,100)&lt;=70+10+10+10, 4, 5)))),Datos1!$B$66:$C$70,2,FALSE)</f>
        <v>Paid</v>
      </c>
      <c r="F329" s="1" t="str">
        <f>VLOOKUP(B329,Datos1!$F$1:$H$52,2,FALSE)</f>
        <v>Míchigan</v>
      </c>
      <c r="G329" s="8">
        <f t="shared" ca="1" si="46"/>
        <v>273012</v>
      </c>
      <c r="H329" s="8">
        <f t="shared" ca="1" si="47"/>
        <v>131045.75999999999</v>
      </c>
      <c r="I329" s="9">
        <f t="shared" ca="1" si="40"/>
        <v>0.48</v>
      </c>
      <c r="J329" s="1" t="str">
        <f t="shared" si="41"/>
        <v>November</v>
      </c>
      <c r="K329" s="1">
        <f t="shared" si="42"/>
        <v>11</v>
      </c>
      <c r="L329" s="1" t="str">
        <f t="shared" si="43"/>
        <v>2019</v>
      </c>
      <c r="M329" s="1">
        <f t="shared" si="44"/>
        <v>47</v>
      </c>
      <c r="N329" s="10">
        <f t="shared" si="45"/>
        <v>4</v>
      </c>
    </row>
    <row r="330" spans="1:14" x14ac:dyDescent="0.25">
      <c r="A330" s="7">
        <v>43794</v>
      </c>
      <c r="B330" s="1" t="s">
        <v>56</v>
      </c>
      <c r="C330" s="1" t="str">
        <f>VLOOKUP(B330,Datos1!$F$1:$H$52,3,FALSE)</f>
        <v>Small business</v>
      </c>
      <c r="D330" s="1" t="str">
        <f ca="1">VLOOKUP(IF(RANDBETWEEN(1,100)&lt;=60, 1, IF(RANDBETWEEN(1,100)&lt;=75, 2, 3)),Datos1!$B$62:$C$64,2,FALSE)</f>
        <v>Contract Manufacturing</v>
      </c>
      <c r="E330" s="1" t="str">
        <f ca="1">VLOOKUP(IF(RANDBETWEEN(1,100)&lt;=70, 1, IF(RANDBETWEEN(1,100)&lt;=70+10, 2, IF(RANDBETWEEN(1,100)&lt;=70+10+10, 3, IF(RANDBETWEEN(1,100)&lt;=70+10+10+10, 4, 5)))),Datos1!$B$66:$C$70,2,FALSE)</f>
        <v>Paid</v>
      </c>
      <c r="F330" s="1" t="str">
        <f>VLOOKUP(B330,Datos1!$F$1:$H$52,2,FALSE)</f>
        <v>Illinois</v>
      </c>
      <c r="G330" s="8">
        <f t="shared" ca="1" si="46"/>
        <v>152045</v>
      </c>
      <c r="H330" s="8">
        <f t="shared" ca="1" si="47"/>
        <v>36490.799999999996</v>
      </c>
      <c r="I330" s="9">
        <f t="shared" ca="1" si="40"/>
        <v>0.24</v>
      </c>
      <c r="J330" s="1" t="str">
        <f t="shared" si="41"/>
        <v>November</v>
      </c>
      <c r="K330" s="1">
        <f t="shared" si="42"/>
        <v>11</v>
      </c>
      <c r="L330" s="1" t="str">
        <f t="shared" si="43"/>
        <v>2019</v>
      </c>
      <c r="M330" s="1">
        <f t="shared" si="44"/>
        <v>48</v>
      </c>
      <c r="N330" s="10">
        <f t="shared" si="45"/>
        <v>4</v>
      </c>
    </row>
    <row r="331" spans="1:14" x14ac:dyDescent="0.25">
      <c r="A331" s="7">
        <v>43795</v>
      </c>
      <c r="B331" s="1" t="s">
        <v>55</v>
      </c>
      <c r="C331" s="1" t="str">
        <f>VLOOKUP(B331,Datos1!$F$1:$H$52,3,FALSE)</f>
        <v>Medium-sized business</v>
      </c>
      <c r="D331" s="1" t="str">
        <f ca="1">VLOOKUP(IF(RANDBETWEEN(1,100)&lt;=60, 1, IF(RANDBETWEEN(1,100)&lt;=75, 2, 3)),Datos1!$B$62:$C$64,2,FALSE)</f>
        <v>FMCG</v>
      </c>
      <c r="E331" s="1" t="str">
        <f ca="1">VLOOKUP(IF(RANDBETWEEN(1,100)&lt;=70, 1, IF(RANDBETWEEN(1,100)&lt;=70+10, 2, IF(RANDBETWEEN(1,100)&lt;=70+10+10, 3, IF(RANDBETWEEN(1,100)&lt;=70+10+10+10, 4, 5)))),Datos1!$B$66:$C$70,2,FALSE)</f>
        <v>Paid</v>
      </c>
      <c r="F331" s="1" t="str">
        <f>VLOOKUP(B331,Datos1!$F$1:$H$52,2,FALSE)</f>
        <v>Pensilvania</v>
      </c>
      <c r="G331" s="8">
        <f t="shared" ca="1" si="46"/>
        <v>482056</v>
      </c>
      <c r="H331" s="8">
        <f t="shared" ca="1" si="47"/>
        <v>197642.96</v>
      </c>
      <c r="I331" s="9">
        <f t="shared" ca="1" si="40"/>
        <v>0.41</v>
      </c>
      <c r="J331" s="1" t="str">
        <f t="shared" si="41"/>
        <v>November</v>
      </c>
      <c r="K331" s="1">
        <f t="shared" si="42"/>
        <v>11</v>
      </c>
      <c r="L331" s="1" t="str">
        <f t="shared" si="43"/>
        <v>2019</v>
      </c>
      <c r="M331" s="1">
        <f t="shared" si="44"/>
        <v>48</v>
      </c>
      <c r="N331" s="10">
        <f t="shared" si="45"/>
        <v>4</v>
      </c>
    </row>
    <row r="332" spans="1:14" x14ac:dyDescent="0.25">
      <c r="A332" s="7">
        <v>43796</v>
      </c>
      <c r="B332" s="1" t="s">
        <v>40</v>
      </c>
      <c r="C332" s="1" t="str">
        <f>VLOOKUP(B332,Datos1!$F$1:$H$52,3,FALSE)</f>
        <v>Corporation</v>
      </c>
      <c r="D332" s="1" t="str">
        <f ca="1">VLOOKUP(IF(RANDBETWEEN(1,100)&lt;=60, 1, IF(RANDBETWEEN(1,100)&lt;=75, 2, 3)),Datos1!$B$62:$C$64,2,FALSE)</f>
        <v>Contract Manufacturing</v>
      </c>
      <c r="E332" s="1" t="str">
        <f ca="1">VLOOKUP(IF(RANDBETWEEN(1,100)&lt;=70, 1, IF(RANDBETWEEN(1,100)&lt;=70+10, 2, IF(RANDBETWEEN(1,100)&lt;=70+10+10, 3, IF(RANDBETWEEN(1,100)&lt;=70+10+10+10, 4, 5)))),Datos1!$B$66:$C$70,2,FALSE)</f>
        <v>Paid</v>
      </c>
      <c r="F332" s="1" t="str">
        <f>VLOOKUP(B332,Datos1!$F$1:$H$52,2,FALSE)</f>
        <v>Indiana</v>
      </c>
      <c r="G332" s="8">
        <f t="shared" ca="1" si="46"/>
        <v>1564966</v>
      </c>
      <c r="H332" s="8">
        <f t="shared" ca="1" si="47"/>
        <v>532088.44000000006</v>
      </c>
      <c r="I332" s="9">
        <f t="shared" ca="1" si="40"/>
        <v>0.34</v>
      </c>
      <c r="J332" s="1" t="str">
        <f t="shared" si="41"/>
        <v>November</v>
      </c>
      <c r="K332" s="1">
        <f t="shared" si="42"/>
        <v>11</v>
      </c>
      <c r="L332" s="1" t="str">
        <f t="shared" si="43"/>
        <v>2019</v>
      </c>
      <c r="M332" s="1">
        <f t="shared" si="44"/>
        <v>48</v>
      </c>
      <c r="N332" s="10">
        <f t="shared" si="45"/>
        <v>4</v>
      </c>
    </row>
    <row r="333" spans="1:14" x14ac:dyDescent="0.25">
      <c r="A333" s="7">
        <v>43797</v>
      </c>
      <c r="B333" s="1" t="s">
        <v>30</v>
      </c>
      <c r="C333" s="1" t="str">
        <f>VLOOKUP(B333,Datos1!$F$1:$H$52,3,FALSE)</f>
        <v>Medium-sized business</v>
      </c>
      <c r="D333" s="1" t="str">
        <f ca="1">VLOOKUP(IF(RANDBETWEEN(1,100)&lt;=60, 1, IF(RANDBETWEEN(1,100)&lt;=75, 2, 3)),Datos1!$B$62:$C$64,2,FALSE)</f>
        <v>FMCG</v>
      </c>
      <c r="E333" s="1" t="str">
        <f ca="1">VLOOKUP(IF(RANDBETWEEN(1,100)&lt;=70, 1, IF(RANDBETWEEN(1,100)&lt;=70+10, 2, IF(RANDBETWEEN(1,100)&lt;=70+10+10, 3, IF(RANDBETWEEN(1,100)&lt;=70+10+10+10, 4, 5)))),Datos1!$B$66:$C$70,2,FALSE)</f>
        <v>Overdue</v>
      </c>
      <c r="F333" s="1" t="str">
        <f>VLOOKUP(B333,Datos1!$F$1:$H$52,2,FALSE)</f>
        <v>Washington</v>
      </c>
      <c r="G333" s="8">
        <f t="shared" ca="1" si="46"/>
        <v>280496</v>
      </c>
      <c r="H333" s="8">
        <f t="shared" ca="1" si="47"/>
        <v>120613.28</v>
      </c>
      <c r="I333" s="9">
        <f t="shared" ca="1" si="40"/>
        <v>0.43</v>
      </c>
      <c r="J333" s="1" t="str">
        <f t="shared" si="41"/>
        <v>November</v>
      </c>
      <c r="K333" s="1">
        <f t="shared" si="42"/>
        <v>11</v>
      </c>
      <c r="L333" s="1" t="str">
        <f t="shared" si="43"/>
        <v>2019</v>
      </c>
      <c r="M333" s="1">
        <f t="shared" si="44"/>
        <v>48</v>
      </c>
      <c r="N333" s="10">
        <f t="shared" si="45"/>
        <v>4</v>
      </c>
    </row>
    <row r="334" spans="1:14" x14ac:dyDescent="0.25">
      <c r="A334" s="7">
        <v>43798</v>
      </c>
      <c r="B334" s="1" t="s">
        <v>10</v>
      </c>
      <c r="C334" s="1" t="str">
        <f>VLOOKUP(B334,Datos1!$F$1:$H$52,3,FALSE)</f>
        <v>Corporation</v>
      </c>
      <c r="D334" s="1" t="str">
        <f ca="1">VLOOKUP(IF(RANDBETWEEN(1,100)&lt;=60, 1, IF(RANDBETWEEN(1,100)&lt;=75, 2, 3)),Datos1!$B$62:$C$64,2,FALSE)</f>
        <v>Contract Manufacturing</v>
      </c>
      <c r="E334" s="1" t="str">
        <f ca="1">VLOOKUP(IF(RANDBETWEEN(1,100)&lt;=70, 1, IF(RANDBETWEEN(1,100)&lt;=70+10, 2, IF(RANDBETWEEN(1,100)&lt;=70+10+10, 3, IF(RANDBETWEEN(1,100)&lt;=70+10+10+10, 4, 5)))),Datos1!$B$66:$C$70,2,FALSE)</f>
        <v>Paid</v>
      </c>
      <c r="F334" s="1" t="str">
        <f>VLOOKUP(B334,Datos1!$F$1:$H$52,2,FALSE)</f>
        <v>Texas</v>
      </c>
      <c r="G334" s="8">
        <f t="shared" ca="1" si="46"/>
        <v>930500</v>
      </c>
      <c r="H334" s="8">
        <f t="shared" ca="1" si="47"/>
        <v>334980</v>
      </c>
      <c r="I334" s="9">
        <f t="shared" ca="1" si="40"/>
        <v>0.36</v>
      </c>
      <c r="J334" s="1" t="str">
        <f t="shared" si="41"/>
        <v>November</v>
      </c>
      <c r="K334" s="1">
        <f t="shared" si="42"/>
        <v>11</v>
      </c>
      <c r="L334" s="1" t="str">
        <f t="shared" si="43"/>
        <v>2019</v>
      </c>
      <c r="M334" s="1">
        <f t="shared" si="44"/>
        <v>48</v>
      </c>
      <c r="N334" s="10">
        <f t="shared" si="45"/>
        <v>4</v>
      </c>
    </row>
    <row r="335" spans="1:14" x14ac:dyDescent="0.25">
      <c r="A335" s="7">
        <v>43799</v>
      </c>
      <c r="B335" s="1" t="s">
        <v>51</v>
      </c>
      <c r="C335" s="1" t="str">
        <f>VLOOKUP(B335,Datos1!$F$1:$H$52,3,FALSE)</f>
        <v>Corporation</v>
      </c>
      <c r="D335" s="1" t="str">
        <f ca="1">VLOOKUP(IF(RANDBETWEEN(1,100)&lt;=60, 1, IF(RANDBETWEEN(1,100)&lt;=75, 2, 3)),Datos1!$B$62:$C$64,2,FALSE)</f>
        <v>FMCG</v>
      </c>
      <c r="E335" s="1" t="str">
        <f ca="1">VLOOKUP(IF(RANDBETWEEN(1,100)&lt;=70, 1, IF(RANDBETWEEN(1,100)&lt;=70+10, 2, IF(RANDBETWEEN(1,100)&lt;=70+10+10, 3, IF(RANDBETWEEN(1,100)&lt;=70+10+10+10, 4, 5)))),Datos1!$B$66:$C$70,2,FALSE)</f>
        <v>Pending</v>
      </c>
      <c r="F335" s="1" t="str">
        <f>VLOOKUP(B335,Datos1!$F$1:$H$52,2,FALSE)</f>
        <v>California</v>
      </c>
      <c r="G335" s="8">
        <f t="shared" ca="1" si="46"/>
        <v>832522</v>
      </c>
      <c r="H335" s="8">
        <f t="shared" ca="1" si="47"/>
        <v>507838.42</v>
      </c>
      <c r="I335" s="9">
        <f t="shared" ca="1" si="40"/>
        <v>0.61</v>
      </c>
      <c r="J335" s="1" t="str">
        <f t="shared" si="41"/>
        <v>November</v>
      </c>
      <c r="K335" s="1">
        <f t="shared" si="42"/>
        <v>11</v>
      </c>
      <c r="L335" s="1" t="str">
        <f t="shared" si="43"/>
        <v>2019</v>
      </c>
      <c r="M335" s="1">
        <f t="shared" si="44"/>
        <v>48</v>
      </c>
      <c r="N335" s="10">
        <f t="shared" si="45"/>
        <v>4</v>
      </c>
    </row>
    <row r="336" spans="1:14" x14ac:dyDescent="0.25">
      <c r="A336" s="7">
        <v>43800</v>
      </c>
      <c r="B336" s="1" t="s">
        <v>6</v>
      </c>
      <c r="C336" s="1" t="str">
        <f>VLOOKUP(B336,Datos1!$F$1:$H$52,3,FALSE)</f>
        <v>Corporation</v>
      </c>
      <c r="D336" s="1" t="str">
        <f ca="1">VLOOKUP(IF(RANDBETWEEN(1,100)&lt;=60, 1, IF(RANDBETWEEN(1,100)&lt;=75, 2, 3)),Datos1!$B$62:$C$64,2,FALSE)</f>
        <v>Contract Manufacturing</v>
      </c>
      <c r="E336" s="1" t="str">
        <f ca="1">VLOOKUP(IF(RANDBETWEEN(1,100)&lt;=70, 1, IF(RANDBETWEEN(1,100)&lt;=70+10, 2, IF(RANDBETWEEN(1,100)&lt;=70+10+10, 3, IF(RANDBETWEEN(1,100)&lt;=70+10+10+10, 4, 5)))),Datos1!$B$66:$C$70,2,FALSE)</f>
        <v>Paid</v>
      </c>
      <c r="F336" s="1" t="str">
        <f>VLOOKUP(B336,Datos1!$F$1:$H$52,2,FALSE)</f>
        <v>Washington</v>
      </c>
      <c r="G336" s="8">
        <f t="shared" ca="1" si="46"/>
        <v>1378469</v>
      </c>
      <c r="H336" s="8">
        <f t="shared" ca="1" si="47"/>
        <v>468679.46</v>
      </c>
      <c r="I336" s="9">
        <f t="shared" ca="1" si="40"/>
        <v>0.34</v>
      </c>
      <c r="J336" s="1" t="str">
        <f t="shared" si="41"/>
        <v>December</v>
      </c>
      <c r="K336" s="1">
        <f t="shared" si="42"/>
        <v>12</v>
      </c>
      <c r="L336" s="1" t="str">
        <f t="shared" si="43"/>
        <v>2019</v>
      </c>
      <c r="M336" s="1">
        <f t="shared" si="44"/>
        <v>48</v>
      </c>
      <c r="N336" s="10">
        <f t="shared" si="45"/>
        <v>4</v>
      </c>
    </row>
    <row r="337" spans="1:14" x14ac:dyDescent="0.25">
      <c r="A337" s="7">
        <v>43801</v>
      </c>
      <c r="B337" s="1" t="s">
        <v>30</v>
      </c>
      <c r="C337" s="1" t="str">
        <f>VLOOKUP(B337,Datos1!$F$1:$H$52,3,FALSE)</f>
        <v>Medium-sized business</v>
      </c>
      <c r="D337" s="1" t="str">
        <f ca="1">VLOOKUP(IF(RANDBETWEEN(1,100)&lt;=60, 1, IF(RANDBETWEEN(1,100)&lt;=75, 2, 3)),Datos1!$B$62:$C$64,2,FALSE)</f>
        <v>Contract Manufacturing</v>
      </c>
      <c r="E337" s="1" t="str">
        <f ca="1">VLOOKUP(IF(RANDBETWEEN(1,100)&lt;=70, 1, IF(RANDBETWEEN(1,100)&lt;=70+10, 2, IF(RANDBETWEEN(1,100)&lt;=70+10+10, 3, IF(RANDBETWEEN(1,100)&lt;=70+10+10+10, 4, 5)))),Datos1!$B$66:$C$70,2,FALSE)</f>
        <v>Paid</v>
      </c>
      <c r="F337" s="1" t="str">
        <f>VLOOKUP(B337,Datos1!$F$1:$H$52,2,FALSE)</f>
        <v>Washington</v>
      </c>
      <c r="G337" s="8">
        <f t="shared" ca="1" si="46"/>
        <v>415290</v>
      </c>
      <c r="H337" s="8">
        <f t="shared" ca="1" si="47"/>
        <v>166116</v>
      </c>
      <c r="I337" s="9">
        <f t="shared" ca="1" si="40"/>
        <v>0.4</v>
      </c>
      <c r="J337" s="1" t="str">
        <f t="shared" si="41"/>
        <v>December</v>
      </c>
      <c r="K337" s="1">
        <f t="shared" si="42"/>
        <v>12</v>
      </c>
      <c r="L337" s="1" t="str">
        <f t="shared" si="43"/>
        <v>2019</v>
      </c>
      <c r="M337" s="1">
        <f t="shared" si="44"/>
        <v>49</v>
      </c>
      <c r="N337" s="10">
        <f t="shared" si="45"/>
        <v>4</v>
      </c>
    </row>
    <row r="338" spans="1:14" x14ac:dyDescent="0.25">
      <c r="A338" s="7">
        <v>43802</v>
      </c>
      <c r="B338" s="1" t="s">
        <v>25</v>
      </c>
      <c r="C338" s="1" t="str">
        <f>VLOOKUP(B338,Datos1!$F$1:$H$52,3,FALSE)</f>
        <v>Corporation</v>
      </c>
      <c r="D338" s="1" t="str">
        <f ca="1">VLOOKUP(IF(RANDBETWEEN(1,100)&lt;=60, 1, IF(RANDBETWEEN(1,100)&lt;=75, 2, 3)),Datos1!$B$62:$C$64,2,FALSE)</f>
        <v>FMCG</v>
      </c>
      <c r="E338" s="1" t="str">
        <f ca="1">VLOOKUP(IF(RANDBETWEEN(1,100)&lt;=70, 1, IF(RANDBETWEEN(1,100)&lt;=70+10, 2, IF(RANDBETWEEN(1,100)&lt;=70+10+10, 3, IF(RANDBETWEEN(1,100)&lt;=70+10+10+10, 4, 5)))),Datos1!$B$66:$C$70,2,FALSE)</f>
        <v>Paid</v>
      </c>
      <c r="F338" s="1" t="str">
        <f>VLOOKUP(B338,Datos1!$F$1:$H$52,2,FALSE)</f>
        <v>Míchigan</v>
      </c>
      <c r="G338" s="8">
        <f t="shared" ca="1" si="46"/>
        <v>1294180</v>
      </c>
      <c r="H338" s="8">
        <f t="shared" ca="1" si="47"/>
        <v>621206.4</v>
      </c>
      <c r="I338" s="9">
        <f t="shared" ca="1" si="40"/>
        <v>0.48</v>
      </c>
      <c r="J338" s="1" t="str">
        <f t="shared" si="41"/>
        <v>December</v>
      </c>
      <c r="K338" s="1">
        <f t="shared" si="42"/>
        <v>12</v>
      </c>
      <c r="L338" s="1" t="str">
        <f t="shared" si="43"/>
        <v>2019</v>
      </c>
      <c r="M338" s="1">
        <f t="shared" si="44"/>
        <v>49</v>
      </c>
      <c r="N338" s="10">
        <f t="shared" si="45"/>
        <v>4</v>
      </c>
    </row>
    <row r="339" spans="1:14" x14ac:dyDescent="0.25">
      <c r="A339" s="7">
        <v>43803</v>
      </c>
      <c r="B339" s="1" t="s">
        <v>48</v>
      </c>
      <c r="C339" s="1" t="str">
        <f>VLOOKUP(B339,Datos1!$F$1:$H$52,3,FALSE)</f>
        <v>Corporation</v>
      </c>
      <c r="D339" s="1" t="str">
        <f ca="1">VLOOKUP(IF(RANDBETWEEN(1,100)&lt;=60, 1, IF(RANDBETWEEN(1,100)&lt;=75, 2, 3)),Datos1!$B$62:$C$64,2,FALSE)</f>
        <v>Contract Manufacturing</v>
      </c>
      <c r="E339" s="1" t="str">
        <f ca="1">VLOOKUP(IF(RANDBETWEEN(1,100)&lt;=70, 1, IF(RANDBETWEEN(1,100)&lt;=70+10, 2, IF(RANDBETWEEN(1,100)&lt;=70+10+10, 3, IF(RANDBETWEEN(1,100)&lt;=70+10+10+10, 4, 5)))),Datos1!$B$66:$C$70,2,FALSE)</f>
        <v>Paid</v>
      </c>
      <c r="F339" s="1" t="str">
        <f>VLOOKUP(B339,Datos1!$F$1:$H$52,2,FALSE)</f>
        <v>California</v>
      </c>
      <c r="G339" s="8">
        <f t="shared" ca="1" si="46"/>
        <v>1792470</v>
      </c>
      <c r="H339" s="8">
        <f t="shared" ca="1" si="47"/>
        <v>412268.10000000003</v>
      </c>
      <c r="I339" s="9">
        <f t="shared" ca="1" si="40"/>
        <v>0.23</v>
      </c>
      <c r="J339" s="1" t="str">
        <f t="shared" si="41"/>
        <v>December</v>
      </c>
      <c r="K339" s="1">
        <f t="shared" si="42"/>
        <v>12</v>
      </c>
      <c r="L339" s="1" t="str">
        <f t="shared" si="43"/>
        <v>2019</v>
      </c>
      <c r="M339" s="1">
        <f t="shared" si="44"/>
        <v>49</v>
      </c>
      <c r="N339" s="10">
        <f t="shared" si="45"/>
        <v>4</v>
      </c>
    </row>
    <row r="340" spans="1:14" x14ac:dyDescent="0.25">
      <c r="A340" s="7">
        <v>43804</v>
      </c>
      <c r="B340" s="1" t="s">
        <v>24</v>
      </c>
      <c r="C340" s="1" t="str">
        <f>VLOOKUP(B340,Datos1!$F$1:$H$52,3,FALSE)</f>
        <v>Medium-sized business</v>
      </c>
      <c r="D340" s="1" t="str">
        <f ca="1">VLOOKUP(IF(RANDBETWEEN(1,100)&lt;=60, 1, IF(RANDBETWEEN(1,100)&lt;=75, 2, 3)),Datos1!$B$62:$C$64,2,FALSE)</f>
        <v>Industrial cereal products</v>
      </c>
      <c r="E340" s="1" t="str">
        <f ca="1">VLOOKUP(IF(RANDBETWEEN(1,100)&lt;=70, 1, IF(RANDBETWEEN(1,100)&lt;=70+10, 2, IF(RANDBETWEEN(1,100)&lt;=70+10+10, 3, IF(RANDBETWEEN(1,100)&lt;=70+10+10+10, 4, 5)))),Datos1!$B$66:$C$70,2,FALSE)</f>
        <v>Paid</v>
      </c>
      <c r="F340" s="1" t="str">
        <f>VLOOKUP(B340,Datos1!$F$1:$H$52,2,FALSE)</f>
        <v>Misuri</v>
      </c>
      <c r="G340" s="8">
        <f t="shared" ca="1" si="46"/>
        <v>415909</v>
      </c>
      <c r="H340" s="8">
        <f t="shared" ca="1" si="47"/>
        <v>103977.25</v>
      </c>
      <c r="I340" s="9">
        <f t="shared" ca="1" si="40"/>
        <v>0.25</v>
      </c>
      <c r="J340" s="1" t="str">
        <f t="shared" si="41"/>
        <v>December</v>
      </c>
      <c r="K340" s="1">
        <f t="shared" si="42"/>
        <v>12</v>
      </c>
      <c r="L340" s="1" t="str">
        <f t="shared" si="43"/>
        <v>2019</v>
      </c>
      <c r="M340" s="1">
        <f t="shared" si="44"/>
        <v>49</v>
      </c>
      <c r="N340" s="10">
        <f t="shared" si="45"/>
        <v>4</v>
      </c>
    </row>
    <row r="341" spans="1:14" x14ac:dyDescent="0.25">
      <c r="A341" s="7">
        <v>43805</v>
      </c>
      <c r="B341" s="1" t="s">
        <v>38</v>
      </c>
      <c r="C341" s="1" t="str">
        <f>VLOOKUP(B341,Datos1!$F$1:$H$52,3,FALSE)</f>
        <v>Small business</v>
      </c>
      <c r="D341" s="1" t="str">
        <f ca="1">VLOOKUP(IF(RANDBETWEEN(1,100)&lt;=60, 1, IF(RANDBETWEEN(1,100)&lt;=75, 2, 3)),Datos1!$B$62:$C$64,2,FALSE)</f>
        <v>FMCG</v>
      </c>
      <c r="E341" s="1" t="str">
        <f ca="1">VLOOKUP(IF(RANDBETWEEN(1,100)&lt;=70, 1, IF(RANDBETWEEN(1,100)&lt;=70+10, 2, IF(RANDBETWEEN(1,100)&lt;=70+10+10, 3, IF(RANDBETWEEN(1,100)&lt;=70+10+10+10, 4, 5)))),Datos1!$B$66:$C$70,2,FALSE)</f>
        <v>Paid</v>
      </c>
      <c r="F341" s="1" t="str">
        <f>VLOOKUP(B341,Datos1!$F$1:$H$52,2,FALSE)</f>
        <v>Tennessee</v>
      </c>
      <c r="G341" s="8">
        <f t="shared" ca="1" si="46"/>
        <v>176039</v>
      </c>
      <c r="H341" s="8">
        <f t="shared" ca="1" si="47"/>
        <v>79217.55</v>
      </c>
      <c r="I341" s="9">
        <f t="shared" ca="1" si="40"/>
        <v>0.45</v>
      </c>
      <c r="J341" s="1" t="str">
        <f t="shared" si="41"/>
        <v>December</v>
      </c>
      <c r="K341" s="1">
        <f t="shared" si="42"/>
        <v>12</v>
      </c>
      <c r="L341" s="1" t="str">
        <f t="shared" si="43"/>
        <v>2019</v>
      </c>
      <c r="M341" s="1">
        <f t="shared" si="44"/>
        <v>49</v>
      </c>
      <c r="N341" s="10">
        <f t="shared" si="45"/>
        <v>4</v>
      </c>
    </row>
    <row r="342" spans="1:14" x14ac:dyDescent="0.25">
      <c r="A342" s="7">
        <v>43806</v>
      </c>
      <c r="B342" s="1" t="s">
        <v>29</v>
      </c>
      <c r="C342" s="1" t="str">
        <f>VLOOKUP(B342,Datos1!$F$1:$H$52,3,FALSE)</f>
        <v>Corporation</v>
      </c>
      <c r="D342" s="1" t="str">
        <f ca="1">VLOOKUP(IF(RANDBETWEEN(1,100)&lt;=60, 1, IF(RANDBETWEEN(1,100)&lt;=75, 2, 3)),Datos1!$B$62:$C$64,2,FALSE)</f>
        <v>Contract Manufacturing</v>
      </c>
      <c r="E342" s="1" t="str">
        <f ca="1">VLOOKUP(IF(RANDBETWEEN(1,100)&lt;=70, 1, IF(RANDBETWEEN(1,100)&lt;=70+10, 2, IF(RANDBETWEEN(1,100)&lt;=70+10+10, 3, IF(RANDBETWEEN(1,100)&lt;=70+10+10+10, 4, 5)))),Datos1!$B$66:$C$70,2,FALSE)</f>
        <v>Paid</v>
      </c>
      <c r="F342" s="1" t="str">
        <f>VLOOKUP(B342,Datos1!$F$1:$H$52,2,FALSE)</f>
        <v>Florida</v>
      </c>
      <c r="G342" s="8">
        <f t="shared" ca="1" si="46"/>
        <v>1620914</v>
      </c>
      <c r="H342" s="8">
        <f t="shared" ca="1" si="47"/>
        <v>632156.46000000008</v>
      </c>
      <c r="I342" s="9">
        <f t="shared" ca="1" si="40"/>
        <v>0.39</v>
      </c>
      <c r="J342" s="1" t="str">
        <f t="shared" si="41"/>
        <v>December</v>
      </c>
      <c r="K342" s="1">
        <f t="shared" si="42"/>
        <v>12</v>
      </c>
      <c r="L342" s="1" t="str">
        <f t="shared" si="43"/>
        <v>2019</v>
      </c>
      <c r="M342" s="1">
        <f t="shared" si="44"/>
        <v>49</v>
      </c>
      <c r="N342" s="10">
        <f t="shared" si="45"/>
        <v>4</v>
      </c>
    </row>
    <row r="343" spans="1:14" x14ac:dyDescent="0.25">
      <c r="A343" s="7">
        <v>43807</v>
      </c>
      <c r="B343" s="1" t="s">
        <v>24</v>
      </c>
      <c r="C343" s="1" t="str">
        <f>VLOOKUP(B343,Datos1!$F$1:$H$52,3,FALSE)</f>
        <v>Medium-sized business</v>
      </c>
      <c r="D343" s="1" t="str">
        <f ca="1">VLOOKUP(IF(RANDBETWEEN(1,100)&lt;=60, 1, IF(RANDBETWEEN(1,100)&lt;=75, 2, 3)),Datos1!$B$62:$C$64,2,FALSE)</f>
        <v>FMCG</v>
      </c>
      <c r="E343" s="1" t="str">
        <f ca="1">VLOOKUP(IF(RANDBETWEEN(1,100)&lt;=70, 1, IF(RANDBETWEEN(1,100)&lt;=70+10, 2, IF(RANDBETWEEN(1,100)&lt;=70+10+10, 3, IF(RANDBETWEEN(1,100)&lt;=70+10+10+10, 4, 5)))),Datos1!$B$66:$C$70,2,FALSE)</f>
        <v>Paid</v>
      </c>
      <c r="F343" s="1" t="str">
        <f>VLOOKUP(B343,Datos1!$F$1:$H$52,2,FALSE)</f>
        <v>Misuri</v>
      </c>
      <c r="G343" s="8">
        <f t="shared" ca="1" si="46"/>
        <v>425561</v>
      </c>
      <c r="H343" s="8">
        <f t="shared" ca="1" si="47"/>
        <v>263847.82</v>
      </c>
      <c r="I343" s="9">
        <f t="shared" ca="1" si="40"/>
        <v>0.62</v>
      </c>
      <c r="J343" s="1" t="str">
        <f t="shared" si="41"/>
        <v>December</v>
      </c>
      <c r="K343" s="1">
        <f t="shared" si="42"/>
        <v>12</v>
      </c>
      <c r="L343" s="1" t="str">
        <f t="shared" si="43"/>
        <v>2019</v>
      </c>
      <c r="M343" s="1">
        <f t="shared" si="44"/>
        <v>49</v>
      </c>
      <c r="N343" s="10">
        <f t="shared" si="45"/>
        <v>4</v>
      </c>
    </row>
    <row r="344" spans="1:14" x14ac:dyDescent="0.25">
      <c r="A344" s="7">
        <v>43808</v>
      </c>
      <c r="B344" s="1" t="s">
        <v>10</v>
      </c>
      <c r="C344" s="1" t="str">
        <f>VLOOKUP(B344,Datos1!$F$1:$H$52,3,FALSE)</f>
        <v>Corporation</v>
      </c>
      <c r="D344" s="1" t="str">
        <f ca="1">VLOOKUP(IF(RANDBETWEEN(1,100)&lt;=60, 1, IF(RANDBETWEEN(1,100)&lt;=75, 2, 3)),Datos1!$B$62:$C$64,2,FALSE)</f>
        <v>Industrial cereal products</v>
      </c>
      <c r="E344" s="1" t="str">
        <f ca="1">VLOOKUP(IF(RANDBETWEEN(1,100)&lt;=70, 1, IF(RANDBETWEEN(1,100)&lt;=70+10, 2, IF(RANDBETWEEN(1,100)&lt;=70+10+10, 3, IF(RANDBETWEEN(1,100)&lt;=70+10+10+10, 4, 5)))),Datos1!$B$66:$C$70,2,FALSE)</f>
        <v>Paid</v>
      </c>
      <c r="F344" s="1" t="str">
        <f>VLOOKUP(B344,Datos1!$F$1:$H$52,2,FALSE)</f>
        <v>Texas</v>
      </c>
      <c r="G344" s="8">
        <f t="shared" ca="1" si="46"/>
        <v>1193954</v>
      </c>
      <c r="H344" s="8">
        <f t="shared" ca="1" si="47"/>
        <v>382065.28</v>
      </c>
      <c r="I344" s="9">
        <f t="shared" ca="1" si="40"/>
        <v>0.32</v>
      </c>
      <c r="J344" s="1" t="str">
        <f t="shared" si="41"/>
        <v>December</v>
      </c>
      <c r="K344" s="1">
        <f t="shared" si="42"/>
        <v>12</v>
      </c>
      <c r="L344" s="1" t="str">
        <f t="shared" si="43"/>
        <v>2019</v>
      </c>
      <c r="M344" s="1">
        <f t="shared" si="44"/>
        <v>50</v>
      </c>
      <c r="N344" s="10">
        <f t="shared" si="45"/>
        <v>4</v>
      </c>
    </row>
    <row r="345" spans="1:14" x14ac:dyDescent="0.25">
      <c r="A345" s="7">
        <v>43809</v>
      </c>
      <c r="B345" s="1" t="s">
        <v>34</v>
      </c>
      <c r="C345" s="1" t="str">
        <f>VLOOKUP(B345,Datos1!$F$1:$H$52,3,FALSE)</f>
        <v>Medium-sized business</v>
      </c>
      <c r="D345" s="1" t="str">
        <f ca="1">VLOOKUP(IF(RANDBETWEEN(1,100)&lt;=60, 1, IF(RANDBETWEEN(1,100)&lt;=75, 2, 3)),Datos1!$B$62:$C$64,2,FALSE)</f>
        <v>FMCG</v>
      </c>
      <c r="E345" s="1" t="str">
        <f ca="1">VLOOKUP(IF(RANDBETWEEN(1,100)&lt;=70, 1, IF(RANDBETWEEN(1,100)&lt;=70+10, 2, IF(RANDBETWEEN(1,100)&lt;=70+10+10, 3, IF(RANDBETWEEN(1,100)&lt;=70+10+10+10, 4, 5)))),Datos1!$B$66:$C$70,2,FALSE)</f>
        <v>Pending</v>
      </c>
      <c r="F345" s="1" t="str">
        <f>VLOOKUP(B345,Datos1!$F$1:$H$52,2,FALSE)</f>
        <v>California</v>
      </c>
      <c r="G345" s="8">
        <f t="shared" ca="1" si="46"/>
        <v>289667</v>
      </c>
      <c r="H345" s="8">
        <f t="shared" ca="1" si="47"/>
        <v>104280.12</v>
      </c>
      <c r="I345" s="9">
        <f t="shared" ca="1" si="40"/>
        <v>0.36</v>
      </c>
      <c r="J345" s="1" t="str">
        <f t="shared" si="41"/>
        <v>December</v>
      </c>
      <c r="K345" s="1">
        <f t="shared" si="42"/>
        <v>12</v>
      </c>
      <c r="L345" s="1" t="str">
        <f t="shared" si="43"/>
        <v>2019</v>
      </c>
      <c r="M345" s="1">
        <f t="shared" si="44"/>
        <v>50</v>
      </c>
      <c r="N345" s="10">
        <f t="shared" si="45"/>
        <v>4</v>
      </c>
    </row>
    <row r="346" spans="1:14" x14ac:dyDescent="0.25">
      <c r="A346" s="7">
        <v>43810</v>
      </c>
      <c r="B346" s="1" t="s">
        <v>62</v>
      </c>
      <c r="C346" s="1" t="str">
        <f>VLOOKUP(B346,Datos1!$F$1:$H$52,3,FALSE)</f>
        <v>Corporation</v>
      </c>
      <c r="D346" s="1" t="str">
        <f ca="1">VLOOKUP(IF(RANDBETWEEN(1,100)&lt;=60, 1, IF(RANDBETWEEN(1,100)&lt;=75, 2, 3)),Datos1!$B$62:$C$64,2,FALSE)</f>
        <v>FMCG</v>
      </c>
      <c r="E346" s="1" t="str">
        <f ca="1">VLOOKUP(IF(RANDBETWEEN(1,100)&lt;=70, 1, IF(RANDBETWEEN(1,100)&lt;=70+10, 2, IF(RANDBETWEEN(1,100)&lt;=70+10+10, 3, IF(RANDBETWEEN(1,100)&lt;=70+10+10+10, 4, 5)))),Datos1!$B$66:$C$70,2,FALSE)</f>
        <v>Paid</v>
      </c>
      <c r="F346" s="1" t="str">
        <f>VLOOKUP(B346,Datos1!$F$1:$H$52,2,FALSE)</f>
        <v>Arizona</v>
      </c>
      <c r="G346" s="8">
        <f t="shared" ca="1" si="46"/>
        <v>674693</v>
      </c>
      <c r="H346" s="8">
        <f t="shared" ca="1" si="47"/>
        <v>330599.57</v>
      </c>
      <c r="I346" s="9">
        <f t="shared" ca="1" si="40"/>
        <v>0.49</v>
      </c>
      <c r="J346" s="1" t="str">
        <f t="shared" si="41"/>
        <v>December</v>
      </c>
      <c r="K346" s="1">
        <f t="shared" si="42"/>
        <v>12</v>
      </c>
      <c r="L346" s="1" t="str">
        <f t="shared" si="43"/>
        <v>2019</v>
      </c>
      <c r="M346" s="1">
        <f t="shared" si="44"/>
        <v>50</v>
      </c>
      <c r="N346" s="10">
        <f t="shared" si="45"/>
        <v>4</v>
      </c>
    </row>
    <row r="347" spans="1:14" x14ac:dyDescent="0.25">
      <c r="A347" s="7">
        <v>43811</v>
      </c>
      <c r="B347" s="1" t="s">
        <v>30</v>
      </c>
      <c r="C347" s="1" t="str">
        <f>VLOOKUP(B347,Datos1!$F$1:$H$52,3,FALSE)</f>
        <v>Medium-sized business</v>
      </c>
      <c r="D347" s="1" t="str">
        <f ca="1">VLOOKUP(IF(RANDBETWEEN(1,100)&lt;=60, 1, IF(RANDBETWEEN(1,100)&lt;=75, 2, 3)),Datos1!$B$62:$C$64,2,FALSE)</f>
        <v>FMCG</v>
      </c>
      <c r="E347" s="1" t="str">
        <f ca="1">VLOOKUP(IF(RANDBETWEEN(1,100)&lt;=70, 1, IF(RANDBETWEEN(1,100)&lt;=70+10, 2, IF(RANDBETWEEN(1,100)&lt;=70+10+10, 3, IF(RANDBETWEEN(1,100)&lt;=70+10+10+10, 4, 5)))),Datos1!$B$66:$C$70,2,FALSE)</f>
        <v>Pending</v>
      </c>
      <c r="F347" s="1" t="str">
        <f>VLOOKUP(B347,Datos1!$F$1:$H$52,2,FALSE)</f>
        <v>Washington</v>
      </c>
      <c r="G347" s="8">
        <f t="shared" ca="1" si="46"/>
        <v>384689</v>
      </c>
      <c r="H347" s="8">
        <f t="shared" ca="1" si="47"/>
        <v>180803.83</v>
      </c>
      <c r="I347" s="9">
        <f t="shared" ca="1" si="40"/>
        <v>0.47</v>
      </c>
      <c r="J347" s="1" t="str">
        <f t="shared" si="41"/>
        <v>December</v>
      </c>
      <c r="K347" s="1">
        <f t="shared" si="42"/>
        <v>12</v>
      </c>
      <c r="L347" s="1" t="str">
        <f t="shared" si="43"/>
        <v>2019</v>
      </c>
      <c r="M347" s="1">
        <f t="shared" si="44"/>
        <v>50</v>
      </c>
      <c r="N347" s="10">
        <f t="shared" si="45"/>
        <v>4</v>
      </c>
    </row>
    <row r="348" spans="1:14" x14ac:dyDescent="0.25">
      <c r="A348" s="7">
        <v>43812</v>
      </c>
      <c r="B348" s="1" t="s">
        <v>54</v>
      </c>
      <c r="C348" s="1" t="str">
        <f>VLOOKUP(B348,Datos1!$F$1:$H$52,3,FALSE)</f>
        <v>Small business</v>
      </c>
      <c r="D348" s="1" t="str">
        <f ca="1">VLOOKUP(IF(RANDBETWEEN(1,100)&lt;=60, 1, IF(RANDBETWEEN(1,100)&lt;=75, 2, 3)),Datos1!$B$62:$C$64,2,FALSE)</f>
        <v>FMCG</v>
      </c>
      <c r="E348" s="1" t="str">
        <f ca="1">VLOOKUP(IF(RANDBETWEEN(1,100)&lt;=70, 1, IF(RANDBETWEEN(1,100)&lt;=70+10, 2, IF(RANDBETWEEN(1,100)&lt;=70+10+10, 3, IF(RANDBETWEEN(1,100)&lt;=70+10+10+10, 4, 5)))),Datos1!$B$66:$C$70,2,FALSE)</f>
        <v>Paid</v>
      </c>
      <c r="F348" s="1" t="str">
        <f>VLOOKUP(B348,Datos1!$F$1:$H$52,2,FALSE)</f>
        <v>Nueva York</v>
      </c>
      <c r="G348" s="8">
        <f t="shared" ca="1" si="46"/>
        <v>214116</v>
      </c>
      <c r="H348" s="8">
        <f t="shared" ca="1" si="47"/>
        <v>81364.08</v>
      </c>
      <c r="I348" s="9">
        <f t="shared" ca="1" si="40"/>
        <v>0.38</v>
      </c>
      <c r="J348" s="1" t="str">
        <f t="shared" si="41"/>
        <v>December</v>
      </c>
      <c r="K348" s="1">
        <f t="shared" si="42"/>
        <v>12</v>
      </c>
      <c r="L348" s="1" t="str">
        <f t="shared" si="43"/>
        <v>2019</v>
      </c>
      <c r="M348" s="1">
        <f t="shared" si="44"/>
        <v>50</v>
      </c>
      <c r="N348" s="10">
        <f t="shared" si="45"/>
        <v>4</v>
      </c>
    </row>
    <row r="349" spans="1:14" x14ac:dyDescent="0.25">
      <c r="A349" s="7">
        <v>43813</v>
      </c>
      <c r="B349" s="1" t="s">
        <v>53</v>
      </c>
      <c r="C349" s="1" t="str">
        <f>VLOOKUP(B349,Datos1!$F$1:$H$52,3,FALSE)</f>
        <v>Medium-sized business</v>
      </c>
      <c r="D349" s="1" t="str">
        <f ca="1">VLOOKUP(IF(RANDBETWEEN(1,100)&lt;=60, 1, IF(RANDBETWEEN(1,100)&lt;=75, 2, 3)),Datos1!$B$62:$C$64,2,FALSE)</f>
        <v>FMCG</v>
      </c>
      <c r="E349" s="1" t="str">
        <f ca="1">VLOOKUP(IF(RANDBETWEEN(1,100)&lt;=70, 1, IF(RANDBETWEEN(1,100)&lt;=70+10, 2, IF(RANDBETWEEN(1,100)&lt;=70+10+10, 3, IF(RANDBETWEEN(1,100)&lt;=70+10+10+10, 4, 5)))),Datos1!$B$66:$C$70,2,FALSE)</f>
        <v>Paid</v>
      </c>
      <c r="F349" s="1" t="str">
        <f>VLOOKUP(B349,Datos1!$F$1:$H$52,2,FALSE)</f>
        <v>Florida</v>
      </c>
      <c r="G349" s="8">
        <f t="shared" ca="1" si="46"/>
        <v>301841</v>
      </c>
      <c r="H349" s="8">
        <f t="shared" ca="1" si="47"/>
        <v>156957.32</v>
      </c>
      <c r="I349" s="9">
        <f t="shared" ca="1" si="40"/>
        <v>0.52</v>
      </c>
      <c r="J349" s="1" t="str">
        <f t="shared" si="41"/>
        <v>December</v>
      </c>
      <c r="K349" s="1">
        <f t="shared" si="42"/>
        <v>12</v>
      </c>
      <c r="L349" s="1" t="str">
        <f t="shared" si="43"/>
        <v>2019</v>
      </c>
      <c r="M349" s="1">
        <f t="shared" si="44"/>
        <v>50</v>
      </c>
      <c r="N349" s="10">
        <f t="shared" si="45"/>
        <v>4</v>
      </c>
    </row>
    <row r="350" spans="1:14" x14ac:dyDescent="0.25">
      <c r="A350" s="7">
        <v>43814</v>
      </c>
      <c r="B350" s="1" t="s">
        <v>52</v>
      </c>
      <c r="C350" s="1" t="str">
        <f>VLOOKUP(B350,Datos1!$F$1:$H$52,3,FALSE)</f>
        <v>Corporation</v>
      </c>
      <c r="D350" s="1" t="str">
        <f ca="1">VLOOKUP(IF(RANDBETWEEN(1,100)&lt;=60, 1, IF(RANDBETWEEN(1,100)&lt;=75, 2, 3)),Datos1!$B$62:$C$64,2,FALSE)</f>
        <v>FMCG</v>
      </c>
      <c r="E350" s="1" t="str">
        <f ca="1">VLOOKUP(IF(RANDBETWEEN(1,100)&lt;=70, 1, IF(RANDBETWEEN(1,100)&lt;=70+10, 2, IF(RANDBETWEEN(1,100)&lt;=70+10+10, 3, IF(RANDBETWEEN(1,100)&lt;=70+10+10+10, 4, 5)))),Datos1!$B$66:$C$70,2,FALSE)</f>
        <v>Paid</v>
      </c>
      <c r="F350" s="1" t="str">
        <f>VLOOKUP(B350,Datos1!$F$1:$H$52,2,FALSE)</f>
        <v>Texas</v>
      </c>
      <c r="G350" s="8">
        <f t="shared" ca="1" si="46"/>
        <v>1741783</v>
      </c>
      <c r="H350" s="8">
        <f t="shared" ca="1" si="47"/>
        <v>923144.99</v>
      </c>
      <c r="I350" s="9">
        <f t="shared" ca="1" si="40"/>
        <v>0.53</v>
      </c>
      <c r="J350" s="1" t="str">
        <f t="shared" si="41"/>
        <v>December</v>
      </c>
      <c r="K350" s="1">
        <f t="shared" si="42"/>
        <v>12</v>
      </c>
      <c r="L350" s="1" t="str">
        <f t="shared" si="43"/>
        <v>2019</v>
      </c>
      <c r="M350" s="1">
        <f t="shared" si="44"/>
        <v>50</v>
      </c>
      <c r="N350" s="10">
        <f t="shared" si="45"/>
        <v>4</v>
      </c>
    </row>
    <row r="351" spans="1:14" x14ac:dyDescent="0.25">
      <c r="A351" s="7">
        <v>43815</v>
      </c>
      <c r="B351" s="1" t="s">
        <v>6</v>
      </c>
      <c r="C351" s="1" t="str">
        <f>VLOOKUP(B351,Datos1!$F$1:$H$52,3,FALSE)</f>
        <v>Corporation</v>
      </c>
      <c r="D351" s="1" t="str">
        <f ca="1">VLOOKUP(IF(RANDBETWEEN(1,100)&lt;=60, 1, IF(RANDBETWEEN(1,100)&lt;=75, 2, 3)),Datos1!$B$62:$C$64,2,FALSE)</f>
        <v>FMCG</v>
      </c>
      <c r="E3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351" s="1" t="str">
        <f>VLOOKUP(B351,Datos1!$F$1:$H$52,2,FALSE)</f>
        <v>Washington</v>
      </c>
      <c r="G351" s="8">
        <f t="shared" ca="1" si="46"/>
        <v>1747553</v>
      </c>
      <c r="H351" s="8">
        <f t="shared" ca="1" si="47"/>
        <v>611643.54999999993</v>
      </c>
      <c r="I351" s="9">
        <f t="shared" ca="1" si="40"/>
        <v>0.35</v>
      </c>
      <c r="J351" s="1" t="str">
        <f t="shared" si="41"/>
        <v>December</v>
      </c>
      <c r="K351" s="1">
        <f t="shared" si="42"/>
        <v>12</v>
      </c>
      <c r="L351" s="1" t="str">
        <f t="shared" si="43"/>
        <v>2019</v>
      </c>
      <c r="M351" s="1">
        <f t="shared" si="44"/>
        <v>51</v>
      </c>
      <c r="N351" s="10">
        <f t="shared" si="45"/>
        <v>4</v>
      </c>
    </row>
    <row r="352" spans="1:14" x14ac:dyDescent="0.25">
      <c r="A352" s="7">
        <v>43816</v>
      </c>
      <c r="B352" s="1" t="s">
        <v>21</v>
      </c>
      <c r="C352" s="1" t="str">
        <f>VLOOKUP(B352,Datos1!$F$1:$H$52,3,FALSE)</f>
        <v>Medium-sized business</v>
      </c>
      <c r="D352" s="1" t="str">
        <f ca="1">VLOOKUP(IF(RANDBETWEEN(1,100)&lt;=60, 1, IF(RANDBETWEEN(1,100)&lt;=75, 2, 3)),Datos1!$B$62:$C$64,2,FALSE)</f>
        <v>Industrial cereal products</v>
      </c>
      <c r="E352" s="1" t="str">
        <f ca="1">VLOOKUP(IF(RANDBETWEEN(1,100)&lt;=70, 1, IF(RANDBETWEEN(1,100)&lt;=70+10, 2, IF(RANDBETWEEN(1,100)&lt;=70+10+10, 3, IF(RANDBETWEEN(1,100)&lt;=70+10+10+10, 4, 5)))),Datos1!$B$66:$C$70,2,FALSE)</f>
        <v>Paid</v>
      </c>
      <c r="F352" s="1" t="str">
        <f>VLOOKUP(B352,Datos1!$F$1:$H$52,2,FALSE)</f>
        <v>Carolina del Norte</v>
      </c>
      <c r="G352" s="8">
        <f t="shared" ca="1" si="46"/>
        <v>483667</v>
      </c>
      <c r="H352" s="8">
        <f t="shared" ca="1" si="47"/>
        <v>154773.44</v>
      </c>
      <c r="I352" s="9">
        <f t="shared" ca="1" si="40"/>
        <v>0.32</v>
      </c>
      <c r="J352" s="1" t="str">
        <f t="shared" si="41"/>
        <v>December</v>
      </c>
      <c r="K352" s="1">
        <f t="shared" si="42"/>
        <v>12</v>
      </c>
      <c r="L352" s="1" t="str">
        <f t="shared" si="43"/>
        <v>2019</v>
      </c>
      <c r="M352" s="1">
        <f t="shared" si="44"/>
        <v>51</v>
      </c>
      <c r="N352" s="10">
        <f t="shared" si="45"/>
        <v>4</v>
      </c>
    </row>
    <row r="353" spans="1:14" x14ac:dyDescent="0.25">
      <c r="A353" s="7">
        <v>43817</v>
      </c>
      <c r="B353" s="1" t="s">
        <v>27</v>
      </c>
      <c r="C353" s="1" t="str">
        <f>VLOOKUP(B353,Datos1!$F$1:$H$52,3,FALSE)</f>
        <v>Corporation</v>
      </c>
      <c r="D353" s="1" t="str">
        <f ca="1">VLOOKUP(IF(RANDBETWEEN(1,100)&lt;=60, 1, IF(RANDBETWEEN(1,100)&lt;=75, 2, 3)),Datos1!$B$62:$C$64,2,FALSE)</f>
        <v>FMCG</v>
      </c>
      <c r="E353" s="1" t="str">
        <f ca="1">VLOOKUP(IF(RANDBETWEEN(1,100)&lt;=70, 1, IF(RANDBETWEEN(1,100)&lt;=70+10, 2, IF(RANDBETWEEN(1,100)&lt;=70+10+10, 3, IF(RANDBETWEEN(1,100)&lt;=70+10+10+10, 4, 5)))),Datos1!$B$66:$C$70,2,FALSE)</f>
        <v>Paid</v>
      </c>
      <c r="F353" s="1" t="str">
        <f>VLOOKUP(B353,Datos1!$F$1:$H$52,2,FALSE)</f>
        <v>Virginia</v>
      </c>
      <c r="G353" s="8">
        <f t="shared" ca="1" si="46"/>
        <v>675904</v>
      </c>
      <c r="H353" s="8">
        <f t="shared" ca="1" si="47"/>
        <v>331192.96000000002</v>
      </c>
      <c r="I353" s="9">
        <f t="shared" ca="1" si="40"/>
        <v>0.49</v>
      </c>
      <c r="J353" s="1" t="str">
        <f t="shared" si="41"/>
        <v>December</v>
      </c>
      <c r="K353" s="1">
        <f t="shared" si="42"/>
        <v>12</v>
      </c>
      <c r="L353" s="1" t="str">
        <f t="shared" si="43"/>
        <v>2019</v>
      </c>
      <c r="M353" s="1">
        <f t="shared" si="44"/>
        <v>51</v>
      </c>
      <c r="N353" s="10">
        <f t="shared" si="45"/>
        <v>4</v>
      </c>
    </row>
    <row r="354" spans="1:14" x14ac:dyDescent="0.25">
      <c r="A354" s="7">
        <v>43818</v>
      </c>
      <c r="B354" s="1" t="s">
        <v>46</v>
      </c>
      <c r="C354" s="1" t="str">
        <f>VLOOKUP(B354,Datos1!$F$1:$H$52,3,FALSE)</f>
        <v>Corporation</v>
      </c>
      <c r="D354" s="1" t="str">
        <f ca="1">VLOOKUP(IF(RANDBETWEEN(1,100)&lt;=60, 1, IF(RANDBETWEEN(1,100)&lt;=75, 2, 3)),Datos1!$B$62:$C$64,2,FALSE)</f>
        <v>FMCG</v>
      </c>
      <c r="E354" s="1" t="str">
        <f ca="1">VLOOKUP(IF(RANDBETWEEN(1,100)&lt;=70, 1, IF(RANDBETWEEN(1,100)&lt;=70+10, 2, IF(RANDBETWEEN(1,100)&lt;=70+10+10, 3, IF(RANDBETWEEN(1,100)&lt;=70+10+10+10, 4, 5)))),Datos1!$B$66:$C$70,2,FALSE)</f>
        <v>Paid</v>
      </c>
      <c r="F354" s="1" t="str">
        <f>VLOOKUP(B354,Datos1!$F$1:$H$52,2,FALSE)</f>
        <v>Tennessee</v>
      </c>
      <c r="G354" s="8">
        <f t="shared" ca="1" si="46"/>
        <v>892742</v>
      </c>
      <c r="H354" s="8">
        <f t="shared" ca="1" si="47"/>
        <v>446371</v>
      </c>
      <c r="I354" s="9">
        <f t="shared" ca="1" si="40"/>
        <v>0.5</v>
      </c>
      <c r="J354" s="1" t="str">
        <f t="shared" si="41"/>
        <v>December</v>
      </c>
      <c r="K354" s="1">
        <f t="shared" si="42"/>
        <v>12</v>
      </c>
      <c r="L354" s="1" t="str">
        <f t="shared" si="43"/>
        <v>2019</v>
      </c>
      <c r="M354" s="1">
        <f t="shared" si="44"/>
        <v>51</v>
      </c>
      <c r="N354" s="10">
        <f t="shared" si="45"/>
        <v>4</v>
      </c>
    </row>
    <row r="355" spans="1:14" x14ac:dyDescent="0.25">
      <c r="A355" s="7">
        <v>43819</v>
      </c>
      <c r="B355" s="1" t="s">
        <v>10</v>
      </c>
      <c r="C355" s="1" t="str">
        <f>VLOOKUP(B355,Datos1!$F$1:$H$52,3,FALSE)</f>
        <v>Corporation</v>
      </c>
      <c r="D355" s="1" t="str">
        <f ca="1">VLOOKUP(IF(RANDBETWEEN(1,100)&lt;=60, 1, IF(RANDBETWEEN(1,100)&lt;=75, 2, 3)),Datos1!$B$62:$C$64,2,FALSE)</f>
        <v>Industrial cereal products</v>
      </c>
      <c r="E355" s="1" t="str">
        <f ca="1">VLOOKUP(IF(RANDBETWEEN(1,100)&lt;=70, 1, IF(RANDBETWEEN(1,100)&lt;=70+10, 2, IF(RANDBETWEEN(1,100)&lt;=70+10+10, 3, IF(RANDBETWEEN(1,100)&lt;=70+10+10+10, 4, 5)))),Datos1!$B$66:$C$70,2,FALSE)</f>
        <v>Pending</v>
      </c>
      <c r="F355" s="1" t="str">
        <f>VLOOKUP(B355,Datos1!$F$1:$H$52,2,FALSE)</f>
        <v>Texas</v>
      </c>
      <c r="G355" s="8">
        <f t="shared" ca="1" si="46"/>
        <v>1391170</v>
      </c>
      <c r="H355" s="8">
        <f t="shared" ca="1" si="47"/>
        <v>347792.5</v>
      </c>
      <c r="I355" s="9">
        <f t="shared" ca="1" si="40"/>
        <v>0.25</v>
      </c>
      <c r="J355" s="1" t="str">
        <f t="shared" si="41"/>
        <v>December</v>
      </c>
      <c r="K355" s="1">
        <f t="shared" si="42"/>
        <v>12</v>
      </c>
      <c r="L355" s="1" t="str">
        <f t="shared" si="43"/>
        <v>2019</v>
      </c>
      <c r="M355" s="1">
        <f t="shared" si="44"/>
        <v>51</v>
      </c>
      <c r="N355" s="10">
        <f t="shared" si="45"/>
        <v>4</v>
      </c>
    </row>
    <row r="356" spans="1:14" x14ac:dyDescent="0.25">
      <c r="A356" s="7">
        <v>43820</v>
      </c>
      <c r="B356" s="1" t="s">
        <v>21</v>
      </c>
      <c r="C356" s="1" t="str">
        <f>VLOOKUP(B356,Datos1!$F$1:$H$52,3,FALSE)</f>
        <v>Medium-sized business</v>
      </c>
      <c r="D356" s="1" t="str">
        <f ca="1">VLOOKUP(IF(RANDBETWEEN(1,100)&lt;=60, 1, IF(RANDBETWEEN(1,100)&lt;=75, 2, 3)),Datos1!$B$62:$C$64,2,FALSE)</f>
        <v>FMCG</v>
      </c>
      <c r="E356" s="1" t="str">
        <f ca="1">VLOOKUP(IF(RANDBETWEEN(1,100)&lt;=70, 1, IF(RANDBETWEEN(1,100)&lt;=70+10, 2, IF(RANDBETWEEN(1,100)&lt;=70+10+10, 3, IF(RANDBETWEEN(1,100)&lt;=70+10+10+10, 4, 5)))),Datos1!$B$66:$C$70,2,FALSE)</f>
        <v>Paid</v>
      </c>
      <c r="F356" s="1" t="str">
        <f>VLOOKUP(B356,Datos1!$F$1:$H$52,2,FALSE)</f>
        <v>Carolina del Norte</v>
      </c>
      <c r="G356" s="8">
        <f t="shared" ca="1" si="46"/>
        <v>320509</v>
      </c>
      <c r="H356" s="8">
        <f t="shared" ca="1" si="47"/>
        <v>179485.04</v>
      </c>
      <c r="I356" s="9">
        <f t="shared" ca="1" si="40"/>
        <v>0.56000000000000005</v>
      </c>
      <c r="J356" s="1" t="str">
        <f t="shared" si="41"/>
        <v>December</v>
      </c>
      <c r="K356" s="1">
        <f t="shared" si="42"/>
        <v>12</v>
      </c>
      <c r="L356" s="1" t="str">
        <f t="shared" si="43"/>
        <v>2019</v>
      </c>
      <c r="M356" s="1">
        <f t="shared" si="44"/>
        <v>51</v>
      </c>
      <c r="N356" s="10">
        <f t="shared" si="45"/>
        <v>4</v>
      </c>
    </row>
    <row r="357" spans="1:14" x14ac:dyDescent="0.25">
      <c r="A357" s="7">
        <v>43821</v>
      </c>
      <c r="B357" s="1" t="s">
        <v>27</v>
      </c>
      <c r="C357" s="1" t="str">
        <f>VLOOKUP(B357,Datos1!$F$1:$H$52,3,FALSE)</f>
        <v>Corporation</v>
      </c>
      <c r="D357" s="1" t="str">
        <f ca="1">VLOOKUP(IF(RANDBETWEEN(1,100)&lt;=60, 1, IF(RANDBETWEEN(1,100)&lt;=75, 2, 3)),Datos1!$B$62:$C$64,2,FALSE)</f>
        <v>FMCG</v>
      </c>
      <c r="E357" s="1" t="str">
        <f ca="1">VLOOKUP(IF(RANDBETWEEN(1,100)&lt;=70, 1, IF(RANDBETWEEN(1,100)&lt;=70+10, 2, IF(RANDBETWEEN(1,100)&lt;=70+10+10, 3, IF(RANDBETWEEN(1,100)&lt;=70+10+10+10, 4, 5)))),Datos1!$B$66:$C$70,2,FALSE)</f>
        <v>Pending</v>
      </c>
      <c r="F357" s="1" t="str">
        <f>VLOOKUP(B357,Datos1!$F$1:$H$52,2,FALSE)</f>
        <v>Virginia</v>
      </c>
      <c r="G357" s="8">
        <f t="shared" ca="1" si="46"/>
        <v>1417465</v>
      </c>
      <c r="H357" s="8">
        <f t="shared" ca="1" si="47"/>
        <v>581160.65</v>
      </c>
      <c r="I357" s="9">
        <f t="shared" ca="1" si="40"/>
        <v>0.41</v>
      </c>
      <c r="J357" s="1" t="str">
        <f t="shared" si="41"/>
        <v>December</v>
      </c>
      <c r="K357" s="1">
        <f t="shared" si="42"/>
        <v>12</v>
      </c>
      <c r="L357" s="1" t="str">
        <f t="shared" si="43"/>
        <v>2019</v>
      </c>
      <c r="M357" s="1">
        <f t="shared" si="44"/>
        <v>51</v>
      </c>
      <c r="N357" s="10">
        <f t="shared" si="45"/>
        <v>4</v>
      </c>
    </row>
    <row r="358" spans="1:14" x14ac:dyDescent="0.25">
      <c r="A358" s="7">
        <v>43822</v>
      </c>
      <c r="B358" s="1" t="s">
        <v>59</v>
      </c>
      <c r="C358" s="1" t="str">
        <f>VLOOKUP(B358,Datos1!$F$1:$H$52,3,FALSE)</f>
        <v>Small business</v>
      </c>
      <c r="D358" s="1" t="str">
        <f ca="1">VLOOKUP(IF(RANDBETWEEN(1,100)&lt;=60, 1, IF(RANDBETWEEN(1,100)&lt;=75, 2, 3)),Datos1!$B$62:$C$64,2,FALSE)</f>
        <v>FMCG</v>
      </c>
      <c r="E358" s="1" t="str">
        <f ca="1">VLOOKUP(IF(RANDBETWEEN(1,100)&lt;=70, 1, IF(RANDBETWEEN(1,100)&lt;=70+10, 2, IF(RANDBETWEEN(1,100)&lt;=70+10+10, 3, IF(RANDBETWEEN(1,100)&lt;=70+10+10+10, 4, 5)))),Datos1!$B$66:$C$70,2,FALSE)</f>
        <v>Paid</v>
      </c>
      <c r="F358" s="1" t="str">
        <f>VLOOKUP(B358,Datos1!$F$1:$H$52,2,FALSE)</f>
        <v>Nueva Jersey</v>
      </c>
      <c r="G358" s="8">
        <f t="shared" ca="1" si="46"/>
        <v>201403</v>
      </c>
      <c r="H358" s="8">
        <f t="shared" ca="1" si="47"/>
        <v>72505.08</v>
      </c>
      <c r="I358" s="9">
        <f t="shared" ca="1" si="40"/>
        <v>0.36</v>
      </c>
      <c r="J358" s="1" t="str">
        <f t="shared" si="41"/>
        <v>December</v>
      </c>
      <c r="K358" s="1">
        <f t="shared" si="42"/>
        <v>12</v>
      </c>
      <c r="L358" s="1" t="str">
        <f t="shared" si="43"/>
        <v>2019</v>
      </c>
      <c r="M358" s="1">
        <f t="shared" si="44"/>
        <v>52</v>
      </c>
      <c r="N358" s="10">
        <f t="shared" si="45"/>
        <v>4</v>
      </c>
    </row>
    <row r="359" spans="1:14" x14ac:dyDescent="0.25">
      <c r="A359" s="7">
        <v>43823</v>
      </c>
      <c r="B359" s="1" t="s">
        <v>13</v>
      </c>
      <c r="C359" s="1" t="str">
        <f>VLOOKUP(B359,Datos1!$F$1:$H$52,3,FALSE)</f>
        <v>Medium-sized business</v>
      </c>
      <c r="D359" s="1" t="str">
        <f ca="1">VLOOKUP(IF(RANDBETWEEN(1,100)&lt;=60, 1, IF(RANDBETWEEN(1,100)&lt;=75, 2, 3)),Datos1!$B$62:$C$64,2,FALSE)</f>
        <v>Industrial cereal products</v>
      </c>
      <c r="E359" s="1" t="str">
        <f ca="1">VLOOKUP(IF(RANDBETWEEN(1,100)&lt;=70, 1, IF(RANDBETWEEN(1,100)&lt;=70+10, 2, IF(RANDBETWEEN(1,100)&lt;=70+10+10, 3, IF(RANDBETWEEN(1,100)&lt;=70+10+10+10, 4, 5)))),Datos1!$B$66:$C$70,2,FALSE)</f>
        <v>Pending</v>
      </c>
      <c r="F359" s="1" t="str">
        <f>VLOOKUP(B359,Datos1!$F$1:$H$52,2,FALSE)</f>
        <v>Carolina del Norte</v>
      </c>
      <c r="G359" s="8">
        <f t="shared" ca="1" si="46"/>
        <v>275123</v>
      </c>
      <c r="H359" s="8">
        <f t="shared" ca="1" si="47"/>
        <v>90790.590000000011</v>
      </c>
      <c r="I359" s="9">
        <f t="shared" ca="1" si="40"/>
        <v>0.33</v>
      </c>
      <c r="J359" s="1" t="str">
        <f t="shared" si="41"/>
        <v>December</v>
      </c>
      <c r="K359" s="1">
        <f t="shared" si="42"/>
        <v>12</v>
      </c>
      <c r="L359" s="1" t="str">
        <f t="shared" si="43"/>
        <v>2019</v>
      </c>
      <c r="M359" s="1">
        <f t="shared" si="44"/>
        <v>52</v>
      </c>
      <c r="N359" s="10">
        <f t="shared" si="45"/>
        <v>4</v>
      </c>
    </row>
    <row r="360" spans="1:14" x14ac:dyDescent="0.25">
      <c r="A360" s="7">
        <v>43824</v>
      </c>
      <c r="B360" s="1" t="s">
        <v>55</v>
      </c>
      <c r="C360" s="1" t="str">
        <f>VLOOKUP(B360,Datos1!$F$1:$H$52,3,FALSE)</f>
        <v>Medium-sized business</v>
      </c>
      <c r="D360" s="1" t="str">
        <f ca="1">VLOOKUP(IF(RANDBETWEEN(1,100)&lt;=60, 1, IF(RANDBETWEEN(1,100)&lt;=75, 2, 3)),Datos1!$B$62:$C$64,2,FALSE)</f>
        <v>FMCG</v>
      </c>
      <c r="E360" s="1" t="str">
        <f ca="1">VLOOKUP(IF(RANDBETWEEN(1,100)&lt;=70, 1, IF(RANDBETWEEN(1,100)&lt;=70+10, 2, IF(RANDBETWEEN(1,100)&lt;=70+10+10, 3, IF(RANDBETWEEN(1,100)&lt;=70+10+10+10, 4, 5)))),Datos1!$B$66:$C$70,2,FALSE)</f>
        <v>Paid</v>
      </c>
      <c r="F360" s="1" t="str">
        <f>VLOOKUP(B360,Datos1!$F$1:$H$52,2,FALSE)</f>
        <v>Pensilvania</v>
      </c>
      <c r="G360" s="8">
        <f t="shared" ca="1" si="46"/>
        <v>277122</v>
      </c>
      <c r="H360" s="8">
        <f t="shared" ca="1" si="47"/>
        <v>127476.12000000001</v>
      </c>
      <c r="I360" s="9">
        <f t="shared" ca="1" si="40"/>
        <v>0.46</v>
      </c>
      <c r="J360" s="1" t="str">
        <f t="shared" si="41"/>
        <v>December</v>
      </c>
      <c r="K360" s="1">
        <f t="shared" si="42"/>
        <v>12</v>
      </c>
      <c r="L360" s="1" t="str">
        <f t="shared" si="43"/>
        <v>2019</v>
      </c>
      <c r="M360" s="1">
        <f t="shared" si="44"/>
        <v>52</v>
      </c>
      <c r="N360" s="10">
        <f t="shared" si="45"/>
        <v>4</v>
      </c>
    </row>
    <row r="361" spans="1:14" x14ac:dyDescent="0.25">
      <c r="A361" s="7">
        <v>43825</v>
      </c>
      <c r="B361" s="1" t="s">
        <v>54</v>
      </c>
      <c r="C361" s="1" t="str">
        <f>VLOOKUP(B361,Datos1!$F$1:$H$52,3,FALSE)</f>
        <v>Small business</v>
      </c>
      <c r="D361" s="1" t="str">
        <f ca="1">VLOOKUP(IF(RANDBETWEEN(1,100)&lt;=60, 1, IF(RANDBETWEEN(1,100)&lt;=75, 2, 3)),Datos1!$B$62:$C$64,2,FALSE)</f>
        <v>Industrial cereal products</v>
      </c>
      <c r="E361" s="1" t="str">
        <f ca="1">VLOOKUP(IF(RANDBETWEEN(1,100)&lt;=70, 1, IF(RANDBETWEEN(1,100)&lt;=70+10, 2, IF(RANDBETWEEN(1,100)&lt;=70+10+10, 3, IF(RANDBETWEEN(1,100)&lt;=70+10+10+10, 4, 5)))),Datos1!$B$66:$C$70,2,FALSE)</f>
        <v>Paid</v>
      </c>
      <c r="F361" s="1" t="str">
        <f>VLOOKUP(B361,Datos1!$F$1:$H$52,2,FALSE)</f>
        <v>Nueva York</v>
      </c>
      <c r="G361" s="8">
        <f t="shared" ca="1" si="46"/>
        <v>200185</v>
      </c>
      <c r="H361" s="8">
        <f t="shared" ca="1" si="47"/>
        <v>64059.200000000004</v>
      </c>
      <c r="I361" s="9">
        <f t="shared" ca="1" si="40"/>
        <v>0.32</v>
      </c>
      <c r="J361" s="1" t="str">
        <f t="shared" si="41"/>
        <v>December</v>
      </c>
      <c r="K361" s="1">
        <f t="shared" si="42"/>
        <v>12</v>
      </c>
      <c r="L361" s="1" t="str">
        <f t="shared" si="43"/>
        <v>2019</v>
      </c>
      <c r="M361" s="1">
        <f t="shared" si="44"/>
        <v>52</v>
      </c>
      <c r="N361" s="10">
        <f t="shared" si="45"/>
        <v>4</v>
      </c>
    </row>
    <row r="362" spans="1:14" x14ac:dyDescent="0.25">
      <c r="A362" s="7">
        <v>43826</v>
      </c>
      <c r="B362" s="1" t="s">
        <v>33</v>
      </c>
      <c r="C362" s="1" t="str">
        <f>VLOOKUP(B362,Datos1!$F$1:$H$52,3,FALSE)</f>
        <v>Corporation</v>
      </c>
      <c r="D362" s="1" t="str">
        <f ca="1">VLOOKUP(IF(RANDBETWEEN(1,100)&lt;=60, 1, IF(RANDBETWEEN(1,100)&lt;=75, 2, 3)),Datos1!$B$62:$C$64,2,FALSE)</f>
        <v>FMCG</v>
      </c>
      <c r="E362" s="1" t="str">
        <f ca="1">VLOOKUP(IF(RANDBETWEEN(1,100)&lt;=70, 1, IF(RANDBETWEEN(1,100)&lt;=70+10, 2, IF(RANDBETWEEN(1,100)&lt;=70+10+10, 3, IF(RANDBETWEEN(1,100)&lt;=70+10+10+10, 4, 5)))),Datos1!$B$66:$C$70,2,FALSE)</f>
        <v>Paid</v>
      </c>
      <c r="F362" s="1" t="str">
        <f>VLOOKUP(B362,Datos1!$F$1:$H$52,2,FALSE)</f>
        <v>Tennessee</v>
      </c>
      <c r="G362" s="8">
        <f t="shared" ca="1" si="46"/>
        <v>1724099</v>
      </c>
      <c r="H362" s="8">
        <f t="shared" ca="1" si="47"/>
        <v>948254.45000000007</v>
      </c>
      <c r="I362" s="9">
        <f t="shared" ca="1" si="40"/>
        <v>0.55000000000000004</v>
      </c>
      <c r="J362" s="1" t="str">
        <f t="shared" si="41"/>
        <v>December</v>
      </c>
      <c r="K362" s="1">
        <f t="shared" si="42"/>
        <v>12</v>
      </c>
      <c r="L362" s="1" t="str">
        <f t="shared" si="43"/>
        <v>2019</v>
      </c>
      <c r="M362" s="1">
        <f t="shared" si="44"/>
        <v>52</v>
      </c>
      <c r="N362" s="10">
        <f t="shared" si="45"/>
        <v>4</v>
      </c>
    </row>
    <row r="363" spans="1:14" x14ac:dyDescent="0.25">
      <c r="A363" s="7">
        <v>43827</v>
      </c>
      <c r="B363" s="1" t="s">
        <v>51</v>
      </c>
      <c r="C363" s="1" t="str">
        <f>VLOOKUP(B363,Datos1!$F$1:$H$52,3,FALSE)</f>
        <v>Corporation</v>
      </c>
      <c r="D363" s="1" t="str">
        <f ca="1">VLOOKUP(IF(RANDBETWEEN(1,100)&lt;=60, 1, IF(RANDBETWEEN(1,100)&lt;=75, 2, 3)),Datos1!$B$62:$C$64,2,FALSE)</f>
        <v>Contract Manufacturing</v>
      </c>
      <c r="E363" s="1" t="str">
        <f ca="1">VLOOKUP(IF(RANDBETWEEN(1,100)&lt;=70, 1, IF(RANDBETWEEN(1,100)&lt;=70+10, 2, IF(RANDBETWEEN(1,100)&lt;=70+10+10, 3, IF(RANDBETWEEN(1,100)&lt;=70+10+10+10, 4, 5)))),Datos1!$B$66:$C$70,2,FALSE)</f>
        <v>Paid</v>
      </c>
      <c r="F363" s="1" t="str">
        <f>VLOOKUP(B363,Datos1!$F$1:$H$52,2,FALSE)</f>
        <v>California</v>
      </c>
      <c r="G363" s="8">
        <f t="shared" ca="1" si="46"/>
        <v>974324</v>
      </c>
      <c r="H363" s="8">
        <f t="shared" ca="1" si="47"/>
        <v>350756.64</v>
      </c>
      <c r="I363" s="9">
        <f t="shared" ca="1" si="40"/>
        <v>0.36</v>
      </c>
      <c r="J363" s="1" t="str">
        <f t="shared" si="41"/>
        <v>December</v>
      </c>
      <c r="K363" s="1">
        <f t="shared" si="42"/>
        <v>12</v>
      </c>
      <c r="L363" s="1" t="str">
        <f t="shared" si="43"/>
        <v>2019</v>
      </c>
      <c r="M363" s="1">
        <f t="shared" si="44"/>
        <v>52</v>
      </c>
      <c r="N363" s="10">
        <f t="shared" si="45"/>
        <v>4</v>
      </c>
    </row>
    <row r="364" spans="1:14" x14ac:dyDescent="0.25">
      <c r="A364" s="7">
        <v>43828</v>
      </c>
      <c r="B364" s="1" t="s">
        <v>58</v>
      </c>
      <c r="C364" s="1" t="str">
        <f>VLOOKUP(B364,Datos1!$F$1:$H$52,3,FALSE)</f>
        <v>Corporation</v>
      </c>
      <c r="D364" s="1" t="str">
        <f ca="1">VLOOKUP(IF(RANDBETWEEN(1,100)&lt;=60, 1, IF(RANDBETWEEN(1,100)&lt;=75, 2, 3)),Datos1!$B$62:$C$64,2,FALSE)</f>
        <v>FMCG</v>
      </c>
      <c r="E364" s="1" t="str">
        <f ca="1">VLOOKUP(IF(RANDBETWEEN(1,100)&lt;=70, 1, IF(RANDBETWEEN(1,100)&lt;=70+10, 2, IF(RANDBETWEEN(1,100)&lt;=70+10+10, 3, IF(RANDBETWEEN(1,100)&lt;=70+10+10+10, 4, 5)))),Datos1!$B$66:$C$70,2,FALSE)</f>
        <v>Paid</v>
      </c>
      <c r="F364" s="1" t="str">
        <f>VLOOKUP(B364,Datos1!$F$1:$H$52,2,FALSE)</f>
        <v>Míchigan</v>
      </c>
      <c r="G364" s="8">
        <f t="shared" ca="1" si="46"/>
        <v>728211</v>
      </c>
      <c r="H364" s="8">
        <f t="shared" ca="1" si="47"/>
        <v>269438.07</v>
      </c>
      <c r="I364" s="9">
        <f t="shared" ca="1" si="40"/>
        <v>0.37</v>
      </c>
      <c r="J364" s="1" t="str">
        <f t="shared" si="41"/>
        <v>December</v>
      </c>
      <c r="K364" s="1">
        <f t="shared" si="42"/>
        <v>12</v>
      </c>
      <c r="L364" s="1" t="str">
        <f t="shared" si="43"/>
        <v>2019</v>
      </c>
      <c r="M364" s="1">
        <f t="shared" si="44"/>
        <v>52</v>
      </c>
      <c r="N364" s="10">
        <f t="shared" si="45"/>
        <v>4</v>
      </c>
    </row>
    <row r="365" spans="1:14" x14ac:dyDescent="0.25">
      <c r="A365" s="7">
        <v>43829</v>
      </c>
      <c r="B365" s="1" t="s">
        <v>53</v>
      </c>
      <c r="C365" s="1" t="str">
        <f>VLOOKUP(B365,Datos1!$F$1:$H$52,3,FALSE)</f>
        <v>Medium-sized business</v>
      </c>
      <c r="D365" s="1" t="str">
        <f ca="1">VLOOKUP(IF(RANDBETWEEN(1,100)&lt;=60, 1, IF(RANDBETWEEN(1,100)&lt;=75, 2, 3)),Datos1!$B$62:$C$64,2,FALSE)</f>
        <v>FMCG</v>
      </c>
      <c r="E365" s="1" t="str">
        <f ca="1">VLOOKUP(IF(RANDBETWEEN(1,100)&lt;=70, 1, IF(RANDBETWEEN(1,100)&lt;=70+10, 2, IF(RANDBETWEEN(1,100)&lt;=70+10+10, 3, IF(RANDBETWEEN(1,100)&lt;=70+10+10+10, 4, 5)))),Datos1!$B$66:$C$70,2,FALSE)</f>
        <v>Paid</v>
      </c>
      <c r="F365" s="1" t="str">
        <f>VLOOKUP(B365,Datos1!$F$1:$H$52,2,FALSE)</f>
        <v>Florida</v>
      </c>
      <c r="G365" s="8">
        <f t="shared" ca="1" si="46"/>
        <v>339818</v>
      </c>
      <c r="H365" s="8">
        <f t="shared" ca="1" si="47"/>
        <v>217483.52000000002</v>
      </c>
      <c r="I365" s="9">
        <f t="shared" ca="1" si="40"/>
        <v>0.64</v>
      </c>
      <c r="J365" s="1" t="str">
        <f t="shared" si="41"/>
        <v>December</v>
      </c>
      <c r="K365" s="1">
        <f t="shared" si="42"/>
        <v>12</v>
      </c>
      <c r="L365" s="1" t="str">
        <f t="shared" si="43"/>
        <v>2019</v>
      </c>
      <c r="M365" s="1">
        <f t="shared" si="44"/>
        <v>53</v>
      </c>
      <c r="N365" s="10">
        <f t="shared" si="45"/>
        <v>4</v>
      </c>
    </row>
    <row r="366" spans="1:14" x14ac:dyDescent="0.25">
      <c r="A366" s="7">
        <v>43830</v>
      </c>
      <c r="B366" s="1" t="s">
        <v>51</v>
      </c>
      <c r="C366" s="1" t="str">
        <f>VLOOKUP(B366,Datos1!$F$1:$H$52,3,FALSE)</f>
        <v>Corporation</v>
      </c>
      <c r="D366" s="1" t="str">
        <f ca="1">VLOOKUP(IF(RANDBETWEEN(1,100)&lt;=60, 1, IF(RANDBETWEEN(1,100)&lt;=75, 2, 3)),Datos1!$B$62:$C$64,2,FALSE)</f>
        <v>FMCG</v>
      </c>
      <c r="E366" s="1" t="str">
        <f ca="1">VLOOKUP(IF(RANDBETWEEN(1,100)&lt;=70, 1, IF(RANDBETWEEN(1,100)&lt;=70+10, 2, IF(RANDBETWEEN(1,100)&lt;=70+10+10, 3, IF(RANDBETWEEN(1,100)&lt;=70+10+10+10, 4, 5)))),Datos1!$B$66:$C$70,2,FALSE)</f>
        <v>Paid</v>
      </c>
      <c r="F366" s="1" t="str">
        <f>VLOOKUP(B366,Datos1!$F$1:$H$52,2,FALSE)</f>
        <v>California</v>
      </c>
      <c r="G366" s="8">
        <f t="shared" ca="1" si="46"/>
        <v>1583658</v>
      </c>
      <c r="H366" s="8">
        <f t="shared" ca="1" si="47"/>
        <v>823502.16</v>
      </c>
      <c r="I366" s="9">
        <f t="shared" ca="1" si="40"/>
        <v>0.52</v>
      </c>
      <c r="J366" s="1" t="str">
        <f t="shared" si="41"/>
        <v>December</v>
      </c>
      <c r="K366" s="1">
        <f t="shared" si="42"/>
        <v>12</v>
      </c>
      <c r="L366" s="1" t="str">
        <f t="shared" si="43"/>
        <v>2019</v>
      </c>
      <c r="M366" s="1">
        <f t="shared" si="44"/>
        <v>53</v>
      </c>
      <c r="N366" s="10">
        <f t="shared" si="45"/>
        <v>4</v>
      </c>
    </row>
    <row r="367" spans="1:14" x14ac:dyDescent="0.25">
      <c r="A367" s="7">
        <v>43831</v>
      </c>
      <c r="B367" s="1" t="s">
        <v>6</v>
      </c>
      <c r="C367" s="1" t="str">
        <f>VLOOKUP(B367,Datos1!$F$1:$H$52,3,FALSE)</f>
        <v>Corporation</v>
      </c>
      <c r="D367" s="1" t="str">
        <f ca="1">VLOOKUP(IF(RANDBETWEEN(1,100)&lt;=60, 1, IF(RANDBETWEEN(1,100)&lt;=75, 2, 3)),Datos1!$B$62:$C$64,2,FALSE)</f>
        <v>FMCG</v>
      </c>
      <c r="E367" s="1" t="str">
        <f ca="1">VLOOKUP(IF(RANDBETWEEN(1,100)&lt;=70, 1, IF(RANDBETWEEN(1,100)&lt;=70+10, 2, IF(RANDBETWEEN(1,100)&lt;=70+10+10, 3, IF(RANDBETWEEN(1,100)&lt;=70+10+10+10, 4, 5)))),Datos1!$B$66:$C$70,2,FALSE)</f>
        <v>Paid</v>
      </c>
      <c r="F367" s="1" t="str">
        <f>VLOOKUP(B367,Datos1!$F$1:$H$52,2,FALSE)</f>
        <v>Washington</v>
      </c>
      <c r="G367" s="8">
        <f t="shared" ca="1" si="46"/>
        <v>770823</v>
      </c>
      <c r="H367" s="8">
        <f t="shared" ca="1" si="47"/>
        <v>454785.56999999995</v>
      </c>
      <c r="I367" s="9">
        <f t="shared" ca="1" si="40"/>
        <v>0.59</v>
      </c>
      <c r="J367" s="1" t="str">
        <f t="shared" si="41"/>
        <v>January</v>
      </c>
      <c r="K367" s="1">
        <f t="shared" si="42"/>
        <v>1</v>
      </c>
      <c r="L367" s="1" t="str">
        <f t="shared" si="43"/>
        <v>2020</v>
      </c>
      <c r="M367" s="1">
        <f t="shared" si="44"/>
        <v>1</v>
      </c>
      <c r="N367" s="10">
        <f t="shared" si="45"/>
        <v>1</v>
      </c>
    </row>
    <row r="368" spans="1:14" x14ac:dyDescent="0.25">
      <c r="A368" s="7">
        <v>43832</v>
      </c>
      <c r="B368" s="1" t="s">
        <v>41</v>
      </c>
      <c r="C368" s="1" t="str">
        <f>VLOOKUP(B368,Datos1!$F$1:$H$52,3,FALSE)</f>
        <v>Medium-sized business</v>
      </c>
      <c r="D368" s="1" t="str">
        <f ca="1">VLOOKUP(IF(RANDBETWEEN(1,100)&lt;=60, 1, IF(RANDBETWEEN(1,100)&lt;=75, 2, 3)),Datos1!$B$62:$C$64,2,FALSE)</f>
        <v>Contract Manufacturing</v>
      </c>
      <c r="E368" s="1" t="str">
        <f ca="1">VLOOKUP(IF(RANDBETWEEN(1,100)&lt;=70, 1, IF(RANDBETWEEN(1,100)&lt;=70+10, 2, IF(RANDBETWEEN(1,100)&lt;=70+10+10, 3, IF(RANDBETWEEN(1,100)&lt;=70+10+10+10, 4, 5)))),Datos1!$B$66:$C$70,2,FALSE)</f>
        <v>Paid</v>
      </c>
      <c r="F368" s="1" t="str">
        <f>VLOOKUP(B368,Datos1!$F$1:$H$52,2,FALSE)</f>
        <v>Maryland</v>
      </c>
      <c r="G368" s="8">
        <f t="shared" ca="1" si="46"/>
        <v>443556</v>
      </c>
      <c r="H368" s="8">
        <f t="shared" ca="1" si="47"/>
        <v>141937.92000000001</v>
      </c>
      <c r="I368" s="9">
        <f t="shared" ca="1" si="40"/>
        <v>0.32</v>
      </c>
      <c r="J368" s="1" t="str">
        <f t="shared" si="41"/>
        <v>January</v>
      </c>
      <c r="K368" s="1">
        <f t="shared" si="42"/>
        <v>1</v>
      </c>
      <c r="L368" s="1" t="str">
        <f t="shared" si="43"/>
        <v>2020</v>
      </c>
      <c r="M368" s="1">
        <f t="shared" si="44"/>
        <v>1</v>
      </c>
      <c r="N368" s="10">
        <f t="shared" si="45"/>
        <v>1</v>
      </c>
    </row>
    <row r="369" spans="1:14" x14ac:dyDescent="0.25">
      <c r="A369" s="7">
        <v>43833</v>
      </c>
      <c r="B369" s="1" t="s">
        <v>58</v>
      </c>
      <c r="C369" s="1" t="str">
        <f>VLOOKUP(B369,Datos1!$F$1:$H$52,3,FALSE)</f>
        <v>Corporation</v>
      </c>
      <c r="D369" s="1" t="str">
        <f ca="1">VLOOKUP(IF(RANDBETWEEN(1,100)&lt;=60, 1, IF(RANDBETWEEN(1,100)&lt;=75, 2, 3)),Datos1!$B$62:$C$64,2,FALSE)</f>
        <v>FMCG</v>
      </c>
      <c r="E369" s="1" t="str">
        <f ca="1">VLOOKUP(IF(RANDBETWEEN(1,100)&lt;=70, 1, IF(RANDBETWEEN(1,100)&lt;=70+10, 2, IF(RANDBETWEEN(1,100)&lt;=70+10+10, 3, IF(RANDBETWEEN(1,100)&lt;=70+10+10+10, 4, 5)))),Datos1!$B$66:$C$70,2,FALSE)</f>
        <v>Pending</v>
      </c>
      <c r="F369" s="1" t="str">
        <f>VLOOKUP(B369,Datos1!$F$1:$H$52,2,FALSE)</f>
        <v>Míchigan</v>
      </c>
      <c r="G369" s="8">
        <f t="shared" ca="1" si="46"/>
        <v>1063230</v>
      </c>
      <c r="H369" s="8">
        <f t="shared" ca="1" si="47"/>
        <v>584776.5</v>
      </c>
      <c r="I369" s="9">
        <f t="shared" ca="1" si="40"/>
        <v>0.55000000000000004</v>
      </c>
      <c r="J369" s="1" t="str">
        <f t="shared" si="41"/>
        <v>January</v>
      </c>
      <c r="K369" s="1">
        <f t="shared" si="42"/>
        <v>1</v>
      </c>
      <c r="L369" s="1" t="str">
        <f t="shared" si="43"/>
        <v>2020</v>
      </c>
      <c r="M369" s="1">
        <f t="shared" si="44"/>
        <v>1</v>
      </c>
      <c r="N369" s="10">
        <f t="shared" si="45"/>
        <v>1</v>
      </c>
    </row>
    <row r="370" spans="1:14" x14ac:dyDescent="0.25">
      <c r="A370" s="7">
        <v>43834</v>
      </c>
      <c r="B370" s="1" t="s">
        <v>38</v>
      </c>
      <c r="C370" s="1" t="str">
        <f>VLOOKUP(B370,Datos1!$F$1:$H$52,3,FALSE)</f>
        <v>Small business</v>
      </c>
      <c r="D370" s="1" t="str">
        <f ca="1">VLOOKUP(IF(RANDBETWEEN(1,100)&lt;=60, 1, IF(RANDBETWEEN(1,100)&lt;=75, 2, 3)),Datos1!$B$62:$C$64,2,FALSE)</f>
        <v>Contract Manufacturing</v>
      </c>
      <c r="E370" s="1" t="str">
        <f ca="1">VLOOKUP(IF(RANDBETWEEN(1,100)&lt;=70, 1, IF(RANDBETWEEN(1,100)&lt;=70+10, 2, IF(RANDBETWEEN(1,100)&lt;=70+10+10, 3, IF(RANDBETWEEN(1,100)&lt;=70+10+10+10, 4, 5)))),Datos1!$B$66:$C$70,2,FALSE)</f>
        <v>Paid</v>
      </c>
      <c r="F370" s="1" t="str">
        <f>VLOOKUP(B370,Datos1!$F$1:$H$52,2,FALSE)</f>
        <v>Tennessee</v>
      </c>
      <c r="G370" s="8">
        <f t="shared" ca="1" si="46"/>
        <v>124092</v>
      </c>
      <c r="H370" s="8">
        <f t="shared" ca="1" si="47"/>
        <v>39709.440000000002</v>
      </c>
      <c r="I370" s="9">
        <f t="shared" ca="1" si="40"/>
        <v>0.32</v>
      </c>
      <c r="J370" s="1" t="str">
        <f t="shared" si="41"/>
        <v>January</v>
      </c>
      <c r="K370" s="1">
        <f t="shared" si="42"/>
        <v>1</v>
      </c>
      <c r="L370" s="1" t="str">
        <f t="shared" si="43"/>
        <v>2020</v>
      </c>
      <c r="M370" s="1">
        <f t="shared" si="44"/>
        <v>1</v>
      </c>
      <c r="N370" s="10">
        <f t="shared" si="45"/>
        <v>1</v>
      </c>
    </row>
    <row r="371" spans="1:14" x14ac:dyDescent="0.25">
      <c r="A371" s="7">
        <v>43835</v>
      </c>
      <c r="B371" s="1" t="s">
        <v>21</v>
      </c>
      <c r="C371" s="1" t="str">
        <f>VLOOKUP(B371,Datos1!$F$1:$H$52,3,FALSE)</f>
        <v>Medium-sized business</v>
      </c>
      <c r="D371" s="1" t="str">
        <f ca="1">VLOOKUP(IF(RANDBETWEEN(1,100)&lt;=60, 1, IF(RANDBETWEEN(1,100)&lt;=75, 2, 3)),Datos1!$B$62:$C$64,2,FALSE)</f>
        <v>FMCG</v>
      </c>
      <c r="E371" s="1" t="str">
        <f ca="1">VLOOKUP(IF(RANDBETWEEN(1,100)&lt;=70, 1, IF(RANDBETWEEN(1,100)&lt;=70+10, 2, IF(RANDBETWEEN(1,100)&lt;=70+10+10, 3, IF(RANDBETWEEN(1,100)&lt;=70+10+10+10, 4, 5)))),Datos1!$B$66:$C$70,2,FALSE)</f>
        <v>Paid</v>
      </c>
      <c r="F371" s="1" t="str">
        <f>VLOOKUP(B371,Datos1!$F$1:$H$52,2,FALSE)</f>
        <v>Carolina del Norte</v>
      </c>
      <c r="G371" s="8">
        <f t="shared" ca="1" si="46"/>
        <v>376577</v>
      </c>
      <c r="H371" s="8">
        <f t="shared" ca="1" si="47"/>
        <v>169459.65</v>
      </c>
      <c r="I371" s="9">
        <f t="shared" ca="1" si="40"/>
        <v>0.45</v>
      </c>
      <c r="J371" s="1" t="str">
        <f t="shared" si="41"/>
        <v>January</v>
      </c>
      <c r="K371" s="1">
        <f t="shared" si="42"/>
        <v>1</v>
      </c>
      <c r="L371" s="1" t="str">
        <f t="shared" si="43"/>
        <v>2020</v>
      </c>
      <c r="M371" s="1">
        <f t="shared" si="44"/>
        <v>1</v>
      </c>
      <c r="N371" s="10">
        <f t="shared" si="45"/>
        <v>1</v>
      </c>
    </row>
    <row r="372" spans="1:14" x14ac:dyDescent="0.25">
      <c r="A372" s="7">
        <v>43836</v>
      </c>
      <c r="B372" s="1" t="s">
        <v>41</v>
      </c>
      <c r="C372" s="1" t="str">
        <f>VLOOKUP(B372,Datos1!$F$1:$H$52,3,FALSE)</f>
        <v>Medium-sized business</v>
      </c>
      <c r="D372" s="1" t="str">
        <f ca="1">VLOOKUP(IF(RANDBETWEEN(1,100)&lt;=60, 1, IF(RANDBETWEEN(1,100)&lt;=75, 2, 3)),Datos1!$B$62:$C$64,2,FALSE)</f>
        <v>FMCG</v>
      </c>
      <c r="E372" s="1" t="str">
        <f ca="1">VLOOKUP(IF(RANDBETWEEN(1,100)&lt;=70, 1, IF(RANDBETWEEN(1,100)&lt;=70+10, 2, IF(RANDBETWEEN(1,100)&lt;=70+10+10, 3, IF(RANDBETWEEN(1,100)&lt;=70+10+10+10, 4, 5)))),Datos1!$B$66:$C$70,2,FALSE)</f>
        <v>Paid</v>
      </c>
      <c r="F372" s="1" t="str">
        <f>VLOOKUP(B372,Datos1!$F$1:$H$52,2,FALSE)</f>
        <v>Maryland</v>
      </c>
      <c r="G372" s="8">
        <f t="shared" ca="1" si="46"/>
        <v>422576</v>
      </c>
      <c r="H372" s="8">
        <f t="shared" ca="1" si="47"/>
        <v>236642.56000000003</v>
      </c>
      <c r="I372" s="9">
        <f t="shared" ca="1" si="40"/>
        <v>0.56000000000000005</v>
      </c>
      <c r="J372" s="1" t="str">
        <f t="shared" si="41"/>
        <v>January</v>
      </c>
      <c r="K372" s="1">
        <f t="shared" si="42"/>
        <v>1</v>
      </c>
      <c r="L372" s="1" t="str">
        <f t="shared" si="43"/>
        <v>2020</v>
      </c>
      <c r="M372" s="1">
        <f t="shared" si="44"/>
        <v>2</v>
      </c>
      <c r="N372" s="10">
        <f t="shared" si="45"/>
        <v>1</v>
      </c>
    </row>
    <row r="373" spans="1:14" x14ac:dyDescent="0.25">
      <c r="A373" s="7">
        <v>43837</v>
      </c>
      <c r="B373" s="1" t="s">
        <v>57</v>
      </c>
      <c r="C373" s="1" t="str">
        <f>VLOOKUP(B373,Datos1!$F$1:$H$52,3,FALSE)</f>
        <v>Small business</v>
      </c>
      <c r="D373" s="1" t="str">
        <f ca="1">VLOOKUP(IF(RANDBETWEEN(1,100)&lt;=60, 1, IF(RANDBETWEEN(1,100)&lt;=75, 2, 3)),Datos1!$B$62:$C$64,2,FALSE)</f>
        <v>Contract Manufacturing</v>
      </c>
      <c r="E373" s="1" t="str">
        <f ca="1">VLOOKUP(IF(RANDBETWEEN(1,100)&lt;=70, 1, IF(RANDBETWEEN(1,100)&lt;=70+10, 2, IF(RANDBETWEEN(1,100)&lt;=70+10+10, 3, IF(RANDBETWEEN(1,100)&lt;=70+10+10+10, 4, 5)))),Datos1!$B$66:$C$70,2,FALSE)</f>
        <v>Paid</v>
      </c>
      <c r="F373" s="1" t="str">
        <f>VLOOKUP(B373,Datos1!$F$1:$H$52,2,FALSE)</f>
        <v>Florida</v>
      </c>
      <c r="G373" s="8">
        <f t="shared" ca="1" si="46"/>
        <v>126144</v>
      </c>
      <c r="H373" s="8">
        <f t="shared" ca="1" si="47"/>
        <v>37843.199999999997</v>
      </c>
      <c r="I373" s="9">
        <f t="shared" ca="1" si="40"/>
        <v>0.3</v>
      </c>
      <c r="J373" s="1" t="str">
        <f t="shared" si="41"/>
        <v>January</v>
      </c>
      <c r="K373" s="1">
        <f t="shared" si="42"/>
        <v>1</v>
      </c>
      <c r="L373" s="1" t="str">
        <f t="shared" si="43"/>
        <v>2020</v>
      </c>
      <c r="M373" s="1">
        <f t="shared" si="44"/>
        <v>2</v>
      </c>
      <c r="N373" s="10">
        <f t="shared" si="45"/>
        <v>1</v>
      </c>
    </row>
    <row r="374" spans="1:14" x14ac:dyDescent="0.25">
      <c r="A374" s="7">
        <v>43838</v>
      </c>
      <c r="B374" s="1" t="s">
        <v>60</v>
      </c>
      <c r="C374" s="1" t="str">
        <f>VLOOKUP(B374,Datos1!$F$1:$H$52,3,FALSE)</f>
        <v>Medium-sized business</v>
      </c>
      <c r="D374" s="1" t="str">
        <f ca="1">VLOOKUP(IF(RANDBETWEEN(1,100)&lt;=60, 1, IF(RANDBETWEEN(1,100)&lt;=75, 2, 3)),Datos1!$B$62:$C$64,2,FALSE)</f>
        <v>FMCG</v>
      </c>
      <c r="E374" s="1" t="str">
        <f ca="1">VLOOKUP(IF(RANDBETWEEN(1,100)&lt;=70, 1, IF(RANDBETWEEN(1,100)&lt;=70+10, 2, IF(RANDBETWEEN(1,100)&lt;=70+10+10, 3, IF(RANDBETWEEN(1,100)&lt;=70+10+10+10, 4, 5)))),Datos1!$B$66:$C$70,2,FALSE)</f>
        <v>Paid</v>
      </c>
      <c r="F374" s="1" t="str">
        <f>VLOOKUP(B374,Datos1!$F$1:$H$52,2,FALSE)</f>
        <v>Virginia</v>
      </c>
      <c r="G374" s="8">
        <f t="shared" ca="1" si="46"/>
        <v>457586</v>
      </c>
      <c r="H374" s="8">
        <f t="shared" ca="1" si="47"/>
        <v>164730.96</v>
      </c>
      <c r="I374" s="9">
        <f t="shared" ca="1" si="40"/>
        <v>0.36</v>
      </c>
      <c r="J374" s="1" t="str">
        <f t="shared" si="41"/>
        <v>January</v>
      </c>
      <c r="K374" s="1">
        <f t="shared" si="42"/>
        <v>1</v>
      </c>
      <c r="L374" s="1" t="str">
        <f t="shared" si="43"/>
        <v>2020</v>
      </c>
      <c r="M374" s="1">
        <f t="shared" si="44"/>
        <v>2</v>
      </c>
      <c r="N374" s="10">
        <f t="shared" si="45"/>
        <v>1</v>
      </c>
    </row>
    <row r="375" spans="1:14" x14ac:dyDescent="0.25">
      <c r="A375" s="7">
        <v>43839</v>
      </c>
      <c r="B375" s="1" t="s">
        <v>23</v>
      </c>
      <c r="C375" s="1" t="str">
        <f>VLOOKUP(B375,Datos1!$F$1:$H$52,3,FALSE)</f>
        <v>Corporation</v>
      </c>
      <c r="D375" s="1" t="str">
        <f ca="1">VLOOKUP(IF(RANDBETWEEN(1,100)&lt;=60, 1, IF(RANDBETWEEN(1,100)&lt;=75, 2, 3)),Datos1!$B$62:$C$64,2,FALSE)</f>
        <v>Industrial cereal products</v>
      </c>
      <c r="E375" s="1" t="str">
        <f ca="1">VLOOKUP(IF(RANDBETWEEN(1,100)&lt;=70, 1, IF(RANDBETWEEN(1,100)&lt;=70+10, 2, IF(RANDBETWEEN(1,100)&lt;=70+10+10, 3, IF(RANDBETWEEN(1,100)&lt;=70+10+10+10, 4, 5)))),Datos1!$B$66:$C$70,2,FALSE)</f>
        <v>Paid</v>
      </c>
      <c r="F375" s="1" t="str">
        <f>VLOOKUP(B375,Datos1!$F$1:$H$52,2,FALSE)</f>
        <v>Nueva Jersey</v>
      </c>
      <c r="G375" s="8">
        <f t="shared" ca="1" si="46"/>
        <v>1191038</v>
      </c>
      <c r="H375" s="8">
        <f t="shared" ca="1" si="47"/>
        <v>250117.97999999998</v>
      </c>
      <c r="I375" s="9">
        <f t="shared" ca="1" si="40"/>
        <v>0.21</v>
      </c>
      <c r="J375" s="1" t="str">
        <f t="shared" si="41"/>
        <v>January</v>
      </c>
      <c r="K375" s="1">
        <f t="shared" si="42"/>
        <v>1</v>
      </c>
      <c r="L375" s="1" t="str">
        <f t="shared" si="43"/>
        <v>2020</v>
      </c>
      <c r="M375" s="1">
        <f t="shared" si="44"/>
        <v>2</v>
      </c>
      <c r="N375" s="10">
        <f t="shared" si="45"/>
        <v>1</v>
      </c>
    </row>
    <row r="376" spans="1:14" x14ac:dyDescent="0.25">
      <c r="A376" s="7">
        <v>43840</v>
      </c>
      <c r="B376" s="1" t="s">
        <v>16</v>
      </c>
      <c r="C376" s="1" t="str">
        <f>VLOOKUP(B376,Datos1!$F$1:$H$52,3,FALSE)</f>
        <v>Small business</v>
      </c>
      <c r="D376" s="1" t="str">
        <f ca="1">VLOOKUP(IF(RANDBETWEEN(1,100)&lt;=60, 1, IF(RANDBETWEEN(1,100)&lt;=75, 2, 3)),Datos1!$B$62:$C$64,2,FALSE)</f>
        <v>Contract Manufacturing</v>
      </c>
      <c r="E376" s="1" t="str">
        <f ca="1">VLOOKUP(IF(RANDBETWEEN(1,100)&lt;=70, 1, IF(RANDBETWEEN(1,100)&lt;=70+10, 2, IF(RANDBETWEEN(1,100)&lt;=70+10+10, 3, IF(RANDBETWEEN(1,100)&lt;=70+10+10+10, 4, 5)))),Datos1!$B$66:$C$70,2,FALSE)</f>
        <v>Pending</v>
      </c>
      <c r="F376" s="1" t="str">
        <f>VLOOKUP(B376,Datos1!$F$1:$H$52,2,FALSE)</f>
        <v>Nueva Jersey</v>
      </c>
      <c r="G376" s="8">
        <f t="shared" ca="1" si="46"/>
        <v>229423</v>
      </c>
      <c r="H376" s="8">
        <f t="shared" ca="1" si="47"/>
        <v>80298.049999999988</v>
      </c>
      <c r="I376" s="9">
        <f t="shared" ca="1" si="40"/>
        <v>0.35</v>
      </c>
      <c r="J376" s="1" t="str">
        <f t="shared" si="41"/>
        <v>January</v>
      </c>
      <c r="K376" s="1">
        <f t="shared" si="42"/>
        <v>1</v>
      </c>
      <c r="L376" s="1" t="str">
        <f t="shared" si="43"/>
        <v>2020</v>
      </c>
      <c r="M376" s="1">
        <f t="shared" si="44"/>
        <v>2</v>
      </c>
      <c r="N376" s="10">
        <f t="shared" si="45"/>
        <v>1</v>
      </c>
    </row>
    <row r="377" spans="1:14" x14ac:dyDescent="0.25">
      <c r="A377" s="7">
        <v>43841</v>
      </c>
      <c r="B377" s="1" t="s">
        <v>31</v>
      </c>
      <c r="C377" s="1" t="str">
        <f>VLOOKUP(B377,Datos1!$F$1:$H$52,3,FALSE)</f>
        <v>Small business</v>
      </c>
      <c r="D377" s="1" t="str">
        <f ca="1">VLOOKUP(IF(RANDBETWEEN(1,100)&lt;=60, 1, IF(RANDBETWEEN(1,100)&lt;=75, 2, 3)),Datos1!$B$62:$C$64,2,FALSE)</f>
        <v>Contract Manufacturing</v>
      </c>
      <c r="E377" s="1" t="str">
        <f ca="1">VLOOKUP(IF(RANDBETWEEN(1,100)&lt;=70, 1, IF(RANDBETWEEN(1,100)&lt;=70+10, 2, IF(RANDBETWEEN(1,100)&lt;=70+10+10, 3, IF(RANDBETWEEN(1,100)&lt;=70+10+10+10, 4, 5)))),Datos1!$B$66:$C$70,2,FALSE)</f>
        <v>Paid</v>
      </c>
      <c r="F377" s="1" t="str">
        <f>VLOOKUP(B377,Datos1!$F$1:$H$52,2,FALSE)</f>
        <v>Georgia</v>
      </c>
      <c r="G377" s="8">
        <f t="shared" ca="1" si="46"/>
        <v>167865</v>
      </c>
      <c r="H377" s="8">
        <f t="shared" ca="1" si="47"/>
        <v>55395.450000000004</v>
      </c>
      <c r="I377" s="9">
        <f t="shared" ca="1" si="40"/>
        <v>0.33</v>
      </c>
      <c r="J377" s="1" t="str">
        <f t="shared" si="41"/>
        <v>January</v>
      </c>
      <c r="K377" s="1">
        <f t="shared" si="42"/>
        <v>1</v>
      </c>
      <c r="L377" s="1" t="str">
        <f t="shared" si="43"/>
        <v>2020</v>
      </c>
      <c r="M377" s="1">
        <f t="shared" si="44"/>
        <v>2</v>
      </c>
      <c r="N377" s="10">
        <f t="shared" si="45"/>
        <v>1</v>
      </c>
    </row>
    <row r="378" spans="1:14" x14ac:dyDescent="0.25">
      <c r="A378" s="7">
        <v>43842</v>
      </c>
      <c r="B378" s="1" t="s">
        <v>57</v>
      </c>
      <c r="C378" s="1" t="str">
        <f>VLOOKUP(B378,Datos1!$F$1:$H$52,3,FALSE)</f>
        <v>Small business</v>
      </c>
      <c r="D378" s="1" t="str">
        <f ca="1">VLOOKUP(IF(RANDBETWEEN(1,100)&lt;=60, 1, IF(RANDBETWEEN(1,100)&lt;=75, 2, 3)),Datos1!$B$62:$C$64,2,FALSE)</f>
        <v>FMCG</v>
      </c>
      <c r="E378" s="1" t="str">
        <f ca="1">VLOOKUP(IF(RANDBETWEEN(1,100)&lt;=70, 1, IF(RANDBETWEEN(1,100)&lt;=70+10, 2, IF(RANDBETWEEN(1,100)&lt;=70+10+10, 3, IF(RANDBETWEEN(1,100)&lt;=70+10+10+10, 4, 5)))),Datos1!$B$66:$C$70,2,FALSE)</f>
        <v>Paid</v>
      </c>
      <c r="F378" s="1" t="str">
        <f>VLOOKUP(B378,Datos1!$F$1:$H$52,2,FALSE)</f>
        <v>Florida</v>
      </c>
      <c r="G378" s="8">
        <f t="shared" ca="1" si="46"/>
        <v>73957</v>
      </c>
      <c r="H378" s="8">
        <f t="shared" ca="1" si="47"/>
        <v>28103.66</v>
      </c>
      <c r="I378" s="9">
        <f t="shared" ca="1" si="40"/>
        <v>0.38</v>
      </c>
      <c r="J378" s="1" t="str">
        <f t="shared" si="41"/>
        <v>January</v>
      </c>
      <c r="K378" s="1">
        <f t="shared" si="42"/>
        <v>1</v>
      </c>
      <c r="L378" s="1" t="str">
        <f t="shared" si="43"/>
        <v>2020</v>
      </c>
      <c r="M378" s="1">
        <f t="shared" si="44"/>
        <v>2</v>
      </c>
      <c r="N378" s="10">
        <f t="shared" si="45"/>
        <v>1</v>
      </c>
    </row>
    <row r="379" spans="1:14" x14ac:dyDescent="0.25">
      <c r="A379" s="7">
        <v>43843</v>
      </c>
      <c r="B379" s="1" t="s">
        <v>36</v>
      </c>
      <c r="C379" s="1" t="str">
        <f>VLOOKUP(B379,Datos1!$F$1:$H$52,3,FALSE)</f>
        <v>Medium-sized business</v>
      </c>
      <c r="D379" s="1" t="str">
        <f ca="1">VLOOKUP(IF(RANDBETWEEN(1,100)&lt;=60, 1, IF(RANDBETWEEN(1,100)&lt;=75, 2, 3)),Datos1!$B$62:$C$64,2,FALSE)</f>
        <v>FMCG</v>
      </c>
      <c r="E379" s="1" t="str">
        <f ca="1">VLOOKUP(IF(RANDBETWEEN(1,100)&lt;=70, 1, IF(RANDBETWEEN(1,100)&lt;=70+10, 2, IF(RANDBETWEEN(1,100)&lt;=70+10+10, 3, IF(RANDBETWEEN(1,100)&lt;=70+10+10+10, 4, 5)))),Datos1!$B$66:$C$70,2,FALSE)</f>
        <v>Paid</v>
      </c>
      <c r="F379" s="1" t="str">
        <f>VLOOKUP(B379,Datos1!$F$1:$H$52,2,FALSE)</f>
        <v>Arizona</v>
      </c>
      <c r="G379" s="8">
        <f t="shared" ca="1" si="46"/>
        <v>459349</v>
      </c>
      <c r="H379" s="8">
        <f t="shared" ca="1" si="47"/>
        <v>229674.5</v>
      </c>
      <c r="I379" s="9">
        <f t="shared" ca="1" si="40"/>
        <v>0.5</v>
      </c>
      <c r="J379" s="1" t="str">
        <f t="shared" si="41"/>
        <v>January</v>
      </c>
      <c r="K379" s="1">
        <f t="shared" si="42"/>
        <v>1</v>
      </c>
      <c r="L379" s="1" t="str">
        <f t="shared" si="43"/>
        <v>2020</v>
      </c>
      <c r="M379" s="1">
        <f t="shared" si="44"/>
        <v>3</v>
      </c>
      <c r="N379" s="10">
        <f t="shared" si="45"/>
        <v>1</v>
      </c>
    </row>
    <row r="380" spans="1:14" x14ac:dyDescent="0.25">
      <c r="A380" s="7">
        <v>43844</v>
      </c>
      <c r="B380" s="1" t="s">
        <v>47</v>
      </c>
      <c r="C380" s="1" t="str">
        <f>VLOOKUP(B380,Datos1!$F$1:$H$52,3,FALSE)</f>
        <v>Medium-sized business</v>
      </c>
      <c r="D380" s="1" t="str">
        <f ca="1">VLOOKUP(IF(RANDBETWEEN(1,100)&lt;=60, 1, IF(RANDBETWEEN(1,100)&lt;=75, 2, 3)),Datos1!$B$62:$C$64,2,FALSE)</f>
        <v>FMCG</v>
      </c>
      <c r="E380" s="1" t="str">
        <f ca="1">VLOOKUP(IF(RANDBETWEEN(1,100)&lt;=70, 1, IF(RANDBETWEEN(1,100)&lt;=70+10, 2, IF(RANDBETWEEN(1,100)&lt;=70+10+10, 3, IF(RANDBETWEEN(1,100)&lt;=70+10+10+10, 4, 5)))),Datos1!$B$66:$C$70,2,FALSE)</f>
        <v>Paid</v>
      </c>
      <c r="F380" s="1" t="str">
        <f>VLOOKUP(B380,Datos1!$F$1:$H$52,2,FALSE)</f>
        <v>Misuri</v>
      </c>
      <c r="G380" s="8">
        <f t="shared" ca="1" si="46"/>
        <v>480078</v>
      </c>
      <c r="H380" s="8">
        <f t="shared" ca="1" si="47"/>
        <v>201632.75999999998</v>
      </c>
      <c r="I380" s="9">
        <f t="shared" ca="1" si="40"/>
        <v>0.42</v>
      </c>
      <c r="J380" s="1" t="str">
        <f t="shared" si="41"/>
        <v>January</v>
      </c>
      <c r="K380" s="1">
        <f t="shared" si="42"/>
        <v>1</v>
      </c>
      <c r="L380" s="1" t="str">
        <f t="shared" si="43"/>
        <v>2020</v>
      </c>
      <c r="M380" s="1">
        <f t="shared" si="44"/>
        <v>3</v>
      </c>
      <c r="N380" s="10">
        <f t="shared" si="45"/>
        <v>1</v>
      </c>
    </row>
    <row r="381" spans="1:14" x14ac:dyDescent="0.25">
      <c r="A381" s="7">
        <v>43845</v>
      </c>
      <c r="B381" s="1" t="s">
        <v>23</v>
      </c>
      <c r="C381" s="1" t="str">
        <f>VLOOKUP(B381,Datos1!$F$1:$H$52,3,FALSE)</f>
        <v>Corporation</v>
      </c>
      <c r="D381" s="1" t="str">
        <f ca="1">VLOOKUP(IF(RANDBETWEEN(1,100)&lt;=60, 1, IF(RANDBETWEEN(1,100)&lt;=75, 2, 3)),Datos1!$B$62:$C$64,2,FALSE)</f>
        <v>FMCG</v>
      </c>
      <c r="E381" s="1" t="str">
        <f ca="1">VLOOKUP(IF(RANDBETWEEN(1,100)&lt;=70, 1, IF(RANDBETWEEN(1,100)&lt;=70+10, 2, IF(RANDBETWEEN(1,100)&lt;=70+10+10, 3, IF(RANDBETWEEN(1,100)&lt;=70+10+10+10, 4, 5)))),Datos1!$B$66:$C$70,2,FALSE)</f>
        <v>Paid</v>
      </c>
      <c r="F381" s="1" t="str">
        <f>VLOOKUP(B381,Datos1!$F$1:$H$52,2,FALSE)</f>
        <v>Nueva Jersey</v>
      </c>
      <c r="G381" s="8">
        <f t="shared" ca="1" si="46"/>
        <v>1000287</v>
      </c>
      <c r="H381" s="8">
        <f t="shared" ca="1" si="47"/>
        <v>350100.44999999995</v>
      </c>
      <c r="I381" s="9">
        <f t="shared" ca="1" si="40"/>
        <v>0.35</v>
      </c>
      <c r="J381" s="1" t="str">
        <f t="shared" si="41"/>
        <v>January</v>
      </c>
      <c r="K381" s="1">
        <f t="shared" si="42"/>
        <v>1</v>
      </c>
      <c r="L381" s="1" t="str">
        <f t="shared" si="43"/>
        <v>2020</v>
      </c>
      <c r="M381" s="1">
        <f t="shared" si="44"/>
        <v>3</v>
      </c>
      <c r="N381" s="10">
        <f t="shared" si="45"/>
        <v>1</v>
      </c>
    </row>
    <row r="382" spans="1:14" x14ac:dyDescent="0.25">
      <c r="A382" s="7">
        <v>43846</v>
      </c>
      <c r="B382" s="1" t="s">
        <v>22</v>
      </c>
      <c r="C382" s="1" t="str">
        <f>VLOOKUP(B382,Datos1!$F$1:$H$52,3,FALSE)</f>
        <v>Corporation</v>
      </c>
      <c r="D382" s="1" t="str">
        <f ca="1">VLOOKUP(IF(RANDBETWEEN(1,100)&lt;=60, 1, IF(RANDBETWEEN(1,100)&lt;=75, 2, 3)),Datos1!$B$62:$C$64,2,FALSE)</f>
        <v>FMCG</v>
      </c>
      <c r="E382" s="1" t="str">
        <f ca="1">VLOOKUP(IF(RANDBETWEEN(1,100)&lt;=70, 1, IF(RANDBETWEEN(1,100)&lt;=70+10, 2, IF(RANDBETWEEN(1,100)&lt;=70+10+10, 3, IF(RANDBETWEEN(1,100)&lt;=70+10+10+10, 4, 5)))),Datos1!$B$66:$C$70,2,FALSE)</f>
        <v>Paid</v>
      </c>
      <c r="F382" s="1" t="str">
        <f>VLOOKUP(B382,Datos1!$F$1:$H$52,2,FALSE)</f>
        <v>Míchigan</v>
      </c>
      <c r="G382" s="8">
        <f t="shared" ca="1" si="46"/>
        <v>531935</v>
      </c>
      <c r="H382" s="8">
        <f t="shared" ca="1" si="47"/>
        <v>207454.65</v>
      </c>
      <c r="I382" s="9">
        <f t="shared" ca="1" si="40"/>
        <v>0.39</v>
      </c>
      <c r="J382" s="1" t="str">
        <f t="shared" si="41"/>
        <v>January</v>
      </c>
      <c r="K382" s="1">
        <f t="shared" si="42"/>
        <v>1</v>
      </c>
      <c r="L382" s="1" t="str">
        <f t="shared" si="43"/>
        <v>2020</v>
      </c>
      <c r="M382" s="1">
        <f t="shared" si="44"/>
        <v>3</v>
      </c>
      <c r="N382" s="10">
        <f t="shared" si="45"/>
        <v>1</v>
      </c>
    </row>
    <row r="383" spans="1:14" x14ac:dyDescent="0.25">
      <c r="A383" s="7">
        <v>43847</v>
      </c>
      <c r="B383" s="1" t="s">
        <v>34</v>
      </c>
      <c r="C383" s="1" t="str">
        <f>VLOOKUP(B383,Datos1!$F$1:$H$52,3,FALSE)</f>
        <v>Medium-sized business</v>
      </c>
      <c r="D383" s="1" t="str">
        <f ca="1">VLOOKUP(IF(RANDBETWEEN(1,100)&lt;=60, 1, IF(RANDBETWEEN(1,100)&lt;=75, 2, 3)),Datos1!$B$62:$C$64,2,FALSE)</f>
        <v>FMCG</v>
      </c>
      <c r="E383" s="1" t="str">
        <f ca="1">VLOOKUP(IF(RANDBETWEEN(1,100)&lt;=70, 1, IF(RANDBETWEEN(1,100)&lt;=70+10, 2, IF(RANDBETWEEN(1,100)&lt;=70+10+10, 3, IF(RANDBETWEEN(1,100)&lt;=70+10+10+10, 4, 5)))),Datos1!$B$66:$C$70,2,FALSE)</f>
        <v>Paid</v>
      </c>
      <c r="F383" s="1" t="str">
        <f>VLOOKUP(B383,Datos1!$F$1:$H$52,2,FALSE)</f>
        <v>California</v>
      </c>
      <c r="G383" s="8">
        <f t="shared" ca="1" si="46"/>
        <v>295049</v>
      </c>
      <c r="H383" s="8">
        <f t="shared" ca="1" si="47"/>
        <v>120970.09</v>
      </c>
      <c r="I383" s="9">
        <f t="shared" ca="1" si="40"/>
        <v>0.41</v>
      </c>
      <c r="J383" s="1" t="str">
        <f t="shared" si="41"/>
        <v>January</v>
      </c>
      <c r="K383" s="1">
        <f t="shared" si="42"/>
        <v>1</v>
      </c>
      <c r="L383" s="1" t="str">
        <f t="shared" si="43"/>
        <v>2020</v>
      </c>
      <c r="M383" s="1">
        <f t="shared" si="44"/>
        <v>3</v>
      </c>
      <c r="N383" s="10">
        <f t="shared" si="45"/>
        <v>1</v>
      </c>
    </row>
    <row r="384" spans="1:14" x14ac:dyDescent="0.25">
      <c r="A384" s="7">
        <v>43848</v>
      </c>
      <c r="B384" s="1" t="s">
        <v>19</v>
      </c>
      <c r="C384" s="1" t="str">
        <f>VLOOKUP(B384,Datos1!$F$1:$H$52,3,FALSE)</f>
        <v>Corporation</v>
      </c>
      <c r="D384" s="1" t="str">
        <f ca="1">VLOOKUP(IF(RANDBETWEEN(1,100)&lt;=60, 1, IF(RANDBETWEEN(1,100)&lt;=75, 2, 3)),Datos1!$B$62:$C$64,2,FALSE)</f>
        <v>FMCG</v>
      </c>
      <c r="E384" s="1" t="str">
        <f ca="1">VLOOKUP(IF(RANDBETWEEN(1,100)&lt;=70, 1, IF(RANDBETWEEN(1,100)&lt;=70+10, 2, IF(RANDBETWEEN(1,100)&lt;=70+10+10, 3, IF(RANDBETWEEN(1,100)&lt;=70+10+10+10, 4, 5)))),Datos1!$B$66:$C$70,2,FALSE)</f>
        <v>Paid</v>
      </c>
      <c r="F384" s="1" t="str">
        <f>VLOOKUP(B384,Datos1!$F$1:$H$52,2,FALSE)</f>
        <v>Virginia</v>
      </c>
      <c r="G384" s="8">
        <f t="shared" ca="1" si="46"/>
        <v>955508</v>
      </c>
      <c r="H384" s="8">
        <f t="shared" ca="1" si="47"/>
        <v>487309.08</v>
      </c>
      <c r="I384" s="9">
        <f t="shared" ca="1" si="40"/>
        <v>0.51</v>
      </c>
      <c r="J384" s="1" t="str">
        <f t="shared" si="41"/>
        <v>January</v>
      </c>
      <c r="K384" s="1">
        <f t="shared" si="42"/>
        <v>1</v>
      </c>
      <c r="L384" s="1" t="str">
        <f t="shared" si="43"/>
        <v>2020</v>
      </c>
      <c r="M384" s="1">
        <f t="shared" si="44"/>
        <v>3</v>
      </c>
      <c r="N384" s="10">
        <f t="shared" si="45"/>
        <v>1</v>
      </c>
    </row>
    <row r="385" spans="1:14" x14ac:dyDescent="0.25">
      <c r="A385" s="7">
        <v>43849</v>
      </c>
      <c r="B385" s="1" t="s">
        <v>16</v>
      </c>
      <c r="C385" s="1" t="str">
        <f>VLOOKUP(B385,Datos1!$F$1:$H$52,3,FALSE)</f>
        <v>Small business</v>
      </c>
      <c r="D385" s="1" t="str">
        <f ca="1">VLOOKUP(IF(RANDBETWEEN(1,100)&lt;=60, 1, IF(RANDBETWEEN(1,100)&lt;=75, 2, 3)),Datos1!$B$62:$C$64,2,FALSE)</f>
        <v>FMCG</v>
      </c>
      <c r="E385" s="1" t="str">
        <f ca="1">VLOOKUP(IF(RANDBETWEEN(1,100)&lt;=70, 1, IF(RANDBETWEEN(1,100)&lt;=70+10, 2, IF(RANDBETWEEN(1,100)&lt;=70+10+10, 3, IF(RANDBETWEEN(1,100)&lt;=70+10+10+10, 4, 5)))),Datos1!$B$66:$C$70,2,FALSE)</f>
        <v>Pending</v>
      </c>
      <c r="F385" s="1" t="str">
        <f>VLOOKUP(B385,Datos1!$F$1:$H$52,2,FALSE)</f>
        <v>Nueva Jersey</v>
      </c>
      <c r="G385" s="8">
        <f t="shared" ca="1" si="46"/>
        <v>103783</v>
      </c>
      <c r="H385" s="8">
        <f t="shared" ca="1" si="47"/>
        <v>45664.52</v>
      </c>
      <c r="I385" s="9">
        <f t="shared" ca="1" si="40"/>
        <v>0.44</v>
      </c>
      <c r="J385" s="1" t="str">
        <f t="shared" si="41"/>
        <v>January</v>
      </c>
      <c r="K385" s="1">
        <f t="shared" si="42"/>
        <v>1</v>
      </c>
      <c r="L385" s="1" t="str">
        <f t="shared" si="43"/>
        <v>2020</v>
      </c>
      <c r="M385" s="1">
        <f t="shared" si="44"/>
        <v>3</v>
      </c>
      <c r="N385" s="10">
        <f t="shared" si="45"/>
        <v>1</v>
      </c>
    </row>
    <row r="386" spans="1:14" x14ac:dyDescent="0.25">
      <c r="A386" s="7">
        <v>43850</v>
      </c>
      <c r="B386" s="1" t="s">
        <v>52</v>
      </c>
      <c r="C386" s="1" t="str">
        <f>VLOOKUP(B386,Datos1!$F$1:$H$52,3,FALSE)</f>
        <v>Corporation</v>
      </c>
      <c r="D386" s="1" t="str">
        <f ca="1">VLOOKUP(IF(RANDBETWEEN(1,100)&lt;=60, 1, IF(RANDBETWEEN(1,100)&lt;=75, 2, 3)),Datos1!$B$62:$C$64,2,FALSE)</f>
        <v>FMCG</v>
      </c>
      <c r="E386" s="1" t="str">
        <f ca="1">VLOOKUP(IF(RANDBETWEEN(1,100)&lt;=70, 1, IF(RANDBETWEEN(1,100)&lt;=70+10, 2, IF(RANDBETWEEN(1,100)&lt;=70+10+10, 3, IF(RANDBETWEEN(1,100)&lt;=70+10+10+10, 4, 5)))),Datos1!$B$66:$C$70,2,FALSE)</f>
        <v>Paid</v>
      </c>
      <c r="F386" s="1" t="str">
        <f>VLOOKUP(B386,Datos1!$F$1:$H$52,2,FALSE)</f>
        <v>Texas</v>
      </c>
      <c r="G386" s="8">
        <f t="shared" ca="1" si="46"/>
        <v>1732701</v>
      </c>
      <c r="H386" s="8">
        <f t="shared" ca="1" si="47"/>
        <v>952985.55</v>
      </c>
      <c r="I386" s="9">
        <f t="shared" ref="I386:I449" ca="1" si="48">IF(D386="FMCG",(RANDBETWEEN(35,65)/100),IF(D386="Industrial cereal products",(RANDBETWEEN(15,35)/100),(RANDBETWEEN(20,40)/100)))</f>
        <v>0.55000000000000004</v>
      </c>
      <c r="J386" s="1" t="str">
        <f t="shared" ref="J386:J449" si="49">IF(TEXT(A386,"MMMM")="enero","January",IF(TEXT(A386,"MMMM")="febrero","February",IF(TEXT(A386,"MMMM")="marzo","March",IF(TEXT(A386,"MMMM")="abril","April",
IF(TEXT(A386,"MMMM")="mayo","May",IF(TEXT(A386,"MMMM")="junio","June",IF(TEXT(A386,"MMMM")="julio","July",IF(TEXT(A386,"MMMM")="agosto","August",
IF(TEXT(A386,"MMMM")="Septiembre","September",IF(TEXT(A386,"MMMM")="Octubre","October",IF(TEXT(A386,"MMMM")="noviembre","November","December")))))))))))</f>
        <v>January</v>
      </c>
      <c r="K386" s="1">
        <f t="shared" ref="K386:K449" si="50">MONTH(A386)</f>
        <v>1</v>
      </c>
      <c r="L386" s="1" t="str">
        <f t="shared" ref="L386:L449" si="51">TEXT(A386,"AAAA")</f>
        <v>2020</v>
      </c>
      <c r="M386" s="1">
        <f t="shared" ref="M386:M449" si="52">WEEKNUM(A386,2)</f>
        <v>4</v>
      </c>
      <c r="N386" s="10">
        <f t="shared" ref="N386:N449" si="53">INT((MONTH(A386)-1)/3)+1</f>
        <v>1</v>
      </c>
    </row>
    <row r="387" spans="1:14" x14ac:dyDescent="0.25">
      <c r="A387" s="7">
        <v>43851</v>
      </c>
      <c r="B387" s="1" t="s">
        <v>51</v>
      </c>
      <c r="C387" s="1" t="str">
        <f>VLOOKUP(B387,Datos1!$F$1:$H$52,3,FALSE)</f>
        <v>Corporation</v>
      </c>
      <c r="D387" s="1" t="str">
        <f ca="1">VLOOKUP(IF(RANDBETWEEN(1,100)&lt;=60, 1, IF(RANDBETWEEN(1,100)&lt;=75, 2, 3)),Datos1!$B$62:$C$64,2,FALSE)</f>
        <v>FMCG</v>
      </c>
      <c r="E387" s="1" t="str">
        <f ca="1">VLOOKUP(IF(RANDBETWEEN(1,100)&lt;=70, 1, IF(RANDBETWEEN(1,100)&lt;=70+10, 2, IF(RANDBETWEEN(1,100)&lt;=70+10+10, 3, IF(RANDBETWEEN(1,100)&lt;=70+10+10+10, 4, 5)))),Datos1!$B$66:$C$70,2,FALSE)</f>
        <v>Paid</v>
      </c>
      <c r="F387" s="1" t="str">
        <f>VLOOKUP(B387,Datos1!$F$1:$H$52,2,FALSE)</f>
        <v>California</v>
      </c>
      <c r="G387" s="8">
        <f t="shared" ref="G387:G450" ca="1" si="54">IF(C387="Small business",RANDBETWEEN(70000,250000),IF(C387="Medium-sized business",RANDBETWEEN(250000,500000),RANDBETWEEN(500000,1800000)))</f>
        <v>1442326</v>
      </c>
      <c r="H387" s="8">
        <f t="shared" ref="H387:H450" ca="1" si="55">G387*I387</f>
        <v>634623.44000000006</v>
      </c>
      <c r="I387" s="9">
        <f t="shared" ca="1" si="48"/>
        <v>0.44</v>
      </c>
      <c r="J387" s="1" t="str">
        <f t="shared" si="49"/>
        <v>January</v>
      </c>
      <c r="K387" s="1">
        <f t="shared" si="50"/>
        <v>1</v>
      </c>
      <c r="L387" s="1" t="str">
        <f t="shared" si="51"/>
        <v>2020</v>
      </c>
      <c r="M387" s="1">
        <f t="shared" si="52"/>
        <v>4</v>
      </c>
      <c r="N387" s="10">
        <f t="shared" si="53"/>
        <v>1</v>
      </c>
    </row>
    <row r="388" spans="1:14" x14ac:dyDescent="0.25">
      <c r="A388" s="7">
        <v>43852</v>
      </c>
      <c r="B388" s="1" t="s">
        <v>13</v>
      </c>
      <c r="C388" s="1" t="str">
        <f>VLOOKUP(B388,Datos1!$F$1:$H$52,3,FALSE)</f>
        <v>Medium-sized business</v>
      </c>
      <c r="D388" s="1" t="str">
        <f ca="1">VLOOKUP(IF(RANDBETWEEN(1,100)&lt;=60, 1, IF(RANDBETWEEN(1,100)&lt;=75, 2, 3)),Datos1!$B$62:$C$64,2,FALSE)</f>
        <v>FMCG</v>
      </c>
      <c r="E388" s="1" t="str">
        <f ca="1">VLOOKUP(IF(RANDBETWEEN(1,100)&lt;=70, 1, IF(RANDBETWEEN(1,100)&lt;=70+10, 2, IF(RANDBETWEEN(1,100)&lt;=70+10+10, 3, IF(RANDBETWEEN(1,100)&lt;=70+10+10+10, 4, 5)))),Datos1!$B$66:$C$70,2,FALSE)</f>
        <v>Pending</v>
      </c>
      <c r="F388" s="1" t="str">
        <f>VLOOKUP(B388,Datos1!$F$1:$H$52,2,FALSE)</f>
        <v>Carolina del Norte</v>
      </c>
      <c r="G388" s="8">
        <f t="shared" ca="1" si="54"/>
        <v>464404</v>
      </c>
      <c r="H388" s="8">
        <f t="shared" ca="1" si="55"/>
        <v>213625.84</v>
      </c>
      <c r="I388" s="9">
        <f t="shared" ca="1" si="48"/>
        <v>0.46</v>
      </c>
      <c r="J388" s="1" t="str">
        <f t="shared" si="49"/>
        <v>January</v>
      </c>
      <c r="K388" s="1">
        <f t="shared" si="50"/>
        <v>1</v>
      </c>
      <c r="L388" s="1" t="str">
        <f t="shared" si="51"/>
        <v>2020</v>
      </c>
      <c r="M388" s="1">
        <f t="shared" si="52"/>
        <v>4</v>
      </c>
      <c r="N388" s="10">
        <f t="shared" si="53"/>
        <v>1</v>
      </c>
    </row>
    <row r="389" spans="1:14" x14ac:dyDescent="0.25">
      <c r="A389" s="7">
        <v>43853</v>
      </c>
      <c r="B389" s="1" t="s">
        <v>51</v>
      </c>
      <c r="C389" s="1" t="str">
        <f>VLOOKUP(B389,Datos1!$F$1:$H$52,3,FALSE)</f>
        <v>Corporation</v>
      </c>
      <c r="D389" s="1" t="str">
        <f ca="1">VLOOKUP(IF(RANDBETWEEN(1,100)&lt;=60, 1, IF(RANDBETWEEN(1,100)&lt;=75, 2, 3)),Datos1!$B$62:$C$64,2,FALSE)</f>
        <v>FMCG</v>
      </c>
      <c r="E389" s="1" t="str">
        <f ca="1">VLOOKUP(IF(RANDBETWEEN(1,100)&lt;=70, 1, IF(RANDBETWEEN(1,100)&lt;=70+10, 2, IF(RANDBETWEEN(1,100)&lt;=70+10+10, 3, IF(RANDBETWEEN(1,100)&lt;=70+10+10+10, 4, 5)))),Datos1!$B$66:$C$70,2,FALSE)</f>
        <v>Paid</v>
      </c>
      <c r="F389" s="1" t="str">
        <f>VLOOKUP(B389,Datos1!$F$1:$H$52,2,FALSE)</f>
        <v>California</v>
      </c>
      <c r="G389" s="8">
        <f t="shared" ca="1" si="54"/>
        <v>1114130</v>
      </c>
      <c r="H389" s="8">
        <f t="shared" ca="1" si="55"/>
        <v>701901.9</v>
      </c>
      <c r="I389" s="9">
        <f t="shared" ca="1" si="48"/>
        <v>0.63</v>
      </c>
      <c r="J389" s="1" t="str">
        <f t="shared" si="49"/>
        <v>January</v>
      </c>
      <c r="K389" s="1">
        <f t="shared" si="50"/>
        <v>1</v>
      </c>
      <c r="L389" s="1" t="str">
        <f t="shared" si="51"/>
        <v>2020</v>
      </c>
      <c r="M389" s="1">
        <f t="shared" si="52"/>
        <v>4</v>
      </c>
      <c r="N389" s="10">
        <f t="shared" si="53"/>
        <v>1</v>
      </c>
    </row>
    <row r="390" spans="1:14" x14ac:dyDescent="0.25">
      <c r="A390" s="7">
        <v>43854</v>
      </c>
      <c r="B390" s="1" t="s">
        <v>46</v>
      </c>
      <c r="C390" s="1" t="str">
        <f>VLOOKUP(B390,Datos1!$F$1:$H$52,3,FALSE)</f>
        <v>Corporation</v>
      </c>
      <c r="D390" s="1" t="str">
        <f ca="1">VLOOKUP(IF(RANDBETWEEN(1,100)&lt;=60, 1, IF(RANDBETWEEN(1,100)&lt;=75, 2, 3)),Datos1!$B$62:$C$64,2,FALSE)</f>
        <v>Contract Manufacturing</v>
      </c>
      <c r="E390" s="1" t="str">
        <f ca="1">VLOOKUP(IF(RANDBETWEEN(1,100)&lt;=70, 1, IF(RANDBETWEEN(1,100)&lt;=70+10, 2, IF(RANDBETWEEN(1,100)&lt;=70+10+10, 3, IF(RANDBETWEEN(1,100)&lt;=70+10+10+10, 4, 5)))),Datos1!$B$66:$C$70,2,FALSE)</f>
        <v>Paid</v>
      </c>
      <c r="F390" s="1" t="str">
        <f>VLOOKUP(B390,Datos1!$F$1:$H$52,2,FALSE)</f>
        <v>Tennessee</v>
      </c>
      <c r="G390" s="8">
        <f t="shared" ca="1" si="54"/>
        <v>1705035</v>
      </c>
      <c r="H390" s="8">
        <f t="shared" ca="1" si="55"/>
        <v>409208.39999999997</v>
      </c>
      <c r="I390" s="9">
        <f t="shared" ca="1" si="48"/>
        <v>0.24</v>
      </c>
      <c r="J390" s="1" t="str">
        <f t="shared" si="49"/>
        <v>January</v>
      </c>
      <c r="K390" s="1">
        <f t="shared" si="50"/>
        <v>1</v>
      </c>
      <c r="L390" s="1" t="str">
        <f t="shared" si="51"/>
        <v>2020</v>
      </c>
      <c r="M390" s="1">
        <f t="shared" si="52"/>
        <v>4</v>
      </c>
      <c r="N390" s="10">
        <f t="shared" si="53"/>
        <v>1</v>
      </c>
    </row>
    <row r="391" spans="1:14" x14ac:dyDescent="0.25">
      <c r="A391" s="7">
        <v>43855</v>
      </c>
      <c r="B391" s="1" t="s">
        <v>32</v>
      </c>
      <c r="C391" s="1" t="str">
        <f>VLOOKUP(B391,Datos1!$F$1:$H$52,3,FALSE)</f>
        <v>Corporation</v>
      </c>
      <c r="D391" s="1" t="str">
        <f ca="1">VLOOKUP(IF(RANDBETWEEN(1,100)&lt;=60, 1, IF(RANDBETWEEN(1,100)&lt;=75, 2, 3)),Datos1!$B$62:$C$64,2,FALSE)</f>
        <v>FMCG</v>
      </c>
      <c r="E391" s="1" t="str">
        <f ca="1">VLOOKUP(IF(RANDBETWEEN(1,100)&lt;=70, 1, IF(RANDBETWEEN(1,100)&lt;=70+10, 2, IF(RANDBETWEEN(1,100)&lt;=70+10+10, 3, IF(RANDBETWEEN(1,100)&lt;=70+10+10+10, 4, 5)))),Datos1!$B$66:$C$70,2,FALSE)</f>
        <v>Paid</v>
      </c>
      <c r="F391" s="1" t="str">
        <f>VLOOKUP(B391,Datos1!$F$1:$H$52,2,FALSE)</f>
        <v>Ohio</v>
      </c>
      <c r="G391" s="8">
        <f t="shared" ca="1" si="54"/>
        <v>1614681</v>
      </c>
      <c r="H391" s="8">
        <f t="shared" ca="1" si="55"/>
        <v>952661.78999999992</v>
      </c>
      <c r="I391" s="9">
        <f t="shared" ca="1" si="48"/>
        <v>0.59</v>
      </c>
      <c r="J391" s="1" t="str">
        <f t="shared" si="49"/>
        <v>January</v>
      </c>
      <c r="K391" s="1">
        <f t="shared" si="50"/>
        <v>1</v>
      </c>
      <c r="L391" s="1" t="str">
        <f t="shared" si="51"/>
        <v>2020</v>
      </c>
      <c r="M391" s="1">
        <f t="shared" si="52"/>
        <v>4</v>
      </c>
      <c r="N391" s="10">
        <f t="shared" si="53"/>
        <v>1</v>
      </c>
    </row>
    <row r="392" spans="1:14" x14ac:dyDescent="0.25">
      <c r="A392" s="7">
        <v>43856</v>
      </c>
      <c r="B392" s="1" t="s">
        <v>31</v>
      </c>
      <c r="C392" s="1" t="str">
        <f>VLOOKUP(B392,Datos1!$F$1:$H$52,3,FALSE)</f>
        <v>Small business</v>
      </c>
      <c r="D392" s="1" t="str">
        <f ca="1">VLOOKUP(IF(RANDBETWEEN(1,100)&lt;=60, 1, IF(RANDBETWEEN(1,100)&lt;=75, 2, 3)),Datos1!$B$62:$C$64,2,FALSE)</f>
        <v>FMCG</v>
      </c>
      <c r="E392" s="1" t="str">
        <f ca="1">VLOOKUP(IF(RANDBETWEEN(1,100)&lt;=70, 1, IF(RANDBETWEEN(1,100)&lt;=70+10, 2, IF(RANDBETWEEN(1,100)&lt;=70+10+10, 3, IF(RANDBETWEEN(1,100)&lt;=70+10+10+10, 4, 5)))),Datos1!$B$66:$C$70,2,FALSE)</f>
        <v>Pending</v>
      </c>
      <c r="F392" s="1" t="str">
        <f>VLOOKUP(B392,Datos1!$F$1:$H$52,2,FALSE)</f>
        <v>Georgia</v>
      </c>
      <c r="G392" s="8">
        <f t="shared" ca="1" si="54"/>
        <v>241636</v>
      </c>
      <c r="H392" s="8">
        <f t="shared" ca="1" si="55"/>
        <v>86988.959999999992</v>
      </c>
      <c r="I392" s="9">
        <f t="shared" ca="1" si="48"/>
        <v>0.36</v>
      </c>
      <c r="J392" s="1" t="str">
        <f t="shared" si="49"/>
        <v>January</v>
      </c>
      <c r="K392" s="1">
        <f t="shared" si="50"/>
        <v>1</v>
      </c>
      <c r="L392" s="1" t="str">
        <f t="shared" si="51"/>
        <v>2020</v>
      </c>
      <c r="M392" s="1">
        <f t="shared" si="52"/>
        <v>4</v>
      </c>
      <c r="N392" s="10">
        <f t="shared" si="53"/>
        <v>1</v>
      </c>
    </row>
    <row r="393" spans="1:14" x14ac:dyDescent="0.25">
      <c r="A393" s="7">
        <v>43857</v>
      </c>
      <c r="B393" s="1" t="s">
        <v>22</v>
      </c>
      <c r="C393" s="1" t="str">
        <f>VLOOKUP(B393,Datos1!$F$1:$H$52,3,FALSE)</f>
        <v>Corporation</v>
      </c>
      <c r="D393" s="1" t="str">
        <f ca="1">VLOOKUP(IF(RANDBETWEEN(1,100)&lt;=60, 1, IF(RANDBETWEEN(1,100)&lt;=75, 2, 3)),Datos1!$B$62:$C$64,2,FALSE)</f>
        <v>FMCG</v>
      </c>
      <c r="E393" s="1" t="str">
        <f ca="1">VLOOKUP(IF(RANDBETWEEN(1,100)&lt;=70, 1, IF(RANDBETWEEN(1,100)&lt;=70+10, 2, IF(RANDBETWEEN(1,100)&lt;=70+10+10, 3, IF(RANDBETWEEN(1,100)&lt;=70+10+10+10, 4, 5)))),Datos1!$B$66:$C$70,2,FALSE)</f>
        <v>Paid</v>
      </c>
      <c r="F393" s="1" t="str">
        <f>VLOOKUP(B393,Datos1!$F$1:$H$52,2,FALSE)</f>
        <v>Míchigan</v>
      </c>
      <c r="G393" s="8">
        <f t="shared" ca="1" si="54"/>
        <v>1640826</v>
      </c>
      <c r="H393" s="8">
        <f t="shared" ca="1" si="55"/>
        <v>820413</v>
      </c>
      <c r="I393" s="9">
        <f t="shared" ca="1" si="48"/>
        <v>0.5</v>
      </c>
      <c r="J393" s="1" t="str">
        <f t="shared" si="49"/>
        <v>January</v>
      </c>
      <c r="K393" s="1">
        <f t="shared" si="50"/>
        <v>1</v>
      </c>
      <c r="L393" s="1" t="str">
        <f t="shared" si="51"/>
        <v>2020</v>
      </c>
      <c r="M393" s="1">
        <f t="shared" si="52"/>
        <v>5</v>
      </c>
      <c r="N393" s="10">
        <f t="shared" si="53"/>
        <v>1</v>
      </c>
    </row>
    <row r="394" spans="1:14" x14ac:dyDescent="0.25">
      <c r="A394" s="7">
        <v>43858</v>
      </c>
      <c r="B394" s="1" t="s">
        <v>16</v>
      </c>
      <c r="C394" s="1" t="str">
        <f>VLOOKUP(B394,Datos1!$F$1:$H$52,3,FALSE)</f>
        <v>Small business</v>
      </c>
      <c r="D394" s="1" t="str">
        <f ca="1">VLOOKUP(IF(RANDBETWEEN(1,100)&lt;=60, 1, IF(RANDBETWEEN(1,100)&lt;=75, 2, 3)),Datos1!$B$62:$C$64,2,FALSE)</f>
        <v>Industrial cereal products</v>
      </c>
      <c r="E394" s="1" t="str">
        <f ca="1">VLOOKUP(IF(RANDBETWEEN(1,100)&lt;=70, 1, IF(RANDBETWEEN(1,100)&lt;=70+10, 2, IF(RANDBETWEEN(1,100)&lt;=70+10+10, 3, IF(RANDBETWEEN(1,100)&lt;=70+10+10+10, 4, 5)))),Datos1!$B$66:$C$70,2,FALSE)</f>
        <v>Paid</v>
      </c>
      <c r="F394" s="1" t="str">
        <f>VLOOKUP(B394,Datos1!$F$1:$H$52,2,FALSE)</f>
        <v>Nueva Jersey</v>
      </c>
      <c r="G394" s="8">
        <f t="shared" ca="1" si="54"/>
        <v>143205</v>
      </c>
      <c r="H394" s="8">
        <f t="shared" ca="1" si="55"/>
        <v>27208.95</v>
      </c>
      <c r="I394" s="9">
        <f t="shared" ca="1" si="48"/>
        <v>0.19</v>
      </c>
      <c r="J394" s="1" t="str">
        <f t="shared" si="49"/>
        <v>January</v>
      </c>
      <c r="K394" s="1">
        <f t="shared" si="50"/>
        <v>1</v>
      </c>
      <c r="L394" s="1" t="str">
        <f t="shared" si="51"/>
        <v>2020</v>
      </c>
      <c r="M394" s="1">
        <f t="shared" si="52"/>
        <v>5</v>
      </c>
      <c r="N394" s="10">
        <f t="shared" si="53"/>
        <v>1</v>
      </c>
    </row>
    <row r="395" spans="1:14" x14ac:dyDescent="0.25">
      <c r="A395" s="7">
        <v>43859</v>
      </c>
      <c r="B395" s="1" t="s">
        <v>55</v>
      </c>
      <c r="C395" s="1" t="str">
        <f>VLOOKUP(B395,Datos1!$F$1:$H$52,3,FALSE)</f>
        <v>Medium-sized business</v>
      </c>
      <c r="D395" s="1" t="str">
        <f ca="1">VLOOKUP(IF(RANDBETWEEN(1,100)&lt;=60, 1, IF(RANDBETWEEN(1,100)&lt;=75, 2, 3)),Datos1!$B$62:$C$64,2,FALSE)</f>
        <v>FMCG</v>
      </c>
      <c r="E395" s="1" t="str">
        <f ca="1">VLOOKUP(IF(RANDBETWEEN(1,100)&lt;=70, 1, IF(RANDBETWEEN(1,100)&lt;=70+10, 2, IF(RANDBETWEEN(1,100)&lt;=70+10+10, 3, IF(RANDBETWEEN(1,100)&lt;=70+10+10+10, 4, 5)))),Datos1!$B$66:$C$70,2,FALSE)</f>
        <v>Paid</v>
      </c>
      <c r="F395" s="1" t="str">
        <f>VLOOKUP(B395,Datos1!$F$1:$H$52,2,FALSE)</f>
        <v>Pensilvania</v>
      </c>
      <c r="G395" s="8">
        <f t="shared" ca="1" si="54"/>
        <v>395791</v>
      </c>
      <c r="H395" s="8">
        <f t="shared" ca="1" si="55"/>
        <v>245390.41999999998</v>
      </c>
      <c r="I395" s="9">
        <f t="shared" ca="1" si="48"/>
        <v>0.62</v>
      </c>
      <c r="J395" s="1" t="str">
        <f t="shared" si="49"/>
        <v>January</v>
      </c>
      <c r="K395" s="1">
        <f t="shared" si="50"/>
        <v>1</v>
      </c>
      <c r="L395" s="1" t="str">
        <f t="shared" si="51"/>
        <v>2020</v>
      </c>
      <c r="M395" s="1">
        <f t="shared" si="52"/>
        <v>5</v>
      </c>
      <c r="N395" s="10">
        <f t="shared" si="53"/>
        <v>1</v>
      </c>
    </row>
    <row r="396" spans="1:14" x14ac:dyDescent="0.25">
      <c r="A396" s="7">
        <v>43860</v>
      </c>
      <c r="B396" s="1" t="s">
        <v>24</v>
      </c>
      <c r="C396" s="1" t="str">
        <f>VLOOKUP(B396,Datos1!$F$1:$H$52,3,FALSE)</f>
        <v>Medium-sized business</v>
      </c>
      <c r="D396" s="1" t="str">
        <f ca="1">VLOOKUP(IF(RANDBETWEEN(1,100)&lt;=60, 1, IF(RANDBETWEEN(1,100)&lt;=75, 2, 3)),Datos1!$B$62:$C$64,2,FALSE)</f>
        <v>FMCG</v>
      </c>
      <c r="E396" s="1" t="str">
        <f ca="1">VLOOKUP(IF(RANDBETWEEN(1,100)&lt;=70, 1, IF(RANDBETWEEN(1,100)&lt;=70+10, 2, IF(RANDBETWEEN(1,100)&lt;=70+10+10, 3, IF(RANDBETWEEN(1,100)&lt;=70+10+10+10, 4, 5)))),Datos1!$B$66:$C$70,2,FALSE)</f>
        <v>Paid</v>
      </c>
      <c r="F396" s="1" t="str">
        <f>VLOOKUP(B396,Datos1!$F$1:$H$52,2,FALSE)</f>
        <v>Misuri</v>
      </c>
      <c r="G396" s="8">
        <f t="shared" ca="1" si="54"/>
        <v>309510</v>
      </c>
      <c r="H396" s="8">
        <f t="shared" ca="1" si="55"/>
        <v>114518.7</v>
      </c>
      <c r="I396" s="9">
        <f t="shared" ca="1" si="48"/>
        <v>0.37</v>
      </c>
      <c r="J396" s="1" t="str">
        <f t="shared" si="49"/>
        <v>January</v>
      </c>
      <c r="K396" s="1">
        <f t="shared" si="50"/>
        <v>1</v>
      </c>
      <c r="L396" s="1" t="str">
        <f t="shared" si="51"/>
        <v>2020</v>
      </c>
      <c r="M396" s="1">
        <f t="shared" si="52"/>
        <v>5</v>
      </c>
      <c r="N396" s="10">
        <f t="shared" si="53"/>
        <v>1</v>
      </c>
    </row>
    <row r="397" spans="1:14" x14ac:dyDescent="0.25">
      <c r="A397" s="7">
        <v>43861</v>
      </c>
      <c r="B397" s="1" t="s">
        <v>21</v>
      </c>
      <c r="C397" s="1" t="str">
        <f>VLOOKUP(B397,Datos1!$F$1:$H$52,3,FALSE)</f>
        <v>Medium-sized business</v>
      </c>
      <c r="D397" s="1" t="str">
        <f ca="1">VLOOKUP(IF(RANDBETWEEN(1,100)&lt;=60, 1, IF(RANDBETWEEN(1,100)&lt;=75, 2, 3)),Datos1!$B$62:$C$64,2,FALSE)</f>
        <v>FMCG</v>
      </c>
      <c r="E397" s="1" t="str">
        <f ca="1">VLOOKUP(IF(RANDBETWEEN(1,100)&lt;=70, 1, IF(RANDBETWEEN(1,100)&lt;=70+10, 2, IF(RANDBETWEEN(1,100)&lt;=70+10+10, 3, IF(RANDBETWEEN(1,100)&lt;=70+10+10+10, 4, 5)))),Datos1!$B$66:$C$70,2,FALSE)</f>
        <v>Paid</v>
      </c>
      <c r="F397" s="1" t="str">
        <f>VLOOKUP(B397,Datos1!$F$1:$H$52,2,FALSE)</f>
        <v>Carolina del Norte</v>
      </c>
      <c r="G397" s="8">
        <f t="shared" ca="1" si="54"/>
        <v>366525</v>
      </c>
      <c r="H397" s="8">
        <f t="shared" ca="1" si="55"/>
        <v>172266.75</v>
      </c>
      <c r="I397" s="9">
        <f t="shared" ca="1" si="48"/>
        <v>0.47</v>
      </c>
      <c r="J397" s="1" t="str">
        <f t="shared" si="49"/>
        <v>January</v>
      </c>
      <c r="K397" s="1">
        <f t="shared" si="50"/>
        <v>1</v>
      </c>
      <c r="L397" s="1" t="str">
        <f t="shared" si="51"/>
        <v>2020</v>
      </c>
      <c r="M397" s="1">
        <f t="shared" si="52"/>
        <v>5</v>
      </c>
      <c r="N397" s="10">
        <f t="shared" si="53"/>
        <v>1</v>
      </c>
    </row>
    <row r="398" spans="1:14" x14ac:dyDescent="0.25">
      <c r="A398" s="7">
        <v>43862</v>
      </c>
      <c r="B398" s="1" t="s">
        <v>28</v>
      </c>
      <c r="C398" s="1" t="str">
        <f>VLOOKUP(B398,Datos1!$F$1:$H$52,3,FALSE)</f>
        <v>Corporation</v>
      </c>
      <c r="D398" s="1" t="str">
        <f ca="1">VLOOKUP(IF(RANDBETWEEN(1,100)&lt;=60, 1, IF(RANDBETWEEN(1,100)&lt;=75, 2, 3)),Datos1!$B$62:$C$64,2,FALSE)</f>
        <v>FMCG</v>
      </c>
      <c r="E398" s="1" t="str">
        <f ca="1">VLOOKUP(IF(RANDBETWEEN(1,100)&lt;=70, 1, IF(RANDBETWEEN(1,100)&lt;=70+10, 2, IF(RANDBETWEEN(1,100)&lt;=70+10+10, 3, IF(RANDBETWEEN(1,100)&lt;=70+10+10+10, 4, 5)))),Datos1!$B$66:$C$70,2,FALSE)</f>
        <v>Paid</v>
      </c>
      <c r="F398" s="1" t="str">
        <f>VLOOKUP(B398,Datos1!$F$1:$H$52,2,FALSE)</f>
        <v>Texas</v>
      </c>
      <c r="G398" s="8">
        <f t="shared" ca="1" si="54"/>
        <v>905922</v>
      </c>
      <c r="H398" s="8">
        <f t="shared" ca="1" si="55"/>
        <v>425783.33999999997</v>
      </c>
      <c r="I398" s="9">
        <f t="shared" ca="1" si="48"/>
        <v>0.47</v>
      </c>
      <c r="J398" s="1" t="str">
        <f t="shared" si="49"/>
        <v>February</v>
      </c>
      <c r="K398" s="1">
        <f t="shared" si="50"/>
        <v>2</v>
      </c>
      <c r="L398" s="1" t="str">
        <f t="shared" si="51"/>
        <v>2020</v>
      </c>
      <c r="M398" s="1">
        <f t="shared" si="52"/>
        <v>5</v>
      </c>
      <c r="N398" s="10">
        <f t="shared" si="53"/>
        <v>1</v>
      </c>
    </row>
    <row r="399" spans="1:14" x14ac:dyDescent="0.25">
      <c r="A399" s="7">
        <v>43863</v>
      </c>
      <c r="B399" s="1" t="s">
        <v>16</v>
      </c>
      <c r="C399" s="1" t="str">
        <f>VLOOKUP(B399,Datos1!$F$1:$H$52,3,FALSE)</f>
        <v>Small business</v>
      </c>
      <c r="D399" s="1" t="str">
        <f ca="1">VLOOKUP(IF(RANDBETWEEN(1,100)&lt;=60, 1, IF(RANDBETWEEN(1,100)&lt;=75, 2, 3)),Datos1!$B$62:$C$64,2,FALSE)</f>
        <v>Contract Manufacturing</v>
      </c>
      <c r="E399" s="1" t="str">
        <f ca="1">VLOOKUP(IF(RANDBETWEEN(1,100)&lt;=70, 1, IF(RANDBETWEEN(1,100)&lt;=70+10, 2, IF(RANDBETWEEN(1,100)&lt;=70+10+10, 3, IF(RANDBETWEEN(1,100)&lt;=70+10+10+10, 4, 5)))),Datos1!$B$66:$C$70,2,FALSE)</f>
        <v>Paid</v>
      </c>
      <c r="F399" s="1" t="str">
        <f>VLOOKUP(B399,Datos1!$F$1:$H$52,2,FALSE)</f>
        <v>Nueva Jersey</v>
      </c>
      <c r="G399" s="8">
        <f t="shared" ca="1" si="54"/>
        <v>198271</v>
      </c>
      <c r="H399" s="8">
        <f t="shared" ca="1" si="55"/>
        <v>49567.75</v>
      </c>
      <c r="I399" s="9">
        <f t="shared" ca="1" si="48"/>
        <v>0.25</v>
      </c>
      <c r="J399" s="1" t="str">
        <f t="shared" si="49"/>
        <v>February</v>
      </c>
      <c r="K399" s="1">
        <f t="shared" si="50"/>
        <v>2</v>
      </c>
      <c r="L399" s="1" t="str">
        <f t="shared" si="51"/>
        <v>2020</v>
      </c>
      <c r="M399" s="1">
        <f t="shared" si="52"/>
        <v>5</v>
      </c>
      <c r="N399" s="10">
        <f t="shared" si="53"/>
        <v>1</v>
      </c>
    </row>
    <row r="400" spans="1:14" x14ac:dyDescent="0.25">
      <c r="A400" s="7">
        <v>43864</v>
      </c>
      <c r="B400" s="1" t="s">
        <v>61</v>
      </c>
      <c r="C400" s="1" t="str">
        <f>VLOOKUP(B400,Datos1!$F$1:$H$52,3,FALSE)</f>
        <v>Corporation</v>
      </c>
      <c r="D400" s="1" t="str">
        <f ca="1">VLOOKUP(IF(RANDBETWEEN(1,100)&lt;=60, 1, IF(RANDBETWEEN(1,100)&lt;=75, 2, 3)),Datos1!$B$62:$C$64,2,FALSE)</f>
        <v>FMCG</v>
      </c>
      <c r="E400" s="1" t="str">
        <f ca="1">VLOOKUP(IF(RANDBETWEEN(1,100)&lt;=70, 1, IF(RANDBETWEEN(1,100)&lt;=70+10, 2, IF(RANDBETWEEN(1,100)&lt;=70+10+10, 3, IF(RANDBETWEEN(1,100)&lt;=70+10+10+10, 4, 5)))),Datos1!$B$66:$C$70,2,FALSE)</f>
        <v>Paid</v>
      </c>
      <c r="F400" s="1" t="str">
        <f>VLOOKUP(B400,Datos1!$F$1:$H$52,2,FALSE)</f>
        <v>Washington</v>
      </c>
      <c r="G400" s="8">
        <f t="shared" ca="1" si="54"/>
        <v>1382957</v>
      </c>
      <c r="H400" s="8">
        <f t="shared" ca="1" si="55"/>
        <v>871262.91</v>
      </c>
      <c r="I400" s="9">
        <f t="shared" ca="1" si="48"/>
        <v>0.63</v>
      </c>
      <c r="J400" s="1" t="str">
        <f t="shared" si="49"/>
        <v>February</v>
      </c>
      <c r="K400" s="1">
        <f t="shared" si="50"/>
        <v>2</v>
      </c>
      <c r="L400" s="1" t="str">
        <f t="shared" si="51"/>
        <v>2020</v>
      </c>
      <c r="M400" s="1">
        <f t="shared" si="52"/>
        <v>6</v>
      </c>
      <c r="N400" s="10">
        <f t="shared" si="53"/>
        <v>1</v>
      </c>
    </row>
    <row r="401" spans="1:14" x14ac:dyDescent="0.25">
      <c r="A401" s="7">
        <v>43865</v>
      </c>
      <c r="B401" s="1" t="s">
        <v>45</v>
      </c>
      <c r="C401" s="1" t="str">
        <f>VLOOKUP(B401,Datos1!$F$1:$H$52,3,FALSE)</f>
        <v>Small business</v>
      </c>
      <c r="D401" s="1" t="str">
        <f ca="1">VLOOKUP(IF(RANDBETWEEN(1,100)&lt;=60, 1, IF(RANDBETWEEN(1,100)&lt;=75, 2, 3)),Datos1!$B$62:$C$64,2,FALSE)</f>
        <v>FMCG</v>
      </c>
      <c r="E401" s="1" t="str">
        <f ca="1">VLOOKUP(IF(RANDBETWEEN(1,100)&lt;=70, 1, IF(RANDBETWEEN(1,100)&lt;=70+10, 2, IF(RANDBETWEEN(1,100)&lt;=70+10+10, 3, IF(RANDBETWEEN(1,100)&lt;=70+10+10+10, 4, 5)))),Datos1!$B$66:$C$70,2,FALSE)</f>
        <v>Paid</v>
      </c>
      <c r="F401" s="1" t="str">
        <f>VLOOKUP(B401,Datos1!$F$1:$H$52,2,FALSE)</f>
        <v>Massachusetts</v>
      </c>
      <c r="G401" s="8">
        <f t="shared" ca="1" si="54"/>
        <v>164624</v>
      </c>
      <c r="H401" s="8">
        <f t="shared" ca="1" si="55"/>
        <v>105359.36</v>
      </c>
      <c r="I401" s="9">
        <f t="shared" ca="1" si="48"/>
        <v>0.64</v>
      </c>
      <c r="J401" s="1" t="str">
        <f t="shared" si="49"/>
        <v>February</v>
      </c>
      <c r="K401" s="1">
        <f t="shared" si="50"/>
        <v>2</v>
      </c>
      <c r="L401" s="1" t="str">
        <f t="shared" si="51"/>
        <v>2020</v>
      </c>
      <c r="M401" s="1">
        <f t="shared" si="52"/>
        <v>6</v>
      </c>
      <c r="N401" s="10">
        <f t="shared" si="53"/>
        <v>1</v>
      </c>
    </row>
    <row r="402" spans="1:14" x14ac:dyDescent="0.25">
      <c r="A402" s="7">
        <v>43866</v>
      </c>
      <c r="B402" s="1" t="s">
        <v>34</v>
      </c>
      <c r="C402" s="1" t="str">
        <f>VLOOKUP(B402,Datos1!$F$1:$H$52,3,FALSE)</f>
        <v>Medium-sized business</v>
      </c>
      <c r="D402" s="1" t="str">
        <f ca="1">VLOOKUP(IF(RANDBETWEEN(1,100)&lt;=60, 1, IF(RANDBETWEEN(1,100)&lt;=75, 2, 3)),Datos1!$B$62:$C$64,2,FALSE)</f>
        <v>Contract Manufacturing</v>
      </c>
      <c r="E402" s="1" t="str">
        <f ca="1">VLOOKUP(IF(RANDBETWEEN(1,100)&lt;=70, 1, IF(RANDBETWEEN(1,100)&lt;=70+10, 2, IF(RANDBETWEEN(1,100)&lt;=70+10+10, 3, IF(RANDBETWEEN(1,100)&lt;=70+10+10+10, 4, 5)))),Datos1!$B$66:$C$70,2,FALSE)</f>
        <v>Paid</v>
      </c>
      <c r="F402" s="1" t="str">
        <f>VLOOKUP(B402,Datos1!$F$1:$H$52,2,FALSE)</f>
        <v>California</v>
      </c>
      <c r="G402" s="8">
        <f t="shared" ca="1" si="54"/>
        <v>428328</v>
      </c>
      <c r="H402" s="8">
        <f t="shared" ca="1" si="55"/>
        <v>141348.24000000002</v>
      </c>
      <c r="I402" s="9">
        <f t="shared" ca="1" si="48"/>
        <v>0.33</v>
      </c>
      <c r="J402" s="1" t="str">
        <f t="shared" si="49"/>
        <v>February</v>
      </c>
      <c r="K402" s="1">
        <f t="shared" si="50"/>
        <v>2</v>
      </c>
      <c r="L402" s="1" t="str">
        <f t="shared" si="51"/>
        <v>2020</v>
      </c>
      <c r="M402" s="1">
        <f t="shared" si="52"/>
        <v>6</v>
      </c>
      <c r="N402" s="10">
        <f t="shared" si="53"/>
        <v>1</v>
      </c>
    </row>
    <row r="403" spans="1:14" x14ac:dyDescent="0.25">
      <c r="A403" s="7">
        <v>43867</v>
      </c>
      <c r="B403" s="1" t="s">
        <v>15</v>
      </c>
      <c r="C403" s="1" t="str">
        <f>VLOOKUP(B403,Datos1!$F$1:$H$52,3,FALSE)</f>
        <v>Medium-sized business</v>
      </c>
      <c r="D403" s="1" t="str">
        <f ca="1">VLOOKUP(IF(RANDBETWEEN(1,100)&lt;=60, 1, IF(RANDBETWEEN(1,100)&lt;=75, 2, 3)),Datos1!$B$62:$C$64,2,FALSE)</f>
        <v>Industrial cereal products</v>
      </c>
      <c r="E403" s="1" t="str">
        <f ca="1">VLOOKUP(IF(RANDBETWEEN(1,100)&lt;=70, 1, IF(RANDBETWEEN(1,100)&lt;=70+10, 2, IF(RANDBETWEEN(1,100)&lt;=70+10+10, 3, IF(RANDBETWEEN(1,100)&lt;=70+10+10+10, 4, 5)))),Datos1!$B$66:$C$70,2,FALSE)</f>
        <v>Paid</v>
      </c>
      <c r="F403" s="1" t="str">
        <f>VLOOKUP(B403,Datos1!$F$1:$H$52,2,FALSE)</f>
        <v>Míchigan</v>
      </c>
      <c r="G403" s="8">
        <f t="shared" ca="1" si="54"/>
        <v>325642</v>
      </c>
      <c r="H403" s="8">
        <f t="shared" ca="1" si="55"/>
        <v>110718.28000000001</v>
      </c>
      <c r="I403" s="9">
        <f t="shared" ca="1" si="48"/>
        <v>0.34</v>
      </c>
      <c r="J403" s="1" t="str">
        <f t="shared" si="49"/>
        <v>February</v>
      </c>
      <c r="K403" s="1">
        <f t="shared" si="50"/>
        <v>2</v>
      </c>
      <c r="L403" s="1" t="str">
        <f t="shared" si="51"/>
        <v>2020</v>
      </c>
      <c r="M403" s="1">
        <f t="shared" si="52"/>
        <v>6</v>
      </c>
      <c r="N403" s="10">
        <f t="shared" si="53"/>
        <v>1</v>
      </c>
    </row>
    <row r="404" spans="1:14" x14ac:dyDescent="0.25">
      <c r="A404" s="7">
        <v>43868</v>
      </c>
      <c r="B404" s="1" t="s">
        <v>6</v>
      </c>
      <c r="C404" s="1" t="str">
        <f>VLOOKUP(B404,Datos1!$F$1:$H$52,3,FALSE)</f>
        <v>Corporation</v>
      </c>
      <c r="D404" s="1" t="str">
        <f ca="1">VLOOKUP(IF(RANDBETWEEN(1,100)&lt;=60, 1, IF(RANDBETWEEN(1,100)&lt;=75, 2, 3)),Datos1!$B$62:$C$64,2,FALSE)</f>
        <v>FMCG</v>
      </c>
      <c r="E404" s="1" t="str">
        <f ca="1">VLOOKUP(IF(RANDBETWEEN(1,100)&lt;=70, 1, IF(RANDBETWEEN(1,100)&lt;=70+10, 2, IF(RANDBETWEEN(1,100)&lt;=70+10+10, 3, IF(RANDBETWEEN(1,100)&lt;=70+10+10+10, 4, 5)))),Datos1!$B$66:$C$70,2,FALSE)</f>
        <v>Paid</v>
      </c>
      <c r="F404" s="1" t="str">
        <f>VLOOKUP(B404,Datos1!$F$1:$H$52,2,FALSE)</f>
        <v>Washington</v>
      </c>
      <c r="G404" s="8">
        <f t="shared" ca="1" si="54"/>
        <v>1417074</v>
      </c>
      <c r="H404" s="8">
        <f t="shared" ca="1" si="55"/>
        <v>921098.1</v>
      </c>
      <c r="I404" s="9">
        <f t="shared" ca="1" si="48"/>
        <v>0.65</v>
      </c>
      <c r="J404" s="1" t="str">
        <f t="shared" si="49"/>
        <v>February</v>
      </c>
      <c r="K404" s="1">
        <f t="shared" si="50"/>
        <v>2</v>
      </c>
      <c r="L404" s="1" t="str">
        <f t="shared" si="51"/>
        <v>2020</v>
      </c>
      <c r="M404" s="1">
        <f t="shared" si="52"/>
        <v>6</v>
      </c>
      <c r="N404" s="10">
        <f t="shared" si="53"/>
        <v>1</v>
      </c>
    </row>
    <row r="405" spans="1:14" x14ac:dyDescent="0.25">
      <c r="A405" s="7">
        <v>43869</v>
      </c>
      <c r="B405" s="1" t="s">
        <v>31</v>
      </c>
      <c r="C405" s="1" t="str">
        <f>VLOOKUP(B405,Datos1!$F$1:$H$52,3,FALSE)</f>
        <v>Small business</v>
      </c>
      <c r="D405" s="1" t="str">
        <f ca="1">VLOOKUP(IF(RANDBETWEEN(1,100)&lt;=60, 1, IF(RANDBETWEEN(1,100)&lt;=75, 2, 3)),Datos1!$B$62:$C$64,2,FALSE)</f>
        <v>Contract Manufacturing</v>
      </c>
      <c r="E405" s="1" t="str">
        <f ca="1">VLOOKUP(IF(RANDBETWEEN(1,100)&lt;=70, 1, IF(RANDBETWEEN(1,100)&lt;=70+10, 2, IF(RANDBETWEEN(1,100)&lt;=70+10+10, 3, IF(RANDBETWEEN(1,100)&lt;=70+10+10+10, 4, 5)))),Datos1!$B$66:$C$70,2,FALSE)</f>
        <v>Pending</v>
      </c>
      <c r="F405" s="1" t="str">
        <f>VLOOKUP(B405,Datos1!$F$1:$H$52,2,FALSE)</f>
        <v>Georgia</v>
      </c>
      <c r="G405" s="8">
        <f t="shared" ca="1" si="54"/>
        <v>145802</v>
      </c>
      <c r="H405" s="8">
        <f t="shared" ca="1" si="55"/>
        <v>55404.76</v>
      </c>
      <c r="I405" s="9">
        <f t="shared" ca="1" si="48"/>
        <v>0.38</v>
      </c>
      <c r="J405" s="1" t="str">
        <f t="shared" si="49"/>
        <v>February</v>
      </c>
      <c r="K405" s="1">
        <f t="shared" si="50"/>
        <v>2</v>
      </c>
      <c r="L405" s="1" t="str">
        <f t="shared" si="51"/>
        <v>2020</v>
      </c>
      <c r="M405" s="1">
        <f t="shared" si="52"/>
        <v>6</v>
      </c>
      <c r="N405" s="10">
        <f t="shared" si="53"/>
        <v>1</v>
      </c>
    </row>
    <row r="406" spans="1:14" x14ac:dyDescent="0.25">
      <c r="A406" s="7">
        <v>43870</v>
      </c>
      <c r="B406" s="1" t="s">
        <v>48</v>
      </c>
      <c r="C406" s="1" t="str">
        <f>VLOOKUP(B406,Datos1!$F$1:$H$52,3,FALSE)</f>
        <v>Corporation</v>
      </c>
      <c r="D406" s="1" t="str">
        <f ca="1">VLOOKUP(IF(RANDBETWEEN(1,100)&lt;=60, 1, IF(RANDBETWEEN(1,100)&lt;=75, 2, 3)),Datos1!$B$62:$C$64,2,FALSE)</f>
        <v>FMCG</v>
      </c>
      <c r="E406" s="1" t="str">
        <f ca="1">VLOOKUP(IF(RANDBETWEEN(1,100)&lt;=70, 1, IF(RANDBETWEEN(1,100)&lt;=70+10, 2, IF(RANDBETWEEN(1,100)&lt;=70+10+10, 3, IF(RANDBETWEEN(1,100)&lt;=70+10+10+10, 4, 5)))),Datos1!$B$66:$C$70,2,FALSE)</f>
        <v>Paid</v>
      </c>
      <c r="F406" s="1" t="str">
        <f>VLOOKUP(B406,Datos1!$F$1:$H$52,2,FALSE)</f>
        <v>California</v>
      </c>
      <c r="G406" s="8">
        <f t="shared" ca="1" si="54"/>
        <v>1710342</v>
      </c>
      <c r="H406" s="8">
        <f t="shared" ca="1" si="55"/>
        <v>820964.15999999992</v>
      </c>
      <c r="I406" s="9">
        <f t="shared" ca="1" si="48"/>
        <v>0.48</v>
      </c>
      <c r="J406" s="1" t="str">
        <f t="shared" si="49"/>
        <v>February</v>
      </c>
      <c r="K406" s="1">
        <f t="shared" si="50"/>
        <v>2</v>
      </c>
      <c r="L406" s="1" t="str">
        <f t="shared" si="51"/>
        <v>2020</v>
      </c>
      <c r="M406" s="1">
        <f t="shared" si="52"/>
        <v>6</v>
      </c>
      <c r="N406" s="10">
        <f t="shared" si="53"/>
        <v>1</v>
      </c>
    </row>
    <row r="407" spans="1:14" x14ac:dyDescent="0.25">
      <c r="A407" s="7">
        <v>43871</v>
      </c>
      <c r="B407" s="1" t="s">
        <v>47</v>
      </c>
      <c r="C407" s="1" t="str">
        <f>VLOOKUP(B407,Datos1!$F$1:$H$52,3,FALSE)</f>
        <v>Medium-sized business</v>
      </c>
      <c r="D407" s="1" t="str">
        <f ca="1">VLOOKUP(IF(RANDBETWEEN(1,100)&lt;=60, 1, IF(RANDBETWEEN(1,100)&lt;=75, 2, 3)),Datos1!$B$62:$C$64,2,FALSE)</f>
        <v>FMCG</v>
      </c>
      <c r="E407" s="1" t="str">
        <f ca="1">VLOOKUP(IF(RANDBETWEEN(1,100)&lt;=70, 1, IF(RANDBETWEEN(1,100)&lt;=70+10, 2, IF(RANDBETWEEN(1,100)&lt;=70+10+10, 3, IF(RANDBETWEEN(1,100)&lt;=70+10+10+10, 4, 5)))),Datos1!$B$66:$C$70,2,FALSE)</f>
        <v>Paid</v>
      </c>
      <c r="F407" s="1" t="str">
        <f>VLOOKUP(B407,Datos1!$F$1:$H$52,2,FALSE)</f>
        <v>Misuri</v>
      </c>
      <c r="G407" s="8">
        <f t="shared" ca="1" si="54"/>
        <v>392208</v>
      </c>
      <c r="H407" s="8">
        <f t="shared" ca="1" si="55"/>
        <v>172571.51999999999</v>
      </c>
      <c r="I407" s="9">
        <f t="shared" ca="1" si="48"/>
        <v>0.44</v>
      </c>
      <c r="J407" s="1" t="str">
        <f t="shared" si="49"/>
        <v>February</v>
      </c>
      <c r="K407" s="1">
        <f t="shared" si="50"/>
        <v>2</v>
      </c>
      <c r="L407" s="1" t="str">
        <f t="shared" si="51"/>
        <v>2020</v>
      </c>
      <c r="M407" s="1">
        <f t="shared" si="52"/>
        <v>7</v>
      </c>
      <c r="N407" s="10">
        <f t="shared" si="53"/>
        <v>1</v>
      </c>
    </row>
    <row r="408" spans="1:14" x14ac:dyDescent="0.25">
      <c r="A408" s="7">
        <v>43872</v>
      </c>
      <c r="B408" s="1" t="s">
        <v>50</v>
      </c>
      <c r="C408" s="1" t="str">
        <f>VLOOKUP(B408,Datos1!$F$1:$H$52,3,FALSE)</f>
        <v>Small business</v>
      </c>
      <c r="D408" s="1" t="str">
        <f ca="1">VLOOKUP(IF(RANDBETWEEN(1,100)&lt;=60, 1, IF(RANDBETWEEN(1,100)&lt;=75, 2, 3)),Datos1!$B$62:$C$64,2,FALSE)</f>
        <v>FMCG</v>
      </c>
      <c r="E408" s="1" t="str">
        <f ca="1">VLOOKUP(IF(RANDBETWEEN(1,100)&lt;=70, 1, IF(RANDBETWEEN(1,100)&lt;=70+10, 2, IF(RANDBETWEEN(1,100)&lt;=70+10+10, 3, IF(RANDBETWEEN(1,100)&lt;=70+10+10+10, 4, 5)))),Datos1!$B$66:$C$70,2,FALSE)</f>
        <v>Paid</v>
      </c>
      <c r="F408" s="1" t="str">
        <f>VLOOKUP(B408,Datos1!$F$1:$H$52,2,FALSE)</f>
        <v>Florida</v>
      </c>
      <c r="G408" s="8">
        <f t="shared" ca="1" si="54"/>
        <v>96885</v>
      </c>
      <c r="H408" s="8">
        <f t="shared" ca="1" si="55"/>
        <v>34878.6</v>
      </c>
      <c r="I408" s="9">
        <f t="shared" ca="1" si="48"/>
        <v>0.36</v>
      </c>
      <c r="J408" s="1" t="str">
        <f t="shared" si="49"/>
        <v>February</v>
      </c>
      <c r="K408" s="1">
        <f t="shared" si="50"/>
        <v>2</v>
      </c>
      <c r="L408" s="1" t="str">
        <f t="shared" si="51"/>
        <v>2020</v>
      </c>
      <c r="M408" s="1">
        <f t="shared" si="52"/>
        <v>7</v>
      </c>
      <c r="N408" s="10">
        <f t="shared" si="53"/>
        <v>1</v>
      </c>
    </row>
    <row r="409" spans="1:14" x14ac:dyDescent="0.25">
      <c r="A409" s="7">
        <v>43873</v>
      </c>
      <c r="B409" s="1" t="s">
        <v>37</v>
      </c>
      <c r="C409" s="1" t="str">
        <f>VLOOKUP(B409,Datos1!$F$1:$H$52,3,FALSE)</f>
        <v>Small business</v>
      </c>
      <c r="D409" s="1" t="str">
        <f ca="1">VLOOKUP(IF(RANDBETWEEN(1,100)&lt;=60, 1, IF(RANDBETWEEN(1,100)&lt;=75, 2, 3)),Datos1!$B$62:$C$64,2,FALSE)</f>
        <v>FMCG</v>
      </c>
      <c r="E409" s="1" t="str">
        <f ca="1">VLOOKUP(IF(RANDBETWEEN(1,100)&lt;=70, 1, IF(RANDBETWEEN(1,100)&lt;=70+10, 2, IF(RANDBETWEEN(1,100)&lt;=70+10+10, 3, IF(RANDBETWEEN(1,100)&lt;=70+10+10+10, 4, 5)))),Datos1!$B$66:$C$70,2,FALSE)</f>
        <v>Paid</v>
      </c>
      <c r="F409" s="1" t="str">
        <f>VLOOKUP(B409,Datos1!$F$1:$H$52,2,FALSE)</f>
        <v>Massachusetts</v>
      </c>
      <c r="G409" s="8">
        <f t="shared" ca="1" si="54"/>
        <v>83523</v>
      </c>
      <c r="H409" s="8">
        <f t="shared" ca="1" si="55"/>
        <v>38420.58</v>
      </c>
      <c r="I409" s="9">
        <f t="shared" ca="1" si="48"/>
        <v>0.46</v>
      </c>
      <c r="J409" s="1" t="str">
        <f t="shared" si="49"/>
        <v>February</v>
      </c>
      <c r="K409" s="1">
        <f t="shared" si="50"/>
        <v>2</v>
      </c>
      <c r="L409" s="1" t="str">
        <f t="shared" si="51"/>
        <v>2020</v>
      </c>
      <c r="M409" s="1">
        <f t="shared" si="52"/>
        <v>7</v>
      </c>
      <c r="N409" s="10">
        <f t="shared" si="53"/>
        <v>1</v>
      </c>
    </row>
    <row r="410" spans="1:14" x14ac:dyDescent="0.25">
      <c r="A410" s="7">
        <v>43874</v>
      </c>
      <c r="B410" s="1" t="s">
        <v>46</v>
      </c>
      <c r="C410" s="1" t="str">
        <f>VLOOKUP(B410,Datos1!$F$1:$H$52,3,FALSE)</f>
        <v>Corporation</v>
      </c>
      <c r="D410" s="1" t="str">
        <f ca="1">VLOOKUP(IF(RANDBETWEEN(1,100)&lt;=60, 1, IF(RANDBETWEEN(1,100)&lt;=75, 2, 3)),Datos1!$B$62:$C$64,2,FALSE)</f>
        <v>FMCG</v>
      </c>
      <c r="E410" s="1" t="str">
        <f ca="1">VLOOKUP(IF(RANDBETWEEN(1,100)&lt;=70, 1, IF(RANDBETWEEN(1,100)&lt;=70+10, 2, IF(RANDBETWEEN(1,100)&lt;=70+10+10, 3, IF(RANDBETWEEN(1,100)&lt;=70+10+10+10, 4, 5)))),Datos1!$B$66:$C$70,2,FALSE)</f>
        <v>Pending</v>
      </c>
      <c r="F410" s="1" t="str">
        <f>VLOOKUP(B410,Datos1!$F$1:$H$52,2,FALSE)</f>
        <v>Tennessee</v>
      </c>
      <c r="G410" s="8">
        <f t="shared" ca="1" si="54"/>
        <v>1364228</v>
      </c>
      <c r="H410" s="8">
        <f t="shared" ca="1" si="55"/>
        <v>586618.04</v>
      </c>
      <c r="I410" s="9">
        <f t="shared" ca="1" si="48"/>
        <v>0.43</v>
      </c>
      <c r="J410" s="1" t="str">
        <f t="shared" si="49"/>
        <v>February</v>
      </c>
      <c r="K410" s="1">
        <f t="shared" si="50"/>
        <v>2</v>
      </c>
      <c r="L410" s="1" t="str">
        <f t="shared" si="51"/>
        <v>2020</v>
      </c>
      <c r="M410" s="1">
        <f t="shared" si="52"/>
        <v>7</v>
      </c>
      <c r="N410" s="10">
        <f t="shared" si="53"/>
        <v>1</v>
      </c>
    </row>
    <row r="411" spans="1:14" x14ac:dyDescent="0.25">
      <c r="A411" s="7">
        <v>43875</v>
      </c>
      <c r="B411" s="1" t="s">
        <v>26</v>
      </c>
      <c r="C411" s="1" t="str">
        <f>VLOOKUP(B411,Datos1!$F$1:$H$52,3,FALSE)</f>
        <v>Corporation</v>
      </c>
      <c r="D411" s="1" t="str">
        <f ca="1">VLOOKUP(IF(RANDBETWEEN(1,100)&lt;=60, 1, IF(RANDBETWEEN(1,100)&lt;=75, 2, 3)),Datos1!$B$62:$C$64,2,FALSE)</f>
        <v>FMCG</v>
      </c>
      <c r="E411" s="1" t="str">
        <f ca="1">VLOOKUP(IF(RANDBETWEEN(1,100)&lt;=70, 1, IF(RANDBETWEEN(1,100)&lt;=70+10, 2, IF(RANDBETWEEN(1,100)&lt;=70+10+10, 3, IF(RANDBETWEEN(1,100)&lt;=70+10+10+10, 4, 5)))),Datos1!$B$66:$C$70,2,FALSE)</f>
        <v>Pending</v>
      </c>
      <c r="F411" s="1" t="str">
        <f>VLOOKUP(B411,Datos1!$F$1:$H$52,2,FALSE)</f>
        <v>Nueva Jersey</v>
      </c>
      <c r="G411" s="8">
        <f t="shared" ca="1" si="54"/>
        <v>1713046</v>
      </c>
      <c r="H411" s="8">
        <f t="shared" ca="1" si="55"/>
        <v>788001.16</v>
      </c>
      <c r="I411" s="9">
        <f t="shared" ca="1" si="48"/>
        <v>0.46</v>
      </c>
      <c r="J411" s="1" t="str">
        <f t="shared" si="49"/>
        <v>February</v>
      </c>
      <c r="K411" s="1">
        <f t="shared" si="50"/>
        <v>2</v>
      </c>
      <c r="L411" s="1" t="str">
        <f t="shared" si="51"/>
        <v>2020</v>
      </c>
      <c r="M411" s="1">
        <f t="shared" si="52"/>
        <v>7</v>
      </c>
      <c r="N411" s="10">
        <f t="shared" si="53"/>
        <v>1</v>
      </c>
    </row>
    <row r="412" spans="1:14" x14ac:dyDescent="0.25">
      <c r="A412" s="7">
        <v>43876</v>
      </c>
      <c r="B412" s="1" t="s">
        <v>44</v>
      </c>
      <c r="C412" s="1" t="str">
        <f>VLOOKUP(B412,Datos1!$F$1:$H$52,3,FALSE)</f>
        <v>Corporation</v>
      </c>
      <c r="D412" s="1" t="str">
        <f ca="1">VLOOKUP(IF(RANDBETWEEN(1,100)&lt;=60, 1, IF(RANDBETWEEN(1,100)&lt;=75, 2, 3)),Datos1!$B$62:$C$64,2,FALSE)</f>
        <v>Contract Manufacturing</v>
      </c>
      <c r="E412" s="1" t="str">
        <f ca="1">VLOOKUP(IF(RANDBETWEEN(1,100)&lt;=70, 1, IF(RANDBETWEEN(1,100)&lt;=70+10, 2, IF(RANDBETWEEN(1,100)&lt;=70+10+10, 3, IF(RANDBETWEEN(1,100)&lt;=70+10+10+10, 4, 5)))),Datos1!$B$66:$C$70,2,FALSE)</f>
        <v>Pending</v>
      </c>
      <c r="F412" s="1" t="str">
        <f>VLOOKUP(B412,Datos1!$F$1:$H$52,2,FALSE)</f>
        <v>Arizona</v>
      </c>
      <c r="G412" s="8">
        <f t="shared" ca="1" si="54"/>
        <v>1038698</v>
      </c>
      <c r="H412" s="8">
        <f t="shared" ca="1" si="55"/>
        <v>301222.42</v>
      </c>
      <c r="I412" s="9">
        <f t="shared" ca="1" si="48"/>
        <v>0.28999999999999998</v>
      </c>
      <c r="J412" s="1" t="str">
        <f t="shared" si="49"/>
        <v>February</v>
      </c>
      <c r="K412" s="1">
        <f t="shared" si="50"/>
        <v>2</v>
      </c>
      <c r="L412" s="1" t="str">
        <f t="shared" si="51"/>
        <v>2020</v>
      </c>
      <c r="M412" s="1">
        <f t="shared" si="52"/>
        <v>7</v>
      </c>
      <c r="N412" s="10">
        <f t="shared" si="53"/>
        <v>1</v>
      </c>
    </row>
    <row r="413" spans="1:14" x14ac:dyDescent="0.25">
      <c r="A413" s="7">
        <v>43877</v>
      </c>
      <c r="B413" s="1" t="s">
        <v>29</v>
      </c>
      <c r="C413" s="1" t="str">
        <f>VLOOKUP(B413,Datos1!$F$1:$H$52,3,FALSE)</f>
        <v>Corporation</v>
      </c>
      <c r="D413" s="1" t="str">
        <f ca="1">VLOOKUP(IF(RANDBETWEEN(1,100)&lt;=60, 1, IF(RANDBETWEEN(1,100)&lt;=75, 2, 3)),Datos1!$B$62:$C$64,2,FALSE)</f>
        <v>Contract Manufacturing</v>
      </c>
      <c r="E413" s="1" t="str">
        <f ca="1">VLOOKUP(IF(RANDBETWEEN(1,100)&lt;=70, 1, IF(RANDBETWEEN(1,100)&lt;=70+10, 2, IF(RANDBETWEEN(1,100)&lt;=70+10+10, 3, IF(RANDBETWEEN(1,100)&lt;=70+10+10+10, 4, 5)))),Datos1!$B$66:$C$70,2,FALSE)</f>
        <v>Paid</v>
      </c>
      <c r="F413" s="1" t="str">
        <f>VLOOKUP(B413,Datos1!$F$1:$H$52,2,FALSE)</f>
        <v>Florida</v>
      </c>
      <c r="G413" s="8">
        <f t="shared" ca="1" si="54"/>
        <v>816961</v>
      </c>
      <c r="H413" s="8">
        <f t="shared" ca="1" si="55"/>
        <v>285936.34999999998</v>
      </c>
      <c r="I413" s="9">
        <f t="shared" ca="1" si="48"/>
        <v>0.35</v>
      </c>
      <c r="J413" s="1" t="str">
        <f t="shared" si="49"/>
        <v>February</v>
      </c>
      <c r="K413" s="1">
        <f t="shared" si="50"/>
        <v>2</v>
      </c>
      <c r="L413" s="1" t="str">
        <f t="shared" si="51"/>
        <v>2020</v>
      </c>
      <c r="M413" s="1">
        <f t="shared" si="52"/>
        <v>7</v>
      </c>
      <c r="N413" s="10">
        <f t="shared" si="53"/>
        <v>1</v>
      </c>
    </row>
    <row r="414" spans="1:14" x14ac:dyDescent="0.25">
      <c r="A414" s="7">
        <v>43878</v>
      </c>
      <c r="B414" s="1" t="s">
        <v>54</v>
      </c>
      <c r="C414" s="1" t="str">
        <f>VLOOKUP(B414,Datos1!$F$1:$H$52,3,FALSE)</f>
        <v>Small business</v>
      </c>
      <c r="D414" s="1" t="str">
        <f ca="1">VLOOKUP(IF(RANDBETWEEN(1,100)&lt;=60, 1, IF(RANDBETWEEN(1,100)&lt;=75, 2, 3)),Datos1!$B$62:$C$64,2,FALSE)</f>
        <v>FMCG</v>
      </c>
      <c r="E414" s="1" t="str">
        <f ca="1">VLOOKUP(IF(RANDBETWEEN(1,100)&lt;=70, 1, IF(RANDBETWEEN(1,100)&lt;=70+10, 2, IF(RANDBETWEEN(1,100)&lt;=70+10+10, 3, IF(RANDBETWEEN(1,100)&lt;=70+10+10+10, 4, 5)))),Datos1!$B$66:$C$70,2,FALSE)</f>
        <v>Paid</v>
      </c>
      <c r="F414" s="1" t="str">
        <f>VLOOKUP(B414,Datos1!$F$1:$H$52,2,FALSE)</f>
        <v>Nueva York</v>
      </c>
      <c r="G414" s="8">
        <f t="shared" ca="1" si="54"/>
        <v>150589</v>
      </c>
      <c r="H414" s="8">
        <f t="shared" ca="1" si="55"/>
        <v>52706.149999999994</v>
      </c>
      <c r="I414" s="9">
        <f t="shared" ca="1" si="48"/>
        <v>0.35</v>
      </c>
      <c r="J414" s="1" t="str">
        <f t="shared" si="49"/>
        <v>February</v>
      </c>
      <c r="K414" s="1">
        <f t="shared" si="50"/>
        <v>2</v>
      </c>
      <c r="L414" s="1" t="str">
        <f t="shared" si="51"/>
        <v>2020</v>
      </c>
      <c r="M414" s="1">
        <f t="shared" si="52"/>
        <v>8</v>
      </c>
      <c r="N414" s="10">
        <f t="shared" si="53"/>
        <v>1</v>
      </c>
    </row>
    <row r="415" spans="1:14" x14ac:dyDescent="0.25">
      <c r="A415" s="7">
        <v>43879</v>
      </c>
      <c r="B415" s="1" t="s">
        <v>39</v>
      </c>
      <c r="C415" s="1" t="str">
        <f>VLOOKUP(B415,Datos1!$F$1:$H$52,3,FALSE)</f>
        <v>Corporation</v>
      </c>
      <c r="D415" s="1" t="str">
        <f ca="1">VLOOKUP(IF(RANDBETWEEN(1,100)&lt;=60, 1, IF(RANDBETWEEN(1,100)&lt;=75, 2, 3)),Datos1!$B$62:$C$64,2,FALSE)</f>
        <v>FMCG</v>
      </c>
      <c r="E415" s="1" t="str">
        <f ca="1">VLOOKUP(IF(RANDBETWEEN(1,100)&lt;=70, 1, IF(RANDBETWEEN(1,100)&lt;=70+10, 2, IF(RANDBETWEEN(1,100)&lt;=70+10+10, 3, IF(RANDBETWEEN(1,100)&lt;=70+10+10+10, 4, 5)))),Datos1!$B$66:$C$70,2,FALSE)</f>
        <v>Paid</v>
      </c>
      <c r="F415" s="1" t="str">
        <f>VLOOKUP(B415,Datos1!$F$1:$H$52,2,FALSE)</f>
        <v>Misuri</v>
      </c>
      <c r="G415" s="8">
        <f t="shared" ca="1" si="54"/>
        <v>1749198</v>
      </c>
      <c r="H415" s="8">
        <f t="shared" ca="1" si="55"/>
        <v>769647.12</v>
      </c>
      <c r="I415" s="9">
        <f t="shared" ca="1" si="48"/>
        <v>0.44</v>
      </c>
      <c r="J415" s="1" t="str">
        <f t="shared" si="49"/>
        <v>February</v>
      </c>
      <c r="K415" s="1">
        <f t="shared" si="50"/>
        <v>2</v>
      </c>
      <c r="L415" s="1" t="str">
        <f t="shared" si="51"/>
        <v>2020</v>
      </c>
      <c r="M415" s="1">
        <f t="shared" si="52"/>
        <v>8</v>
      </c>
      <c r="N415" s="10">
        <f t="shared" si="53"/>
        <v>1</v>
      </c>
    </row>
    <row r="416" spans="1:14" x14ac:dyDescent="0.25">
      <c r="A416" s="7">
        <v>43880</v>
      </c>
      <c r="B416" s="1" t="s">
        <v>22</v>
      </c>
      <c r="C416" s="1" t="str">
        <f>VLOOKUP(B416,Datos1!$F$1:$H$52,3,FALSE)</f>
        <v>Corporation</v>
      </c>
      <c r="D416" s="1" t="str">
        <f ca="1">VLOOKUP(IF(RANDBETWEEN(1,100)&lt;=60, 1, IF(RANDBETWEEN(1,100)&lt;=75, 2, 3)),Datos1!$B$62:$C$64,2,FALSE)</f>
        <v>Contract Manufacturing</v>
      </c>
      <c r="E416" s="1" t="str">
        <f ca="1">VLOOKUP(IF(RANDBETWEEN(1,100)&lt;=70, 1, IF(RANDBETWEEN(1,100)&lt;=70+10, 2, IF(RANDBETWEEN(1,100)&lt;=70+10+10, 3, IF(RANDBETWEEN(1,100)&lt;=70+10+10+10, 4, 5)))),Datos1!$B$66:$C$70,2,FALSE)</f>
        <v>Paid</v>
      </c>
      <c r="F416" s="1" t="str">
        <f>VLOOKUP(B416,Datos1!$F$1:$H$52,2,FALSE)</f>
        <v>Míchigan</v>
      </c>
      <c r="G416" s="8">
        <f t="shared" ca="1" si="54"/>
        <v>997001</v>
      </c>
      <c r="H416" s="8">
        <f t="shared" ca="1" si="55"/>
        <v>309070.31</v>
      </c>
      <c r="I416" s="9">
        <f t="shared" ca="1" si="48"/>
        <v>0.31</v>
      </c>
      <c r="J416" s="1" t="str">
        <f t="shared" si="49"/>
        <v>February</v>
      </c>
      <c r="K416" s="1">
        <f t="shared" si="50"/>
        <v>2</v>
      </c>
      <c r="L416" s="1" t="str">
        <f t="shared" si="51"/>
        <v>2020</v>
      </c>
      <c r="M416" s="1">
        <f t="shared" si="52"/>
        <v>8</v>
      </c>
      <c r="N416" s="10">
        <f t="shared" si="53"/>
        <v>1</v>
      </c>
    </row>
    <row r="417" spans="1:14" x14ac:dyDescent="0.25">
      <c r="A417" s="7">
        <v>43881</v>
      </c>
      <c r="B417" s="1" t="s">
        <v>54</v>
      </c>
      <c r="C417" s="1" t="str">
        <f>VLOOKUP(B417,Datos1!$F$1:$H$52,3,FALSE)</f>
        <v>Small business</v>
      </c>
      <c r="D417" s="1" t="str">
        <f ca="1">VLOOKUP(IF(RANDBETWEEN(1,100)&lt;=60, 1, IF(RANDBETWEEN(1,100)&lt;=75, 2, 3)),Datos1!$B$62:$C$64,2,FALSE)</f>
        <v>FMCG</v>
      </c>
      <c r="E417" s="1" t="str">
        <f ca="1">VLOOKUP(IF(RANDBETWEEN(1,100)&lt;=70, 1, IF(RANDBETWEEN(1,100)&lt;=70+10, 2, IF(RANDBETWEEN(1,100)&lt;=70+10+10, 3, IF(RANDBETWEEN(1,100)&lt;=70+10+10+10, 4, 5)))),Datos1!$B$66:$C$70,2,FALSE)</f>
        <v>Paid</v>
      </c>
      <c r="F417" s="1" t="str">
        <f>VLOOKUP(B417,Datos1!$F$1:$H$52,2,FALSE)</f>
        <v>Nueva York</v>
      </c>
      <c r="G417" s="8">
        <f t="shared" ca="1" si="54"/>
        <v>215798</v>
      </c>
      <c r="H417" s="8">
        <f t="shared" ca="1" si="55"/>
        <v>99267.08</v>
      </c>
      <c r="I417" s="9">
        <f t="shared" ca="1" si="48"/>
        <v>0.46</v>
      </c>
      <c r="J417" s="1" t="str">
        <f t="shared" si="49"/>
        <v>February</v>
      </c>
      <c r="K417" s="1">
        <f t="shared" si="50"/>
        <v>2</v>
      </c>
      <c r="L417" s="1" t="str">
        <f t="shared" si="51"/>
        <v>2020</v>
      </c>
      <c r="M417" s="1">
        <f t="shared" si="52"/>
        <v>8</v>
      </c>
      <c r="N417" s="10">
        <f t="shared" si="53"/>
        <v>1</v>
      </c>
    </row>
    <row r="418" spans="1:14" x14ac:dyDescent="0.25">
      <c r="A418" s="7">
        <v>43882</v>
      </c>
      <c r="B418" s="1" t="s">
        <v>19</v>
      </c>
      <c r="C418" s="1" t="str">
        <f>VLOOKUP(B418,Datos1!$F$1:$H$52,3,FALSE)</f>
        <v>Corporation</v>
      </c>
      <c r="D418" s="1" t="str">
        <f ca="1">VLOOKUP(IF(RANDBETWEEN(1,100)&lt;=60, 1, IF(RANDBETWEEN(1,100)&lt;=75, 2, 3)),Datos1!$B$62:$C$64,2,FALSE)</f>
        <v>FMCG</v>
      </c>
      <c r="E418" s="1" t="str">
        <f ca="1">VLOOKUP(IF(RANDBETWEEN(1,100)&lt;=70, 1, IF(RANDBETWEEN(1,100)&lt;=70+10, 2, IF(RANDBETWEEN(1,100)&lt;=70+10+10, 3, IF(RANDBETWEEN(1,100)&lt;=70+10+10+10, 4, 5)))),Datos1!$B$66:$C$70,2,FALSE)</f>
        <v>Pending</v>
      </c>
      <c r="F418" s="1" t="str">
        <f>VLOOKUP(B418,Datos1!$F$1:$H$52,2,FALSE)</f>
        <v>Virginia</v>
      </c>
      <c r="G418" s="8">
        <f t="shared" ca="1" si="54"/>
        <v>988605</v>
      </c>
      <c r="H418" s="8">
        <f t="shared" ca="1" si="55"/>
        <v>514074.60000000003</v>
      </c>
      <c r="I418" s="9">
        <f t="shared" ca="1" si="48"/>
        <v>0.52</v>
      </c>
      <c r="J418" s="1" t="str">
        <f t="shared" si="49"/>
        <v>February</v>
      </c>
      <c r="K418" s="1">
        <f t="shared" si="50"/>
        <v>2</v>
      </c>
      <c r="L418" s="1" t="str">
        <f t="shared" si="51"/>
        <v>2020</v>
      </c>
      <c r="M418" s="1">
        <f t="shared" si="52"/>
        <v>8</v>
      </c>
      <c r="N418" s="10">
        <f t="shared" si="53"/>
        <v>1</v>
      </c>
    </row>
    <row r="419" spans="1:14" x14ac:dyDescent="0.25">
      <c r="A419" s="7">
        <v>43883</v>
      </c>
      <c r="B419" s="1" t="s">
        <v>44</v>
      </c>
      <c r="C419" s="1" t="str">
        <f>VLOOKUP(B419,Datos1!$F$1:$H$52,3,FALSE)</f>
        <v>Corporation</v>
      </c>
      <c r="D419" s="1" t="str">
        <f ca="1">VLOOKUP(IF(RANDBETWEEN(1,100)&lt;=60, 1, IF(RANDBETWEEN(1,100)&lt;=75, 2, 3)),Datos1!$B$62:$C$64,2,FALSE)</f>
        <v>Industrial cereal products</v>
      </c>
      <c r="E419" s="1" t="str">
        <f ca="1">VLOOKUP(IF(RANDBETWEEN(1,100)&lt;=70, 1, IF(RANDBETWEEN(1,100)&lt;=70+10, 2, IF(RANDBETWEEN(1,100)&lt;=70+10+10, 3, IF(RANDBETWEEN(1,100)&lt;=70+10+10+10, 4, 5)))),Datos1!$B$66:$C$70,2,FALSE)</f>
        <v>Pending</v>
      </c>
      <c r="F419" s="1" t="str">
        <f>VLOOKUP(B419,Datos1!$F$1:$H$52,2,FALSE)</f>
        <v>Arizona</v>
      </c>
      <c r="G419" s="8">
        <f t="shared" ca="1" si="54"/>
        <v>1763753</v>
      </c>
      <c r="H419" s="8">
        <f t="shared" ca="1" si="55"/>
        <v>546763.43000000005</v>
      </c>
      <c r="I419" s="9">
        <f t="shared" ca="1" si="48"/>
        <v>0.31</v>
      </c>
      <c r="J419" s="1" t="str">
        <f t="shared" si="49"/>
        <v>February</v>
      </c>
      <c r="K419" s="1">
        <f t="shared" si="50"/>
        <v>2</v>
      </c>
      <c r="L419" s="1" t="str">
        <f t="shared" si="51"/>
        <v>2020</v>
      </c>
      <c r="M419" s="1">
        <f t="shared" si="52"/>
        <v>8</v>
      </c>
      <c r="N419" s="10">
        <f t="shared" si="53"/>
        <v>1</v>
      </c>
    </row>
    <row r="420" spans="1:14" x14ac:dyDescent="0.25">
      <c r="A420" s="7">
        <v>43884</v>
      </c>
      <c r="B420" s="1" t="s">
        <v>34</v>
      </c>
      <c r="C420" s="1" t="str">
        <f>VLOOKUP(B420,Datos1!$F$1:$H$52,3,FALSE)</f>
        <v>Medium-sized business</v>
      </c>
      <c r="D420" s="1" t="str">
        <f ca="1">VLOOKUP(IF(RANDBETWEEN(1,100)&lt;=60, 1, IF(RANDBETWEEN(1,100)&lt;=75, 2, 3)),Datos1!$B$62:$C$64,2,FALSE)</f>
        <v>FMCG</v>
      </c>
      <c r="E420" s="1" t="str">
        <f ca="1">VLOOKUP(IF(RANDBETWEEN(1,100)&lt;=70, 1, IF(RANDBETWEEN(1,100)&lt;=70+10, 2, IF(RANDBETWEEN(1,100)&lt;=70+10+10, 3, IF(RANDBETWEEN(1,100)&lt;=70+10+10+10, 4, 5)))),Datos1!$B$66:$C$70,2,FALSE)</f>
        <v>Paid</v>
      </c>
      <c r="F420" s="1" t="str">
        <f>VLOOKUP(B420,Datos1!$F$1:$H$52,2,FALSE)</f>
        <v>California</v>
      </c>
      <c r="G420" s="8">
        <f t="shared" ca="1" si="54"/>
        <v>345148</v>
      </c>
      <c r="H420" s="8">
        <f t="shared" ca="1" si="55"/>
        <v>224346.2</v>
      </c>
      <c r="I420" s="9">
        <f t="shared" ca="1" si="48"/>
        <v>0.65</v>
      </c>
      <c r="J420" s="1" t="str">
        <f t="shared" si="49"/>
        <v>February</v>
      </c>
      <c r="K420" s="1">
        <f t="shared" si="50"/>
        <v>2</v>
      </c>
      <c r="L420" s="1" t="str">
        <f t="shared" si="51"/>
        <v>2020</v>
      </c>
      <c r="M420" s="1">
        <f t="shared" si="52"/>
        <v>8</v>
      </c>
      <c r="N420" s="10">
        <f t="shared" si="53"/>
        <v>1</v>
      </c>
    </row>
    <row r="421" spans="1:14" x14ac:dyDescent="0.25">
      <c r="A421" s="7">
        <v>43885</v>
      </c>
      <c r="B421" s="1" t="s">
        <v>10</v>
      </c>
      <c r="C421" s="1" t="str">
        <f>VLOOKUP(B421,Datos1!$F$1:$H$52,3,FALSE)</f>
        <v>Corporation</v>
      </c>
      <c r="D421" s="1" t="str">
        <f ca="1">VLOOKUP(IF(RANDBETWEEN(1,100)&lt;=60, 1, IF(RANDBETWEEN(1,100)&lt;=75, 2, 3)),Datos1!$B$62:$C$64,2,FALSE)</f>
        <v>FMCG</v>
      </c>
      <c r="E421" s="1" t="str">
        <f ca="1">VLOOKUP(IF(RANDBETWEEN(1,100)&lt;=70, 1, IF(RANDBETWEEN(1,100)&lt;=70+10, 2, IF(RANDBETWEEN(1,100)&lt;=70+10+10, 3, IF(RANDBETWEEN(1,100)&lt;=70+10+10+10, 4, 5)))),Datos1!$B$66:$C$70,2,FALSE)</f>
        <v>Pending</v>
      </c>
      <c r="F421" s="1" t="str">
        <f>VLOOKUP(B421,Datos1!$F$1:$H$52,2,FALSE)</f>
        <v>Texas</v>
      </c>
      <c r="G421" s="8">
        <f t="shared" ca="1" si="54"/>
        <v>1068693</v>
      </c>
      <c r="H421" s="8">
        <f t="shared" ca="1" si="55"/>
        <v>641215.79999999993</v>
      </c>
      <c r="I421" s="9">
        <f t="shared" ca="1" si="48"/>
        <v>0.6</v>
      </c>
      <c r="J421" s="1" t="str">
        <f t="shared" si="49"/>
        <v>February</v>
      </c>
      <c r="K421" s="1">
        <f t="shared" si="50"/>
        <v>2</v>
      </c>
      <c r="L421" s="1" t="str">
        <f t="shared" si="51"/>
        <v>2020</v>
      </c>
      <c r="M421" s="1">
        <f t="shared" si="52"/>
        <v>9</v>
      </c>
      <c r="N421" s="10">
        <f t="shared" si="53"/>
        <v>1</v>
      </c>
    </row>
    <row r="422" spans="1:14" x14ac:dyDescent="0.25">
      <c r="A422" s="7">
        <v>43886</v>
      </c>
      <c r="B422" s="1" t="s">
        <v>45</v>
      </c>
      <c r="C422" s="1" t="str">
        <f>VLOOKUP(B422,Datos1!$F$1:$H$52,3,FALSE)</f>
        <v>Small business</v>
      </c>
      <c r="D422" s="1" t="str">
        <f ca="1">VLOOKUP(IF(RANDBETWEEN(1,100)&lt;=60, 1, IF(RANDBETWEEN(1,100)&lt;=75, 2, 3)),Datos1!$B$62:$C$64,2,FALSE)</f>
        <v>FMCG</v>
      </c>
      <c r="E422" s="1" t="str">
        <f ca="1">VLOOKUP(IF(RANDBETWEEN(1,100)&lt;=70, 1, IF(RANDBETWEEN(1,100)&lt;=70+10, 2, IF(RANDBETWEEN(1,100)&lt;=70+10+10, 3, IF(RANDBETWEEN(1,100)&lt;=70+10+10+10, 4, 5)))),Datos1!$B$66:$C$70,2,FALSE)</f>
        <v>Paid</v>
      </c>
      <c r="F422" s="1" t="str">
        <f>VLOOKUP(B422,Datos1!$F$1:$H$52,2,FALSE)</f>
        <v>Massachusetts</v>
      </c>
      <c r="G422" s="8">
        <f t="shared" ca="1" si="54"/>
        <v>155881</v>
      </c>
      <c r="H422" s="8">
        <f t="shared" ca="1" si="55"/>
        <v>85734.55</v>
      </c>
      <c r="I422" s="9">
        <f t="shared" ca="1" si="48"/>
        <v>0.55000000000000004</v>
      </c>
      <c r="J422" s="1" t="str">
        <f t="shared" si="49"/>
        <v>February</v>
      </c>
      <c r="K422" s="1">
        <f t="shared" si="50"/>
        <v>2</v>
      </c>
      <c r="L422" s="1" t="str">
        <f t="shared" si="51"/>
        <v>2020</v>
      </c>
      <c r="M422" s="1">
        <f t="shared" si="52"/>
        <v>9</v>
      </c>
      <c r="N422" s="10">
        <f t="shared" si="53"/>
        <v>1</v>
      </c>
    </row>
    <row r="423" spans="1:14" x14ac:dyDescent="0.25">
      <c r="A423" s="7">
        <v>43887</v>
      </c>
      <c r="B423" s="1" t="s">
        <v>16</v>
      </c>
      <c r="C423" s="1" t="str">
        <f>VLOOKUP(B423,Datos1!$F$1:$H$52,3,FALSE)</f>
        <v>Small business</v>
      </c>
      <c r="D423" s="1" t="str">
        <f ca="1">VLOOKUP(IF(RANDBETWEEN(1,100)&lt;=60, 1, IF(RANDBETWEEN(1,100)&lt;=75, 2, 3)),Datos1!$B$62:$C$64,2,FALSE)</f>
        <v>FMCG</v>
      </c>
      <c r="E423" s="1" t="str">
        <f ca="1">VLOOKUP(IF(RANDBETWEEN(1,100)&lt;=70, 1, IF(RANDBETWEEN(1,100)&lt;=70+10, 2, IF(RANDBETWEEN(1,100)&lt;=70+10+10, 3, IF(RANDBETWEEN(1,100)&lt;=70+10+10+10, 4, 5)))),Datos1!$B$66:$C$70,2,FALSE)</f>
        <v>Overdue</v>
      </c>
      <c r="F423" s="1" t="str">
        <f>VLOOKUP(B423,Datos1!$F$1:$H$52,2,FALSE)</f>
        <v>Nueva Jersey</v>
      </c>
      <c r="G423" s="8">
        <f t="shared" ca="1" si="54"/>
        <v>109942</v>
      </c>
      <c r="H423" s="8">
        <f t="shared" ca="1" si="55"/>
        <v>60468.100000000006</v>
      </c>
      <c r="I423" s="9">
        <f t="shared" ca="1" si="48"/>
        <v>0.55000000000000004</v>
      </c>
      <c r="J423" s="1" t="str">
        <f t="shared" si="49"/>
        <v>February</v>
      </c>
      <c r="K423" s="1">
        <f t="shared" si="50"/>
        <v>2</v>
      </c>
      <c r="L423" s="1" t="str">
        <f t="shared" si="51"/>
        <v>2020</v>
      </c>
      <c r="M423" s="1">
        <f t="shared" si="52"/>
        <v>9</v>
      </c>
      <c r="N423" s="10">
        <f t="shared" si="53"/>
        <v>1</v>
      </c>
    </row>
    <row r="424" spans="1:14" x14ac:dyDescent="0.25">
      <c r="A424" s="7">
        <v>43888</v>
      </c>
      <c r="B424" s="1" t="s">
        <v>29</v>
      </c>
      <c r="C424" s="1" t="str">
        <f>VLOOKUP(B424,Datos1!$F$1:$H$52,3,FALSE)</f>
        <v>Corporation</v>
      </c>
      <c r="D424" s="1" t="str">
        <f ca="1">VLOOKUP(IF(RANDBETWEEN(1,100)&lt;=60, 1, IF(RANDBETWEEN(1,100)&lt;=75, 2, 3)),Datos1!$B$62:$C$64,2,FALSE)</f>
        <v>FMCG</v>
      </c>
      <c r="E424" s="1" t="str">
        <f ca="1">VLOOKUP(IF(RANDBETWEEN(1,100)&lt;=70, 1, IF(RANDBETWEEN(1,100)&lt;=70+10, 2, IF(RANDBETWEEN(1,100)&lt;=70+10+10, 3, IF(RANDBETWEEN(1,100)&lt;=70+10+10+10, 4, 5)))),Datos1!$B$66:$C$70,2,FALSE)</f>
        <v>Paid</v>
      </c>
      <c r="F424" s="1" t="str">
        <f>VLOOKUP(B424,Datos1!$F$1:$H$52,2,FALSE)</f>
        <v>Florida</v>
      </c>
      <c r="G424" s="8">
        <f t="shared" ca="1" si="54"/>
        <v>1162432</v>
      </c>
      <c r="H424" s="8">
        <f t="shared" ca="1" si="55"/>
        <v>534718.71999999997</v>
      </c>
      <c r="I424" s="9">
        <f t="shared" ca="1" si="48"/>
        <v>0.46</v>
      </c>
      <c r="J424" s="1" t="str">
        <f t="shared" si="49"/>
        <v>February</v>
      </c>
      <c r="K424" s="1">
        <f t="shared" si="50"/>
        <v>2</v>
      </c>
      <c r="L424" s="1" t="str">
        <f t="shared" si="51"/>
        <v>2020</v>
      </c>
      <c r="M424" s="1">
        <f t="shared" si="52"/>
        <v>9</v>
      </c>
      <c r="N424" s="10">
        <f t="shared" si="53"/>
        <v>1</v>
      </c>
    </row>
    <row r="425" spans="1:14" x14ac:dyDescent="0.25">
      <c r="A425" s="7">
        <v>43889</v>
      </c>
      <c r="B425" s="1" t="s">
        <v>13</v>
      </c>
      <c r="C425" s="1" t="str">
        <f>VLOOKUP(B425,Datos1!$F$1:$H$52,3,FALSE)</f>
        <v>Medium-sized business</v>
      </c>
      <c r="D425" s="1" t="str">
        <f ca="1">VLOOKUP(IF(RANDBETWEEN(1,100)&lt;=60, 1, IF(RANDBETWEEN(1,100)&lt;=75, 2, 3)),Datos1!$B$62:$C$64,2,FALSE)</f>
        <v>Contract Manufacturing</v>
      </c>
      <c r="E425" s="1" t="str">
        <f ca="1">VLOOKUP(IF(RANDBETWEEN(1,100)&lt;=70, 1, IF(RANDBETWEEN(1,100)&lt;=70+10, 2, IF(RANDBETWEEN(1,100)&lt;=70+10+10, 3, IF(RANDBETWEEN(1,100)&lt;=70+10+10+10, 4, 5)))),Datos1!$B$66:$C$70,2,FALSE)</f>
        <v>Overdue</v>
      </c>
      <c r="F425" s="1" t="str">
        <f>VLOOKUP(B425,Datos1!$F$1:$H$52,2,FALSE)</f>
        <v>Carolina del Norte</v>
      </c>
      <c r="G425" s="8">
        <f t="shared" ca="1" si="54"/>
        <v>310871</v>
      </c>
      <c r="H425" s="8">
        <f t="shared" ca="1" si="55"/>
        <v>102587.43000000001</v>
      </c>
      <c r="I425" s="9">
        <f t="shared" ca="1" si="48"/>
        <v>0.33</v>
      </c>
      <c r="J425" s="1" t="str">
        <f t="shared" si="49"/>
        <v>February</v>
      </c>
      <c r="K425" s="1">
        <f t="shared" si="50"/>
        <v>2</v>
      </c>
      <c r="L425" s="1" t="str">
        <f t="shared" si="51"/>
        <v>2020</v>
      </c>
      <c r="M425" s="1">
        <f t="shared" si="52"/>
        <v>9</v>
      </c>
      <c r="N425" s="10">
        <f t="shared" si="53"/>
        <v>1</v>
      </c>
    </row>
    <row r="426" spans="1:14" x14ac:dyDescent="0.25">
      <c r="A426" s="7">
        <v>43890</v>
      </c>
      <c r="B426" s="1" t="s">
        <v>42</v>
      </c>
      <c r="C426" s="1" t="str">
        <f>VLOOKUP(B426,Datos1!$F$1:$H$52,3,FALSE)</f>
        <v>Corporation</v>
      </c>
      <c r="D426" s="1" t="str">
        <f ca="1">VLOOKUP(IF(RANDBETWEEN(1,100)&lt;=60, 1, IF(RANDBETWEEN(1,100)&lt;=75, 2, 3)),Datos1!$B$62:$C$64,2,FALSE)</f>
        <v>FMCG</v>
      </c>
      <c r="E426" s="1" t="str">
        <f ca="1">VLOOKUP(IF(RANDBETWEEN(1,100)&lt;=70, 1, IF(RANDBETWEEN(1,100)&lt;=70+10, 2, IF(RANDBETWEEN(1,100)&lt;=70+10+10, 3, IF(RANDBETWEEN(1,100)&lt;=70+10+10+10, 4, 5)))),Datos1!$B$66:$C$70,2,FALSE)</f>
        <v>Paid</v>
      </c>
      <c r="F426" s="1" t="str">
        <f>VLOOKUP(B426,Datos1!$F$1:$H$52,2,FALSE)</f>
        <v>Wisconsin</v>
      </c>
      <c r="G426" s="8">
        <f t="shared" ca="1" si="54"/>
        <v>1025163</v>
      </c>
      <c r="H426" s="8">
        <f t="shared" ca="1" si="55"/>
        <v>594594.53999999992</v>
      </c>
      <c r="I426" s="9">
        <f t="shared" ca="1" si="48"/>
        <v>0.57999999999999996</v>
      </c>
      <c r="J426" s="1" t="str">
        <f t="shared" si="49"/>
        <v>February</v>
      </c>
      <c r="K426" s="1">
        <f t="shared" si="50"/>
        <v>2</v>
      </c>
      <c r="L426" s="1" t="str">
        <f t="shared" si="51"/>
        <v>2020</v>
      </c>
      <c r="M426" s="1">
        <f t="shared" si="52"/>
        <v>9</v>
      </c>
      <c r="N426" s="10">
        <f t="shared" si="53"/>
        <v>1</v>
      </c>
    </row>
    <row r="427" spans="1:14" x14ac:dyDescent="0.25">
      <c r="A427" s="7">
        <v>43891</v>
      </c>
      <c r="B427" s="1" t="s">
        <v>16</v>
      </c>
      <c r="C427" s="1" t="str">
        <f>VLOOKUP(B427,Datos1!$F$1:$H$52,3,FALSE)</f>
        <v>Small business</v>
      </c>
      <c r="D427" s="1" t="str">
        <f ca="1">VLOOKUP(IF(RANDBETWEEN(1,100)&lt;=60, 1, IF(RANDBETWEEN(1,100)&lt;=75, 2, 3)),Datos1!$B$62:$C$64,2,FALSE)</f>
        <v>Contract Manufacturing</v>
      </c>
      <c r="E427" s="1" t="str">
        <f ca="1">VLOOKUP(IF(RANDBETWEEN(1,100)&lt;=70, 1, IF(RANDBETWEEN(1,100)&lt;=70+10, 2, IF(RANDBETWEEN(1,100)&lt;=70+10+10, 3, IF(RANDBETWEEN(1,100)&lt;=70+10+10+10, 4, 5)))),Datos1!$B$66:$C$70,2,FALSE)</f>
        <v>Paid</v>
      </c>
      <c r="F427" s="1" t="str">
        <f>VLOOKUP(B427,Datos1!$F$1:$H$52,2,FALSE)</f>
        <v>Nueva Jersey</v>
      </c>
      <c r="G427" s="8">
        <f t="shared" ca="1" si="54"/>
        <v>122169</v>
      </c>
      <c r="H427" s="8">
        <f t="shared" ca="1" si="55"/>
        <v>34207.32</v>
      </c>
      <c r="I427" s="9">
        <f t="shared" ca="1" si="48"/>
        <v>0.28000000000000003</v>
      </c>
      <c r="J427" s="1" t="str">
        <f t="shared" si="49"/>
        <v>March</v>
      </c>
      <c r="K427" s="1">
        <f t="shared" si="50"/>
        <v>3</v>
      </c>
      <c r="L427" s="1" t="str">
        <f t="shared" si="51"/>
        <v>2020</v>
      </c>
      <c r="M427" s="1">
        <f t="shared" si="52"/>
        <v>9</v>
      </c>
      <c r="N427" s="10">
        <f t="shared" si="53"/>
        <v>1</v>
      </c>
    </row>
    <row r="428" spans="1:14" x14ac:dyDescent="0.25">
      <c r="A428" s="7">
        <v>43892</v>
      </c>
      <c r="B428" s="1" t="s">
        <v>16</v>
      </c>
      <c r="C428" s="1" t="str">
        <f>VLOOKUP(B428,Datos1!$F$1:$H$52,3,FALSE)</f>
        <v>Small business</v>
      </c>
      <c r="D428" s="1" t="str">
        <f ca="1">VLOOKUP(IF(RANDBETWEEN(1,100)&lt;=60, 1, IF(RANDBETWEEN(1,100)&lt;=75, 2, 3)),Datos1!$B$62:$C$64,2,FALSE)</f>
        <v>Contract Manufacturing</v>
      </c>
      <c r="E428" s="1" t="str">
        <f ca="1">VLOOKUP(IF(RANDBETWEEN(1,100)&lt;=70, 1, IF(RANDBETWEEN(1,100)&lt;=70+10, 2, IF(RANDBETWEEN(1,100)&lt;=70+10+10, 3, IF(RANDBETWEEN(1,100)&lt;=70+10+10+10, 4, 5)))),Datos1!$B$66:$C$70,2,FALSE)</f>
        <v>Pending</v>
      </c>
      <c r="F428" s="1" t="str">
        <f>VLOOKUP(B428,Datos1!$F$1:$H$52,2,FALSE)</f>
        <v>Nueva Jersey</v>
      </c>
      <c r="G428" s="8">
        <f t="shared" ca="1" si="54"/>
        <v>137863</v>
      </c>
      <c r="H428" s="8">
        <f t="shared" ca="1" si="55"/>
        <v>33087.119999999995</v>
      </c>
      <c r="I428" s="9">
        <f t="shared" ca="1" si="48"/>
        <v>0.24</v>
      </c>
      <c r="J428" s="1" t="str">
        <f t="shared" si="49"/>
        <v>March</v>
      </c>
      <c r="K428" s="1">
        <f t="shared" si="50"/>
        <v>3</v>
      </c>
      <c r="L428" s="1" t="str">
        <f t="shared" si="51"/>
        <v>2020</v>
      </c>
      <c r="M428" s="1">
        <f t="shared" si="52"/>
        <v>10</v>
      </c>
      <c r="N428" s="10">
        <f t="shared" si="53"/>
        <v>1</v>
      </c>
    </row>
    <row r="429" spans="1:14" x14ac:dyDescent="0.25">
      <c r="A429" s="7">
        <v>43893</v>
      </c>
      <c r="B429" s="1" t="s">
        <v>35</v>
      </c>
      <c r="C429" s="1" t="str">
        <f>VLOOKUP(B429,Datos1!$F$1:$H$52,3,FALSE)</f>
        <v>Medium-sized business</v>
      </c>
      <c r="D429" s="1" t="str">
        <f ca="1">VLOOKUP(IF(RANDBETWEEN(1,100)&lt;=60, 1, IF(RANDBETWEEN(1,100)&lt;=75, 2, 3)),Datos1!$B$62:$C$64,2,FALSE)</f>
        <v>FMCG</v>
      </c>
      <c r="E429" s="1" t="str">
        <f ca="1">VLOOKUP(IF(RANDBETWEEN(1,100)&lt;=70, 1, IF(RANDBETWEEN(1,100)&lt;=70+10, 2, IF(RANDBETWEEN(1,100)&lt;=70+10+10, 3, IF(RANDBETWEEN(1,100)&lt;=70+10+10+10, 4, 5)))),Datos1!$B$66:$C$70,2,FALSE)</f>
        <v>Paid</v>
      </c>
      <c r="F429" s="1" t="str">
        <f>VLOOKUP(B429,Datos1!$F$1:$H$52,2,FALSE)</f>
        <v>Ohio</v>
      </c>
      <c r="G429" s="8">
        <f t="shared" ca="1" si="54"/>
        <v>397967</v>
      </c>
      <c r="H429" s="8">
        <f t="shared" ca="1" si="55"/>
        <v>159186.80000000002</v>
      </c>
      <c r="I429" s="9">
        <f t="shared" ca="1" si="48"/>
        <v>0.4</v>
      </c>
      <c r="J429" s="1" t="str">
        <f t="shared" si="49"/>
        <v>March</v>
      </c>
      <c r="K429" s="1">
        <f t="shared" si="50"/>
        <v>3</v>
      </c>
      <c r="L429" s="1" t="str">
        <f t="shared" si="51"/>
        <v>2020</v>
      </c>
      <c r="M429" s="1">
        <f t="shared" si="52"/>
        <v>10</v>
      </c>
      <c r="N429" s="10">
        <f t="shared" si="53"/>
        <v>1</v>
      </c>
    </row>
    <row r="430" spans="1:14" x14ac:dyDescent="0.25">
      <c r="A430" s="7">
        <v>43894</v>
      </c>
      <c r="B430" s="1" t="s">
        <v>15</v>
      </c>
      <c r="C430" s="1" t="str">
        <f>VLOOKUP(B430,Datos1!$F$1:$H$52,3,FALSE)</f>
        <v>Medium-sized business</v>
      </c>
      <c r="D430" s="1" t="str">
        <f ca="1">VLOOKUP(IF(RANDBETWEEN(1,100)&lt;=60, 1, IF(RANDBETWEEN(1,100)&lt;=75, 2, 3)),Datos1!$B$62:$C$64,2,FALSE)</f>
        <v>Contract Manufacturing</v>
      </c>
      <c r="E430" s="1" t="str">
        <f ca="1">VLOOKUP(IF(RANDBETWEEN(1,100)&lt;=70, 1, IF(RANDBETWEEN(1,100)&lt;=70+10, 2, IF(RANDBETWEEN(1,100)&lt;=70+10+10, 3, IF(RANDBETWEEN(1,100)&lt;=70+10+10+10, 4, 5)))),Datos1!$B$66:$C$70,2,FALSE)</f>
        <v>Paid</v>
      </c>
      <c r="F430" s="1" t="str">
        <f>VLOOKUP(B430,Datos1!$F$1:$H$52,2,FALSE)</f>
        <v>Míchigan</v>
      </c>
      <c r="G430" s="8">
        <f t="shared" ca="1" si="54"/>
        <v>307639</v>
      </c>
      <c r="H430" s="8">
        <f t="shared" ca="1" si="55"/>
        <v>95368.09</v>
      </c>
      <c r="I430" s="9">
        <f t="shared" ca="1" si="48"/>
        <v>0.31</v>
      </c>
      <c r="J430" s="1" t="str">
        <f t="shared" si="49"/>
        <v>March</v>
      </c>
      <c r="K430" s="1">
        <f t="shared" si="50"/>
        <v>3</v>
      </c>
      <c r="L430" s="1" t="str">
        <f t="shared" si="51"/>
        <v>2020</v>
      </c>
      <c r="M430" s="1">
        <f t="shared" si="52"/>
        <v>10</v>
      </c>
      <c r="N430" s="10">
        <f t="shared" si="53"/>
        <v>1</v>
      </c>
    </row>
    <row r="431" spans="1:14" x14ac:dyDescent="0.25">
      <c r="A431" s="7">
        <v>43895</v>
      </c>
      <c r="B431" s="1" t="s">
        <v>57</v>
      </c>
      <c r="C431" s="1" t="str">
        <f>VLOOKUP(B431,Datos1!$F$1:$H$52,3,FALSE)</f>
        <v>Small business</v>
      </c>
      <c r="D431" s="1" t="str">
        <f ca="1">VLOOKUP(IF(RANDBETWEEN(1,100)&lt;=60, 1, IF(RANDBETWEEN(1,100)&lt;=75, 2, 3)),Datos1!$B$62:$C$64,2,FALSE)</f>
        <v>FMCG</v>
      </c>
      <c r="E431" s="1" t="str">
        <f ca="1">VLOOKUP(IF(RANDBETWEEN(1,100)&lt;=70, 1, IF(RANDBETWEEN(1,100)&lt;=70+10, 2, IF(RANDBETWEEN(1,100)&lt;=70+10+10, 3, IF(RANDBETWEEN(1,100)&lt;=70+10+10+10, 4, 5)))),Datos1!$B$66:$C$70,2,FALSE)</f>
        <v>Paid</v>
      </c>
      <c r="F431" s="1" t="str">
        <f>VLOOKUP(B431,Datos1!$F$1:$H$52,2,FALSE)</f>
        <v>Florida</v>
      </c>
      <c r="G431" s="8">
        <f t="shared" ca="1" si="54"/>
        <v>230064</v>
      </c>
      <c r="H431" s="8">
        <f t="shared" ca="1" si="55"/>
        <v>140339.04</v>
      </c>
      <c r="I431" s="9">
        <f t="shared" ca="1" si="48"/>
        <v>0.61</v>
      </c>
      <c r="J431" s="1" t="str">
        <f t="shared" si="49"/>
        <v>March</v>
      </c>
      <c r="K431" s="1">
        <f t="shared" si="50"/>
        <v>3</v>
      </c>
      <c r="L431" s="1" t="str">
        <f t="shared" si="51"/>
        <v>2020</v>
      </c>
      <c r="M431" s="1">
        <f t="shared" si="52"/>
        <v>10</v>
      </c>
      <c r="N431" s="10">
        <f t="shared" si="53"/>
        <v>1</v>
      </c>
    </row>
    <row r="432" spans="1:14" x14ac:dyDescent="0.25">
      <c r="A432" s="7">
        <v>43896</v>
      </c>
      <c r="B432" s="1" t="s">
        <v>20</v>
      </c>
      <c r="C432" s="1" t="str">
        <f>VLOOKUP(B432,Datos1!$F$1:$H$52,3,FALSE)</f>
        <v>Corporation</v>
      </c>
      <c r="D432" s="1" t="str">
        <f ca="1">VLOOKUP(IF(RANDBETWEEN(1,100)&lt;=60, 1, IF(RANDBETWEEN(1,100)&lt;=75, 2, 3)),Datos1!$B$62:$C$64,2,FALSE)</f>
        <v>FMCG</v>
      </c>
      <c r="E432" s="1" t="str">
        <f ca="1">VLOOKUP(IF(RANDBETWEEN(1,100)&lt;=70, 1, IF(RANDBETWEEN(1,100)&lt;=70+10, 2, IF(RANDBETWEEN(1,100)&lt;=70+10+10, 3, IF(RANDBETWEEN(1,100)&lt;=70+10+10+10, 4, 5)))),Datos1!$B$66:$C$70,2,FALSE)</f>
        <v>Paid</v>
      </c>
      <c r="F432" s="1" t="str">
        <f>VLOOKUP(B432,Datos1!$F$1:$H$52,2,FALSE)</f>
        <v>Georgia</v>
      </c>
      <c r="G432" s="8">
        <f t="shared" ca="1" si="54"/>
        <v>1464031</v>
      </c>
      <c r="H432" s="8">
        <f t="shared" ca="1" si="55"/>
        <v>907699.22</v>
      </c>
      <c r="I432" s="9">
        <f t="shared" ca="1" si="48"/>
        <v>0.62</v>
      </c>
      <c r="J432" s="1" t="str">
        <f t="shared" si="49"/>
        <v>March</v>
      </c>
      <c r="K432" s="1">
        <f t="shared" si="50"/>
        <v>3</v>
      </c>
      <c r="L432" s="1" t="str">
        <f t="shared" si="51"/>
        <v>2020</v>
      </c>
      <c r="M432" s="1">
        <f t="shared" si="52"/>
        <v>10</v>
      </c>
      <c r="N432" s="10">
        <f t="shared" si="53"/>
        <v>1</v>
      </c>
    </row>
    <row r="433" spans="1:14" x14ac:dyDescent="0.25">
      <c r="A433" s="7">
        <v>43897</v>
      </c>
      <c r="B433" s="1" t="s">
        <v>58</v>
      </c>
      <c r="C433" s="1" t="str">
        <f>VLOOKUP(B433,Datos1!$F$1:$H$52,3,FALSE)</f>
        <v>Corporation</v>
      </c>
      <c r="D433" s="1" t="str">
        <f ca="1">VLOOKUP(IF(RANDBETWEEN(1,100)&lt;=60, 1, IF(RANDBETWEEN(1,100)&lt;=75, 2, 3)),Datos1!$B$62:$C$64,2,FALSE)</f>
        <v>FMCG</v>
      </c>
      <c r="E433" s="1" t="str">
        <f ca="1">VLOOKUP(IF(RANDBETWEEN(1,100)&lt;=70, 1, IF(RANDBETWEEN(1,100)&lt;=70+10, 2, IF(RANDBETWEEN(1,100)&lt;=70+10+10, 3, IF(RANDBETWEEN(1,100)&lt;=70+10+10+10, 4, 5)))),Datos1!$B$66:$C$70,2,FALSE)</f>
        <v>Paid</v>
      </c>
      <c r="F433" s="1" t="str">
        <f>VLOOKUP(B433,Datos1!$F$1:$H$52,2,FALSE)</f>
        <v>Míchigan</v>
      </c>
      <c r="G433" s="8">
        <f t="shared" ca="1" si="54"/>
        <v>725373</v>
      </c>
      <c r="H433" s="8">
        <f t="shared" ca="1" si="55"/>
        <v>391701.42000000004</v>
      </c>
      <c r="I433" s="9">
        <f t="shared" ca="1" si="48"/>
        <v>0.54</v>
      </c>
      <c r="J433" s="1" t="str">
        <f t="shared" si="49"/>
        <v>March</v>
      </c>
      <c r="K433" s="1">
        <f t="shared" si="50"/>
        <v>3</v>
      </c>
      <c r="L433" s="1" t="str">
        <f t="shared" si="51"/>
        <v>2020</v>
      </c>
      <c r="M433" s="1">
        <f t="shared" si="52"/>
        <v>10</v>
      </c>
      <c r="N433" s="10">
        <f t="shared" si="53"/>
        <v>1</v>
      </c>
    </row>
    <row r="434" spans="1:14" x14ac:dyDescent="0.25">
      <c r="A434" s="7">
        <v>43898</v>
      </c>
      <c r="B434" s="1" t="s">
        <v>38</v>
      </c>
      <c r="C434" s="1" t="str">
        <f>VLOOKUP(B434,Datos1!$F$1:$H$52,3,FALSE)</f>
        <v>Small business</v>
      </c>
      <c r="D434" s="1" t="str">
        <f ca="1">VLOOKUP(IF(RANDBETWEEN(1,100)&lt;=60, 1, IF(RANDBETWEEN(1,100)&lt;=75, 2, 3)),Datos1!$B$62:$C$64,2,FALSE)</f>
        <v>FMCG</v>
      </c>
      <c r="E434" s="1" t="str">
        <f ca="1">VLOOKUP(IF(RANDBETWEEN(1,100)&lt;=70, 1, IF(RANDBETWEEN(1,100)&lt;=70+10, 2, IF(RANDBETWEEN(1,100)&lt;=70+10+10, 3, IF(RANDBETWEEN(1,100)&lt;=70+10+10+10, 4, 5)))),Datos1!$B$66:$C$70,2,FALSE)</f>
        <v>Pending</v>
      </c>
      <c r="F434" s="1" t="str">
        <f>VLOOKUP(B434,Datos1!$F$1:$H$52,2,FALSE)</f>
        <v>Tennessee</v>
      </c>
      <c r="G434" s="8">
        <f t="shared" ca="1" si="54"/>
        <v>193351</v>
      </c>
      <c r="H434" s="8">
        <f t="shared" ca="1" si="55"/>
        <v>69606.36</v>
      </c>
      <c r="I434" s="9">
        <f t="shared" ca="1" si="48"/>
        <v>0.36</v>
      </c>
      <c r="J434" s="1" t="str">
        <f t="shared" si="49"/>
        <v>March</v>
      </c>
      <c r="K434" s="1">
        <f t="shared" si="50"/>
        <v>3</v>
      </c>
      <c r="L434" s="1" t="str">
        <f t="shared" si="51"/>
        <v>2020</v>
      </c>
      <c r="M434" s="1">
        <f t="shared" si="52"/>
        <v>10</v>
      </c>
      <c r="N434" s="10">
        <f t="shared" si="53"/>
        <v>1</v>
      </c>
    </row>
    <row r="435" spans="1:14" x14ac:dyDescent="0.25">
      <c r="A435" s="7">
        <v>43899</v>
      </c>
      <c r="B435" s="1" t="s">
        <v>49</v>
      </c>
      <c r="C435" s="1" t="str">
        <f>VLOOKUP(B435,Datos1!$F$1:$H$52,3,FALSE)</f>
        <v>Corporation</v>
      </c>
      <c r="D435" s="1" t="str">
        <f ca="1">VLOOKUP(IF(RANDBETWEEN(1,100)&lt;=60, 1, IF(RANDBETWEEN(1,100)&lt;=75, 2, 3)),Datos1!$B$62:$C$64,2,FALSE)</f>
        <v>FMCG</v>
      </c>
      <c r="E435" s="1" t="str">
        <f ca="1">VLOOKUP(IF(RANDBETWEEN(1,100)&lt;=70, 1, IF(RANDBETWEEN(1,100)&lt;=70+10, 2, IF(RANDBETWEEN(1,100)&lt;=70+10+10, 3, IF(RANDBETWEEN(1,100)&lt;=70+10+10+10, 4, 5)))),Datos1!$B$66:$C$70,2,FALSE)</f>
        <v>Pending</v>
      </c>
      <c r="F435" s="1" t="str">
        <f>VLOOKUP(B435,Datos1!$F$1:$H$52,2,FALSE)</f>
        <v>Texas</v>
      </c>
      <c r="G435" s="8">
        <f t="shared" ca="1" si="54"/>
        <v>725864</v>
      </c>
      <c r="H435" s="8">
        <f t="shared" ca="1" si="55"/>
        <v>348414.71999999997</v>
      </c>
      <c r="I435" s="9">
        <f t="shared" ca="1" si="48"/>
        <v>0.48</v>
      </c>
      <c r="J435" s="1" t="str">
        <f t="shared" si="49"/>
        <v>March</v>
      </c>
      <c r="K435" s="1">
        <f t="shared" si="50"/>
        <v>3</v>
      </c>
      <c r="L435" s="1" t="str">
        <f t="shared" si="51"/>
        <v>2020</v>
      </c>
      <c r="M435" s="1">
        <f t="shared" si="52"/>
        <v>11</v>
      </c>
      <c r="N435" s="10">
        <f t="shared" si="53"/>
        <v>1</v>
      </c>
    </row>
    <row r="436" spans="1:14" x14ac:dyDescent="0.25">
      <c r="A436" s="7">
        <v>43900</v>
      </c>
      <c r="B436" s="1" t="s">
        <v>53</v>
      </c>
      <c r="C436" s="1" t="str">
        <f>VLOOKUP(B436,Datos1!$F$1:$H$52,3,FALSE)</f>
        <v>Medium-sized business</v>
      </c>
      <c r="D436" s="1" t="str">
        <f ca="1">VLOOKUP(IF(RANDBETWEEN(1,100)&lt;=60, 1, IF(RANDBETWEEN(1,100)&lt;=75, 2, 3)),Datos1!$B$62:$C$64,2,FALSE)</f>
        <v>FMCG</v>
      </c>
      <c r="E436" s="1" t="str">
        <f ca="1">VLOOKUP(IF(RANDBETWEEN(1,100)&lt;=70, 1, IF(RANDBETWEEN(1,100)&lt;=70+10, 2, IF(RANDBETWEEN(1,100)&lt;=70+10+10, 3, IF(RANDBETWEEN(1,100)&lt;=70+10+10+10, 4, 5)))),Datos1!$B$66:$C$70,2,FALSE)</f>
        <v>Pending</v>
      </c>
      <c r="F436" s="1" t="str">
        <f>VLOOKUP(B436,Datos1!$F$1:$H$52,2,FALSE)</f>
        <v>Florida</v>
      </c>
      <c r="G436" s="8">
        <f t="shared" ca="1" si="54"/>
        <v>444474</v>
      </c>
      <c r="H436" s="8">
        <f t="shared" ca="1" si="55"/>
        <v>217792.26</v>
      </c>
      <c r="I436" s="9">
        <f t="shared" ca="1" si="48"/>
        <v>0.49</v>
      </c>
      <c r="J436" s="1" t="str">
        <f t="shared" si="49"/>
        <v>March</v>
      </c>
      <c r="K436" s="1">
        <f t="shared" si="50"/>
        <v>3</v>
      </c>
      <c r="L436" s="1" t="str">
        <f t="shared" si="51"/>
        <v>2020</v>
      </c>
      <c r="M436" s="1">
        <f t="shared" si="52"/>
        <v>11</v>
      </c>
      <c r="N436" s="10">
        <f t="shared" si="53"/>
        <v>1</v>
      </c>
    </row>
    <row r="437" spans="1:14" x14ac:dyDescent="0.25">
      <c r="A437" s="7">
        <v>43901</v>
      </c>
      <c r="B437" s="1" t="s">
        <v>38</v>
      </c>
      <c r="C437" s="1" t="str">
        <f>VLOOKUP(B437,Datos1!$F$1:$H$52,3,FALSE)</f>
        <v>Small business</v>
      </c>
      <c r="D437" s="1" t="str">
        <f ca="1">VLOOKUP(IF(RANDBETWEEN(1,100)&lt;=60, 1, IF(RANDBETWEEN(1,100)&lt;=75, 2, 3)),Datos1!$B$62:$C$64,2,FALSE)</f>
        <v>Contract Manufacturing</v>
      </c>
      <c r="E437" s="1" t="str">
        <f ca="1">VLOOKUP(IF(RANDBETWEEN(1,100)&lt;=70, 1, IF(RANDBETWEEN(1,100)&lt;=70+10, 2, IF(RANDBETWEEN(1,100)&lt;=70+10+10, 3, IF(RANDBETWEEN(1,100)&lt;=70+10+10+10, 4, 5)))),Datos1!$B$66:$C$70,2,FALSE)</f>
        <v>Paid</v>
      </c>
      <c r="F437" s="1" t="str">
        <f>VLOOKUP(B437,Datos1!$F$1:$H$52,2,FALSE)</f>
        <v>Tennessee</v>
      </c>
      <c r="G437" s="8">
        <f t="shared" ca="1" si="54"/>
        <v>226930</v>
      </c>
      <c r="H437" s="8">
        <f t="shared" ca="1" si="55"/>
        <v>74886.900000000009</v>
      </c>
      <c r="I437" s="9">
        <f t="shared" ca="1" si="48"/>
        <v>0.33</v>
      </c>
      <c r="J437" s="1" t="str">
        <f t="shared" si="49"/>
        <v>March</v>
      </c>
      <c r="K437" s="1">
        <f t="shared" si="50"/>
        <v>3</v>
      </c>
      <c r="L437" s="1" t="str">
        <f t="shared" si="51"/>
        <v>2020</v>
      </c>
      <c r="M437" s="1">
        <f t="shared" si="52"/>
        <v>11</v>
      </c>
      <c r="N437" s="10">
        <f t="shared" si="53"/>
        <v>1</v>
      </c>
    </row>
    <row r="438" spans="1:14" x14ac:dyDescent="0.25">
      <c r="A438" s="7">
        <v>43902</v>
      </c>
      <c r="B438" s="1" t="s">
        <v>55</v>
      </c>
      <c r="C438" s="1" t="str">
        <f>VLOOKUP(B438,Datos1!$F$1:$H$52,3,FALSE)</f>
        <v>Medium-sized business</v>
      </c>
      <c r="D438" s="1" t="str">
        <f ca="1">VLOOKUP(IF(RANDBETWEEN(1,100)&lt;=60, 1, IF(RANDBETWEEN(1,100)&lt;=75, 2, 3)),Datos1!$B$62:$C$64,2,FALSE)</f>
        <v>FMCG</v>
      </c>
      <c r="E438" s="1" t="str">
        <f ca="1">VLOOKUP(IF(RANDBETWEEN(1,100)&lt;=70, 1, IF(RANDBETWEEN(1,100)&lt;=70+10, 2, IF(RANDBETWEEN(1,100)&lt;=70+10+10, 3, IF(RANDBETWEEN(1,100)&lt;=70+10+10+10, 4, 5)))),Datos1!$B$66:$C$70,2,FALSE)</f>
        <v>Paid</v>
      </c>
      <c r="F438" s="1" t="str">
        <f>VLOOKUP(B438,Datos1!$F$1:$H$52,2,FALSE)</f>
        <v>Pensilvania</v>
      </c>
      <c r="G438" s="8">
        <f t="shared" ca="1" si="54"/>
        <v>391395</v>
      </c>
      <c r="H438" s="8">
        <f t="shared" ca="1" si="55"/>
        <v>164385.9</v>
      </c>
      <c r="I438" s="9">
        <f t="shared" ca="1" si="48"/>
        <v>0.42</v>
      </c>
      <c r="J438" s="1" t="str">
        <f t="shared" si="49"/>
        <v>March</v>
      </c>
      <c r="K438" s="1">
        <f t="shared" si="50"/>
        <v>3</v>
      </c>
      <c r="L438" s="1" t="str">
        <f t="shared" si="51"/>
        <v>2020</v>
      </c>
      <c r="M438" s="1">
        <f t="shared" si="52"/>
        <v>11</v>
      </c>
      <c r="N438" s="10">
        <f t="shared" si="53"/>
        <v>1</v>
      </c>
    </row>
    <row r="439" spans="1:14" x14ac:dyDescent="0.25">
      <c r="A439" s="7">
        <v>43903</v>
      </c>
      <c r="B439" s="1" t="s">
        <v>27</v>
      </c>
      <c r="C439" s="1" t="str">
        <f>VLOOKUP(B439,Datos1!$F$1:$H$52,3,FALSE)</f>
        <v>Corporation</v>
      </c>
      <c r="D439" s="1" t="str">
        <f ca="1">VLOOKUP(IF(RANDBETWEEN(1,100)&lt;=60, 1, IF(RANDBETWEEN(1,100)&lt;=75, 2, 3)),Datos1!$B$62:$C$64,2,FALSE)</f>
        <v>FMCG</v>
      </c>
      <c r="E439" s="1" t="str">
        <f ca="1">VLOOKUP(IF(RANDBETWEEN(1,100)&lt;=70, 1, IF(RANDBETWEEN(1,100)&lt;=70+10, 2, IF(RANDBETWEEN(1,100)&lt;=70+10+10, 3, IF(RANDBETWEEN(1,100)&lt;=70+10+10+10, 4, 5)))),Datos1!$B$66:$C$70,2,FALSE)</f>
        <v>Pending</v>
      </c>
      <c r="F439" s="1" t="str">
        <f>VLOOKUP(B439,Datos1!$F$1:$H$52,2,FALSE)</f>
        <v>Virginia</v>
      </c>
      <c r="G439" s="8">
        <f t="shared" ca="1" si="54"/>
        <v>604493</v>
      </c>
      <c r="H439" s="8">
        <f t="shared" ca="1" si="55"/>
        <v>356650.87</v>
      </c>
      <c r="I439" s="9">
        <f t="shared" ca="1" si="48"/>
        <v>0.59</v>
      </c>
      <c r="J439" s="1" t="str">
        <f t="shared" si="49"/>
        <v>March</v>
      </c>
      <c r="K439" s="1">
        <f t="shared" si="50"/>
        <v>3</v>
      </c>
      <c r="L439" s="1" t="str">
        <f t="shared" si="51"/>
        <v>2020</v>
      </c>
      <c r="M439" s="1">
        <f t="shared" si="52"/>
        <v>11</v>
      </c>
      <c r="N439" s="10">
        <f t="shared" si="53"/>
        <v>1</v>
      </c>
    </row>
    <row r="440" spans="1:14" x14ac:dyDescent="0.25">
      <c r="A440" s="7">
        <v>43904</v>
      </c>
      <c r="B440" s="1" t="s">
        <v>12</v>
      </c>
      <c r="C440" s="1" t="str">
        <f>VLOOKUP(B440,Datos1!$F$1:$H$52,3,FALSE)</f>
        <v>Corporation</v>
      </c>
      <c r="D440" s="1" t="str">
        <f ca="1">VLOOKUP(IF(RANDBETWEEN(1,100)&lt;=60, 1, IF(RANDBETWEEN(1,100)&lt;=75, 2, 3)),Datos1!$B$62:$C$64,2,FALSE)</f>
        <v>FMCG</v>
      </c>
      <c r="E440" s="1" t="str">
        <f ca="1">VLOOKUP(IF(RANDBETWEEN(1,100)&lt;=70, 1, IF(RANDBETWEEN(1,100)&lt;=70+10, 2, IF(RANDBETWEEN(1,100)&lt;=70+10+10, 3, IF(RANDBETWEEN(1,100)&lt;=70+10+10+10, 4, 5)))),Datos1!$B$66:$C$70,2,FALSE)</f>
        <v>Paid</v>
      </c>
      <c r="F440" s="1" t="str">
        <f>VLOOKUP(B440,Datos1!$F$1:$H$52,2,FALSE)</f>
        <v>Washington</v>
      </c>
      <c r="G440" s="8">
        <f t="shared" ca="1" si="54"/>
        <v>1322442</v>
      </c>
      <c r="H440" s="8">
        <f t="shared" ca="1" si="55"/>
        <v>859587.3</v>
      </c>
      <c r="I440" s="9">
        <f t="shared" ca="1" si="48"/>
        <v>0.65</v>
      </c>
      <c r="J440" s="1" t="str">
        <f t="shared" si="49"/>
        <v>March</v>
      </c>
      <c r="K440" s="1">
        <f t="shared" si="50"/>
        <v>3</v>
      </c>
      <c r="L440" s="1" t="str">
        <f t="shared" si="51"/>
        <v>2020</v>
      </c>
      <c r="M440" s="1">
        <f t="shared" si="52"/>
        <v>11</v>
      </c>
      <c r="N440" s="10">
        <f t="shared" si="53"/>
        <v>1</v>
      </c>
    </row>
    <row r="441" spans="1:14" x14ac:dyDescent="0.25">
      <c r="A441" s="7">
        <v>43905</v>
      </c>
      <c r="B441" s="1" t="s">
        <v>23</v>
      </c>
      <c r="C441" s="1" t="str">
        <f>VLOOKUP(B441,Datos1!$F$1:$H$52,3,FALSE)</f>
        <v>Corporation</v>
      </c>
      <c r="D441" s="1" t="str">
        <f ca="1">VLOOKUP(IF(RANDBETWEEN(1,100)&lt;=60, 1, IF(RANDBETWEEN(1,100)&lt;=75, 2, 3)),Datos1!$B$62:$C$64,2,FALSE)</f>
        <v>FMCG</v>
      </c>
      <c r="E441" s="1" t="str">
        <f ca="1">VLOOKUP(IF(RANDBETWEEN(1,100)&lt;=70, 1, IF(RANDBETWEEN(1,100)&lt;=70+10, 2, IF(RANDBETWEEN(1,100)&lt;=70+10+10, 3, IF(RANDBETWEEN(1,100)&lt;=70+10+10+10, 4, 5)))),Datos1!$B$66:$C$70,2,FALSE)</f>
        <v>Paid</v>
      </c>
      <c r="F441" s="1" t="str">
        <f>VLOOKUP(B441,Datos1!$F$1:$H$52,2,FALSE)</f>
        <v>Nueva Jersey</v>
      </c>
      <c r="G441" s="8">
        <f t="shared" ca="1" si="54"/>
        <v>724873</v>
      </c>
      <c r="H441" s="8">
        <f t="shared" ca="1" si="55"/>
        <v>275451.74</v>
      </c>
      <c r="I441" s="9">
        <f t="shared" ca="1" si="48"/>
        <v>0.38</v>
      </c>
      <c r="J441" s="1" t="str">
        <f t="shared" si="49"/>
        <v>March</v>
      </c>
      <c r="K441" s="1">
        <f t="shared" si="50"/>
        <v>3</v>
      </c>
      <c r="L441" s="1" t="str">
        <f t="shared" si="51"/>
        <v>2020</v>
      </c>
      <c r="M441" s="1">
        <f t="shared" si="52"/>
        <v>11</v>
      </c>
      <c r="N441" s="10">
        <f t="shared" si="53"/>
        <v>1</v>
      </c>
    </row>
    <row r="442" spans="1:14" x14ac:dyDescent="0.25">
      <c r="A442" s="7">
        <v>43906</v>
      </c>
      <c r="B442" s="1" t="s">
        <v>20</v>
      </c>
      <c r="C442" s="1" t="str">
        <f>VLOOKUP(B442,Datos1!$F$1:$H$52,3,FALSE)</f>
        <v>Corporation</v>
      </c>
      <c r="D442" s="1" t="str">
        <f ca="1">VLOOKUP(IF(RANDBETWEEN(1,100)&lt;=60, 1, IF(RANDBETWEEN(1,100)&lt;=75, 2, 3)),Datos1!$B$62:$C$64,2,FALSE)</f>
        <v>FMCG</v>
      </c>
      <c r="E442" s="1" t="str">
        <f ca="1">VLOOKUP(IF(RANDBETWEEN(1,100)&lt;=70, 1, IF(RANDBETWEEN(1,100)&lt;=70+10, 2, IF(RANDBETWEEN(1,100)&lt;=70+10+10, 3, IF(RANDBETWEEN(1,100)&lt;=70+10+10+10, 4, 5)))),Datos1!$B$66:$C$70,2,FALSE)</f>
        <v>Pending</v>
      </c>
      <c r="F442" s="1" t="str">
        <f>VLOOKUP(B442,Datos1!$F$1:$H$52,2,FALSE)</f>
        <v>Georgia</v>
      </c>
      <c r="G442" s="8">
        <f t="shared" ca="1" si="54"/>
        <v>930161</v>
      </c>
      <c r="H442" s="8">
        <f t="shared" ca="1" si="55"/>
        <v>576699.81999999995</v>
      </c>
      <c r="I442" s="9">
        <f t="shared" ca="1" si="48"/>
        <v>0.62</v>
      </c>
      <c r="J442" s="1" t="str">
        <f t="shared" si="49"/>
        <v>March</v>
      </c>
      <c r="K442" s="1">
        <f t="shared" si="50"/>
        <v>3</v>
      </c>
      <c r="L442" s="1" t="str">
        <f t="shared" si="51"/>
        <v>2020</v>
      </c>
      <c r="M442" s="1">
        <f t="shared" si="52"/>
        <v>12</v>
      </c>
      <c r="N442" s="10">
        <f t="shared" si="53"/>
        <v>1</v>
      </c>
    </row>
    <row r="443" spans="1:14" x14ac:dyDescent="0.25">
      <c r="A443" s="7">
        <v>43907</v>
      </c>
      <c r="B443" s="1" t="s">
        <v>47</v>
      </c>
      <c r="C443" s="1" t="str">
        <f>VLOOKUP(B443,Datos1!$F$1:$H$52,3,FALSE)</f>
        <v>Medium-sized business</v>
      </c>
      <c r="D443" s="1" t="str">
        <f ca="1">VLOOKUP(IF(RANDBETWEEN(1,100)&lt;=60, 1, IF(RANDBETWEEN(1,100)&lt;=75, 2, 3)),Datos1!$B$62:$C$64,2,FALSE)</f>
        <v>FMCG</v>
      </c>
      <c r="E443" s="1" t="str">
        <f ca="1">VLOOKUP(IF(RANDBETWEEN(1,100)&lt;=70, 1, IF(RANDBETWEEN(1,100)&lt;=70+10, 2, IF(RANDBETWEEN(1,100)&lt;=70+10+10, 3, IF(RANDBETWEEN(1,100)&lt;=70+10+10+10, 4, 5)))),Datos1!$B$66:$C$70,2,FALSE)</f>
        <v>Paid</v>
      </c>
      <c r="F443" s="1" t="str">
        <f>VLOOKUP(B443,Datos1!$F$1:$H$52,2,FALSE)</f>
        <v>Misuri</v>
      </c>
      <c r="G443" s="8">
        <f t="shared" ca="1" si="54"/>
        <v>338053</v>
      </c>
      <c r="H443" s="8">
        <f t="shared" ca="1" si="55"/>
        <v>165645.97</v>
      </c>
      <c r="I443" s="9">
        <f t="shared" ca="1" si="48"/>
        <v>0.49</v>
      </c>
      <c r="J443" s="1" t="str">
        <f t="shared" si="49"/>
        <v>March</v>
      </c>
      <c r="K443" s="1">
        <f t="shared" si="50"/>
        <v>3</v>
      </c>
      <c r="L443" s="1" t="str">
        <f t="shared" si="51"/>
        <v>2020</v>
      </c>
      <c r="M443" s="1">
        <f t="shared" si="52"/>
        <v>12</v>
      </c>
      <c r="N443" s="10">
        <f t="shared" si="53"/>
        <v>1</v>
      </c>
    </row>
    <row r="444" spans="1:14" x14ac:dyDescent="0.25">
      <c r="A444" s="7">
        <v>43908</v>
      </c>
      <c r="B444" s="1" t="s">
        <v>61</v>
      </c>
      <c r="C444" s="1" t="str">
        <f>VLOOKUP(B444,Datos1!$F$1:$H$52,3,FALSE)</f>
        <v>Corporation</v>
      </c>
      <c r="D444" s="1" t="str">
        <f ca="1">VLOOKUP(IF(RANDBETWEEN(1,100)&lt;=60, 1, IF(RANDBETWEEN(1,100)&lt;=75, 2, 3)),Datos1!$B$62:$C$64,2,FALSE)</f>
        <v>FMCG</v>
      </c>
      <c r="E444" s="1" t="str">
        <f ca="1">VLOOKUP(IF(RANDBETWEEN(1,100)&lt;=70, 1, IF(RANDBETWEEN(1,100)&lt;=70+10, 2, IF(RANDBETWEEN(1,100)&lt;=70+10+10, 3, IF(RANDBETWEEN(1,100)&lt;=70+10+10+10, 4, 5)))),Datos1!$B$66:$C$70,2,FALSE)</f>
        <v>Paid</v>
      </c>
      <c r="F444" s="1" t="str">
        <f>VLOOKUP(B444,Datos1!$F$1:$H$52,2,FALSE)</f>
        <v>Washington</v>
      </c>
      <c r="G444" s="8">
        <f t="shared" ca="1" si="54"/>
        <v>1271367</v>
      </c>
      <c r="H444" s="8">
        <f t="shared" ca="1" si="55"/>
        <v>444978.44999999995</v>
      </c>
      <c r="I444" s="9">
        <f t="shared" ca="1" si="48"/>
        <v>0.35</v>
      </c>
      <c r="J444" s="1" t="str">
        <f t="shared" si="49"/>
        <v>March</v>
      </c>
      <c r="K444" s="1">
        <f t="shared" si="50"/>
        <v>3</v>
      </c>
      <c r="L444" s="1" t="str">
        <f t="shared" si="51"/>
        <v>2020</v>
      </c>
      <c r="M444" s="1">
        <f t="shared" si="52"/>
        <v>12</v>
      </c>
      <c r="N444" s="10">
        <f t="shared" si="53"/>
        <v>1</v>
      </c>
    </row>
    <row r="445" spans="1:14" x14ac:dyDescent="0.25">
      <c r="A445" s="7">
        <v>43909</v>
      </c>
      <c r="B445" s="1" t="s">
        <v>57</v>
      </c>
      <c r="C445" s="1" t="str">
        <f>VLOOKUP(B445,Datos1!$F$1:$H$52,3,FALSE)</f>
        <v>Small business</v>
      </c>
      <c r="D445" s="1" t="str">
        <f ca="1">VLOOKUP(IF(RANDBETWEEN(1,100)&lt;=60, 1, IF(RANDBETWEEN(1,100)&lt;=75, 2, 3)),Datos1!$B$62:$C$64,2,FALSE)</f>
        <v>Contract Manufacturing</v>
      </c>
      <c r="E445" s="1" t="str">
        <f ca="1">VLOOKUP(IF(RANDBETWEEN(1,100)&lt;=70, 1, IF(RANDBETWEEN(1,100)&lt;=70+10, 2, IF(RANDBETWEEN(1,100)&lt;=70+10+10, 3, IF(RANDBETWEEN(1,100)&lt;=70+10+10+10, 4, 5)))),Datos1!$B$66:$C$70,2,FALSE)</f>
        <v>Paid</v>
      </c>
      <c r="F445" s="1" t="str">
        <f>VLOOKUP(B445,Datos1!$F$1:$H$52,2,FALSE)</f>
        <v>Florida</v>
      </c>
      <c r="G445" s="8">
        <f t="shared" ca="1" si="54"/>
        <v>78848</v>
      </c>
      <c r="H445" s="8">
        <f t="shared" ca="1" si="55"/>
        <v>28385.279999999999</v>
      </c>
      <c r="I445" s="9">
        <f t="shared" ca="1" si="48"/>
        <v>0.36</v>
      </c>
      <c r="J445" s="1" t="str">
        <f t="shared" si="49"/>
        <v>March</v>
      </c>
      <c r="K445" s="1">
        <f t="shared" si="50"/>
        <v>3</v>
      </c>
      <c r="L445" s="1" t="str">
        <f t="shared" si="51"/>
        <v>2020</v>
      </c>
      <c r="M445" s="1">
        <f t="shared" si="52"/>
        <v>12</v>
      </c>
      <c r="N445" s="10">
        <f t="shared" si="53"/>
        <v>1</v>
      </c>
    </row>
    <row r="446" spans="1:14" x14ac:dyDescent="0.25">
      <c r="A446" s="7">
        <v>43910</v>
      </c>
      <c r="B446" s="1" t="s">
        <v>59</v>
      </c>
      <c r="C446" s="1" t="str">
        <f>VLOOKUP(B446,Datos1!$F$1:$H$52,3,FALSE)</f>
        <v>Small business</v>
      </c>
      <c r="D446" s="1" t="str">
        <f ca="1">VLOOKUP(IF(RANDBETWEEN(1,100)&lt;=60, 1, IF(RANDBETWEEN(1,100)&lt;=75, 2, 3)),Datos1!$B$62:$C$64,2,FALSE)</f>
        <v>FMCG</v>
      </c>
      <c r="E446" s="1" t="str">
        <f ca="1">VLOOKUP(IF(RANDBETWEEN(1,100)&lt;=70, 1, IF(RANDBETWEEN(1,100)&lt;=70+10, 2, IF(RANDBETWEEN(1,100)&lt;=70+10+10, 3, IF(RANDBETWEEN(1,100)&lt;=70+10+10+10, 4, 5)))),Datos1!$B$66:$C$70,2,FALSE)</f>
        <v>Paid</v>
      </c>
      <c r="F446" s="1" t="str">
        <f>VLOOKUP(B446,Datos1!$F$1:$H$52,2,FALSE)</f>
        <v>Nueva Jersey</v>
      </c>
      <c r="G446" s="8">
        <f t="shared" ca="1" si="54"/>
        <v>72207</v>
      </c>
      <c r="H446" s="8">
        <f t="shared" ca="1" si="55"/>
        <v>46934.55</v>
      </c>
      <c r="I446" s="9">
        <f t="shared" ca="1" si="48"/>
        <v>0.65</v>
      </c>
      <c r="J446" s="1" t="str">
        <f t="shared" si="49"/>
        <v>March</v>
      </c>
      <c r="K446" s="1">
        <f t="shared" si="50"/>
        <v>3</v>
      </c>
      <c r="L446" s="1" t="str">
        <f t="shared" si="51"/>
        <v>2020</v>
      </c>
      <c r="M446" s="1">
        <f t="shared" si="52"/>
        <v>12</v>
      </c>
      <c r="N446" s="10">
        <f t="shared" si="53"/>
        <v>1</v>
      </c>
    </row>
    <row r="447" spans="1:14" x14ac:dyDescent="0.25">
      <c r="A447" s="7">
        <v>43911</v>
      </c>
      <c r="B447" s="1" t="s">
        <v>13</v>
      </c>
      <c r="C447" s="1" t="str">
        <f>VLOOKUP(B447,Datos1!$F$1:$H$52,3,FALSE)</f>
        <v>Medium-sized business</v>
      </c>
      <c r="D447" s="1" t="str">
        <f ca="1">VLOOKUP(IF(RANDBETWEEN(1,100)&lt;=60, 1, IF(RANDBETWEEN(1,100)&lt;=75, 2, 3)),Datos1!$B$62:$C$64,2,FALSE)</f>
        <v>FMCG</v>
      </c>
      <c r="E447" s="1" t="str">
        <f ca="1">VLOOKUP(IF(RANDBETWEEN(1,100)&lt;=70, 1, IF(RANDBETWEEN(1,100)&lt;=70+10, 2, IF(RANDBETWEEN(1,100)&lt;=70+10+10, 3, IF(RANDBETWEEN(1,100)&lt;=70+10+10+10, 4, 5)))),Datos1!$B$66:$C$70,2,FALSE)</f>
        <v>Paid</v>
      </c>
      <c r="F447" s="1" t="str">
        <f>VLOOKUP(B447,Datos1!$F$1:$H$52,2,FALSE)</f>
        <v>Carolina del Norte</v>
      </c>
      <c r="G447" s="8">
        <f t="shared" ca="1" si="54"/>
        <v>309105</v>
      </c>
      <c r="H447" s="8">
        <f t="shared" ca="1" si="55"/>
        <v>160734.6</v>
      </c>
      <c r="I447" s="9">
        <f t="shared" ca="1" si="48"/>
        <v>0.52</v>
      </c>
      <c r="J447" s="1" t="str">
        <f t="shared" si="49"/>
        <v>March</v>
      </c>
      <c r="K447" s="1">
        <f t="shared" si="50"/>
        <v>3</v>
      </c>
      <c r="L447" s="1" t="str">
        <f t="shared" si="51"/>
        <v>2020</v>
      </c>
      <c r="M447" s="1">
        <f t="shared" si="52"/>
        <v>12</v>
      </c>
      <c r="N447" s="10">
        <f t="shared" si="53"/>
        <v>1</v>
      </c>
    </row>
    <row r="448" spans="1:14" x14ac:dyDescent="0.25">
      <c r="A448" s="7">
        <v>43912</v>
      </c>
      <c r="B448" s="1" t="s">
        <v>45</v>
      </c>
      <c r="C448" s="1" t="str">
        <f>VLOOKUP(B448,Datos1!$F$1:$H$52,3,FALSE)</f>
        <v>Small business</v>
      </c>
      <c r="D448" s="1" t="str">
        <f ca="1">VLOOKUP(IF(RANDBETWEEN(1,100)&lt;=60, 1, IF(RANDBETWEEN(1,100)&lt;=75, 2, 3)),Datos1!$B$62:$C$64,2,FALSE)</f>
        <v>Industrial cereal products</v>
      </c>
      <c r="E448" s="1" t="str">
        <f ca="1">VLOOKUP(IF(RANDBETWEEN(1,100)&lt;=70, 1, IF(RANDBETWEEN(1,100)&lt;=70+10, 2, IF(RANDBETWEEN(1,100)&lt;=70+10+10, 3, IF(RANDBETWEEN(1,100)&lt;=70+10+10+10, 4, 5)))),Datos1!$B$66:$C$70,2,FALSE)</f>
        <v>Pending</v>
      </c>
      <c r="F448" s="1" t="str">
        <f>VLOOKUP(B448,Datos1!$F$1:$H$52,2,FALSE)</f>
        <v>Massachusetts</v>
      </c>
      <c r="G448" s="8">
        <f t="shared" ca="1" si="54"/>
        <v>228823</v>
      </c>
      <c r="H448" s="8">
        <f t="shared" ca="1" si="55"/>
        <v>77799.820000000007</v>
      </c>
      <c r="I448" s="9">
        <f t="shared" ca="1" si="48"/>
        <v>0.34</v>
      </c>
      <c r="J448" s="1" t="str">
        <f t="shared" si="49"/>
        <v>March</v>
      </c>
      <c r="K448" s="1">
        <f t="shared" si="50"/>
        <v>3</v>
      </c>
      <c r="L448" s="1" t="str">
        <f t="shared" si="51"/>
        <v>2020</v>
      </c>
      <c r="M448" s="1">
        <f t="shared" si="52"/>
        <v>12</v>
      </c>
      <c r="N448" s="10">
        <f t="shared" si="53"/>
        <v>1</v>
      </c>
    </row>
    <row r="449" spans="1:14" x14ac:dyDescent="0.25">
      <c r="A449" s="7">
        <v>43913</v>
      </c>
      <c r="B449" s="1" t="s">
        <v>26</v>
      </c>
      <c r="C449" s="1" t="str">
        <f>VLOOKUP(B449,Datos1!$F$1:$H$52,3,FALSE)</f>
        <v>Corporation</v>
      </c>
      <c r="D449" s="1" t="str">
        <f ca="1">VLOOKUP(IF(RANDBETWEEN(1,100)&lt;=60, 1, IF(RANDBETWEEN(1,100)&lt;=75, 2, 3)),Datos1!$B$62:$C$64,2,FALSE)</f>
        <v>Contract Manufacturing</v>
      </c>
      <c r="E449" s="1" t="str">
        <f ca="1">VLOOKUP(IF(RANDBETWEEN(1,100)&lt;=70, 1, IF(RANDBETWEEN(1,100)&lt;=70+10, 2, IF(RANDBETWEEN(1,100)&lt;=70+10+10, 3, IF(RANDBETWEEN(1,100)&lt;=70+10+10+10, 4, 5)))),Datos1!$B$66:$C$70,2,FALSE)</f>
        <v>Paid</v>
      </c>
      <c r="F449" s="1" t="str">
        <f>VLOOKUP(B449,Datos1!$F$1:$H$52,2,FALSE)</f>
        <v>Nueva Jersey</v>
      </c>
      <c r="G449" s="8">
        <f t="shared" ca="1" si="54"/>
        <v>1524831</v>
      </c>
      <c r="H449" s="8">
        <f t="shared" ca="1" si="55"/>
        <v>457449.3</v>
      </c>
      <c r="I449" s="9">
        <f t="shared" ca="1" si="48"/>
        <v>0.3</v>
      </c>
      <c r="J449" s="1" t="str">
        <f t="shared" si="49"/>
        <v>March</v>
      </c>
      <c r="K449" s="1">
        <f t="shared" si="50"/>
        <v>3</v>
      </c>
      <c r="L449" s="1" t="str">
        <f t="shared" si="51"/>
        <v>2020</v>
      </c>
      <c r="M449" s="1">
        <f t="shared" si="52"/>
        <v>13</v>
      </c>
      <c r="N449" s="10">
        <f t="shared" si="53"/>
        <v>1</v>
      </c>
    </row>
    <row r="450" spans="1:14" x14ac:dyDescent="0.25">
      <c r="A450" s="7">
        <v>43914</v>
      </c>
      <c r="B450" s="1" t="s">
        <v>30</v>
      </c>
      <c r="C450" s="1" t="str">
        <f>VLOOKUP(B450,Datos1!$F$1:$H$52,3,FALSE)</f>
        <v>Medium-sized business</v>
      </c>
      <c r="D450" s="1" t="str">
        <f ca="1">VLOOKUP(IF(RANDBETWEEN(1,100)&lt;=60, 1, IF(RANDBETWEEN(1,100)&lt;=75, 2, 3)),Datos1!$B$62:$C$64,2,FALSE)</f>
        <v>Industrial cereal products</v>
      </c>
      <c r="E450" s="1" t="str">
        <f ca="1">VLOOKUP(IF(RANDBETWEEN(1,100)&lt;=70, 1, IF(RANDBETWEEN(1,100)&lt;=70+10, 2, IF(RANDBETWEEN(1,100)&lt;=70+10+10, 3, IF(RANDBETWEEN(1,100)&lt;=70+10+10+10, 4, 5)))),Datos1!$B$66:$C$70,2,FALSE)</f>
        <v>Paid</v>
      </c>
      <c r="F450" s="1" t="str">
        <f>VLOOKUP(B450,Datos1!$F$1:$H$52,2,FALSE)</f>
        <v>Washington</v>
      </c>
      <c r="G450" s="8">
        <f t="shared" ca="1" si="54"/>
        <v>309684</v>
      </c>
      <c r="H450" s="8">
        <f t="shared" ca="1" si="55"/>
        <v>80517.84</v>
      </c>
      <c r="I450" s="9">
        <f t="shared" ref="I450:I513" ca="1" si="56">IF(D450="FMCG",(RANDBETWEEN(35,65)/100),IF(D450="Industrial cereal products",(RANDBETWEEN(15,35)/100),(RANDBETWEEN(20,40)/100)))</f>
        <v>0.26</v>
      </c>
      <c r="J450" s="1" t="str">
        <f t="shared" ref="J450:J513" si="57">IF(TEXT(A450,"MMMM")="enero","January",IF(TEXT(A450,"MMMM")="febrero","February",IF(TEXT(A450,"MMMM")="marzo","March",IF(TEXT(A450,"MMMM")="abril","April",
IF(TEXT(A450,"MMMM")="mayo","May",IF(TEXT(A450,"MMMM")="junio","June",IF(TEXT(A450,"MMMM")="julio","July",IF(TEXT(A450,"MMMM")="agosto","August",
IF(TEXT(A450,"MMMM")="Septiembre","September",IF(TEXT(A450,"MMMM")="Octubre","October",IF(TEXT(A450,"MMMM")="noviembre","November","December")))))))))))</f>
        <v>March</v>
      </c>
      <c r="K450" s="1">
        <f t="shared" ref="K450:K513" si="58">MONTH(A450)</f>
        <v>3</v>
      </c>
      <c r="L450" s="1" t="str">
        <f t="shared" ref="L450:L513" si="59">TEXT(A450,"AAAA")</f>
        <v>2020</v>
      </c>
      <c r="M450" s="1">
        <f t="shared" ref="M450:M513" si="60">WEEKNUM(A450,2)</f>
        <v>13</v>
      </c>
      <c r="N450" s="10">
        <f t="shared" ref="N450:N513" si="61">INT((MONTH(A450)-1)/3)+1</f>
        <v>1</v>
      </c>
    </row>
    <row r="451" spans="1:14" x14ac:dyDescent="0.25">
      <c r="A451" s="7">
        <v>43915</v>
      </c>
      <c r="B451" s="1" t="s">
        <v>44</v>
      </c>
      <c r="C451" s="1" t="str">
        <f>VLOOKUP(B451,Datos1!$F$1:$H$52,3,FALSE)</f>
        <v>Corporation</v>
      </c>
      <c r="D451" s="1" t="str">
        <f ca="1">VLOOKUP(IF(RANDBETWEEN(1,100)&lt;=60, 1, IF(RANDBETWEEN(1,100)&lt;=75, 2, 3)),Datos1!$B$62:$C$64,2,FALSE)</f>
        <v>FMCG</v>
      </c>
      <c r="E4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451" s="1" t="str">
        <f>VLOOKUP(B451,Datos1!$F$1:$H$52,2,FALSE)</f>
        <v>Arizona</v>
      </c>
      <c r="G451" s="8">
        <f t="shared" ref="G451:G514" ca="1" si="62">IF(C451="Small business",RANDBETWEEN(70000,250000),IF(C451="Medium-sized business",RANDBETWEEN(250000,500000),RANDBETWEEN(500000,1800000)))</f>
        <v>1168097</v>
      </c>
      <c r="H451" s="8">
        <f t="shared" ref="H451:H514" ca="1" si="63">G451*I451</f>
        <v>490600.74</v>
      </c>
      <c r="I451" s="9">
        <f t="shared" ca="1" si="56"/>
        <v>0.42</v>
      </c>
      <c r="J451" s="1" t="str">
        <f t="shared" si="57"/>
        <v>March</v>
      </c>
      <c r="K451" s="1">
        <f t="shared" si="58"/>
        <v>3</v>
      </c>
      <c r="L451" s="1" t="str">
        <f t="shared" si="59"/>
        <v>2020</v>
      </c>
      <c r="M451" s="1">
        <f t="shared" si="60"/>
        <v>13</v>
      </c>
      <c r="N451" s="10">
        <f t="shared" si="61"/>
        <v>1</v>
      </c>
    </row>
    <row r="452" spans="1:14" x14ac:dyDescent="0.25">
      <c r="A452" s="7">
        <v>43916</v>
      </c>
      <c r="B452" s="1" t="s">
        <v>33</v>
      </c>
      <c r="C452" s="1" t="str">
        <f>VLOOKUP(B452,Datos1!$F$1:$H$52,3,FALSE)</f>
        <v>Corporation</v>
      </c>
      <c r="D452" s="1" t="str">
        <f ca="1">VLOOKUP(IF(RANDBETWEEN(1,100)&lt;=60, 1, IF(RANDBETWEEN(1,100)&lt;=75, 2, 3)),Datos1!$B$62:$C$64,2,FALSE)</f>
        <v>Contract Manufacturing</v>
      </c>
      <c r="E452" s="1" t="str">
        <f ca="1">VLOOKUP(IF(RANDBETWEEN(1,100)&lt;=70, 1, IF(RANDBETWEEN(1,100)&lt;=70+10, 2, IF(RANDBETWEEN(1,100)&lt;=70+10+10, 3, IF(RANDBETWEEN(1,100)&lt;=70+10+10+10, 4, 5)))),Datos1!$B$66:$C$70,2,FALSE)</f>
        <v>Paid</v>
      </c>
      <c r="F452" s="1" t="str">
        <f>VLOOKUP(B452,Datos1!$F$1:$H$52,2,FALSE)</f>
        <v>Tennessee</v>
      </c>
      <c r="G452" s="8">
        <f t="shared" ca="1" si="62"/>
        <v>1140901</v>
      </c>
      <c r="H452" s="8">
        <f t="shared" ca="1" si="63"/>
        <v>330861.28999999998</v>
      </c>
      <c r="I452" s="9">
        <f t="shared" ca="1" si="56"/>
        <v>0.28999999999999998</v>
      </c>
      <c r="J452" s="1" t="str">
        <f t="shared" si="57"/>
        <v>March</v>
      </c>
      <c r="K452" s="1">
        <f t="shared" si="58"/>
        <v>3</v>
      </c>
      <c r="L452" s="1" t="str">
        <f t="shared" si="59"/>
        <v>2020</v>
      </c>
      <c r="M452" s="1">
        <f t="shared" si="60"/>
        <v>13</v>
      </c>
      <c r="N452" s="10">
        <f t="shared" si="61"/>
        <v>1</v>
      </c>
    </row>
    <row r="453" spans="1:14" x14ac:dyDescent="0.25">
      <c r="A453" s="7">
        <v>43917</v>
      </c>
      <c r="B453" s="1" t="s">
        <v>25</v>
      </c>
      <c r="C453" s="1" t="str">
        <f>VLOOKUP(B453,Datos1!$F$1:$H$52,3,FALSE)</f>
        <v>Corporation</v>
      </c>
      <c r="D453" s="1" t="str">
        <f ca="1">VLOOKUP(IF(RANDBETWEEN(1,100)&lt;=60, 1, IF(RANDBETWEEN(1,100)&lt;=75, 2, 3)),Datos1!$B$62:$C$64,2,FALSE)</f>
        <v>FMCG</v>
      </c>
      <c r="E453" s="1" t="str">
        <f ca="1">VLOOKUP(IF(RANDBETWEEN(1,100)&lt;=70, 1, IF(RANDBETWEEN(1,100)&lt;=70+10, 2, IF(RANDBETWEEN(1,100)&lt;=70+10+10, 3, IF(RANDBETWEEN(1,100)&lt;=70+10+10+10, 4, 5)))),Datos1!$B$66:$C$70,2,FALSE)</f>
        <v>Pending</v>
      </c>
      <c r="F453" s="1" t="str">
        <f>VLOOKUP(B453,Datos1!$F$1:$H$52,2,FALSE)</f>
        <v>Míchigan</v>
      </c>
      <c r="G453" s="8">
        <f t="shared" ca="1" si="62"/>
        <v>1741048</v>
      </c>
      <c r="H453" s="8">
        <f t="shared" ca="1" si="63"/>
        <v>1114270.72</v>
      </c>
      <c r="I453" s="9">
        <f t="shared" ca="1" si="56"/>
        <v>0.64</v>
      </c>
      <c r="J453" s="1" t="str">
        <f t="shared" si="57"/>
        <v>March</v>
      </c>
      <c r="K453" s="1">
        <f t="shared" si="58"/>
        <v>3</v>
      </c>
      <c r="L453" s="1" t="str">
        <f t="shared" si="59"/>
        <v>2020</v>
      </c>
      <c r="M453" s="1">
        <f t="shared" si="60"/>
        <v>13</v>
      </c>
      <c r="N453" s="10">
        <f t="shared" si="61"/>
        <v>1</v>
      </c>
    </row>
    <row r="454" spans="1:14" x14ac:dyDescent="0.25">
      <c r="A454" s="7">
        <v>43918</v>
      </c>
      <c r="B454" s="1" t="s">
        <v>38</v>
      </c>
      <c r="C454" s="1" t="str">
        <f>VLOOKUP(B454,Datos1!$F$1:$H$52,3,FALSE)</f>
        <v>Small business</v>
      </c>
      <c r="D454" s="1" t="str">
        <f ca="1">VLOOKUP(IF(RANDBETWEEN(1,100)&lt;=60, 1, IF(RANDBETWEEN(1,100)&lt;=75, 2, 3)),Datos1!$B$62:$C$64,2,FALSE)</f>
        <v>FMCG</v>
      </c>
      <c r="E454" s="1" t="str">
        <f ca="1">VLOOKUP(IF(RANDBETWEEN(1,100)&lt;=70, 1, IF(RANDBETWEEN(1,100)&lt;=70+10, 2, IF(RANDBETWEEN(1,100)&lt;=70+10+10, 3, IF(RANDBETWEEN(1,100)&lt;=70+10+10+10, 4, 5)))),Datos1!$B$66:$C$70,2,FALSE)</f>
        <v>Paid</v>
      </c>
      <c r="F454" s="1" t="str">
        <f>VLOOKUP(B454,Datos1!$F$1:$H$52,2,FALSE)</f>
        <v>Tennessee</v>
      </c>
      <c r="G454" s="8">
        <f t="shared" ca="1" si="62"/>
        <v>81074</v>
      </c>
      <c r="H454" s="8">
        <f t="shared" ca="1" si="63"/>
        <v>38104.78</v>
      </c>
      <c r="I454" s="9">
        <f t="shared" ca="1" si="56"/>
        <v>0.47</v>
      </c>
      <c r="J454" s="1" t="str">
        <f t="shared" si="57"/>
        <v>March</v>
      </c>
      <c r="K454" s="1">
        <f t="shared" si="58"/>
        <v>3</v>
      </c>
      <c r="L454" s="1" t="str">
        <f t="shared" si="59"/>
        <v>2020</v>
      </c>
      <c r="M454" s="1">
        <f t="shared" si="60"/>
        <v>13</v>
      </c>
      <c r="N454" s="10">
        <f t="shared" si="61"/>
        <v>1</v>
      </c>
    </row>
    <row r="455" spans="1:14" x14ac:dyDescent="0.25">
      <c r="A455" s="7">
        <v>43919</v>
      </c>
      <c r="B455" s="1" t="s">
        <v>12</v>
      </c>
      <c r="C455" s="1" t="str">
        <f>VLOOKUP(B455,Datos1!$F$1:$H$52,3,FALSE)</f>
        <v>Corporation</v>
      </c>
      <c r="D455" s="1" t="str">
        <f ca="1">VLOOKUP(IF(RANDBETWEEN(1,100)&lt;=60, 1, IF(RANDBETWEEN(1,100)&lt;=75, 2, 3)),Datos1!$B$62:$C$64,2,FALSE)</f>
        <v>FMCG</v>
      </c>
      <c r="E455" s="1" t="str">
        <f ca="1">VLOOKUP(IF(RANDBETWEEN(1,100)&lt;=70, 1, IF(RANDBETWEEN(1,100)&lt;=70+10, 2, IF(RANDBETWEEN(1,100)&lt;=70+10+10, 3, IF(RANDBETWEEN(1,100)&lt;=70+10+10+10, 4, 5)))),Datos1!$B$66:$C$70,2,FALSE)</f>
        <v>Paid</v>
      </c>
      <c r="F455" s="1" t="str">
        <f>VLOOKUP(B455,Datos1!$F$1:$H$52,2,FALSE)</f>
        <v>Washington</v>
      </c>
      <c r="G455" s="8">
        <f t="shared" ca="1" si="62"/>
        <v>1497494</v>
      </c>
      <c r="H455" s="8">
        <f t="shared" ca="1" si="63"/>
        <v>928446.28</v>
      </c>
      <c r="I455" s="9">
        <f t="shared" ca="1" si="56"/>
        <v>0.62</v>
      </c>
      <c r="J455" s="1" t="str">
        <f t="shared" si="57"/>
        <v>March</v>
      </c>
      <c r="K455" s="1">
        <f t="shared" si="58"/>
        <v>3</v>
      </c>
      <c r="L455" s="1" t="str">
        <f t="shared" si="59"/>
        <v>2020</v>
      </c>
      <c r="M455" s="1">
        <f t="shared" si="60"/>
        <v>13</v>
      </c>
      <c r="N455" s="10">
        <f t="shared" si="61"/>
        <v>1</v>
      </c>
    </row>
    <row r="456" spans="1:14" x14ac:dyDescent="0.25">
      <c r="A456" s="7">
        <v>43920</v>
      </c>
      <c r="B456" s="1" t="s">
        <v>61</v>
      </c>
      <c r="C456" s="1" t="str">
        <f>VLOOKUP(B456,Datos1!$F$1:$H$52,3,FALSE)</f>
        <v>Corporation</v>
      </c>
      <c r="D456" s="1" t="str">
        <f ca="1">VLOOKUP(IF(RANDBETWEEN(1,100)&lt;=60, 1, IF(RANDBETWEEN(1,100)&lt;=75, 2, 3)),Datos1!$B$62:$C$64,2,FALSE)</f>
        <v>FMCG</v>
      </c>
      <c r="E456" s="1" t="str">
        <f ca="1">VLOOKUP(IF(RANDBETWEEN(1,100)&lt;=70, 1, IF(RANDBETWEEN(1,100)&lt;=70+10, 2, IF(RANDBETWEEN(1,100)&lt;=70+10+10, 3, IF(RANDBETWEEN(1,100)&lt;=70+10+10+10, 4, 5)))),Datos1!$B$66:$C$70,2,FALSE)</f>
        <v>Paid</v>
      </c>
      <c r="F456" s="1" t="str">
        <f>VLOOKUP(B456,Datos1!$F$1:$H$52,2,FALSE)</f>
        <v>Washington</v>
      </c>
      <c r="G456" s="8">
        <f t="shared" ca="1" si="62"/>
        <v>770767</v>
      </c>
      <c r="H456" s="8">
        <f t="shared" ca="1" si="63"/>
        <v>431629.52</v>
      </c>
      <c r="I456" s="9">
        <f t="shared" ca="1" si="56"/>
        <v>0.56000000000000005</v>
      </c>
      <c r="J456" s="1" t="str">
        <f t="shared" si="57"/>
        <v>March</v>
      </c>
      <c r="K456" s="1">
        <f t="shared" si="58"/>
        <v>3</v>
      </c>
      <c r="L456" s="1" t="str">
        <f t="shared" si="59"/>
        <v>2020</v>
      </c>
      <c r="M456" s="1">
        <f t="shared" si="60"/>
        <v>14</v>
      </c>
      <c r="N456" s="10">
        <f t="shared" si="61"/>
        <v>1</v>
      </c>
    </row>
    <row r="457" spans="1:14" x14ac:dyDescent="0.25">
      <c r="A457" s="7">
        <v>43921</v>
      </c>
      <c r="B457" s="1" t="s">
        <v>50</v>
      </c>
      <c r="C457" s="1" t="str">
        <f>VLOOKUP(B457,Datos1!$F$1:$H$52,3,FALSE)</f>
        <v>Small business</v>
      </c>
      <c r="D457" s="1" t="str">
        <f ca="1">VLOOKUP(IF(RANDBETWEEN(1,100)&lt;=60, 1, IF(RANDBETWEEN(1,100)&lt;=75, 2, 3)),Datos1!$B$62:$C$64,2,FALSE)</f>
        <v>Contract Manufacturing</v>
      </c>
      <c r="E457" s="1" t="str">
        <f ca="1">VLOOKUP(IF(RANDBETWEEN(1,100)&lt;=70, 1, IF(RANDBETWEEN(1,100)&lt;=70+10, 2, IF(RANDBETWEEN(1,100)&lt;=70+10+10, 3, IF(RANDBETWEEN(1,100)&lt;=70+10+10+10, 4, 5)))),Datos1!$B$66:$C$70,2,FALSE)</f>
        <v>Paid</v>
      </c>
      <c r="F457" s="1" t="str">
        <f>VLOOKUP(B457,Datos1!$F$1:$H$52,2,FALSE)</f>
        <v>Florida</v>
      </c>
      <c r="G457" s="8">
        <f t="shared" ca="1" si="62"/>
        <v>248520</v>
      </c>
      <c r="H457" s="8">
        <f t="shared" ca="1" si="63"/>
        <v>89467.199999999997</v>
      </c>
      <c r="I457" s="9">
        <f t="shared" ca="1" si="56"/>
        <v>0.36</v>
      </c>
      <c r="J457" s="1" t="str">
        <f t="shared" si="57"/>
        <v>March</v>
      </c>
      <c r="K457" s="1">
        <f t="shared" si="58"/>
        <v>3</v>
      </c>
      <c r="L457" s="1" t="str">
        <f t="shared" si="59"/>
        <v>2020</v>
      </c>
      <c r="M457" s="1">
        <f t="shared" si="60"/>
        <v>14</v>
      </c>
      <c r="N457" s="10">
        <f t="shared" si="61"/>
        <v>1</v>
      </c>
    </row>
    <row r="458" spans="1:14" x14ac:dyDescent="0.25">
      <c r="A458" s="7">
        <v>43922</v>
      </c>
      <c r="B458" s="1" t="s">
        <v>25</v>
      </c>
      <c r="C458" s="1" t="str">
        <f>VLOOKUP(B458,Datos1!$F$1:$H$52,3,FALSE)</f>
        <v>Corporation</v>
      </c>
      <c r="D458" s="1" t="str">
        <f ca="1">VLOOKUP(IF(RANDBETWEEN(1,100)&lt;=60, 1, IF(RANDBETWEEN(1,100)&lt;=75, 2, 3)),Datos1!$B$62:$C$64,2,FALSE)</f>
        <v>FMCG</v>
      </c>
      <c r="E458" s="1" t="str">
        <f ca="1">VLOOKUP(IF(RANDBETWEEN(1,100)&lt;=70, 1, IF(RANDBETWEEN(1,100)&lt;=70+10, 2, IF(RANDBETWEEN(1,100)&lt;=70+10+10, 3, IF(RANDBETWEEN(1,100)&lt;=70+10+10+10, 4, 5)))),Datos1!$B$66:$C$70,2,FALSE)</f>
        <v>Pending</v>
      </c>
      <c r="F458" s="1" t="str">
        <f>VLOOKUP(B458,Datos1!$F$1:$H$52,2,FALSE)</f>
        <v>Míchigan</v>
      </c>
      <c r="G458" s="8">
        <f t="shared" ca="1" si="62"/>
        <v>844596</v>
      </c>
      <c r="H458" s="8">
        <f t="shared" ca="1" si="63"/>
        <v>405406.07999999996</v>
      </c>
      <c r="I458" s="9">
        <f t="shared" ca="1" si="56"/>
        <v>0.48</v>
      </c>
      <c r="J458" s="1" t="str">
        <f t="shared" si="57"/>
        <v>April</v>
      </c>
      <c r="K458" s="1">
        <f t="shared" si="58"/>
        <v>4</v>
      </c>
      <c r="L458" s="1" t="str">
        <f t="shared" si="59"/>
        <v>2020</v>
      </c>
      <c r="M458" s="1">
        <f t="shared" si="60"/>
        <v>14</v>
      </c>
      <c r="N458" s="10">
        <f t="shared" si="61"/>
        <v>2</v>
      </c>
    </row>
    <row r="459" spans="1:14" x14ac:dyDescent="0.25">
      <c r="A459" s="7">
        <v>43923</v>
      </c>
      <c r="B459" s="1" t="s">
        <v>32</v>
      </c>
      <c r="C459" s="1" t="str">
        <f>VLOOKUP(B459,Datos1!$F$1:$H$52,3,FALSE)</f>
        <v>Corporation</v>
      </c>
      <c r="D459" s="1" t="str">
        <f ca="1">VLOOKUP(IF(RANDBETWEEN(1,100)&lt;=60, 1, IF(RANDBETWEEN(1,100)&lt;=75, 2, 3)),Datos1!$B$62:$C$64,2,FALSE)</f>
        <v>FMCG</v>
      </c>
      <c r="E459" s="1" t="str">
        <f ca="1">VLOOKUP(IF(RANDBETWEEN(1,100)&lt;=70, 1, IF(RANDBETWEEN(1,100)&lt;=70+10, 2, IF(RANDBETWEEN(1,100)&lt;=70+10+10, 3, IF(RANDBETWEEN(1,100)&lt;=70+10+10+10, 4, 5)))),Datos1!$B$66:$C$70,2,FALSE)</f>
        <v>Paid</v>
      </c>
      <c r="F459" s="1" t="str">
        <f>VLOOKUP(B459,Datos1!$F$1:$H$52,2,FALSE)</f>
        <v>Ohio</v>
      </c>
      <c r="G459" s="8">
        <f t="shared" ca="1" si="62"/>
        <v>1469197</v>
      </c>
      <c r="H459" s="8">
        <f t="shared" ca="1" si="63"/>
        <v>925594.11</v>
      </c>
      <c r="I459" s="9">
        <f t="shared" ca="1" si="56"/>
        <v>0.63</v>
      </c>
      <c r="J459" s="1" t="str">
        <f t="shared" si="57"/>
        <v>April</v>
      </c>
      <c r="K459" s="1">
        <f t="shared" si="58"/>
        <v>4</v>
      </c>
      <c r="L459" s="1" t="str">
        <f t="shared" si="59"/>
        <v>2020</v>
      </c>
      <c r="M459" s="1">
        <f t="shared" si="60"/>
        <v>14</v>
      </c>
      <c r="N459" s="10">
        <f t="shared" si="61"/>
        <v>2</v>
      </c>
    </row>
    <row r="460" spans="1:14" x14ac:dyDescent="0.25">
      <c r="A460" s="7">
        <v>43924</v>
      </c>
      <c r="B460" s="1" t="s">
        <v>40</v>
      </c>
      <c r="C460" s="1" t="str">
        <f>VLOOKUP(B460,Datos1!$F$1:$H$52,3,FALSE)</f>
        <v>Corporation</v>
      </c>
      <c r="D460" s="1" t="str">
        <f ca="1">VLOOKUP(IF(RANDBETWEEN(1,100)&lt;=60, 1, IF(RANDBETWEEN(1,100)&lt;=75, 2, 3)),Datos1!$B$62:$C$64,2,FALSE)</f>
        <v>Contract Manufacturing</v>
      </c>
      <c r="E460" s="1" t="str">
        <f ca="1">VLOOKUP(IF(RANDBETWEEN(1,100)&lt;=70, 1, IF(RANDBETWEEN(1,100)&lt;=70+10, 2, IF(RANDBETWEEN(1,100)&lt;=70+10+10, 3, IF(RANDBETWEEN(1,100)&lt;=70+10+10+10, 4, 5)))),Datos1!$B$66:$C$70,2,FALSE)</f>
        <v>Overdue</v>
      </c>
      <c r="F460" s="1" t="str">
        <f>VLOOKUP(B460,Datos1!$F$1:$H$52,2,FALSE)</f>
        <v>Indiana</v>
      </c>
      <c r="G460" s="8">
        <f t="shared" ca="1" si="62"/>
        <v>742306</v>
      </c>
      <c r="H460" s="8">
        <f t="shared" ca="1" si="63"/>
        <v>259807.09999999998</v>
      </c>
      <c r="I460" s="9">
        <f t="shared" ca="1" si="56"/>
        <v>0.35</v>
      </c>
      <c r="J460" s="1" t="str">
        <f t="shared" si="57"/>
        <v>April</v>
      </c>
      <c r="K460" s="1">
        <f t="shared" si="58"/>
        <v>4</v>
      </c>
      <c r="L460" s="1" t="str">
        <f t="shared" si="59"/>
        <v>2020</v>
      </c>
      <c r="M460" s="1">
        <f t="shared" si="60"/>
        <v>14</v>
      </c>
      <c r="N460" s="10">
        <f t="shared" si="61"/>
        <v>2</v>
      </c>
    </row>
    <row r="461" spans="1:14" x14ac:dyDescent="0.25">
      <c r="A461" s="7">
        <v>43925</v>
      </c>
      <c r="B461" s="1" t="s">
        <v>57</v>
      </c>
      <c r="C461" s="1" t="str">
        <f>VLOOKUP(B461,Datos1!$F$1:$H$52,3,FALSE)</f>
        <v>Small business</v>
      </c>
      <c r="D461" s="1" t="str">
        <f ca="1">VLOOKUP(IF(RANDBETWEEN(1,100)&lt;=60, 1, IF(RANDBETWEEN(1,100)&lt;=75, 2, 3)),Datos1!$B$62:$C$64,2,FALSE)</f>
        <v>Industrial cereal products</v>
      </c>
      <c r="E461" s="1" t="str">
        <f ca="1">VLOOKUP(IF(RANDBETWEEN(1,100)&lt;=70, 1, IF(RANDBETWEEN(1,100)&lt;=70+10, 2, IF(RANDBETWEEN(1,100)&lt;=70+10+10, 3, IF(RANDBETWEEN(1,100)&lt;=70+10+10+10, 4, 5)))),Datos1!$B$66:$C$70,2,FALSE)</f>
        <v>Paid</v>
      </c>
      <c r="F461" s="1" t="str">
        <f>VLOOKUP(B461,Datos1!$F$1:$H$52,2,FALSE)</f>
        <v>Florida</v>
      </c>
      <c r="G461" s="8">
        <f t="shared" ca="1" si="62"/>
        <v>193536</v>
      </c>
      <c r="H461" s="8">
        <f t="shared" ca="1" si="63"/>
        <v>44513.279999999999</v>
      </c>
      <c r="I461" s="9">
        <f t="shared" ca="1" si="56"/>
        <v>0.23</v>
      </c>
      <c r="J461" s="1" t="str">
        <f t="shared" si="57"/>
        <v>April</v>
      </c>
      <c r="K461" s="1">
        <f t="shared" si="58"/>
        <v>4</v>
      </c>
      <c r="L461" s="1" t="str">
        <f t="shared" si="59"/>
        <v>2020</v>
      </c>
      <c r="M461" s="1">
        <f t="shared" si="60"/>
        <v>14</v>
      </c>
      <c r="N461" s="10">
        <f t="shared" si="61"/>
        <v>2</v>
      </c>
    </row>
    <row r="462" spans="1:14" x14ac:dyDescent="0.25">
      <c r="A462" s="7">
        <v>43926</v>
      </c>
      <c r="B462" s="1" t="s">
        <v>24</v>
      </c>
      <c r="C462" s="1" t="str">
        <f>VLOOKUP(B462,Datos1!$F$1:$H$52,3,FALSE)</f>
        <v>Medium-sized business</v>
      </c>
      <c r="D462" s="1" t="str">
        <f ca="1">VLOOKUP(IF(RANDBETWEEN(1,100)&lt;=60, 1, IF(RANDBETWEEN(1,100)&lt;=75, 2, 3)),Datos1!$B$62:$C$64,2,FALSE)</f>
        <v>Industrial cereal products</v>
      </c>
      <c r="E462" s="1" t="str">
        <f ca="1">VLOOKUP(IF(RANDBETWEEN(1,100)&lt;=70, 1, IF(RANDBETWEEN(1,100)&lt;=70+10, 2, IF(RANDBETWEEN(1,100)&lt;=70+10+10, 3, IF(RANDBETWEEN(1,100)&lt;=70+10+10+10, 4, 5)))),Datos1!$B$66:$C$70,2,FALSE)</f>
        <v>Paid</v>
      </c>
      <c r="F462" s="1" t="str">
        <f>VLOOKUP(B462,Datos1!$F$1:$H$52,2,FALSE)</f>
        <v>Misuri</v>
      </c>
      <c r="G462" s="8">
        <f t="shared" ca="1" si="62"/>
        <v>437563</v>
      </c>
      <c r="H462" s="8">
        <f t="shared" ca="1" si="63"/>
        <v>148771.42000000001</v>
      </c>
      <c r="I462" s="9">
        <f t="shared" ca="1" si="56"/>
        <v>0.34</v>
      </c>
      <c r="J462" s="1" t="str">
        <f t="shared" si="57"/>
        <v>April</v>
      </c>
      <c r="K462" s="1">
        <f t="shared" si="58"/>
        <v>4</v>
      </c>
      <c r="L462" s="1" t="str">
        <f t="shared" si="59"/>
        <v>2020</v>
      </c>
      <c r="M462" s="1">
        <f t="shared" si="60"/>
        <v>14</v>
      </c>
      <c r="N462" s="10">
        <f t="shared" si="61"/>
        <v>2</v>
      </c>
    </row>
    <row r="463" spans="1:14" x14ac:dyDescent="0.25">
      <c r="A463" s="7">
        <v>43927</v>
      </c>
      <c r="B463" s="1" t="s">
        <v>23</v>
      </c>
      <c r="C463" s="1" t="str">
        <f>VLOOKUP(B463,Datos1!$F$1:$H$52,3,FALSE)</f>
        <v>Corporation</v>
      </c>
      <c r="D463" s="1" t="str">
        <f ca="1">VLOOKUP(IF(RANDBETWEEN(1,100)&lt;=60, 1, IF(RANDBETWEEN(1,100)&lt;=75, 2, 3)),Datos1!$B$62:$C$64,2,FALSE)</f>
        <v>FMCG</v>
      </c>
      <c r="E463" s="1" t="str">
        <f ca="1">VLOOKUP(IF(RANDBETWEEN(1,100)&lt;=70, 1, IF(RANDBETWEEN(1,100)&lt;=70+10, 2, IF(RANDBETWEEN(1,100)&lt;=70+10+10, 3, IF(RANDBETWEEN(1,100)&lt;=70+10+10+10, 4, 5)))),Datos1!$B$66:$C$70,2,FALSE)</f>
        <v>Paid</v>
      </c>
      <c r="F463" s="1" t="str">
        <f>VLOOKUP(B463,Datos1!$F$1:$H$52,2,FALSE)</f>
        <v>Nueva Jersey</v>
      </c>
      <c r="G463" s="8">
        <f t="shared" ca="1" si="62"/>
        <v>1330635</v>
      </c>
      <c r="H463" s="8">
        <f t="shared" ca="1" si="63"/>
        <v>864912.75</v>
      </c>
      <c r="I463" s="9">
        <f t="shared" ca="1" si="56"/>
        <v>0.65</v>
      </c>
      <c r="J463" s="1" t="str">
        <f t="shared" si="57"/>
        <v>April</v>
      </c>
      <c r="K463" s="1">
        <f t="shared" si="58"/>
        <v>4</v>
      </c>
      <c r="L463" s="1" t="str">
        <f t="shared" si="59"/>
        <v>2020</v>
      </c>
      <c r="M463" s="1">
        <f t="shared" si="60"/>
        <v>15</v>
      </c>
      <c r="N463" s="10">
        <f t="shared" si="61"/>
        <v>2</v>
      </c>
    </row>
    <row r="464" spans="1:14" x14ac:dyDescent="0.25">
      <c r="A464" s="7">
        <v>43928</v>
      </c>
      <c r="B464" s="1" t="s">
        <v>16</v>
      </c>
      <c r="C464" s="1" t="str">
        <f>VLOOKUP(B464,Datos1!$F$1:$H$52,3,FALSE)</f>
        <v>Small business</v>
      </c>
      <c r="D464" s="1" t="str">
        <f ca="1">VLOOKUP(IF(RANDBETWEEN(1,100)&lt;=60, 1, IF(RANDBETWEEN(1,100)&lt;=75, 2, 3)),Datos1!$B$62:$C$64,2,FALSE)</f>
        <v>FMCG</v>
      </c>
      <c r="E464" s="1" t="str">
        <f ca="1">VLOOKUP(IF(RANDBETWEEN(1,100)&lt;=70, 1, IF(RANDBETWEEN(1,100)&lt;=70+10, 2, IF(RANDBETWEEN(1,100)&lt;=70+10+10, 3, IF(RANDBETWEEN(1,100)&lt;=70+10+10+10, 4, 5)))),Datos1!$B$66:$C$70,2,FALSE)</f>
        <v>Paid</v>
      </c>
      <c r="F464" s="1" t="str">
        <f>VLOOKUP(B464,Datos1!$F$1:$H$52,2,FALSE)</f>
        <v>Nueva Jersey</v>
      </c>
      <c r="G464" s="8">
        <f t="shared" ca="1" si="62"/>
        <v>73665</v>
      </c>
      <c r="H464" s="8">
        <f t="shared" ca="1" si="63"/>
        <v>31675.95</v>
      </c>
      <c r="I464" s="9">
        <f t="shared" ca="1" si="56"/>
        <v>0.43</v>
      </c>
      <c r="J464" s="1" t="str">
        <f t="shared" si="57"/>
        <v>April</v>
      </c>
      <c r="K464" s="1">
        <f t="shared" si="58"/>
        <v>4</v>
      </c>
      <c r="L464" s="1" t="str">
        <f t="shared" si="59"/>
        <v>2020</v>
      </c>
      <c r="M464" s="1">
        <f t="shared" si="60"/>
        <v>15</v>
      </c>
      <c r="N464" s="10">
        <f t="shared" si="61"/>
        <v>2</v>
      </c>
    </row>
    <row r="465" spans="1:14" x14ac:dyDescent="0.25">
      <c r="A465" s="7">
        <v>43929</v>
      </c>
      <c r="B465" s="1" t="s">
        <v>31</v>
      </c>
      <c r="C465" s="1" t="str">
        <f>VLOOKUP(B465,Datos1!$F$1:$H$52,3,FALSE)</f>
        <v>Small business</v>
      </c>
      <c r="D465" s="1" t="str">
        <f ca="1">VLOOKUP(IF(RANDBETWEEN(1,100)&lt;=60, 1, IF(RANDBETWEEN(1,100)&lt;=75, 2, 3)),Datos1!$B$62:$C$64,2,FALSE)</f>
        <v>FMCG</v>
      </c>
      <c r="E465" s="1" t="str">
        <f ca="1">VLOOKUP(IF(RANDBETWEEN(1,100)&lt;=70, 1, IF(RANDBETWEEN(1,100)&lt;=70+10, 2, IF(RANDBETWEEN(1,100)&lt;=70+10+10, 3, IF(RANDBETWEEN(1,100)&lt;=70+10+10+10, 4, 5)))),Datos1!$B$66:$C$70,2,FALSE)</f>
        <v>Paid</v>
      </c>
      <c r="F465" s="1" t="str">
        <f>VLOOKUP(B465,Datos1!$F$1:$H$52,2,FALSE)</f>
        <v>Georgia</v>
      </c>
      <c r="G465" s="8">
        <f t="shared" ca="1" si="62"/>
        <v>121550</v>
      </c>
      <c r="H465" s="8">
        <f t="shared" ca="1" si="63"/>
        <v>55913</v>
      </c>
      <c r="I465" s="9">
        <f t="shared" ca="1" si="56"/>
        <v>0.46</v>
      </c>
      <c r="J465" s="1" t="str">
        <f t="shared" si="57"/>
        <v>April</v>
      </c>
      <c r="K465" s="1">
        <f t="shared" si="58"/>
        <v>4</v>
      </c>
      <c r="L465" s="1" t="str">
        <f t="shared" si="59"/>
        <v>2020</v>
      </c>
      <c r="M465" s="1">
        <f t="shared" si="60"/>
        <v>15</v>
      </c>
      <c r="N465" s="10">
        <f t="shared" si="61"/>
        <v>2</v>
      </c>
    </row>
    <row r="466" spans="1:14" x14ac:dyDescent="0.25">
      <c r="A466" s="7">
        <v>43930</v>
      </c>
      <c r="B466" s="1" t="s">
        <v>57</v>
      </c>
      <c r="C466" s="1" t="str">
        <f>VLOOKUP(B466,Datos1!$F$1:$H$52,3,FALSE)</f>
        <v>Small business</v>
      </c>
      <c r="D466" s="1" t="str">
        <f ca="1">VLOOKUP(IF(RANDBETWEEN(1,100)&lt;=60, 1, IF(RANDBETWEEN(1,100)&lt;=75, 2, 3)),Datos1!$B$62:$C$64,2,FALSE)</f>
        <v>Contract Manufacturing</v>
      </c>
      <c r="E466" s="1" t="str">
        <f ca="1">VLOOKUP(IF(RANDBETWEEN(1,100)&lt;=70, 1, IF(RANDBETWEEN(1,100)&lt;=70+10, 2, IF(RANDBETWEEN(1,100)&lt;=70+10+10, 3, IF(RANDBETWEEN(1,100)&lt;=70+10+10+10, 4, 5)))),Datos1!$B$66:$C$70,2,FALSE)</f>
        <v>Paid</v>
      </c>
      <c r="F466" s="1" t="str">
        <f>VLOOKUP(B466,Datos1!$F$1:$H$52,2,FALSE)</f>
        <v>Florida</v>
      </c>
      <c r="G466" s="8">
        <f t="shared" ca="1" si="62"/>
        <v>180273</v>
      </c>
      <c r="H466" s="8">
        <f t="shared" ca="1" si="63"/>
        <v>55884.63</v>
      </c>
      <c r="I466" s="9">
        <f t="shared" ca="1" si="56"/>
        <v>0.31</v>
      </c>
      <c r="J466" s="1" t="str">
        <f t="shared" si="57"/>
        <v>April</v>
      </c>
      <c r="K466" s="1">
        <f t="shared" si="58"/>
        <v>4</v>
      </c>
      <c r="L466" s="1" t="str">
        <f t="shared" si="59"/>
        <v>2020</v>
      </c>
      <c r="M466" s="1">
        <f t="shared" si="60"/>
        <v>15</v>
      </c>
      <c r="N466" s="10">
        <f t="shared" si="61"/>
        <v>2</v>
      </c>
    </row>
    <row r="467" spans="1:14" x14ac:dyDescent="0.25">
      <c r="A467" s="7">
        <v>43931</v>
      </c>
      <c r="B467" s="1" t="s">
        <v>36</v>
      </c>
      <c r="C467" s="1" t="str">
        <f>VLOOKUP(B467,Datos1!$F$1:$H$52,3,FALSE)</f>
        <v>Medium-sized business</v>
      </c>
      <c r="D467" s="1" t="str">
        <f ca="1">VLOOKUP(IF(RANDBETWEEN(1,100)&lt;=60, 1, IF(RANDBETWEEN(1,100)&lt;=75, 2, 3)),Datos1!$B$62:$C$64,2,FALSE)</f>
        <v>FMCG</v>
      </c>
      <c r="E467" s="1" t="str">
        <f ca="1">VLOOKUP(IF(RANDBETWEEN(1,100)&lt;=70, 1, IF(RANDBETWEEN(1,100)&lt;=70+10, 2, IF(RANDBETWEEN(1,100)&lt;=70+10+10, 3, IF(RANDBETWEEN(1,100)&lt;=70+10+10+10, 4, 5)))),Datos1!$B$66:$C$70,2,FALSE)</f>
        <v>Paid</v>
      </c>
      <c r="F467" s="1" t="str">
        <f>VLOOKUP(B467,Datos1!$F$1:$H$52,2,FALSE)</f>
        <v>Arizona</v>
      </c>
      <c r="G467" s="8">
        <f t="shared" ca="1" si="62"/>
        <v>348931</v>
      </c>
      <c r="H467" s="8">
        <f t="shared" ca="1" si="63"/>
        <v>150040.32999999999</v>
      </c>
      <c r="I467" s="9">
        <f t="shared" ca="1" si="56"/>
        <v>0.43</v>
      </c>
      <c r="J467" s="1" t="str">
        <f t="shared" si="57"/>
        <v>April</v>
      </c>
      <c r="K467" s="1">
        <f t="shared" si="58"/>
        <v>4</v>
      </c>
      <c r="L467" s="1" t="str">
        <f t="shared" si="59"/>
        <v>2020</v>
      </c>
      <c r="M467" s="1">
        <f t="shared" si="60"/>
        <v>15</v>
      </c>
      <c r="N467" s="10">
        <f t="shared" si="61"/>
        <v>2</v>
      </c>
    </row>
    <row r="468" spans="1:14" x14ac:dyDescent="0.25">
      <c r="A468" s="7">
        <v>43932</v>
      </c>
      <c r="B468" s="1" t="s">
        <v>13</v>
      </c>
      <c r="C468" s="1" t="str">
        <f>VLOOKUP(B468,Datos1!$F$1:$H$52,3,FALSE)</f>
        <v>Medium-sized business</v>
      </c>
      <c r="D468" s="1" t="str">
        <f ca="1">VLOOKUP(IF(RANDBETWEEN(1,100)&lt;=60, 1, IF(RANDBETWEEN(1,100)&lt;=75, 2, 3)),Datos1!$B$62:$C$64,2,FALSE)</f>
        <v>Contract Manufacturing</v>
      </c>
      <c r="E468" s="1" t="str">
        <f ca="1">VLOOKUP(IF(RANDBETWEEN(1,100)&lt;=70, 1, IF(RANDBETWEEN(1,100)&lt;=70+10, 2, IF(RANDBETWEEN(1,100)&lt;=70+10+10, 3, IF(RANDBETWEEN(1,100)&lt;=70+10+10+10, 4, 5)))),Datos1!$B$66:$C$70,2,FALSE)</f>
        <v>Paid</v>
      </c>
      <c r="F468" s="1" t="str">
        <f>VLOOKUP(B468,Datos1!$F$1:$H$52,2,FALSE)</f>
        <v>Carolina del Norte</v>
      </c>
      <c r="G468" s="8">
        <f t="shared" ca="1" si="62"/>
        <v>283515</v>
      </c>
      <c r="H468" s="8">
        <f t="shared" ca="1" si="63"/>
        <v>87889.65</v>
      </c>
      <c r="I468" s="9">
        <f t="shared" ca="1" si="56"/>
        <v>0.31</v>
      </c>
      <c r="J468" s="1" t="str">
        <f t="shared" si="57"/>
        <v>April</v>
      </c>
      <c r="K468" s="1">
        <f t="shared" si="58"/>
        <v>4</v>
      </c>
      <c r="L468" s="1" t="str">
        <f t="shared" si="59"/>
        <v>2020</v>
      </c>
      <c r="M468" s="1">
        <f t="shared" si="60"/>
        <v>15</v>
      </c>
      <c r="N468" s="10">
        <f t="shared" si="61"/>
        <v>2</v>
      </c>
    </row>
    <row r="469" spans="1:14" x14ac:dyDescent="0.25">
      <c r="A469" s="7">
        <v>43933</v>
      </c>
      <c r="B469" s="1" t="s">
        <v>40</v>
      </c>
      <c r="C469" s="1" t="str">
        <f>VLOOKUP(B469,Datos1!$F$1:$H$52,3,FALSE)</f>
        <v>Corporation</v>
      </c>
      <c r="D469" s="1" t="str">
        <f ca="1">VLOOKUP(IF(RANDBETWEEN(1,100)&lt;=60, 1, IF(RANDBETWEEN(1,100)&lt;=75, 2, 3)),Datos1!$B$62:$C$64,2,FALSE)</f>
        <v>Contract Manufacturing</v>
      </c>
      <c r="E469" s="1" t="str">
        <f ca="1">VLOOKUP(IF(RANDBETWEEN(1,100)&lt;=70, 1, IF(RANDBETWEEN(1,100)&lt;=70+10, 2, IF(RANDBETWEEN(1,100)&lt;=70+10+10, 3, IF(RANDBETWEEN(1,100)&lt;=70+10+10+10, 4, 5)))),Datos1!$B$66:$C$70,2,FALSE)</f>
        <v>Paid</v>
      </c>
      <c r="F469" s="1" t="str">
        <f>VLOOKUP(B469,Datos1!$F$1:$H$52,2,FALSE)</f>
        <v>Indiana</v>
      </c>
      <c r="G469" s="8">
        <f t="shared" ca="1" si="62"/>
        <v>902315</v>
      </c>
      <c r="H469" s="8">
        <f t="shared" ca="1" si="63"/>
        <v>243625.05000000002</v>
      </c>
      <c r="I469" s="9">
        <f t="shared" ca="1" si="56"/>
        <v>0.27</v>
      </c>
      <c r="J469" s="1" t="str">
        <f t="shared" si="57"/>
        <v>April</v>
      </c>
      <c r="K469" s="1">
        <f t="shared" si="58"/>
        <v>4</v>
      </c>
      <c r="L469" s="1" t="str">
        <f t="shared" si="59"/>
        <v>2020</v>
      </c>
      <c r="M469" s="1">
        <f t="shared" si="60"/>
        <v>15</v>
      </c>
      <c r="N469" s="10">
        <f t="shared" si="61"/>
        <v>2</v>
      </c>
    </row>
    <row r="470" spans="1:14" x14ac:dyDescent="0.25">
      <c r="A470" s="7">
        <v>43934</v>
      </c>
      <c r="B470" s="1" t="s">
        <v>44</v>
      </c>
      <c r="C470" s="1" t="str">
        <f>VLOOKUP(B470,Datos1!$F$1:$H$52,3,FALSE)</f>
        <v>Corporation</v>
      </c>
      <c r="D470" s="1" t="str">
        <f ca="1">VLOOKUP(IF(RANDBETWEEN(1,100)&lt;=60, 1, IF(RANDBETWEEN(1,100)&lt;=75, 2, 3)),Datos1!$B$62:$C$64,2,FALSE)</f>
        <v>FMCG</v>
      </c>
      <c r="E470" s="1" t="str">
        <f ca="1">VLOOKUP(IF(RANDBETWEEN(1,100)&lt;=70, 1, IF(RANDBETWEEN(1,100)&lt;=70+10, 2, IF(RANDBETWEEN(1,100)&lt;=70+10+10, 3, IF(RANDBETWEEN(1,100)&lt;=70+10+10+10, 4, 5)))),Datos1!$B$66:$C$70,2,FALSE)</f>
        <v>Paid</v>
      </c>
      <c r="F470" s="1" t="str">
        <f>VLOOKUP(B470,Datos1!$F$1:$H$52,2,FALSE)</f>
        <v>Arizona</v>
      </c>
      <c r="G470" s="8">
        <f t="shared" ca="1" si="62"/>
        <v>984132</v>
      </c>
      <c r="H470" s="8">
        <f t="shared" ca="1" si="63"/>
        <v>521589.96</v>
      </c>
      <c r="I470" s="9">
        <f t="shared" ca="1" si="56"/>
        <v>0.53</v>
      </c>
      <c r="J470" s="1" t="str">
        <f t="shared" si="57"/>
        <v>April</v>
      </c>
      <c r="K470" s="1">
        <f t="shared" si="58"/>
        <v>4</v>
      </c>
      <c r="L470" s="1" t="str">
        <f t="shared" si="59"/>
        <v>2020</v>
      </c>
      <c r="M470" s="1">
        <f t="shared" si="60"/>
        <v>16</v>
      </c>
      <c r="N470" s="10">
        <f t="shared" si="61"/>
        <v>2</v>
      </c>
    </row>
    <row r="471" spans="1:14" x14ac:dyDescent="0.25">
      <c r="A471" s="7">
        <v>43935</v>
      </c>
      <c r="B471" s="1" t="s">
        <v>54</v>
      </c>
      <c r="C471" s="1" t="str">
        <f>VLOOKUP(B471,Datos1!$F$1:$H$52,3,FALSE)</f>
        <v>Small business</v>
      </c>
      <c r="D471" s="1" t="str">
        <f ca="1">VLOOKUP(IF(RANDBETWEEN(1,100)&lt;=60, 1, IF(RANDBETWEEN(1,100)&lt;=75, 2, 3)),Datos1!$B$62:$C$64,2,FALSE)</f>
        <v>Contract Manufacturing</v>
      </c>
      <c r="E471" s="1" t="str">
        <f ca="1">VLOOKUP(IF(RANDBETWEEN(1,100)&lt;=70, 1, IF(RANDBETWEEN(1,100)&lt;=70+10, 2, IF(RANDBETWEEN(1,100)&lt;=70+10+10, 3, IF(RANDBETWEEN(1,100)&lt;=70+10+10+10, 4, 5)))),Datos1!$B$66:$C$70,2,FALSE)</f>
        <v>Paid</v>
      </c>
      <c r="F471" s="1" t="str">
        <f>VLOOKUP(B471,Datos1!$F$1:$H$52,2,FALSE)</f>
        <v>Nueva York</v>
      </c>
      <c r="G471" s="8">
        <f t="shared" ca="1" si="62"/>
        <v>131585</v>
      </c>
      <c r="H471" s="8">
        <f t="shared" ca="1" si="63"/>
        <v>42107.200000000004</v>
      </c>
      <c r="I471" s="9">
        <f t="shared" ca="1" si="56"/>
        <v>0.32</v>
      </c>
      <c r="J471" s="1" t="str">
        <f t="shared" si="57"/>
        <v>April</v>
      </c>
      <c r="K471" s="1">
        <f t="shared" si="58"/>
        <v>4</v>
      </c>
      <c r="L471" s="1" t="str">
        <f t="shared" si="59"/>
        <v>2020</v>
      </c>
      <c r="M471" s="1">
        <f t="shared" si="60"/>
        <v>16</v>
      </c>
      <c r="N471" s="10">
        <f t="shared" si="61"/>
        <v>2</v>
      </c>
    </row>
    <row r="472" spans="1:14" x14ac:dyDescent="0.25">
      <c r="A472" s="7">
        <v>43936</v>
      </c>
      <c r="B472" s="1" t="s">
        <v>57</v>
      </c>
      <c r="C472" s="1" t="str">
        <f>VLOOKUP(B472,Datos1!$F$1:$H$52,3,FALSE)</f>
        <v>Small business</v>
      </c>
      <c r="D472" s="1" t="str">
        <f ca="1">VLOOKUP(IF(RANDBETWEEN(1,100)&lt;=60, 1, IF(RANDBETWEEN(1,100)&lt;=75, 2, 3)),Datos1!$B$62:$C$64,2,FALSE)</f>
        <v>FMCG</v>
      </c>
      <c r="E472" s="1" t="str">
        <f ca="1">VLOOKUP(IF(RANDBETWEEN(1,100)&lt;=70, 1, IF(RANDBETWEEN(1,100)&lt;=70+10, 2, IF(RANDBETWEEN(1,100)&lt;=70+10+10, 3, IF(RANDBETWEEN(1,100)&lt;=70+10+10+10, 4, 5)))),Datos1!$B$66:$C$70,2,FALSE)</f>
        <v>Pending</v>
      </c>
      <c r="F472" s="1" t="str">
        <f>VLOOKUP(B472,Datos1!$F$1:$H$52,2,FALSE)</f>
        <v>Florida</v>
      </c>
      <c r="G472" s="8">
        <f t="shared" ca="1" si="62"/>
        <v>190022</v>
      </c>
      <c r="H472" s="8">
        <f t="shared" ca="1" si="63"/>
        <v>91210.559999999998</v>
      </c>
      <c r="I472" s="9">
        <f t="shared" ca="1" si="56"/>
        <v>0.48</v>
      </c>
      <c r="J472" s="1" t="str">
        <f t="shared" si="57"/>
        <v>April</v>
      </c>
      <c r="K472" s="1">
        <f t="shared" si="58"/>
        <v>4</v>
      </c>
      <c r="L472" s="1" t="str">
        <f t="shared" si="59"/>
        <v>2020</v>
      </c>
      <c r="M472" s="1">
        <f t="shared" si="60"/>
        <v>16</v>
      </c>
      <c r="N472" s="10">
        <f t="shared" si="61"/>
        <v>2</v>
      </c>
    </row>
    <row r="473" spans="1:14" x14ac:dyDescent="0.25">
      <c r="A473" s="7">
        <v>43937</v>
      </c>
      <c r="B473" s="1" t="s">
        <v>38</v>
      </c>
      <c r="C473" s="1" t="str">
        <f>VLOOKUP(B473,Datos1!$F$1:$H$52,3,FALSE)</f>
        <v>Small business</v>
      </c>
      <c r="D473" s="1" t="str">
        <f ca="1">VLOOKUP(IF(RANDBETWEEN(1,100)&lt;=60, 1, IF(RANDBETWEEN(1,100)&lt;=75, 2, 3)),Datos1!$B$62:$C$64,2,FALSE)</f>
        <v>FMCG</v>
      </c>
      <c r="E473" s="1" t="str">
        <f ca="1">VLOOKUP(IF(RANDBETWEEN(1,100)&lt;=70, 1, IF(RANDBETWEEN(1,100)&lt;=70+10, 2, IF(RANDBETWEEN(1,100)&lt;=70+10+10, 3, IF(RANDBETWEEN(1,100)&lt;=70+10+10+10, 4, 5)))),Datos1!$B$66:$C$70,2,FALSE)</f>
        <v>Pending</v>
      </c>
      <c r="F473" s="1" t="str">
        <f>VLOOKUP(B473,Datos1!$F$1:$H$52,2,FALSE)</f>
        <v>Tennessee</v>
      </c>
      <c r="G473" s="8">
        <f t="shared" ca="1" si="62"/>
        <v>181731</v>
      </c>
      <c r="H473" s="8">
        <f t="shared" ca="1" si="63"/>
        <v>101769.36000000002</v>
      </c>
      <c r="I473" s="9">
        <f t="shared" ca="1" si="56"/>
        <v>0.56000000000000005</v>
      </c>
      <c r="J473" s="1" t="str">
        <f t="shared" si="57"/>
        <v>April</v>
      </c>
      <c r="K473" s="1">
        <f t="shared" si="58"/>
        <v>4</v>
      </c>
      <c r="L473" s="1" t="str">
        <f t="shared" si="59"/>
        <v>2020</v>
      </c>
      <c r="M473" s="1">
        <f t="shared" si="60"/>
        <v>16</v>
      </c>
      <c r="N473" s="10">
        <f t="shared" si="61"/>
        <v>2</v>
      </c>
    </row>
    <row r="474" spans="1:14" x14ac:dyDescent="0.25">
      <c r="A474" s="7">
        <v>43938</v>
      </c>
      <c r="B474" s="1" t="s">
        <v>12</v>
      </c>
      <c r="C474" s="1" t="str">
        <f>VLOOKUP(B474,Datos1!$F$1:$H$52,3,FALSE)</f>
        <v>Corporation</v>
      </c>
      <c r="D474" s="1" t="str">
        <f ca="1">VLOOKUP(IF(RANDBETWEEN(1,100)&lt;=60, 1, IF(RANDBETWEEN(1,100)&lt;=75, 2, 3)),Datos1!$B$62:$C$64,2,FALSE)</f>
        <v>FMCG</v>
      </c>
      <c r="E474" s="1" t="str">
        <f ca="1">VLOOKUP(IF(RANDBETWEEN(1,100)&lt;=70, 1, IF(RANDBETWEEN(1,100)&lt;=70+10, 2, IF(RANDBETWEEN(1,100)&lt;=70+10+10, 3, IF(RANDBETWEEN(1,100)&lt;=70+10+10+10, 4, 5)))),Datos1!$B$66:$C$70,2,FALSE)</f>
        <v>Pending</v>
      </c>
      <c r="F474" s="1" t="str">
        <f>VLOOKUP(B474,Datos1!$F$1:$H$52,2,FALSE)</f>
        <v>Washington</v>
      </c>
      <c r="G474" s="8">
        <f t="shared" ca="1" si="62"/>
        <v>1653364</v>
      </c>
      <c r="H474" s="8">
        <f t="shared" ca="1" si="63"/>
        <v>826682</v>
      </c>
      <c r="I474" s="9">
        <f t="shared" ca="1" si="56"/>
        <v>0.5</v>
      </c>
      <c r="J474" s="1" t="str">
        <f t="shared" si="57"/>
        <v>April</v>
      </c>
      <c r="K474" s="1">
        <f t="shared" si="58"/>
        <v>4</v>
      </c>
      <c r="L474" s="1" t="str">
        <f t="shared" si="59"/>
        <v>2020</v>
      </c>
      <c r="M474" s="1">
        <f t="shared" si="60"/>
        <v>16</v>
      </c>
      <c r="N474" s="10">
        <f t="shared" si="61"/>
        <v>2</v>
      </c>
    </row>
    <row r="475" spans="1:14" x14ac:dyDescent="0.25">
      <c r="A475" s="7">
        <v>43939</v>
      </c>
      <c r="B475" s="1" t="s">
        <v>36</v>
      </c>
      <c r="C475" s="1" t="str">
        <f>VLOOKUP(B475,Datos1!$F$1:$H$52,3,FALSE)</f>
        <v>Medium-sized business</v>
      </c>
      <c r="D475" s="1" t="str">
        <f ca="1">VLOOKUP(IF(RANDBETWEEN(1,100)&lt;=60, 1, IF(RANDBETWEEN(1,100)&lt;=75, 2, 3)),Datos1!$B$62:$C$64,2,FALSE)</f>
        <v>Industrial cereal products</v>
      </c>
      <c r="E475" s="1" t="str">
        <f ca="1">VLOOKUP(IF(RANDBETWEEN(1,100)&lt;=70, 1, IF(RANDBETWEEN(1,100)&lt;=70+10, 2, IF(RANDBETWEEN(1,100)&lt;=70+10+10, 3, IF(RANDBETWEEN(1,100)&lt;=70+10+10+10, 4, 5)))),Datos1!$B$66:$C$70,2,FALSE)</f>
        <v>Paid</v>
      </c>
      <c r="F475" s="1" t="str">
        <f>VLOOKUP(B475,Datos1!$F$1:$H$52,2,FALSE)</f>
        <v>Arizona</v>
      </c>
      <c r="G475" s="8">
        <f t="shared" ca="1" si="62"/>
        <v>312934</v>
      </c>
      <c r="H475" s="8">
        <f t="shared" ca="1" si="63"/>
        <v>109526.9</v>
      </c>
      <c r="I475" s="9">
        <f t="shared" ca="1" si="56"/>
        <v>0.35</v>
      </c>
      <c r="J475" s="1" t="str">
        <f t="shared" si="57"/>
        <v>April</v>
      </c>
      <c r="K475" s="1">
        <f t="shared" si="58"/>
        <v>4</v>
      </c>
      <c r="L475" s="1" t="str">
        <f t="shared" si="59"/>
        <v>2020</v>
      </c>
      <c r="M475" s="1">
        <f t="shared" si="60"/>
        <v>16</v>
      </c>
      <c r="N475" s="10">
        <f t="shared" si="61"/>
        <v>2</v>
      </c>
    </row>
    <row r="476" spans="1:14" x14ac:dyDescent="0.25">
      <c r="A476" s="7">
        <v>43940</v>
      </c>
      <c r="B476" s="1" t="s">
        <v>62</v>
      </c>
      <c r="C476" s="1" t="str">
        <f>VLOOKUP(B476,Datos1!$F$1:$H$52,3,FALSE)</f>
        <v>Corporation</v>
      </c>
      <c r="D476" s="1" t="str">
        <f ca="1">VLOOKUP(IF(RANDBETWEEN(1,100)&lt;=60, 1, IF(RANDBETWEEN(1,100)&lt;=75, 2, 3)),Datos1!$B$62:$C$64,2,FALSE)</f>
        <v>FMCG</v>
      </c>
      <c r="E476" s="1" t="str">
        <f ca="1">VLOOKUP(IF(RANDBETWEEN(1,100)&lt;=70, 1, IF(RANDBETWEEN(1,100)&lt;=70+10, 2, IF(RANDBETWEEN(1,100)&lt;=70+10+10, 3, IF(RANDBETWEEN(1,100)&lt;=70+10+10+10, 4, 5)))),Datos1!$B$66:$C$70,2,FALSE)</f>
        <v>Paid</v>
      </c>
      <c r="F476" s="1" t="str">
        <f>VLOOKUP(B476,Datos1!$F$1:$H$52,2,FALSE)</f>
        <v>Arizona</v>
      </c>
      <c r="G476" s="8">
        <f t="shared" ca="1" si="62"/>
        <v>541559</v>
      </c>
      <c r="H476" s="8">
        <f t="shared" ca="1" si="63"/>
        <v>254532.72999999998</v>
      </c>
      <c r="I476" s="9">
        <f t="shared" ca="1" si="56"/>
        <v>0.47</v>
      </c>
      <c r="J476" s="1" t="str">
        <f t="shared" si="57"/>
        <v>April</v>
      </c>
      <c r="K476" s="1">
        <f t="shared" si="58"/>
        <v>4</v>
      </c>
      <c r="L476" s="1" t="str">
        <f t="shared" si="59"/>
        <v>2020</v>
      </c>
      <c r="M476" s="1">
        <f t="shared" si="60"/>
        <v>16</v>
      </c>
      <c r="N476" s="10">
        <f t="shared" si="61"/>
        <v>2</v>
      </c>
    </row>
    <row r="477" spans="1:14" x14ac:dyDescent="0.25">
      <c r="A477" s="7">
        <v>43941</v>
      </c>
      <c r="B477" s="1" t="s">
        <v>19</v>
      </c>
      <c r="C477" s="1" t="str">
        <f>VLOOKUP(B477,Datos1!$F$1:$H$52,3,FALSE)</f>
        <v>Corporation</v>
      </c>
      <c r="D477" s="1" t="str">
        <f ca="1">VLOOKUP(IF(RANDBETWEEN(1,100)&lt;=60, 1, IF(RANDBETWEEN(1,100)&lt;=75, 2, 3)),Datos1!$B$62:$C$64,2,FALSE)</f>
        <v>Contract Manufacturing</v>
      </c>
      <c r="E477" s="1" t="str">
        <f ca="1">VLOOKUP(IF(RANDBETWEEN(1,100)&lt;=70, 1, IF(RANDBETWEEN(1,100)&lt;=70+10, 2, IF(RANDBETWEEN(1,100)&lt;=70+10+10, 3, IF(RANDBETWEEN(1,100)&lt;=70+10+10+10, 4, 5)))),Datos1!$B$66:$C$70,2,FALSE)</f>
        <v>Paid</v>
      </c>
      <c r="F477" s="1" t="str">
        <f>VLOOKUP(B477,Datos1!$F$1:$H$52,2,FALSE)</f>
        <v>Virginia</v>
      </c>
      <c r="G477" s="8">
        <f t="shared" ca="1" si="62"/>
        <v>730869</v>
      </c>
      <c r="H477" s="8">
        <f t="shared" ca="1" si="63"/>
        <v>233878.08000000002</v>
      </c>
      <c r="I477" s="9">
        <f t="shared" ca="1" si="56"/>
        <v>0.32</v>
      </c>
      <c r="J477" s="1" t="str">
        <f t="shared" si="57"/>
        <v>April</v>
      </c>
      <c r="K477" s="1">
        <f t="shared" si="58"/>
        <v>4</v>
      </c>
      <c r="L477" s="1" t="str">
        <f t="shared" si="59"/>
        <v>2020</v>
      </c>
      <c r="M477" s="1">
        <f t="shared" si="60"/>
        <v>17</v>
      </c>
      <c r="N477" s="10">
        <f t="shared" si="61"/>
        <v>2</v>
      </c>
    </row>
    <row r="478" spans="1:14" x14ac:dyDescent="0.25">
      <c r="A478" s="7">
        <v>43942</v>
      </c>
      <c r="B478" s="1" t="s">
        <v>55</v>
      </c>
      <c r="C478" s="1" t="str">
        <f>VLOOKUP(B478,Datos1!$F$1:$H$52,3,FALSE)</f>
        <v>Medium-sized business</v>
      </c>
      <c r="D478" s="1" t="str">
        <f ca="1">VLOOKUP(IF(RANDBETWEEN(1,100)&lt;=60, 1, IF(RANDBETWEEN(1,100)&lt;=75, 2, 3)),Datos1!$B$62:$C$64,2,FALSE)</f>
        <v>FMCG</v>
      </c>
      <c r="E478" s="1" t="str">
        <f ca="1">VLOOKUP(IF(RANDBETWEEN(1,100)&lt;=70, 1, IF(RANDBETWEEN(1,100)&lt;=70+10, 2, IF(RANDBETWEEN(1,100)&lt;=70+10+10, 3, IF(RANDBETWEEN(1,100)&lt;=70+10+10+10, 4, 5)))),Datos1!$B$66:$C$70,2,FALSE)</f>
        <v>Pending</v>
      </c>
      <c r="F478" s="1" t="str">
        <f>VLOOKUP(B478,Datos1!$F$1:$H$52,2,FALSE)</f>
        <v>Pensilvania</v>
      </c>
      <c r="G478" s="8">
        <f t="shared" ca="1" si="62"/>
        <v>398362</v>
      </c>
      <c r="H478" s="8">
        <f t="shared" ca="1" si="63"/>
        <v>258935.30000000002</v>
      </c>
      <c r="I478" s="9">
        <f t="shared" ca="1" si="56"/>
        <v>0.65</v>
      </c>
      <c r="J478" s="1" t="str">
        <f t="shared" si="57"/>
        <v>April</v>
      </c>
      <c r="K478" s="1">
        <f t="shared" si="58"/>
        <v>4</v>
      </c>
      <c r="L478" s="1" t="str">
        <f t="shared" si="59"/>
        <v>2020</v>
      </c>
      <c r="M478" s="1">
        <f t="shared" si="60"/>
        <v>17</v>
      </c>
      <c r="N478" s="10">
        <f t="shared" si="61"/>
        <v>2</v>
      </c>
    </row>
    <row r="479" spans="1:14" x14ac:dyDescent="0.25">
      <c r="A479" s="7">
        <v>43943</v>
      </c>
      <c r="B479" s="1" t="s">
        <v>34</v>
      </c>
      <c r="C479" s="1" t="str">
        <f>VLOOKUP(B479,Datos1!$F$1:$H$52,3,FALSE)</f>
        <v>Medium-sized business</v>
      </c>
      <c r="D479" s="1" t="str">
        <f ca="1">VLOOKUP(IF(RANDBETWEEN(1,100)&lt;=60, 1, IF(RANDBETWEEN(1,100)&lt;=75, 2, 3)),Datos1!$B$62:$C$64,2,FALSE)</f>
        <v>FMCG</v>
      </c>
      <c r="E479" s="1" t="str">
        <f ca="1">VLOOKUP(IF(RANDBETWEEN(1,100)&lt;=70, 1, IF(RANDBETWEEN(1,100)&lt;=70+10, 2, IF(RANDBETWEEN(1,100)&lt;=70+10+10, 3, IF(RANDBETWEEN(1,100)&lt;=70+10+10+10, 4, 5)))),Datos1!$B$66:$C$70,2,FALSE)</f>
        <v>Paid</v>
      </c>
      <c r="F479" s="1" t="str">
        <f>VLOOKUP(B479,Datos1!$F$1:$H$52,2,FALSE)</f>
        <v>California</v>
      </c>
      <c r="G479" s="8">
        <f t="shared" ca="1" si="62"/>
        <v>394634</v>
      </c>
      <c r="H479" s="8">
        <f t="shared" ca="1" si="63"/>
        <v>220995.04</v>
      </c>
      <c r="I479" s="9">
        <f t="shared" ca="1" si="56"/>
        <v>0.56000000000000005</v>
      </c>
      <c r="J479" s="1" t="str">
        <f t="shared" si="57"/>
        <v>April</v>
      </c>
      <c r="K479" s="1">
        <f t="shared" si="58"/>
        <v>4</v>
      </c>
      <c r="L479" s="1" t="str">
        <f t="shared" si="59"/>
        <v>2020</v>
      </c>
      <c r="M479" s="1">
        <f t="shared" si="60"/>
        <v>17</v>
      </c>
      <c r="N479" s="10">
        <f t="shared" si="61"/>
        <v>2</v>
      </c>
    </row>
    <row r="480" spans="1:14" x14ac:dyDescent="0.25">
      <c r="A480" s="7">
        <v>43944</v>
      </c>
      <c r="B480" s="1" t="s">
        <v>55</v>
      </c>
      <c r="C480" s="1" t="str">
        <f>VLOOKUP(B480,Datos1!$F$1:$H$52,3,FALSE)</f>
        <v>Medium-sized business</v>
      </c>
      <c r="D480" s="1" t="str">
        <f ca="1">VLOOKUP(IF(RANDBETWEEN(1,100)&lt;=60, 1, IF(RANDBETWEEN(1,100)&lt;=75, 2, 3)),Datos1!$B$62:$C$64,2,FALSE)</f>
        <v>FMCG</v>
      </c>
      <c r="E480" s="1" t="str">
        <f ca="1">VLOOKUP(IF(RANDBETWEEN(1,100)&lt;=70, 1, IF(RANDBETWEEN(1,100)&lt;=70+10, 2, IF(RANDBETWEEN(1,100)&lt;=70+10+10, 3, IF(RANDBETWEEN(1,100)&lt;=70+10+10+10, 4, 5)))),Datos1!$B$66:$C$70,2,FALSE)</f>
        <v>Paid</v>
      </c>
      <c r="F480" s="1" t="str">
        <f>VLOOKUP(B480,Datos1!$F$1:$H$52,2,FALSE)</f>
        <v>Pensilvania</v>
      </c>
      <c r="G480" s="8">
        <f t="shared" ca="1" si="62"/>
        <v>303142</v>
      </c>
      <c r="H480" s="8">
        <f t="shared" ca="1" si="63"/>
        <v>187948.04</v>
      </c>
      <c r="I480" s="9">
        <f t="shared" ca="1" si="56"/>
        <v>0.62</v>
      </c>
      <c r="J480" s="1" t="str">
        <f t="shared" si="57"/>
        <v>April</v>
      </c>
      <c r="K480" s="1">
        <f t="shared" si="58"/>
        <v>4</v>
      </c>
      <c r="L480" s="1" t="str">
        <f t="shared" si="59"/>
        <v>2020</v>
      </c>
      <c r="M480" s="1">
        <f t="shared" si="60"/>
        <v>17</v>
      </c>
      <c r="N480" s="10">
        <f t="shared" si="61"/>
        <v>2</v>
      </c>
    </row>
    <row r="481" spans="1:14" x14ac:dyDescent="0.25">
      <c r="A481" s="7">
        <v>43945</v>
      </c>
      <c r="B481" s="1" t="s">
        <v>49</v>
      </c>
      <c r="C481" s="1" t="str">
        <f>VLOOKUP(B481,Datos1!$F$1:$H$52,3,FALSE)</f>
        <v>Corporation</v>
      </c>
      <c r="D481" s="1" t="str">
        <f ca="1">VLOOKUP(IF(RANDBETWEEN(1,100)&lt;=60, 1, IF(RANDBETWEEN(1,100)&lt;=75, 2, 3)),Datos1!$B$62:$C$64,2,FALSE)</f>
        <v>FMCG</v>
      </c>
      <c r="E481" s="1" t="str">
        <f ca="1">VLOOKUP(IF(RANDBETWEEN(1,100)&lt;=70, 1, IF(RANDBETWEEN(1,100)&lt;=70+10, 2, IF(RANDBETWEEN(1,100)&lt;=70+10+10, 3, IF(RANDBETWEEN(1,100)&lt;=70+10+10+10, 4, 5)))),Datos1!$B$66:$C$70,2,FALSE)</f>
        <v>Paid</v>
      </c>
      <c r="F481" s="1" t="str">
        <f>VLOOKUP(B481,Datos1!$F$1:$H$52,2,FALSE)</f>
        <v>Texas</v>
      </c>
      <c r="G481" s="8">
        <f t="shared" ca="1" si="62"/>
        <v>1003673</v>
      </c>
      <c r="H481" s="8">
        <f t="shared" ca="1" si="63"/>
        <v>481763.04</v>
      </c>
      <c r="I481" s="9">
        <f t="shared" ca="1" si="56"/>
        <v>0.48</v>
      </c>
      <c r="J481" s="1" t="str">
        <f t="shared" si="57"/>
        <v>April</v>
      </c>
      <c r="K481" s="1">
        <f t="shared" si="58"/>
        <v>4</v>
      </c>
      <c r="L481" s="1" t="str">
        <f t="shared" si="59"/>
        <v>2020</v>
      </c>
      <c r="M481" s="1">
        <f t="shared" si="60"/>
        <v>17</v>
      </c>
      <c r="N481" s="10">
        <f t="shared" si="61"/>
        <v>2</v>
      </c>
    </row>
    <row r="482" spans="1:14" x14ac:dyDescent="0.25">
      <c r="A482" s="7">
        <v>43946</v>
      </c>
      <c r="B482" s="1" t="s">
        <v>60</v>
      </c>
      <c r="C482" s="1" t="str">
        <f>VLOOKUP(B482,Datos1!$F$1:$H$52,3,FALSE)</f>
        <v>Medium-sized business</v>
      </c>
      <c r="D482" s="1" t="str">
        <f ca="1">VLOOKUP(IF(RANDBETWEEN(1,100)&lt;=60, 1, IF(RANDBETWEEN(1,100)&lt;=75, 2, 3)),Datos1!$B$62:$C$64,2,FALSE)</f>
        <v>Industrial cereal products</v>
      </c>
      <c r="E482" s="1" t="str">
        <f ca="1">VLOOKUP(IF(RANDBETWEEN(1,100)&lt;=70, 1, IF(RANDBETWEEN(1,100)&lt;=70+10, 2, IF(RANDBETWEEN(1,100)&lt;=70+10+10, 3, IF(RANDBETWEEN(1,100)&lt;=70+10+10+10, 4, 5)))),Datos1!$B$66:$C$70,2,FALSE)</f>
        <v>Paid</v>
      </c>
      <c r="F482" s="1" t="str">
        <f>VLOOKUP(B482,Datos1!$F$1:$H$52,2,FALSE)</f>
        <v>Virginia</v>
      </c>
      <c r="G482" s="8">
        <f t="shared" ca="1" si="62"/>
        <v>489620</v>
      </c>
      <c r="H482" s="8">
        <f t="shared" ca="1" si="63"/>
        <v>73443</v>
      </c>
      <c r="I482" s="9">
        <f t="shared" ca="1" si="56"/>
        <v>0.15</v>
      </c>
      <c r="J482" s="1" t="str">
        <f t="shared" si="57"/>
        <v>April</v>
      </c>
      <c r="K482" s="1">
        <f t="shared" si="58"/>
        <v>4</v>
      </c>
      <c r="L482" s="1" t="str">
        <f t="shared" si="59"/>
        <v>2020</v>
      </c>
      <c r="M482" s="1">
        <f t="shared" si="60"/>
        <v>17</v>
      </c>
      <c r="N482" s="10">
        <f t="shared" si="61"/>
        <v>2</v>
      </c>
    </row>
    <row r="483" spans="1:14" x14ac:dyDescent="0.25">
      <c r="A483" s="7">
        <v>43947</v>
      </c>
      <c r="B483" s="1" t="s">
        <v>30</v>
      </c>
      <c r="C483" s="1" t="str">
        <f>VLOOKUP(B483,Datos1!$F$1:$H$52,3,FALSE)</f>
        <v>Medium-sized business</v>
      </c>
      <c r="D483" s="1" t="str">
        <f ca="1">VLOOKUP(IF(RANDBETWEEN(1,100)&lt;=60, 1, IF(RANDBETWEEN(1,100)&lt;=75, 2, 3)),Datos1!$B$62:$C$64,2,FALSE)</f>
        <v>FMCG</v>
      </c>
      <c r="E483" s="1" t="str">
        <f ca="1">VLOOKUP(IF(RANDBETWEEN(1,100)&lt;=70, 1, IF(RANDBETWEEN(1,100)&lt;=70+10, 2, IF(RANDBETWEEN(1,100)&lt;=70+10+10, 3, IF(RANDBETWEEN(1,100)&lt;=70+10+10+10, 4, 5)))),Datos1!$B$66:$C$70,2,FALSE)</f>
        <v>Pending</v>
      </c>
      <c r="F483" s="1" t="str">
        <f>VLOOKUP(B483,Datos1!$F$1:$H$52,2,FALSE)</f>
        <v>Washington</v>
      </c>
      <c r="G483" s="8">
        <f t="shared" ca="1" si="62"/>
        <v>495359</v>
      </c>
      <c r="H483" s="8">
        <f t="shared" ca="1" si="63"/>
        <v>242725.91</v>
      </c>
      <c r="I483" s="9">
        <f t="shared" ca="1" si="56"/>
        <v>0.49</v>
      </c>
      <c r="J483" s="1" t="str">
        <f t="shared" si="57"/>
        <v>April</v>
      </c>
      <c r="K483" s="1">
        <f t="shared" si="58"/>
        <v>4</v>
      </c>
      <c r="L483" s="1" t="str">
        <f t="shared" si="59"/>
        <v>2020</v>
      </c>
      <c r="M483" s="1">
        <f t="shared" si="60"/>
        <v>17</v>
      </c>
      <c r="N483" s="10">
        <f t="shared" si="61"/>
        <v>2</v>
      </c>
    </row>
    <row r="484" spans="1:14" x14ac:dyDescent="0.25">
      <c r="A484" s="7">
        <v>43948</v>
      </c>
      <c r="B484" s="1" t="s">
        <v>32</v>
      </c>
      <c r="C484" s="1" t="str">
        <f>VLOOKUP(B484,Datos1!$F$1:$H$52,3,FALSE)</f>
        <v>Corporation</v>
      </c>
      <c r="D484" s="1" t="str">
        <f ca="1">VLOOKUP(IF(RANDBETWEEN(1,100)&lt;=60, 1, IF(RANDBETWEEN(1,100)&lt;=75, 2, 3)),Datos1!$B$62:$C$64,2,FALSE)</f>
        <v>FMCG</v>
      </c>
      <c r="E484" s="1" t="str">
        <f ca="1">VLOOKUP(IF(RANDBETWEEN(1,100)&lt;=70, 1, IF(RANDBETWEEN(1,100)&lt;=70+10, 2, IF(RANDBETWEEN(1,100)&lt;=70+10+10, 3, IF(RANDBETWEEN(1,100)&lt;=70+10+10+10, 4, 5)))),Datos1!$B$66:$C$70,2,FALSE)</f>
        <v>Paid</v>
      </c>
      <c r="F484" s="1" t="str">
        <f>VLOOKUP(B484,Datos1!$F$1:$H$52,2,FALSE)</f>
        <v>Ohio</v>
      </c>
      <c r="G484" s="8">
        <f t="shared" ca="1" si="62"/>
        <v>617639</v>
      </c>
      <c r="H484" s="8">
        <f t="shared" ca="1" si="63"/>
        <v>253231.99</v>
      </c>
      <c r="I484" s="9">
        <f t="shared" ca="1" si="56"/>
        <v>0.41</v>
      </c>
      <c r="J484" s="1" t="str">
        <f t="shared" si="57"/>
        <v>April</v>
      </c>
      <c r="K484" s="1">
        <f t="shared" si="58"/>
        <v>4</v>
      </c>
      <c r="L484" s="1" t="str">
        <f t="shared" si="59"/>
        <v>2020</v>
      </c>
      <c r="M484" s="1">
        <f t="shared" si="60"/>
        <v>18</v>
      </c>
      <c r="N484" s="10">
        <f t="shared" si="61"/>
        <v>2</v>
      </c>
    </row>
    <row r="485" spans="1:14" x14ac:dyDescent="0.25">
      <c r="A485" s="7">
        <v>43949</v>
      </c>
      <c r="B485" s="1" t="s">
        <v>53</v>
      </c>
      <c r="C485" s="1" t="str">
        <f>VLOOKUP(B485,Datos1!$F$1:$H$52,3,FALSE)</f>
        <v>Medium-sized business</v>
      </c>
      <c r="D485" s="1" t="str">
        <f ca="1">VLOOKUP(IF(RANDBETWEEN(1,100)&lt;=60, 1, IF(RANDBETWEEN(1,100)&lt;=75, 2, 3)),Datos1!$B$62:$C$64,2,FALSE)</f>
        <v>FMCG</v>
      </c>
      <c r="E485" s="1" t="str">
        <f ca="1">VLOOKUP(IF(RANDBETWEEN(1,100)&lt;=70, 1, IF(RANDBETWEEN(1,100)&lt;=70+10, 2, IF(RANDBETWEEN(1,100)&lt;=70+10+10, 3, IF(RANDBETWEEN(1,100)&lt;=70+10+10+10, 4, 5)))),Datos1!$B$66:$C$70,2,FALSE)</f>
        <v>Paid</v>
      </c>
      <c r="F485" s="1" t="str">
        <f>VLOOKUP(B485,Datos1!$F$1:$H$52,2,FALSE)</f>
        <v>Florida</v>
      </c>
      <c r="G485" s="8">
        <f t="shared" ca="1" si="62"/>
        <v>300025</v>
      </c>
      <c r="H485" s="8">
        <f t="shared" ca="1" si="63"/>
        <v>126010.5</v>
      </c>
      <c r="I485" s="9">
        <f t="shared" ca="1" si="56"/>
        <v>0.42</v>
      </c>
      <c r="J485" s="1" t="str">
        <f t="shared" si="57"/>
        <v>April</v>
      </c>
      <c r="K485" s="1">
        <f t="shared" si="58"/>
        <v>4</v>
      </c>
      <c r="L485" s="1" t="str">
        <f t="shared" si="59"/>
        <v>2020</v>
      </c>
      <c r="M485" s="1">
        <f t="shared" si="60"/>
        <v>18</v>
      </c>
      <c r="N485" s="10">
        <f t="shared" si="61"/>
        <v>2</v>
      </c>
    </row>
    <row r="486" spans="1:14" x14ac:dyDescent="0.25">
      <c r="A486" s="7">
        <v>43950</v>
      </c>
      <c r="B486" s="1" t="s">
        <v>58</v>
      </c>
      <c r="C486" s="1" t="str">
        <f>VLOOKUP(B486,Datos1!$F$1:$H$52,3,FALSE)</f>
        <v>Corporation</v>
      </c>
      <c r="D486" s="1" t="str">
        <f ca="1">VLOOKUP(IF(RANDBETWEEN(1,100)&lt;=60, 1, IF(RANDBETWEEN(1,100)&lt;=75, 2, 3)),Datos1!$B$62:$C$64,2,FALSE)</f>
        <v>FMCG</v>
      </c>
      <c r="E486" s="1" t="str">
        <f ca="1">VLOOKUP(IF(RANDBETWEEN(1,100)&lt;=70, 1, IF(RANDBETWEEN(1,100)&lt;=70+10, 2, IF(RANDBETWEEN(1,100)&lt;=70+10+10, 3, IF(RANDBETWEEN(1,100)&lt;=70+10+10+10, 4, 5)))),Datos1!$B$66:$C$70,2,FALSE)</f>
        <v>Pending</v>
      </c>
      <c r="F486" s="1" t="str">
        <f>VLOOKUP(B486,Datos1!$F$1:$H$52,2,FALSE)</f>
        <v>Míchigan</v>
      </c>
      <c r="G486" s="8">
        <f t="shared" ca="1" si="62"/>
        <v>1134905</v>
      </c>
      <c r="H486" s="8">
        <f t="shared" ca="1" si="63"/>
        <v>510707.25</v>
      </c>
      <c r="I486" s="9">
        <f t="shared" ca="1" si="56"/>
        <v>0.45</v>
      </c>
      <c r="J486" s="1" t="str">
        <f t="shared" si="57"/>
        <v>April</v>
      </c>
      <c r="K486" s="1">
        <f t="shared" si="58"/>
        <v>4</v>
      </c>
      <c r="L486" s="1" t="str">
        <f t="shared" si="59"/>
        <v>2020</v>
      </c>
      <c r="M486" s="1">
        <f t="shared" si="60"/>
        <v>18</v>
      </c>
      <c r="N486" s="10">
        <f t="shared" si="61"/>
        <v>2</v>
      </c>
    </row>
    <row r="487" spans="1:14" x14ac:dyDescent="0.25">
      <c r="A487" s="7">
        <v>43951</v>
      </c>
      <c r="B487" s="1" t="s">
        <v>16</v>
      </c>
      <c r="C487" s="1" t="str">
        <f>VLOOKUP(B487,Datos1!$F$1:$H$52,3,FALSE)</f>
        <v>Small business</v>
      </c>
      <c r="D487" s="1" t="str">
        <f ca="1">VLOOKUP(IF(RANDBETWEEN(1,100)&lt;=60, 1, IF(RANDBETWEEN(1,100)&lt;=75, 2, 3)),Datos1!$B$62:$C$64,2,FALSE)</f>
        <v>FMCG</v>
      </c>
      <c r="E487" s="1" t="str">
        <f ca="1">VLOOKUP(IF(RANDBETWEEN(1,100)&lt;=70, 1, IF(RANDBETWEEN(1,100)&lt;=70+10, 2, IF(RANDBETWEEN(1,100)&lt;=70+10+10, 3, IF(RANDBETWEEN(1,100)&lt;=70+10+10+10, 4, 5)))),Datos1!$B$66:$C$70,2,FALSE)</f>
        <v>Pending</v>
      </c>
      <c r="F487" s="1" t="str">
        <f>VLOOKUP(B487,Datos1!$F$1:$H$52,2,FALSE)</f>
        <v>Nueva Jersey</v>
      </c>
      <c r="G487" s="8">
        <f t="shared" ca="1" si="62"/>
        <v>208123</v>
      </c>
      <c r="H487" s="8">
        <f t="shared" ca="1" si="63"/>
        <v>120711.34</v>
      </c>
      <c r="I487" s="9">
        <f t="shared" ca="1" si="56"/>
        <v>0.57999999999999996</v>
      </c>
      <c r="J487" s="1" t="str">
        <f t="shared" si="57"/>
        <v>April</v>
      </c>
      <c r="K487" s="1">
        <f t="shared" si="58"/>
        <v>4</v>
      </c>
      <c r="L487" s="1" t="str">
        <f t="shared" si="59"/>
        <v>2020</v>
      </c>
      <c r="M487" s="1">
        <f t="shared" si="60"/>
        <v>18</v>
      </c>
      <c r="N487" s="10">
        <f t="shared" si="61"/>
        <v>2</v>
      </c>
    </row>
    <row r="488" spans="1:14" x14ac:dyDescent="0.25">
      <c r="A488" s="7">
        <v>43952</v>
      </c>
      <c r="B488" s="1" t="s">
        <v>28</v>
      </c>
      <c r="C488" s="1" t="str">
        <f>VLOOKUP(B488,Datos1!$F$1:$H$52,3,FALSE)</f>
        <v>Corporation</v>
      </c>
      <c r="D488" s="1" t="str">
        <f ca="1">VLOOKUP(IF(RANDBETWEEN(1,100)&lt;=60, 1, IF(RANDBETWEEN(1,100)&lt;=75, 2, 3)),Datos1!$B$62:$C$64,2,FALSE)</f>
        <v>Contract Manufacturing</v>
      </c>
      <c r="E488" s="1" t="str">
        <f ca="1">VLOOKUP(IF(RANDBETWEEN(1,100)&lt;=70, 1, IF(RANDBETWEEN(1,100)&lt;=70+10, 2, IF(RANDBETWEEN(1,100)&lt;=70+10+10, 3, IF(RANDBETWEEN(1,100)&lt;=70+10+10+10, 4, 5)))),Datos1!$B$66:$C$70,2,FALSE)</f>
        <v>Paid</v>
      </c>
      <c r="F488" s="1" t="str">
        <f>VLOOKUP(B488,Datos1!$F$1:$H$52,2,FALSE)</f>
        <v>Texas</v>
      </c>
      <c r="G488" s="8">
        <f t="shared" ca="1" si="62"/>
        <v>1457743</v>
      </c>
      <c r="H488" s="8">
        <f t="shared" ca="1" si="63"/>
        <v>553942.34</v>
      </c>
      <c r="I488" s="9">
        <f t="shared" ca="1" si="56"/>
        <v>0.38</v>
      </c>
      <c r="J488" s="1" t="str">
        <f t="shared" si="57"/>
        <v>May</v>
      </c>
      <c r="K488" s="1">
        <f t="shared" si="58"/>
        <v>5</v>
      </c>
      <c r="L488" s="1" t="str">
        <f t="shared" si="59"/>
        <v>2020</v>
      </c>
      <c r="M488" s="1">
        <f t="shared" si="60"/>
        <v>18</v>
      </c>
      <c r="N488" s="10">
        <f t="shared" si="61"/>
        <v>2</v>
      </c>
    </row>
    <row r="489" spans="1:14" x14ac:dyDescent="0.25">
      <c r="A489" s="7">
        <v>43953</v>
      </c>
      <c r="B489" s="1" t="s">
        <v>58</v>
      </c>
      <c r="C489" s="1" t="str">
        <f>VLOOKUP(B489,Datos1!$F$1:$H$52,3,FALSE)</f>
        <v>Corporation</v>
      </c>
      <c r="D489" s="1" t="str">
        <f ca="1">VLOOKUP(IF(RANDBETWEEN(1,100)&lt;=60, 1, IF(RANDBETWEEN(1,100)&lt;=75, 2, 3)),Datos1!$B$62:$C$64,2,FALSE)</f>
        <v>FMCG</v>
      </c>
      <c r="E489" s="1" t="str">
        <f ca="1">VLOOKUP(IF(RANDBETWEEN(1,100)&lt;=70, 1, IF(RANDBETWEEN(1,100)&lt;=70+10, 2, IF(RANDBETWEEN(1,100)&lt;=70+10+10, 3, IF(RANDBETWEEN(1,100)&lt;=70+10+10+10, 4, 5)))),Datos1!$B$66:$C$70,2,FALSE)</f>
        <v>Pending</v>
      </c>
      <c r="F489" s="1" t="str">
        <f>VLOOKUP(B489,Datos1!$F$1:$H$52,2,FALSE)</f>
        <v>Míchigan</v>
      </c>
      <c r="G489" s="8">
        <f t="shared" ca="1" si="62"/>
        <v>1022127</v>
      </c>
      <c r="H489" s="8">
        <f t="shared" ca="1" si="63"/>
        <v>367965.72</v>
      </c>
      <c r="I489" s="9">
        <f t="shared" ca="1" si="56"/>
        <v>0.36</v>
      </c>
      <c r="J489" s="1" t="str">
        <f t="shared" si="57"/>
        <v>May</v>
      </c>
      <c r="K489" s="1">
        <f t="shared" si="58"/>
        <v>5</v>
      </c>
      <c r="L489" s="1" t="str">
        <f t="shared" si="59"/>
        <v>2020</v>
      </c>
      <c r="M489" s="1">
        <f t="shared" si="60"/>
        <v>18</v>
      </c>
      <c r="N489" s="10">
        <f t="shared" si="61"/>
        <v>2</v>
      </c>
    </row>
    <row r="490" spans="1:14" x14ac:dyDescent="0.25">
      <c r="A490" s="7">
        <v>43954</v>
      </c>
      <c r="B490" s="1" t="s">
        <v>55</v>
      </c>
      <c r="C490" s="1" t="str">
        <f>VLOOKUP(B490,Datos1!$F$1:$H$52,3,FALSE)</f>
        <v>Medium-sized business</v>
      </c>
      <c r="D490" s="1" t="str">
        <f ca="1">VLOOKUP(IF(RANDBETWEEN(1,100)&lt;=60, 1, IF(RANDBETWEEN(1,100)&lt;=75, 2, 3)),Datos1!$B$62:$C$64,2,FALSE)</f>
        <v>Contract Manufacturing</v>
      </c>
      <c r="E490" s="1" t="str">
        <f ca="1">VLOOKUP(IF(RANDBETWEEN(1,100)&lt;=70, 1, IF(RANDBETWEEN(1,100)&lt;=70+10, 2, IF(RANDBETWEEN(1,100)&lt;=70+10+10, 3, IF(RANDBETWEEN(1,100)&lt;=70+10+10+10, 4, 5)))),Datos1!$B$66:$C$70,2,FALSE)</f>
        <v>Paid</v>
      </c>
      <c r="F490" s="1" t="str">
        <f>VLOOKUP(B490,Datos1!$F$1:$H$52,2,FALSE)</f>
        <v>Pensilvania</v>
      </c>
      <c r="G490" s="8">
        <f t="shared" ca="1" si="62"/>
        <v>276677</v>
      </c>
      <c r="H490" s="8">
        <f t="shared" ca="1" si="63"/>
        <v>91303.41</v>
      </c>
      <c r="I490" s="9">
        <f t="shared" ca="1" si="56"/>
        <v>0.33</v>
      </c>
      <c r="J490" s="1" t="str">
        <f t="shared" si="57"/>
        <v>May</v>
      </c>
      <c r="K490" s="1">
        <f t="shared" si="58"/>
        <v>5</v>
      </c>
      <c r="L490" s="1" t="str">
        <f t="shared" si="59"/>
        <v>2020</v>
      </c>
      <c r="M490" s="1">
        <f t="shared" si="60"/>
        <v>18</v>
      </c>
      <c r="N490" s="10">
        <f t="shared" si="61"/>
        <v>2</v>
      </c>
    </row>
    <row r="491" spans="1:14" x14ac:dyDescent="0.25">
      <c r="A491" s="7">
        <v>43955</v>
      </c>
      <c r="B491" s="1" t="s">
        <v>19</v>
      </c>
      <c r="C491" s="1" t="str">
        <f>VLOOKUP(B491,Datos1!$F$1:$H$52,3,FALSE)</f>
        <v>Corporation</v>
      </c>
      <c r="D491" s="1" t="str">
        <f ca="1">VLOOKUP(IF(RANDBETWEEN(1,100)&lt;=60, 1, IF(RANDBETWEEN(1,100)&lt;=75, 2, 3)),Datos1!$B$62:$C$64,2,FALSE)</f>
        <v>Contract Manufacturing</v>
      </c>
      <c r="E491" s="1" t="str">
        <f ca="1">VLOOKUP(IF(RANDBETWEEN(1,100)&lt;=70, 1, IF(RANDBETWEEN(1,100)&lt;=70+10, 2, IF(RANDBETWEEN(1,100)&lt;=70+10+10, 3, IF(RANDBETWEEN(1,100)&lt;=70+10+10+10, 4, 5)))),Datos1!$B$66:$C$70,2,FALSE)</f>
        <v>Paid</v>
      </c>
      <c r="F491" s="1" t="str">
        <f>VLOOKUP(B491,Datos1!$F$1:$H$52,2,FALSE)</f>
        <v>Virginia</v>
      </c>
      <c r="G491" s="8">
        <f t="shared" ca="1" si="62"/>
        <v>1308756</v>
      </c>
      <c r="H491" s="8">
        <f t="shared" ca="1" si="63"/>
        <v>353364.12</v>
      </c>
      <c r="I491" s="9">
        <f t="shared" ca="1" si="56"/>
        <v>0.27</v>
      </c>
      <c r="J491" s="1" t="str">
        <f t="shared" si="57"/>
        <v>May</v>
      </c>
      <c r="K491" s="1">
        <f t="shared" si="58"/>
        <v>5</v>
      </c>
      <c r="L491" s="1" t="str">
        <f t="shared" si="59"/>
        <v>2020</v>
      </c>
      <c r="M491" s="1">
        <f t="shared" si="60"/>
        <v>19</v>
      </c>
      <c r="N491" s="10">
        <f t="shared" si="61"/>
        <v>2</v>
      </c>
    </row>
    <row r="492" spans="1:14" x14ac:dyDescent="0.25">
      <c r="A492" s="7">
        <v>43956</v>
      </c>
      <c r="B492" s="1" t="s">
        <v>32</v>
      </c>
      <c r="C492" s="1" t="str">
        <f>VLOOKUP(B492,Datos1!$F$1:$H$52,3,FALSE)</f>
        <v>Corporation</v>
      </c>
      <c r="D492" s="1" t="str">
        <f ca="1">VLOOKUP(IF(RANDBETWEEN(1,100)&lt;=60, 1, IF(RANDBETWEEN(1,100)&lt;=75, 2, 3)),Datos1!$B$62:$C$64,2,FALSE)</f>
        <v>Industrial cereal products</v>
      </c>
      <c r="E492" s="1" t="str">
        <f ca="1">VLOOKUP(IF(RANDBETWEEN(1,100)&lt;=70, 1, IF(RANDBETWEEN(1,100)&lt;=70+10, 2, IF(RANDBETWEEN(1,100)&lt;=70+10+10, 3, IF(RANDBETWEEN(1,100)&lt;=70+10+10+10, 4, 5)))),Datos1!$B$66:$C$70,2,FALSE)</f>
        <v>Pending</v>
      </c>
      <c r="F492" s="1" t="str">
        <f>VLOOKUP(B492,Datos1!$F$1:$H$52,2,FALSE)</f>
        <v>Ohio</v>
      </c>
      <c r="G492" s="8">
        <f t="shared" ca="1" si="62"/>
        <v>1200864</v>
      </c>
      <c r="H492" s="8">
        <f t="shared" ca="1" si="63"/>
        <v>228164.16</v>
      </c>
      <c r="I492" s="9">
        <f t="shared" ca="1" si="56"/>
        <v>0.19</v>
      </c>
      <c r="J492" s="1" t="str">
        <f t="shared" si="57"/>
        <v>May</v>
      </c>
      <c r="K492" s="1">
        <f t="shared" si="58"/>
        <v>5</v>
      </c>
      <c r="L492" s="1" t="str">
        <f t="shared" si="59"/>
        <v>2020</v>
      </c>
      <c r="M492" s="1">
        <f t="shared" si="60"/>
        <v>19</v>
      </c>
      <c r="N492" s="10">
        <f t="shared" si="61"/>
        <v>2</v>
      </c>
    </row>
    <row r="493" spans="1:14" x14ac:dyDescent="0.25">
      <c r="A493" s="7">
        <v>43957</v>
      </c>
      <c r="B493" s="1" t="s">
        <v>56</v>
      </c>
      <c r="C493" s="1" t="str">
        <f>VLOOKUP(B493,Datos1!$F$1:$H$52,3,FALSE)</f>
        <v>Small business</v>
      </c>
      <c r="D493" s="1" t="str">
        <f ca="1">VLOOKUP(IF(RANDBETWEEN(1,100)&lt;=60, 1, IF(RANDBETWEEN(1,100)&lt;=75, 2, 3)),Datos1!$B$62:$C$64,2,FALSE)</f>
        <v>Contract Manufacturing</v>
      </c>
      <c r="E493" s="1" t="str">
        <f ca="1">VLOOKUP(IF(RANDBETWEEN(1,100)&lt;=70, 1, IF(RANDBETWEEN(1,100)&lt;=70+10, 2, IF(RANDBETWEEN(1,100)&lt;=70+10+10, 3, IF(RANDBETWEEN(1,100)&lt;=70+10+10+10, 4, 5)))),Datos1!$B$66:$C$70,2,FALSE)</f>
        <v>Paid</v>
      </c>
      <c r="F493" s="1" t="str">
        <f>VLOOKUP(B493,Datos1!$F$1:$H$52,2,FALSE)</f>
        <v>Illinois</v>
      </c>
      <c r="G493" s="8">
        <f t="shared" ca="1" si="62"/>
        <v>177963</v>
      </c>
      <c r="H493" s="8">
        <f t="shared" ca="1" si="63"/>
        <v>40931.490000000005</v>
      </c>
      <c r="I493" s="9">
        <f t="shared" ca="1" si="56"/>
        <v>0.23</v>
      </c>
      <c r="J493" s="1" t="str">
        <f t="shared" si="57"/>
        <v>May</v>
      </c>
      <c r="K493" s="1">
        <f t="shared" si="58"/>
        <v>5</v>
      </c>
      <c r="L493" s="1" t="str">
        <f t="shared" si="59"/>
        <v>2020</v>
      </c>
      <c r="M493" s="1">
        <f t="shared" si="60"/>
        <v>19</v>
      </c>
      <c r="N493" s="10">
        <f t="shared" si="61"/>
        <v>2</v>
      </c>
    </row>
    <row r="494" spans="1:14" x14ac:dyDescent="0.25">
      <c r="A494" s="7">
        <v>43958</v>
      </c>
      <c r="B494" s="1" t="s">
        <v>19</v>
      </c>
      <c r="C494" s="1" t="str">
        <f>VLOOKUP(B494,Datos1!$F$1:$H$52,3,FALSE)</f>
        <v>Corporation</v>
      </c>
      <c r="D494" s="1" t="str">
        <f ca="1">VLOOKUP(IF(RANDBETWEEN(1,100)&lt;=60, 1, IF(RANDBETWEEN(1,100)&lt;=75, 2, 3)),Datos1!$B$62:$C$64,2,FALSE)</f>
        <v>FMCG</v>
      </c>
      <c r="E494" s="1" t="str">
        <f ca="1">VLOOKUP(IF(RANDBETWEEN(1,100)&lt;=70, 1, IF(RANDBETWEEN(1,100)&lt;=70+10, 2, IF(RANDBETWEEN(1,100)&lt;=70+10+10, 3, IF(RANDBETWEEN(1,100)&lt;=70+10+10+10, 4, 5)))),Datos1!$B$66:$C$70,2,FALSE)</f>
        <v>Paid</v>
      </c>
      <c r="F494" s="1" t="str">
        <f>VLOOKUP(B494,Datos1!$F$1:$H$52,2,FALSE)</f>
        <v>Virginia</v>
      </c>
      <c r="G494" s="8">
        <f t="shared" ca="1" si="62"/>
        <v>1657531</v>
      </c>
      <c r="H494" s="8">
        <f t="shared" ca="1" si="63"/>
        <v>696163.02</v>
      </c>
      <c r="I494" s="9">
        <f t="shared" ca="1" si="56"/>
        <v>0.42</v>
      </c>
      <c r="J494" s="1" t="str">
        <f t="shared" si="57"/>
        <v>May</v>
      </c>
      <c r="K494" s="1">
        <f t="shared" si="58"/>
        <v>5</v>
      </c>
      <c r="L494" s="1" t="str">
        <f t="shared" si="59"/>
        <v>2020</v>
      </c>
      <c r="M494" s="1">
        <f t="shared" si="60"/>
        <v>19</v>
      </c>
      <c r="N494" s="10">
        <f t="shared" si="61"/>
        <v>2</v>
      </c>
    </row>
    <row r="495" spans="1:14" x14ac:dyDescent="0.25">
      <c r="A495" s="7">
        <v>43959</v>
      </c>
      <c r="B495" s="1" t="s">
        <v>21</v>
      </c>
      <c r="C495" s="1" t="str">
        <f>VLOOKUP(B495,Datos1!$F$1:$H$52,3,FALSE)</f>
        <v>Medium-sized business</v>
      </c>
      <c r="D495" s="1" t="str">
        <f ca="1">VLOOKUP(IF(RANDBETWEEN(1,100)&lt;=60, 1, IF(RANDBETWEEN(1,100)&lt;=75, 2, 3)),Datos1!$B$62:$C$64,2,FALSE)</f>
        <v>FMCG</v>
      </c>
      <c r="E495" s="1" t="str">
        <f ca="1">VLOOKUP(IF(RANDBETWEEN(1,100)&lt;=70, 1, IF(RANDBETWEEN(1,100)&lt;=70+10, 2, IF(RANDBETWEEN(1,100)&lt;=70+10+10, 3, IF(RANDBETWEEN(1,100)&lt;=70+10+10+10, 4, 5)))),Datos1!$B$66:$C$70,2,FALSE)</f>
        <v>Pending</v>
      </c>
      <c r="F495" s="1" t="str">
        <f>VLOOKUP(B495,Datos1!$F$1:$H$52,2,FALSE)</f>
        <v>Carolina del Norte</v>
      </c>
      <c r="G495" s="8">
        <f t="shared" ca="1" si="62"/>
        <v>308381</v>
      </c>
      <c r="H495" s="8">
        <f t="shared" ca="1" si="63"/>
        <v>132603.82999999999</v>
      </c>
      <c r="I495" s="9">
        <f t="shared" ca="1" si="56"/>
        <v>0.43</v>
      </c>
      <c r="J495" s="1" t="str">
        <f t="shared" si="57"/>
        <v>May</v>
      </c>
      <c r="K495" s="1">
        <f t="shared" si="58"/>
        <v>5</v>
      </c>
      <c r="L495" s="1" t="str">
        <f t="shared" si="59"/>
        <v>2020</v>
      </c>
      <c r="M495" s="1">
        <f t="shared" si="60"/>
        <v>19</v>
      </c>
      <c r="N495" s="10">
        <f t="shared" si="61"/>
        <v>2</v>
      </c>
    </row>
    <row r="496" spans="1:14" x14ac:dyDescent="0.25">
      <c r="A496" s="7">
        <v>43960</v>
      </c>
      <c r="B496" s="1" t="s">
        <v>42</v>
      </c>
      <c r="C496" s="1" t="str">
        <f>VLOOKUP(B496,Datos1!$F$1:$H$52,3,FALSE)</f>
        <v>Corporation</v>
      </c>
      <c r="D496" s="1" t="str">
        <f ca="1">VLOOKUP(IF(RANDBETWEEN(1,100)&lt;=60, 1, IF(RANDBETWEEN(1,100)&lt;=75, 2, 3)),Datos1!$B$62:$C$64,2,FALSE)</f>
        <v>Contract Manufacturing</v>
      </c>
      <c r="E496" s="1" t="str">
        <f ca="1">VLOOKUP(IF(RANDBETWEEN(1,100)&lt;=70, 1, IF(RANDBETWEEN(1,100)&lt;=70+10, 2, IF(RANDBETWEEN(1,100)&lt;=70+10+10, 3, IF(RANDBETWEEN(1,100)&lt;=70+10+10+10, 4, 5)))),Datos1!$B$66:$C$70,2,FALSE)</f>
        <v>Paid</v>
      </c>
      <c r="F496" s="1" t="str">
        <f>VLOOKUP(B496,Datos1!$F$1:$H$52,2,FALSE)</f>
        <v>Wisconsin</v>
      </c>
      <c r="G496" s="8">
        <f t="shared" ca="1" si="62"/>
        <v>1784557</v>
      </c>
      <c r="H496" s="8">
        <f t="shared" ca="1" si="63"/>
        <v>660286.09</v>
      </c>
      <c r="I496" s="9">
        <f t="shared" ca="1" si="56"/>
        <v>0.37</v>
      </c>
      <c r="J496" s="1" t="str">
        <f t="shared" si="57"/>
        <v>May</v>
      </c>
      <c r="K496" s="1">
        <f t="shared" si="58"/>
        <v>5</v>
      </c>
      <c r="L496" s="1" t="str">
        <f t="shared" si="59"/>
        <v>2020</v>
      </c>
      <c r="M496" s="1">
        <f t="shared" si="60"/>
        <v>19</v>
      </c>
      <c r="N496" s="10">
        <f t="shared" si="61"/>
        <v>2</v>
      </c>
    </row>
    <row r="497" spans="1:14" x14ac:dyDescent="0.25">
      <c r="A497" s="7">
        <v>43961</v>
      </c>
      <c r="B497" s="1" t="s">
        <v>42</v>
      </c>
      <c r="C497" s="1" t="str">
        <f>VLOOKUP(B497,Datos1!$F$1:$H$52,3,FALSE)</f>
        <v>Corporation</v>
      </c>
      <c r="D497" s="1" t="str">
        <f ca="1">VLOOKUP(IF(RANDBETWEEN(1,100)&lt;=60, 1, IF(RANDBETWEEN(1,100)&lt;=75, 2, 3)),Datos1!$B$62:$C$64,2,FALSE)</f>
        <v>Contract Manufacturing</v>
      </c>
      <c r="E497" s="1" t="str">
        <f ca="1">VLOOKUP(IF(RANDBETWEEN(1,100)&lt;=70, 1, IF(RANDBETWEEN(1,100)&lt;=70+10, 2, IF(RANDBETWEEN(1,100)&lt;=70+10+10, 3, IF(RANDBETWEEN(1,100)&lt;=70+10+10+10, 4, 5)))),Datos1!$B$66:$C$70,2,FALSE)</f>
        <v>Paid</v>
      </c>
      <c r="F497" s="1" t="str">
        <f>VLOOKUP(B497,Datos1!$F$1:$H$52,2,FALSE)</f>
        <v>Wisconsin</v>
      </c>
      <c r="G497" s="8">
        <f t="shared" ca="1" si="62"/>
        <v>1770538</v>
      </c>
      <c r="H497" s="8">
        <f t="shared" ca="1" si="63"/>
        <v>495750.64000000007</v>
      </c>
      <c r="I497" s="9">
        <f t="shared" ca="1" si="56"/>
        <v>0.28000000000000003</v>
      </c>
      <c r="J497" s="1" t="str">
        <f t="shared" si="57"/>
        <v>May</v>
      </c>
      <c r="K497" s="1">
        <f t="shared" si="58"/>
        <v>5</v>
      </c>
      <c r="L497" s="1" t="str">
        <f t="shared" si="59"/>
        <v>2020</v>
      </c>
      <c r="M497" s="1">
        <f t="shared" si="60"/>
        <v>19</v>
      </c>
      <c r="N497" s="10">
        <f t="shared" si="61"/>
        <v>2</v>
      </c>
    </row>
    <row r="498" spans="1:14" x14ac:dyDescent="0.25">
      <c r="A498" s="7">
        <v>43962</v>
      </c>
      <c r="B498" s="1" t="s">
        <v>57</v>
      </c>
      <c r="C498" s="1" t="str">
        <f>VLOOKUP(B498,Datos1!$F$1:$H$52,3,FALSE)</f>
        <v>Small business</v>
      </c>
      <c r="D498" s="1" t="str">
        <f ca="1">VLOOKUP(IF(RANDBETWEEN(1,100)&lt;=60, 1, IF(RANDBETWEEN(1,100)&lt;=75, 2, 3)),Datos1!$B$62:$C$64,2,FALSE)</f>
        <v>FMCG</v>
      </c>
      <c r="E498" s="1" t="str">
        <f ca="1">VLOOKUP(IF(RANDBETWEEN(1,100)&lt;=70, 1, IF(RANDBETWEEN(1,100)&lt;=70+10, 2, IF(RANDBETWEEN(1,100)&lt;=70+10+10, 3, IF(RANDBETWEEN(1,100)&lt;=70+10+10+10, 4, 5)))),Datos1!$B$66:$C$70,2,FALSE)</f>
        <v>Paid</v>
      </c>
      <c r="F498" s="1" t="str">
        <f>VLOOKUP(B498,Datos1!$F$1:$H$52,2,FALSE)</f>
        <v>Florida</v>
      </c>
      <c r="G498" s="8">
        <f t="shared" ca="1" si="62"/>
        <v>228151</v>
      </c>
      <c r="H498" s="8">
        <f t="shared" ca="1" si="63"/>
        <v>134609.09</v>
      </c>
      <c r="I498" s="9">
        <f t="shared" ca="1" si="56"/>
        <v>0.59</v>
      </c>
      <c r="J498" s="1" t="str">
        <f t="shared" si="57"/>
        <v>May</v>
      </c>
      <c r="K498" s="1">
        <f t="shared" si="58"/>
        <v>5</v>
      </c>
      <c r="L498" s="1" t="str">
        <f t="shared" si="59"/>
        <v>2020</v>
      </c>
      <c r="M498" s="1">
        <f t="shared" si="60"/>
        <v>20</v>
      </c>
      <c r="N498" s="10">
        <f t="shared" si="61"/>
        <v>2</v>
      </c>
    </row>
    <row r="499" spans="1:14" x14ac:dyDescent="0.25">
      <c r="A499" s="7">
        <v>43963</v>
      </c>
      <c r="B499" s="1" t="s">
        <v>32</v>
      </c>
      <c r="C499" s="1" t="str">
        <f>VLOOKUP(B499,Datos1!$F$1:$H$52,3,FALSE)</f>
        <v>Corporation</v>
      </c>
      <c r="D499" s="1" t="str">
        <f ca="1">VLOOKUP(IF(RANDBETWEEN(1,100)&lt;=60, 1, IF(RANDBETWEEN(1,100)&lt;=75, 2, 3)),Datos1!$B$62:$C$64,2,FALSE)</f>
        <v>FMCG</v>
      </c>
      <c r="E499" s="1" t="str">
        <f ca="1">VLOOKUP(IF(RANDBETWEEN(1,100)&lt;=70, 1, IF(RANDBETWEEN(1,100)&lt;=70+10, 2, IF(RANDBETWEEN(1,100)&lt;=70+10+10, 3, IF(RANDBETWEEN(1,100)&lt;=70+10+10+10, 4, 5)))),Datos1!$B$66:$C$70,2,FALSE)</f>
        <v>Pending</v>
      </c>
      <c r="F499" s="1" t="str">
        <f>VLOOKUP(B499,Datos1!$F$1:$H$52,2,FALSE)</f>
        <v>Ohio</v>
      </c>
      <c r="G499" s="8">
        <f t="shared" ca="1" si="62"/>
        <v>1144625</v>
      </c>
      <c r="H499" s="8">
        <f t="shared" ca="1" si="63"/>
        <v>457850</v>
      </c>
      <c r="I499" s="9">
        <f t="shared" ca="1" si="56"/>
        <v>0.4</v>
      </c>
      <c r="J499" s="1" t="str">
        <f t="shared" si="57"/>
        <v>May</v>
      </c>
      <c r="K499" s="1">
        <f t="shared" si="58"/>
        <v>5</v>
      </c>
      <c r="L499" s="1" t="str">
        <f t="shared" si="59"/>
        <v>2020</v>
      </c>
      <c r="M499" s="1">
        <f t="shared" si="60"/>
        <v>20</v>
      </c>
      <c r="N499" s="10">
        <f t="shared" si="61"/>
        <v>2</v>
      </c>
    </row>
    <row r="500" spans="1:14" x14ac:dyDescent="0.25">
      <c r="A500" s="7">
        <v>43964</v>
      </c>
      <c r="B500" s="1" t="s">
        <v>23</v>
      </c>
      <c r="C500" s="1" t="str">
        <f>VLOOKUP(B500,Datos1!$F$1:$H$52,3,FALSE)</f>
        <v>Corporation</v>
      </c>
      <c r="D500" s="1" t="str">
        <f ca="1">VLOOKUP(IF(RANDBETWEEN(1,100)&lt;=60, 1, IF(RANDBETWEEN(1,100)&lt;=75, 2, 3)),Datos1!$B$62:$C$64,2,FALSE)</f>
        <v>Contract Manufacturing</v>
      </c>
      <c r="E500" s="1" t="str">
        <f ca="1">VLOOKUP(IF(RANDBETWEEN(1,100)&lt;=70, 1, IF(RANDBETWEEN(1,100)&lt;=70+10, 2, IF(RANDBETWEEN(1,100)&lt;=70+10+10, 3, IF(RANDBETWEEN(1,100)&lt;=70+10+10+10, 4, 5)))),Datos1!$B$66:$C$70,2,FALSE)</f>
        <v>Paid</v>
      </c>
      <c r="F500" s="1" t="str">
        <f>VLOOKUP(B500,Datos1!$F$1:$H$52,2,FALSE)</f>
        <v>Nueva Jersey</v>
      </c>
      <c r="G500" s="8">
        <f t="shared" ca="1" si="62"/>
        <v>1375762</v>
      </c>
      <c r="H500" s="8">
        <f t="shared" ca="1" si="63"/>
        <v>275152.40000000002</v>
      </c>
      <c r="I500" s="9">
        <f t="shared" ca="1" si="56"/>
        <v>0.2</v>
      </c>
      <c r="J500" s="1" t="str">
        <f t="shared" si="57"/>
        <v>May</v>
      </c>
      <c r="K500" s="1">
        <f t="shared" si="58"/>
        <v>5</v>
      </c>
      <c r="L500" s="1" t="str">
        <f t="shared" si="59"/>
        <v>2020</v>
      </c>
      <c r="M500" s="1">
        <f t="shared" si="60"/>
        <v>20</v>
      </c>
      <c r="N500" s="10">
        <f t="shared" si="61"/>
        <v>2</v>
      </c>
    </row>
    <row r="501" spans="1:14" x14ac:dyDescent="0.25">
      <c r="A501" s="7">
        <v>43965</v>
      </c>
      <c r="B501" s="1" t="s">
        <v>27</v>
      </c>
      <c r="C501" s="1" t="str">
        <f>VLOOKUP(B501,Datos1!$F$1:$H$52,3,FALSE)</f>
        <v>Corporation</v>
      </c>
      <c r="D501" s="1" t="str">
        <f ca="1">VLOOKUP(IF(RANDBETWEEN(1,100)&lt;=60, 1, IF(RANDBETWEEN(1,100)&lt;=75, 2, 3)),Datos1!$B$62:$C$64,2,FALSE)</f>
        <v>Contract Manufacturing</v>
      </c>
      <c r="E501" s="1" t="str">
        <f ca="1">VLOOKUP(IF(RANDBETWEEN(1,100)&lt;=70, 1, IF(RANDBETWEEN(1,100)&lt;=70+10, 2, IF(RANDBETWEEN(1,100)&lt;=70+10+10, 3, IF(RANDBETWEEN(1,100)&lt;=70+10+10+10, 4, 5)))),Datos1!$B$66:$C$70,2,FALSE)</f>
        <v>Paid</v>
      </c>
      <c r="F501" s="1" t="str">
        <f>VLOOKUP(B501,Datos1!$F$1:$H$52,2,FALSE)</f>
        <v>Virginia</v>
      </c>
      <c r="G501" s="8">
        <f t="shared" ca="1" si="62"/>
        <v>1680591</v>
      </c>
      <c r="H501" s="8">
        <f t="shared" ca="1" si="63"/>
        <v>504177.3</v>
      </c>
      <c r="I501" s="9">
        <f t="shared" ca="1" si="56"/>
        <v>0.3</v>
      </c>
      <c r="J501" s="1" t="str">
        <f t="shared" si="57"/>
        <v>May</v>
      </c>
      <c r="K501" s="1">
        <f t="shared" si="58"/>
        <v>5</v>
      </c>
      <c r="L501" s="1" t="str">
        <f t="shared" si="59"/>
        <v>2020</v>
      </c>
      <c r="M501" s="1">
        <f t="shared" si="60"/>
        <v>20</v>
      </c>
      <c r="N501" s="10">
        <f t="shared" si="61"/>
        <v>2</v>
      </c>
    </row>
    <row r="502" spans="1:14" x14ac:dyDescent="0.25">
      <c r="A502" s="7">
        <v>43966</v>
      </c>
      <c r="B502" s="1" t="s">
        <v>34</v>
      </c>
      <c r="C502" s="1" t="str">
        <f>VLOOKUP(B502,Datos1!$F$1:$H$52,3,FALSE)</f>
        <v>Medium-sized business</v>
      </c>
      <c r="D502" s="1" t="str">
        <f ca="1">VLOOKUP(IF(RANDBETWEEN(1,100)&lt;=60, 1, IF(RANDBETWEEN(1,100)&lt;=75, 2, 3)),Datos1!$B$62:$C$64,2,FALSE)</f>
        <v>Contract Manufacturing</v>
      </c>
      <c r="E502" s="1" t="str">
        <f ca="1">VLOOKUP(IF(RANDBETWEEN(1,100)&lt;=70, 1, IF(RANDBETWEEN(1,100)&lt;=70+10, 2, IF(RANDBETWEEN(1,100)&lt;=70+10+10, 3, IF(RANDBETWEEN(1,100)&lt;=70+10+10+10, 4, 5)))),Datos1!$B$66:$C$70,2,FALSE)</f>
        <v>Paid</v>
      </c>
      <c r="F502" s="1" t="str">
        <f>VLOOKUP(B502,Datos1!$F$1:$H$52,2,FALSE)</f>
        <v>California</v>
      </c>
      <c r="G502" s="8">
        <f t="shared" ca="1" si="62"/>
        <v>302153</v>
      </c>
      <c r="H502" s="8">
        <f t="shared" ca="1" si="63"/>
        <v>60430.600000000006</v>
      </c>
      <c r="I502" s="9">
        <f t="shared" ca="1" si="56"/>
        <v>0.2</v>
      </c>
      <c r="J502" s="1" t="str">
        <f t="shared" si="57"/>
        <v>May</v>
      </c>
      <c r="K502" s="1">
        <f t="shared" si="58"/>
        <v>5</v>
      </c>
      <c r="L502" s="1" t="str">
        <f t="shared" si="59"/>
        <v>2020</v>
      </c>
      <c r="M502" s="1">
        <f t="shared" si="60"/>
        <v>20</v>
      </c>
      <c r="N502" s="10">
        <f t="shared" si="61"/>
        <v>2</v>
      </c>
    </row>
    <row r="503" spans="1:14" x14ac:dyDescent="0.25">
      <c r="A503" s="7">
        <v>43967</v>
      </c>
      <c r="B503" s="1" t="s">
        <v>45</v>
      </c>
      <c r="C503" s="1" t="str">
        <f>VLOOKUP(B503,Datos1!$F$1:$H$52,3,FALSE)</f>
        <v>Small business</v>
      </c>
      <c r="D503" s="1" t="str">
        <f ca="1">VLOOKUP(IF(RANDBETWEEN(1,100)&lt;=60, 1, IF(RANDBETWEEN(1,100)&lt;=75, 2, 3)),Datos1!$B$62:$C$64,2,FALSE)</f>
        <v>FMCG</v>
      </c>
      <c r="E503" s="1" t="str">
        <f ca="1">VLOOKUP(IF(RANDBETWEEN(1,100)&lt;=70, 1, IF(RANDBETWEEN(1,100)&lt;=70+10, 2, IF(RANDBETWEEN(1,100)&lt;=70+10+10, 3, IF(RANDBETWEEN(1,100)&lt;=70+10+10+10, 4, 5)))),Datos1!$B$66:$C$70,2,FALSE)</f>
        <v>Paid</v>
      </c>
      <c r="F503" s="1" t="str">
        <f>VLOOKUP(B503,Datos1!$F$1:$H$52,2,FALSE)</f>
        <v>Massachusetts</v>
      </c>
      <c r="G503" s="8">
        <f t="shared" ca="1" si="62"/>
        <v>213724</v>
      </c>
      <c r="H503" s="8">
        <f t="shared" ca="1" si="63"/>
        <v>108999.24</v>
      </c>
      <c r="I503" s="9">
        <f t="shared" ca="1" si="56"/>
        <v>0.51</v>
      </c>
      <c r="J503" s="1" t="str">
        <f t="shared" si="57"/>
        <v>May</v>
      </c>
      <c r="K503" s="1">
        <f t="shared" si="58"/>
        <v>5</v>
      </c>
      <c r="L503" s="1" t="str">
        <f t="shared" si="59"/>
        <v>2020</v>
      </c>
      <c r="M503" s="1">
        <f t="shared" si="60"/>
        <v>20</v>
      </c>
      <c r="N503" s="10">
        <f t="shared" si="61"/>
        <v>2</v>
      </c>
    </row>
    <row r="504" spans="1:14" x14ac:dyDescent="0.25">
      <c r="A504" s="7">
        <v>43968</v>
      </c>
      <c r="B504" s="1" t="s">
        <v>25</v>
      </c>
      <c r="C504" s="1" t="str">
        <f>VLOOKUP(B504,Datos1!$F$1:$H$52,3,FALSE)</f>
        <v>Corporation</v>
      </c>
      <c r="D504" s="1" t="str">
        <f ca="1">VLOOKUP(IF(RANDBETWEEN(1,100)&lt;=60, 1, IF(RANDBETWEEN(1,100)&lt;=75, 2, 3)),Datos1!$B$62:$C$64,2,FALSE)</f>
        <v>FMCG</v>
      </c>
      <c r="E504" s="1" t="str">
        <f ca="1">VLOOKUP(IF(RANDBETWEEN(1,100)&lt;=70, 1, IF(RANDBETWEEN(1,100)&lt;=70+10, 2, IF(RANDBETWEEN(1,100)&lt;=70+10+10, 3, IF(RANDBETWEEN(1,100)&lt;=70+10+10+10, 4, 5)))),Datos1!$B$66:$C$70,2,FALSE)</f>
        <v>Paid</v>
      </c>
      <c r="F504" s="1" t="str">
        <f>VLOOKUP(B504,Datos1!$F$1:$H$52,2,FALSE)</f>
        <v>Míchigan</v>
      </c>
      <c r="G504" s="8">
        <f t="shared" ca="1" si="62"/>
        <v>699855</v>
      </c>
      <c r="H504" s="8">
        <f t="shared" ca="1" si="63"/>
        <v>356926.05</v>
      </c>
      <c r="I504" s="9">
        <f t="shared" ca="1" si="56"/>
        <v>0.51</v>
      </c>
      <c r="J504" s="1" t="str">
        <f t="shared" si="57"/>
        <v>May</v>
      </c>
      <c r="K504" s="1">
        <f t="shared" si="58"/>
        <v>5</v>
      </c>
      <c r="L504" s="1" t="str">
        <f t="shared" si="59"/>
        <v>2020</v>
      </c>
      <c r="M504" s="1">
        <f t="shared" si="60"/>
        <v>20</v>
      </c>
      <c r="N504" s="10">
        <f t="shared" si="61"/>
        <v>2</v>
      </c>
    </row>
    <row r="505" spans="1:14" x14ac:dyDescent="0.25">
      <c r="A505" s="7">
        <v>43969</v>
      </c>
      <c r="B505" s="1" t="s">
        <v>42</v>
      </c>
      <c r="C505" s="1" t="str">
        <f>VLOOKUP(B505,Datos1!$F$1:$H$52,3,FALSE)</f>
        <v>Corporation</v>
      </c>
      <c r="D505" s="1" t="str">
        <f ca="1">VLOOKUP(IF(RANDBETWEEN(1,100)&lt;=60, 1, IF(RANDBETWEEN(1,100)&lt;=75, 2, 3)),Datos1!$B$62:$C$64,2,FALSE)</f>
        <v>FMCG</v>
      </c>
      <c r="E505" s="1" t="str">
        <f ca="1">VLOOKUP(IF(RANDBETWEEN(1,100)&lt;=70, 1, IF(RANDBETWEEN(1,100)&lt;=70+10, 2, IF(RANDBETWEEN(1,100)&lt;=70+10+10, 3, IF(RANDBETWEEN(1,100)&lt;=70+10+10+10, 4, 5)))),Datos1!$B$66:$C$70,2,FALSE)</f>
        <v>Pending</v>
      </c>
      <c r="F505" s="1" t="str">
        <f>VLOOKUP(B505,Datos1!$F$1:$H$52,2,FALSE)</f>
        <v>Wisconsin</v>
      </c>
      <c r="G505" s="8">
        <f t="shared" ca="1" si="62"/>
        <v>535472</v>
      </c>
      <c r="H505" s="8">
        <f t="shared" ca="1" si="63"/>
        <v>257026.56</v>
      </c>
      <c r="I505" s="9">
        <f t="shared" ca="1" si="56"/>
        <v>0.48</v>
      </c>
      <c r="J505" s="1" t="str">
        <f t="shared" si="57"/>
        <v>May</v>
      </c>
      <c r="K505" s="1">
        <f t="shared" si="58"/>
        <v>5</v>
      </c>
      <c r="L505" s="1" t="str">
        <f t="shared" si="59"/>
        <v>2020</v>
      </c>
      <c r="M505" s="1">
        <f t="shared" si="60"/>
        <v>21</v>
      </c>
      <c r="N505" s="10">
        <f t="shared" si="61"/>
        <v>2</v>
      </c>
    </row>
    <row r="506" spans="1:14" x14ac:dyDescent="0.25">
      <c r="A506" s="7">
        <v>43970</v>
      </c>
      <c r="B506" s="1" t="s">
        <v>38</v>
      </c>
      <c r="C506" s="1" t="str">
        <f>VLOOKUP(B506,Datos1!$F$1:$H$52,3,FALSE)</f>
        <v>Small business</v>
      </c>
      <c r="D506" s="1" t="str">
        <f ca="1">VLOOKUP(IF(RANDBETWEEN(1,100)&lt;=60, 1, IF(RANDBETWEEN(1,100)&lt;=75, 2, 3)),Datos1!$B$62:$C$64,2,FALSE)</f>
        <v>Industrial cereal products</v>
      </c>
      <c r="E506" s="1" t="str">
        <f ca="1">VLOOKUP(IF(RANDBETWEEN(1,100)&lt;=70, 1, IF(RANDBETWEEN(1,100)&lt;=70+10, 2, IF(RANDBETWEEN(1,100)&lt;=70+10+10, 3, IF(RANDBETWEEN(1,100)&lt;=70+10+10+10, 4, 5)))),Datos1!$B$66:$C$70,2,FALSE)</f>
        <v>Paid</v>
      </c>
      <c r="F506" s="1" t="str">
        <f>VLOOKUP(B506,Datos1!$F$1:$H$52,2,FALSE)</f>
        <v>Tennessee</v>
      </c>
      <c r="G506" s="8">
        <f t="shared" ca="1" si="62"/>
        <v>163018</v>
      </c>
      <c r="H506" s="8">
        <f t="shared" ca="1" si="63"/>
        <v>55426.12</v>
      </c>
      <c r="I506" s="9">
        <f t="shared" ca="1" si="56"/>
        <v>0.34</v>
      </c>
      <c r="J506" s="1" t="str">
        <f t="shared" si="57"/>
        <v>May</v>
      </c>
      <c r="K506" s="1">
        <f t="shared" si="58"/>
        <v>5</v>
      </c>
      <c r="L506" s="1" t="str">
        <f t="shared" si="59"/>
        <v>2020</v>
      </c>
      <c r="M506" s="1">
        <f t="shared" si="60"/>
        <v>21</v>
      </c>
      <c r="N506" s="10">
        <f t="shared" si="61"/>
        <v>2</v>
      </c>
    </row>
    <row r="507" spans="1:14" x14ac:dyDescent="0.25">
      <c r="A507" s="7">
        <v>43971</v>
      </c>
      <c r="B507" s="1" t="s">
        <v>37</v>
      </c>
      <c r="C507" s="1" t="str">
        <f>VLOOKUP(B507,Datos1!$F$1:$H$52,3,FALSE)</f>
        <v>Small business</v>
      </c>
      <c r="D507" s="1" t="str">
        <f ca="1">VLOOKUP(IF(RANDBETWEEN(1,100)&lt;=60, 1, IF(RANDBETWEEN(1,100)&lt;=75, 2, 3)),Datos1!$B$62:$C$64,2,FALSE)</f>
        <v>Contract Manufacturing</v>
      </c>
      <c r="E507" s="1" t="str">
        <f ca="1">VLOOKUP(IF(RANDBETWEEN(1,100)&lt;=70, 1, IF(RANDBETWEEN(1,100)&lt;=70+10, 2, IF(RANDBETWEEN(1,100)&lt;=70+10+10, 3, IF(RANDBETWEEN(1,100)&lt;=70+10+10+10, 4, 5)))),Datos1!$B$66:$C$70,2,FALSE)</f>
        <v>Paid</v>
      </c>
      <c r="F507" s="1" t="str">
        <f>VLOOKUP(B507,Datos1!$F$1:$H$52,2,FALSE)</f>
        <v>Massachusetts</v>
      </c>
      <c r="G507" s="8">
        <f t="shared" ca="1" si="62"/>
        <v>181885</v>
      </c>
      <c r="H507" s="8">
        <f t="shared" ca="1" si="63"/>
        <v>52746.649999999994</v>
      </c>
      <c r="I507" s="9">
        <f t="shared" ca="1" si="56"/>
        <v>0.28999999999999998</v>
      </c>
      <c r="J507" s="1" t="str">
        <f t="shared" si="57"/>
        <v>May</v>
      </c>
      <c r="K507" s="1">
        <f t="shared" si="58"/>
        <v>5</v>
      </c>
      <c r="L507" s="1" t="str">
        <f t="shared" si="59"/>
        <v>2020</v>
      </c>
      <c r="M507" s="1">
        <f t="shared" si="60"/>
        <v>21</v>
      </c>
      <c r="N507" s="10">
        <f t="shared" si="61"/>
        <v>2</v>
      </c>
    </row>
    <row r="508" spans="1:14" x14ac:dyDescent="0.25">
      <c r="A508" s="7">
        <v>43972</v>
      </c>
      <c r="B508" s="1" t="s">
        <v>37</v>
      </c>
      <c r="C508" s="1" t="str">
        <f>VLOOKUP(B508,Datos1!$F$1:$H$52,3,FALSE)</f>
        <v>Small business</v>
      </c>
      <c r="D508" s="1" t="str">
        <f ca="1">VLOOKUP(IF(RANDBETWEEN(1,100)&lt;=60, 1, IF(RANDBETWEEN(1,100)&lt;=75, 2, 3)),Datos1!$B$62:$C$64,2,FALSE)</f>
        <v>Industrial cereal products</v>
      </c>
      <c r="E508" s="1" t="str">
        <f ca="1">VLOOKUP(IF(RANDBETWEEN(1,100)&lt;=70, 1, IF(RANDBETWEEN(1,100)&lt;=70+10, 2, IF(RANDBETWEEN(1,100)&lt;=70+10+10, 3, IF(RANDBETWEEN(1,100)&lt;=70+10+10+10, 4, 5)))),Datos1!$B$66:$C$70,2,FALSE)</f>
        <v>Paid</v>
      </c>
      <c r="F508" s="1" t="str">
        <f>VLOOKUP(B508,Datos1!$F$1:$H$52,2,FALSE)</f>
        <v>Massachusetts</v>
      </c>
      <c r="G508" s="8">
        <f t="shared" ca="1" si="62"/>
        <v>162043</v>
      </c>
      <c r="H508" s="8">
        <f t="shared" ca="1" si="63"/>
        <v>43751.61</v>
      </c>
      <c r="I508" s="9">
        <f t="shared" ca="1" si="56"/>
        <v>0.27</v>
      </c>
      <c r="J508" s="1" t="str">
        <f t="shared" si="57"/>
        <v>May</v>
      </c>
      <c r="K508" s="1">
        <f t="shared" si="58"/>
        <v>5</v>
      </c>
      <c r="L508" s="1" t="str">
        <f t="shared" si="59"/>
        <v>2020</v>
      </c>
      <c r="M508" s="1">
        <f t="shared" si="60"/>
        <v>21</v>
      </c>
      <c r="N508" s="10">
        <f t="shared" si="61"/>
        <v>2</v>
      </c>
    </row>
    <row r="509" spans="1:14" x14ac:dyDescent="0.25">
      <c r="A509" s="7">
        <v>43973</v>
      </c>
      <c r="B509" s="1" t="s">
        <v>57</v>
      </c>
      <c r="C509" s="1" t="str">
        <f>VLOOKUP(B509,Datos1!$F$1:$H$52,3,FALSE)</f>
        <v>Small business</v>
      </c>
      <c r="D509" s="1" t="str">
        <f ca="1">VLOOKUP(IF(RANDBETWEEN(1,100)&lt;=60, 1, IF(RANDBETWEEN(1,100)&lt;=75, 2, 3)),Datos1!$B$62:$C$64,2,FALSE)</f>
        <v>FMCG</v>
      </c>
      <c r="E509" s="1" t="str">
        <f ca="1">VLOOKUP(IF(RANDBETWEEN(1,100)&lt;=70, 1, IF(RANDBETWEEN(1,100)&lt;=70+10, 2, IF(RANDBETWEEN(1,100)&lt;=70+10+10, 3, IF(RANDBETWEEN(1,100)&lt;=70+10+10+10, 4, 5)))),Datos1!$B$66:$C$70,2,FALSE)</f>
        <v>Pending</v>
      </c>
      <c r="F509" s="1" t="str">
        <f>VLOOKUP(B509,Datos1!$F$1:$H$52,2,FALSE)</f>
        <v>Florida</v>
      </c>
      <c r="G509" s="8">
        <f t="shared" ca="1" si="62"/>
        <v>182043</v>
      </c>
      <c r="H509" s="8">
        <f t="shared" ca="1" si="63"/>
        <v>111046.23</v>
      </c>
      <c r="I509" s="9">
        <f t="shared" ca="1" si="56"/>
        <v>0.61</v>
      </c>
      <c r="J509" s="1" t="str">
        <f t="shared" si="57"/>
        <v>May</v>
      </c>
      <c r="K509" s="1">
        <f t="shared" si="58"/>
        <v>5</v>
      </c>
      <c r="L509" s="1" t="str">
        <f t="shared" si="59"/>
        <v>2020</v>
      </c>
      <c r="M509" s="1">
        <f t="shared" si="60"/>
        <v>21</v>
      </c>
      <c r="N509" s="10">
        <f t="shared" si="61"/>
        <v>2</v>
      </c>
    </row>
    <row r="510" spans="1:14" x14ac:dyDescent="0.25">
      <c r="A510" s="7">
        <v>43974</v>
      </c>
      <c r="B510" s="1" t="s">
        <v>45</v>
      </c>
      <c r="C510" s="1" t="str">
        <f>VLOOKUP(B510,Datos1!$F$1:$H$52,3,FALSE)</f>
        <v>Small business</v>
      </c>
      <c r="D510" s="1" t="str">
        <f ca="1">VLOOKUP(IF(RANDBETWEEN(1,100)&lt;=60, 1, IF(RANDBETWEEN(1,100)&lt;=75, 2, 3)),Datos1!$B$62:$C$64,2,FALSE)</f>
        <v>FMCG</v>
      </c>
      <c r="E510" s="1" t="str">
        <f ca="1">VLOOKUP(IF(RANDBETWEEN(1,100)&lt;=70, 1, IF(RANDBETWEEN(1,100)&lt;=70+10, 2, IF(RANDBETWEEN(1,100)&lt;=70+10+10, 3, IF(RANDBETWEEN(1,100)&lt;=70+10+10+10, 4, 5)))),Datos1!$B$66:$C$70,2,FALSE)</f>
        <v>Pending</v>
      </c>
      <c r="F510" s="1" t="str">
        <f>VLOOKUP(B510,Datos1!$F$1:$H$52,2,FALSE)</f>
        <v>Massachusetts</v>
      </c>
      <c r="G510" s="8">
        <f t="shared" ca="1" si="62"/>
        <v>105014</v>
      </c>
      <c r="H510" s="8">
        <f t="shared" ca="1" si="63"/>
        <v>44105.88</v>
      </c>
      <c r="I510" s="9">
        <f t="shared" ca="1" si="56"/>
        <v>0.42</v>
      </c>
      <c r="J510" s="1" t="str">
        <f t="shared" si="57"/>
        <v>May</v>
      </c>
      <c r="K510" s="1">
        <f t="shared" si="58"/>
        <v>5</v>
      </c>
      <c r="L510" s="1" t="str">
        <f t="shared" si="59"/>
        <v>2020</v>
      </c>
      <c r="M510" s="1">
        <f t="shared" si="60"/>
        <v>21</v>
      </c>
      <c r="N510" s="10">
        <f t="shared" si="61"/>
        <v>2</v>
      </c>
    </row>
    <row r="511" spans="1:14" x14ac:dyDescent="0.25">
      <c r="A511" s="7">
        <v>43975</v>
      </c>
      <c r="B511" s="1" t="s">
        <v>46</v>
      </c>
      <c r="C511" s="1" t="str">
        <f>VLOOKUP(B511,Datos1!$F$1:$H$52,3,FALSE)</f>
        <v>Corporation</v>
      </c>
      <c r="D511" s="1" t="str">
        <f ca="1">VLOOKUP(IF(RANDBETWEEN(1,100)&lt;=60, 1, IF(RANDBETWEEN(1,100)&lt;=75, 2, 3)),Datos1!$B$62:$C$64,2,FALSE)</f>
        <v>Industrial cereal products</v>
      </c>
      <c r="E511" s="1" t="str">
        <f ca="1">VLOOKUP(IF(RANDBETWEEN(1,100)&lt;=70, 1, IF(RANDBETWEEN(1,100)&lt;=70+10, 2, IF(RANDBETWEEN(1,100)&lt;=70+10+10, 3, IF(RANDBETWEEN(1,100)&lt;=70+10+10+10, 4, 5)))),Datos1!$B$66:$C$70,2,FALSE)</f>
        <v>Pending</v>
      </c>
      <c r="F511" s="1" t="str">
        <f>VLOOKUP(B511,Datos1!$F$1:$H$52,2,FALSE)</f>
        <v>Tennessee</v>
      </c>
      <c r="G511" s="8">
        <f t="shared" ca="1" si="62"/>
        <v>750698</v>
      </c>
      <c r="H511" s="8">
        <f t="shared" ca="1" si="63"/>
        <v>247730.34000000003</v>
      </c>
      <c r="I511" s="9">
        <f t="shared" ca="1" si="56"/>
        <v>0.33</v>
      </c>
      <c r="J511" s="1" t="str">
        <f t="shared" si="57"/>
        <v>May</v>
      </c>
      <c r="K511" s="1">
        <f t="shared" si="58"/>
        <v>5</v>
      </c>
      <c r="L511" s="1" t="str">
        <f t="shared" si="59"/>
        <v>2020</v>
      </c>
      <c r="M511" s="1">
        <f t="shared" si="60"/>
        <v>21</v>
      </c>
      <c r="N511" s="10">
        <f t="shared" si="61"/>
        <v>2</v>
      </c>
    </row>
    <row r="512" spans="1:14" x14ac:dyDescent="0.25">
      <c r="A512" s="7">
        <v>43976</v>
      </c>
      <c r="B512" s="1" t="s">
        <v>27</v>
      </c>
      <c r="C512" s="1" t="str">
        <f>VLOOKUP(B512,Datos1!$F$1:$H$52,3,FALSE)</f>
        <v>Corporation</v>
      </c>
      <c r="D512" s="1" t="str">
        <f ca="1">VLOOKUP(IF(RANDBETWEEN(1,100)&lt;=60, 1, IF(RANDBETWEEN(1,100)&lt;=75, 2, 3)),Datos1!$B$62:$C$64,2,FALSE)</f>
        <v>Contract Manufacturing</v>
      </c>
      <c r="E512" s="1" t="str">
        <f ca="1">VLOOKUP(IF(RANDBETWEEN(1,100)&lt;=70, 1, IF(RANDBETWEEN(1,100)&lt;=70+10, 2, IF(RANDBETWEEN(1,100)&lt;=70+10+10, 3, IF(RANDBETWEEN(1,100)&lt;=70+10+10+10, 4, 5)))),Datos1!$B$66:$C$70,2,FALSE)</f>
        <v>Overdue</v>
      </c>
      <c r="F512" s="1" t="str">
        <f>VLOOKUP(B512,Datos1!$F$1:$H$52,2,FALSE)</f>
        <v>Virginia</v>
      </c>
      <c r="G512" s="8">
        <f t="shared" ca="1" si="62"/>
        <v>1051545</v>
      </c>
      <c r="H512" s="8">
        <f t="shared" ca="1" si="63"/>
        <v>241855.35</v>
      </c>
      <c r="I512" s="9">
        <f t="shared" ca="1" si="56"/>
        <v>0.23</v>
      </c>
      <c r="J512" s="1" t="str">
        <f t="shared" si="57"/>
        <v>May</v>
      </c>
      <c r="K512" s="1">
        <f t="shared" si="58"/>
        <v>5</v>
      </c>
      <c r="L512" s="1" t="str">
        <f t="shared" si="59"/>
        <v>2020</v>
      </c>
      <c r="M512" s="1">
        <f t="shared" si="60"/>
        <v>22</v>
      </c>
      <c r="N512" s="10">
        <f t="shared" si="61"/>
        <v>2</v>
      </c>
    </row>
    <row r="513" spans="1:14" x14ac:dyDescent="0.25">
      <c r="A513" s="7">
        <v>43977</v>
      </c>
      <c r="B513" s="1" t="s">
        <v>22</v>
      </c>
      <c r="C513" s="1" t="str">
        <f>VLOOKUP(B513,Datos1!$F$1:$H$52,3,FALSE)</f>
        <v>Corporation</v>
      </c>
      <c r="D513" s="1" t="str">
        <f ca="1">VLOOKUP(IF(RANDBETWEEN(1,100)&lt;=60, 1, IF(RANDBETWEEN(1,100)&lt;=75, 2, 3)),Datos1!$B$62:$C$64,2,FALSE)</f>
        <v>FMCG</v>
      </c>
      <c r="E513" s="1" t="str">
        <f ca="1">VLOOKUP(IF(RANDBETWEEN(1,100)&lt;=70, 1, IF(RANDBETWEEN(1,100)&lt;=70+10, 2, IF(RANDBETWEEN(1,100)&lt;=70+10+10, 3, IF(RANDBETWEEN(1,100)&lt;=70+10+10+10, 4, 5)))),Datos1!$B$66:$C$70,2,FALSE)</f>
        <v>Overdue</v>
      </c>
      <c r="F513" s="1" t="str">
        <f>VLOOKUP(B513,Datos1!$F$1:$H$52,2,FALSE)</f>
        <v>Míchigan</v>
      </c>
      <c r="G513" s="8">
        <f t="shared" ca="1" si="62"/>
        <v>815964</v>
      </c>
      <c r="H513" s="8">
        <f t="shared" ca="1" si="63"/>
        <v>318225.96000000002</v>
      </c>
      <c r="I513" s="9">
        <f t="shared" ca="1" si="56"/>
        <v>0.39</v>
      </c>
      <c r="J513" s="1" t="str">
        <f t="shared" si="57"/>
        <v>May</v>
      </c>
      <c r="K513" s="1">
        <f t="shared" si="58"/>
        <v>5</v>
      </c>
      <c r="L513" s="1" t="str">
        <f t="shared" si="59"/>
        <v>2020</v>
      </c>
      <c r="M513" s="1">
        <f t="shared" si="60"/>
        <v>22</v>
      </c>
      <c r="N513" s="10">
        <f t="shared" si="61"/>
        <v>2</v>
      </c>
    </row>
    <row r="514" spans="1:14" x14ac:dyDescent="0.25">
      <c r="A514" s="7">
        <v>43978</v>
      </c>
      <c r="B514" s="1" t="s">
        <v>49</v>
      </c>
      <c r="C514" s="1" t="str">
        <f>VLOOKUP(B514,Datos1!$F$1:$H$52,3,FALSE)</f>
        <v>Corporation</v>
      </c>
      <c r="D514" s="1" t="str">
        <f ca="1">VLOOKUP(IF(RANDBETWEEN(1,100)&lt;=60, 1, IF(RANDBETWEEN(1,100)&lt;=75, 2, 3)),Datos1!$B$62:$C$64,2,FALSE)</f>
        <v>FMCG</v>
      </c>
      <c r="E514" s="1" t="str">
        <f ca="1">VLOOKUP(IF(RANDBETWEEN(1,100)&lt;=70, 1, IF(RANDBETWEEN(1,100)&lt;=70+10, 2, IF(RANDBETWEEN(1,100)&lt;=70+10+10, 3, IF(RANDBETWEEN(1,100)&lt;=70+10+10+10, 4, 5)))),Datos1!$B$66:$C$70,2,FALSE)</f>
        <v>Paid</v>
      </c>
      <c r="F514" s="1" t="str">
        <f>VLOOKUP(B514,Datos1!$F$1:$H$52,2,FALSE)</f>
        <v>Texas</v>
      </c>
      <c r="G514" s="8">
        <f t="shared" ca="1" si="62"/>
        <v>1145859</v>
      </c>
      <c r="H514" s="8">
        <f t="shared" ca="1" si="63"/>
        <v>584388.09</v>
      </c>
      <c r="I514" s="9">
        <f t="shared" ref="I514:I577" ca="1" si="64">IF(D514="FMCG",(RANDBETWEEN(35,65)/100),IF(D514="Industrial cereal products",(RANDBETWEEN(15,35)/100),(RANDBETWEEN(20,40)/100)))</f>
        <v>0.51</v>
      </c>
      <c r="J514" s="1" t="str">
        <f t="shared" ref="J514:J577" si="65">IF(TEXT(A514,"MMMM")="enero","January",IF(TEXT(A514,"MMMM")="febrero","February",IF(TEXT(A514,"MMMM")="marzo","March",IF(TEXT(A514,"MMMM")="abril","April",
IF(TEXT(A514,"MMMM")="mayo","May",IF(TEXT(A514,"MMMM")="junio","June",IF(TEXT(A514,"MMMM")="julio","July",IF(TEXT(A514,"MMMM")="agosto","August",
IF(TEXT(A514,"MMMM")="Septiembre","September",IF(TEXT(A514,"MMMM")="Octubre","October",IF(TEXT(A514,"MMMM")="noviembre","November","December")))))))))))</f>
        <v>May</v>
      </c>
      <c r="K514" s="1">
        <f t="shared" ref="K514:K577" si="66">MONTH(A514)</f>
        <v>5</v>
      </c>
      <c r="L514" s="1" t="str">
        <f t="shared" ref="L514:L577" si="67">TEXT(A514,"AAAA")</f>
        <v>2020</v>
      </c>
      <c r="M514" s="1">
        <f t="shared" ref="M514:M577" si="68">WEEKNUM(A514,2)</f>
        <v>22</v>
      </c>
      <c r="N514" s="10">
        <f t="shared" ref="N514:N577" si="69">INT((MONTH(A514)-1)/3)+1</f>
        <v>2</v>
      </c>
    </row>
    <row r="515" spans="1:14" x14ac:dyDescent="0.25">
      <c r="A515" s="7">
        <v>43979</v>
      </c>
      <c r="B515" s="1" t="s">
        <v>37</v>
      </c>
      <c r="C515" s="1" t="str">
        <f>VLOOKUP(B515,Datos1!$F$1:$H$52,3,FALSE)</f>
        <v>Small business</v>
      </c>
      <c r="D515" s="1" t="str">
        <f ca="1">VLOOKUP(IF(RANDBETWEEN(1,100)&lt;=60, 1, IF(RANDBETWEEN(1,100)&lt;=75, 2, 3)),Datos1!$B$62:$C$64,2,FALSE)</f>
        <v>Contract Manufacturing</v>
      </c>
      <c r="E515" s="1" t="str">
        <f ca="1">VLOOKUP(IF(RANDBETWEEN(1,100)&lt;=70, 1, IF(RANDBETWEEN(1,100)&lt;=70+10, 2, IF(RANDBETWEEN(1,100)&lt;=70+10+10, 3, IF(RANDBETWEEN(1,100)&lt;=70+10+10+10, 4, 5)))),Datos1!$B$66:$C$70,2,FALSE)</f>
        <v>Pending</v>
      </c>
      <c r="F515" s="1" t="str">
        <f>VLOOKUP(B515,Datos1!$F$1:$H$52,2,FALSE)</f>
        <v>Massachusetts</v>
      </c>
      <c r="G515" s="8">
        <f t="shared" ref="G515:G578" ca="1" si="70">IF(C515="Small business",RANDBETWEEN(70000,250000),IF(C515="Medium-sized business",RANDBETWEEN(250000,500000),RANDBETWEEN(500000,1800000)))</f>
        <v>165450</v>
      </c>
      <c r="H515" s="8">
        <f t="shared" ref="H515:H578" ca="1" si="71">G515*I515</f>
        <v>33090</v>
      </c>
      <c r="I515" s="9">
        <f t="shared" ca="1" si="64"/>
        <v>0.2</v>
      </c>
      <c r="J515" s="1" t="str">
        <f t="shared" si="65"/>
        <v>May</v>
      </c>
      <c r="K515" s="1">
        <f t="shared" si="66"/>
        <v>5</v>
      </c>
      <c r="L515" s="1" t="str">
        <f t="shared" si="67"/>
        <v>2020</v>
      </c>
      <c r="M515" s="1">
        <f t="shared" si="68"/>
        <v>22</v>
      </c>
      <c r="N515" s="10">
        <f t="shared" si="69"/>
        <v>2</v>
      </c>
    </row>
    <row r="516" spans="1:14" x14ac:dyDescent="0.25">
      <c r="A516" s="7">
        <v>43980</v>
      </c>
      <c r="B516" s="1" t="s">
        <v>20</v>
      </c>
      <c r="C516" s="1" t="str">
        <f>VLOOKUP(B516,Datos1!$F$1:$H$52,3,FALSE)</f>
        <v>Corporation</v>
      </c>
      <c r="D516" s="1" t="str">
        <f ca="1">VLOOKUP(IF(RANDBETWEEN(1,100)&lt;=60, 1, IF(RANDBETWEEN(1,100)&lt;=75, 2, 3)),Datos1!$B$62:$C$64,2,FALSE)</f>
        <v>FMCG</v>
      </c>
      <c r="E516" s="1" t="str">
        <f ca="1">VLOOKUP(IF(RANDBETWEEN(1,100)&lt;=70, 1, IF(RANDBETWEEN(1,100)&lt;=70+10, 2, IF(RANDBETWEEN(1,100)&lt;=70+10+10, 3, IF(RANDBETWEEN(1,100)&lt;=70+10+10+10, 4, 5)))),Datos1!$B$66:$C$70,2,FALSE)</f>
        <v>Pending</v>
      </c>
      <c r="F516" s="1" t="str">
        <f>VLOOKUP(B516,Datos1!$F$1:$H$52,2,FALSE)</f>
        <v>Georgia</v>
      </c>
      <c r="G516" s="8">
        <f t="shared" ca="1" si="70"/>
        <v>1162991</v>
      </c>
      <c r="H516" s="8">
        <f t="shared" ca="1" si="71"/>
        <v>546605.77</v>
      </c>
      <c r="I516" s="9">
        <f t="shared" ca="1" si="64"/>
        <v>0.47</v>
      </c>
      <c r="J516" s="1" t="str">
        <f t="shared" si="65"/>
        <v>May</v>
      </c>
      <c r="K516" s="1">
        <f t="shared" si="66"/>
        <v>5</v>
      </c>
      <c r="L516" s="1" t="str">
        <f t="shared" si="67"/>
        <v>2020</v>
      </c>
      <c r="M516" s="1">
        <f t="shared" si="68"/>
        <v>22</v>
      </c>
      <c r="N516" s="10">
        <f t="shared" si="69"/>
        <v>2</v>
      </c>
    </row>
    <row r="517" spans="1:14" x14ac:dyDescent="0.25">
      <c r="A517" s="7">
        <v>43981</v>
      </c>
      <c r="B517" s="1" t="s">
        <v>51</v>
      </c>
      <c r="C517" s="1" t="str">
        <f>VLOOKUP(B517,Datos1!$F$1:$H$52,3,FALSE)</f>
        <v>Corporation</v>
      </c>
      <c r="D517" s="1" t="str">
        <f ca="1">VLOOKUP(IF(RANDBETWEEN(1,100)&lt;=60, 1, IF(RANDBETWEEN(1,100)&lt;=75, 2, 3)),Datos1!$B$62:$C$64,2,FALSE)</f>
        <v>Contract Manufacturing</v>
      </c>
      <c r="E5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517" s="1" t="str">
        <f>VLOOKUP(B517,Datos1!$F$1:$H$52,2,FALSE)</f>
        <v>California</v>
      </c>
      <c r="G517" s="8">
        <f t="shared" ca="1" si="70"/>
        <v>851629</v>
      </c>
      <c r="H517" s="8">
        <f t="shared" ca="1" si="71"/>
        <v>264004.99</v>
      </c>
      <c r="I517" s="9">
        <f t="shared" ca="1" si="64"/>
        <v>0.31</v>
      </c>
      <c r="J517" s="1" t="str">
        <f t="shared" si="65"/>
        <v>May</v>
      </c>
      <c r="K517" s="1">
        <f t="shared" si="66"/>
        <v>5</v>
      </c>
      <c r="L517" s="1" t="str">
        <f t="shared" si="67"/>
        <v>2020</v>
      </c>
      <c r="M517" s="1">
        <f t="shared" si="68"/>
        <v>22</v>
      </c>
      <c r="N517" s="10">
        <f t="shared" si="69"/>
        <v>2</v>
      </c>
    </row>
    <row r="518" spans="1:14" x14ac:dyDescent="0.25">
      <c r="A518" s="7">
        <v>43982</v>
      </c>
      <c r="B518" s="1" t="s">
        <v>61</v>
      </c>
      <c r="C518" s="1" t="str">
        <f>VLOOKUP(B518,Datos1!$F$1:$H$52,3,FALSE)</f>
        <v>Corporation</v>
      </c>
      <c r="D518" s="1" t="str">
        <f ca="1">VLOOKUP(IF(RANDBETWEEN(1,100)&lt;=60, 1, IF(RANDBETWEEN(1,100)&lt;=75, 2, 3)),Datos1!$B$62:$C$64,2,FALSE)</f>
        <v>Contract Manufacturing</v>
      </c>
      <c r="E518" s="1" t="str">
        <f ca="1">VLOOKUP(IF(RANDBETWEEN(1,100)&lt;=70, 1, IF(RANDBETWEEN(1,100)&lt;=70+10, 2, IF(RANDBETWEEN(1,100)&lt;=70+10+10, 3, IF(RANDBETWEEN(1,100)&lt;=70+10+10+10, 4, 5)))),Datos1!$B$66:$C$70,2,FALSE)</f>
        <v>Pending</v>
      </c>
      <c r="F518" s="1" t="str">
        <f>VLOOKUP(B518,Datos1!$F$1:$H$52,2,FALSE)</f>
        <v>Washington</v>
      </c>
      <c r="G518" s="8">
        <f t="shared" ca="1" si="70"/>
        <v>1520303</v>
      </c>
      <c r="H518" s="8">
        <f t="shared" ca="1" si="71"/>
        <v>592918.17000000004</v>
      </c>
      <c r="I518" s="9">
        <f t="shared" ca="1" si="64"/>
        <v>0.39</v>
      </c>
      <c r="J518" s="1" t="str">
        <f t="shared" si="65"/>
        <v>May</v>
      </c>
      <c r="K518" s="1">
        <f t="shared" si="66"/>
        <v>5</v>
      </c>
      <c r="L518" s="1" t="str">
        <f t="shared" si="67"/>
        <v>2020</v>
      </c>
      <c r="M518" s="1">
        <f t="shared" si="68"/>
        <v>22</v>
      </c>
      <c r="N518" s="10">
        <f t="shared" si="69"/>
        <v>2</v>
      </c>
    </row>
    <row r="519" spans="1:14" x14ac:dyDescent="0.25">
      <c r="A519" s="7">
        <v>43983</v>
      </c>
      <c r="B519" s="1" t="s">
        <v>57</v>
      </c>
      <c r="C519" s="1" t="str">
        <f>VLOOKUP(B519,Datos1!$F$1:$H$52,3,FALSE)</f>
        <v>Small business</v>
      </c>
      <c r="D519" s="1" t="str">
        <f ca="1">VLOOKUP(IF(RANDBETWEEN(1,100)&lt;=60, 1, IF(RANDBETWEEN(1,100)&lt;=75, 2, 3)),Datos1!$B$62:$C$64,2,FALSE)</f>
        <v>Contract Manufacturing</v>
      </c>
      <c r="E519" s="1" t="str">
        <f ca="1">VLOOKUP(IF(RANDBETWEEN(1,100)&lt;=70, 1, IF(RANDBETWEEN(1,100)&lt;=70+10, 2, IF(RANDBETWEEN(1,100)&lt;=70+10+10, 3, IF(RANDBETWEEN(1,100)&lt;=70+10+10+10, 4, 5)))),Datos1!$B$66:$C$70,2,FALSE)</f>
        <v>Paid</v>
      </c>
      <c r="F519" s="1" t="str">
        <f>VLOOKUP(B519,Datos1!$F$1:$H$52,2,FALSE)</f>
        <v>Florida</v>
      </c>
      <c r="G519" s="8">
        <f t="shared" ca="1" si="70"/>
        <v>85902</v>
      </c>
      <c r="H519" s="8">
        <f t="shared" ca="1" si="71"/>
        <v>32642.760000000002</v>
      </c>
      <c r="I519" s="9">
        <f t="shared" ca="1" si="64"/>
        <v>0.38</v>
      </c>
      <c r="J519" s="1" t="str">
        <f t="shared" si="65"/>
        <v>June</v>
      </c>
      <c r="K519" s="1">
        <f t="shared" si="66"/>
        <v>6</v>
      </c>
      <c r="L519" s="1" t="str">
        <f t="shared" si="67"/>
        <v>2020</v>
      </c>
      <c r="M519" s="1">
        <f t="shared" si="68"/>
        <v>23</v>
      </c>
      <c r="N519" s="10">
        <f t="shared" si="69"/>
        <v>2</v>
      </c>
    </row>
    <row r="520" spans="1:14" x14ac:dyDescent="0.25">
      <c r="A520" s="7">
        <v>43984</v>
      </c>
      <c r="B520" s="1" t="s">
        <v>50</v>
      </c>
      <c r="C520" s="1" t="str">
        <f>VLOOKUP(B520,Datos1!$F$1:$H$52,3,FALSE)</f>
        <v>Small business</v>
      </c>
      <c r="D520" s="1" t="str">
        <f ca="1">VLOOKUP(IF(RANDBETWEEN(1,100)&lt;=60, 1, IF(RANDBETWEEN(1,100)&lt;=75, 2, 3)),Datos1!$B$62:$C$64,2,FALSE)</f>
        <v>FMCG</v>
      </c>
      <c r="E520" s="1" t="str">
        <f ca="1">VLOOKUP(IF(RANDBETWEEN(1,100)&lt;=70, 1, IF(RANDBETWEEN(1,100)&lt;=70+10, 2, IF(RANDBETWEEN(1,100)&lt;=70+10+10, 3, IF(RANDBETWEEN(1,100)&lt;=70+10+10+10, 4, 5)))),Datos1!$B$66:$C$70,2,FALSE)</f>
        <v>Paid</v>
      </c>
      <c r="F520" s="1" t="str">
        <f>VLOOKUP(B520,Datos1!$F$1:$H$52,2,FALSE)</f>
        <v>Florida</v>
      </c>
      <c r="G520" s="8">
        <f t="shared" ca="1" si="70"/>
        <v>215940</v>
      </c>
      <c r="H520" s="8">
        <f t="shared" ca="1" si="71"/>
        <v>75579</v>
      </c>
      <c r="I520" s="9">
        <f t="shared" ca="1" si="64"/>
        <v>0.35</v>
      </c>
      <c r="J520" s="1" t="str">
        <f t="shared" si="65"/>
        <v>June</v>
      </c>
      <c r="K520" s="1">
        <f t="shared" si="66"/>
        <v>6</v>
      </c>
      <c r="L520" s="1" t="str">
        <f t="shared" si="67"/>
        <v>2020</v>
      </c>
      <c r="M520" s="1">
        <f t="shared" si="68"/>
        <v>23</v>
      </c>
      <c r="N520" s="10">
        <f t="shared" si="69"/>
        <v>2</v>
      </c>
    </row>
    <row r="521" spans="1:14" x14ac:dyDescent="0.25">
      <c r="A521" s="7">
        <v>43985</v>
      </c>
      <c r="B521" s="1" t="s">
        <v>27</v>
      </c>
      <c r="C521" s="1" t="str">
        <f>VLOOKUP(B521,Datos1!$F$1:$H$52,3,FALSE)</f>
        <v>Corporation</v>
      </c>
      <c r="D521" s="1" t="str">
        <f ca="1">VLOOKUP(IF(RANDBETWEEN(1,100)&lt;=60, 1, IF(RANDBETWEEN(1,100)&lt;=75, 2, 3)),Datos1!$B$62:$C$64,2,FALSE)</f>
        <v>FMCG</v>
      </c>
      <c r="E521" s="1" t="str">
        <f ca="1">VLOOKUP(IF(RANDBETWEEN(1,100)&lt;=70, 1, IF(RANDBETWEEN(1,100)&lt;=70+10, 2, IF(RANDBETWEEN(1,100)&lt;=70+10+10, 3, IF(RANDBETWEEN(1,100)&lt;=70+10+10+10, 4, 5)))),Datos1!$B$66:$C$70,2,FALSE)</f>
        <v>Pending</v>
      </c>
      <c r="F521" s="1" t="str">
        <f>VLOOKUP(B521,Datos1!$F$1:$H$52,2,FALSE)</f>
        <v>Virginia</v>
      </c>
      <c r="G521" s="8">
        <f t="shared" ca="1" si="70"/>
        <v>703363</v>
      </c>
      <c r="H521" s="8">
        <f t="shared" ca="1" si="71"/>
        <v>422017.8</v>
      </c>
      <c r="I521" s="9">
        <f t="shared" ca="1" si="64"/>
        <v>0.6</v>
      </c>
      <c r="J521" s="1" t="str">
        <f t="shared" si="65"/>
        <v>June</v>
      </c>
      <c r="K521" s="1">
        <f t="shared" si="66"/>
        <v>6</v>
      </c>
      <c r="L521" s="1" t="str">
        <f t="shared" si="67"/>
        <v>2020</v>
      </c>
      <c r="M521" s="1">
        <f t="shared" si="68"/>
        <v>23</v>
      </c>
      <c r="N521" s="10">
        <f t="shared" si="69"/>
        <v>2</v>
      </c>
    </row>
    <row r="522" spans="1:14" x14ac:dyDescent="0.25">
      <c r="A522" s="7">
        <v>43986</v>
      </c>
      <c r="B522" s="1" t="s">
        <v>55</v>
      </c>
      <c r="C522" s="1" t="str">
        <f>VLOOKUP(B522,Datos1!$F$1:$H$52,3,FALSE)</f>
        <v>Medium-sized business</v>
      </c>
      <c r="D522" s="1" t="str">
        <f ca="1">VLOOKUP(IF(RANDBETWEEN(1,100)&lt;=60, 1, IF(RANDBETWEEN(1,100)&lt;=75, 2, 3)),Datos1!$B$62:$C$64,2,FALSE)</f>
        <v>Contract Manufacturing</v>
      </c>
      <c r="E522" s="1" t="str">
        <f ca="1">VLOOKUP(IF(RANDBETWEEN(1,100)&lt;=70, 1, IF(RANDBETWEEN(1,100)&lt;=70+10, 2, IF(RANDBETWEEN(1,100)&lt;=70+10+10, 3, IF(RANDBETWEEN(1,100)&lt;=70+10+10+10, 4, 5)))),Datos1!$B$66:$C$70,2,FALSE)</f>
        <v>Pending</v>
      </c>
      <c r="F522" s="1" t="str">
        <f>VLOOKUP(B522,Datos1!$F$1:$H$52,2,FALSE)</f>
        <v>Pensilvania</v>
      </c>
      <c r="G522" s="8">
        <f t="shared" ca="1" si="70"/>
        <v>492073</v>
      </c>
      <c r="H522" s="8">
        <f t="shared" ca="1" si="71"/>
        <v>108256.06</v>
      </c>
      <c r="I522" s="9">
        <f t="shared" ca="1" si="64"/>
        <v>0.22</v>
      </c>
      <c r="J522" s="1" t="str">
        <f t="shared" si="65"/>
        <v>June</v>
      </c>
      <c r="K522" s="1">
        <f t="shared" si="66"/>
        <v>6</v>
      </c>
      <c r="L522" s="1" t="str">
        <f t="shared" si="67"/>
        <v>2020</v>
      </c>
      <c r="M522" s="1">
        <f t="shared" si="68"/>
        <v>23</v>
      </c>
      <c r="N522" s="10">
        <f t="shared" si="69"/>
        <v>2</v>
      </c>
    </row>
    <row r="523" spans="1:14" x14ac:dyDescent="0.25">
      <c r="A523" s="7">
        <v>43987</v>
      </c>
      <c r="B523" s="1" t="s">
        <v>29</v>
      </c>
      <c r="C523" s="1" t="str">
        <f>VLOOKUP(B523,Datos1!$F$1:$H$52,3,FALSE)</f>
        <v>Corporation</v>
      </c>
      <c r="D523" s="1" t="str">
        <f ca="1">VLOOKUP(IF(RANDBETWEEN(1,100)&lt;=60, 1, IF(RANDBETWEEN(1,100)&lt;=75, 2, 3)),Datos1!$B$62:$C$64,2,FALSE)</f>
        <v>FMCG</v>
      </c>
      <c r="E523" s="1" t="str">
        <f ca="1">VLOOKUP(IF(RANDBETWEEN(1,100)&lt;=70, 1, IF(RANDBETWEEN(1,100)&lt;=70+10, 2, IF(RANDBETWEEN(1,100)&lt;=70+10+10, 3, IF(RANDBETWEEN(1,100)&lt;=70+10+10+10, 4, 5)))),Datos1!$B$66:$C$70,2,FALSE)</f>
        <v>Pending</v>
      </c>
      <c r="F523" s="1" t="str">
        <f>VLOOKUP(B523,Datos1!$F$1:$H$52,2,FALSE)</f>
        <v>Florida</v>
      </c>
      <c r="G523" s="8">
        <f t="shared" ca="1" si="70"/>
        <v>1372253</v>
      </c>
      <c r="H523" s="8">
        <f t="shared" ca="1" si="71"/>
        <v>631236.38</v>
      </c>
      <c r="I523" s="9">
        <f t="shared" ca="1" si="64"/>
        <v>0.46</v>
      </c>
      <c r="J523" s="1" t="str">
        <f t="shared" si="65"/>
        <v>June</v>
      </c>
      <c r="K523" s="1">
        <f t="shared" si="66"/>
        <v>6</v>
      </c>
      <c r="L523" s="1" t="str">
        <f t="shared" si="67"/>
        <v>2020</v>
      </c>
      <c r="M523" s="1">
        <f t="shared" si="68"/>
        <v>23</v>
      </c>
      <c r="N523" s="10">
        <f t="shared" si="69"/>
        <v>2</v>
      </c>
    </row>
    <row r="524" spans="1:14" x14ac:dyDescent="0.25">
      <c r="A524" s="7">
        <v>43988</v>
      </c>
      <c r="B524" s="1" t="s">
        <v>29</v>
      </c>
      <c r="C524" s="1" t="str">
        <f>VLOOKUP(B524,Datos1!$F$1:$H$52,3,FALSE)</f>
        <v>Corporation</v>
      </c>
      <c r="D524" s="1" t="str">
        <f ca="1">VLOOKUP(IF(RANDBETWEEN(1,100)&lt;=60, 1, IF(RANDBETWEEN(1,100)&lt;=75, 2, 3)),Datos1!$B$62:$C$64,2,FALSE)</f>
        <v>Industrial cereal products</v>
      </c>
      <c r="E524" s="1" t="str">
        <f ca="1">VLOOKUP(IF(RANDBETWEEN(1,100)&lt;=70, 1, IF(RANDBETWEEN(1,100)&lt;=70+10, 2, IF(RANDBETWEEN(1,100)&lt;=70+10+10, 3, IF(RANDBETWEEN(1,100)&lt;=70+10+10+10, 4, 5)))),Datos1!$B$66:$C$70,2,FALSE)</f>
        <v>Pending</v>
      </c>
      <c r="F524" s="1" t="str">
        <f>VLOOKUP(B524,Datos1!$F$1:$H$52,2,FALSE)</f>
        <v>Florida</v>
      </c>
      <c r="G524" s="8">
        <f t="shared" ca="1" si="70"/>
        <v>1772157</v>
      </c>
      <c r="H524" s="8">
        <f t="shared" ca="1" si="71"/>
        <v>567090.24</v>
      </c>
      <c r="I524" s="9">
        <f t="shared" ca="1" si="64"/>
        <v>0.32</v>
      </c>
      <c r="J524" s="1" t="str">
        <f t="shared" si="65"/>
        <v>June</v>
      </c>
      <c r="K524" s="1">
        <f t="shared" si="66"/>
        <v>6</v>
      </c>
      <c r="L524" s="1" t="str">
        <f t="shared" si="67"/>
        <v>2020</v>
      </c>
      <c r="M524" s="1">
        <f t="shared" si="68"/>
        <v>23</v>
      </c>
      <c r="N524" s="10">
        <f t="shared" si="69"/>
        <v>2</v>
      </c>
    </row>
    <row r="525" spans="1:14" x14ac:dyDescent="0.25">
      <c r="A525" s="7">
        <v>43989</v>
      </c>
      <c r="B525" s="1" t="s">
        <v>15</v>
      </c>
      <c r="C525" s="1" t="str">
        <f>VLOOKUP(B525,Datos1!$F$1:$H$52,3,FALSE)</f>
        <v>Medium-sized business</v>
      </c>
      <c r="D525" s="1" t="str">
        <f ca="1">VLOOKUP(IF(RANDBETWEEN(1,100)&lt;=60, 1, IF(RANDBETWEEN(1,100)&lt;=75, 2, 3)),Datos1!$B$62:$C$64,2,FALSE)</f>
        <v>FMCG</v>
      </c>
      <c r="E525" s="1" t="str">
        <f ca="1">VLOOKUP(IF(RANDBETWEEN(1,100)&lt;=70, 1, IF(RANDBETWEEN(1,100)&lt;=70+10, 2, IF(RANDBETWEEN(1,100)&lt;=70+10+10, 3, IF(RANDBETWEEN(1,100)&lt;=70+10+10+10, 4, 5)))),Datos1!$B$66:$C$70,2,FALSE)</f>
        <v>Paid</v>
      </c>
      <c r="F525" s="1" t="str">
        <f>VLOOKUP(B525,Datos1!$F$1:$H$52,2,FALSE)</f>
        <v>Míchigan</v>
      </c>
      <c r="G525" s="8">
        <f t="shared" ca="1" si="70"/>
        <v>480729</v>
      </c>
      <c r="H525" s="8">
        <f t="shared" ca="1" si="71"/>
        <v>269208.24000000005</v>
      </c>
      <c r="I525" s="9">
        <f t="shared" ca="1" si="64"/>
        <v>0.56000000000000005</v>
      </c>
      <c r="J525" s="1" t="str">
        <f t="shared" si="65"/>
        <v>June</v>
      </c>
      <c r="K525" s="1">
        <f t="shared" si="66"/>
        <v>6</v>
      </c>
      <c r="L525" s="1" t="str">
        <f t="shared" si="67"/>
        <v>2020</v>
      </c>
      <c r="M525" s="1">
        <f t="shared" si="68"/>
        <v>23</v>
      </c>
      <c r="N525" s="10">
        <f t="shared" si="69"/>
        <v>2</v>
      </c>
    </row>
    <row r="526" spans="1:14" x14ac:dyDescent="0.25">
      <c r="A526" s="7">
        <v>43990</v>
      </c>
      <c r="B526" s="1" t="s">
        <v>39</v>
      </c>
      <c r="C526" s="1" t="str">
        <f>VLOOKUP(B526,Datos1!$F$1:$H$52,3,FALSE)</f>
        <v>Corporation</v>
      </c>
      <c r="D526" s="1" t="str">
        <f ca="1">VLOOKUP(IF(RANDBETWEEN(1,100)&lt;=60, 1, IF(RANDBETWEEN(1,100)&lt;=75, 2, 3)),Datos1!$B$62:$C$64,2,FALSE)</f>
        <v>FMCG</v>
      </c>
      <c r="E526" s="1" t="str">
        <f ca="1">VLOOKUP(IF(RANDBETWEEN(1,100)&lt;=70, 1, IF(RANDBETWEEN(1,100)&lt;=70+10, 2, IF(RANDBETWEEN(1,100)&lt;=70+10+10, 3, IF(RANDBETWEEN(1,100)&lt;=70+10+10+10, 4, 5)))),Datos1!$B$66:$C$70,2,FALSE)</f>
        <v>Paid</v>
      </c>
      <c r="F526" s="1" t="str">
        <f>VLOOKUP(B526,Datos1!$F$1:$H$52,2,FALSE)</f>
        <v>Misuri</v>
      </c>
      <c r="G526" s="8">
        <f t="shared" ca="1" si="70"/>
        <v>1277201</v>
      </c>
      <c r="H526" s="8">
        <f t="shared" ca="1" si="71"/>
        <v>664144.52</v>
      </c>
      <c r="I526" s="9">
        <f t="shared" ca="1" si="64"/>
        <v>0.52</v>
      </c>
      <c r="J526" s="1" t="str">
        <f t="shared" si="65"/>
        <v>June</v>
      </c>
      <c r="K526" s="1">
        <f t="shared" si="66"/>
        <v>6</v>
      </c>
      <c r="L526" s="1" t="str">
        <f t="shared" si="67"/>
        <v>2020</v>
      </c>
      <c r="M526" s="1">
        <f t="shared" si="68"/>
        <v>24</v>
      </c>
      <c r="N526" s="10">
        <f t="shared" si="69"/>
        <v>2</v>
      </c>
    </row>
    <row r="527" spans="1:14" x14ac:dyDescent="0.25">
      <c r="A527" s="7">
        <v>43991</v>
      </c>
      <c r="B527" s="1" t="s">
        <v>10</v>
      </c>
      <c r="C527" s="1" t="str">
        <f>VLOOKUP(B527,Datos1!$F$1:$H$52,3,FALSE)</f>
        <v>Corporation</v>
      </c>
      <c r="D527" s="1" t="str">
        <f ca="1">VLOOKUP(IF(RANDBETWEEN(1,100)&lt;=60, 1, IF(RANDBETWEEN(1,100)&lt;=75, 2, 3)),Datos1!$B$62:$C$64,2,FALSE)</f>
        <v>Contract Manufacturing</v>
      </c>
      <c r="E527" s="1" t="str">
        <f ca="1">VLOOKUP(IF(RANDBETWEEN(1,100)&lt;=70, 1, IF(RANDBETWEEN(1,100)&lt;=70+10, 2, IF(RANDBETWEEN(1,100)&lt;=70+10+10, 3, IF(RANDBETWEEN(1,100)&lt;=70+10+10+10, 4, 5)))),Datos1!$B$66:$C$70,2,FALSE)</f>
        <v>Paid</v>
      </c>
      <c r="F527" s="1" t="str">
        <f>VLOOKUP(B527,Datos1!$F$1:$H$52,2,FALSE)</f>
        <v>Texas</v>
      </c>
      <c r="G527" s="8">
        <f t="shared" ca="1" si="70"/>
        <v>1366554</v>
      </c>
      <c r="H527" s="8">
        <f t="shared" ca="1" si="71"/>
        <v>300641.88</v>
      </c>
      <c r="I527" s="9">
        <f t="shared" ca="1" si="64"/>
        <v>0.22</v>
      </c>
      <c r="J527" s="1" t="str">
        <f t="shared" si="65"/>
        <v>June</v>
      </c>
      <c r="K527" s="1">
        <f t="shared" si="66"/>
        <v>6</v>
      </c>
      <c r="L527" s="1" t="str">
        <f t="shared" si="67"/>
        <v>2020</v>
      </c>
      <c r="M527" s="1">
        <f t="shared" si="68"/>
        <v>24</v>
      </c>
      <c r="N527" s="10">
        <f t="shared" si="69"/>
        <v>2</v>
      </c>
    </row>
    <row r="528" spans="1:14" x14ac:dyDescent="0.25">
      <c r="A528" s="7">
        <v>43992</v>
      </c>
      <c r="B528" s="1" t="s">
        <v>19</v>
      </c>
      <c r="C528" s="1" t="str">
        <f>VLOOKUP(B528,Datos1!$F$1:$H$52,3,FALSE)</f>
        <v>Corporation</v>
      </c>
      <c r="D528" s="1" t="str">
        <f ca="1">VLOOKUP(IF(RANDBETWEEN(1,100)&lt;=60, 1, IF(RANDBETWEEN(1,100)&lt;=75, 2, 3)),Datos1!$B$62:$C$64,2,FALSE)</f>
        <v>FMCG</v>
      </c>
      <c r="E528" s="1" t="str">
        <f ca="1">VLOOKUP(IF(RANDBETWEEN(1,100)&lt;=70, 1, IF(RANDBETWEEN(1,100)&lt;=70+10, 2, IF(RANDBETWEEN(1,100)&lt;=70+10+10, 3, IF(RANDBETWEEN(1,100)&lt;=70+10+10+10, 4, 5)))),Datos1!$B$66:$C$70,2,FALSE)</f>
        <v>Pending</v>
      </c>
      <c r="F528" s="1" t="str">
        <f>VLOOKUP(B528,Datos1!$F$1:$H$52,2,FALSE)</f>
        <v>Virginia</v>
      </c>
      <c r="G528" s="8">
        <f t="shared" ca="1" si="70"/>
        <v>956568</v>
      </c>
      <c r="H528" s="8">
        <f t="shared" ca="1" si="71"/>
        <v>573940.79999999993</v>
      </c>
      <c r="I528" s="9">
        <f t="shared" ca="1" si="64"/>
        <v>0.6</v>
      </c>
      <c r="J528" s="1" t="str">
        <f t="shared" si="65"/>
        <v>June</v>
      </c>
      <c r="K528" s="1">
        <f t="shared" si="66"/>
        <v>6</v>
      </c>
      <c r="L528" s="1" t="str">
        <f t="shared" si="67"/>
        <v>2020</v>
      </c>
      <c r="M528" s="1">
        <f t="shared" si="68"/>
        <v>24</v>
      </c>
      <c r="N528" s="10">
        <f t="shared" si="69"/>
        <v>2</v>
      </c>
    </row>
    <row r="529" spans="1:14" x14ac:dyDescent="0.25">
      <c r="A529" s="7">
        <v>43993</v>
      </c>
      <c r="B529" s="1" t="s">
        <v>58</v>
      </c>
      <c r="C529" s="1" t="str">
        <f>VLOOKUP(B529,Datos1!$F$1:$H$52,3,FALSE)</f>
        <v>Corporation</v>
      </c>
      <c r="D529" s="1" t="str">
        <f ca="1">VLOOKUP(IF(RANDBETWEEN(1,100)&lt;=60, 1, IF(RANDBETWEEN(1,100)&lt;=75, 2, 3)),Datos1!$B$62:$C$64,2,FALSE)</f>
        <v>Contract Manufacturing</v>
      </c>
      <c r="E529" s="1" t="str">
        <f ca="1">VLOOKUP(IF(RANDBETWEEN(1,100)&lt;=70, 1, IF(RANDBETWEEN(1,100)&lt;=70+10, 2, IF(RANDBETWEEN(1,100)&lt;=70+10+10, 3, IF(RANDBETWEEN(1,100)&lt;=70+10+10+10, 4, 5)))),Datos1!$B$66:$C$70,2,FALSE)</f>
        <v>Paid</v>
      </c>
      <c r="F529" s="1" t="str">
        <f>VLOOKUP(B529,Datos1!$F$1:$H$52,2,FALSE)</f>
        <v>Míchigan</v>
      </c>
      <c r="G529" s="8">
        <f t="shared" ca="1" si="70"/>
        <v>925816</v>
      </c>
      <c r="H529" s="8">
        <f t="shared" ca="1" si="71"/>
        <v>231454</v>
      </c>
      <c r="I529" s="9">
        <f t="shared" ca="1" si="64"/>
        <v>0.25</v>
      </c>
      <c r="J529" s="1" t="str">
        <f t="shared" si="65"/>
        <v>June</v>
      </c>
      <c r="K529" s="1">
        <f t="shared" si="66"/>
        <v>6</v>
      </c>
      <c r="L529" s="1" t="str">
        <f t="shared" si="67"/>
        <v>2020</v>
      </c>
      <c r="M529" s="1">
        <f t="shared" si="68"/>
        <v>24</v>
      </c>
      <c r="N529" s="10">
        <f t="shared" si="69"/>
        <v>2</v>
      </c>
    </row>
    <row r="530" spans="1:14" x14ac:dyDescent="0.25">
      <c r="A530" s="7">
        <v>43994</v>
      </c>
      <c r="B530" s="1" t="s">
        <v>50</v>
      </c>
      <c r="C530" s="1" t="str">
        <f>VLOOKUP(B530,Datos1!$F$1:$H$52,3,FALSE)</f>
        <v>Small business</v>
      </c>
      <c r="D530" s="1" t="str">
        <f ca="1">VLOOKUP(IF(RANDBETWEEN(1,100)&lt;=60, 1, IF(RANDBETWEEN(1,100)&lt;=75, 2, 3)),Datos1!$B$62:$C$64,2,FALSE)</f>
        <v>Industrial cereal products</v>
      </c>
      <c r="E530" s="1" t="str">
        <f ca="1">VLOOKUP(IF(RANDBETWEEN(1,100)&lt;=70, 1, IF(RANDBETWEEN(1,100)&lt;=70+10, 2, IF(RANDBETWEEN(1,100)&lt;=70+10+10, 3, IF(RANDBETWEEN(1,100)&lt;=70+10+10+10, 4, 5)))),Datos1!$B$66:$C$70,2,FALSE)</f>
        <v>Paid</v>
      </c>
      <c r="F530" s="1" t="str">
        <f>VLOOKUP(B530,Datos1!$F$1:$H$52,2,FALSE)</f>
        <v>Florida</v>
      </c>
      <c r="G530" s="8">
        <f t="shared" ca="1" si="70"/>
        <v>207196</v>
      </c>
      <c r="H530" s="8">
        <f t="shared" ca="1" si="71"/>
        <v>45583.12</v>
      </c>
      <c r="I530" s="9">
        <f t="shared" ca="1" si="64"/>
        <v>0.22</v>
      </c>
      <c r="J530" s="1" t="str">
        <f t="shared" si="65"/>
        <v>June</v>
      </c>
      <c r="K530" s="1">
        <f t="shared" si="66"/>
        <v>6</v>
      </c>
      <c r="L530" s="1" t="str">
        <f t="shared" si="67"/>
        <v>2020</v>
      </c>
      <c r="M530" s="1">
        <f t="shared" si="68"/>
        <v>24</v>
      </c>
      <c r="N530" s="10">
        <f t="shared" si="69"/>
        <v>2</v>
      </c>
    </row>
    <row r="531" spans="1:14" x14ac:dyDescent="0.25">
      <c r="A531" s="7">
        <v>43995</v>
      </c>
      <c r="B531" s="1" t="s">
        <v>57</v>
      </c>
      <c r="C531" s="1" t="str">
        <f>VLOOKUP(B531,Datos1!$F$1:$H$52,3,FALSE)</f>
        <v>Small business</v>
      </c>
      <c r="D531" s="1" t="str">
        <f ca="1">VLOOKUP(IF(RANDBETWEEN(1,100)&lt;=60, 1, IF(RANDBETWEEN(1,100)&lt;=75, 2, 3)),Datos1!$B$62:$C$64,2,FALSE)</f>
        <v>FMCG</v>
      </c>
      <c r="E531" s="1" t="str">
        <f ca="1">VLOOKUP(IF(RANDBETWEEN(1,100)&lt;=70, 1, IF(RANDBETWEEN(1,100)&lt;=70+10, 2, IF(RANDBETWEEN(1,100)&lt;=70+10+10, 3, IF(RANDBETWEEN(1,100)&lt;=70+10+10+10, 4, 5)))),Datos1!$B$66:$C$70,2,FALSE)</f>
        <v>Pending</v>
      </c>
      <c r="F531" s="1" t="str">
        <f>VLOOKUP(B531,Datos1!$F$1:$H$52,2,FALSE)</f>
        <v>Florida</v>
      </c>
      <c r="G531" s="8">
        <f t="shared" ca="1" si="70"/>
        <v>248659</v>
      </c>
      <c r="H531" s="8">
        <f t="shared" ca="1" si="71"/>
        <v>156655.17000000001</v>
      </c>
      <c r="I531" s="9">
        <f t="shared" ca="1" si="64"/>
        <v>0.63</v>
      </c>
      <c r="J531" s="1" t="str">
        <f t="shared" si="65"/>
        <v>June</v>
      </c>
      <c r="K531" s="1">
        <f t="shared" si="66"/>
        <v>6</v>
      </c>
      <c r="L531" s="1" t="str">
        <f t="shared" si="67"/>
        <v>2020</v>
      </c>
      <c r="M531" s="1">
        <f t="shared" si="68"/>
        <v>24</v>
      </c>
      <c r="N531" s="10">
        <f t="shared" si="69"/>
        <v>2</v>
      </c>
    </row>
    <row r="532" spans="1:14" x14ac:dyDescent="0.25">
      <c r="A532" s="7">
        <v>43996</v>
      </c>
      <c r="B532" s="1" t="s">
        <v>6</v>
      </c>
      <c r="C532" s="1" t="str">
        <f>VLOOKUP(B532,Datos1!$F$1:$H$52,3,FALSE)</f>
        <v>Corporation</v>
      </c>
      <c r="D532" s="1" t="str">
        <f ca="1">VLOOKUP(IF(RANDBETWEEN(1,100)&lt;=60, 1, IF(RANDBETWEEN(1,100)&lt;=75, 2, 3)),Datos1!$B$62:$C$64,2,FALSE)</f>
        <v>FMCG</v>
      </c>
      <c r="E532" s="1" t="str">
        <f ca="1">VLOOKUP(IF(RANDBETWEEN(1,100)&lt;=70, 1, IF(RANDBETWEEN(1,100)&lt;=70+10, 2, IF(RANDBETWEEN(1,100)&lt;=70+10+10, 3, IF(RANDBETWEEN(1,100)&lt;=70+10+10+10, 4, 5)))),Datos1!$B$66:$C$70,2,FALSE)</f>
        <v>Paid</v>
      </c>
      <c r="F532" s="1" t="str">
        <f>VLOOKUP(B532,Datos1!$F$1:$H$52,2,FALSE)</f>
        <v>Washington</v>
      </c>
      <c r="G532" s="8">
        <f t="shared" ca="1" si="70"/>
        <v>1223839</v>
      </c>
      <c r="H532" s="8">
        <f t="shared" ca="1" si="71"/>
        <v>477297.21</v>
      </c>
      <c r="I532" s="9">
        <f t="shared" ca="1" si="64"/>
        <v>0.39</v>
      </c>
      <c r="J532" s="1" t="str">
        <f t="shared" si="65"/>
        <v>June</v>
      </c>
      <c r="K532" s="1">
        <f t="shared" si="66"/>
        <v>6</v>
      </c>
      <c r="L532" s="1" t="str">
        <f t="shared" si="67"/>
        <v>2020</v>
      </c>
      <c r="M532" s="1">
        <f t="shared" si="68"/>
        <v>24</v>
      </c>
      <c r="N532" s="10">
        <f t="shared" si="69"/>
        <v>2</v>
      </c>
    </row>
    <row r="533" spans="1:14" x14ac:dyDescent="0.25">
      <c r="A533" s="7">
        <v>43997</v>
      </c>
      <c r="B533" s="1" t="s">
        <v>58</v>
      </c>
      <c r="C533" s="1" t="str">
        <f>VLOOKUP(B533,Datos1!$F$1:$H$52,3,FALSE)</f>
        <v>Corporation</v>
      </c>
      <c r="D533" s="1" t="str">
        <f ca="1">VLOOKUP(IF(RANDBETWEEN(1,100)&lt;=60, 1, IF(RANDBETWEEN(1,100)&lt;=75, 2, 3)),Datos1!$B$62:$C$64,2,FALSE)</f>
        <v>FMCG</v>
      </c>
      <c r="E533" s="1" t="str">
        <f ca="1">VLOOKUP(IF(RANDBETWEEN(1,100)&lt;=70, 1, IF(RANDBETWEEN(1,100)&lt;=70+10, 2, IF(RANDBETWEEN(1,100)&lt;=70+10+10, 3, IF(RANDBETWEEN(1,100)&lt;=70+10+10+10, 4, 5)))),Datos1!$B$66:$C$70,2,FALSE)</f>
        <v>Paid</v>
      </c>
      <c r="F533" s="1" t="str">
        <f>VLOOKUP(B533,Datos1!$F$1:$H$52,2,FALSE)</f>
        <v>Míchigan</v>
      </c>
      <c r="G533" s="8">
        <f t="shared" ca="1" si="70"/>
        <v>1027346</v>
      </c>
      <c r="H533" s="8">
        <f t="shared" ca="1" si="71"/>
        <v>667774.9</v>
      </c>
      <c r="I533" s="9">
        <f t="shared" ca="1" si="64"/>
        <v>0.65</v>
      </c>
      <c r="J533" s="1" t="str">
        <f t="shared" si="65"/>
        <v>June</v>
      </c>
      <c r="K533" s="1">
        <f t="shared" si="66"/>
        <v>6</v>
      </c>
      <c r="L533" s="1" t="str">
        <f t="shared" si="67"/>
        <v>2020</v>
      </c>
      <c r="M533" s="1">
        <f t="shared" si="68"/>
        <v>25</v>
      </c>
      <c r="N533" s="10">
        <f t="shared" si="69"/>
        <v>2</v>
      </c>
    </row>
    <row r="534" spans="1:14" x14ac:dyDescent="0.25">
      <c r="A534" s="7">
        <v>43998</v>
      </c>
      <c r="B534" s="1" t="s">
        <v>42</v>
      </c>
      <c r="C534" s="1" t="str">
        <f>VLOOKUP(B534,Datos1!$F$1:$H$52,3,FALSE)</f>
        <v>Corporation</v>
      </c>
      <c r="D534" s="1" t="str">
        <f ca="1">VLOOKUP(IF(RANDBETWEEN(1,100)&lt;=60, 1, IF(RANDBETWEEN(1,100)&lt;=75, 2, 3)),Datos1!$B$62:$C$64,2,FALSE)</f>
        <v>FMCG</v>
      </c>
      <c r="E534" s="1" t="str">
        <f ca="1">VLOOKUP(IF(RANDBETWEEN(1,100)&lt;=70, 1, IF(RANDBETWEEN(1,100)&lt;=70+10, 2, IF(RANDBETWEEN(1,100)&lt;=70+10+10, 3, IF(RANDBETWEEN(1,100)&lt;=70+10+10+10, 4, 5)))),Datos1!$B$66:$C$70,2,FALSE)</f>
        <v>Paid</v>
      </c>
      <c r="F534" s="1" t="str">
        <f>VLOOKUP(B534,Datos1!$F$1:$H$52,2,FALSE)</f>
        <v>Wisconsin</v>
      </c>
      <c r="G534" s="8">
        <f t="shared" ca="1" si="70"/>
        <v>1116609</v>
      </c>
      <c r="H534" s="8">
        <f t="shared" ca="1" si="71"/>
        <v>480141.87</v>
      </c>
      <c r="I534" s="9">
        <f t="shared" ca="1" si="64"/>
        <v>0.43</v>
      </c>
      <c r="J534" s="1" t="str">
        <f t="shared" si="65"/>
        <v>June</v>
      </c>
      <c r="K534" s="1">
        <f t="shared" si="66"/>
        <v>6</v>
      </c>
      <c r="L534" s="1" t="str">
        <f t="shared" si="67"/>
        <v>2020</v>
      </c>
      <c r="M534" s="1">
        <f t="shared" si="68"/>
        <v>25</v>
      </c>
      <c r="N534" s="10">
        <f t="shared" si="69"/>
        <v>2</v>
      </c>
    </row>
    <row r="535" spans="1:14" x14ac:dyDescent="0.25">
      <c r="A535" s="7">
        <v>43999</v>
      </c>
      <c r="B535" s="1" t="s">
        <v>46</v>
      </c>
      <c r="C535" s="1" t="str">
        <f>VLOOKUP(B535,Datos1!$F$1:$H$52,3,FALSE)</f>
        <v>Corporation</v>
      </c>
      <c r="D535" s="1" t="str">
        <f ca="1">VLOOKUP(IF(RANDBETWEEN(1,100)&lt;=60, 1, IF(RANDBETWEEN(1,100)&lt;=75, 2, 3)),Datos1!$B$62:$C$64,2,FALSE)</f>
        <v>Industrial cereal products</v>
      </c>
      <c r="E535" s="1" t="str">
        <f ca="1">VLOOKUP(IF(RANDBETWEEN(1,100)&lt;=70, 1, IF(RANDBETWEEN(1,100)&lt;=70+10, 2, IF(RANDBETWEEN(1,100)&lt;=70+10+10, 3, IF(RANDBETWEEN(1,100)&lt;=70+10+10+10, 4, 5)))),Datos1!$B$66:$C$70,2,FALSE)</f>
        <v>Pending</v>
      </c>
      <c r="F535" s="1" t="str">
        <f>VLOOKUP(B535,Datos1!$F$1:$H$52,2,FALSE)</f>
        <v>Tennessee</v>
      </c>
      <c r="G535" s="8">
        <f t="shared" ca="1" si="70"/>
        <v>671350</v>
      </c>
      <c r="H535" s="8">
        <f t="shared" ca="1" si="71"/>
        <v>234972.49999999997</v>
      </c>
      <c r="I535" s="9">
        <f t="shared" ca="1" si="64"/>
        <v>0.35</v>
      </c>
      <c r="J535" s="1" t="str">
        <f t="shared" si="65"/>
        <v>June</v>
      </c>
      <c r="K535" s="1">
        <f t="shared" si="66"/>
        <v>6</v>
      </c>
      <c r="L535" s="1" t="str">
        <f t="shared" si="67"/>
        <v>2020</v>
      </c>
      <c r="M535" s="1">
        <f t="shared" si="68"/>
        <v>25</v>
      </c>
      <c r="N535" s="10">
        <f t="shared" si="69"/>
        <v>2</v>
      </c>
    </row>
    <row r="536" spans="1:14" x14ac:dyDescent="0.25">
      <c r="A536" s="7">
        <v>44000</v>
      </c>
      <c r="B536" s="1" t="s">
        <v>43</v>
      </c>
      <c r="C536" s="1" t="str">
        <f>VLOOKUP(B536,Datos1!$F$1:$H$52,3,FALSE)</f>
        <v>Corporation</v>
      </c>
      <c r="D536" s="1" t="str">
        <f ca="1">VLOOKUP(IF(RANDBETWEEN(1,100)&lt;=60, 1, IF(RANDBETWEEN(1,100)&lt;=75, 2, 3)),Datos1!$B$62:$C$64,2,FALSE)</f>
        <v>FMCG</v>
      </c>
      <c r="E536" s="1" t="str">
        <f ca="1">VLOOKUP(IF(RANDBETWEEN(1,100)&lt;=70, 1, IF(RANDBETWEEN(1,100)&lt;=70+10, 2, IF(RANDBETWEEN(1,100)&lt;=70+10+10, 3, IF(RANDBETWEEN(1,100)&lt;=70+10+10+10, 4, 5)))),Datos1!$B$66:$C$70,2,FALSE)</f>
        <v>Paid</v>
      </c>
      <c r="F536" s="1" t="str">
        <f>VLOOKUP(B536,Datos1!$F$1:$H$52,2,FALSE)</f>
        <v>Massachusetts</v>
      </c>
      <c r="G536" s="8">
        <f t="shared" ca="1" si="70"/>
        <v>674092</v>
      </c>
      <c r="H536" s="8">
        <f t="shared" ca="1" si="71"/>
        <v>417937.04</v>
      </c>
      <c r="I536" s="9">
        <f t="shared" ca="1" si="64"/>
        <v>0.62</v>
      </c>
      <c r="J536" s="1" t="str">
        <f t="shared" si="65"/>
        <v>June</v>
      </c>
      <c r="K536" s="1">
        <f t="shared" si="66"/>
        <v>6</v>
      </c>
      <c r="L536" s="1" t="str">
        <f t="shared" si="67"/>
        <v>2020</v>
      </c>
      <c r="M536" s="1">
        <f t="shared" si="68"/>
        <v>25</v>
      </c>
      <c r="N536" s="10">
        <f t="shared" si="69"/>
        <v>2</v>
      </c>
    </row>
    <row r="537" spans="1:14" x14ac:dyDescent="0.25">
      <c r="A537" s="7">
        <v>44001</v>
      </c>
      <c r="B537" s="1" t="s">
        <v>54</v>
      </c>
      <c r="C537" s="1" t="str">
        <f>VLOOKUP(B537,Datos1!$F$1:$H$52,3,FALSE)</f>
        <v>Small business</v>
      </c>
      <c r="D537" s="1" t="str">
        <f ca="1">VLOOKUP(IF(RANDBETWEEN(1,100)&lt;=60, 1, IF(RANDBETWEEN(1,100)&lt;=75, 2, 3)),Datos1!$B$62:$C$64,2,FALSE)</f>
        <v>FMCG</v>
      </c>
      <c r="E537" s="1" t="str">
        <f ca="1">VLOOKUP(IF(RANDBETWEEN(1,100)&lt;=70, 1, IF(RANDBETWEEN(1,100)&lt;=70+10, 2, IF(RANDBETWEEN(1,100)&lt;=70+10+10, 3, IF(RANDBETWEEN(1,100)&lt;=70+10+10+10, 4, 5)))),Datos1!$B$66:$C$70,2,FALSE)</f>
        <v>Pending</v>
      </c>
      <c r="F537" s="1" t="str">
        <f>VLOOKUP(B537,Datos1!$F$1:$H$52,2,FALSE)</f>
        <v>Nueva York</v>
      </c>
      <c r="G537" s="8">
        <f t="shared" ca="1" si="70"/>
        <v>216206</v>
      </c>
      <c r="H537" s="8">
        <f t="shared" ca="1" si="71"/>
        <v>108103</v>
      </c>
      <c r="I537" s="9">
        <f t="shared" ca="1" si="64"/>
        <v>0.5</v>
      </c>
      <c r="J537" s="1" t="str">
        <f t="shared" si="65"/>
        <v>June</v>
      </c>
      <c r="K537" s="1">
        <f t="shared" si="66"/>
        <v>6</v>
      </c>
      <c r="L537" s="1" t="str">
        <f t="shared" si="67"/>
        <v>2020</v>
      </c>
      <c r="M537" s="1">
        <f t="shared" si="68"/>
        <v>25</v>
      </c>
      <c r="N537" s="10">
        <f t="shared" si="69"/>
        <v>2</v>
      </c>
    </row>
    <row r="538" spans="1:14" x14ac:dyDescent="0.25">
      <c r="A538" s="7">
        <v>44002</v>
      </c>
      <c r="B538" s="1" t="s">
        <v>49</v>
      </c>
      <c r="C538" s="1" t="str">
        <f>VLOOKUP(B538,Datos1!$F$1:$H$52,3,FALSE)</f>
        <v>Corporation</v>
      </c>
      <c r="D538" s="1" t="str">
        <f ca="1">VLOOKUP(IF(RANDBETWEEN(1,100)&lt;=60, 1, IF(RANDBETWEEN(1,100)&lt;=75, 2, 3)),Datos1!$B$62:$C$64,2,FALSE)</f>
        <v>FMCG</v>
      </c>
      <c r="E538" s="1" t="str">
        <f ca="1">VLOOKUP(IF(RANDBETWEEN(1,100)&lt;=70, 1, IF(RANDBETWEEN(1,100)&lt;=70+10, 2, IF(RANDBETWEEN(1,100)&lt;=70+10+10, 3, IF(RANDBETWEEN(1,100)&lt;=70+10+10+10, 4, 5)))),Datos1!$B$66:$C$70,2,FALSE)</f>
        <v>Paid</v>
      </c>
      <c r="F538" s="1" t="str">
        <f>VLOOKUP(B538,Datos1!$F$1:$H$52,2,FALSE)</f>
        <v>Texas</v>
      </c>
      <c r="G538" s="8">
        <f t="shared" ca="1" si="70"/>
        <v>1708166</v>
      </c>
      <c r="H538" s="8">
        <f t="shared" ca="1" si="71"/>
        <v>751593.04</v>
      </c>
      <c r="I538" s="9">
        <f t="shared" ca="1" si="64"/>
        <v>0.44</v>
      </c>
      <c r="J538" s="1" t="str">
        <f t="shared" si="65"/>
        <v>June</v>
      </c>
      <c r="K538" s="1">
        <f t="shared" si="66"/>
        <v>6</v>
      </c>
      <c r="L538" s="1" t="str">
        <f t="shared" si="67"/>
        <v>2020</v>
      </c>
      <c r="M538" s="1">
        <f t="shared" si="68"/>
        <v>25</v>
      </c>
      <c r="N538" s="10">
        <f t="shared" si="69"/>
        <v>2</v>
      </c>
    </row>
    <row r="539" spans="1:14" x14ac:dyDescent="0.25">
      <c r="A539" s="7">
        <v>44003</v>
      </c>
      <c r="B539" s="1" t="s">
        <v>44</v>
      </c>
      <c r="C539" s="1" t="str">
        <f>VLOOKUP(B539,Datos1!$F$1:$H$52,3,FALSE)</f>
        <v>Corporation</v>
      </c>
      <c r="D539" s="1" t="str">
        <f ca="1">VLOOKUP(IF(RANDBETWEEN(1,100)&lt;=60, 1, IF(RANDBETWEEN(1,100)&lt;=75, 2, 3)),Datos1!$B$62:$C$64,2,FALSE)</f>
        <v>FMCG</v>
      </c>
      <c r="E539" s="1" t="str">
        <f ca="1">VLOOKUP(IF(RANDBETWEEN(1,100)&lt;=70, 1, IF(RANDBETWEEN(1,100)&lt;=70+10, 2, IF(RANDBETWEEN(1,100)&lt;=70+10+10, 3, IF(RANDBETWEEN(1,100)&lt;=70+10+10+10, 4, 5)))),Datos1!$B$66:$C$70,2,FALSE)</f>
        <v>Paid</v>
      </c>
      <c r="F539" s="1" t="str">
        <f>VLOOKUP(B539,Datos1!$F$1:$H$52,2,FALSE)</f>
        <v>Arizona</v>
      </c>
      <c r="G539" s="8">
        <f t="shared" ca="1" si="70"/>
        <v>1370058</v>
      </c>
      <c r="H539" s="8">
        <f t="shared" ca="1" si="71"/>
        <v>849435.96</v>
      </c>
      <c r="I539" s="9">
        <f t="shared" ca="1" si="64"/>
        <v>0.62</v>
      </c>
      <c r="J539" s="1" t="str">
        <f t="shared" si="65"/>
        <v>June</v>
      </c>
      <c r="K539" s="1">
        <f t="shared" si="66"/>
        <v>6</v>
      </c>
      <c r="L539" s="1" t="str">
        <f t="shared" si="67"/>
        <v>2020</v>
      </c>
      <c r="M539" s="1">
        <f t="shared" si="68"/>
        <v>25</v>
      </c>
      <c r="N539" s="10">
        <f t="shared" si="69"/>
        <v>2</v>
      </c>
    </row>
    <row r="540" spans="1:14" x14ac:dyDescent="0.25">
      <c r="A540" s="7">
        <v>44004</v>
      </c>
      <c r="B540" s="1" t="s">
        <v>28</v>
      </c>
      <c r="C540" s="1" t="str">
        <f>VLOOKUP(B540,Datos1!$F$1:$H$52,3,FALSE)</f>
        <v>Corporation</v>
      </c>
      <c r="D540" s="1" t="str">
        <f ca="1">VLOOKUP(IF(RANDBETWEEN(1,100)&lt;=60, 1, IF(RANDBETWEEN(1,100)&lt;=75, 2, 3)),Datos1!$B$62:$C$64,2,FALSE)</f>
        <v>FMCG</v>
      </c>
      <c r="E540" s="1" t="str">
        <f ca="1">VLOOKUP(IF(RANDBETWEEN(1,100)&lt;=70, 1, IF(RANDBETWEEN(1,100)&lt;=70+10, 2, IF(RANDBETWEEN(1,100)&lt;=70+10+10, 3, IF(RANDBETWEEN(1,100)&lt;=70+10+10+10, 4, 5)))),Datos1!$B$66:$C$70,2,FALSE)</f>
        <v>Paid</v>
      </c>
      <c r="F540" s="1" t="str">
        <f>VLOOKUP(B540,Datos1!$F$1:$H$52,2,FALSE)</f>
        <v>Texas</v>
      </c>
      <c r="G540" s="8">
        <f t="shared" ca="1" si="70"/>
        <v>581222</v>
      </c>
      <c r="H540" s="8">
        <f t="shared" ca="1" si="71"/>
        <v>261549.9</v>
      </c>
      <c r="I540" s="9">
        <f t="shared" ca="1" si="64"/>
        <v>0.45</v>
      </c>
      <c r="J540" s="1" t="str">
        <f t="shared" si="65"/>
        <v>June</v>
      </c>
      <c r="K540" s="1">
        <f t="shared" si="66"/>
        <v>6</v>
      </c>
      <c r="L540" s="1" t="str">
        <f t="shared" si="67"/>
        <v>2020</v>
      </c>
      <c r="M540" s="1">
        <f t="shared" si="68"/>
        <v>26</v>
      </c>
      <c r="N540" s="10">
        <f t="shared" si="69"/>
        <v>2</v>
      </c>
    </row>
    <row r="541" spans="1:14" x14ac:dyDescent="0.25">
      <c r="A541" s="7">
        <v>44005</v>
      </c>
      <c r="B541" s="1" t="s">
        <v>28</v>
      </c>
      <c r="C541" s="1" t="str">
        <f>VLOOKUP(B541,Datos1!$F$1:$H$52,3,FALSE)</f>
        <v>Corporation</v>
      </c>
      <c r="D541" s="1" t="str">
        <f ca="1">VLOOKUP(IF(RANDBETWEEN(1,100)&lt;=60, 1, IF(RANDBETWEEN(1,100)&lt;=75, 2, 3)),Datos1!$B$62:$C$64,2,FALSE)</f>
        <v>FMCG</v>
      </c>
      <c r="E541" s="1" t="str">
        <f ca="1">VLOOKUP(IF(RANDBETWEEN(1,100)&lt;=70, 1, IF(RANDBETWEEN(1,100)&lt;=70+10, 2, IF(RANDBETWEEN(1,100)&lt;=70+10+10, 3, IF(RANDBETWEEN(1,100)&lt;=70+10+10+10, 4, 5)))),Datos1!$B$66:$C$70,2,FALSE)</f>
        <v>Paid</v>
      </c>
      <c r="F541" s="1" t="str">
        <f>VLOOKUP(B541,Datos1!$F$1:$H$52,2,FALSE)</f>
        <v>Texas</v>
      </c>
      <c r="G541" s="8">
        <f t="shared" ca="1" si="70"/>
        <v>598624</v>
      </c>
      <c r="H541" s="8">
        <f t="shared" ca="1" si="71"/>
        <v>377133.12</v>
      </c>
      <c r="I541" s="9">
        <f t="shared" ca="1" si="64"/>
        <v>0.63</v>
      </c>
      <c r="J541" s="1" t="str">
        <f t="shared" si="65"/>
        <v>June</v>
      </c>
      <c r="K541" s="1">
        <f t="shared" si="66"/>
        <v>6</v>
      </c>
      <c r="L541" s="1" t="str">
        <f t="shared" si="67"/>
        <v>2020</v>
      </c>
      <c r="M541" s="1">
        <f t="shared" si="68"/>
        <v>26</v>
      </c>
      <c r="N541" s="10">
        <f t="shared" si="69"/>
        <v>2</v>
      </c>
    </row>
    <row r="542" spans="1:14" x14ac:dyDescent="0.25">
      <c r="A542" s="7">
        <v>44006</v>
      </c>
      <c r="B542" s="1" t="s">
        <v>60</v>
      </c>
      <c r="C542" s="1" t="str">
        <f>VLOOKUP(B542,Datos1!$F$1:$H$52,3,FALSE)</f>
        <v>Medium-sized business</v>
      </c>
      <c r="D542" s="1" t="str">
        <f ca="1">VLOOKUP(IF(RANDBETWEEN(1,100)&lt;=60, 1, IF(RANDBETWEEN(1,100)&lt;=75, 2, 3)),Datos1!$B$62:$C$64,2,FALSE)</f>
        <v>Industrial cereal products</v>
      </c>
      <c r="E542" s="1" t="str">
        <f ca="1">VLOOKUP(IF(RANDBETWEEN(1,100)&lt;=70, 1, IF(RANDBETWEEN(1,100)&lt;=70+10, 2, IF(RANDBETWEEN(1,100)&lt;=70+10+10, 3, IF(RANDBETWEEN(1,100)&lt;=70+10+10+10, 4, 5)))),Datos1!$B$66:$C$70,2,FALSE)</f>
        <v>Paid</v>
      </c>
      <c r="F542" s="1" t="str">
        <f>VLOOKUP(B542,Datos1!$F$1:$H$52,2,FALSE)</f>
        <v>Virginia</v>
      </c>
      <c r="G542" s="8">
        <f t="shared" ca="1" si="70"/>
        <v>397020</v>
      </c>
      <c r="H542" s="8">
        <f t="shared" ca="1" si="71"/>
        <v>103225.2</v>
      </c>
      <c r="I542" s="9">
        <f t="shared" ca="1" si="64"/>
        <v>0.26</v>
      </c>
      <c r="J542" s="1" t="str">
        <f t="shared" si="65"/>
        <v>June</v>
      </c>
      <c r="K542" s="1">
        <f t="shared" si="66"/>
        <v>6</v>
      </c>
      <c r="L542" s="1" t="str">
        <f t="shared" si="67"/>
        <v>2020</v>
      </c>
      <c r="M542" s="1">
        <f t="shared" si="68"/>
        <v>26</v>
      </c>
      <c r="N542" s="10">
        <f t="shared" si="69"/>
        <v>2</v>
      </c>
    </row>
    <row r="543" spans="1:14" x14ac:dyDescent="0.25">
      <c r="A543" s="7">
        <v>44007</v>
      </c>
      <c r="B543" s="1" t="s">
        <v>38</v>
      </c>
      <c r="C543" s="1" t="str">
        <f>VLOOKUP(B543,Datos1!$F$1:$H$52,3,FALSE)</f>
        <v>Small business</v>
      </c>
      <c r="D543" s="1" t="str">
        <f ca="1">VLOOKUP(IF(RANDBETWEEN(1,100)&lt;=60, 1, IF(RANDBETWEEN(1,100)&lt;=75, 2, 3)),Datos1!$B$62:$C$64,2,FALSE)</f>
        <v>FMCG</v>
      </c>
      <c r="E543" s="1" t="str">
        <f ca="1">VLOOKUP(IF(RANDBETWEEN(1,100)&lt;=70, 1, IF(RANDBETWEEN(1,100)&lt;=70+10, 2, IF(RANDBETWEEN(1,100)&lt;=70+10+10, 3, IF(RANDBETWEEN(1,100)&lt;=70+10+10+10, 4, 5)))),Datos1!$B$66:$C$70,2,FALSE)</f>
        <v>Paid</v>
      </c>
      <c r="F543" s="1" t="str">
        <f>VLOOKUP(B543,Datos1!$F$1:$H$52,2,FALSE)</f>
        <v>Tennessee</v>
      </c>
      <c r="G543" s="8">
        <f t="shared" ca="1" si="70"/>
        <v>181137</v>
      </c>
      <c r="H543" s="8">
        <f t="shared" ca="1" si="71"/>
        <v>81511.650000000009</v>
      </c>
      <c r="I543" s="9">
        <f t="shared" ca="1" si="64"/>
        <v>0.45</v>
      </c>
      <c r="J543" s="1" t="str">
        <f t="shared" si="65"/>
        <v>June</v>
      </c>
      <c r="K543" s="1">
        <f t="shared" si="66"/>
        <v>6</v>
      </c>
      <c r="L543" s="1" t="str">
        <f t="shared" si="67"/>
        <v>2020</v>
      </c>
      <c r="M543" s="1">
        <f t="shared" si="68"/>
        <v>26</v>
      </c>
      <c r="N543" s="10">
        <f t="shared" si="69"/>
        <v>2</v>
      </c>
    </row>
    <row r="544" spans="1:14" x14ac:dyDescent="0.25">
      <c r="A544" s="7">
        <v>44008</v>
      </c>
      <c r="B544" s="1" t="s">
        <v>35</v>
      </c>
      <c r="C544" s="1" t="str">
        <f>VLOOKUP(B544,Datos1!$F$1:$H$52,3,FALSE)</f>
        <v>Medium-sized business</v>
      </c>
      <c r="D544" s="1" t="str">
        <f ca="1">VLOOKUP(IF(RANDBETWEEN(1,100)&lt;=60, 1, IF(RANDBETWEEN(1,100)&lt;=75, 2, 3)),Datos1!$B$62:$C$64,2,FALSE)</f>
        <v>FMCG</v>
      </c>
      <c r="E544" s="1" t="str">
        <f ca="1">VLOOKUP(IF(RANDBETWEEN(1,100)&lt;=70, 1, IF(RANDBETWEEN(1,100)&lt;=70+10, 2, IF(RANDBETWEEN(1,100)&lt;=70+10+10, 3, IF(RANDBETWEEN(1,100)&lt;=70+10+10+10, 4, 5)))),Datos1!$B$66:$C$70,2,FALSE)</f>
        <v>Paid</v>
      </c>
      <c r="F544" s="1" t="str">
        <f>VLOOKUP(B544,Datos1!$F$1:$H$52,2,FALSE)</f>
        <v>Ohio</v>
      </c>
      <c r="G544" s="8">
        <f t="shared" ca="1" si="70"/>
        <v>442718</v>
      </c>
      <c r="H544" s="8">
        <f t="shared" ca="1" si="71"/>
        <v>247922.08000000002</v>
      </c>
      <c r="I544" s="9">
        <f t="shared" ca="1" si="64"/>
        <v>0.56000000000000005</v>
      </c>
      <c r="J544" s="1" t="str">
        <f t="shared" si="65"/>
        <v>June</v>
      </c>
      <c r="K544" s="1">
        <f t="shared" si="66"/>
        <v>6</v>
      </c>
      <c r="L544" s="1" t="str">
        <f t="shared" si="67"/>
        <v>2020</v>
      </c>
      <c r="M544" s="1">
        <f t="shared" si="68"/>
        <v>26</v>
      </c>
      <c r="N544" s="10">
        <f t="shared" si="69"/>
        <v>2</v>
      </c>
    </row>
    <row r="545" spans="1:14" x14ac:dyDescent="0.25">
      <c r="A545" s="7">
        <v>44009</v>
      </c>
      <c r="B545" s="1" t="s">
        <v>16</v>
      </c>
      <c r="C545" s="1" t="str">
        <f>VLOOKUP(B545,Datos1!$F$1:$H$52,3,FALSE)</f>
        <v>Small business</v>
      </c>
      <c r="D545" s="1" t="str">
        <f ca="1">VLOOKUP(IF(RANDBETWEEN(1,100)&lt;=60, 1, IF(RANDBETWEEN(1,100)&lt;=75, 2, 3)),Datos1!$B$62:$C$64,2,FALSE)</f>
        <v>Contract Manufacturing</v>
      </c>
      <c r="E545" s="1" t="str">
        <f ca="1">VLOOKUP(IF(RANDBETWEEN(1,100)&lt;=70, 1, IF(RANDBETWEEN(1,100)&lt;=70+10, 2, IF(RANDBETWEEN(1,100)&lt;=70+10+10, 3, IF(RANDBETWEEN(1,100)&lt;=70+10+10+10, 4, 5)))),Datos1!$B$66:$C$70,2,FALSE)</f>
        <v>Paid</v>
      </c>
      <c r="F545" s="1" t="str">
        <f>VLOOKUP(B545,Datos1!$F$1:$H$52,2,FALSE)</f>
        <v>Nueva Jersey</v>
      </c>
      <c r="G545" s="8">
        <f t="shared" ca="1" si="70"/>
        <v>171665</v>
      </c>
      <c r="H545" s="8">
        <f t="shared" ca="1" si="71"/>
        <v>53216.15</v>
      </c>
      <c r="I545" s="9">
        <f t="shared" ca="1" si="64"/>
        <v>0.31</v>
      </c>
      <c r="J545" s="1" t="str">
        <f t="shared" si="65"/>
        <v>June</v>
      </c>
      <c r="K545" s="1">
        <f t="shared" si="66"/>
        <v>6</v>
      </c>
      <c r="L545" s="1" t="str">
        <f t="shared" si="67"/>
        <v>2020</v>
      </c>
      <c r="M545" s="1">
        <f t="shared" si="68"/>
        <v>26</v>
      </c>
      <c r="N545" s="10">
        <f t="shared" si="69"/>
        <v>2</v>
      </c>
    </row>
    <row r="546" spans="1:14" x14ac:dyDescent="0.25">
      <c r="A546" s="7">
        <v>44010</v>
      </c>
      <c r="B546" s="1" t="s">
        <v>36</v>
      </c>
      <c r="C546" s="1" t="str">
        <f>VLOOKUP(B546,Datos1!$F$1:$H$52,3,FALSE)</f>
        <v>Medium-sized business</v>
      </c>
      <c r="D546" s="1" t="str">
        <f ca="1">VLOOKUP(IF(RANDBETWEEN(1,100)&lt;=60, 1, IF(RANDBETWEEN(1,100)&lt;=75, 2, 3)),Datos1!$B$62:$C$64,2,FALSE)</f>
        <v>Contract Manufacturing</v>
      </c>
      <c r="E546" s="1" t="str">
        <f ca="1">VLOOKUP(IF(RANDBETWEEN(1,100)&lt;=70, 1, IF(RANDBETWEEN(1,100)&lt;=70+10, 2, IF(RANDBETWEEN(1,100)&lt;=70+10+10, 3, IF(RANDBETWEEN(1,100)&lt;=70+10+10+10, 4, 5)))),Datos1!$B$66:$C$70,2,FALSE)</f>
        <v>Paid</v>
      </c>
      <c r="F546" s="1" t="str">
        <f>VLOOKUP(B546,Datos1!$F$1:$H$52,2,FALSE)</f>
        <v>Arizona</v>
      </c>
      <c r="G546" s="8">
        <f t="shared" ca="1" si="70"/>
        <v>487088</v>
      </c>
      <c r="H546" s="8">
        <f t="shared" ca="1" si="71"/>
        <v>170480.8</v>
      </c>
      <c r="I546" s="9">
        <f t="shared" ca="1" si="64"/>
        <v>0.35</v>
      </c>
      <c r="J546" s="1" t="str">
        <f t="shared" si="65"/>
        <v>June</v>
      </c>
      <c r="K546" s="1">
        <f t="shared" si="66"/>
        <v>6</v>
      </c>
      <c r="L546" s="1" t="str">
        <f t="shared" si="67"/>
        <v>2020</v>
      </c>
      <c r="M546" s="1">
        <f t="shared" si="68"/>
        <v>26</v>
      </c>
      <c r="N546" s="10">
        <f t="shared" si="69"/>
        <v>2</v>
      </c>
    </row>
    <row r="547" spans="1:14" x14ac:dyDescent="0.25">
      <c r="A547" s="7">
        <v>44011</v>
      </c>
      <c r="B547" s="1" t="s">
        <v>12</v>
      </c>
      <c r="C547" s="1" t="str">
        <f>VLOOKUP(B547,Datos1!$F$1:$H$52,3,FALSE)</f>
        <v>Corporation</v>
      </c>
      <c r="D547" s="1" t="str">
        <f ca="1">VLOOKUP(IF(RANDBETWEEN(1,100)&lt;=60, 1, IF(RANDBETWEEN(1,100)&lt;=75, 2, 3)),Datos1!$B$62:$C$64,2,FALSE)</f>
        <v>FMCG</v>
      </c>
      <c r="E547" s="1" t="str">
        <f ca="1">VLOOKUP(IF(RANDBETWEEN(1,100)&lt;=70, 1, IF(RANDBETWEEN(1,100)&lt;=70+10, 2, IF(RANDBETWEEN(1,100)&lt;=70+10+10, 3, IF(RANDBETWEEN(1,100)&lt;=70+10+10+10, 4, 5)))),Datos1!$B$66:$C$70,2,FALSE)</f>
        <v>Paid</v>
      </c>
      <c r="F547" s="1" t="str">
        <f>VLOOKUP(B547,Datos1!$F$1:$H$52,2,FALSE)</f>
        <v>Washington</v>
      </c>
      <c r="G547" s="8">
        <f t="shared" ca="1" si="70"/>
        <v>1062616</v>
      </c>
      <c r="H547" s="8">
        <f t="shared" ca="1" si="71"/>
        <v>393167.92</v>
      </c>
      <c r="I547" s="9">
        <f t="shared" ca="1" si="64"/>
        <v>0.37</v>
      </c>
      <c r="J547" s="1" t="str">
        <f t="shared" si="65"/>
        <v>June</v>
      </c>
      <c r="K547" s="1">
        <f t="shared" si="66"/>
        <v>6</v>
      </c>
      <c r="L547" s="1" t="str">
        <f t="shared" si="67"/>
        <v>2020</v>
      </c>
      <c r="M547" s="1">
        <f t="shared" si="68"/>
        <v>27</v>
      </c>
      <c r="N547" s="10">
        <f t="shared" si="69"/>
        <v>2</v>
      </c>
    </row>
    <row r="548" spans="1:14" x14ac:dyDescent="0.25">
      <c r="A548" s="7">
        <v>44012</v>
      </c>
      <c r="B548" s="1" t="s">
        <v>36</v>
      </c>
      <c r="C548" s="1" t="str">
        <f>VLOOKUP(B548,Datos1!$F$1:$H$52,3,FALSE)</f>
        <v>Medium-sized business</v>
      </c>
      <c r="D548" s="1" t="str">
        <f ca="1">VLOOKUP(IF(RANDBETWEEN(1,100)&lt;=60, 1, IF(RANDBETWEEN(1,100)&lt;=75, 2, 3)),Datos1!$B$62:$C$64,2,FALSE)</f>
        <v>Contract Manufacturing</v>
      </c>
      <c r="E548" s="1" t="str">
        <f ca="1">VLOOKUP(IF(RANDBETWEEN(1,100)&lt;=70, 1, IF(RANDBETWEEN(1,100)&lt;=70+10, 2, IF(RANDBETWEEN(1,100)&lt;=70+10+10, 3, IF(RANDBETWEEN(1,100)&lt;=70+10+10+10, 4, 5)))),Datos1!$B$66:$C$70,2,FALSE)</f>
        <v>Paid</v>
      </c>
      <c r="F548" s="1" t="str">
        <f>VLOOKUP(B548,Datos1!$F$1:$H$52,2,FALSE)</f>
        <v>Arizona</v>
      </c>
      <c r="G548" s="8">
        <f t="shared" ca="1" si="70"/>
        <v>412161</v>
      </c>
      <c r="H548" s="8">
        <f t="shared" ca="1" si="71"/>
        <v>156621.18</v>
      </c>
      <c r="I548" s="9">
        <f t="shared" ca="1" si="64"/>
        <v>0.38</v>
      </c>
      <c r="J548" s="1" t="str">
        <f t="shared" si="65"/>
        <v>June</v>
      </c>
      <c r="K548" s="1">
        <f t="shared" si="66"/>
        <v>6</v>
      </c>
      <c r="L548" s="1" t="str">
        <f t="shared" si="67"/>
        <v>2020</v>
      </c>
      <c r="M548" s="1">
        <f t="shared" si="68"/>
        <v>27</v>
      </c>
      <c r="N548" s="10">
        <f t="shared" si="69"/>
        <v>2</v>
      </c>
    </row>
    <row r="549" spans="1:14" x14ac:dyDescent="0.25">
      <c r="A549" s="7">
        <v>44013</v>
      </c>
      <c r="B549" s="1" t="s">
        <v>13</v>
      </c>
      <c r="C549" s="1" t="str">
        <f>VLOOKUP(B549,Datos1!$F$1:$H$52,3,FALSE)</f>
        <v>Medium-sized business</v>
      </c>
      <c r="D549" s="1" t="str">
        <f ca="1">VLOOKUP(IF(RANDBETWEEN(1,100)&lt;=60, 1, IF(RANDBETWEEN(1,100)&lt;=75, 2, 3)),Datos1!$B$62:$C$64,2,FALSE)</f>
        <v>FMCG</v>
      </c>
      <c r="E549" s="1" t="str">
        <f ca="1">VLOOKUP(IF(RANDBETWEEN(1,100)&lt;=70, 1, IF(RANDBETWEEN(1,100)&lt;=70+10, 2, IF(RANDBETWEEN(1,100)&lt;=70+10+10, 3, IF(RANDBETWEEN(1,100)&lt;=70+10+10+10, 4, 5)))),Datos1!$B$66:$C$70,2,FALSE)</f>
        <v>Paid</v>
      </c>
      <c r="F549" s="1" t="str">
        <f>VLOOKUP(B549,Datos1!$F$1:$H$52,2,FALSE)</f>
        <v>Carolina del Norte</v>
      </c>
      <c r="G549" s="8">
        <f t="shared" ca="1" si="70"/>
        <v>349303</v>
      </c>
      <c r="H549" s="8">
        <f t="shared" ca="1" si="71"/>
        <v>167665.44</v>
      </c>
      <c r="I549" s="9">
        <f t="shared" ca="1" si="64"/>
        <v>0.48</v>
      </c>
      <c r="J549" s="1" t="str">
        <f t="shared" si="65"/>
        <v>July</v>
      </c>
      <c r="K549" s="1">
        <f t="shared" si="66"/>
        <v>7</v>
      </c>
      <c r="L549" s="1" t="str">
        <f t="shared" si="67"/>
        <v>2020</v>
      </c>
      <c r="M549" s="1">
        <f t="shared" si="68"/>
        <v>27</v>
      </c>
      <c r="N549" s="10">
        <f t="shared" si="69"/>
        <v>3</v>
      </c>
    </row>
    <row r="550" spans="1:14" x14ac:dyDescent="0.25">
      <c r="A550" s="7">
        <v>44014</v>
      </c>
      <c r="B550" s="1" t="s">
        <v>21</v>
      </c>
      <c r="C550" s="1" t="str">
        <f>VLOOKUP(B550,Datos1!$F$1:$H$52,3,FALSE)</f>
        <v>Medium-sized business</v>
      </c>
      <c r="D550" s="1" t="str">
        <f ca="1">VLOOKUP(IF(RANDBETWEEN(1,100)&lt;=60, 1, IF(RANDBETWEEN(1,100)&lt;=75, 2, 3)),Datos1!$B$62:$C$64,2,FALSE)</f>
        <v>FMCG</v>
      </c>
      <c r="E550" s="1" t="str">
        <f ca="1">VLOOKUP(IF(RANDBETWEEN(1,100)&lt;=70, 1, IF(RANDBETWEEN(1,100)&lt;=70+10, 2, IF(RANDBETWEEN(1,100)&lt;=70+10+10, 3, IF(RANDBETWEEN(1,100)&lt;=70+10+10+10, 4, 5)))),Datos1!$B$66:$C$70,2,FALSE)</f>
        <v>Paid</v>
      </c>
      <c r="F550" s="1" t="str">
        <f>VLOOKUP(B550,Datos1!$F$1:$H$52,2,FALSE)</f>
        <v>Carolina del Norte</v>
      </c>
      <c r="G550" s="8">
        <f t="shared" ca="1" si="70"/>
        <v>277805</v>
      </c>
      <c r="H550" s="8">
        <f t="shared" ca="1" si="71"/>
        <v>180573.25</v>
      </c>
      <c r="I550" s="9">
        <f t="shared" ca="1" si="64"/>
        <v>0.65</v>
      </c>
      <c r="J550" s="1" t="str">
        <f t="shared" si="65"/>
        <v>July</v>
      </c>
      <c r="K550" s="1">
        <f t="shared" si="66"/>
        <v>7</v>
      </c>
      <c r="L550" s="1" t="str">
        <f t="shared" si="67"/>
        <v>2020</v>
      </c>
      <c r="M550" s="1">
        <f t="shared" si="68"/>
        <v>27</v>
      </c>
      <c r="N550" s="10">
        <f t="shared" si="69"/>
        <v>3</v>
      </c>
    </row>
    <row r="551" spans="1:14" x14ac:dyDescent="0.25">
      <c r="A551" s="7">
        <v>44015</v>
      </c>
      <c r="B551" s="1" t="s">
        <v>38</v>
      </c>
      <c r="C551" s="1" t="str">
        <f>VLOOKUP(B551,Datos1!$F$1:$H$52,3,FALSE)</f>
        <v>Small business</v>
      </c>
      <c r="D551" s="1" t="str">
        <f ca="1">VLOOKUP(IF(RANDBETWEEN(1,100)&lt;=60, 1, IF(RANDBETWEEN(1,100)&lt;=75, 2, 3)),Datos1!$B$62:$C$64,2,FALSE)</f>
        <v>FMCG</v>
      </c>
      <c r="E551" s="1" t="str">
        <f ca="1">VLOOKUP(IF(RANDBETWEEN(1,100)&lt;=70, 1, IF(RANDBETWEEN(1,100)&lt;=70+10, 2, IF(RANDBETWEEN(1,100)&lt;=70+10+10, 3, IF(RANDBETWEEN(1,100)&lt;=70+10+10+10, 4, 5)))),Datos1!$B$66:$C$70,2,FALSE)</f>
        <v>Paid</v>
      </c>
      <c r="F551" s="1" t="str">
        <f>VLOOKUP(B551,Datos1!$F$1:$H$52,2,FALSE)</f>
        <v>Tennessee</v>
      </c>
      <c r="G551" s="8">
        <f t="shared" ca="1" si="70"/>
        <v>149568</v>
      </c>
      <c r="H551" s="8">
        <f t="shared" ca="1" si="71"/>
        <v>86749.439999999988</v>
      </c>
      <c r="I551" s="9">
        <f t="shared" ca="1" si="64"/>
        <v>0.57999999999999996</v>
      </c>
      <c r="J551" s="1" t="str">
        <f t="shared" si="65"/>
        <v>July</v>
      </c>
      <c r="K551" s="1">
        <f t="shared" si="66"/>
        <v>7</v>
      </c>
      <c r="L551" s="1" t="str">
        <f t="shared" si="67"/>
        <v>2020</v>
      </c>
      <c r="M551" s="1">
        <f t="shared" si="68"/>
        <v>27</v>
      </c>
      <c r="N551" s="10">
        <f t="shared" si="69"/>
        <v>3</v>
      </c>
    </row>
    <row r="552" spans="1:14" x14ac:dyDescent="0.25">
      <c r="A552" s="7">
        <v>44016</v>
      </c>
      <c r="B552" s="1" t="s">
        <v>49</v>
      </c>
      <c r="C552" s="1" t="str">
        <f>VLOOKUP(B552,Datos1!$F$1:$H$52,3,FALSE)</f>
        <v>Corporation</v>
      </c>
      <c r="D552" s="1" t="str">
        <f ca="1">VLOOKUP(IF(RANDBETWEEN(1,100)&lt;=60, 1, IF(RANDBETWEEN(1,100)&lt;=75, 2, 3)),Datos1!$B$62:$C$64,2,FALSE)</f>
        <v>FMCG</v>
      </c>
      <c r="E552" s="1" t="str">
        <f ca="1">VLOOKUP(IF(RANDBETWEEN(1,100)&lt;=70, 1, IF(RANDBETWEEN(1,100)&lt;=70+10, 2, IF(RANDBETWEEN(1,100)&lt;=70+10+10, 3, IF(RANDBETWEEN(1,100)&lt;=70+10+10+10, 4, 5)))),Datos1!$B$66:$C$70,2,FALSE)</f>
        <v>Paid</v>
      </c>
      <c r="F552" s="1" t="str">
        <f>VLOOKUP(B552,Datos1!$F$1:$H$52,2,FALSE)</f>
        <v>Texas</v>
      </c>
      <c r="G552" s="8">
        <f t="shared" ca="1" si="70"/>
        <v>1252769</v>
      </c>
      <c r="H552" s="8">
        <f t="shared" ca="1" si="71"/>
        <v>476052.22000000003</v>
      </c>
      <c r="I552" s="9">
        <f t="shared" ca="1" si="64"/>
        <v>0.38</v>
      </c>
      <c r="J552" s="1" t="str">
        <f t="shared" si="65"/>
        <v>July</v>
      </c>
      <c r="K552" s="1">
        <f t="shared" si="66"/>
        <v>7</v>
      </c>
      <c r="L552" s="1" t="str">
        <f t="shared" si="67"/>
        <v>2020</v>
      </c>
      <c r="M552" s="1">
        <f t="shared" si="68"/>
        <v>27</v>
      </c>
      <c r="N552" s="10">
        <f t="shared" si="69"/>
        <v>3</v>
      </c>
    </row>
    <row r="553" spans="1:14" x14ac:dyDescent="0.25">
      <c r="A553" s="7">
        <v>44017</v>
      </c>
      <c r="B553" s="1" t="s">
        <v>40</v>
      </c>
      <c r="C553" s="1" t="str">
        <f>VLOOKUP(B553,Datos1!$F$1:$H$52,3,FALSE)</f>
        <v>Corporation</v>
      </c>
      <c r="D553" s="1" t="str">
        <f ca="1">VLOOKUP(IF(RANDBETWEEN(1,100)&lt;=60, 1, IF(RANDBETWEEN(1,100)&lt;=75, 2, 3)),Datos1!$B$62:$C$64,2,FALSE)</f>
        <v>Contract Manufacturing</v>
      </c>
      <c r="E553" s="1" t="str">
        <f ca="1">VLOOKUP(IF(RANDBETWEEN(1,100)&lt;=70, 1, IF(RANDBETWEEN(1,100)&lt;=70+10, 2, IF(RANDBETWEEN(1,100)&lt;=70+10+10, 3, IF(RANDBETWEEN(1,100)&lt;=70+10+10+10, 4, 5)))),Datos1!$B$66:$C$70,2,FALSE)</f>
        <v>Paid</v>
      </c>
      <c r="F553" s="1" t="str">
        <f>VLOOKUP(B553,Datos1!$F$1:$H$52,2,FALSE)</f>
        <v>Indiana</v>
      </c>
      <c r="G553" s="8">
        <f t="shared" ca="1" si="70"/>
        <v>1239943</v>
      </c>
      <c r="H553" s="8">
        <f t="shared" ca="1" si="71"/>
        <v>458778.91</v>
      </c>
      <c r="I553" s="9">
        <f t="shared" ca="1" si="64"/>
        <v>0.37</v>
      </c>
      <c r="J553" s="1" t="str">
        <f t="shared" si="65"/>
        <v>July</v>
      </c>
      <c r="K553" s="1">
        <f t="shared" si="66"/>
        <v>7</v>
      </c>
      <c r="L553" s="1" t="str">
        <f t="shared" si="67"/>
        <v>2020</v>
      </c>
      <c r="M553" s="1">
        <f t="shared" si="68"/>
        <v>27</v>
      </c>
      <c r="N553" s="10">
        <f t="shared" si="69"/>
        <v>3</v>
      </c>
    </row>
    <row r="554" spans="1:14" x14ac:dyDescent="0.25">
      <c r="A554" s="7">
        <v>44018</v>
      </c>
      <c r="B554" s="1" t="s">
        <v>19</v>
      </c>
      <c r="C554" s="1" t="str">
        <f>VLOOKUP(B554,Datos1!$F$1:$H$52,3,FALSE)</f>
        <v>Corporation</v>
      </c>
      <c r="D554" s="1" t="str">
        <f ca="1">VLOOKUP(IF(RANDBETWEEN(1,100)&lt;=60, 1, IF(RANDBETWEEN(1,100)&lt;=75, 2, 3)),Datos1!$B$62:$C$64,2,FALSE)</f>
        <v>FMCG</v>
      </c>
      <c r="E554" s="1" t="str">
        <f ca="1">VLOOKUP(IF(RANDBETWEEN(1,100)&lt;=70, 1, IF(RANDBETWEEN(1,100)&lt;=70+10, 2, IF(RANDBETWEEN(1,100)&lt;=70+10+10, 3, IF(RANDBETWEEN(1,100)&lt;=70+10+10+10, 4, 5)))),Datos1!$B$66:$C$70,2,FALSE)</f>
        <v>Paid</v>
      </c>
      <c r="F554" s="1" t="str">
        <f>VLOOKUP(B554,Datos1!$F$1:$H$52,2,FALSE)</f>
        <v>Virginia</v>
      </c>
      <c r="G554" s="8">
        <f t="shared" ca="1" si="70"/>
        <v>1531106</v>
      </c>
      <c r="H554" s="8">
        <f t="shared" ca="1" si="71"/>
        <v>643064.52</v>
      </c>
      <c r="I554" s="9">
        <f t="shared" ca="1" si="64"/>
        <v>0.42</v>
      </c>
      <c r="J554" s="1" t="str">
        <f t="shared" si="65"/>
        <v>July</v>
      </c>
      <c r="K554" s="1">
        <f t="shared" si="66"/>
        <v>7</v>
      </c>
      <c r="L554" s="1" t="str">
        <f t="shared" si="67"/>
        <v>2020</v>
      </c>
      <c r="M554" s="1">
        <f t="shared" si="68"/>
        <v>28</v>
      </c>
      <c r="N554" s="10">
        <f t="shared" si="69"/>
        <v>3</v>
      </c>
    </row>
    <row r="555" spans="1:14" x14ac:dyDescent="0.25">
      <c r="A555" s="7">
        <v>44019</v>
      </c>
      <c r="B555" s="1" t="s">
        <v>22</v>
      </c>
      <c r="C555" s="1" t="str">
        <f>VLOOKUP(B555,Datos1!$F$1:$H$52,3,FALSE)</f>
        <v>Corporation</v>
      </c>
      <c r="D555" s="1" t="str">
        <f ca="1">VLOOKUP(IF(RANDBETWEEN(1,100)&lt;=60, 1, IF(RANDBETWEEN(1,100)&lt;=75, 2, 3)),Datos1!$B$62:$C$64,2,FALSE)</f>
        <v>FMCG</v>
      </c>
      <c r="E555" s="1" t="str">
        <f ca="1">VLOOKUP(IF(RANDBETWEEN(1,100)&lt;=70, 1, IF(RANDBETWEEN(1,100)&lt;=70+10, 2, IF(RANDBETWEEN(1,100)&lt;=70+10+10, 3, IF(RANDBETWEEN(1,100)&lt;=70+10+10+10, 4, 5)))),Datos1!$B$66:$C$70,2,FALSE)</f>
        <v>Paid</v>
      </c>
      <c r="F555" s="1" t="str">
        <f>VLOOKUP(B555,Datos1!$F$1:$H$52,2,FALSE)</f>
        <v>Míchigan</v>
      </c>
      <c r="G555" s="8">
        <f t="shared" ca="1" si="70"/>
        <v>1180860</v>
      </c>
      <c r="H555" s="8">
        <f t="shared" ca="1" si="71"/>
        <v>413301</v>
      </c>
      <c r="I555" s="9">
        <f t="shared" ca="1" si="64"/>
        <v>0.35</v>
      </c>
      <c r="J555" s="1" t="str">
        <f t="shared" si="65"/>
        <v>July</v>
      </c>
      <c r="K555" s="1">
        <f t="shared" si="66"/>
        <v>7</v>
      </c>
      <c r="L555" s="1" t="str">
        <f t="shared" si="67"/>
        <v>2020</v>
      </c>
      <c r="M555" s="1">
        <f t="shared" si="68"/>
        <v>28</v>
      </c>
      <c r="N555" s="10">
        <f t="shared" si="69"/>
        <v>3</v>
      </c>
    </row>
    <row r="556" spans="1:14" x14ac:dyDescent="0.25">
      <c r="A556" s="7">
        <v>44020</v>
      </c>
      <c r="B556" s="1" t="s">
        <v>54</v>
      </c>
      <c r="C556" s="1" t="str">
        <f>VLOOKUP(B556,Datos1!$F$1:$H$52,3,FALSE)</f>
        <v>Small business</v>
      </c>
      <c r="D556" s="1" t="str">
        <f ca="1">VLOOKUP(IF(RANDBETWEEN(1,100)&lt;=60, 1, IF(RANDBETWEEN(1,100)&lt;=75, 2, 3)),Datos1!$B$62:$C$64,2,FALSE)</f>
        <v>FMCG</v>
      </c>
      <c r="E556" s="1" t="str">
        <f ca="1">VLOOKUP(IF(RANDBETWEEN(1,100)&lt;=70, 1, IF(RANDBETWEEN(1,100)&lt;=70+10, 2, IF(RANDBETWEEN(1,100)&lt;=70+10+10, 3, IF(RANDBETWEEN(1,100)&lt;=70+10+10+10, 4, 5)))),Datos1!$B$66:$C$70,2,FALSE)</f>
        <v>Paid</v>
      </c>
      <c r="F556" s="1" t="str">
        <f>VLOOKUP(B556,Datos1!$F$1:$H$52,2,FALSE)</f>
        <v>Nueva York</v>
      </c>
      <c r="G556" s="8">
        <f t="shared" ca="1" si="70"/>
        <v>237169</v>
      </c>
      <c r="H556" s="8">
        <f t="shared" ca="1" si="71"/>
        <v>147044.78</v>
      </c>
      <c r="I556" s="9">
        <f t="shared" ca="1" si="64"/>
        <v>0.62</v>
      </c>
      <c r="J556" s="1" t="str">
        <f t="shared" si="65"/>
        <v>July</v>
      </c>
      <c r="K556" s="1">
        <f t="shared" si="66"/>
        <v>7</v>
      </c>
      <c r="L556" s="1" t="str">
        <f t="shared" si="67"/>
        <v>2020</v>
      </c>
      <c r="M556" s="1">
        <f t="shared" si="68"/>
        <v>28</v>
      </c>
      <c r="N556" s="10">
        <f t="shared" si="69"/>
        <v>3</v>
      </c>
    </row>
    <row r="557" spans="1:14" x14ac:dyDescent="0.25">
      <c r="A557" s="7">
        <v>44021</v>
      </c>
      <c r="B557" s="1" t="s">
        <v>46</v>
      </c>
      <c r="C557" s="1" t="str">
        <f>VLOOKUP(B557,Datos1!$F$1:$H$52,3,FALSE)</f>
        <v>Corporation</v>
      </c>
      <c r="D557" s="1" t="str">
        <f ca="1">VLOOKUP(IF(RANDBETWEEN(1,100)&lt;=60, 1, IF(RANDBETWEEN(1,100)&lt;=75, 2, 3)),Datos1!$B$62:$C$64,2,FALSE)</f>
        <v>Contract Manufacturing</v>
      </c>
      <c r="E557" s="1" t="str">
        <f ca="1">VLOOKUP(IF(RANDBETWEEN(1,100)&lt;=70, 1, IF(RANDBETWEEN(1,100)&lt;=70+10, 2, IF(RANDBETWEEN(1,100)&lt;=70+10+10, 3, IF(RANDBETWEEN(1,100)&lt;=70+10+10+10, 4, 5)))),Datos1!$B$66:$C$70,2,FALSE)</f>
        <v>Paid</v>
      </c>
      <c r="F557" s="1" t="str">
        <f>VLOOKUP(B557,Datos1!$F$1:$H$52,2,FALSE)</f>
        <v>Tennessee</v>
      </c>
      <c r="G557" s="8">
        <f t="shared" ca="1" si="70"/>
        <v>1196239</v>
      </c>
      <c r="H557" s="8">
        <f t="shared" ca="1" si="71"/>
        <v>287097.36</v>
      </c>
      <c r="I557" s="9">
        <f t="shared" ca="1" si="64"/>
        <v>0.24</v>
      </c>
      <c r="J557" s="1" t="str">
        <f t="shared" si="65"/>
        <v>July</v>
      </c>
      <c r="K557" s="1">
        <f t="shared" si="66"/>
        <v>7</v>
      </c>
      <c r="L557" s="1" t="str">
        <f t="shared" si="67"/>
        <v>2020</v>
      </c>
      <c r="M557" s="1">
        <f t="shared" si="68"/>
        <v>28</v>
      </c>
      <c r="N557" s="10">
        <f t="shared" si="69"/>
        <v>3</v>
      </c>
    </row>
    <row r="558" spans="1:14" x14ac:dyDescent="0.25">
      <c r="A558" s="7">
        <v>44022</v>
      </c>
      <c r="B558" s="1" t="s">
        <v>40</v>
      </c>
      <c r="C558" s="1" t="str">
        <f>VLOOKUP(B558,Datos1!$F$1:$H$52,3,FALSE)</f>
        <v>Corporation</v>
      </c>
      <c r="D558" s="1" t="str">
        <f ca="1">VLOOKUP(IF(RANDBETWEEN(1,100)&lt;=60, 1, IF(RANDBETWEEN(1,100)&lt;=75, 2, 3)),Datos1!$B$62:$C$64,2,FALSE)</f>
        <v>FMCG</v>
      </c>
      <c r="E558" s="1" t="str">
        <f ca="1">VLOOKUP(IF(RANDBETWEEN(1,100)&lt;=70, 1, IF(RANDBETWEEN(1,100)&lt;=70+10, 2, IF(RANDBETWEEN(1,100)&lt;=70+10+10, 3, IF(RANDBETWEEN(1,100)&lt;=70+10+10+10, 4, 5)))),Datos1!$B$66:$C$70,2,FALSE)</f>
        <v>Paid</v>
      </c>
      <c r="F558" s="1" t="str">
        <f>VLOOKUP(B558,Datos1!$F$1:$H$52,2,FALSE)</f>
        <v>Indiana</v>
      </c>
      <c r="G558" s="8">
        <f t="shared" ca="1" si="70"/>
        <v>814129</v>
      </c>
      <c r="H558" s="8">
        <f t="shared" ca="1" si="71"/>
        <v>309369.02</v>
      </c>
      <c r="I558" s="9">
        <f t="shared" ca="1" si="64"/>
        <v>0.38</v>
      </c>
      <c r="J558" s="1" t="str">
        <f t="shared" si="65"/>
        <v>July</v>
      </c>
      <c r="K558" s="1">
        <f t="shared" si="66"/>
        <v>7</v>
      </c>
      <c r="L558" s="1" t="str">
        <f t="shared" si="67"/>
        <v>2020</v>
      </c>
      <c r="M558" s="1">
        <f t="shared" si="68"/>
        <v>28</v>
      </c>
      <c r="N558" s="10">
        <f t="shared" si="69"/>
        <v>3</v>
      </c>
    </row>
    <row r="559" spans="1:14" x14ac:dyDescent="0.25">
      <c r="A559" s="7">
        <v>44023</v>
      </c>
      <c r="B559" s="1" t="s">
        <v>22</v>
      </c>
      <c r="C559" s="1" t="str">
        <f>VLOOKUP(B559,Datos1!$F$1:$H$52,3,FALSE)</f>
        <v>Corporation</v>
      </c>
      <c r="D559" s="1" t="str">
        <f ca="1">VLOOKUP(IF(RANDBETWEEN(1,100)&lt;=60, 1, IF(RANDBETWEEN(1,100)&lt;=75, 2, 3)),Datos1!$B$62:$C$64,2,FALSE)</f>
        <v>FMCG</v>
      </c>
      <c r="E559" s="1" t="str">
        <f ca="1">VLOOKUP(IF(RANDBETWEEN(1,100)&lt;=70, 1, IF(RANDBETWEEN(1,100)&lt;=70+10, 2, IF(RANDBETWEEN(1,100)&lt;=70+10+10, 3, IF(RANDBETWEEN(1,100)&lt;=70+10+10+10, 4, 5)))),Datos1!$B$66:$C$70,2,FALSE)</f>
        <v>Paid</v>
      </c>
      <c r="F559" s="1" t="str">
        <f>VLOOKUP(B559,Datos1!$F$1:$H$52,2,FALSE)</f>
        <v>Míchigan</v>
      </c>
      <c r="G559" s="8">
        <f t="shared" ca="1" si="70"/>
        <v>1708804</v>
      </c>
      <c r="H559" s="8">
        <f t="shared" ca="1" si="71"/>
        <v>768961.8</v>
      </c>
      <c r="I559" s="9">
        <f t="shared" ca="1" si="64"/>
        <v>0.45</v>
      </c>
      <c r="J559" s="1" t="str">
        <f t="shared" si="65"/>
        <v>July</v>
      </c>
      <c r="K559" s="1">
        <f t="shared" si="66"/>
        <v>7</v>
      </c>
      <c r="L559" s="1" t="str">
        <f t="shared" si="67"/>
        <v>2020</v>
      </c>
      <c r="M559" s="1">
        <f t="shared" si="68"/>
        <v>28</v>
      </c>
      <c r="N559" s="10">
        <f t="shared" si="69"/>
        <v>3</v>
      </c>
    </row>
    <row r="560" spans="1:14" x14ac:dyDescent="0.25">
      <c r="A560" s="7">
        <v>44024</v>
      </c>
      <c r="B560" s="1" t="s">
        <v>54</v>
      </c>
      <c r="C560" s="1" t="str">
        <f>VLOOKUP(B560,Datos1!$F$1:$H$52,3,FALSE)</f>
        <v>Small business</v>
      </c>
      <c r="D560" s="1" t="str">
        <f ca="1">VLOOKUP(IF(RANDBETWEEN(1,100)&lt;=60, 1, IF(RANDBETWEEN(1,100)&lt;=75, 2, 3)),Datos1!$B$62:$C$64,2,FALSE)</f>
        <v>FMCG</v>
      </c>
      <c r="E560" s="1" t="str">
        <f ca="1">VLOOKUP(IF(RANDBETWEEN(1,100)&lt;=70, 1, IF(RANDBETWEEN(1,100)&lt;=70+10, 2, IF(RANDBETWEEN(1,100)&lt;=70+10+10, 3, IF(RANDBETWEEN(1,100)&lt;=70+10+10+10, 4, 5)))),Datos1!$B$66:$C$70,2,FALSE)</f>
        <v>Pending</v>
      </c>
      <c r="F560" s="1" t="str">
        <f>VLOOKUP(B560,Datos1!$F$1:$H$52,2,FALSE)</f>
        <v>Nueva York</v>
      </c>
      <c r="G560" s="8">
        <f t="shared" ca="1" si="70"/>
        <v>212695</v>
      </c>
      <c r="H560" s="8">
        <f t="shared" ca="1" si="71"/>
        <v>87204.95</v>
      </c>
      <c r="I560" s="9">
        <f t="shared" ca="1" si="64"/>
        <v>0.41</v>
      </c>
      <c r="J560" s="1" t="str">
        <f t="shared" si="65"/>
        <v>July</v>
      </c>
      <c r="K560" s="1">
        <f t="shared" si="66"/>
        <v>7</v>
      </c>
      <c r="L560" s="1" t="str">
        <f t="shared" si="67"/>
        <v>2020</v>
      </c>
      <c r="M560" s="1">
        <f t="shared" si="68"/>
        <v>28</v>
      </c>
      <c r="N560" s="10">
        <f t="shared" si="69"/>
        <v>3</v>
      </c>
    </row>
    <row r="561" spans="1:14" x14ac:dyDescent="0.25">
      <c r="A561" s="7">
        <v>44025</v>
      </c>
      <c r="B561" s="1" t="s">
        <v>28</v>
      </c>
      <c r="C561" s="1" t="str">
        <f>VLOOKUP(B561,Datos1!$F$1:$H$52,3,FALSE)</f>
        <v>Corporation</v>
      </c>
      <c r="D561" s="1" t="str">
        <f ca="1">VLOOKUP(IF(RANDBETWEEN(1,100)&lt;=60, 1, IF(RANDBETWEEN(1,100)&lt;=75, 2, 3)),Datos1!$B$62:$C$64,2,FALSE)</f>
        <v>FMCG</v>
      </c>
      <c r="E561" s="1" t="str">
        <f ca="1">VLOOKUP(IF(RANDBETWEEN(1,100)&lt;=70, 1, IF(RANDBETWEEN(1,100)&lt;=70+10, 2, IF(RANDBETWEEN(1,100)&lt;=70+10+10, 3, IF(RANDBETWEEN(1,100)&lt;=70+10+10+10, 4, 5)))),Datos1!$B$66:$C$70,2,FALSE)</f>
        <v>Paid</v>
      </c>
      <c r="F561" s="1" t="str">
        <f>VLOOKUP(B561,Datos1!$F$1:$H$52,2,FALSE)</f>
        <v>Texas</v>
      </c>
      <c r="G561" s="8">
        <f t="shared" ca="1" si="70"/>
        <v>799096</v>
      </c>
      <c r="H561" s="8">
        <f t="shared" ca="1" si="71"/>
        <v>375575.12</v>
      </c>
      <c r="I561" s="9">
        <f t="shared" ca="1" si="64"/>
        <v>0.47</v>
      </c>
      <c r="J561" s="1" t="str">
        <f t="shared" si="65"/>
        <v>July</v>
      </c>
      <c r="K561" s="1">
        <f t="shared" si="66"/>
        <v>7</v>
      </c>
      <c r="L561" s="1" t="str">
        <f t="shared" si="67"/>
        <v>2020</v>
      </c>
      <c r="M561" s="1">
        <f t="shared" si="68"/>
        <v>29</v>
      </c>
      <c r="N561" s="10">
        <f t="shared" si="69"/>
        <v>3</v>
      </c>
    </row>
    <row r="562" spans="1:14" x14ac:dyDescent="0.25">
      <c r="A562" s="7">
        <v>44026</v>
      </c>
      <c r="B562" s="1" t="s">
        <v>57</v>
      </c>
      <c r="C562" s="1" t="str">
        <f>VLOOKUP(B562,Datos1!$F$1:$H$52,3,FALSE)</f>
        <v>Small business</v>
      </c>
      <c r="D562" s="1" t="str">
        <f ca="1">VLOOKUP(IF(RANDBETWEEN(1,100)&lt;=60, 1, IF(RANDBETWEEN(1,100)&lt;=75, 2, 3)),Datos1!$B$62:$C$64,2,FALSE)</f>
        <v>Contract Manufacturing</v>
      </c>
      <c r="E562" s="1" t="str">
        <f ca="1">VLOOKUP(IF(RANDBETWEEN(1,100)&lt;=70, 1, IF(RANDBETWEEN(1,100)&lt;=70+10, 2, IF(RANDBETWEEN(1,100)&lt;=70+10+10, 3, IF(RANDBETWEEN(1,100)&lt;=70+10+10+10, 4, 5)))),Datos1!$B$66:$C$70,2,FALSE)</f>
        <v>Paid</v>
      </c>
      <c r="F562" s="1" t="str">
        <f>VLOOKUP(B562,Datos1!$F$1:$H$52,2,FALSE)</f>
        <v>Florida</v>
      </c>
      <c r="G562" s="8">
        <f t="shared" ca="1" si="70"/>
        <v>141611</v>
      </c>
      <c r="H562" s="8">
        <f t="shared" ca="1" si="71"/>
        <v>53812.18</v>
      </c>
      <c r="I562" s="9">
        <f t="shared" ca="1" si="64"/>
        <v>0.38</v>
      </c>
      <c r="J562" s="1" t="str">
        <f t="shared" si="65"/>
        <v>July</v>
      </c>
      <c r="K562" s="1">
        <f t="shared" si="66"/>
        <v>7</v>
      </c>
      <c r="L562" s="1" t="str">
        <f t="shared" si="67"/>
        <v>2020</v>
      </c>
      <c r="M562" s="1">
        <f t="shared" si="68"/>
        <v>29</v>
      </c>
      <c r="N562" s="10">
        <f t="shared" si="69"/>
        <v>3</v>
      </c>
    </row>
    <row r="563" spans="1:14" x14ac:dyDescent="0.25">
      <c r="A563" s="7">
        <v>44027</v>
      </c>
      <c r="B563" s="1" t="s">
        <v>13</v>
      </c>
      <c r="C563" s="1" t="str">
        <f>VLOOKUP(B563,Datos1!$F$1:$H$52,3,FALSE)</f>
        <v>Medium-sized business</v>
      </c>
      <c r="D563" s="1" t="str">
        <f ca="1">VLOOKUP(IF(RANDBETWEEN(1,100)&lt;=60, 1, IF(RANDBETWEEN(1,100)&lt;=75, 2, 3)),Datos1!$B$62:$C$64,2,FALSE)</f>
        <v>FMCG</v>
      </c>
      <c r="E563" s="1" t="str">
        <f ca="1">VLOOKUP(IF(RANDBETWEEN(1,100)&lt;=70, 1, IF(RANDBETWEEN(1,100)&lt;=70+10, 2, IF(RANDBETWEEN(1,100)&lt;=70+10+10, 3, IF(RANDBETWEEN(1,100)&lt;=70+10+10+10, 4, 5)))),Datos1!$B$66:$C$70,2,FALSE)</f>
        <v>Pending</v>
      </c>
      <c r="F563" s="1" t="str">
        <f>VLOOKUP(B563,Datos1!$F$1:$H$52,2,FALSE)</f>
        <v>Carolina del Norte</v>
      </c>
      <c r="G563" s="8">
        <f t="shared" ca="1" si="70"/>
        <v>367220</v>
      </c>
      <c r="H563" s="8">
        <f t="shared" ca="1" si="71"/>
        <v>128526.99999999999</v>
      </c>
      <c r="I563" s="9">
        <f t="shared" ca="1" si="64"/>
        <v>0.35</v>
      </c>
      <c r="J563" s="1" t="str">
        <f t="shared" si="65"/>
        <v>July</v>
      </c>
      <c r="K563" s="1">
        <f t="shared" si="66"/>
        <v>7</v>
      </c>
      <c r="L563" s="1" t="str">
        <f t="shared" si="67"/>
        <v>2020</v>
      </c>
      <c r="M563" s="1">
        <f t="shared" si="68"/>
        <v>29</v>
      </c>
      <c r="N563" s="10">
        <f t="shared" si="69"/>
        <v>3</v>
      </c>
    </row>
    <row r="564" spans="1:14" x14ac:dyDescent="0.25">
      <c r="A564" s="7">
        <v>44028</v>
      </c>
      <c r="B564" s="1" t="s">
        <v>58</v>
      </c>
      <c r="C564" s="1" t="str">
        <f>VLOOKUP(B564,Datos1!$F$1:$H$52,3,FALSE)</f>
        <v>Corporation</v>
      </c>
      <c r="D564" s="1" t="str">
        <f ca="1">VLOOKUP(IF(RANDBETWEEN(1,100)&lt;=60, 1, IF(RANDBETWEEN(1,100)&lt;=75, 2, 3)),Datos1!$B$62:$C$64,2,FALSE)</f>
        <v>FMCG</v>
      </c>
      <c r="E564" s="1" t="str">
        <f ca="1">VLOOKUP(IF(RANDBETWEEN(1,100)&lt;=70, 1, IF(RANDBETWEEN(1,100)&lt;=70+10, 2, IF(RANDBETWEEN(1,100)&lt;=70+10+10, 3, IF(RANDBETWEEN(1,100)&lt;=70+10+10+10, 4, 5)))),Datos1!$B$66:$C$70,2,FALSE)</f>
        <v>Pending</v>
      </c>
      <c r="F564" s="1" t="str">
        <f>VLOOKUP(B564,Datos1!$F$1:$H$52,2,FALSE)</f>
        <v>Míchigan</v>
      </c>
      <c r="G564" s="8">
        <f t="shared" ca="1" si="70"/>
        <v>1478074</v>
      </c>
      <c r="H564" s="8">
        <f t="shared" ca="1" si="71"/>
        <v>576448.86</v>
      </c>
      <c r="I564" s="9">
        <f t="shared" ca="1" si="64"/>
        <v>0.39</v>
      </c>
      <c r="J564" s="1" t="str">
        <f t="shared" si="65"/>
        <v>July</v>
      </c>
      <c r="K564" s="1">
        <f t="shared" si="66"/>
        <v>7</v>
      </c>
      <c r="L564" s="1" t="str">
        <f t="shared" si="67"/>
        <v>2020</v>
      </c>
      <c r="M564" s="1">
        <f t="shared" si="68"/>
        <v>29</v>
      </c>
      <c r="N564" s="10">
        <f t="shared" si="69"/>
        <v>3</v>
      </c>
    </row>
    <row r="565" spans="1:14" x14ac:dyDescent="0.25">
      <c r="A565" s="7">
        <v>44029</v>
      </c>
      <c r="B565" s="1" t="s">
        <v>33</v>
      </c>
      <c r="C565" s="1" t="str">
        <f>VLOOKUP(B565,Datos1!$F$1:$H$52,3,FALSE)</f>
        <v>Corporation</v>
      </c>
      <c r="D565" s="1" t="str">
        <f ca="1">VLOOKUP(IF(RANDBETWEEN(1,100)&lt;=60, 1, IF(RANDBETWEEN(1,100)&lt;=75, 2, 3)),Datos1!$B$62:$C$64,2,FALSE)</f>
        <v>Contract Manufacturing</v>
      </c>
      <c r="E565" s="1" t="str">
        <f ca="1">VLOOKUP(IF(RANDBETWEEN(1,100)&lt;=70, 1, IF(RANDBETWEEN(1,100)&lt;=70+10, 2, IF(RANDBETWEEN(1,100)&lt;=70+10+10, 3, IF(RANDBETWEEN(1,100)&lt;=70+10+10+10, 4, 5)))),Datos1!$B$66:$C$70,2,FALSE)</f>
        <v>Paid</v>
      </c>
      <c r="F565" s="1" t="str">
        <f>VLOOKUP(B565,Datos1!$F$1:$H$52,2,FALSE)</f>
        <v>Tennessee</v>
      </c>
      <c r="G565" s="8">
        <f t="shared" ca="1" si="70"/>
        <v>1701814</v>
      </c>
      <c r="H565" s="8">
        <f t="shared" ca="1" si="71"/>
        <v>561598.62</v>
      </c>
      <c r="I565" s="9">
        <f t="shared" ca="1" si="64"/>
        <v>0.33</v>
      </c>
      <c r="J565" s="1" t="str">
        <f t="shared" si="65"/>
        <v>July</v>
      </c>
      <c r="K565" s="1">
        <f t="shared" si="66"/>
        <v>7</v>
      </c>
      <c r="L565" s="1" t="str">
        <f t="shared" si="67"/>
        <v>2020</v>
      </c>
      <c r="M565" s="1">
        <f t="shared" si="68"/>
        <v>29</v>
      </c>
      <c r="N565" s="10">
        <f t="shared" si="69"/>
        <v>3</v>
      </c>
    </row>
    <row r="566" spans="1:14" x14ac:dyDescent="0.25">
      <c r="A566" s="7">
        <v>44030</v>
      </c>
      <c r="B566" s="1" t="s">
        <v>39</v>
      </c>
      <c r="C566" s="1" t="str">
        <f>VLOOKUP(B566,Datos1!$F$1:$H$52,3,FALSE)</f>
        <v>Corporation</v>
      </c>
      <c r="D566" s="1" t="str">
        <f ca="1">VLOOKUP(IF(RANDBETWEEN(1,100)&lt;=60, 1, IF(RANDBETWEEN(1,100)&lt;=75, 2, 3)),Datos1!$B$62:$C$64,2,FALSE)</f>
        <v>FMCG</v>
      </c>
      <c r="E566" s="1" t="str">
        <f ca="1">VLOOKUP(IF(RANDBETWEEN(1,100)&lt;=70, 1, IF(RANDBETWEEN(1,100)&lt;=70+10, 2, IF(RANDBETWEEN(1,100)&lt;=70+10+10, 3, IF(RANDBETWEEN(1,100)&lt;=70+10+10+10, 4, 5)))),Datos1!$B$66:$C$70,2,FALSE)</f>
        <v>Pending</v>
      </c>
      <c r="F566" s="1" t="str">
        <f>VLOOKUP(B566,Datos1!$F$1:$H$52,2,FALSE)</f>
        <v>Misuri</v>
      </c>
      <c r="G566" s="8">
        <f t="shared" ca="1" si="70"/>
        <v>589457</v>
      </c>
      <c r="H566" s="8">
        <f t="shared" ca="1" si="71"/>
        <v>365463.34</v>
      </c>
      <c r="I566" s="9">
        <f t="shared" ca="1" si="64"/>
        <v>0.62</v>
      </c>
      <c r="J566" s="1" t="str">
        <f t="shared" si="65"/>
        <v>July</v>
      </c>
      <c r="K566" s="1">
        <f t="shared" si="66"/>
        <v>7</v>
      </c>
      <c r="L566" s="1" t="str">
        <f t="shared" si="67"/>
        <v>2020</v>
      </c>
      <c r="M566" s="1">
        <f t="shared" si="68"/>
        <v>29</v>
      </c>
      <c r="N566" s="10">
        <f t="shared" si="69"/>
        <v>3</v>
      </c>
    </row>
    <row r="567" spans="1:14" x14ac:dyDescent="0.25">
      <c r="A567" s="7">
        <v>44031</v>
      </c>
      <c r="B567" s="1" t="s">
        <v>57</v>
      </c>
      <c r="C567" s="1" t="str">
        <f>VLOOKUP(B567,Datos1!$F$1:$H$52,3,FALSE)</f>
        <v>Small business</v>
      </c>
      <c r="D567" s="1" t="str">
        <f ca="1">VLOOKUP(IF(RANDBETWEEN(1,100)&lt;=60, 1, IF(RANDBETWEEN(1,100)&lt;=75, 2, 3)),Datos1!$B$62:$C$64,2,FALSE)</f>
        <v>FMCG</v>
      </c>
      <c r="E567" s="1" t="str">
        <f ca="1">VLOOKUP(IF(RANDBETWEEN(1,100)&lt;=70, 1, IF(RANDBETWEEN(1,100)&lt;=70+10, 2, IF(RANDBETWEEN(1,100)&lt;=70+10+10, 3, IF(RANDBETWEEN(1,100)&lt;=70+10+10+10, 4, 5)))),Datos1!$B$66:$C$70,2,FALSE)</f>
        <v>Paid</v>
      </c>
      <c r="F567" s="1" t="str">
        <f>VLOOKUP(B567,Datos1!$F$1:$H$52,2,FALSE)</f>
        <v>Florida</v>
      </c>
      <c r="G567" s="8">
        <f t="shared" ca="1" si="70"/>
        <v>180848</v>
      </c>
      <c r="H567" s="8">
        <f t="shared" ca="1" si="71"/>
        <v>106700.31999999999</v>
      </c>
      <c r="I567" s="9">
        <f t="shared" ca="1" si="64"/>
        <v>0.59</v>
      </c>
      <c r="J567" s="1" t="str">
        <f t="shared" si="65"/>
        <v>July</v>
      </c>
      <c r="K567" s="1">
        <f t="shared" si="66"/>
        <v>7</v>
      </c>
      <c r="L567" s="1" t="str">
        <f t="shared" si="67"/>
        <v>2020</v>
      </c>
      <c r="M567" s="1">
        <f t="shared" si="68"/>
        <v>29</v>
      </c>
      <c r="N567" s="10">
        <f t="shared" si="69"/>
        <v>3</v>
      </c>
    </row>
    <row r="568" spans="1:14" x14ac:dyDescent="0.25">
      <c r="A568" s="7">
        <v>44032</v>
      </c>
      <c r="B568" s="1" t="s">
        <v>33</v>
      </c>
      <c r="C568" s="1" t="str">
        <f>VLOOKUP(B568,Datos1!$F$1:$H$52,3,FALSE)</f>
        <v>Corporation</v>
      </c>
      <c r="D568" s="1" t="str">
        <f ca="1">VLOOKUP(IF(RANDBETWEEN(1,100)&lt;=60, 1, IF(RANDBETWEEN(1,100)&lt;=75, 2, 3)),Datos1!$B$62:$C$64,2,FALSE)</f>
        <v>FMCG</v>
      </c>
      <c r="E568" s="1" t="str">
        <f ca="1">VLOOKUP(IF(RANDBETWEEN(1,100)&lt;=70, 1, IF(RANDBETWEEN(1,100)&lt;=70+10, 2, IF(RANDBETWEEN(1,100)&lt;=70+10+10, 3, IF(RANDBETWEEN(1,100)&lt;=70+10+10+10, 4, 5)))),Datos1!$B$66:$C$70,2,FALSE)</f>
        <v>Paid</v>
      </c>
      <c r="F568" s="1" t="str">
        <f>VLOOKUP(B568,Datos1!$F$1:$H$52,2,FALSE)</f>
        <v>Tennessee</v>
      </c>
      <c r="G568" s="8">
        <f t="shared" ca="1" si="70"/>
        <v>1041099</v>
      </c>
      <c r="H568" s="8">
        <f t="shared" ca="1" si="71"/>
        <v>468494.55</v>
      </c>
      <c r="I568" s="9">
        <f t="shared" ca="1" si="64"/>
        <v>0.45</v>
      </c>
      <c r="J568" s="1" t="str">
        <f t="shared" si="65"/>
        <v>July</v>
      </c>
      <c r="K568" s="1">
        <f t="shared" si="66"/>
        <v>7</v>
      </c>
      <c r="L568" s="1" t="str">
        <f t="shared" si="67"/>
        <v>2020</v>
      </c>
      <c r="M568" s="1">
        <f t="shared" si="68"/>
        <v>30</v>
      </c>
      <c r="N568" s="10">
        <f t="shared" si="69"/>
        <v>3</v>
      </c>
    </row>
    <row r="569" spans="1:14" x14ac:dyDescent="0.25">
      <c r="A569" s="7">
        <v>44033</v>
      </c>
      <c r="B569" s="1" t="s">
        <v>48</v>
      </c>
      <c r="C569" s="1" t="str">
        <f>VLOOKUP(B569,Datos1!$F$1:$H$52,3,FALSE)</f>
        <v>Corporation</v>
      </c>
      <c r="D569" s="1" t="str">
        <f ca="1">VLOOKUP(IF(RANDBETWEEN(1,100)&lt;=60, 1, IF(RANDBETWEEN(1,100)&lt;=75, 2, 3)),Datos1!$B$62:$C$64,2,FALSE)</f>
        <v>Contract Manufacturing</v>
      </c>
      <c r="E569" s="1" t="str">
        <f ca="1">VLOOKUP(IF(RANDBETWEEN(1,100)&lt;=70, 1, IF(RANDBETWEEN(1,100)&lt;=70+10, 2, IF(RANDBETWEEN(1,100)&lt;=70+10+10, 3, IF(RANDBETWEEN(1,100)&lt;=70+10+10+10, 4, 5)))),Datos1!$B$66:$C$70,2,FALSE)</f>
        <v>Pending</v>
      </c>
      <c r="F569" s="1" t="str">
        <f>VLOOKUP(B569,Datos1!$F$1:$H$52,2,FALSE)</f>
        <v>California</v>
      </c>
      <c r="G569" s="8">
        <f t="shared" ca="1" si="70"/>
        <v>945048</v>
      </c>
      <c r="H569" s="8">
        <f t="shared" ca="1" si="71"/>
        <v>368568.72000000003</v>
      </c>
      <c r="I569" s="9">
        <f t="shared" ca="1" si="64"/>
        <v>0.39</v>
      </c>
      <c r="J569" s="1" t="str">
        <f t="shared" si="65"/>
        <v>July</v>
      </c>
      <c r="K569" s="1">
        <f t="shared" si="66"/>
        <v>7</v>
      </c>
      <c r="L569" s="1" t="str">
        <f t="shared" si="67"/>
        <v>2020</v>
      </c>
      <c r="M569" s="1">
        <f t="shared" si="68"/>
        <v>30</v>
      </c>
      <c r="N569" s="10">
        <f t="shared" si="69"/>
        <v>3</v>
      </c>
    </row>
    <row r="570" spans="1:14" x14ac:dyDescent="0.25">
      <c r="A570" s="7">
        <v>44034</v>
      </c>
      <c r="B570" s="1" t="s">
        <v>56</v>
      </c>
      <c r="C570" s="1" t="str">
        <f>VLOOKUP(B570,Datos1!$F$1:$H$52,3,FALSE)</f>
        <v>Small business</v>
      </c>
      <c r="D570" s="1" t="str">
        <f ca="1">VLOOKUP(IF(RANDBETWEEN(1,100)&lt;=60, 1, IF(RANDBETWEEN(1,100)&lt;=75, 2, 3)),Datos1!$B$62:$C$64,2,FALSE)</f>
        <v>Contract Manufacturing</v>
      </c>
      <c r="E570" s="1" t="str">
        <f ca="1">VLOOKUP(IF(RANDBETWEEN(1,100)&lt;=70, 1, IF(RANDBETWEEN(1,100)&lt;=70+10, 2, IF(RANDBETWEEN(1,100)&lt;=70+10+10, 3, IF(RANDBETWEEN(1,100)&lt;=70+10+10+10, 4, 5)))),Datos1!$B$66:$C$70,2,FALSE)</f>
        <v>Paid</v>
      </c>
      <c r="F570" s="1" t="str">
        <f>VLOOKUP(B570,Datos1!$F$1:$H$52,2,FALSE)</f>
        <v>Illinois</v>
      </c>
      <c r="G570" s="8">
        <f t="shared" ca="1" si="70"/>
        <v>128585</v>
      </c>
      <c r="H570" s="8">
        <f t="shared" ca="1" si="71"/>
        <v>48862.3</v>
      </c>
      <c r="I570" s="9">
        <f t="shared" ca="1" si="64"/>
        <v>0.38</v>
      </c>
      <c r="J570" s="1" t="str">
        <f t="shared" si="65"/>
        <v>July</v>
      </c>
      <c r="K570" s="1">
        <f t="shared" si="66"/>
        <v>7</v>
      </c>
      <c r="L570" s="1" t="str">
        <f t="shared" si="67"/>
        <v>2020</v>
      </c>
      <c r="M570" s="1">
        <f t="shared" si="68"/>
        <v>30</v>
      </c>
      <c r="N570" s="10">
        <f t="shared" si="69"/>
        <v>3</v>
      </c>
    </row>
    <row r="571" spans="1:14" x14ac:dyDescent="0.25">
      <c r="A571" s="7">
        <v>44035</v>
      </c>
      <c r="B571" s="1" t="s">
        <v>57</v>
      </c>
      <c r="C571" s="1" t="str">
        <f>VLOOKUP(B571,Datos1!$F$1:$H$52,3,FALSE)</f>
        <v>Small business</v>
      </c>
      <c r="D571" s="1" t="str">
        <f ca="1">VLOOKUP(IF(RANDBETWEEN(1,100)&lt;=60, 1, IF(RANDBETWEEN(1,100)&lt;=75, 2, 3)),Datos1!$B$62:$C$64,2,FALSE)</f>
        <v>FMCG</v>
      </c>
      <c r="E571" s="1" t="str">
        <f ca="1">VLOOKUP(IF(RANDBETWEEN(1,100)&lt;=70, 1, IF(RANDBETWEEN(1,100)&lt;=70+10, 2, IF(RANDBETWEEN(1,100)&lt;=70+10+10, 3, IF(RANDBETWEEN(1,100)&lt;=70+10+10+10, 4, 5)))),Datos1!$B$66:$C$70,2,FALSE)</f>
        <v>Paid</v>
      </c>
      <c r="F571" s="1" t="str">
        <f>VLOOKUP(B571,Datos1!$F$1:$H$52,2,FALSE)</f>
        <v>Florida</v>
      </c>
      <c r="G571" s="8">
        <f t="shared" ca="1" si="70"/>
        <v>167954</v>
      </c>
      <c r="H571" s="8">
        <f t="shared" ca="1" si="71"/>
        <v>104131.48</v>
      </c>
      <c r="I571" s="9">
        <f t="shared" ca="1" si="64"/>
        <v>0.62</v>
      </c>
      <c r="J571" s="1" t="str">
        <f t="shared" si="65"/>
        <v>July</v>
      </c>
      <c r="K571" s="1">
        <f t="shared" si="66"/>
        <v>7</v>
      </c>
      <c r="L571" s="1" t="str">
        <f t="shared" si="67"/>
        <v>2020</v>
      </c>
      <c r="M571" s="1">
        <f t="shared" si="68"/>
        <v>30</v>
      </c>
      <c r="N571" s="10">
        <f t="shared" si="69"/>
        <v>3</v>
      </c>
    </row>
    <row r="572" spans="1:14" x14ac:dyDescent="0.25">
      <c r="A572" s="7">
        <v>44036</v>
      </c>
      <c r="B572" s="1" t="s">
        <v>24</v>
      </c>
      <c r="C572" s="1" t="str">
        <f>VLOOKUP(B572,Datos1!$F$1:$H$52,3,FALSE)</f>
        <v>Medium-sized business</v>
      </c>
      <c r="D572" s="1" t="str">
        <f ca="1">VLOOKUP(IF(RANDBETWEEN(1,100)&lt;=60, 1, IF(RANDBETWEEN(1,100)&lt;=75, 2, 3)),Datos1!$B$62:$C$64,2,FALSE)</f>
        <v>Contract Manufacturing</v>
      </c>
      <c r="E572" s="1" t="str">
        <f ca="1">VLOOKUP(IF(RANDBETWEEN(1,100)&lt;=70, 1, IF(RANDBETWEEN(1,100)&lt;=70+10, 2, IF(RANDBETWEEN(1,100)&lt;=70+10+10, 3, IF(RANDBETWEEN(1,100)&lt;=70+10+10+10, 4, 5)))),Datos1!$B$66:$C$70,2,FALSE)</f>
        <v>Overdue</v>
      </c>
      <c r="F572" s="1" t="str">
        <f>VLOOKUP(B572,Datos1!$F$1:$H$52,2,FALSE)</f>
        <v>Misuri</v>
      </c>
      <c r="G572" s="8">
        <f t="shared" ca="1" si="70"/>
        <v>345833</v>
      </c>
      <c r="H572" s="8">
        <f t="shared" ca="1" si="71"/>
        <v>69166.600000000006</v>
      </c>
      <c r="I572" s="9">
        <f t="shared" ca="1" si="64"/>
        <v>0.2</v>
      </c>
      <c r="J572" s="1" t="str">
        <f t="shared" si="65"/>
        <v>July</v>
      </c>
      <c r="K572" s="1">
        <f t="shared" si="66"/>
        <v>7</v>
      </c>
      <c r="L572" s="1" t="str">
        <f t="shared" si="67"/>
        <v>2020</v>
      </c>
      <c r="M572" s="1">
        <f t="shared" si="68"/>
        <v>30</v>
      </c>
      <c r="N572" s="10">
        <f t="shared" si="69"/>
        <v>3</v>
      </c>
    </row>
    <row r="573" spans="1:14" x14ac:dyDescent="0.25">
      <c r="A573" s="7">
        <v>44037</v>
      </c>
      <c r="B573" s="1" t="s">
        <v>23</v>
      </c>
      <c r="C573" s="1" t="str">
        <f>VLOOKUP(B573,Datos1!$F$1:$H$52,3,FALSE)</f>
        <v>Corporation</v>
      </c>
      <c r="D573" s="1" t="str">
        <f ca="1">VLOOKUP(IF(RANDBETWEEN(1,100)&lt;=60, 1, IF(RANDBETWEEN(1,100)&lt;=75, 2, 3)),Datos1!$B$62:$C$64,2,FALSE)</f>
        <v>FMCG</v>
      </c>
      <c r="E573" s="1" t="str">
        <f ca="1">VLOOKUP(IF(RANDBETWEEN(1,100)&lt;=70, 1, IF(RANDBETWEEN(1,100)&lt;=70+10, 2, IF(RANDBETWEEN(1,100)&lt;=70+10+10, 3, IF(RANDBETWEEN(1,100)&lt;=70+10+10+10, 4, 5)))),Datos1!$B$66:$C$70,2,FALSE)</f>
        <v>Paid</v>
      </c>
      <c r="F573" s="1" t="str">
        <f>VLOOKUP(B573,Datos1!$F$1:$H$52,2,FALSE)</f>
        <v>Nueva Jersey</v>
      </c>
      <c r="G573" s="8">
        <f t="shared" ca="1" si="70"/>
        <v>1468726</v>
      </c>
      <c r="H573" s="8">
        <f t="shared" ca="1" si="71"/>
        <v>572803.14</v>
      </c>
      <c r="I573" s="9">
        <f t="shared" ca="1" si="64"/>
        <v>0.39</v>
      </c>
      <c r="J573" s="1" t="str">
        <f t="shared" si="65"/>
        <v>July</v>
      </c>
      <c r="K573" s="1">
        <f t="shared" si="66"/>
        <v>7</v>
      </c>
      <c r="L573" s="1" t="str">
        <f t="shared" si="67"/>
        <v>2020</v>
      </c>
      <c r="M573" s="1">
        <f t="shared" si="68"/>
        <v>30</v>
      </c>
      <c r="N573" s="10">
        <f t="shared" si="69"/>
        <v>3</v>
      </c>
    </row>
    <row r="574" spans="1:14" x14ac:dyDescent="0.25">
      <c r="A574" s="7">
        <v>44038</v>
      </c>
      <c r="B574" s="1" t="s">
        <v>43</v>
      </c>
      <c r="C574" s="1" t="str">
        <f>VLOOKUP(B574,Datos1!$F$1:$H$52,3,FALSE)</f>
        <v>Corporation</v>
      </c>
      <c r="D574" s="1" t="str">
        <f ca="1">VLOOKUP(IF(RANDBETWEEN(1,100)&lt;=60, 1, IF(RANDBETWEEN(1,100)&lt;=75, 2, 3)),Datos1!$B$62:$C$64,2,FALSE)</f>
        <v>Contract Manufacturing</v>
      </c>
      <c r="E574" s="1" t="str">
        <f ca="1">VLOOKUP(IF(RANDBETWEEN(1,100)&lt;=70, 1, IF(RANDBETWEEN(1,100)&lt;=70+10, 2, IF(RANDBETWEEN(1,100)&lt;=70+10+10, 3, IF(RANDBETWEEN(1,100)&lt;=70+10+10+10, 4, 5)))),Datos1!$B$66:$C$70,2,FALSE)</f>
        <v>Pending</v>
      </c>
      <c r="F574" s="1" t="str">
        <f>VLOOKUP(B574,Datos1!$F$1:$H$52,2,FALSE)</f>
        <v>Massachusetts</v>
      </c>
      <c r="G574" s="8">
        <f t="shared" ca="1" si="70"/>
        <v>871696</v>
      </c>
      <c r="H574" s="8">
        <f t="shared" ca="1" si="71"/>
        <v>296376.64</v>
      </c>
      <c r="I574" s="9">
        <f t="shared" ca="1" si="64"/>
        <v>0.34</v>
      </c>
      <c r="J574" s="1" t="str">
        <f t="shared" si="65"/>
        <v>July</v>
      </c>
      <c r="K574" s="1">
        <f t="shared" si="66"/>
        <v>7</v>
      </c>
      <c r="L574" s="1" t="str">
        <f t="shared" si="67"/>
        <v>2020</v>
      </c>
      <c r="M574" s="1">
        <f t="shared" si="68"/>
        <v>30</v>
      </c>
      <c r="N574" s="10">
        <f t="shared" si="69"/>
        <v>3</v>
      </c>
    </row>
    <row r="575" spans="1:14" x14ac:dyDescent="0.25">
      <c r="A575" s="7">
        <v>44039</v>
      </c>
      <c r="B575" s="1" t="s">
        <v>10</v>
      </c>
      <c r="C575" s="1" t="str">
        <f>VLOOKUP(B575,Datos1!$F$1:$H$52,3,FALSE)</f>
        <v>Corporation</v>
      </c>
      <c r="D575" s="1" t="str">
        <f ca="1">VLOOKUP(IF(RANDBETWEEN(1,100)&lt;=60, 1, IF(RANDBETWEEN(1,100)&lt;=75, 2, 3)),Datos1!$B$62:$C$64,2,FALSE)</f>
        <v>Contract Manufacturing</v>
      </c>
      <c r="E575" s="1" t="str">
        <f ca="1">VLOOKUP(IF(RANDBETWEEN(1,100)&lt;=70, 1, IF(RANDBETWEEN(1,100)&lt;=70+10, 2, IF(RANDBETWEEN(1,100)&lt;=70+10+10, 3, IF(RANDBETWEEN(1,100)&lt;=70+10+10+10, 4, 5)))),Datos1!$B$66:$C$70,2,FALSE)</f>
        <v>Paid</v>
      </c>
      <c r="F575" s="1" t="str">
        <f>VLOOKUP(B575,Datos1!$F$1:$H$52,2,FALSE)</f>
        <v>Texas</v>
      </c>
      <c r="G575" s="8">
        <f t="shared" ca="1" si="70"/>
        <v>593068</v>
      </c>
      <c r="H575" s="8">
        <f t="shared" ca="1" si="71"/>
        <v>219435.16</v>
      </c>
      <c r="I575" s="9">
        <f t="shared" ca="1" si="64"/>
        <v>0.37</v>
      </c>
      <c r="J575" s="1" t="str">
        <f t="shared" si="65"/>
        <v>July</v>
      </c>
      <c r="K575" s="1">
        <f t="shared" si="66"/>
        <v>7</v>
      </c>
      <c r="L575" s="1" t="str">
        <f t="shared" si="67"/>
        <v>2020</v>
      </c>
      <c r="M575" s="1">
        <f t="shared" si="68"/>
        <v>31</v>
      </c>
      <c r="N575" s="10">
        <f t="shared" si="69"/>
        <v>3</v>
      </c>
    </row>
    <row r="576" spans="1:14" x14ac:dyDescent="0.25">
      <c r="A576" s="7">
        <v>44040</v>
      </c>
      <c r="B576" s="1" t="s">
        <v>55</v>
      </c>
      <c r="C576" s="1" t="str">
        <f>VLOOKUP(B576,Datos1!$F$1:$H$52,3,FALSE)</f>
        <v>Medium-sized business</v>
      </c>
      <c r="D576" s="1" t="str">
        <f ca="1">VLOOKUP(IF(RANDBETWEEN(1,100)&lt;=60, 1, IF(RANDBETWEEN(1,100)&lt;=75, 2, 3)),Datos1!$B$62:$C$64,2,FALSE)</f>
        <v>Industrial cereal products</v>
      </c>
      <c r="E576" s="1" t="str">
        <f ca="1">VLOOKUP(IF(RANDBETWEEN(1,100)&lt;=70, 1, IF(RANDBETWEEN(1,100)&lt;=70+10, 2, IF(RANDBETWEEN(1,100)&lt;=70+10+10, 3, IF(RANDBETWEEN(1,100)&lt;=70+10+10+10, 4, 5)))),Datos1!$B$66:$C$70,2,FALSE)</f>
        <v>Paid</v>
      </c>
      <c r="F576" s="1" t="str">
        <f>VLOOKUP(B576,Datos1!$F$1:$H$52,2,FALSE)</f>
        <v>Pensilvania</v>
      </c>
      <c r="G576" s="8">
        <f t="shared" ca="1" si="70"/>
        <v>434778</v>
      </c>
      <c r="H576" s="8">
        <f t="shared" ca="1" si="71"/>
        <v>113042.28</v>
      </c>
      <c r="I576" s="9">
        <f t="shared" ca="1" si="64"/>
        <v>0.26</v>
      </c>
      <c r="J576" s="1" t="str">
        <f t="shared" si="65"/>
        <v>July</v>
      </c>
      <c r="K576" s="1">
        <f t="shared" si="66"/>
        <v>7</v>
      </c>
      <c r="L576" s="1" t="str">
        <f t="shared" si="67"/>
        <v>2020</v>
      </c>
      <c r="M576" s="1">
        <f t="shared" si="68"/>
        <v>31</v>
      </c>
      <c r="N576" s="10">
        <f t="shared" si="69"/>
        <v>3</v>
      </c>
    </row>
    <row r="577" spans="1:14" x14ac:dyDescent="0.25">
      <c r="A577" s="7">
        <v>44041</v>
      </c>
      <c r="B577" s="1" t="s">
        <v>20</v>
      </c>
      <c r="C577" s="1" t="str">
        <f>VLOOKUP(B577,Datos1!$F$1:$H$52,3,FALSE)</f>
        <v>Corporation</v>
      </c>
      <c r="D577" s="1" t="str">
        <f ca="1">VLOOKUP(IF(RANDBETWEEN(1,100)&lt;=60, 1, IF(RANDBETWEEN(1,100)&lt;=75, 2, 3)),Datos1!$B$62:$C$64,2,FALSE)</f>
        <v>FMCG</v>
      </c>
      <c r="E577" s="1" t="str">
        <f ca="1">VLOOKUP(IF(RANDBETWEEN(1,100)&lt;=70, 1, IF(RANDBETWEEN(1,100)&lt;=70+10, 2, IF(RANDBETWEEN(1,100)&lt;=70+10+10, 3, IF(RANDBETWEEN(1,100)&lt;=70+10+10+10, 4, 5)))),Datos1!$B$66:$C$70,2,FALSE)</f>
        <v>Pending</v>
      </c>
      <c r="F577" s="1" t="str">
        <f>VLOOKUP(B577,Datos1!$F$1:$H$52,2,FALSE)</f>
        <v>Georgia</v>
      </c>
      <c r="G577" s="8">
        <f t="shared" ca="1" si="70"/>
        <v>1066403</v>
      </c>
      <c r="H577" s="8">
        <f t="shared" ca="1" si="71"/>
        <v>501209.41</v>
      </c>
      <c r="I577" s="9">
        <f t="shared" ca="1" si="64"/>
        <v>0.47</v>
      </c>
      <c r="J577" s="1" t="str">
        <f t="shared" si="65"/>
        <v>July</v>
      </c>
      <c r="K577" s="1">
        <f t="shared" si="66"/>
        <v>7</v>
      </c>
      <c r="L577" s="1" t="str">
        <f t="shared" si="67"/>
        <v>2020</v>
      </c>
      <c r="M577" s="1">
        <f t="shared" si="68"/>
        <v>31</v>
      </c>
      <c r="N577" s="10">
        <f t="shared" si="69"/>
        <v>3</v>
      </c>
    </row>
    <row r="578" spans="1:14" x14ac:dyDescent="0.25">
      <c r="A578" s="7">
        <v>44042</v>
      </c>
      <c r="B578" s="1" t="s">
        <v>54</v>
      </c>
      <c r="C578" s="1" t="str">
        <f>VLOOKUP(B578,Datos1!$F$1:$H$52,3,FALSE)</f>
        <v>Small business</v>
      </c>
      <c r="D578" s="1" t="str">
        <f ca="1">VLOOKUP(IF(RANDBETWEEN(1,100)&lt;=60, 1, IF(RANDBETWEEN(1,100)&lt;=75, 2, 3)),Datos1!$B$62:$C$64,2,FALSE)</f>
        <v>Contract Manufacturing</v>
      </c>
      <c r="E578" s="1" t="str">
        <f ca="1">VLOOKUP(IF(RANDBETWEEN(1,100)&lt;=70, 1, IF(RANDBETWEEN(1,100)&lt;=70+10, 2, IF(RANDBETWEEN(1,100)&lt;=70+10+10, 3, IF(RANDBETWEEN(1,100)&lt;=70+10+10+10, 4, 5)))),Datos1!$B$66:$C$70,2,FALSE)</f>
        <v>Paid</v>
      </c>
      <c r="F578" s="1" t="str">
        <f>VLOOKUP(B578,Datos1!$F$1:$H$52,2,FALSE)</f>
        <v>Nueva York</v>
      </c>
      <c r="G578" s="8">
        <f t="shared" ca="1" si="70"/>
        <v>216542</v>
      </c>
      <c r="H578" s="8">
        <f t="shared" ca="1" si="71"/>
        <v>58466.340000000004</v>
      </c>
      <c r="I578" s="9">
        <f t="shared" ref="I578:I641" ca="1" si="72">IF(D578="FMCG",(RANDBETWEEN(35,65)/100),IF(D578="Industrial cereal products",(RANDBETWEEN(15,35)/100),(RANDBETWEEN(20,40)/100)))</f>
        <v>0.27</v>
      </c>
      <c r="J578" s="1" t="str">
        <f t="shared" ref="J578:J641" si="73">IF(TEXT(A578,"MMMM")="enero","January",IF(TEXT(A578,"MMMM")="febrero","February",IF(TEXT(A578,"MMMM")="marzo","March",IF(TEXT(A578,"MMMM")="abril","April",
IF(TEXT(A578,"MMMM")="mayo","May",IF(TEXT(A578,"MMMM")="junio","June",IF(TEXT(A578,"MMMM")="julio","July",IF(TEXT(A578,"MMMM")="agosto","August",
IF(TEXT(A578,"MMMM")="Septiembre","September",IF(TEXT(A578,"MMMM")="Octubre","October",IF(TEXT(A578,"MMMM")="noviembre","November","December")))))))))))</f>
        <v>July</v>
      </c>
      <c r="K578" s="1">
        <f t="shared" ref="K578:K641" si="74">MONTH(A578)</f>
        <v>7</v>
      </c>
      <c r="L578" s="1" t="str">
        <f t="shared" ref="L578:L641" si="75">TEXT(A578,"AAAA")</f>
        <v>2020</v>
      </c>
      <c r="M578" s="1">
        <f t="shared" ref="M578:M641" si="76">WEEKNUM(A578,2)</f>
        <v>31</v>
      </c>
      <c r="N578" s="10">
        <f t="shared" ref="N578:N641" si="77">INT((MONTH(A578)-1)/3)+1</f>
        <v>3</v>
      </c>
    </row>
    <row r="579" spans="1:14" x14ac:dyDescent="0.25">
      <c r="A579" s="7">
        <v>44043</v>
      </c>
      <c r="B579" s="1" t="s">
        <v>44</v>
      </c>
      <c r="C579" s="1" t="str">
        <f>VLOOKUP(B579,Datos1!$F$1:$H$52,3,FALSE)</f>
        <v>Corporation</v>
      </c>
      <c r="D579" s="1" t="str">
        <f ca="1">VLOOKUP(IF(RANDBETWEEN(1,100)&lt;=60, 1, IF(RANDBETWEEN(1,100)&lt;=75, 2, 3)),Datos1!$B$62:$C$64,2,FALSE)</f>
        <v>FMCG</v>
      </c>
      <c r="E579" s="1" t="str">
        <f ca="1">VLOOKUP(IF(RANDBETWEEN(1,100)&lt;=70, 1, IF(RANDBETWEEN(1,100)&lt;=70+10, 2, IF(RANDBETWEEN(1,100)&lt;=70+10+10, 3, IF(RANDBETWEEN(1,100)&lt;=70+10+10+10, 4, 5)))),Datos1!$B$66:$C$70,2,FALSE)</f>
        <v>Paid</v>
      </c>
      <c r="F579" s="1" t="str">
        <f>VLOOKUP(B579,Datos1!$F$1:$H$52,2,FALSE)</f>
        <v>Arizona</v>
      </c>
      <c r="G579" s="8">
        <f t="shared" ref="G579:G642" ca="1" si="78">IF(C579="Small business",RANDBETWEEN(70000,250000),IF(C579="Medium-sized business",RANDBETWEEN(250000,500000),RANDBETWEEN(500000,1800000)))</f>
        <v>1724966</v>
      </c>
      <c r="H579" s="8">
        <f t="shared" ref="H579:H642" ca="1" si="79">G579*I579</f>
        <v>948731.3</v>
      </c>
      <c r="I579" s="9">
        <f t="shared" ca="1" si="72"/>
        <v>0.55000000000000004</v>
      </c>
      <c r="J579" s="1" t="str">
        <f t="shared" si="73"/>
        <v>July</v>
      </c>
      <c r="K579" s="1">
        <f t="shared" si="74"/>
        <v>7</v>
      </c>
      <c r="L579" s="1" t="str">
        <f t="shared" si="75"/>
        <v>2020</v>
      </c>
      <c r="M579" s="1">
        <f t="shared" si="76"/>
        <v>31</v>
      </c>
      <c r="N579" s="10">
        <f t="shared" si="77"/>
        <v>3</v>
      </c>
    </row>
    <row r="580" spans="1:14" x14ac:dyDescent="0.25">
      <c r="A580" s="7">
        <v>44044</v>
      </c>
      <c r="B580" s="1" t="s">
        <v>19</v>
      </c>
      <c r="C580" s="1" t="str">
        <f>VLOOKUP(B580,Datos1!$F$1:$H$52,3,FALSE)</f>
        <v>Corporation</v>
      </c>
      <c r="D580" s="1" t="str">
        <f ca="1">VLOOKUP(IF(RANDBETWEEN(1,100)&lt;=60, 1, IF(RANDBETWEEN(1,100)&lt;=75, 2, 3)),Datos1!$B$62:$C$64,2,FALSE)</f>
        <v>FMCG</v>
      </c>
      <c r="E580" s="1" t="str">
        <f ca="1">VLOOKUP(IF(RANDBETWEEN(1,100)&lt;=70, 1, IF(RANDBETWEEN(1,100)&lt;=70+10, 2, IF(RANDBETWEEN(1,100)&lt;=70+10+10, 3, IF(RANDBETWEEN(1,100)&lt;=70+10+10+10, 4, 5)))),Datos1!$B$66:$C$70,2,FALSE)</f>
        <v>Paid</v>
      </c>
      <c r="F580" s="1" t="str">
        <f>VLOOKUP(B580,Datos1!$F$1:$H$52,2,FALSE)</f>
        <v>Virginia</v>
      </c>
      <c r="G580" s="8">
        <f t="shared" ca="1" si="78"/>
        <v>1095314</v>
      </c>
      <c r="H580" s="8">
        <f t="shared" ca="1" si="79"/>
        <v>405266.18</v>
      </c>
      <c r="I580" s="9">
        <f t="shared" ca="1" si="72"/>
        <v>0.37</v>
      </c>
      <c r="J580" s="1" t="str">
        <f t="shared" si="73"/>
        <v>August</v>
      </c>
      <c r="K580" s="1">
        <f t="shared" si="74"/>
        <v>8</v>
      </c>
      <c r="L580" s="1" t="str">
        <f t="shared" si="75"/>
        <v>2020</v>
      </c>
      <c r="M580" s="1">
        <f t="shared" si="76"/>
        <v>31</v>
      </c>
      <c r="N580" s="10">
        <f t="shared" si="77"/>
        <v>3</v>
      </c>
    </row>
    <row r="581" spans="1:14" x14ac:dyDescent="0.25">
      <c r="A581" s="7">
        <v>44045</v>
      </c>
      <c r="B581" s="1" t="s">
        <v>26</v>
      </c>
      <c r="C581" s="1" t="str">
        <f>VLOOKUP(B581,Datos1!$F$1:$H$52,3,FALSE)</f>
        <v>Corporation</v>
      </c>
      <c r="D581" s="1" t="str">
        <f ca="1">VLOOKUP(IF(RANDBETWEEN(1,100)&lt;=60, 1, IF(RANDBETWEEN(1,100)&lt;=75, 2, 3)),Datos1!$B$62:$C$64,2,FALSE)</f>
        <v>Contract Manufacturing</v>
      </c>
      <c r="E581" s="1" t="str">
        <f ca="1">VLOOKUP(IF(RANDBETWEEN(1,100)&lt;=70, 1, IF(RANDBETWEEN(1,100)&lt;=70+10, 2, IF(RANDBETWEEN(1,100)&lt;=70+10+10, 3, IF(RANDBETWEEN(1,100)&lt;=70+10+10+10, 4, 5)))),Datos1!$B$66:$C$70,2,FALSE)</f>
        <v>Paid</v>
      </c>
      <c r="F581" s="1" t="str">
        <f>VLOOKUP(B581,Datos1!$F$1:$H$52,2,FALSE)</f>
        <v>Nueva Jersey</v>
      </c>
      <c r="G581" s="8">
        <f t="shared" ca="1" si="78"/>
        <v>1143235</v>
      </c>
      <c r="H581" s="8">
        <f t="shared" ca="1" si="79"/>
        <v>422996.95</v>
      </c>
      <c r="I581" s="9">
        <f t="shared" ca="1" si="72"/>
        <v>0.37</v>
      </c>
      <c r="J581" s="1" t="str">
        <f t="shared" si="73"/>
        <v>August</v>
      </c>
      <c r="K581" s="1">
        <f t="shared" si="74"/>
        <v>8</v>
      </c>
      <c r="L581" s="1" t="str">
        <f t="shared" si="75"/>
        <v>2020</v>
      </c>
      <c r="M581" s="1">
        <f t="shared" si="76"/>
        <v>31</v>
      </c>
      <c r="N581" s="10">
        <f t="shared" si="77"/>
        <v>3</v>
      </c>
    </row>
    <row r="582" spans="1:14" x14ac:dyDescent="0.25">
      <c r="A582" s="7">
        <v>44046</v>
      </c>
      <c r="B582" s="1" t="s">
        <v>24</v>
      </c>
      <c r="C582" s="1" t="str">
        <f>VLOOKUP(B582,Datos1!$F$1:$H$52,3,FALSE)</f>
        <v>Medium-sized business</v>
      </c>
      <c r="D582" s="1" t="str">
        <f ca="1">VLOOKUP(IF(RANDBETWEEN(1,100)&lt;=60, 1, IF(RANDBETWEEN(1,100)&lt;=75, 2, 3)),Datos1!$B$62:$C$64,2,FALSE)</f>
        <v>FMCG</v>
      </c>
      <c r="E582" s="1" t="str">
        <f ca="1">VLOOKUP(IF(RANDBETWEEN(1,100)&lt;=70, 1, IF(RANDBETWEEN(1,100)&lt;=70+10, 2, IF(RANDBETWEEN(1,100)&lt;=70+10+10, 3, IF(RANDBETWEEN(1,100)&lt;=70+10+10+10, 4, 5)))),Datos1!$B$66:$C$70,2,FALSE)</f>
        <v>Paid</v>
      </c>
      <c r="F582" s="1" t="str">
        <f>VLOOKUP(B582,Datos1!$F$1:$H$52,2,FALSE)</f>
        <v>Misuri</v>
      </c>
      <c r="G582" s="8">
        <f t="shared" ca="1" si="78"/>
        <v>335851</v>
      </c>
      <c r="H582" s="8">
        <f t="shared" ca="1" si="79"/>
        <v>141057.41999999998</v>
      </c>
      <c r="I582" s="9">
        <f t="shared" ca="1" si="72"/>
        <v>0.42</v>
      </c>
      <c r="J582" s="1" t="str">
        <f t="shared" si="73"/>
        <v>August</v>
      </c>
      <c r="K582" s="1">
        <f t="shared" si="74"/>
        <v>8</v>
      </c>
      <c r="L582" s="1" t="str">
        <f t="shared" si="75"/>
        <v>2020</v>
      </c>
      <c r="M582" s="1">
        <f t="shared" si="76"/>
        <v>32</v>
      </c>
      <c r="N582" s="10">
        <f t="shared" si="77"/>
        <v>3</v>
      </c>
    </row>
    <row r="583" spans="1:14" x14ac:dyDescent="0.25">
      <c r="A583" s="7">
        <v>44047</v>
      </c>
      <c r="B583" s="1" t="s">
        <v>48</v>
      </c>
      <c r="C583" s="1" t="str">
        <f>VLOOKUP(B583,Datos1!$F$1:$H$52,3,FALSE)</f>
        <v>Corporation</v>
      </c>
      <c r="D583" s="1" t="str">
        <f ca="1">VLOOKUP(IF(RANDBETWEEN(1,100)&lt;=60, 1, IF(RANDBETWEEN(1,100)&lt;=75, 2, 3)),Datos1!$B$62:$C$64,2,FALSE)</f>
        <v>FMCG</v>
      </c>
      <c r="E583" s="1" t="str">
        <f ca="1">VLOOKUP(IF(RANDBETWEEN(1,100)&lt;=70, 1, IF(RANDBETWEEN(1,100)&lt;=70+10, 2, IF(RANDBETWEEN(1,100)&lt;=70+10+10, 3, IF(RANDBETWEEN(1,100)&lt;=70+10+10+10, 4, 5)))),Datos1!$B$66:$C$70,2,FALSE)</f>
        <v>Paid</v>
      </c>
      <c r="F583" s="1" t="str">
        <f>VLOOKUP(B583,Datos1!$F$1:$H$52,2,FALSE)</f>
        <v>California</v>
      </c>
      <c r="G583" s="8">
        <f t="shared" ca="1" si="78"/>
        <v>1298051</v>
      </c>
      <c r="H583" s="8">
        <f t="shared" ca="1" si="79"/>
        <v>843733.15</v>
      </c>
      <c r="I583" s="9">
        <f t="shared" ca="1" si="72"/>
        <v>0.65</v>
      </c>
      <c r="J583" s="1" t="str">
        <f t="shared" si="73"/>
        <v>August</v>
      </c>
      <c r="K583" s="1">
        <f t="shared" si="74"/>
        <v>8</v>
      </c>
      <c r="L583" s="1" t="str">
        <f t="shared" si="75"/>
        <v>2020</v>
      </c>
      <c r="M583" s="1">
        <f t="shared" si="76"/>
        <v>32</v>
      </c>
      <c r="N583" s="10">
        <f t="shared" si="77"/>
        <v>3</v>
      </c>
    </row>
    <row r="584" spans="1:14" x14ac:dyDescent="0.25">
      <c r="A584" s="7">
        <v>44048</v>
      </c>
      <c r="B584" s="1" t="s">
        <v>15</v>
      </c>
      <c r="C584" s="1" t="str">
        <f>VLOOKUP(B584,Datos1!$F$1:$H$52,3,FALSE)</f>
        <v>Medium-sized business</v>
      </c>
      <c r="D584" s="1" t="str">
        <f ca="1">VLOOKUP(IF(RANDBETWEEN(1,100)&lt;=60, 1, IF(RANDBETWEEN(1,100)&lt;=75, 2, 3)),Datos1!$B$62:$C$64,2,FALSE)</f>
        <v>FMCG</v>
      </c>
      <c r="E584" s="1" t="str">
        <f ca="1">VLOOKUP(IF(RANDBETWEEN(1,100)&lt;=70, 1, IF(RANDBETWEEN(1,100)&lt;=70+10, 2, IF(RANDBETWEEN(1,100)&lt;=70+10+10, 3, IF(RANDBETWEEN(1,100)&lt;=70+10+10+10, 4, 5)))),Datos1!$B$66:$C$70,2,FALSE)</f>
        <v>Paid</v>
      </c>
      <c r="F584" s="1" t="str">
        <f>VLOOKUP(B584,Datos1!$F$1:$H$52,2,FALSE)</f>
        <v>Míchigan</v>
      </c>
      <c r="G584" s="8">
        <f t="shared" ca="1" si="78"/>
        <v>384517</v>
      </c>
      <c r="H584" s="8">
        <f t="shared" ca="1" si="79"/>
        <v>203794.01</v>
      </c>
      <c r="I584" s="9">
        <f t="shared" ca="1" si="72"/>
        <v>0.53</v>
      </c>
      <c r="J584" s="1" t="str">
        <f t="shared" si="73"/>
        <v>August</v>
      </c>
      <c r="K584" s="1">
        <f t="shared" si="74"/>
        <v>8</v>
      </c>
      <c r="L584" s="1" t="str">
        <f t="shared" si="75"/>
        <v>2020</v>
      </c>
      <c r="M584" s="1">
        <f t="shared" si="76"/>
        <v>32</v>
      </c>
      <c r="N584" s="10">
        <f t="shared" si="77"/>
        <v>3</v>
      </c>
    </row>
    <row r="585" spans="1:14" x14ac:dyDescent="0.25">
      <c r="A585" s="7">
        <v>44049</v>
      </c>
      <c r="B585" s="1" t="s">
        <v>29</v>
      </c>
      <c r="C585" s="1" t="str">
        <f>VLOOKUP(B585,Datos1!$F$1:$H$52,3,FALSE)</f>
        <v>Corporation</v>
      </c>
      <c r="D585" s="1" t="str">
        <f ca="1">VLOOKUP(IF(RANDBETWEEN(1,100)&lt;=60, 1, IF(RANDBETWEEN(1,100)&lt;=75, 2, 3)),Datos1!$B$62:$C$64,2,FALSE)</f>
        <v>FMCG</v>
      </c>
      <c r="E585" s="1" t="str">
        <f ca="1">VLOOKUP(IF(RANDBETWEEN(1,100)&lt;=70, 1, IF(RANDBETWEEN(1,100)&lt;=70+10, 2, IF(RANDBETWEEN(1,100)&lt;=70+10+10, 3, IF(RANDBETWEEN(1,100)&lt;=70+10+10+10, 4, 5)))),Datos1!$B$66:$C$70,2,FALSE)</f>
        <v>Paid</v>
      </c>
      <c r="F585" s="1" t="str">
        <f>VLOOKUP(B585,Datos1!$F$1:$H$52,2,FALSE)</f>
        <v>Florida</v>
      </c>
      <c r="G585" s="8">
        <f t="shared" ca="1" si="78"/>
        <v>913763</v>
      </c>
      <c r="H585" s="8">
        <f t="shared" ca="1" si="79"/>
        <v>539120.16999999993</v>
      </c>
      <c r="I585" s="9">
        <f t="shared" ca="1" si="72"/>
        <v>0.59</v>
      </c>
      <c r="J585" s="1" t="str">
        <f t="shared" si="73"/>
        <v>August</v>
      </c>
      <c r="K585" s="1">
        <f t="shared" si="74"/>
        <v>8</v>
      </c>
      <c r="L585" s="1" t="str">
        <f t="shared" si="75"/>
        <v>2020</v>
      </c>
      <c r="M585" s="1">
        <f t="shared" si="76"/>
        <v>32</v>
      </c>
      <c r="N585" s="10">
        <f t="shared" si="77"/>
        <v>3</v>
      </c>
    </row>
    <row r="586" spans="1:14" x14ac:dyDescent="0.25">
      <c r="A586" s="7">
        <v>44050</v>
      </c>
      <c r="B586" s="1" t="s">
        <v>26</v>
      </c>
      <c r="C586" s="1" t="str">
        <f>VLOOKUP(B586,Datos1!$F$1:$H$52,3,FALSE)</f>
        <v>Corporation</v>
      </c>
      <c r="D586" s="1" t="str">
        <f ca="1">VLOOKUP(IF(RANDBETWEEN(1,100)&lt;=60, 1, IF(RANDBETWEEN(1,100)&lt;=75, 2, 3)),Datos1!$B$62:$C$64,2,FALSE)</f>
        <v>Contract Manufacturing</v>
      </c>
      <c r="E586" s="1" t="str">
        <f ca="1">VLOOKUP(IF(RANDBETWEEN(1,100)&lt;=70, 1, IF(RANDBETWEEN(1,100)&lt;=70+10, 2, IF(RANDBETWEEN(1,100)&lt;=70+10+10, 3, IF(RANDBETWEEN(1,100)&lt;=70+10+10+10, 4, 5)))),Datos1!$B$66:$C$70,2,FALSE)</f>
        <v>Paid</v>
      </c>
      <c r="F586" s="1" t="str">
        <f>VLOOKUP(B586,Datos1!$F$1:$H$52,2,FALSE)</f>
        <v>Nueva Jersey</v>
      </c>
      <c r="G586" s="8">
        <f t="shared" ca="1" si="78"/>
        <v>1086573</v>
      </c>
      <c r="H586" s="8">
        <f t="shared" ca="1" si="79"/>
        <v>304240.44</v>
      </c>
      <c r="I586" s="9">
        <f t="shared" ca="1" si="72"/>
        <v>0.28000000000000003</v>
      </c>
      <c r="J586" s="1" t="str">
        <f t="shared" si="73"/>
        <v>August</v>
      </c>
      <c r="K586" s="1">
        <f t="shared" si="74"/>
        <v>8</v>
      </c>
      <c r="L586" s="1" t="str">
        <f t="shared" si="75"/>
        <v>2020</v>
      </c>
      <c r="M586" s="1">
        <f t="shared" si="76"/>
        <v>32</v>
      </c>
      <c r="N586" s="10">
        <f t="shared" si="77"/>
        <v>3</v>
      </c>
    </row>
    <row r="587" spans="1:14" x14ac:dyDescent="0.25">
      <c r="A587" s="7">
        <v>44051</v>
      </c>
      <c r="B587" s="1" t="s">
        <v>52</v>
      </c>
      <c r="C587" s="1" t="str">
        <f>VLOOKUP(B587,Datos1!$F$1:$H$52,3,FALSE)</f>
        <v>Corporation</v>
      </c>
      <c r="D587" s="1" t="str">
        <f ca="1">VLOOKUP(IF(RANDBETWEEN(1,100)&lt;=60, 1, IF(RANDBETWEEN(1,100)&lt;=75, 2, 3)),Datos1!$B$62:$C$64,2,FALSE)</f>
        <v>FMCG</v>
      </c>
      <c r="E587" s="1" t="str">
        <f ca="1">VLOOKUP(IF(RANDBETWEEN(1,100)&lt;=70, 1, IF(RANDBETWEEN(1,100)&lt;=70+10, 2, IF(RANDBETWEEN(1,100)&lt;=70+10+10, 3, IF(RANDBETWEEN(1,100)&lt;=70+10+10+10, 4, 5)))),Datos1!$B$66:$C$70,2,FALSE)</f>
        <v>Paid</v>
      </c>
      <c r="F587" s="1" t="str">
        <f>VLOOKUP(B587,Datos1!$F$1:$H$52,2,FALSE)</f>
        <v>Texas</v>
      </c>
      <c r="G587" s="8">
        <f t="shared" ca="1" si="78"/>
        <v>1629652</v>
      </c>
      <c r="H587" s="8">
        <f t="shared" ca="1" si="79"/>
        <v>896308.60000000009</v>
      </c>
      <c r="I587" s="9">
        <f t="shared" ca="1" si="72"/>
        <v>0.55000000000000004</v>
      </c>
      <c r="J587" s="1" t="str">
        <f t="shared" si="73"/>
        <v>August</v>
      </c>
      <c r="K587" s="1">
        <f t="shared" si="74"/>
        <v>8</v>
      </c>
      <c r="L587" s="1" t="str">
        <f t="shared" si="75"/>
        <v>2020</v>
      </c>
      <c r="M587" s="1">
        <f t="shared" si="76"/>
        <v>32</v>
      </c>
      <c r="N587" s="10">
        <f t="shared" si="77"/>
        <v>3</v>
      </c>
    </row>
    <row r="588" spans="1:14" x14ac:dyDescent="0.25">
      <c r="A588" s="7">
        <v>44052</v>
      </c>
      <c r="B588" s="1" t="s">
        <v>58</v>
      </c>
      <c r="C588" s="1" t="str">
        <f>VLOOKUP(B588,Datos1!$F$1:$H$52,3,FALSE)</f>
        <v>Corporation</v>
      </c>
      <c r="D588" s="1" t="str">
        <f ca="1">VLOOKUP(IF(RANDBETWEEN(1,100)&lt;=60, 1, IF(RANDBETWEEN(1,100)&lt;=75, 2, 3)),Datos1!$B$62:$C$64,2,FALSE)</f>
        <v>FMCG</v>
      </c>
      <c r="E588" s="1" t="str">
        <f ca="1">VLOOKUP(IF(RANDBETWEEN(1,100)&lt;=70, 1, IF(RANDBETWEEN(1,100)&lt;=70+10, 2, IF(RANDBETWEEN(1,100)&lt;=70+10+10, 3, IF(RANDBETWEEN(1,100)&lt;=70+10+10+10, 4, 5)))),Datos1!$B$66:$C$70,2,FALSE)</f>
        <v>Pending</v>
      </c>
      <c r="F588" s="1" t="str">
        <f>VLOOKUP(B588,Datos1!$F$1:$H$52,2,FALSE)</f>
        <v>Míchigan</v>
      </c>
      <c r="G588" s="8">
        <f t="shared" ca="1" si="78"/>
        <v>791650</v>
      </c>
      <c r="H588" s="8">
        <f t="shared" ca="1" si="79"/>
        <v>300827</v>
      </c>
      <c r="I588" s="9">
        <f t="shared" ca="1" si="72"/>
        <v>0.38</v>
      </c>
      <c r="J588" s="1" t="str">
        <f t="shared" si="73"/>
        <v>August</v>
      </c>
      <c r="K588" s="1">
        <f t="shared" si="74"/>
        <v>8</v>
      </c>
      <c r="L588" s="1" t="str">
        <f t="shared" si="75"/>
        <v>2020</v>
      </c>
      <c r="M588" s="1">
        <f t="shared" si="76"/>
        <v>32</v>
      </c>
      <c r="N588" s="10">
        <f t="shared" si="77"/>
        <v>3</v>
      </c>
    </row>
    <row r="589" spans="1:14" x14ac:dyDescent="0.25">
      <c r="A589" s="7">
        <v>44053</v>
      </c>
      <c r="B589" s="1" t="s">
        <v>34</v>
      </c>
      <c r="C589" s="1" t="str">
        <f>VLOOKUP(B589,Datos1!$F$1:$H$52,3,FALSE)</f>
        <v>Medium-sized business</v>
      </c>
      <c r="D589" s="1" t="str">
        <f ca="1">VLOOKUP(IF(RANDBETWEEN(1,100)&lt;=60, 1, IF(RANDBETWEEN(1,100)&lt;=75, 2, 3)),Datos1!$B$62:$C$64,2,FALSE)</f>
        <v>FMCG</v>
      </c>
      <c r="E589" s="1" t="str">
        <f ca="1">VLOOKUP(IF(RANDBETWEEN(1,100)&lt;=70, 1, IF(RANDBETWEEN(1,100)&lt;=70+10, 2, IF(RANDBETWEEN(1,100)&lt;=70+10+10, 3, IF(RANDBETWEEN(1,100)&lt;=70+10+10+10, 4, 5)))),Datos1!$B$66:$C$70,2,FALSE)</f>
        <v>Paid</v>
      </c>
      <c r="F589" s="1" t="str">
        <f>VLOOKUP(B589,Datos1!$F$1:$H$52,2,FALSE)</f>
        <v>California</v>
      </c>
      <c r="G589" s="8">
        <f t="shared" ca="1" si="78"/>
        <v>435910</v>
      </c>
      <c r="H589" s="8">
        <f t="shared" ca="1" si="79"/>
        <v>248468.69999999998</v>
      </c>
      <c r="I589" s="9">
        <f t="shared" ca="1" si="72"/>
        <v>0.56999999999999995</v>
      </c>
      <c r="J589" s="1" t="str">
        <f t="shared" si="73"/>
        <v>August</v>
      </c>
      <c r="K589" s="1">
        <f t="shared" si="74"/>
        <v>8</v>
      </c>
      <c r="L589" s="1" t="str">
        <f t="shared" si="75"/>
        <v>2020</v>
      </c>
      <c r="M589" s="1">
        <f t="shared" si="76"/>
        <v>33</v>
      </c>
      <c r="N589" s="10">
        <f t="shared" si="77"/>
        <v>3</v>
      </c>
    </row>
    <row r="590" spans="1:14" x14ac:dyDescent="0.25">
      <c r="A590" s="7">
        <v>44054</v>
      </c>
      <c r="B590" s="1" t="s">
        <v>12</v>
      </c>
      <c r="C590" s="1" t="str">
        <f>VLOOKUP(B590,Datos1!$F$1:$H$52,3,FALSE)</f>
        <v>Corporation</v>
      </c>
      <c r="D590" s="1" t="str">
        <f ca="1">VLOOKUP(IF(RANDBETWEEN(1,100)&lt;=60, 1, IF(RANDBETWEEN(1,100)&lt;=75, 2, 3)),Datos1!$B$62:$C$64,2,FALSE)</f>
        <v>FMCG</v>
      </c>
      <c r="E590" s="1" t="str">
        <f ca="1">VLOOKUP(IF(RANDBETWEEN(1,100)&lt;=70, 1, IF(RANDBETWEEN(1,100)&lt;=70+10, 2, IF(RANDBETWEEN(1,100)&lt;=70+10+10, 3, IF(RANDBETWEEN(1,100)&lt;=70+10+10+10, 4, 5)))),Datos1!$B$66:$C$70,2,FALSE)</f>
        <v>Paid</v>
      </c>
      <c r="F590" s="1" t="str">
        <f>VLOOKUP(B590,Datos1!$F$1:$H$52,2,FALSE)</f>
        <v>Washington</v>
      </c>
      <c r="G590" s="8">
        <f t="shared" ca="1" si="78"/>
        <v>510494</v>
      </c>
      <c r="H590" s="8">
        <f t="shared" ca="1" si="79"/>
        <v>260351.94</v>
      </c>
      <c r="I590" s="9">
        <f t="shared" ca="1" si="72"/>
        <v>0.51</v>
      </c>
      <c r="J590" s="1" t="str">
        <f t="shared" si="73"/>
        <v>August</v>
      </c>
      <c r="K590" s="1">
        <f t="shared" si="74"/>
        <v>8</v>
      </c>
      <c r="L590" s="1" t="str">
        <f t="shared" si="75"/>
        <v>2020</v>
      </c>
      <c r="M590" s="1">
        <f t="shared" si="76"/>
        <v>33</v>
      </c>
      <c r="N590" s="10">
        <f t="shared" si="77"/>
        <v>3</v>
      </c>
    </row>
    <row r="591" spans="1:14" x14ac:dyDescent="0.25">
      <c r="A591" s="7">
        <v>44055</v>
      </c>
      <c r="B591" s="1" t="s">
        <v>50</v>
      </c>
      <c r="C591" s="1" t="str">
        <f>VLOOKUP(B591,Datos1!$F$1:$H$52,3,FALSE)</f>
        <v>Small business</v>
      </c>
      <c r="D591" s="1" t="str">
        <f ca="1">VLOOKUP(IF(RANDBETWEEN(1,100)&lt;=60, 1, IF(RANDBETWEEN(1,100)&lt;=75, 2, 3)),Datos1!$B$62:$C$64,2,FALSE)</f>
        <v>Contract Manufacturing</v>
      </c>
      <c r="E591" s="1" t="str">
        <f ca="1">VLOOKUP(IF(RANDBETWEEN(1,100)&lt;=70, 1, IF(RANDBETWEEN(1,100)&lt;=70+10, 2, IF(RANDBETWEEN(1,100)&lt;=70+10+10, 3, IF(RANDBETWEEN(1,100)&lt;=70+10+10+10, 4, 5)))),Datos1!$B$66:$C$70,2,FALSE)</f>
        <v>Pending</v>
      </c>
      <c r="F591" s="1" t="str">
        <f>VLOOKUP(B591,Datos1!$F$1:$H$52,2,FALSE)</f>
        <v>Florida</v>
      </c>
      <c r="G591" s="8">
        <f t="shared" ca="1" si="78"/>
        <v>175342</v>
      </c>
      <c r="H591" s="8">
        <f t="shared" ca="1" si="79"/>
        <v>50849.179999999993</v>
      </c>
      <c r="I591" s="9">
        <f t="shared" ca="1" si="72"/>
        <v>0.28999999999999998</v>
      </c>
      <c r="J591" s="1" t="str">
        <f t="shared" si="73"/>
        <v>August</v>
      </c>
      <c r="K591" s="1">
        <f t="shared" si="74"/>
        <v>8</v>
      </c>
      <c r="L591" s="1" t="str">
        <f t="shared" si="75"/>
        <v>2020</v>
      </c>
      <c r="M591" s="1">
        <f t="shared" si="76"/>
        <v>33</v>
      </c>
      <c r="N591" s="10">
        <f t="shared" si="77"/>
        <v>3</v>
      </c>
    </row>
    <row r="592" spans="1:14" x14ac:dyDescent="0.25">
      <c r="A592" s="7">
        <v>44056</v>
      </c>
      <c r="B592" s="1" t="s">
        <v>30</v>
      </c>
      <c r="C592" s="1" t="str">
        <f>VLOOKUP(B592,Datos1!$F$1:$H$52,3,FALSE)</f>
        <v>Medium-sized business</v>
      </c>
      <c r="D592" s="1" t="str">
        <f ca="1">VLOOKUP(IF(RANDBETWEEN(1,100)&lt;=60, 1, IF(RANDBETWEEN(1,100)&lt;=75, 2, 3)),Datos1!$B$62:$C$64,2,FALSE)</f>
        <v>Contract Manufacturing</v>
      </c>
      <c r="E592" s="1" t="str">
        <f ca="1">VLOOKUP(IF(RANDBETWEEN(1,100)&lt;=70, 1, IF(RANDBETWEEN(1,100)&lt;=70+10, 2, IF(RANDBETWEEN(1,100)&lt;=70+10+10, 3, IF(RANDBETWEEN(1,100)&lt;=70+10+10+10, 4, 5)))),Datos1!$B$66:$C$70,2,FALSE)</f>
        <v>Paid</v>
      </c>
      <c r="F592" s="1" t="str">
        <f>VLOOKUP(B592,Datos1!$F$1:$H$52,2,FALSE)</f>
        <v>Washington</v>
      </c>
      <c r="G592" s="8">
        <f t="shared" ca="1" si="78"/>
        <v>263240</v>
      </c>
      <c r="H592" s="8">
        <f t="shared" ca="1" si="79"/>
        <v>84236.800000000003</v>
      </c>
      <c r="I592" s="9">
        <f t="shared" ca="1" si="72"/>
        <v>0.32</v>
      </c>
      <c r="J592" s="1" t="str">
        <f t="shared" si="73"/>
        <v>August</v>
      </c>
      <c r="K592" s="1">
        <f t="shared" si="74"/>
        <v>8</v>
      </c>
      <c r="L592" s="1" t="str">
        <f t="shared" si="75"/>
        <v>2020</v>
      </c>
      <c r="M592" s="1">
        <f t="shared" si="76"/>
        <v>33</v>
      </c>
      <c r="N592" s="10">
        <f t="shared" si="77"/>
        <v>3</v>
      </c>
    </row>
    <row r="593" spans="1:14" x14ac:dyDescent="0.25">
      <c r="A593" s="7">
        <v>44057</v>
      </c>
      <c r="B593" s="1" t="s">
        <v>59</v>
      </c>
      <c r="C593" s="1" t="str">
        <f>VLOOKUP(B593,Datos1!$F$1:$H$52,3,FALSE)</f>
        <v>Small business</v>
      </c>
      <c r="D593" s="1" t="str">
        <f ca="1">VLOOKUP(IF(RANDBETWEEN(1,100)&lt;=60, 1, IF(RANDBETWEEN(1,100)&lt;=75, 2, 3)),Datos1!$B$62:$C$64,2,FALSE)</f>
        <v>Contract Manufacturing</v>
      </c>
      <c r="E593" s="1" t="str">
        <f ca="1">VLOOKUP(IF(RANDBETWEEN(1,100)&lt;=70, 1, IF(RANDBETWEEN(1,100)&lt;=70+10, 2, IF(RANDBETWEEN(1,100)&lt;=70+10+10, 3, IF(RANDBETWEEN(1,100)&lt;=70+10+10+10, 4, 5)))),Datos1!$B$66:$C$70,2,FALSE)</f>
        <v>Paid</v>
      </c>
      <c r="F593" s="1" t="str">
        <f>VLOOKUP(B593,Datos1!$F$1:$H$52,2,FALSE)</f>
        <v>Nueva Jersey</v>
      </c>
      <c r="G593" s="8">
        <f t="shared" ca="1" si="78"/>
        <v>173877</v>
      </c>
      <c r="H593" s="8">
        <f t="shared" ca="1" si="79"/>
        <v>36514.17</v>
      </c>
      <c r="I593" s="9">
        <f t="shared" ca="1" si="72"/>
        <v>0.21</v>
      </c>
      <c r="J593" s="1" t="str">
        <f t="shared" si="73"/>
        <v>August</v>
      </c>
      <c r="K593" s="1">
        <f t="shared" si="74"/>
        <v>8</v>
      </c>
      <c r="L593" s="1" t="str">
        <f t="shared" si="75"/>
        <v>2020</v>
      </c>
      <c r="M593" s="1">
        <f t="shared" si="76"/>
        <v>33</v>
      </c>
      <c r="N593" s="10">
        <f t="shared" si="77"/>
        <v>3</v>
      </c>
    </row>
    <row r="594" spans="1:14" x14ac:dyDescent="0.25">
      <c r="A594" s="7">
        <v>44058</v>
      </c>
      <c r="B594" s="1" t="s">
        <v>46</v>
      </c>
      <c r="C594" s="1" t="str">
        <f>VLOOKUP(B594,Datos1!$F$1:$H$52,3,FALSE)</f>
        <v>Corporation</v>
      </c>
      <c r="D594" s="1" t="str">
        <f ca="1">VLOOKUP(IF(RANDBETWEEN(1,100)&lt;=60, 1, IF(RANDBETWEEN(1,100)&lt;=75, 2, 3)),Datos1!$B$62:$C$64,2,FALSE)</f>
        <v>Contract Manufacturing</v>
      </c>
      <c r="E594" s="1" t="str">
        <f ca="1">VLOOKUP(IF(RANDBETWEEN(1,100)&lt;=70, 1, IF(RANDBETWEEN(1,100)&lt;=70+10, 2, IF(RANDBETWEEN(1,100)&lt;=70+10+10, 3, IF(RANDBETWEEN(1,100)&lt;=70+10+10+10, 4, 5)))),Datos1!$B$66:$C$70,2,FALSE)</f>
        <v>Pending</v>
      </c>
      <c r="F594" s="1" t="str">
        <f>VLOOKUP(B594,Datos1!$F$1:$H$52,2,FALSE)</f>
        <v>Tennessee</v>
      </c>
      <c r="G594" s="8">
        <f t="shared" ca="1" si="78"/>
        <v>1435692</v>
      </c>
      <c r="H594" s="8">
        <f t="shared" ca="1" si="79"/>
        <v>473778.36000000004</v>
      </c>
      <c r="I594" s="9">
        <f t="shared" ca="1" si="72"/>
        <v>0.33</v>
      </c>
      <c r="J594" s="1" t="str">
        <f t="shared" si="73"/>
        <v>August</v>
      </c>
      <c r="K594" s="1">
        <f t="shared" si="74"/>
        <v>8</v>
      </c>
      <c r="L594" s="1" t="str">
        <f t="shared" si="75"/>
        <v>2020</v>
      </c>
      <c r="M594" s="1">
        <f t="shared" si="76"/>
        <v>33</v>
      </c>
      <c r="N594" s="10">
        <f t="shared" si="77"/>
        <v>3</v>
      </c>
    </row>
    <row r="595" spans="1:14" x14ac:dyDescent="0.25">
      <c r="A595" s="7">
        <v>44059</v>
      </c>
      <c r="B595" s="1" t="s">
        <v>6</v>
      </c>
      <c r="C595" s="1" t="str">
        <f>VLOOKUP(B595,Datos1!$F$1:$H$52,3,FALSE)</f>
        <v>Corporation</v>
      </c>
      <c r="D595" s="1" t="str">
        <f ca="1">VLOOKUP(IF(RANDBETWEEN(1,100)&lt;=60, 1, IF(RANDBETWEEN(1,100)&lt;=75, 2, 3)),Datos1!$B$62:$C$64,2,FALSE)</f>
        <v>FMCG</v>
      </c>
      <c r="E595" s="1" t="str">
        <f ca="1">VLOOKUP(IF(RANDBETWEEN(1,100)&lt;=70, 1, IF(RANDBETWEEN(1,100)&lt;=70+10, 2, IF(RANDBETWEEN(1,100)&lt;=70+10+10, 3, IF(RANDBETWEEN(1,100)&lt;=70+10+10+10, 4, 5)))),Datos1!$B$66:$C$70,2,FALSE)</f>
        <v>Pending</v>
      </c>
      <c r="F595" s="1" t="str">
        <f>VLOOKUP(B595,Datos1!$F$1:$H$52,2,FALSE)</f>
        <v>Washington</v>
      </c>
      <c r="G595" s="8">
        <f t="shared" ca="1" si="78"/>
        <v>697982</v>
      </c>
      <c r="H595" s="8">
        <f t="shared" ca="1" si="79"/>
        <v>446708.47999999998</v>
      </c>
      <c r="I595" s="9">
        <f t="shared" ca="1" si="72"/>
        <v>0.64</v>
      </c>
      <c r="J595" s="1" t="str">
        <f t="shared" si="73"/>
        <v>August</v>
      </c>
      <c r="K595" s="1">
        <f t="shared" si="74"/>
        <v>8</v>
      </c>
      <c r="L595" s="1" t="str">
        <f t="shared" si="75"/>
        <v>2020</v>
      </c>
      <c r="M595" s="1">
        <f t="shared" si="76"/>
        <v>33</v>
      </c>
      <c r="N595" s="10">
        <f t="shared" si="77"/>
        <v>3</v>
      </c>
    </row>
    <row r="596" spans="1:14" x14ac:dyDescent="0.25">
      <c r="A596" s="7">
        <v>44060</v>
      </c>
      <c r="B596" s="1" t="s">
        <v>62</v>
      </c>
      <c r="C596" s="1" t="str">
        <f>VLOOKUP(B596,Datos1!$F$1:$H$52,3,FALSE)</f>
        <v>Corporation</v>
      </c>
      <c r="D596" s="1" t="str">
        <f ca="1">VLOOKUP(IF(RANDBETWEEN(1,100)&lt;=60, 1, IF(RANDBETWEEN(1,100)&lt;=75, 2, 3)),Datos1!$B$62:$C$64,2,FALSE)</f>
        <v>FMCG</v>
      </c>
      <c r="E596" s="1" t="str">
        <f ca="1">VLOOKUP(IF(RANDBETWEEN(1,100)&lt;=70, 1, IF(RANDBETWEEN(1,100)&lt;=70+10, 2, IF(RANDBETWEEN(1,100)&lt;=70+10+10, 3, IF(RANDBETWEEN(1,100)&lt;=70+10+10+10, 4, 5)))),Datos1!$B$66:$C$70,2,FALSE)</f>
        <v>Paid</v>
      </c>
      <c r="F596" s="1" t="str">
        <f>VLOOKUP(B596,Datos1!$F$1:$H$52,2,FALSE)</f>
        <v>Arizona</v>
      </c>
      <c r="G596" s="8">
        <f t="shared" ca="1" si="78"/>
        <v>1743649</v>
      </c>
      <c r="H596" s="8">
        <f t="shared" ca="1" si="79"/>
        <v>767205.56</v>
      </c>
      <c r="I596" s="9">
        <f t="shared" ca="1" si="72"/>
        <v>0.44</v>
      </c>
      <c r="J596" s="1" t="str">
        <f t="shared" si="73"/>
        <v>August</v>
      </c>
      <c r="K596" s="1">
        <f t="shared" si="74"/>
        <v>8</v>
      </c>
      <c r="L596" s="1" t="str">
        <f t="shared" si="75"/>
        <v>2020</v>
      </c>
      <c r="M596" s="1">
        <f t="shared" si="76"/>
        <v>34</v>
      </c>
      <c r="N596" s="10">
        <f t="shared" si="77"/>
        <v>3</v>
      </c>
    </row>
    <row r="597" spans="1:14" x14ac:dyDescent="0.25">
      <c r="A597" s="7">
        <v>44061</v>
      </c>
      <c r="B597" s="1" t="s">
        <v>24</v>
      </c>
      <c r="C597" s="1" t="str">
        <f>VLOOKUP(B597,Datos1!$F$1:$H$52,3,FALSE)</f>
        <v>Medium-sized business</v>
      </c>
      <c r="D597" s="1" t="str">
        <f ca="1">VLOOKUP(IF(RANDBETWEEN(1,100)&lt;=60, 1, IF(RANDBETWEEN(1,100)&lt;=75, 2, 3)),Datos1!$B$62:$C$64,2,FALSE)</f>
        <v>Contract Manufacturing</v>
      </c>
      <c r="E597" s="1" t="str">
        <f ca="1">VLOOKUP(IF(RANDBETWEEN(1,100)&lt;=70, 1, IF(RANDBETWEEN(1,100)&lt;=70+10, 2, IF(RANDBETWEEN(1,100)&lt;=70+10+10, 3, IF(RANDBETWEEN(1,100)&lt;=70+10+10+10, 4, 5)))),Datos1!$B$66:$C$70,2,FALSE)</f>
        <v>Paid</v>
      </c>
      <c r="F597" s="1" t="str">
        <f>VLOOKUP(B597,Datos1!$F$1:$H$52,2,FALSE)</f>
        <v>Misuri</v>
      </c>
      <c r="G597" s="8">
        <f t="shared" ca="1" si="78"/>
        <v>431255</v>
      </c>
      <c r="H597" s="8">
        <f t="shared" ca="1" si="79"/>
        <v>86251</v>
      </c>
      <c r="I597" s="9">
        <f t="shared" ca="1" si="72"/>
        <v>0.2</v>
      </c>
      <c r="J597" s="1" t="str">
        <f t="shared" si="73"/>
        <v>August</v>
      </c>
      <c r="K597" s="1">
        <f t="shared" si="74"/>
        <v>8</v>
      </c>
      <c r="L597" s="1" t="str">
        <f t="shared" si="75"/>
        <v>2020</v>
      </c>
      <c r="M597" s="1">
        <f t="shared" si="76"/>
        <v>34</v>
      </c>
      <c r="N597" s="10">
        <f t="shared" si="77"/>
        <v>3</v>
      </c>
    </row>
    <row r="598" spans="1:14" x14ac:dyDescent="0.25">
      <c r="A598" s="7">
        <v>44062</v>
      </c>
      <c r="B598" s="1" t="s">
        <v>35</v>
      </c>
      <c r="C598" s="1" t="str">
        <f>VLOOKUP(B598,Datos1!$F$1:$H$52,3,FALSE)</f>
        <v>Medium-sized business</v>
      </c>
      <c r="D598" s="1" t="str">
        <f ca="1">VLOOKUP(IF(RANDBETWEEN(1,100)&lt;=60, 1, IF(RANDBETWEEN(1,100)&lt;=75, 2, 3)),Datos1!$B$62:$C$64,2,FALSE)</f>
        <v>FMCG</v>
      </c>
      <c r="E598" s="1" t="str">
        <f ca="1">VLOOKUP(IF(RANDBETWEEN(1,100)&lt;=70, 1, IF(RANDBETWEEN(1,100)&lt;=70+10, 2, IF(RANDBETWEEN(1,100)&lt;=70+10+10, 3, IF(RANDBETWEEN(1,100)&lt;=70+10+10+10, 4, 5)))),Datos1!$B$66:$C$70,2,FALSE)</f>
        <v>Paid</v>
      </c>
      <c r="F598" s="1" t="str">
        <f>VLOOKUP(B598,Datos1!$F$1:$H$52,2,FALSE)</f>
        <v>Ohio</v>
      </c>
      <c r="G598" s="8">
        <f t="shared" ca="1" si="78"/>
        <v>405320</v>
      </c>
      <c r="H598" s="8">
        <f t="shared" ca="1" si="79"/>
        <v>166181.19999999998</v>
      </c>
      <c r="I598" s="9">
        <f t="shared" ca="1" si="72"/>
        <v>0.41</v>
      </c>
      <c r="J598" s="1" t="str">
        <f t="shared" si="73"/>
        <v>August</v>
      </c>
      <c r="K598" s="1">
        <f t="shared" si="74"/>
        <v>8</v>
      </c>
      <c r="L598" s="1" t="str">
        <f t="shared" si="75"/>
        <v>2020</v>
      </c>
      <c r="M598" s="1">
        <f t="shared" si="76"/>
        <v>34</v>
      </c>
      <c r="N598" s="10">
        <f t="shared" si="77"/>
        <v>3</v>
      </c>
    </row>
    <row r="599" spans="1:14" x14ac:dyDescent="0.25">
      <c r="A599" s="7">
        <v>44063</v>
      </c>
      <c r="B599" s="1" t="s">
        <v>51</v>
      </c>
      <c r="C599" s="1" t="str">
        <f>VLOOKUP(B599,Datos1!$F$1:$H$52,3,FALSE)</f>
        <v>Corporation</v>
      </c>
      <c r="D599" s="1" t="str">
        <f ca="1">VLOOKUP(IF(RANDBETWEEN(1,100)&lt;=60, 1, IF(RANDBETWEEN(1,100)&lt;=75, 2, 3)),Datos1!$B$62:$C$64,2,FALSE)</f>
        <v>Contract Manufacturing</v>
      </c>
      <c r="E599" s="1" t="str">
        <f ca="1">VLOOKUP(IF(RANDBETWEEN(1,100)&lt;=70, 1, IF(RANDBETWEEN(1,100)&lt;=70+10, 2, IF(RANDBETWEEN(1,100)&lt;=70+10+10, 3, IF(RANDBETWEEN(1,100)&lt;=70+10+10+10, 4, 5)))),Datos1!$B$66:$C$70,2,FALSE)</f>
        <v>Paid</v>
      </c>
      <c r="F599" s="1" t="str">
        <f>VLOOKUP(B599,Datos1!$F$1:$H$52,2,FALSE)</f>
        <v>California</v>
      </c>
      <c r="G599" s="8">
        <f t="shared" ca="1" si="78"/>
        <v>1244627</v>
      </c>
      <c r="H599" s="8">
        <f t="shared" ca="1" si="79"/>
        <v>497850.80000000005</v>
      </c>
      <c r="I599" s="9">
        <f t="shared" ca="1" si="72"/>
        <v>0.4</v>
      </c>
      <c r="J599" s="1" t="str">
        <f t="shared" si="73"/>
        <v>August</v>
      </c>
      <c r="K599" s="1">
        <f t="shared" si="74"/>
        <v>8</v>
      </c>
      <c r="L599" s="1" t="str">
        <f t="shared" si="75"/>
        <v>2020</v>
      </c>
      <c r="M599" s="1">
        <f t="shared" si="76"/>
        <v>34</v>
      </c>
      <c r="N599" s="10">
        <f t="shared" si="77"/>
        <v>3</v>
      </c>
    </row>
    <row r="600" spans="1:14" x14ac:dyDescent="0.25">
      <c r="A600" s="7">
        <v>44064</v>
      </c>
      <c r="B600" s="1" t="s">
        <v>54</v>
      </c>
      <c r="C600" s="1" t="str">
        <f>VLOOKUP(B600,Datos1!$F$1:$H$52,3,FALSE)</f>
        <v>Small business</v>
      </c>
      <c r="D600" s="1" t="str">
        <f ca="1">VLOOKUP(IF(RANDBETWEEN(1,100)&lt;=60, 1, IF(RANDBETWEEN(1,100)&lt;=75, 2, 3)),Datos1!$B$62:$C$64,2,FALSE)</f>
        <v>FMCG</v>
      </c>
      <c r="E600" s="1" t="str">
        <f ca="1">VLOOKUP(IF(RANDBETWEEN(1,100)&lt;=70, 1, IF(RANDBETWEEN(1,100)&lt;=70+10, 2, IF(RANDBETWEEN(1,100)&lt;=70+10+10, 3, IF(RANDBETWEEN(1,100)&lt;=70+10+10+10, 4, 5)))),Datos1!$B$66:$C$70,2,FALSE)</f>
        <v>Paid</v>
      </c>
      <c r="F600" s="1" t="str">
        <f>VLOOKUP(B600,Datos1!$F$1:$H$52,2,FALSE)</f>
        <v>Nueva York</v>
      </c>
      <c r="G600" s="8">
        <f t="shared" ca="1" si="78"/>
        <v>132687</v>
      </c>
      <c r="H600" s="8">
        <f t="shared" ca="1" si="79"/>
        <v>80939.069999999992</v>
      </c>
      <c r="I600" s="9">
        <f t="shared" ca="1" si="72"/>
        <v>0.61</v>
      </c>
      <c r="J600" s="1" t="str">
        <f t="shared" si="73"/>
        <v>August</v>
      </c>
      <c r="K600" s="1">
        <f t="shared" si="74"/>
        <v>8</v>
      </c>
      <c r="L600" s="1" t="str">
        <f t="shared" si="75"/>
        <v>2020</v>
      </c>
      <c r="M600" s="1">
        <f t="shared" si="76"/>
        <v>34</v>
      </c>
      <c r="N600" s="10">
        <f t="shared" si="77"/>
        <v>3</v>
      </c>
    </row>
    <row r="601" spans="1:14" x14ac:dyDescent="0.25">
      <c r="A601" s="7">
        <v>44065</v>
      </c>
      <c r="B601" s="1" t="s">
        <v>40</v>
      </c>
      <c r="C601" s="1" t="str">
        <f>VLOOKUP(B601,Datos1!$F$1:$H$52,3,FALSE)</f>
        <v>Corporation</v>
      </c>
      <c r="D601" s="1" t="str">
        <f ca="1">VLOOKUP(IF(RANDBETWEEN(1,100)&lt;=60, 1, IF(RANDBETWEEN(1,100)&lt;=75, 2, 3)),Datos1!$B$62:$C$64,2,FALSE)</f>
        <v>Contract Manufacturing</v>
      </c>
      <c r="E601" s="1" t="str">
        <f ca="1">VLOOKUP(IF(RANDBETWEEN(1,100)&lt;=70, 1, IF(RANDBETWEEN(1,100)&lt;=70+10, 2, IF(RANDBETWEEN(1,100)&lt;=70+10+10, 3, IF(RANDBETWEEN(1,100)&lt;=70+10+10+10, 4, 5)))),Datos1!$B$66:$C$70,2,FALSE)</f>
        <v>Paid</v>
      </c>
      <c r="F601" s="1" t="str">
        <f>VLOOKUP(B601,Datos1!$F$1:$H$52,2,FALSE)</f>
        <v>Indiana</v>
      </c>
      <c r="G601" s="8">
        <f t="shared" ca="1" si="78"/>
        <v>562050</v>
      </c>
      <c r="H601" s="8">
        <f t="shared" ca="1" si="79"/>
        <v>191097</v>
      </c>
      <c r="I601" s="9">
        <f t="shared" ca="1" si="72"/>
        <v>0.34</v>
      </c>
      <c r="J601" s="1" t="str">
        <f t="shared" si="73"/>
        <v>August</v>
      </c>
      <c r="K601" s="1">
        <f t="shared" si="74"/>
        <v>8</v>
      </c>
      <c r="L601" s="1" t="str">
        <f t="shared" si="75"/>
        <v>2020</v>
      </c>
      <c r="M601" s="1">
        <f t="shared" si="76"/>
        <v>34</v>
      </c>
      <c r="N601" s="10">
        <f t="shared" si="77"/>
        <v>3</v>
      </c>
    </row>
    <row r="602" spans="1:14" x14ac:dyDescent="0.25">
      <c r="A602" s="7">
        <v>44066</v>
      </c>
      <c r="B602" s="1" t="s">
        <v>39</v>
      </c>
      <c r="C602" s="1" t="str">
        <f>VLOOKUP(B602,Datos1!$F$1:$H$52,3,FALSE)</f>
        <v>Corporation</v>
      </c>
      <c r="D602" s="1" t="str">
        <f ca="1">VLOOKUP(IF(RANDBETWEEN(1,100)&lt;=60, 1, IF(RANDBETWEEN(1,100)&lt;=75, 2, 3)),Datos1!$B$62:$C$64,2,FALSE)</f>
        <v>FMCG</v>
      </c>
      <c r="E602" s="1" t="str">
        <f ca="1">VLOOKUP(IF(RANDBETWEEN(1,100)&lt;=70, 1, IF(RANDBETWEEN(1,100)&lt;=70+10, 2, IF(RANDBETWEEN(1,100)&lt;=70+10+10, 3, IF(RANDBETWEEN(1,100)&lt;=70+10+10+10, 4, 5)))),Datos1!$B$66:$C$70,2,FALSE)</f>
        <v>Pending</v>
      </c>
      <c r="F602" s="1" t="str">
        <f>VLOOKUP(B602,Datos1!$F$1:$H$52,2,FALSE)</f>
        <v>Misuri</v>
      </c>
      <c r="G602" s="8">
        <f t="shared" ca="1" si="78"/>
        <v>797608</v>
      </c>
      <c r="H602" s="8">
        <f t="shared" ca="1" si="79"/>
        <v>438684.4</v>
      </c>
      <c r="I602" s="9">
        <f t="shared" ca="1" si="72"/>
        <v>0.55000000000000004</v>
      </c>
      <c r="J602" s="1" t="str">
        <f t="shared" si="73"/>
        <v>August</v>
      </c>
      <c r="K602" s="1">
        <f t="shared" si="74"/>
        <v>8</v>
      </c>
      <c r="L602" s="1" t="str">
        <f t="shared" si="75"/>
        <v>2020</v>
      </c>
      <c r="M602" s="1">
        <f t="shared" si="76"/>
        <v>34</v>
      </c>
      <c r="N602" s="10">
        <f t="shared" si="77"/>
        <v>3</v>
      </c>
    </row>
    <row r="603" spans="1:14" x14ac:dyDescent="0.25">
      <c r="A603" s="7">
        <v>44067</v>
      </c>
      <c r="B603" s="1" t="s">
        <v>16</v>
      </c>
      <c r="C603" s="1" t="str">
        <f>VLOOKUP(B603,Datos1!$F$1:$H$52,3,FALSE)</f>
        <v>Small business</v>
      </c>
      <c r="D603" s="1" t="str">
        <f ca="1">VLOOKUP(IF(RANDBETWEEN(1,100)&lt;=60, 1, IF(RANDBETWEEN(1,100)&lt;=75, 2, 3)),Datos1!$B$62:$C$64,2,FALSE)</f>
        <v>FMCG</v>
      </c>
      <c r="E603" s="1" t="str">
        <f ca="1">VLOOKUP(IF(RANDBETWEEN(1,100)&lt;=70, 1, IF(RANDBETWEEN(1,100)&lt;=70+10, 2, IF(RANDBETWEEN(1,100)&lt;=70+10+10, 3, IF(RANDBETWEEN(1,100)&lt;=70+10+10+10, 4, 5)))),Datos1!$B$66:$C$70,2,FALSE)</f>
        <v>Paid</v>
      </c>
      <c r="F603" s="1" t="str">
        <f>VLOOKUP(B603,Datos1!$F$1:$H$52,2,FALSE)</f>
        <v>Nueva Jersey</v>
      </c>
      <c r="G603" s="8">
        <f t="shared" ca="1" si="78"/>
        <v>90927</v>
      </c>
      <c r="H603" s="8">
        <f t="shared" ca="1" si="79"/>
        <v>37280.07</v>
      </c>
      <c r="I603" s="9">
        <f t="shared" ca="1" si="72"/>
        <v>0.41</v>
      </c>
      <c r="J603" s="1" t="str">
        <f t="shared" si="73"/>
        <v>August</v>
      </c>
      <c r="K603" s="1">
        <f t="shared" si="74"/>
        <v>8</v>
      </c>
      <c r="L603" s="1" t="str">
        <f t="shared" si="75"/>
        <v>2020</v>
      </c>
      <c r="M603" s="1">
        <f t="shared" si="76"/>
        <v>35</v>
      </c>
      <c r="N603" s="10">
        <f t="shared" si="77"/>
        <v>3</v>
      </c>
    </row>
    <row r="604" spans="1:14" x14ac:dyDescent="0.25">
      <c r="A604" s="7">
        <v>44068</v>
      </c>
      <c r="B604" s="1" t="s">
        <v>51</v>
      </c>
      <c r="C604" s="1" t="str">
        <f>VLOOKUP(B604,Datos1!$F$1:$H$52,3,FALSE)</f>
        <v>Corporation</v>
      </c>
      <c r="D604" s="1" t="str">
        <f ca="1">VLOOKUP(IF(RANDBETWEEN(1,100)&lt;=60, 1, IF(RANDBETWEEN(1,100)&lt;=75, 2, 3)),Datos1!$B$62:$C$64,2,FALSE)</f>
        <v>Industrial cereal products</v>
      </c>
      <c r="E604" s="1" t="str">
        <f ca="1">VLOOKUP(IF(RANDBETWEEN(1,100)&lt;=70, 1, IF(RANDBETWEEN(1,100)&lt;=70+10, 2, IF(RANDBETWEEN(1,100)&lt;=70+10+10, 3, IF(RANDBETWEEN(1,100)&lt;=70+10+10+10, 4, 5)))),Datos1!$B$66:$C$70,2,FALSE)</f>
        <v>Paid</v>
      </c>
      <c r="F604" s="1" t="str">
        <f>VLOOKUP(B604,Datos1!$F$1:$H$52,2,FALSE)</f>
        <v>California</v>
      </c>
      <c r="G604" s="8">
        <f t="shared" ca="1" si="78"/>
        <v>890163</v>
      </c>
      <c r="H604" s="8">
        <f t="shared" ca="1" si="79"/>
        <v>151327.71000000002</v>
      </c>
      <c r="I604" s="9">
        <f t="shared" ca="1" si="72"/>
        <v>0.17</v>
      </c>
      <c r="J604" s="1" t="str">
        <f t="shared" si="73"/>
        <v>August</v>
      </c>
      <c r="K604" s="1">
        <f t="shared" si="74"/>
        <v>8</v>
      </c>
      <c r="L604" s="1" t="str">
        <f t="shared" si="75"/>
        <v>2020</v>
      </c>
      <c r="M604" s="1">
        <f t="shared" si="76"/>
        <v>35</v>
      </c>
      <c r="N604" s="10">
        <f t="shared" si="77"/>
        <v>3</v>
      </c>
    </row>
    <row r="605" spans="1:14" x14ac:dyDescent="0.25">
      <c r="A605" s="7">
        <v>44069</v>
      </c>
      <c r="B605" s="1" t="s">
        <v>32</v>
      </c>
      <c r="C605" s="1" t="str">
        <f>VLOOKUP(B605,Datos1!$F$1:$H$52,3,FALSE)</f>
        <v>Corporation</v>
      </c>
      <c r="D605" s="1" t="str">
        <f ca="1">VLOOKUP(IF(RANDBETWEEN(1,100)&lt;=60, 1, IF(RANDBETWEEN(1,100)&lt;=75, 2, 3)),Datos1!$B$62:$C$64,2,FALSE)</f>
        <v>FMCG</v>
      </c>
      <c r="E605" s="1" t="str">
        <f ca="1">VLOOKUP(IF(RANDBETWEEN(1,100)&lt;=70, 1, IF(RANDBETWEEN(1,100)&lt;=70+10, 2, IF(RANDBETWEEN(1,100)&lt;=70+10+10, 3, IF(RANDBETWEEN(1,100)&lt;=70+10+10+10, 4, 5)))),Datos1!$B$66:$C$70,2,FALSE)</f>
        <v>Pending</v>
      </c>
      <c r="F605" s="1" t="str">
        <f>VLOOKUP(B605,Datos1!$F$1:$H$52,2,FALSE)</f>
        <v>Ohio</v>
      </c>
      <c r="G605" s="8">
        <f t="shared" ca="1" si="78"/>
        <v>1681062</v>
      </c>
      <c r="H605" s="8">
        <f t="shared" ca="1" si="79"/>
        <v>890962.8600000001</v>
      </c>
      <c r="I605" s="9">
        <f t="shared" ca="1" si="72"/>
        <v>0.53</v>
      </c>
      <c r="J605" s="1" t="str">
        <f t="shared" si="73"/>
        <v>August</v>
      </c>
      <c r="K605" s="1">
        <f t="shared" si="74"/>
        <v>8</v>
      </c>
      <c r="L605" s="1" t="str">
        <f t="shared" si="75"/>
        <v>2020</v>
      </c>
      <c r="M605" s="1">
        <f t="shared" si="76"/>
        <v>35</v>
      </c>
      <c r="N605" s="10">
        <f t="shared" si="77"/>
        <v>3</v>
      </c>
    </row>
    <row r="606" spans="1:14" x14ac:dyDescent="0.25">
      <c r="A606" s="7">
        <v>44070</v>
      </c>
      <c r="B606" s="1" t="s">
        <v>26</v>
      </c>
      <c r="C606" s="1" t="str">
        <f>VLOOKUP(B606,Datos1!$F$1:$H$52,3,FALSE)</f>
        <v>Corporation</v>
      </c>
      <c r="D606" s="1" t="str">
        <f ca="1">VLOOKUP(IF(RANDBETWEEN(1,100)&lt;=60, 1, IF(RANDBETWEEN(1,100)&lt;=75, 2, 3)),Datos1!$B$62:$C$64,2,FALSE)</f>
        <v>FMCG</v>
      </c>
      <c r="E606" s="1" t="str">
        <f ca="1">VLOOKUP(IF(RANDBETWEEN(1,100)&lt;=70, 1, IF(RANDBETWEEN(1,100)&lt;=70+10, 2, IF(RANDBETWEEN(1,100)&lt;=70+10+10, 3, IF(RANDBETWEEN(1,100)&lt;=70+10+10+10, 4, 5)))),Datos1!$B$66:$C$70,2,FALSE)</f>
        <v>Paid</v>
      </c>
      <c r="F606" s="1" t="str">
        <f>VLOOKUP(B606,Datos1!$F$1:$H$52,2,FALSE)</f>
        <v>Nueva Jersey</v>
      </c>
      <c r="G606" s="8">
        <f t="shared" ca="1" si="78"/>
        <v>1581038</v>
      </c>
      <c r="H606" s="8">
        <f t="shared" ca="1" si="79"/>
        <v>980243.55999999994</v>
      </c>
      <c r="I606" s="9">
        <f t="shared" ca="1" si="72"/>
        <v>0.62</v>
      </c>
      <c r="J606" s="1" t="str">
        <f t="shared" si="73"/>
        <v>August</v>
      </c>
      <c r="K606" s="1">
        <f t="shared" si="74"/>
        <v>8</v>
      </c>
      <c r="L606" s="1" t="str">
        <f t="shared" si="75"/>
        <v>2020</v>
      </c>
      <c r="M606" s="1">
        <f t="shared" si="76"/>
        <v>35</v>
      </c>
      <c r="N606" s="10">
        <f t="shared" si="77"/>
        <v>3</v>
      </c>
    </row>
    <row r="607" spans="1:14" x14ac:dyDescent="0.25">
      <c r="A607" s="7">
        <v>44071</v>
      </c>
      <c r="B607" s="1" t="s">
        <v>56</v>
      </c>
      <c r="C607" s="1" t="str">
        <f>VLOOKUP(B607,Datos1!$F$1:$H$52,3,FALSE)</f>
        <v>Small business</v>
      </c>
      <c r="D607" s="1" t="str">
        <f ca="1">VLOOKUP(IF(RANDBETWEEN(1,100)&lt;=60, 1, IF(RANDBETWEEN(1,100)&lt;=75, 2, 3)),Datos1!$B$62:$C$64,2,FALSE)</f>
        <v>Contract Manufacturing</v>
      </c>
      <c r="E607" s="1" t="str">
        <f ca="1">VLOOKUP(IF(RANDBETWEEN(1,100)&lt;=70, 1, IF(RANDBETWEEN(1,100)&lt;=70+10, 2, IF(RANDBETWEEN(1,100)&lt;=70+10+10, 3, IF(RANDBETWEEN(1,100)&lt;=70+10+10+10, 4, 5)))),Datos1!$B$66:$C$70,2,FALSE)</f>
        <v>Pending</v>
      </c>
      <c r="F607" s="1" t="str">
        <f>VLOOKUP(B607,Datos1!$F$1:$H$52,2,FALSE)</f>
        <v>Illinois</v>
      </c>
      <c r="G607" s="8">
        <f t="shared" ca="1" si="78"/>
        <v>200963</v>
      </c>
      <c r="H607" s="8">
        <f t="shared" ca="1" si="79"/>
        <v>78375.570000000007</v>
      </c>
      <c r="I607" s="9">
        <f t="shared" ca="1" si="72"/>
        <v>0.39</v>
      </c>
      <c r="J607" s="1" t="str">
        <f t="shared" si="73"/>
        <v>August</v>
      </c>
      <c r="K607" s="1">
        <f t="shared" si="74"/>
        <v>8</v>
      </c>
      <c r="L607" s="1" t="str">
        <f t="shared" si="75"/>
        <v>2020</v>
      </c>
      <c r="M607" s="1">
        <f t="shared" si="76"/>
        <v>35</v>
      </c>
      <c r="N607" s="10">
        <f t="shared" si="77"/>
        <v>3</v>
      </c>
    </row>
    <row r="608" spans="1:14" x14ac:dyDescent="0.25">
      <c r="A608" s="7">
        <v>44072</v>
      </c>
      <c r="B608" s="1" t="s">
        <v>41</v>
      </c>
      <c r="C608" s="1" t="str">
        <f>VLOOKUP(B608,Datos1!$F$1:$H$52,3,FALSE)</f>
        <v>Medium-sized business</v>
      </c>
      <c r="D608" s="1" t="str">
        <f ca="1">VLOOKUP(IF(RANDBETWEEN(1,100)&lt;=60, 1, IF(RANDBETWEEN(1,100)&lt;=75, 2, 3)),Datos1!$B$62:$C$64,2,FALSE)</f>
        <v>FMCG</v>
      </c>
      <c r="E608" s="1" t="str">
        <f ca="1">VLOOKUP(IF(RANDBETWEEN(1,100)&lt;=70, 1, IF(RANDBETWEEN(1,100)&lt;=70+10, 2, IF(RANDBETWEEN(1,100)&lt;=70+10+10, 3, IF(RANDBETWEEN(1,100)&lt;=70+10+10+10, 4, 5)))),Datos1!$B$66:$C$70,2,FALSE)</f>
        <v>Paid</v>
      </c>
      <c r="F608" s="1" t="str">
        <f>VLOOKUP(B608,Datos1!$F$1:$H$52,2,FALSE)</f>
        <v>Maryland</v>
      </c>
      <c r="G608" s="8">
        <f t="shared" ca="1" si="78"/>
        <v>464253</v>
      </c>
      <c r="H608" s="8">
        <f t="shared" ca="1" si="79"/>
        <v>292479.39</v>
      </c>
      <c r="I608" s="9">
        <f t="shared" ca="1" si="72"/>
        <v>0.63</v>
      </c>
      <c r="J608" s="1" t="str">
        <f t="shared" si="73"/>
        <v>August</v>
      </c>
      <c r="K608" s="1">
        <f t="shared" si="74"/>
        <v>8</v>
      </c>
      <c r="L608" s="1" t="str">
        <f t="shared" si="75"/>
        <v>2020</v>
      </c>
      <c r="M608" s="1">
        <f t="shared" si="76"/>
        <v>35</v>
      </c>
      <c r="N608" s="10">
        <f t="shared" si="77"/>
        <v>3</v>
      </c>
    </row>
    <row r="609" spans="1:14" x14ac:dyDescent="0.25">
      <c r="A609" s="7">
        <v>44073</v>
      </c>
      <c r="B609" s="1" t="s">
        <v>24</v>
      </c>
      <c r="C609" s="1" t="str">
        <f>VLOOKUP(B609,Datos1!$F$1:$H$52,3,FALSE)</f>
        <v>Medium-sized business</v>
      </c>
      <c r="D609" s="1" t="str">
        <f ca="1">VLOOKUP(IF(RANDBETWEEN(1,100)&lt;=60, 1, IF(RANDBETWEEN(1,100)&lt;=75, 2, 3)),Datos1!$B$62:$C$64,2,FALSE)</f>
        <v>FMCG</v>
      </c>
      <c r="E609" s="1" t="str">
        <f ca="1">VLOOKUP(IF(RANDBETWEEN(1,100)&lt;=70, 1, IF(RANDBETWEEN(1,100)&lt;=70+10, 2, IF(RANDBETWEEN(1,100)&lt;=70+10+10, 3, IF(RANDBETWEEN(1,100)&lt;=70+10+10+10, 4, 5)))),Datos1!$B$66:$C$70,2,FALSE)</f>
        <v>Pending</v>
      </c>
      <c r="F609" s="1" t="str">
        <f>VLOOKUP(B609,Datos1!$F$1:$H$52,2,FALSE)</f>
        <v>Misuri</v>
      </c>
      <c r="G609" s="8">
        <f t="shared" ca="1" si="78"/>
        <v>287930</v>
      </c>
      <c r="H609" s="8">
        <f t="shared" ca="1" si="79"/>
        <v>187154.5</v>
      </c>
      <c r="I609" s="9">
        <f t="shared" ca="1" si="72"/>
        <v>0.65</v>
      </c>
      <c r="J609" s="1" t="str">
        <f t="shared" si="73"/>
        <v>August</v>
      </c>
      <c r="K609" s="1">
        <f t="shared" si="74"/>
        <v>8</v>
      </c>
      <c r="L609" s="1" t="str">
        <f t="shared" si="75"/>
        <v>2020</v>
      </c>
      <c r="M609" s="1">
        <f t="shared" si="76"/>
        <v>35</v>
      </c>
      <c r="N609" s="10">
        <f t="shared" si="77"/>
        <v>3</v>
      </c>
    </row>
    <row r="610" spans="1:14" x14ac:dyDescent="0.25">
      <c r="A610" s="7">
        <v>44074</v>
      </c>
      <c r="B610" s="1" t="s">
        <v>48</v>
      </c>
      <c r="C610" s="1" t="str">
        <f>VLOOKUP(B610,Datos1!$F$1:$H$52,3,FALSE)</f>
        <v>Corporation</v>
      </c>
      <c r="D610" s="1" t="str">
        <f ca="1">VLOOKUP(IF(RANDBETWEEN(1,100)&lt;=60, 1, IF(RANDBETWEEN(1,100)&lt;=75, 2, 3)),Datos1!$B$62:$C$64,2,FALSE)</f>
        <v>FMCG</v>
      </c>
      <c r="E610" s="1" t="str">
        <f ca="1">VLOOKUP(IF(RANDBETWEEN(1,100)&lt;=70, 1, IF(RANDBETWEEN(1,100)&lt;=70+10, 2, IF(RANDBETWEEN(1,100)&lt;=70+10+10, 3, IF(RANDBETWEEN(1,100)&lt;=70+10+10+10, 4, 5)))),Datos1!$B$66:$C$70,2,FALSE)</f>
        <v>Paid</v>
      </c>
      <c r="F610" s="1" t="str">
        <f>VLOOKUP(B610,Datos1!$F$1:$H$52,2,FALSE)</f>
        <v>California</v>
      </c>
      <c r="G610" s="8">
        <f t="shared" ca="1" si="78"/>
        <v>1741389</v>
      </c>
      <c r="H610" s="8">
        <f t="shared" ca="1" si="79"/>
        <v>1010005.6199999999</v>
      </c>
      <c r="I610" s="9">
        <f t="shared" ca="1" si="72"/>
        <v>0.57999999999999996</v>
      </c>
      <c r="J610" s="1" t="str">
        <f t="shared" si="73"/>
        <v>August</v>
      </c>
      <c r="K610" s="1">
        <f t="shared" si="74"/>
        <v>8</v>
      </c>
      <c r="L610" s="1" t="str">
        <f t="shared" si="75"/>
        <v>2020</v>
      </c>
      <c r="M610" s="1">
        <f t="shared" si="76"/>
        <v>36</v>
      </c>
      <c r="N610" s="10">
        <f t="shared" si="77"/>
        <v>3</v>
      </c>
    </row>
    <row r="611" spans="1:14" x14ac:dyDescent="0.25">
      <c r="A611" s="7">
        <v>44075</v>
      </c>
      <c r="B611" s="1" t="s">
        <v>47</v>
      </c>
      <c r="C611" s="1" t="str">
        <f>VLOOKUP(B611,Datos1!$F$1:$H$52,3,FALSE)</f>
        <v>Medium-sized business</v>
      </c>
      <c r="D611" s="1" t="str">
        <f ca="1">VLOOKUP(IF(RANDBETWEEN(1,100)&lt;=60, 1, IF(RANDBETWEEN(1,100)&lt;=75, 2, 3)),Datos1!$B$62:$C$64,2,FALSE)</f>
        <v>FMCG</v>
      </c>
      <c r="E611" s="1" t="str">
        <f ca="1">VLOOKUP(IF(RANDBETWEEN(1,100)&lt;=70, 1, IF(RANDBETWEEN(1,100)&lt;=70+10, 2, IF(RANDBETWEEN(1,100)&lt;=70+10+10, 3, IF(RANDBETWEEN(1,100)&lt;=70+10+10+10, 4, 5)))),Datos1!$B$66:$C$70,2,FALSE)</f>
        <v>Pending</v>
      </c>
      <c r="F611" s="1" t="str">
        <f>VLOOKUP(B611,Datos1!$F$1:$H$52,2,FALSE)</f>
        <v>Misuri</v>
      </c>
      <c r="G611" s="8">
        <f t="shared" ca="1" si="78"/>
        <v>460292</v>
      </c>
      <c r="H611" s="8">
        <f t="shared" ca="1" si="79"/>
        <v>230146</v>
      </c>
      <c r="I611" s="9">
        <f t="shared" ca="1" si="72"/>
        <v>0.5</v>
      </c>
      <c r="J611" s="1" t="str">
        <f t="shared" si="73"/>
        <v>September</v>
      </c>
      <c r="K611" s="1">
        <f t="shared" si="74"/>
        <v>9</v>
      </c>
      <c r="L611" s="1" t="str">
        <f t="shared" si="75"/>
        <v>2020</v>
      </c>
      <c r="M611" s="1">
        <f t="shared" si="76"/>
        <v>36</v>
      </c>
      <c r="N611" s="10">
        <f t="shared" si="77"/>
        <v>3</v>
      </c>
    </row>
    <row r="612" spans="1:14" x14ac:dyDescent="0.25">
      <c r="A612" s="7">
        <v>44076</v>
      </c>
      <c r="B612" s="1" t="s">
        <v>27</v>
      </c>
      <c r="C612" s="1" t="str">
        <f>VLOOKUP(B612,Datos1!$F$1:$H$52,3,FALSE)</f>
        <v>Corporation</v>
      </c>
      <c r="D612" s="1" t="str">
        <f ca="1">VLOOKUP(IF(RANDBETWEEN(1,100)&lt;=60, 1, IF(RANDBETWEEN(1,100)&lt;=75, 2, 3)),Datos1!$B$62:$C$64,2,FALSE)</f>
        <v>Contract Manufacturing</v>
      </c>
      <c r="E612" s="1" t="str">
        <f ca="1">VLOOKUP(IF(RANDBETWEEN(1,100)&lt;=70, 1, IF(RANDBETWEEN(1,100)&lt;=70+10, 2, IF(RANDBETWEEN(1,100)&lt;=70+10+10, 3, IF(RANDBETWEEN(1,100)&lt;=70+10+10+10, 4, 5)))),Datos1!$B$66:$C$70,2,FALSE)</f>
        <v>Paid</v>
      </c>
      <c r="F612" s="1" t="str">
        <f>VLOOKUP(B612,Datos1!$F$1:$H$52,2,FALSE)</f>
        <v>Virginia</v>
      </c>
      <c r="G612" s="8">
        <f t="shared" ca="1" si="78"/>
        <v>582361</v>
      </c>
      <c r="H612" s="8">
        <f t="shared" ca="1" si="79"/>
        <v>221297.18</v>
      </c>
      <c r="I612" s="9">
        <f t="shared" ca="1" si="72"/>
        <v>0.38</v>
      </c>
      <c r="J612" s="1" t="str">
        <f t="shared" si="73"/>
        <v>September</v>
      </c>
      <c r="K612" s="1">
        <f t="shared" si="74"/>
        <v>9</v>
      </c>
      <c r="L612" s="1" t="str">
        <f t="shared" si="75"/>
        <v>2020</v>
      </c>
      <c r="M612" s="1">
        <f t="shared" si="76"/>
        <v>36</v>
      </c>
      <c r="N612" s="10">
        <f t="shared" si="77"/>
        <v>3</v>
      </c>
    </row>
    <row r="613" spans="1:14" x14ac:dyDescent="0.25">
      <c r="A613" s="7">
        <v>44077</v>
      </c>
      <c r="B613" s="1" t="s">
        <v>27</v>
      </c>
      <c r="C613" s="1" t="str">
        <f>VLOOKUP(B613,Datos1!$F$1:$H$52,3,FALSE)</f>
        <v>Corporation</v>
      </c>
      <c r="D613" s="1" t="str">
        <f ca="1">VLOOKUP(IF(RANDBETWEEN(1,100)&lt;=60, 1, IF(RANDBETWEEN(1,100)&lt;=75, 2, 3)),Datos1!$B$62:$C$64,2,FALSE)</f>
        <v>Contract Manufacturing</v>
      </c>
      <c r="E613" s="1" t="str">
        <f ca="1">VLOOKUP(IF(RANDBETWEEN(1,100)&lt;=70, 1, IF(RANDBETWEEN(1,100)&lt;=70+10, 2, IF(RANDBETWEEN(1,100)&lt;=70+10+10, 3, IF(RANDBETWEEN(1,100)&lt;=70+10+10+10, 4, 5)))),Datos1!$B$66:$C$70,2,FALSE)</f>
        <v>Paid</v>
      </c>
      <c r="F613" s="1" t="str">
        <f>VLOOKUP(B613,Datos1!$F$1:$H$52,2,FALSE)</f>
        <v>Virginia</v>
      </c>
      <c r="G613" s="8">
        <f t="shared" ca="1" si="78"/>
        <v>1366848</v>
      </c>
      <c r="H613" s="8">
        <f t="shared" ca="1" si="79"/>
        <v>437391.35999999999</v>
      </c>
      <c r="I613" s="9">
        <f t="shared" ca="1" si="72"/>
        <v>0.32</v>
      </c>
      <c r="J613" s="1" t="str">
        <f t="shared" si="73"/>
        <v>September</v>
      </c>
      <c r="K613" s="1">
        <f t="shared" si="74"/>
        <v>9</v>
      </c>
      <c r="L613" s="1" t="str">
        <f t="shared" si="75"/>
        <v>2020</v>
      </c>
      <c r="M613" s="1">
        <f t="shared" si="76"/>
        <v>36</v>
      </c>
      <c r="N613" s="10">
        <f t="shared" si="77"/>
        <v>3</v>
      </c>
    </row>
    <row r="614" spans="1:14" x14ac:dyDescent="0.25">
      <c r="A614" s="7">
        <v>44078</v>
      </c>
      <c r="B614" s="1" t="s">
        <v>19</v>
      </c>
      <c r="C614" s="1" t="str">
        <f>VLOOKUP(B614,Datos1!$F$1:$H$52,3,FALSE)</f>
        <v>Corporation</v>
      </c>
      <c r="D614" s="1" t="str">
        <f ca="1">VLOOKUP(IF(RANDBETWEEN(1,100)&lt;=60, 1, IF(RANDBETWEEN(1,100)&lt;=75, 2, 3)),Datos1!$B$62:$C$64,2,FALSE)</f>
        <v>Contract Manufacturing</v>
      </c>
      <c r="E614" s="1" t="str">
        <f ca="1">VLOOKUP(IF(RANDBETWEEN(1,100)&lt;=70, 1, IF(RANDBETWEEN(1,100)&lt;=70+10, 2, IF(RANDBETWEEN(1,100)&lt;=70+10+10, 3, IF(RANDBETWEEN(1,100)&lt;=70+10+10+10, 4, 5)))),Datos1!$B$66:$C$70,2,FALSE)</f>
        <v>Pending</v>
      </c>
      <c r="F614" s="1" t="str">
        <f>VLOOKUP(B614,Datos1!$F$1:$H$52,2,FALSE)</f>
        <v>Virginia</v>
      </c>
      <c r="G614" s="8">
        <f t="shared" ca="1" si="78"/>
        <v>1403424</v>
      </c>
      <c r="H614" s="8">
        <f t="shared" ca="1" si="79"/>
        <v>547335.36</v>
      </c>
      <c r="I614" s="9">
        <f t="shared" ca="1" si="72"/>
        <v>0.39</v>
      </c>
      <c r="J614" s="1" t="str">
        <f t="shared" si="73"/>
        <v>September</v>
      </c>
      <c r="K614" s="1">
        <f t="shared" si="74"/>
        <v>9</v>
      </c>
      <c r="L614" s="1" t="str">
        <f t="shared" si="75"/>
        <v>2020</v>
      </c>
      <c r="M614" s="1">
        <f t="shared" si="76"/>
        <v>36</v>
      </c>
      <c r="N614" s="10">
        <f t="shared" si="77"/>
        <v>3</v>
      </c>
    </row>
    <row r="615" spans="1:14" x14ac:dyDescent="0.25">
      <c r="A615" s="7">
        <v>44079</v>
      </c>
      <c r="B615" s="1" t="s">
        <v>20</v>
      </c>
      <c r="C615" s="1" t="str">
        <f>VLOOKUP(B615,Datos1!$F$1:$H$52,3,FALSE)</f>
        <v>Corporation</v>
      </c>
      <c r="D615" s="1" t="str">
        <f ca="1">VLOOKUP(IF(RANDBETWEEN(1,100)&lt;=60, 1, IF(RANDBETWEEN(1,100)&lt;=75, 2, 3)),Datos1!$B$62:$C$64,2,FALSE)</f>
        <v>FMCG</v>
      </c>
      <c r="E615" s="1" t="str">
        <f ca="1">VLOOKUP(IF(RANDBETWEEN(1,100)&lt;=70, 1, IF(RANDBETWEEN(1,100)&lt;=70+10, 2, IF(RANDBETWEEN(1,100)&lt;=70+10+10, 3, IF(RANDBETWEEN(1,100)&lt;=70+10+10+10, 4, 5)))),Datos1!$B$66:$C$70,2,FALSE)</f>
        <v>Pending</v>
      </c>
      <c r="F615" s="1" t="str">
        <f>VLOOKUP(B615,Datos1!$F$1:$H$52,2,FALSE)</f>
        <v>Georgia</v>
      </c>
      <c r="G615" s="8">
        <f t="shared" ca="1" si="78"/>
        <v>536635</v>
      </c>
      <c r="H615" s="8">
        <f t="shared" ca="1" si="79"/>
        <v>279050.2</v>
      </c>
      <c r="I615" s="9">
        <f t="shared" ca="1" si="72"/>
        <v>0.52</v>
      </c>
      <c r="J615" s="1" t="str">
        <f t="shared" si="73"/>
        <v>September</v>
      </c>
      <c r="K615" s="1">
        <f t="shared" si="74"/>
        <v>9</v>
      </c>
      <c r="L615" s="1" t="str">
        <f t="shared" si="75"/>
        <v>2020</v>
      </c>
      <c r="M615" s="1">
        <f t="shared" si="76"/>
        <v>36</v>
      </c>
      <c r="N615" s="10">
        <f t="shared" si="77"/>
        <v>3</v>
      </c>
    </row>
    <row r="616" spans="1:14" x14ac:dyDescent="0.25">
      <c r="A616" s="7">
        <v>44080</v>
      </c>
      <c r="B616" s="1" t="s">
        <v>61</v>
      </c>
      <c r="C616" s="1" t="str">
        <f>VLOOKUP(B616,Datos1!$F$1:$H$52,3,FALSE)</f>
        <v>Corporation</v>
      </c>
      <c r="D616" s="1" t="str">
        <f ca="1">VLOOKUP(IF(RANDBETWEEN(1,100)&lt;=60, 1, IF(RANDBETWEEN(1,100)&lt;=75, 2, 3)),Datos1!$B$62:$C$64,2,FALSE)</f>
        <v>FMCG</v>
      </c>
      <c r="E616" s="1" t="str">
        <f ca="1">VLOOKUP(IF(RANDBETWEEN(1,100)&lt;=70, 1, IF(RANDBETWEEN(1,100)&lt;=70+10, 2, IF(RANDBETWEEN(1,100)&lt;=70+10+10, 3, IF(RANDBETWEEN(1,100)&lt;=70+10+10+10, 4, 5)))),Datos1!$B$66:$C$70,2,FALSE)</f>
        <v>Paid</v>
      </c>
      <c r="F616" s="1" t="str">
        <f>VLOOKUP(B616,Datos1!$F$1:$H$52,2,FALSE)</f>
        <v>Washington</v>
      </c>
      <c r="G616" s="8">
        <f t="shared" ca="1" si="78"/>
        <v>514642</v>
      </c>
      <c r="H616" s="8">
        <f t="shared" ca="1" si="79"/>
        <v>200710.38</v>
      </c>
      <c r="I616" s="9">
        <f t="shared" ca="1" si="72"/>
        <v>0.39</v>
      </c>
      <c r="J616" s="1" t="str">
        <f t="shared" si="73"/>
        <v>September</v>
      </c>
      <c r="K616" s="1">
        <f t="shared" si="74"/>
        <v>9</v>
      </c>
      <c r="L616" s="1" t="str">
        <f t="shared" si="75"/>
        <v>2020</v>
      </c>
      <c r="M616" s="1">
        <f t="shared" si="76"/>
        <v>36</v>
      </c>
      <c r="N616" s="10">
        <f t="shared" si="77"/>
        <v>3</v>
      </c>
    </row>
    <row r="617" spans="1:14" x14ac:dyDescent="0.25">
      <c r="A617" s="7">
        <v>44081</v>
      </c>
      <c r="B617" s="1" t="s">
        <v>27</v>
      </c>
      <c r="C617" s="1" t="str">
        <f>VLOOKUP(B617,Datos1!$F$1:$H$52,3,FALSE)</f>
        <v>Corporation</v>
      </c>
      <c r="D617" s="1" t="str">
        <f ca="1">VLOOKUP(IF(RANDBETWEEN(1,100)&lt;=60, 1, IF(RANDBETWEEN(1,100)&lt;=75, 2, 3)),Datos1!$B$62:$C$64,2,FALSE)</f>
        <v>FMCG</v>
      </c>
      <c r="E6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617" s="1" t="str">
        <f>VLOOKUP(B617,Datos1!$F$1:$H$52,2,FALSE)</f>
        <v>Virginia</v>
      </c>
      <c r="G617" s="8">
        <f t="shared" ca="1" si="78"/>
        <v>1155589</v>
      </c>
      <c r="H617" s="8">
        <f t="shared" ca="1" si="79"/>
        <v>670241.62</v>
      </c>
      <c r="I617" s="9">
        <f t="shared" ca="1" si="72"/>
        <v>0.57999999999999996</v>
      </c>
      <c r="J617" s="1" t="str">
        <f t="shared" si="73"/>
        <v>September</v>
      </c>
      <c r="K617" s="1">
        <f t="shared" si="74"/>
        <v>9</v>
      </c>
      <c r="L617" s="1" t="str">
        <f t="shared" si="75"/>
        <v>2020</v>
      </c>
      <c r="M617" s="1">
        <f t="shared" si="76"/>
        <v>37</v>
      </c>
      <c r="N617" s="10">
        <f t="shared" si="77"/>
        <v>3</v>
      </c>
    </row>
    <row r="618" spans="1:14" x14ac:dyDescent="0.25">
      <c r="A618" s="7">
        <v>44082</v>
      </c>
      <c r="B618" s="1" t="s">
        <v>15</v>
      </c>
      <c r="C618" s="1" t="str">
        <f>VLOOKUP(B618,Datos1!$F$1:$H$52,3,FALSE)</f>
        <v>Medium-sized business</v>
      </c>
      <c r="D618" s="1" t="str">
        <f ca="1">VLOOKUP(IF(RANDBETWEEN(1,100)&lt;=60, 1, IF(RANDBETWEEN(1,100)&lt;=75, 2, 3)),Datos1!$B$62:$C$64,2,FALSE)</f>
        <v>FMCG</v>
      </c>
      <c r="E618" s="1" t="str">
        <f ca="1">VLOOKUP(IF(RANDBETWEEN(1,100)&lt;=70, 1, IF(RANDBETWEEN(1,100)&lt;=70+10, 2, IF(RANDBETWEEN(1,100)&lt;=70+10+10, 3, IF(RANDBETWEEN(1,100)&lt;=70+10+10+10, 4, 5)))),Datos1!$B$66:$C$70,2,FALSE)</f>
        <v>Paid</v>
      </c>
      <c r="F618" s="1" t="str">
        <f>VLOOKUP(B618,Datos1!$F$1:$H$52,2,FALSE)</f>
        <v>Míchigan</v>
      </c>
      <c r="G618" s="8">
        <f t="shared" ca="1" si="78"/>
        <v>447944</v>
      </c>
      <c r="H618" s="8">
        <f t="shared" ca="1" si="79"/>
        <v>165739.28</v>
      </c>
      <c r="I618" s="9">
        <f t="shared" ca="1" si="72"/>
        <v>0.37</v>
      </c>
      <c r="J618" s="1" t="str">
        <f t="shared" si="73"/>
        <v>September</v>
      </c>
      <c r="K618" s="1">
        <f t="shared" si="74"/>
        <v>9</v>
      </c>
      <c r="L618" s="1" t="str">
        <f t="shared" si="75"/>
        <v>2020</v>
      </c>
      <c r="M618" s="1">
        <f t="shared" si="76"/>
        <v>37</v>
      </c>
      <c r="N618" s="10">
        <f t="shared" si="77"/>
        <v>3</v>
      </c>
    </row>
    <row r="619" spans="1:14" x14ac:dyDescent="0.25">
      <c r="A619" s="7">
        <v>44083</v>
      </c>
      <c r="B619" s="1" t="s">
        <v>34</v>
      </c>
      <c r="C619" s="1" t="str">
        <f>VLOOKUP(B619,Datos1!$F$1:$H$52,3,FALSE)</f>
        <v>Medium-sized business</v>
      </c>
      <c r="D619" s="1" t="str">
        <f ca="1">VLOOKUP(IF(RANDBETWEEN(1,100)&lt;=60, 1, IF(RANDBETWEEN(1,100)&lt;=75, 2, 3)),Datos1!$B$62:$C$64,2,FALSE)</f>
        <v>Contract Manufacturing</v>
      </c>
      <c r="E619" s="1" t="str">
        <f ca="1">VLOOKUP(IF(RANDBETWEEN(1,100)&lt;=70, 1, IF(RANDBETWEEN(1,100)&lt;=70+10, 2, IF(RANDBETWEEN(1,100)&lt;=70+10+10, 3, IF(RANDBETWEEN(1,100)&lt;=70+10+10+10, 4, 5)))),Datos1!$B$66:$C$70,2,FALSE)</f>
        <v>Paid</v>
      </c>
      <c r="F619" s="1" t="str">
        <f>VLOOKUP(B619,Datos1!$F$1:$H$52,2,FALSE)</f>
        <v>California</v>
      </c>
      <c r="G619" s="8">
        <f t="shared" ca="1" si="78"/>
        <v>368599</v>
      </c>
      <c r="H619" s="8">
        <f t="shared" ca="1" si="79"/>
        <v>143753.61000000002</v>
      </c>
      <c r="I619" s="9">
        <f t="shared" ca="1" si="72"/>
        <v>0.39</v>
      </c>
      <c r="J619" s="1" t="str">
        <f t="shared" si="73"/>
        <v>September</v>
      </c>
      <c r="K619" s="1">
        <f t="shared" si="74"/>
        <v>9</v>
      </c>
      <c r="L619" s="1" t="str">
        <f t="shared" si="75"/>
        <v>2020</v>
      </c>
      <c r="M619" s="1">
        <f t="shared" si="76"/>
        <v>37</v>
      </c>
      <c r="N619" s="10">
        <f t="shared" si="77"/>
        <v>3</v>
      </c>
    </row>
    <row r="620" spans="1:14" x14ac:dyDescent="0.25">
      <c r="A620" s="7">
        <v>44084</v>
      </c>
      <c r="B620" s="1" t="s">
        <v>48</v>
      </c>
      <c r="C620" s="1" t="str">
        <f>VLOOKUP(B620,Datos1!$F$1:$H$52,3,FALSE)</f>
        <v>Corporation</v>
      </c>
      <c r="D620" s="1" t="str">
        <f ca="1">VLOOKUP(IF(RANDBETWEEN(1,100)&lt;=60, 1, IF(RANDBETWEEN(1,100)&lt;=75, 2, 3)),Datos1!$B$62:$C$64,2,FALSE)</f>
        <v>FMCG</v>
      </c>
      <c r="E620" s="1" t="str">
        <f ca="1">VLOOKUP(IF(RANDBETWEEN(1,100)&lt;=70, 1, IF(RANDBETWEEN(1,100)&lt;=70+10, 2, IF(RANDBETWEEN(1,100)&lt;=70+10+10, 3, IF(RANDBETWEEN(1,100)&lt;=70+10+10+10, 4, 5)))),Datos1!$B$66:$C$70,2,FALSE)</f>
        <v>Paid</v>
      </c>
      <c r="F620" s="1" t="str">
        <f>VLOOKUP(B620,Datos1!$F$1:$H$52,2,FALSE)</f>
        <v>California</v>
      </c>
      <c r="G620" s="8">
        <f t="shared" ca="1" si="78"/>
        <v>1456698</v>
      </c>
      <c r="H620" s="8">
        <f t="shared" ca="1" si="79"/>
        <v>742915.98</v>
      </c>
      <c r="I620" s="9">
        <f t="shared" ca="1" si="72"/>
        <v>0.51</v>
      </c>
      <c r="J620" s="1" t="str">
        <f t="shared" si="73"/>
        <v>September</v>
      </c>
      <c r="K620" s="1">
        <f t="shared" si="74"/>
        <v>9</v>
      </c>
      <c r="L620" s="1" t="str">
        <f t="shared" si="75"/>
        <v>2020</v>
      </c>
      <c r="M620" s="1">
        <f t="shared" si="76"/>
        <v>37</v>
      </c>
      <c r="N620" s="10">
        <f t="shared" si="77"/>
        <v>3</v>
      </c>
    </row>
    <row r="621" spans="1:14" x14ac:dyDescent="0.25">
      <c r="A621" s="7">
        <v>44085</v>
      </c>
      <c r="B621" s="1" t="s">
        <v>15</v>
      </c>
      <c r="C621" s="1" t="str">
        <f>VLOOKUP(B621,Datos1!$F$1:$H$52,3,FALSE)</f>
        <v>Medium-sized business</v>
      </c>
      <c r="D621" s="1" t="str">
        <f ca="1">VLOOKUP(IF(RANDBETWEEN(1,100)&lt;=60, 1, IF(RANDBETWEEN(1,100)&lt;=75, 2, 3)),Datos1!$B$62:$C$64,2,FALSE)</f>
        <v>FMCG</v>
      </c>
      <c r="E621" s="1" t="str">
        <f ca="1">VLOOKUP(IF(RANDBETWEEN(1,100)&lt;=70, 1, IF(RANDBETWEEN(1,100)&lt;=70+10, 2, IF(RANDBETWEEN(1,100)&lt;=70+10+10, 3, IF(RANDBETWEEN(1,100)&lt;=70+10+10+10, 4, 5)))),Datos1!$B$66:$C$70,2,FALSE)</f>
        <v>Paid</v>
      </c>
      <c r="F621" s="1" t="str">
        <f>VLOOKUP(B621,Datos1!$F$1:$H$52,2,FALSE)</f>
        <v>Míchigan</v>
      </c>
      <c r="G621" s="8">
        <f t="shared" ca="1" si="78"/>
        <v>414327</v>
      </c>
      <c r="H621" s="8">
        <f t="shared" ca="1" si="79"/>
        <v>219593.31</v>
      </c>
      <c r="I621" s="9">
        <f t="shared" ca="1" si="72"/>
        <v>0.53</v>
      </c>
      <c r="J621" s="1" t="str">
        <f t="shared" si="73"/>
        <v>September</v>
      </c>
      <c r="K621" s="1">
        <f t="shared" si="74"/>
        <v>9</v>
      </c>
      <c r="L621" s="1" t="str">
        <f t="shared" si="75"/>
        <v>2020</v>
      </c>
      <c r="M621" s="1">
        <f t="shared" si="76"/>
        <v>37</v>
      </c>
      <c r="N621" s="10">
        <f t="shared" si="77"/>
        <v>3</v>
      </c>
    </row>
    <row r="622" spans="1:14" x14ac:dyDescent="0.25">
      <c r="A622" s="7">
        <v>44086</v>
      </c>
      <c r="B622" s="1" t="s">
        <v>49</v>
      </c>
      <c r="C622" s="1" t="str">
        <f>VLOOKUP(B622,Datos1!$F$1:$H$52,3,FALSE)</f>
        <v>Corporation</v>
      </c>
      <c r="D622" s="1" t="str">
        <f ca="1">VLOOKUP(IF(RANDBETWEEN(1,100)&lt;=60, 1, IF(RANDBETWEEN(1,100)&lt;=75, 2, 3)),Datos1!$B$62:$C$64,2,FALSE)</f>
        <v>FMCG</v>
      </c>
      <c r="E622" s="1" t="str">
        <f ca="1">VLOOKUP(IF(RANDBETWEEN(1,100)&lt;=70, 1, IF(RANDBETWEEN(1,100)&lt;=70+10, 2, IF(RANDBETWEEN(1,100)&lt;=70+10+10, 3, IF(RANDBETWEEN(1,100)&lt;=70+10+10+10, 4, 5)))),Datos1!$B$66:$C$70,2,FALSE)</f>
        <v>Paid</v>
      </c>
      <c r="F622" s="1" t="str">
        <f>VLOOKUP(B622,Datos1!$F$1:$H$52,2,FALSE)</f>
        <v>Texas</v>
      </c>
      <c r="G622" s="8">
        <f t="shared" ca="1" si="78"/>
        <v>1432524</v>
      </c>
      <c r="H622" s="8">
        <f t="shared" ca="1" si="79"/>
        <v>601660.07999999996</v>
      </c>
      <c r="I622" s="9">
        <f t="shared" ca="1" si="72"/>
        <v>0.42</v>
      </c>
      <c r="J622" s="1" t="str">
        <f t="shared" si="73"/>
        <v>September</v>
      </c>
      <c r="K622" s="1">
        <f t="shared" si="74"/>
        <v>9</v>
      </c>
      <c r="L622" s="1" t="str">
        <f t="shared" si="75"/>
        <v>2020</v>
      </c>
      <c r="M622" s="1">
        <f t="shared" si="76"/>
        <v>37</v>
      </c>
      <c r="N622" s="10">
        <f t="shared" si="77"/>
        <v>3</v>
      </c>
    </row>
    <row r="623" spans="1:14" x14ac:dyDescent="0.25">
      <c r="A623" s="7">
        <v>44087</v>
      </c>
      <c r="B623" s="1" t="s">
        <v>38</v>
      </c>
      <c r="C623" s="1" t="str">
        <f>VLOOKUP(B623,Datos1!$F$1:$H$52,3,FALSE)</f>
        <v>Small business</v>
      </c>
      <c r="D623" s="1" t="str">
        <f ca="1">VLOOKUP(IF(RANDBETWEEN(1,100)&lt;=60, 1, IF(RANDBETWEEN(1,100)&lt;=75, 2, 3)),Datos1!$B$62:$C$64,2,FALSE)</f>
        <v>Industrial cereal products</v>
      </c>
      <c r="E623" s="1" t="str">
        <f ca="1">VLOOKUP(IF(RANDBETWEEN(1,100)&lt;=70, 1, IF(RANDBETWEEN(1,100)&lt;=70+10, 2, IF(RANDBETWEEN(1,100)&lt;=70+10+10, 3, IF(RANDBETWEEN(1,100)&lt;=70+10+10+10, 4, 5)))),Datos1!$B$66:$C$70,2,FALSE)</f>
        <v>Paid</v>
      </c>
      <c r="F623" s="1" t="str">
        <f>VLOOKUP(B623,Datos1!$F$1:$H$52,2,FALSE)</f>
        <v>Tennessee</v>
      </c>
      <c r="G623" s="8">
        <f t="shared" ca="1" si="78"/>
        <v>218666</v>
      </c>
      <c r="H623" s="8">
        <f t="shared" ca="1" si="79"/>
        <v>65599.8</v>
      </c>
      <c r="I623" s="9">
        <f t="shared" ca="1" si="72"/>
        <v>0.3</v>
      </c>
      <c r="J623" s="1" t="str">
        <f t="shared" si="73"/>
        <v>September</v>
      </c>
      <c r="K623" s="1">
        <f t="shared" si="74"/>
        <v>9</v>
      </c>
      <c r="L623" s="1" t="str">
        <f t="shared" si="75"/>
        <v>2020</v>
      </c>
      <c r="M623" s="1">
        <f t="shared" si="76"/>
        <v>37</v>
      </c>
      <c r="N623" s="10">
        <f t="shared" si="77"/>
        <v>3</v>
      </c>
    </row>
    <row r="624" spans="1:14" x14ac:dyDescent="0.25">
      <c r="A624" s="7">
        <v>44088</v>
      </c>
      <c r="B624" s="1" t="s">
        <v>54</v>
      </c>
      <c r="C624" s="1" t="str">
        <f>VLOOKUP(B624,Datos1!$F$1:$H$52,3,FALSE)</f>
        <v>Small business</v>
      </c>
      <c r="D624" s="1" t="str">
        <f ca="1">VLOOKUP(IF(RANDBETWEEN(1,100)&lt;=60, 1, IF(RANDBETWEEN(1,100)&lt;=75, 2, 3)),Datos1!$B$62:$C$64,2,FALSE)</f>
        <v>FMCG</v>
      </c>
      <c r="E624" s="1" t="str">
        <f ca="1">VLOOKUP(IF(RANDBETWEEN(1,100)&lt;=70, 1, IF(RANDBETWEEN(1,100)&lt;=70+10, 2, IF(RANDBETWEEN(1,100)&lt;=70+10+10, 3, IF(RANDBETWEEN(1,100)&lt;=70+10+10+10, 4, 5)))),Datos1!$B$66:$C$70,2,FALSE)</f>
        <v>Paid</v>
      </c>
      <c r="F624" s="1" t="str">
        <f>VLOOKUP(B624,Datos1!$F$1:$H$52,2,FALSE)</f>
        <v>Nueva York</v>
      </c>
      <c r="G624" s="8">
        <f t="shared" ca="1" si="78"/>
        <v>96234</v>
      </c>
      <c r="H624" s="8">
        <f t="shared" ca="1" si="79"/>
        <v>34644.239999999998</v>
      </c>
      <c r="I624" s="9">
        <f t="shared" ca="1" si="72"/>
        <v>0.36</v>
      </c>
      <c r="J624" s="1" t="str">
        <f t="shared" si="73"/>
        <v>September</v>
      </c>
      <c r="K624" s="1">
        <f t="shared" si="74"/>
        <v>9</v>
      </c>
      <c r="L624" s="1" t="str">
        <f t="shared" si="75"/>
        <v>2020</v>
      </c>
      <c r="M624" s="1">
        <f t="shared" si="76"/>
        <v>38</v>
      </c>
      <c r="N624" s="10">
        <f t="shared" si="77"/>
        <v>3</v>
      </c>
    </row>
    <row r="625" spans="1:14" x14ac:dyDescent="0.25">
      <c r="A625" s="7">
        <v>44089</v>
      </c>
      <c r="B625" s="1" t="s">
        <v>62</v>
      </c>
      <c r="C625" s="1" t="str">
        <f>VLOOKUP(B625,Datos1!$F$1:$H$52,3,FALSE)</f>
        <v>Corporation</v>
      </c>
      <c r="D625" s="1" t="str">
        <f ca="1">VLOOKUP(IF(RANDBETWEEN(1,100)&lt;=60, 1, IF(RANDBETWEEN(1,100)&lt;=75, 2, 3)),Datos1!$B$62:$C$64,2,FALSE)</f>
        <v>FMCG</v>
      </c>
      <c r="E625" s="1" t="str">
        <f ca="1">VLOOKUP(IF(RANDBETWEEN(1,100)&lt;=70, 1, IF(RANDBETWEEN(1,100)&lt;=70+10, 2, IF(RANDBETWEEN(1,100)&lt;=70+10+10, 3, IF(RANDBETWEEN(1,100)&lt;=70+10+10+10, 4, 5)))),Datos1!$B$66:$C$70,2,FALSE)</f>
        <v>Overdue</v>
      </c>
      <c r="F625" s="1" t="str">
        <f>VLOOKUP(B625,Datos1!$F$1:$H$52,2,FALSE)</f>
        <v>Arizona</v>
      </c>
      <c r="G625" s="8">
        <f t="shared" ca="1" si="78"/>
        <v>875240</v>
      </c>
      <c r="H625" s="8">
        <f t="shared" ca="1" si="79"/>
        <v>420115.20000000001</v>
      </c>
      <c r="I625" s="9">
        <f t="shared" ca="1" si="72"/>
        <v>0.48</v>
      </c>
      <c r="J625" s="1" t="str">
        <f t="shared" si="73"/>
        <v>September</v>
      </c>
      <c r="K625" s="1">
        <f t="shared" si="74"/>
        <v>9</v>
      </c>
      <c r="L625" s="1" t="str">
        <f t="shared" si="75"/>
        <v>2020</v>
      </c>
      <c r="M625" s="1">
        <f t="shared" si="76"/>
        <v>38</v>
      </c>
      <c r="N625" s="10">
        <f t="shared" si="77"/>
        <v>3</v>
      </c>
    </row>
    <row r="626" spans="1:14" x14ac:dyDescent="0.25">
      <c r="A626" s="7">
        <v>44090</v>
      </c>
      <c r="B626" s="1" t="s">
        <v>60</v>
      </c>
      <c r="C626" s="1" t="str">
        <f>VLOOKUP(B626,Datos1!$F$1:$H$52,3,FALSE)</f>
        <v>Medium-sized business</v>
      </c>
      <c r="D626" s="1" t="str">
        <f ca="1">VLOOKUP(IF(RANDBETWEEN(1,100)&lt;=60, 1, IF(RANDBETWEEN(1,100)&lt;=75, 2, 3)),Datos1!$B$62:$C$64,2,FALSE)</f>
        <v>FMCG</v>
      </c>
      <c r="E626" s="1" t="str">
        <f ca="1">VLOOKUP(IF(RANDBETWEEN(1,100)&lt;=70, 1, IF(RANDBETWEEN(1,100)&lt;=70+10, 2, IF(RANDBETWEEN(1,100)&lt;=70+10+10, 3, IF(RANDBETWEEN(1,100)&lt;=70+10+10+10, 4, 5)))),Datos1!$B$66:$C$70,2,FALSE)</f>
        <v>Paid</v>
      </c>
      <c r="F626" s="1" t="str">
        <f>VLOOKUP(B626,Datos1!$F$1:$H$52,2,FALSE)</f>
        <v>Virginia</v>
      </c>
      <c r="G626" s="8">
        <f t="shared" ca="1" si="78"/>
        <v>269330</v>
      </c>
      <c r="H626" s="8">
        <f t="shared" ca="1" si="79"/>
        <v>107732</v>
      </c>
      <c r="I626" s="9">
        <f t="shared" ca="1" si="72"/>
        <v>0.4</v>
      </c>
      <c r="J626" s="1" t="str">
        <f t="shared" si="73"/>
        <v>September</v>
      </c>
      <c r="K626" s="1">
        <f t="shared" si="74"/>
        <v>9</v>
      </c>
      <c r="L626" s="1" t="str">
        <f t="shared" si="75"/>
        <v>2020</v>
      </c>
      <c r="M626" s="1">
        <f t="shared" si="76"/>
        <v>38</v>
      </c>
      <c r="N626" s="10">
        <f t="shared" si="77"/>
        <v>3</v>
      </c>
    </row>
    <row r="627" spans="1:14" x14ac:dyDescent="0.25">
      <c r="A627" s="7">
        <v>44091</v>
      </c>
      <c r="B627" s="1" t="s">
        <v>24</v>
      </c>
      <c r="C627" s="1" t="str">
        <f>VLOOKUP(B627,Datos1!$F$1:$H$52,3,FALSE)</f>
        <v>Medium-sized business</v>
      </c>
      <c r="D627" s="1" t="str">
        <f ca="1">VLOOKUP(IF(RANDBETWEEN(1,100)&lt;=60, 1, IF(RANDBETWEEN(1,100)&lt;=75, 2, 3)),Datos1!$B$62:$C$64,2,FALSE)</f>
        <v>Contract Manufacturing</v>
      </c>
      <c r="E627" s="1" t="str">
        <f ca="1">VLOOKUP(IF(RANDBETWEEN(1,100)&lt;=70, 1, IF(RANDBETWEEN(1,100)&lt;=70+10, 2, IF(RANDBETWEEN(1,100)&lt;=70+10+10, 3, IF(RANDBETWEEN(1,100)&lt;=70+10+10+10, 4, 5)))),Datos1!$B$66:$C$70,2,FALSE)</f>
        <v>Pending</v>
      </c>
      <c r="F627" s="1" t="str">
        <f>VLOOKUP(B627,Datos1!$F$1:$H$52,2,FALSE)</f>
        <v>Misuri</v>
      </c>
      <c r="G627" s="8">
        <f t="shared" ca="1" si="78"/>
        <v>272633</v>
      </c>
      <c r="H627" s="8">
        <f t="shared" ca="1" si="79"/>
        <v>89968.89</v>
      </c>
      <c r="I627" s="9">
        <f t="shared" ca="1" si="72"/>
        <v>0.33</v>
      </c>
      <c r="J627" s="1" t="str">
        <f t="shared" si="73"/>
        <v>September</v>
      </c>
      <c r="K627" s="1">
        <f t="shared" si="74"/>
        <v>9</v>
      </c>
      <c r="L627" s="1" t="str">
        <f t="shared" si="75"/>
        <v>2020</v>
      </c>
      <c r="M627" s="1">
        <f t="shared" si="76"/>
        <v>38</v>
      </c>
      <c r="N627" s="10">
        <f t="shared" si="77"/>
        <v>3</v>
      </c>
    </row>
    <row r="628" spans="1:14" x14ac:dyDescent="0.25">
      <c r="A628" s="7">
        <v>44092</v>
      </c>
      <c r="B628" s="1" t="s">
        <v>57</v>
      </c>
      <c r="C628" s="1" t="str">
        <f>VLOOKUP(B628,Datos1!$F$1:$H$52,3,FALSE)</f>
        <v>Small business</v>
      </c>
      <c r="D628" s="1" t="str">
        <f ca="1">VLOOKUP(IF(RANDBETWEEN(1,100)&lt;=60, 1, IF(RANDBETWEEN(1,100)&lt;=75, 2, 3)),Datos1!$B$62:$C$64,2,FALSE)</f>
        <v>Industrial cereal products</v>
      </c>
      <c r="E628" s="1" t="str">
        <f ca="1">VLOOKUP(IF(RANDBETWEEN(1,100)&lt;=70, 1, IF(RANDBETWEEN(1,100)&lt;=70+10, 2, IF(RANDBETWEEN(1,100)&lt;=70+10+10, 3, IF(RANDBETWEEN(1,100)&lt;=70+10+10+10, 4, 5)))),Datos1!$B$66:$C$70,2,FALSE)</f>
        <v>Paid</v>
      </c>
      <c r="F628" s="1" t="str">
        <f>VLOOKUP(B628,Datos1!$F$1:$H$52,2,FALSE)</f>
        <v>Florida</v>
      </c>
      <c r="G628" s="8">
        <f t="shared" ca="1" si="78"/>
        <v>150893</v>
      </c>
      <c r="H628" s="8">
        <f t="shared" ca="1" si="79"/>
        <v>36214.32</v>
      </c>
      <c r="I628" s="9">
        <f t="shared" ca="1" si="72"/>
        <v>0.24</v>
      </c>
      <c r="J628" s="1" t="str">
        <f t="shared" si="73"/>
        <v>September</v>
      </c>
      <c r="K628" s="1">
        <f t="shared" si="74"/>
        <v>9</v>
      </c>
      <c r="L628" s="1" t="str">
        <f t="shared" si="75"/>
        <v>2020</v>
      </c>
      <c r="M628" s="1">
        <f t="shared" si="76"/>
        <v>38</v>
      </c>
      <c r="N628" s="10">
        <f t="shared" si="77"/>
        <v>3</v>
      </c>
    </row>
    <row r="629" spans="1:14" x14ac:dyDescent="0.25">
      <c r="A629" s="7">
        <v>44093</v>
      </c>
      <c r="B629" s="1" t="s">
        <v>47</v>
      </c>
      <c r="C629" s="1" t="str">
        <f>VLOOKUP(B629,Datos1!$F$1:$H$52,3,FALSE)</f>
        <v>Medium-sized business</v>
      </c>
      <c r="D629" s="1" t="str">
        <f ca="1">VLOOKUP(IF(RANDBETWEEN(1,100)&lt;=60, 1, IF(RANDBETWEEN(1,100)&lt;=75, 2, 3)),Datos1!$B$62:$C$64,2,FALSE)</f>
        <v>FMCG</v>
      </c>
      <c r="E629" s="1" t="str">
        <f ca="1">VLOOKUP(IF(RANDBETWEEN(1,100)&lt;=70, 1, IF(RANDBETWEEN(1,100)&lt;=70+10, 2, IF(RANDBETWEEN(1,100)&lt;=70+10+10, 3, IF(RANDBETWEEN(1,100)&lt;=70+10+10+10, 4, 5)))),Datos1!$B$66:$C$70,2,FALSE)</f>
        <v>Paid</v>
      </c>
      <c r="F629" s="1" t="str">
        <f>VLOOKUP(B629,Datos1!$F$1:$H$52,2,FALSE)</f>
        <v>Misuri</v>
      </c>
      <c r="G629" s="8">
        <f t="shared" ca="1" si="78"/>
        <v>292957</v>
      </c>
      <c r="H629" s="8">
        <f t="shared" ca="1" si="79"/>
        <v>137689.78999999998</v>
      </c>
      <c r="I629" s="9">
        <f t="shared" ca="1" si="72"/>
        <v>0.47</v>
      </c>
      <c r="J629" s="1" t="str">
        <f t="shared" si="73"/>
        <v>September</v>
      </c>
      <c r="K629" s="1">
        <f t="shared" si="74"/>
        <v>9</v>
      </c>
      <c r="L629" s="1" t="str">
        <f t="shared" si="75"/>
        <v>2020</v>
      </c>
      <c r="M629" s="1">
        <f t="shared" si="76"/>
        <v>38</v>
      </c>
      <c r="N629" s="10">
        <f t="shared" si="77"/>
        <v>3</v>
      </c>
    </row>
    <row r="630" spans="1:14" x14ac:dyDescent="0.25">
      <c r="A630" s="7">
        <v>44094</v>
      </c>
      <c r="B630" s="1" t="s">
        <v>25</v>
      </c>
      <c r="C630" s="1" t="str">
        <f>VLOOKUP(B630,Datos1!$F$1:$H$52,3,FALSE)</f>
        <v>Corporation</v>
      </c>
      <c r="D630" s="1" t="str">
        <f ca="1">VLOOKUP(IF(RANDBETWEEN(1,100)&lt;=60, 1, IF(RANDBETWEEN(1,100)&lt;=75, 2, 3)),Datos1!$B$62:$C$64,2,FALSE)</f>
        <v>FMCG</v>
      </c>
      <c r="E630" s="1" t="str">
        <f ca="1">VLOOKUP(IF(RANDBETWEEN(1,100)&lt;=70, 1, IF(RANDBETWEEN(1,100)&lt;=70+10, 2, IF(RANDBETWEEN(1,100)&lt;=70+10+10, 3, IF(RANDBETWEEN(1,100)&lt;=70+10+10+10, 4, 5)))),Datos1!$B$66:$C$70,2,FALSE)</f>
        <v>Paid</v>
      </c>
      <c r="F630" s="1" t="str">
        <f>VLOOKUP(B630,Datos1!$F$1:$H$52,2,FALSE)</f>
        <v>Míchigan</v>
      </c>
      <c r="G630" s="8">
        <f t="shared" ca="1" si="78"/>
        <v>1579035</v>
      </c>
      <c r="H630" s="8">
        <f t="shared" ca="1" si="79"/>
        <v>773727.15</v>
      </c>
      <c r="I630" s="9">
        <f t="shared" ca="1" si="72"/>
        <v>0.49</v>
      </c>
      <c r="J630" s="1" t="str">
        <f t="shared" si="73"/>
        <v>September</v>
      </c>
      <c r="K630" s="1">
        <f t="shared" si="74"/>
        <v>9</v>
      </c>
      <c r="L630" s="1" t="str">
        <f t="shared" si="75"/>
        <v>2020</v>
      </c>
      <c r="M630" s="1">
        <f t="shared" si="76"/>
        <v>38</v>
      </c>
      <c r="N630" s="10">
        <f t="shared" si="77"/>
        <v>3</v>
      </c>
    </row>
    <row r="631" spans="1:14" x14ac:dyDescent="0.25">
      <c r="A631" s="7">
        <v>44095</v>
      </c>
      <c r="B631" s="1" t="s">
        <v>52</v>
      </c>
      <c r="C631" s="1" t="str">
        <f>VLOOKUP(B631,Datos1!$F$1:$H$52,3,FALSE)</f>
        <v>Corporation</v>
      </c>
      <c r="D631" s="1" t="str">
        <f ca="1">VLOOKUP(IF(RANDBETWEEN(1,100)&lt;=60, 1, IF(RANDBETWEEN(1,100)&lt;=75, 2, 3)),Datos1!$B$62:$C$64,2,FALSE)</f>
        <v>Contract Manufacturing</v>
      </c>
      <c r="E631" s="1" t="str">
        <f ca="1">VLOOKUP(IF(RANDBETWEEN(1,100)&lt;=70, 1, IF(RANDBETWEEN(1,100)&lt;=70+10, 2, IF(RANDBETWEEN(1,100)&lt;=70+10+10, 3, IF(RANDBETWEEN(1,100)&lt;=70+10+10+10, 4, 5)))),Datos1!$B$66:$C$70,2,FALSE)</f>
        <v>Paid</v>
      </c>
      <c r="F631" s="1" t="str">
        <f>VLOOKUP(B631,Datos1!$F$1:$H$52,2,FALSE)</f>
        <v>Texas</v>
      </c>
      <c r="G631" s="8">
        <f t="shared" ca="1" si="78"/>
        <v>925575</v>
      </c>
      <c r="H631" s="8">
        <f t="shared" ca="1" si="79"/>
        <v>222138</v>
      </c>
      <c r="I631" s="9">
        <f t="shared" ca="1" si="72"/>
        <v>0.24</v>
      </c>
      <c r="J631" s="1" t="str">
        <f t="shared" si="73"/>
        <v>September</v>
      </c>
      <c r="K631" s="1">
        <f t="shared" si="74"/>
        <v>9</v>
      </c>
      <c r="L631" s="1" t="str">
        <f t="shared" si="75"/>
        <v>2020</v>
      </c>
      <c r="M631" s="1">
        <f t="shared" si="76"/>
        <v>39</v>
      </c>
      <c r="N631" s="10">
        <f t="shared" si="77"/>
        <v>3</v>
      </c>
    </row>
    <row r="632" spans="1:14" x14ac:dyDescent="0.25">
      <c r="A632" s="7">
        <v>44096</v>
      </c>
      <c r="B632" s="1" t="s">
        <v>33</v>
      </c>
      <c r="C632" s="1" t="str">
        <f>VLOOKUP(B632,Datos1!$F$1:$H$52,3,FALSE)</f>
        <v>Corporation</v>
      </c>
      <c r="D632" s="1" t="str">
        <f ca="1">VLOOKUP(IF(RANDBETWEEN(1,100)&lt;=60, 1, IF(RANDBETWEEN(1,100)&lt;=75, 2, 3)),Datos1!$B$62:$C$64,2,FALSE)</f>
        <v>FMCG</v>
      </c>
      <c r="E632" s="1" t="str">
        <f ca="1">VLOOKUP(IF(RANDBETWEEN(1,100)&lt;=70, 1, IF(RANDBETWEEN(1,100)&lt;=70+10, 2, IF(RANDBETWEEN(1,100)&lt;=70+10+10, 3, IF(RANDBETWEEN(1,100)&lt;=70+10+10+10, 4, 5)))),Datos1!$B$66:$C$70,2,FALSE)</f>
        <v>Paid</v>
      </c>
      <c r="F632" s="1" t="str">
        <f>VLOOKUP(B632,Datos1!$F$1:$H$52,2,FALSE)</f>
        <v>Tennessee</v>
      </c>
      <c r="G632" s="8">
        <f t="shared" ca="1" si="78"/>
        <v>626601</v>
      </c>
      <c r="H632" s="8">
        <f t="shared" ca="1" si="79"/>
        <v>250640.40000000002</v>
      </c>
      <c r="I632" s="9">
        <f t="shared" ca="1" si="72"/>
        <v>0.4</v>
      </c>
      <c r="J632" s="1" t="str">
        <f t="shared" si="73"/>
        <v>September</v>
      </c>
      <c r="K632" s="1">
        <f t="shared" si="74"/>
        <v>9</v>
      </c>
      <c r="L632" s="1" t="str">
        <f t="shared" si="75"/>
        <v>2020</v>
      </c>
      <c r="M632" s="1">
        <f t="shared" si="76"/>
        <v>39</v>
      </c>
      <c r="N632" s="10">
        <f t="shared" si="77"/>
        <v>3</v>
      </c>
    </row>
    <row r="633" spans="1:14" x14ac:dyDescent="0.25">
      <c r="A633" s="7">
        <v>44097</v>
      </c>
      <c r="B633" s="1" t="s">
        <v>56</v>
      </c>
      <c r="C633" s="1" t="str">
        <f>VLOOKUP(B633,Datos1!$F$1:$H$52,3,FALSE)</f>
        <v>Small business</v>
      </c>
      <c r="D633" s="1" t="str">
        <f ca="1">VLOOKUP(IF(RANDBETWEEN(1,100)&lt;=60, 1, IF(RANDBETWEEN(1,100)&lt;=75, 2, 3)),Datos1!$B$62:$C$64,2,FALSE)</f>
        <v>Contract Manufacturing</v>
      </c>
      <c r="E633" s="1" t="str">
        <f ca="1">VLOOKUP(IF(RANDBETWEEN(1,100)&lt;=70, 1, IF(RANDBETWEEN(1,100)&lt;=70+10, 2, IF(RANDBETWEEN(1,100)&lt;=70+10+10, 3, IF(RANDBETWEEN(1,100)&lt;=70+10+10+10, 4, 5)))),Datos1!$B$66:$C$70,2,FALSE)</f>
        <v>Pending</v>
      </c>
      <c r="F633" s="1" t="str">
        <f>VLOOKUP(B633,Datos1!$F$1:$H$52,2,FALSE)</f>
        <v>Illinois</v>
      </c>
      <c r="G633" s="8">
        <f t="shared" ca="1" si="78"/>
        <v>212045</v>
      </c>
      <c r="H633" s="8">
        <f t="shared" ca="1" si="79"/>
        <v>80577.100000000006</v>
      </c>
      <c r="I633" s="9">
        <f t="shared" ca="1" si="72"/>
        <v>0.38</v>
      </c>
      <c r="J633" s="1" t="str">
        <f t="shared" si="73"/>
        <v>September</v>
      </c>
      <c r="K633" s="1">
        <f t="shared" si="74"/>
        <v>9</v>
      </c>
      <c r="L633" s="1" t="str">
        <f t="shared" si="75"/>
        <v>2020</v>
      </c>
      <c r="M633" s="1">
        <f t="shared" si="76"/>
        <v>39</v>
      </c>
      <c r="N633" s="10">
        <f t="shared" si="77"/>
        <v>3</v>
      </c>
    </row>
    <row r="634" spans="1:14" x14ac:dyDescent="0.25">
      <c r="A634" s="7">
        <v>44098</v>
      </c>
      <c r="B634" s="1" t="s">
        <v>24</v>
      </c>
      <c r="C634" s="1" t="str">
        <f>VLOOKUP(B634,Datos1!$F$1:$H$52,3,FALSE)</f>
        <v>Medium-sized business</v>
      </c>
      <c r="D634" s="1" t="str">
        <f ca="1">VLOOKUP(IF(RANDBETWEEN(1,100)&lt;=60, 1, IF(RANDBETWEEN(1,100)&lt;=75, 2, 3)),Datos1!$B$62:$C$64,2,FALSE)</f>
        <v>Contract Manufacturing</v>
      </c>
      <c r="E634" s="1" t="str">
        <f ca="1">VLOOKUP(IF(RANDBETWEEN(1,100)&lt;=70, 1, IF(RANDBETWEEN(1,100)&lt;=70+10, 2, IF(RANDBETWEEN(1,100)&lt;=70+10+10, 3, IF(RANDBETWEEN(1,100)&lt;=70+10+10+10, 4, 5)))),Datos1!$B$66:$C$70,2,FALSE)</f>
        <v>Paid</v>
      </c>
      <c r="F634" s="1" t="str">
        <f>VLOOKUP(B634,Datos1!$F$1:$H$52,2,FALSE)</f>
        <v>Misuri</v>
      </c>
      <c r="G634" s="8">
        <f t="shared" ca="1" si="78"/>
        <v>295751</v>
      </c>
      <c r="H634" s="8">
        <f t="shared" ca="1" si="79"/>
        <v>88725.3</v>
      </c>
      <c r="I634" s="9">
        <f t="shared" ca="1" si="72"/>
        <v>0.3</v>
      </c>
      <c r="J634" s="1" t="str">
        <f t="shared" si="73"/>
        <v>September</v>
      </c>
      <c r="K634" s="1">
        <f t="shared" si="74"/>
        <v>9</v>
      </c>
      <c r="L634" s="1" t="str">
        <f t="shared" si="75"/>
        <v>2020</v>
      </c>
      <c r="M634" s="1">
        <f t="shared" si="76"/>
        <v>39</v>
      </c>
      <c r="N634" s="10">
        <f t="shared" si="77"/>
        <v>3</v>
      </c>
    </row>
    <row r="635" spans="1:14" x14ac:dyDescent="0.25">
      <c r="A635" s="7">
        <v>44099</v>
      </c>
      <c r="B635" s="1" t="s">
        <v>58</v>
      </c>
      <c r="C635" s="1" t="str">
        <f>VLOOKUP(B635,Datos1!$F$1:$H$52,3,FALSE)</f>
        <v>Corporation</v>
      </c>
      <c r="D635" s="1" t="str">
        <f ca="1">VLOOKUP(IF(RANDBETWEEN(1,100)&lt;=60, 1, IF(RANDBETWEEN(1,100)&lt;=75, 2, 3)),Datos1!$B$62:$C$64,2,FALSE)</f>
        <v>Contract Manufacturing</v>
      </c>
      <c r="E635" s="1" t="str">
        <f ca="1">VLOOKUP(IF(RANDBETWEEN(1,100)&lt;=70, 1, IF(RANDBETWEEN(1,100)&lt;=70+10, 2, IF(RANDBETWEEN(1,100)&lt;=70+10+10, 3, IF(RANDBETWEEN(1,100)&lt;=70+10+10+10, 4, 5)))),Datos1!$B$66:$C$70,2,FALSE)</f>
        <v>Paid</v>
      </c>
      <c r="F635" s="1" t="str">
        <f>VLOOKUP(B635,Datos1!$F$1:$H$52,2,FALSE)</f>
        <v>Míchigan</v>
      </c>
      <c r="G635" s="8">
        <f t="shared" ca="1" si="78"/>
        <v>1061612</v>
      </c>
      <c r="H635" s="8">
        <f t="shared" ca="1" si="79"/>
        <v>297251.36000000004</v>
      </c>
      <c r="I635" s="9">
        <f t="shared" ca="1" si="72"/>
        <v>0.28000000000000003</v>
      </c>
      <c r="J635" s="1" t="str">
        <f t="shared" si="73"/>
        <v>September</v>
      </c>
      <c r="K635" s="1">
        <f t="shared" si="74"/>
        <v>9</v>
      </c>
      <c r="L635" s="1" t="str">
        <f t="shared" si="75"/>
        <v>2020</v>
      </c>
      <c r="M635" s="1">
        <f t="shared" si="76"/>
        <v>39</v>
      </c>
      <c r="N635" s="10">
        <f t="shared" si="77"/>
        <v>3</v>
      </c>
    </row>
    <row r="636" spans="1:14" x14ac:dyDescent="0.25">
      <c r="A636" s="7">
        <v>44100</v>
      </c>
      <c r="B636" s="1" t="s">
        <v>26</v>
      </c>
      <c r="C636" s="1" t="str">
        <f>VLOOKUP(B636,Datos1!$F$1:$H$52,3,FALSE)</f>
        <v>Corporation</v>
      </c>
      <c r="D636" s="1" t="str">
        <f ca="1">VLOOKUP(IF(RANDBETWEEN(1,100)&lt;=60, 1, IF(RANDBETWEEN(1,100)&lt;=75, 2, 3)),Datos1!$B$62:$C$64,2,FALSE)</f>
        <v>FMCG</v>
      </c>
      <c r="E636" s="1" t="str">
        <f ca="1">VLOOKUP(IF(RANDBETWEEN(1,100)&lt;=70, 1, IF(RANDBETWEEN(1,100)&lt;=70+10, 2, IF(RANDBETWEEN(1,100)&lt;=70+10+10, 3, IF(RANDBETWEEN(1,100)&lt;=70+10+10+10, 4, 5)))),Datos1!$B$66:$C$70,2,FALSE)</f>
        <v>Paid</v>
      </c>
      <c r="F636" s="1" t="str">
        <f>VLOOKUP(B636,Datos1!$F$1:$H$52,2,FALSE)</f>
        <v>Nueva Jersey</v>
      </c>
      <c r="G636" s="8">
        <f t="shared" ca="1" si="78"/>
        <v>988627</v>
      </c>
      <c r="H636" s="8">
        <f t="shared" ca="1" si="79"/>
        <v>553631.12</v>
      </c>
      <c r="I636" s="9">
        <f t="shared" ca="1" si="72"/>
        <v>0.56000000000000005</v>
      </c>
      <c r="J636" s="1" t="str">
        <f t="shared" si="73"/>
        <v>September</v>
      </c>
      <c r="K636" s="1">
        <f t="shared" si="74"/>
        <v>9</v>
      </c>
      <c r="L636" s="1" t="str">
        <f t="shared" si="75"/>
        <v>2020</v>
      </c>
      <c r="M636" s="1">
        <f t="shared" si="76"/>
        <v>39</v>
      </c>
      <c r="N636" s="10">
        <f t="shared" si="77"/>
        <v>3</v>
      </c>
    </row>
    <row r="637" spans="1:14" x14ac:dyDescent="0.25">
      <c r="A637" s="7">
        <v>44101</v>
      </c>
      <c r="B637" s="1" t="s">
        <v>23</v>
      </c>
      <c r="C637" s="1" t="str">
        <f>VLOOKUP(B637,Datos1!$F$1:$H$52,3,FALSE)</f>
        <v>Corporation</v>
      </c>
      <c r="D637" s="1" t="str">
        <f ca="1">VLOOKUP(IF(RANDBETWEEN(1,100)&lt;=60, 1, IF(RANDBETWEEN(1,100)&lt;=75, 2, 3)),Datos1!$B$62:$C$64,2,FALSE)</f>
        <v>FMCG</v>
      </c>
      <c r="E637" s="1" t="str">
        <f ca="1">VLOOKUP(IF(RANDBETWEEN(1,100)&lt;=70, 1, IF(RANDBETWEEN(1,100)&lt;=70+10, 2, IF(RANDBETWEEN(1,100)&lt;=70+10+10, 3, IF(RANDBETWEEN(1,100)&lt;=70+10+10+10, 4, 5)))),Datos1!$B$66:$C$70,2,FALSE)</f>
        <v>Paid</v>
      </c>
      <c r="F637" s="1" t="str">
        <f>VLOOKUP(B637,Datos1!$F$1:$H$52,2,FALSE)</f>
        <v>Nueva Jersey</v>
      </c>
      <c r="G637" s="8">
        <f t="shared" ca="1" si="78"/>
        <v>725751</v>
      </c>
      <c r="H637" s="8">
        <f t="shared" ca="1" si="79"/>
        <v>355617.99</v>
      </c>
      <c r="I637" s="9">
        <f t="shared" ca="1" si="72"/>
        <v>0.49</v>
      </c>
      <c r="J637" s="1" t="str">
        <f t="shared" si="73"/>
        <v>September</v>
      </c>
      <c r="K637" s="1">
        <f t="shared" si="74"/>
        <v>9</v>
      </c>
      <c r="L637" s="1" t="str">
        <f t="shared" si="75"/>
        <v>2020</v>
      </c>
      <c r="M637" s="1">
        <f t="shared" si="76"/>
        <v>39</v>
      </c>
      <c r="N637" s="10">
        <f t="shared" si="77"/>
        <v>3</v>
      </c>
    </row>
    <row r="638" spans="1:14" x14ac:dyDescent="0.25">
      <c r="A638" s="7">
        <v>44102</v>
      </c>
      <c r="B638" s="1" t="s">
        <v>57</v>
      </c>
      <c r="C638" s="1" t="str">
        <f>VLOOKUP(B638,Datos1!$F$1:$H$52,3,FALSE)</f>
        <v>Small business</v>
      </c>
      <c r="D638" s="1" t="str">
        <f ca="1">VLOOKUP(IF(RANDBETWEEN(1,100)&lt;=60, 1, IF(RANDBETWEEN(1,100)&lt;=75, 2, 3)),Datos1!$B$62:$C$64,2,FALSE)</f>
        <v>FMCG</v>
      </c>
      <c r="E638" s="1" t="str">
        <f ca="1">VLOOKUP(IF(RANDBETWEEN(1,100)&lt;=70, 1, IF(RANDBETWEEN(1,100)&lt;=70+10, 2, IF(RANDBETWEEN(1,100)&lt;=70+10+10, 3, IF(RANDBETWEEN(1,100)&lt;=70+10+10+10, 4, 5)))),Datos1!$B$66:$C$70,2,FALSE)</f>
        <v>Paid</v>
      </c>
      <c r="F638" s="1" t="str">
        <f>VLOOKUP(B638,Datos1!$F$1:$H$52,2,FALSE)</f>
        <v>Florida</v>
      </c>
      <c r="G638" s="8">
        <f t="shared" ca="1" si="78"/>
        <v>209894</v>
      </c>
      <c r="H638" s="8">
        <f t="shared" ca="1" si="79"/>
        <v>81858.66</v>
      </c>
      <c r="I638" s="9">
        <f t="shared" ca="1" si="72"/>
        <v>0.39</v>
      </c>
      <c r="J638" s="1" t="str">
        <f t="shared" si="73"/>
        <v>September</v>
      </c>
      <c r="K638" s="1">
        <f t="shared" si="74"/>
        <v>9</v>
      </c>
      <c r="L638" s="1" t="str">
        <f t="shared" si="75"/>
        <v>2020</v>
      </c>
      <c r="M638" s="1">
        <f t="shared" si="76"/>
        <v>40</v>
      </c>
      <c r="N638" s="10">
        <f t="shared" si="77"/>
        <v>3</v>
      </c>
    </row>
    <row r="639" spans="1:14" x14ac:dyDescent="0.25">
      <c r="A639" s="7">
        <v>44103</v>
      </c>
      <c r="B639" s="1" t="s">
        <v>42</v>
      </c>
      <c r="C639" s="1" t="str">
        <f>VLOOKUP(B639,Datos1!$F$1:$H$52,3,FALSE)</f>
        <v>Corporation</v>
      </c>
      <c r="D639" s="1" t="str">
        <f ca="1">VLOOKUP(IF(RANDBETWEEN(1,100)&lt;=60, 1, IF(RANDBETWEEN(1,100)&lt;=75, 2, 3)),Datos1!$B$62:$C$64,2,FALSE)</f>
        <v>FMCG</v>
      </c>
      <c r="E639" s="1" t="str">
        <f ca="1">VLOOKUP(IF(RANDBETWEEN(1,100)&lt;=70, 1, IF(RANDBETWEEN(1,100)&lt;=70+10, 2, IF(RANDBETWEEN(1,100)&lt;=70+10+10, 3, IF(RANDBETWEEN(1,100)&lt;=70+10+10+10, 4, 5)))),Datos1!$B$66:$C$70,2,FALSE)</f>
        <v>Paid</v>
      </c>
      <c r="F639" s="1" t="str">
        <f>VLOOKUP(B639,Datos1!$F$1:$H$52,2,FALSE)</f>
        <v>Wisconsin</v>
      </c>
      <c r="G639" s="8">
        <f t="shared" ca="1" si="78"/>
        <v>642320</v>
      </c>
      <c r="H639" s="8">
        <f t="shared" ca="1" si="79"/>
        <v>295467.2</v>
      </c>
      <c r="I639" s="9">
        <f t="shared" ca="1" si="72"/>
        <v>0.46</v>
      </c>
      <c r="J639" s="1" t="str">
        <f t="shared" si="73"/>
        <v>September</v>
      </c>
      <c r="K639" s="1">
        <f t="shared" si="74"/>
        <v>9</v>
      </c>
      <c r="L639" s="1" t="str">
        <f t="shared" si="75"/>
        <v>2020</v>
      </c>
      <c r="M639" s="1">
        <f t="shared" si="76"/>
        <v>40</v>
      </c>
      <c r="N639" s="10">
        <f t="shared" si="77"/>
        <v>3</v>
      </c>
    </row>
    <row r="640" spans="1:14" x14ac:dyDescent="0.25">
      <c r="A640" s="7">
        <v>44104</v>
      </c>
      <c r="B640" s="1" t="s">
        <v>48</v>
      </c>
      <c r="C640" s="1" t="str">
        <f>VLOOKUP(B640,Datos1!$F$1:$H$52,3,FALSE)</f>
        <v>Corporation</v>
      </c>
      <c r="D640" s="1" t="str">
        <f ca="1">VLOOKUP(IF(RANDBETWEEN(1,100)&lt;=60, 1, IF(RANDBETWEEN(1,100)&lt;=75, 2, 3)),Datos1!$B$62:$C$64,2,FALSE)</f>
        <v>FMCG</v>
      </c>
      <c r="E640" s="1" t="str">
        <f ca="1">VLOOKUP(IF(RANDBETWEEN(1,100)&lt;=70, 1, IF(RANDBETWEEN(1,100)&lt;=70+10, 2, IF(RANDBETWEEN(1,100)&lt;=70+10+10, 3, IF(RANDBETWEEN(1,100)&lt;=70+10+10+10, 4, 5)))),Datos1!$B$66:$C$70,2,FALSE)</f>
        <v>Paid</v>
      </c>
      <c r="F640" s="1" t="str">
        <f>VLOOKUP(B640,Datos1!$F$1:$H$52,2,FALSE)</f>
        <v>California</v>
      </c>
      <c r="G640" s="8">
        <f t="shared" ca="1" si="78"/>
        <v>1052064</v>
      </c>
      <c r="H640" s="8">
        <f t="shared" ca="1" si="79"/>
        <v>620717.76</v>
      </c>
      <c r="I640" s="9">
        <f t="shared" ca="1" si="72"/>
        <v>0.59</v>
      </c>
      <c r="J640" s="1" t="str">
        <f t="shared" si="73"/>
        <v>September</v>
      </c>
      <c r="K640" s="1">
        <f t="shared" si="74"/>
        <v>9</v>
      </c>
      <c r="L640" s="1" t="str">
        <f t="shared" si="75"/>
        <v>2020</v>
      </c>
      <c r="M640" s="1">
        <f t="shared" si="76"/>
        <v>40</v>
      </c>
      <c r="N640" s="10">
        <f t="shared" si="77"/>
        <v>3</v>
      </c>
    </row>
    <row r="641" spans="1:14" x14ac:dyDescent="0.25">
      <c r="A641" s="7">
        <v>44105</v>
      </c>
      <c r="B641" s="1" t="s">
        <v>46</v>
      </c>
      <c r="C641" s="1" t="str">
        <f>VLOOKUP(B641,Datos1!$F$1:$H$52,3,FALSE)</f>
        <v>Corporation</v>
      </c>
      <c r="D641" s="1" t="str">
        <f ca="1">VLOOKUP(IF(RANDBETWEEN(1,100)&lt;=60, 1, IF(RANDBETWEEN(1,100)&lt;=75, 2, 3)),Datos1!$B$62:$C$64,2,FALSE)</f>
        <v>Contract Manufacturing</v>
      </c>
      <c r="E641" s="1" t="str">
        <f ca="1">VLOOKUP(IF(RANDBETWEEN(1,100)&lt;=70, 1, IF(RANDBETWEEN(1,100)&lt;=70+10, 2, IF(RANDBETWEEN(1,100)&lt;=70+10+10, 3, IF(RANDBETWEEN(1,100)&lt;=70+10+10+10, 4, 5)))),Datos1!$B$66:$C$70,2,FALSE)</f>
        <v>Pending</v>
      </c>
      <c r="F641" s="1" t="str">
        <f>VLOOKUP(B641,Datos1!$F$1:$H$52,2,FALSE)</f>
        <v>Tennessee</v>
      </c>
      <c r="G641" s="8">
        <f t="shared" ca="1" si="78"/>
        <v>1513569</v>
      </c>
      <c r="H641" s="8">
        <f t="shared" ca="1" si="79"/>
        <v>484342.08</v>
      </c>
      <c r="I641" s="9">
        <f t="shared" ca="1" si="72"/>
        <v>0.32</v>
      </c>
      <c r="J641" s="1" t="str">
        <f t="shared" si="73"/>
        <v>October</v>
      </c>
      <c r="K641" s="1">
        <f t="shared" si="74"/>
        <v>10</v>
      </c>
      <c r="L641" s="1" t="str">
        <f t="shared" si="75"/>
        <v>2020</v>
      </c>
      <c r="M641" s="1">
        <f t="shared" si="76"/>
        <v>40</v>
      </c>
      <c r="N641" s="10">
        <f t="shared" si="77"/>
        <v>4</v>
      </c>
    </row>
    <row r="642" spans="1:14" x14ac:dyDescent="0.25">
      <c r="A642" s="7">
        <v>44106</v>
      </c>
      <c r="B642" s="1" t="s">
        <v>37</v>
      </c>
      <c r="C642" s="1" t="str">
        <f>VLOOKUP(B642,Datos1!$F$1:$H$52,3,FALSE)</f>
        <v>Small business</v>
      </c>
      <c r="D642" s="1" t="str">
        <f ca="1">VLOOKUP(IF(RANDBETWEEN(1,100)&lt;=60, 1, IF(RANDBETWEEN(1,100)&lt;=75, 2, 3)),Datos1!$B$62:$C$64,2,FALSE)</f>
        <v>Industrial cereal products</v>
      </c>
      <c r="E642" s="1" t="str">
        <f ca="1">VLOOKUP(IF(RANDBETWEEN(1,100)&lt;=70, 1, IF(RANDBETWEEN(1,100)&lt;=70+10, 2, IF(RANDBETWEEN(1,100)&lt;=70+10+10, 3, IF(RANDBETWEEN(1,100)&lt;=70+10+10+10, 4, 5)))),Datos1!$B$66:$C$70,2,FALSE)</f>
        <v>Paid</v>
      </c>
      <c r="F642" s="1" t="str">
        <f>VLOOKUP(B642,Datos1!$F$1:$H$52,2,FALSE)</f>
        <v>Massachusetts</v>
      </c>
      <c r="G642" s="8">
        <f t="shared" ca="1" si="78"/>
        <v>205340</v>
      </c>
      <c r="H642" s="8">
        <f t="shared" ca="1" si="79"/>
        <v>47228.200000000004</v>
      </c>
      <c r="I642" s="9">
        <f t="shared" ref="I642:I705" ca="1" si="80">IF(D642="FMCG",(RANDBETWEEN(35,65)/100),IF(D642="Industrial cereal products",(RANDBETWEEN(15,35)/100),(RANDBETWEEN(20,40)/100)))</f>
        <v>0.23</v>
      </c>
      <c r="J642" s="1" t="str">
        <f t="shared" ref="J642:J705" si="81">IF(TEXT(A642,"MMMM")="enero","January",IF(TEXT(A642,"MMMM")="febrero","February",IF(TEXT(A642,"MMMM")="marzo","March",IF(TEXT(A642,"MMMM")="abril","April",
IF(TEXT(A642,"MMMM")="mayo","May",IF(TEXT(A642,"MMMM")="junio","June",IF(TEXT(A642,"MMMM")="julio","July",IF(TEXT(A642,"MMMM")="agosto","August",
IF(TEXT(A642,"MMMM")="Septiembre","September",IF(TEXT(A642,"MMMM")="Octubre","October",IF(TEXT(A642,"MMMM")="noviembre","November","December")))))))))))</f>
        <v>October</v>
      </c>
      <c r="K642" s="1">
        <f t="shared" ref="K642:K705" si="82">MONTH(A642)</f>
        <v>10</v>
      </c>
      <c r="L642" s="1" t="str">
        <f t="shared" ref="L642:L705" si="83">TEXT(A642,"AAAA")</f>
        <v>2020</v>
      </c>
      <c r="M642" s="1">
        <f t="shared" ref="M642:M705" si="84">WEEKNUM(A642,2)</f>
        <v>40</v>
      </c>
      <c r="N642" s="10">
        <f t="shared" ref="N642:N705" si="85">INT((MONTH(A642)-1)/3)+1</f>
        <v>4</v>
      </c>
    </row>
    <row r="643" spans="1:14" x14ac:dyDescent="0.25">
      <c r="A643" s="7">
        <v>44107</v>
      </c>
      <c r="B643" s="1" t="s">
        <v>36</v>
      </c>
      <c r="C643" s="1" t="str">
        <f>VLOOKUP(B643,Datos1!$F$1:$H$52,3,FALSE)</f>
        <v>Medium-sized business</v>
      </c>
      <c r="D643" s="1" t="str">
        <f ca="1">VLOOKUP(IF(RANDBETWEEN(1,100)&lt;=60, 1, IF(RANDBETWEEN(1,100)&lt;=75, 2, 3)),Datos1!$B$62:$C$64,2,FALSE)</f>
        <v>Contract Manufacturing</v>
      </c>
      <c r="E643" s="1" t="str">
        <f ca="1">VLOOKUP(IF(RANDBETWEEN(1,100)&lt;=70, 1, IF(RANDBETWEEN(1,100)&lt;=70+10, 2, IF(RANDBETWEEN(1,100)&lt;=70+10+10, 3, IF(RANDBETWEEN(1,100)&lt;=70+10+10+10, 4, 5)))),Datos1!$B$66:$C$70,2,FALSE)</f>
        <v>Pending</v>
      </c>
      <c r="F643" s="1" t="str">
        <f>VLOOKUP(B643,Datos1!$F$1:$H$52,2,FALSE)</f>
        <v>Arizona</v>
      </c>
      <c r="G643" s="8">
        <f t="shared" ref="G643:G706" ca="1" si="86">IF(C643="Small business",RANDBETWEEN(70000,250000),IF(C643="Medium-sized business",RANDBETWEEN(250000,500000),RANDBETWEEN(500000,1800000)))</f>
        <v>438899</v>
      </c>
      <c r="H643" s="8">
        <f t="shared" ref="H643:H706" ca="1" si="87">G643*I643</f>
        <v>162392.63</v>
      </c>
      <c r="I643" s="9">
        <f t="shared" ca="1" si="80"/>
        <v>0.37</v>
      </c>
      <c r="J643" s="1" t="str">
        <f t="shared" si="81"/>
        <v>October</v>
      </c>
      <c r="K643" s="1">
        <f t="shared" si="82"/>
        <v>10</v>
      </c>
      <c r="L643" s="1" t="str">
        <f t="shared" si="83"/>
        <v>2020</v>
      </c>
      <c r="M643" s="1">
        <f t="shared" si="84"/>
        <v>40</v>
      </c>
      <c r="N643" s="10">
        <f t="shared" si="85"/>
        <v>4</v>
      </c>
    </row>
    <row r="644" spans="1:14" x14ac:dyDescent="0.25">
      <c r="A644" s="7">
        <v>44108</v>
      </c>
      <c r="B644" s="1" t="s">
        <v>38</v>
      </c>
      <c r="C644" s="1" t="str">
        <f>VLOOKUP(B644,Datos1!$F$1:$H$52,3,FALSE)</f>
        <v>Small business</v>
      </c>
      <c r="D644" s="1" t="str">
        <f ca="1">VLOOKUP(IF(RANDBETWEEN(1,100)&lt;=60, 1, IF(RANDBETWEEN(1,100)&lt;=75, 2, 3)),Datos1!$B$62:$C$64,2,FALSE)</f>
        <v>Contract Manufacturing</v>
      </c>
      <c r="E644" s="1" t="str">
        <f ca="1">VLOOKUP(IF(RANDBETWEEN(1,100)&lt;=70, 1, IF(RANDBETWEEN(1,100)&lt;=70+10, 2, IF(RANDBETWEEN(1,100)&lt;=70+10+10, 3, IF(RANDBETWEEN(1,100)&lt;=70+10+10+10, 4, 5)))),Datos1!$B$66:$C$70,2,FALSE)</f>
        <v>Pending</v>
      </c>
      <c r="F644" s="1" t="str">
        <f>VLOOKUP(B644,Datos1!$F$1:$H$52,2,FALSE)</f>
        <v>Tennessee</v>
      </c>
      <c r="G644" s="8">
        <f t="shared" ca="1" si="86"/>
        <v>238560</v>
      </c>
      <c r="H644" s="8">
        <f t="shared" ca="1" si="87"/>
        <v>69182.399999999994</v>
      </c>
      <c r="I644" s="9">
        <f t="shared" ca="1" si="80"/>
        <v>0.28999999999999998</v>
      </c>
      <c r="J644" s="1" t="str">
        <f t="shared" si="81"/>
        <v>October</v>
      </c>
      <c r="K644" s="1">
        <f t="shared" si="82"/>
        <v>10</v>
      </c>
      <c r="L644" s="1" t="str">
        <f t="shared" si="83"/>
        <v>2020</v>
      </c>
      <c r="M644" s="1">
        <f t="shared" si="84"/>
        <v>40</v>
      </c>
      <c r="N644" s="10">
        <f t="shared" si="85"/>
        <v>4</v>
      </c>
    </row>
    <row r="645" spans="1:14" x14ac:dyDescent="0.25">
      <c r="A645" s="7">
        <v>44109</v>
      </c>
      <c r="B645" s="1" t="s">
        <v>13</v>
      </c>
      <c r="C645" s="1" t="str">
        <f>VLOOKUP(B645,Datos1!$F$1:$H$52,3,FALSE)</f>
        <v>Medium-sized business</v>
      </c>
      <c r="D645" s="1" t="str">
        <f ca="1">VLOOKUP(IF(RANDBETWEEN(1,100)&lt;=60, 1, IF(RANDBETWEEN(1,100)&lt;=75, 2, 3)),Datos1!$B$62:$C$64,2,FALSE)</f>
        <v>FMCG</v>
      </c>
      <c r="E645" s="1" t="str">
        <f ca="1">VLOOKUP(IF(RANDBETWEEN(1,100)&lt;=70, 1, IF(RANDBETWEEN(1,100)&lt;=70+10, 2, IF(RANDBETWEEN(1,100)&lt;=70+10+10, 3, IF(RANDBETWEEN(1,100)&lt;=70+10+10+10, 4, 5)))),Datos1!$B$66:$C$70,2,FALSE)</f>
        <v>Paid</v>
      </c>
      <c r="F645" s="1" t="str">
        <f>VLOOKUP(B645,Datos1!$F$1:$H$52,2,FALSE)</f>
        <v>Carolina del Norte</v>
      </c>
      <c r="G645" s="8">
        <f t="shared" ca="1" si="86"/>
        <v>331394</v>
      </c>
      <c r="H645" s="8">
        <f t="shared" ca="1" si="87"/>
        <v>155755.18</v>
      </c>
      <c r="I645" s="9">
        <f t="shared" ca="1" si="80"/>
        <v>0.47</v>
      </c>
      <c r="J645" s="1" t="str">
        <f t="shared" si="81"/>
        <v>October</v>
      </c>
      <c r="K645" s="1">
        <f t="shared" si="82"/>
        <v>10</v>
      </c>
      <c r="L645" s="1" t="str">
        <f t="shared" si="83"/>
        <v>2020</v>
      </c>
      <c r="M645" s="1">
        <f t="shared" si="84"/>
        <v>41</v>
      </c>
      <c r="N645" s="10">
        <f t="shared" si="85"/>
        <v>4</v>
      </c>
    </row>
    <row r="646" spans="1:14" x14ac:dyDescent="0.25">
      <c r="A646" s="7">
        <v>44110</v>
      </c>
      <c r="B646" s="1" t="s">
        <v>30</v>
      </c>
      <c r="C646" s="1" t="str">
        <f>VLOOKUP(B646,Datos1!$F$1:$H$52,3,FALSE)</f>
        <v>Medium-sized business</v>
      </c>
      <c r="D646" s="1" t="str">
        <f ca="1">VLOOKUP(IF(RANDBETWEEN(1,100)&lt;=60, 1, IF(RANDBETWEEN(1,100)&lt;=75, 2, 3)),Datos1!$B$62:$C$64,2,FALSE)</f>
        <v>FMCG</v>
      </c>
      <c r="E646" s="1" t="str">
        <f ca="1">VLOOKUP(IF(RANDBETWEEN(1,100)&lt;=70, 1, IF(RANDBETWEEN(1,100)&lt;=70+10, 2, IF(RANDBETWEEN(1,100)&lt;=70+10+10, 3, IF(RANDBETWEEN(1,100)&lt;=70+10+10+10, 4, 5)))),Datos1!$B$66:$C$70,2,FALSE)</f>
        <v>Paid</v>
      </c>
      <c r="F646" s="1" t="str">
        <f>VLOOKUP(B646,Datos1!$F$1:$H$52,2,FALSE)</f>
        <v>Washington</v>
      </c>
      <c r="G646" s="8">
        <f t="shared" ca="1" si="86"/>
        <v>290187</v>
      </c>
      <c r="H646" s="8">
        <f t="shared" ca="1" si="87"/>
        <v>133486.02000000002</v>
      </c>
      <c r="I646" s="9">
        <f t="shared" ca="1" si="80"/>
        <v>0.46</v>
      </c>
      <c r="J646" s="1" t="str">
        <f t="shared" si="81"/>
        <v>October</v>
      </c>
      <c r="K646" s="1">
        <f t="shared" si="82"/>
        <v>10</v>
      </c>
      <c r="L646" s="1" t="str">
        <f t="shared" si="83"/>
        <v>2020</v>
      </c>
      <c r="M646" s="1">
        <f t="shared" si="84"/>
        <v>41</v>
      </c>
      <c r="N646" s="10">
        <f t="shared" si="85"/>
        <v>4</v>
      </c>
    </row>
    <row r="647" spans="1:14" x14ac:dyDescent="0.25">
      <c r="A647" s="7">
        <v>44111</v>
      </c>
      <c r="B647" s="1" t="s">
        <v>30</v>
      </c>
      <c r="C647" s="1" t="str">
        <f>VLOOKUP(B647,Datos1!$F$1:$H$52,3,FALSE)</f>
        <v>Medium-sized business</v>
      </c>
      <c r="D647" s="1" t="str">
        <f ca="1">VLOOKUP(IF(RANDBETWEEN(1,100)&lt;=60, 1, IF(RANDBETWEEN(1,100)&lt;=75, 2, 3)),Datos1!$B$62:$C$64,2,FALSE)</f>
        <v>FMCG</v>
      </c>
      <c r="E647" s="1" t="str">
        <f ca="1">VLOOKUP(IF(RANDBETWEEN(1,100)&lt;=70, 1, IF(RANDBETWEEN(1,100)&lt;=70+10, 2, IF(RANDBETWEEN(1,100)&lt;=70+10+10, 3, IF(RANDBETWEEN(1,100)&lt;=70+10+10+10, 4, 5)))),Datos1!$B$66:$C$70,2,FALSE)</f>
        <v>Pending</v>
      </c>
      <c r="F647" s="1" t="str">
        <f>VLOOKUP(B647,Datos1!$F$1:$H$52,2,FALSE)</f>
        <v>Washington</v>
      </c>
      <c r="G647" s="8">
        <f t="shared" ca="1" si="86"/>
        <v>462465</v>
      </c>
      <c r="H647" s="8">
        <f t="shared" ca="1" si="87"/>
        <v>217358.55</v>
      </c>
      <c r="I647" s="9">
        <f t="shared" ca="1" si="80"/>
        <v>0.47</v>
      </c>
      <c r="J647" s="1" t="str">
        <f t="shared" si="81"/>
        <v>October</v>
      </c>
      <c r="K647" s="1">
        <f t="shared" si="82"/>
        <v>10</v>
      </c>
      <c r="L647" s="1" t="str">
        <f t="shared" si="83"/>
        <v>2020</v>
      </c>
      <c r="M647" s="1">
        <f t="shared" si="84"/>
        <v>41</v>
      </c>
      <c r="N647" s="10">
        <f t="shared" si="85"/>
        <v>4</v>
      </c>
    </row>
    <row r="648" spans="1:14" x14ac:dyDescent="0.25">
      <c r="A648" s="7">
        <v>44112</v>
      </c>
      <c r="B648" s="1" t="s">
        <v>15</v>
      </c>
      <c r="C648" s="1" t="str">
        <f>VLOOKUP(B648,Datos1!$F$1:$H$52,3,FALSE)</f>
        <v>Medium-sized business</v>
      </c>
      <c r="D648" s="1" t="str">
        <f ca="1">VLOOKUP(IF(RANDBETWEEN(1,100)&lt;=60, 1, IF(RANDBETWEEN(1,100)&lt;=75, 2, 3)),Datos1!$B$62:$C$64,2,FALSE)</f>
        <v>FMCG</v>
      </c>
      <c r="E648" s="1" t="str">
        <f ca="1">VLOOKUP(IF(RANDBETWEEN(1,100)&lt;=70, 1, IF(RANDBETWEEN(1,100)&lt;=70+10, 2, IF(RANDBETWEEN(1,100)&lt;=70+10+10, 3, IF(RANDBETWEEN(1,100)&lt;=70+10+10+10, 4, 5)))),Datos1!$B$66:$C$70,2,FALSE)</f>
        <v>Paid</v>
      </c>
      <c r="F648" s="1" t="str">
        <f>VLOOKUP(B648,Datos1!$F$1:$H$52,2,FALSE)</f>
        <v>Míchigan</v>
      </c>
      <c r="G648" s="8">
        <f t="shared" ca="1" si="86"/>
        <v>399459</v>
      </c>
      <c r="H648" s="8">
        <f t="shared" ca="1" si="87"/>
        <v>231686.21999999997</v>
      </c>
      <c r="I648" s="9">
        <f t="shared" ca="1" si="80"/>
        <v>0.57999999999999996</v>
      </c>
      <c r="J648" s="1" t="str">
        <f t="shared" si="81"/>
        <v>October</v>
      </c>
      <c r="K648" s="1">
        <f t="shared" si="82"/>
        <v>10</v>
      </c>
      <c r="L648" s="1" t="str">
        <f t="shared" si="83"/>
        <v>2020</v>
      </c>
      <c r="M648" s="1">
        <f t="shared" si="84"/>
        <v>41</v>
      </c>
      <c r="N648" s="10">
        <f t="shared" si="85"/>
        <v>4</v>
      </c>
    </row>
    <row r="649" spans="1:14" x14ac:dyDescent="0.25">
      <c r="A649" s="7">
        <v>44113</v>
      </c>
      <c r="B649" s="1" t="s">
        <v>49</v>
      </c>
      <c r="C649" s="1" t="str">
        <f>VLOOKUP(B649,Datos1!$F$1:$H$52,3,FALSE)</f>
        <v>Corporation</v>
      </c>
      <c r="D649" s="1" t="str">
        <f ca="1">VLOOKUP(IF(RANDBETWEEN(1,100)&lt;=60, 1, IF(RANDBETWEEN(1,100)&lt;=75, 2, 3)),Datos1!$B$62:$C$64,2,FALSE)</f>
        <v>FMCG</v>
      </c>
      <c r="E649" s="1" t="str">
        <f ca="1">VLOOKUP(IF(RANDBETWEEN(1,100)&lt;=70, 1, IF(RANDBETWEEN(1,100)&lt;=70+10, 2, IF(RANDBETWEEN(1,100)&lt;=70+10+10, 3, IF(RANDBETWEEN(1,100)&lt;=70+10+10+10, 4, 5)))),Datos1!$B$66:$C$70,2,FALSE)</f>
        <v>Paid</v>
      </c>
      <c r="F649" s="1" t="str">
        <f>VLOOKUP(B649,Datos1!$F$1:$H$52,2,FALSE)</f>
        <v>Texas</v>
      </c>
      <c r="G649" s="8">
        <f t="shared" ca="1" si="86"/>
        <v>1052528</v>
      </c>
      <c r="H649" s="8">
        <f t="shared" ca="1" si="87"/>
        <v>663092.64</v>
      </c>
      <c r="I649" s="9">
        <f t="shared" ca="1" si="80"/>
        <v>0.63</v>
      </c>
      <c r="J649" s="1" t="str">
        <f t="shared" si="81"/>
        <v>October</v>
      </c>
      <c r="K649" s="1">
        <f t="shared" si="82"/>
        <v>10</v>
      </c>
      <c r="L649" s="1" t="str">
        <f t="shared" si="83"/>
        <v>2020</v>
      </c>
      <c r="M649" s="1">
        <f t="shared" si="84"/>
        <v>41</v>
      </c>
      <c r="N649" s="10">
        <f t="shared" si="85"/>
        <v>4</v>
      </c>
    </row>
    <row r="650" spans="1:14" x14ac:dyDescent="0.25">
      <c r="A650" s="7">
        <v>44114</v>
      </c>
      <c r="B650" s="1" t="s">
        <v>16</v>
      </c>
      <c r="C650" s="1" t="str">
        <f>VLOOKUP(B650,Datos1!$F$1:$H$52,3,FALSE)</f>
        <v>Small business</v>
      </c>
      <c r="D650" s="1" t="str">
        <f ca="1">VLOOKUP(IF(RANDBETWEEN(1,100)&lt;=60, 1, IF(RANDBETWEEN(1,100)&lt;=75, 2, 3)),Datos1!$B$62:$C$64,2,FALSE)</f>
        <v>FMCG</v>
      </c>
      <c r="E650" s="1" t="str">
        <f ca="1">VLOOKUP(IF(RANDBETWEEN(1,100)&lt;=70, 1, IF(RANDBETWEEN(1,100)&lt;=70+10, 2, IF(RANDBETWEEN(1,100)&lt;=70+10+10, 3, IF(RANDBETWEEN(1,100)&lt;=70+10+10+10, 4, 5)))),Datos1!$B$66:$C$70,2,FALSE)</f>
        <v>Paid</v>
      </c>
      <c r="F650" s="1" t="str">
        <f>VLOOKUP(B650,Datos1!$F$1:$H$52,2,FALSE)</f>
        <v>Nueva Jersey</v>
      </c>
      <c r="G650" s="8">
        <f t="shared" ca="1" si="86"/>
        <v>246292</v>
      </c>
      <c r="H650" s="8">
        <f t="shared" ca="1" si="87"/>
        <v>98516.800000000003</v>
      </c>
      <c r="I650" s="9">
        <f t="shared" ca="1" si="80"/>
        <v>0.4</v>
      </c>
      <c r="J650" s="1" t="str">
        <f t="shared" si="81"/>
        <v>October</v>
      </c>
      <c r="K650" s="1">
        <f t="shared" si="82"/>
        <v>10</v>
      </c>
      <c r="L650" s="1" t="str">
        <f t="shared" si="83"/>
        <v>2020</v>
      </c>
      <c r="M650" s="1">
        <f t="shared" si="84"/>
        <v>41</v>
      </c>
      <c r="N650" s="10">
        <f t="shared" si="85"/>
        <v>4</v>
      </c>
    </row>
    <row r="651" spans="1:14" x14ac:dyDescent="0.25">
      <c r="A651" s="7">
        <v>44115</v>
      </c>
      <c r="B651" s="1" t="s">
        <v>20</v>
      </c>
      <c r="C651" s="1" t="str">
        <f>VLOOKUP(B651,Datos1!$F$1:$H$52,3,FALSE)</f>
        <v>Corporation</v>
      </c>
      <c r="D651" s="1" t="str">
        <f ca="1">VLOOKUP(IF(RANDBETWEEN(1,100)&lt;=60, 1, IF(RANDBETWEEN(1,100)&lt;=75, 2, 3)),Datos1!$B$62:$C$64,2,FALSE)</f>
        <v>Contract Manufacturing</v>
      </c>
      <c r="E651" s="1" t="str">
        <f ca="1">VLOOKUP(IF(RANDBETWEEN(1,100)&lt;=70, 1, IF(RANDBETWEEN(1,100)&lt;=70+10, 2, IF(RANDBETWEEN(1,100)&lt;=70+10+10, 3, IF(RANDBETWEEN(1,100)&lt;=70+10+10+10, 4, 5)))),Datos1!$B$66:$C$70,2,FALSE)</f>
        <v>Paid</v>
      </c>
      <c r="F651" s="1" t="str">
        <f>VLOOKUP(B651,Datos1!$F$1:$H$52,2,FALSE)</f>
        <v>Georgia</v>
      </c>
      <c r="G651" s="8">
        <f t="shared" ca="1" si="86"/>
        <v>1746508</v>
      </c>
      <c r="H651" s="8">
        <f t="shared" ca="1" si="87"/>
        <v>384231.76</v>
      </c>
      <c r="I651" s="9">
        <f t="shared" ca="1" si="80"/>
        <v>0.22</v>
      </c>
      <c r="J651" s="1" t="str">
        <f t="shared" si="81"/>
        <v>October</v>
      </c>
      <c r="K651" s="1">
        <f t="shared" si="82"/>
        <v>10</v>
      </c>
      <c r="L651" s="1" t="str">
        <f t="shared" si="83"/>
        <v>2020</v>
      </c>
      <c r="M651" s="1">
        <f t="shared" si="84"/>
        <v>41</v>
      </c>
      <c r="N651" s="10">
        <f t="shared" si="85"/>
        <v>4</v>
      </c>
    </row>
    <row r="652" spans="1:14" x14ac:dyDescent="0.25">
      <c r="A652" s="7">
        <v>44116</v>
      </c>
      <c r="B652" s="1" t="s">
        <v>58</v>
      </c>
      <c r="C652" s="1" t="str">
        <f>VLOOKUP(B652,Datos1!$F$1:$H$52,3,FALSE)</f>
        <v>Corporation</v>
      </c>
      <c r="D652" s="1" t="str">
        <f ca="1">VLOOKUP(IF(RANDBETWEEN(1,100)&lt;=60, 1, IF(RANDBETWEEN(1,100)&lt;=75, 2, 3)),Datos1!$B$62:$C$64,2,FALSE)</f>
        <v>FMCG</v>
      </c>
      <c r="E652" s="1" t="str">
        <f ca="1">VLOOKUP(IF(RANDBETWEEN(1,100)&lt;=70, 1, IF(RANDBETWEEN(1,100)&lt;=70+10, 2, IF(RANDBETWEEN(1,100)&lt;=70+10+10, 3, IF(RANDBETWEEN(1,100)&lt;=70+10+10+10, 4, 5)))),Datos1!$B$66:$C$70,2,FALSE)</f>
        <v>Paid</v>
      </c>
      <c r="F652" s="1" t="str">
        <f>VLOOKUP(B652,Datos1!$F$1:$H$52,2,FALSE)</f>
        <v>Míchigan</v>
      </c>
      <c r="G652" s="8">
        <f t="shared" ca="1" si="86"/>
        <v>1100201</v>
      </c>
      <c r="H652" s="8">
        <f t="shared" ca="1" si="87"/>
        <v>429078.39</v>
      </c>
      <c r="I652" s="9">
        <f t="shared" ca="1" si="80"/>
        <v>0.39</v>
      </c>
      <c r="J652" s="1" t="str">
        <f t="shared" si="81"/>
        <v>October</v>
      </c>
      <c r="K652" s="1">
        <f t="shared" si="82"/>
        <v>10</v>
      </c>
      <c r="L652" s="1" t="str">
        <f t="shared" si="83"/>
        <v>2020</v>
      </c>
      <c r="M652" s="1">
        <f t="shared" si="84"/>
        <v>42</v>
      </c>
      <c r="N652" s="10">
        <f t="shared" si="85"/>
        <v>4</v>
      </c>
    </row>
    <row r="653" spans="1:14" x14ac:dyDescent="0.25">
      <c r="A653" s="7">
        <v>44117</v>
      </c>
      <c r="B653" s="1" t="s">
        <v>30</v>
      </c>
      <c r="C653" s="1" t="str">
        <f>VLOOKUP(B653,Datos1!$F$1:$H$52,3,FALSE)</f>
        <v>Medium-sized business</v>
      </c>
      <c r="D653" s="1" t="str">
        <f ca="1">VLOOKUP(IF(RANDBETWEEN(1,100)&lt;=60, 1, IF(RANDBETWEEN(1,100)&lt;=75, 2, 3)),Datos1!$B$62:$C$64,2,FALSE)</f>
        <v>Contract Manufacturing</v>
      </c>
      <c r="E653" s="1" t="str">
        <f ca="1">VLOOKUP(IF(RANDBETWEEN(1,100)&lt;=70, 1, IF(RANDBETWEEN(1,100)&lt;=70+10, 2, IF(RANDBETWEEN(1,100)&lt;=70+10+10, 3, IF(RANDBETWEEN(1,100)&lt;=70+10+10+10, 4, 5)))),Datos1!$B$66:$C$70,2,FALSE)</f>
        <v>Paid</v>
      </c>
      <c r="F653" s="1" t="str">
        <f>VLOOKUP(B653,Datos1!$F$1:$H$52,2,FALSE)</f>
        <v>Washington</v>
      </c>
      <c r="G653" s="8">
        <f t="shared" ca="1" si="86"/>
        <v>401349</v>
      </c>
      <c r="H653" s="8">
        <f t="shared" ca="1" si="87"/>
        <v>104350.74</v>
      </c>
      <c r="I653" s="9">
        <f t="shared" ca="1" si="80"/>
        <v>0.26</v>
      </c>
      <c r="J653" s="1" t="str">
        <f t="shared" si="81"/>
        <v>October</v>
      </c>
      <c r="K653" s="1">
        <f t="shared" si="82"/>
        <v>10</v>
      </c>
      <c r="L653" s="1" t="str">
        <f t="shared" si="83"/>
        <v>2020</v>
      </c>
      <c r="M653" s="1">
        <f t="shared" si="84"/>
        <v>42</v>
      </c>
      <c r="N653" s="10">
        <f t="shared" si="85"/>
        <v>4</v>
      </c>
    </row>
    <row r="654" spans="1:14" x14ac:dyDescent="0.25">
      <c r="A654" s="7">
        <v>44118</v>
      </c>
      <c r="B654" s="1" t="s">
        <v>56</v>
      </c>
      <c r="C654" s="1" t="str">
        <f>VLOOKUP(B654,Datos1!$F$1:$H$52,3,FALSE)</f>
        <v>Small business</v>
      </c>
      <c r="D654" s="1" t="str">
        <f ca="1">VLOOKUP(IF(RANDBETWEEN(1,100)&lt;=60, 1, IF(RANDBETWEEN(1,100)&lt;=75, 2, 3)),Datos1!$B$62:$C$64,2,FALSE)</f>
        <v>FMCG</v>
      </c>
      <c r="E654" s="1" t="str">
        <f ca="1">VLOOKUP(IF(RANDBETWEEN(1,100)&lt;=70, 1, IF(RANDBETWEEN(1,100)&lt;=70+10, 2, IF(RANDBETWEEN(1,100)&lt;=70+10+10, 3, IF(RANDBETWEEN(1,100)&lt;=70+10+10+10, 4, 5)))),Datos1!$B$66:$C$70,2,FALSE)</f>
        <v>Paid</v>
      </c>
      <c r="F654" s="1" t="str">
        <f>VLOOKUP(B654,Datos1!$F$1:$H$52,2,FALSE)</f>
        <v>Illinois</v>
      </c>
      <c r="G654" s="8">
        <f t="shared" ca="1" si="86"/>
        <v>202395</v>
      </c>
      <c r="H654" s="8">
        <f t="shared" ca="1" si="87"/>
        <v>78934.05</v>
      </c>
      <c r="I654" s="9">
        <f t="shared" ca="1" si="80"/>
        <v>0.39</v>
      </c>
      <c r="J654" s="1" t="str">
        <f t="shared" si="81"/>
        <v>October</v>
      </c>
      <c r="K654" s="1">
        <f t="shared" si="82"/>
        <v>10</v>
      </c>
      <c r="L654" s="1" t="str">
        <f t="shared" si="83"/>
        <v>2020</v>
      </c>
      <c r="M654" s="1">
        <f t="shared" si="84"/>
        <v>42</v>
      </c>
      <c r="N654" s="10">
        <f t="shared" si="85"/>
        <v>4</v>
      </c>
    </row>
    <row r="655" spans="1:14" x14ac:dyDescent="0.25">
      <c r="A655" s="7">
        <v>44119</v>
      </c>
      <c r="B655" s="1" t="s">
        <v>32</v>
      </c>
      <c r="C655" s="1" t="str">
        <f>VLOOKUP(B655,Datos1!$F$1:$H$52,3,FALSE)</f>
        <v>Corporation</v>
      </c>
      <c r="D655" s="1" t="str">
        <f ca="1">VLOOKUP(IF(RANDBETWEEN(1,100)&lt;=60, 1, IF(RANDBETWEEN(1,100)&lt;=75, 2, 3)),Datos1!$B$62:$C$64,2,FALSE)</f>
        <v>FMCG</v>
      </c>
      <c r="E655" s="1" t="str">
        <f ca="1">VLOOKUP(IF(RANDBETWEEN(1,100)&lt;=70, 1, IF(RANDBETWEEN(1,100)&lt;=70+10, 2, IF(RANDBETWEEN(1,100)&lt;=70+10+10, 3, IF(RANDBETWEEN(1,100)&lt;=70+10+10+10, 4, 5)))),Datos1!$B$66:$C$70,2,FALSE)</f>
        <v>Pending</v>
      </c>
      <c r="F655" s="1" t="str">
        <f>VLOOKUP(B655,Datos1!$F$1:$H$52,2,FALSE)</f>
        <v>Ohio</v>
      </c>
      <c r="G655" s="8">
        <f t="shared" ca="1" si="86"/>
        <v>1649243</v>
      </c>
      <c r="H655" s="8">
        <f t="shared" ca="1" si="87"/>
        <v>956560.94</v>
      </c>
      <c r="I655" s="9">
        <f t="shared" ca="1" si="80"/>
        <v>0.57999999999999996</v>
      </c>
      <c r="J655" s="1" t="str">
        <f t="shared" si="81"/>
        <v>October</v>
      </c>
      <c r="K655" s="1">
        <f t="shared" si="82"/>
        <v>10</v>
      </c>
      <c r="L655" s="1" t="str">
        <f t="shared" si="83"/>
        <v>2020</v>
      </c>
      <c r="M655" s="1">
        <f t="shared" si="84"/>
        <v>42</v>
      </c>
      <c r="N655" s="10">
        <f t="shared" si="85"/>
        <v>4</v>
      </c>
    </row>
    <row r="656" spans="1:14" x14ac:dyDescent="0.25">
      <c r="A656" s="7">
        <v>44120</v>
      </c>
      <c r="B656" s="1" t="s">
        <v>48</v>
      </c>
      <c r="C656" s="1" t="str">
        <f>VLOOKUP(B656,Datos1!$F$1:$H$52,3,FALSE)</f>
        <v>Corporation</v>
      </c>
      <c r="D656" s="1" t="str">
        <f ca="1">VLOOKUP(IF(RANDBETWEEN(1,100)&lt;=60, 1, IF(RANDBETWEEN(1,100)&lt;=75, 2, 3)),Datos1!$B$62:$C$64,2,FALSE)</f>
        <v>Contract Manufacturing</v>
      </c>
      <c r="E656" s="1" t="str">
        <f ca="1">VLOOKUP(IF(RANDBETWEEN(1,100)&lt;=70, 1, IF(RANDBETWEEN(1,100)&lt;=70+10, 2, IF(RANDBETWEEN(1,100)&lt;=70+10+10, 3, IF(RANDBETWEEN(1,100)&lt;=70+10+10+10, 4, 5)))),Datos1!$B$66:$C$70,2,FALSE)</f>
        <v>Pending</v>
      </c>
      <c r="F656" s="1" t="str">
        <f>VLOOKUP(B656,Datos1!$F$1:$H$52,2,FALSE)</f>
        <v>California</v>
      </c>
      <c r="G656" s="8">
        <f t="shared" ca="1" si="86"/>
        <v>628953</v>
      </c>
      <c r="H656" s="8">
        <f t="shared" ca="1" si="87"/>
        <v>226423.08</v>
      </c>
      <c r="I656" s="9">
        <f t="shared" ca="1" si="80"/>
        <v>0.36</v>
      </c>
      <c r="J656" s="1" t="str">
        <f t="shared" si="81"/>
        <v>October</v>
      </c>
      <c r="K656" s="1">
        <f t="shared" si="82"/>
        <v>10</v>
      </c>
      <c r="L656" s="1" t="str">
        <f t="shared" si="83"/>
        <v>2020</v>
      </c>
      <c r="M656" s="1">
        <f t="shared" si="84"/>
        <v>42</v>
      </c>
      <c r="N656" s="10">
        <f t="shared" si="85"/>
        <v>4</v>
      </c>
    </row>
    <row r="657" spans="1:14" x14ac:dyDescent="0.25">
      <c r="A657" s="7">
        <v>44121</v>
      </c>
      <c r="B657" s="1" t="s">
        <v>34</v>
      </c>
      <c r="C657" s="1" t="str">
        <f>VLOOKUP(B657,Datos1!$F$1:$H$52,3,FALSE)</f>
        <v>Medium-sized business</v>
      </c>
      <c r="D657" s="1" t="str">
        <f ca="1">VLOOKUP(IF(RANDBETWEEN(1,100)&lt;=60, 1, IF(RANDBETWEEN(1,100)&lt;=75, 2, 3)),Datos1!$B$62:$C$64,2,FALSE)</f>
        <v>Contract Manufacturing</v>
      </c>
      <c r="E657" s="1" t="str">
        <f ca="1">VLOOKUP(IF(RANDBETWEEN(1,100)&lt;=70, 1, IF(RANDBETWEEN(1,100)&lt;=70+10, 2, IF(RANDBETWEEN(1,100)&lt;=70+10+10, 3, IF(RANDBETWEEN(1,100)&lt;=70+10+10+10, 4, 5)))),Datos1!$B$66:$C$70,2,FALSE)</f>
        <v>Paid</v>
      </c>
      <c r="F657" s="1" t="str">
        <f>VLOOKUP(B657,Datos1!$F$1:$H$52,2,FALSE)</f>
        <v>California</v>
      </c>
      <c r="G657" s="8">
        <f t="shared" ca="1" si="86"/>
        <v>290943</v>
      </c>
      <c r="H657" s="8">
        <f t="shared" ca="1" si="87"/>
        <v>72735.75</v>
      </c>
      <c r="I657" s="9">
        <f t="shared" ca="1" si="80"/>
        <v>0.25</v>
      </c>
      <c r="J657" s="1" t="str">
        <f t="shared" si="81"/>
        <v>October</v>
      </c>
      <c r="K657" s="1">
        <f t="shared" si="82"/>
        <v>10</v>
      </c>
      <c r="L657" s="1" t="str">
        <f t="shared" si="83"/>
        <v>2020</v>
      </c>
      <c r="M657" s="1">
        <f t="shared" si="84"/>
        <v>42</v>
      </c>
      <c r="N657" s="10">
        <f t="shared" si="85"/>
        <v>4</v>
      </c>
    </row>
    <row r="658" spans="1:14" x14ac:dyDescent="0.25">
      <c r="A658" s="7">
        <v>44122</v>
      </c>
      <c r="B658" s="1" t="s">
        <v>23</v>
      </c>
      <c r="C658" s="1" t="str">
        <f>VLOOKUP(B658,Datos1!$F$1:$H$52,3,FALSE)</f>
        <v>Corporation</v>
      </c>
      <c r="D658" s="1" t="str">
        <f ca="1">VLOOKUP(IF(RANDBETWEEN(1,100)&lt;=60, 1, IF(RANDBETWEEN(1,100)&lt;=75, 2, 3)),Datos1!$B$62:$C$64,2,FALSE)</f>
        <v>Contract Manufacturing</v>
      </c>
      <c r="E658" s="1" t="str">
        <f ca="1">VLOOKUP(IF(RANDBETWEEN(1,100)&lt;=70, 1, IF(RANDBETWEEN(1,100)&lt;=70+10, 2, IF(RANDBETWEEN(1,100)&lt;=70+10+10, 3, IF(RANDBETWEEN(1,100)&lt;=70+10+10+10, 4, 5)))),Datos1!$B$66:$C$70,2,FALSE)</f>
        <v>Paid</v>
      </c>
      <c r="F658" s="1" t="str">
        <f>VLOOKUP(B658,Datos1!$F$1:$H$52,2,FALSE)</f>
        <v>Nueva Jersey</v>
      </c>
      <c r="G658" s="8">
        <f t="shared" ca="1" si="86"/>
        <v>1611488</v>
      </c>
      <c r="H658" s="8">
        <f t="shared" ca="1" si="87"/>
        <v>338412.48</v>
      </c>
      <c r="I658" s="9">
        <f t="shared" ca="1" si="80"/>
        <v>0.21</v>
      </c>
      <c r="J658" s="1" t="str">
        <f t="shared" si="81"/>
        <v>October</v>
      </c>
      <c r="K658" s="1">
        <f t="shared" si="82"/>
        <v>10</v>
      </c>
      <c r="L658" s="1" t="str">
        <f t="shared" si="83"/>
        <v>2020</v>
      </c>
      <c r="M658" s="1">
        <f t="shared" si="84"/>
        <v>42</v>
      </c>
      <c r="N658" s="10">
        <f t="shared" si="85"/>
        <v>4</v>
      </c>
    </row>
    <row r="659" spans="1:14" x14ac:dyDescent="0.25">
      <c r="A659" s="7">
        <v>44123</v>
      </c>
      <c r="B659" s="1" t="s">
        <v>30</v>
      </c>
      <c r="C659" s="1" t="str">
        <f>VLOOKUP(B659,Datos1!$F$1:$H$52,3,FALSE)</f>
        <v>Medium-sized business</v>
      </c>
      <c r="D659" s="1" t="str">
        <f ca="1">VLOOKUP(IF(RANDBETWEEN(1,100)&lt;=60, 1, IF(RANDBETWEEN(1,100)&lt;=75, 2, 3)),Datos1!$B$62:$C$64,2,FALSE)</f>
        <v>FMCG</v>
      </c>
      <c r="E659" s="1" t="str">
        <f ca="1">VLOOKUP(IF(RANDBETWEEN(1,100)&lt;=70, 1, IF(RANDBETWEEN(1,100)&lt;=70+10, 2, IF(RANDBETWEEN(1,100)&lt;=70+10+10, 3, IF(RANDBETWEEN(1,100)&lt;=70+10+10+10, 4, 5)))),Datos1!$B$66:$C$70,2,FALSE)</f>
        <v>Overdue</v>
      </c>
      <c r="F659" s="1" t="str">
        <f>VLOOKUP(B659,Datos1!$F$1:$H$52,2,FALSE)</f>
        <v>Washington</v>
      </c>
      <c r="G659" s="8">
        <f t="shared" ca="1" si="86"/>
        <v>490561</v>
      </c>
      <c r="H659" s="8">
        <f t="shared" ca="1" si="87"/>
        <v>264902.94</v>
      </c>
      <c r="I659" s="9">
        <f t="shared" ca="1" si="80"/>
        <v>0.54</v>
      </c>
      <c r="J659" s="1" t="str">
        <f t="shared" si="81"/>
        <v>October</v>
      </c>
      <c r="K659" s="1">
        <f t="shared" si="82"/>
        <v>10</v>
      </c>
      <c r="L659" s="1" t="str">
        <f t="shared" si="83"/>
        <v>2020</v>
      </c>
      <c r="M659" s="1">
        <f t="shared" si="84"/>
        <v>43</v>
      </c>
      <c r="N659" s="10">
        <f t="shared" si="85"/>
        <v>4</v>
      </c>
    </row>
    <row r="660" spans="1:14" x14ac:dyDescent="0.25">
      <c r="A660" s="7">
        <v>44124</v>
      </c>
      <c r="B660" s="1" t="s">
        <v>49</v>
      </c>
      <c r="C660" s="1" t="str">
        <f>VLOOKUP(B660,Datos1!$F$1:$H$52,3,FALSE)</f>
        <v>Corporation</v>
      </c>
      <c r="D660" s="1" t="str">
        <f ca="1">VLOOKUP(IF(RANDBETWEEN(1,100)&lt;=60, 1, IF(RANDBETWEEN(1,100)&lt;=75, 2, 3)),Datos1!$B$62:$C$64,2,FALSE)</f>
        <v>FMCG</v>
      </c>
      <c r="E660" s="1" t="str">
        <f ca="1">VLOOKUP(IF(RANDBETWEEN(1,100)&lt;=70, 1, IF(RANDBETWEEN(1,100)&lt;=70+10, 2, IF(RANDBETWEEN(1,100)&lt;=70+10+10, 3, IF(RANDBETWEEN(1,100)&lt;=70+10+10+10, 4, 5)))),Datos1!$B$66:$C$70,2,FALSE)</f>
        <v>Paid</v>
      </c>
      <c r="F660" s="1" t="str">
        <f>VLOOKUP(B660,Datos1!$F$1:$H$52,2,FALSE)</f>
        <v>Texas</v>
      </c>
      <c r="G660" s="8">
        <f t="shared" ca="1" si="86"/>
        <v>1019419</v>
      </c>
      <c r="H660" s="8">
        <f t="shared" ca="1" si="87"/>
        <v>550486.26</v>
      </c>
      <c r="I660" s="9">
        <f t="shared" ca="1" si="80"/>
        <v>0.54</v>
      </c>
      <c r="J660" s="1" t="str">
        <f t="shared" si="81"/>
        <v>October</v>
      </c>
      <c r="K660" s="1">
        <f t="shared" si="82"/>
        <v>10</v>
      </c>
      <c r="L660" s="1" t="str">
        <f t="shared" si="83"/>
        <v>2020</v>
      </c>
      <c r="M660" s="1">
        <f t="shared" si="84"/>
        <v>43</v>
      </c>
      <c r="N660" s="10">
        <f t="shared" si="85"/>
        <v>4</v>
      </c>
    </row>
    <row r="661" spans="1:14" x14ac:dyDescent="0.25">
      <c r="A661" s="7">
        <v>44125</v>
      </c>
      <c r="B661" s="1" t="s">
        <v>26</v>
      </c>
      <c r="C661" s="1" t="str">
        <f>VLOOKUP(B661,Datos1!$F$1:$H$52,3,FALSE)</f>
        <v>Corporation</v>
      </c>
      <c r="D661" s="1" t="str">
        <f ca="1">VLOOKUP(IF(RANDBETWEEN(1,100)&lt;=60, 1, IF(RANDBETWEEN(1,100)&lt;=75, 2, 3)),Datos1!$B$62:$C$64,2,FALSE)</f>
        <v>FMCG</v>
      </c>
      <c r="E661" s="1" t="str">
        <f ca="1">VLOOKUP(IF(RANDBETWEEN(1,100)&lt;=70, 1, IF(RANDBETWEEN(1,100)&lt;=70+10, 2, IF(RANDBETWEEN(1,100)&lt;=70+10+10, 3, IF(RANDBETWEEN(1,100)&lt;=70+10+10+10, 4, 5)))),Datos1!$B$66:$C$70,2,FALSE)</f>
        <v>Pending</v>
      </c>
      <c r="F661" s="1" t="str">
        <f>VLOOKUP(B661,Datos1!$F$1:$H$52,2,FALSE)</f>
        <v>Nueva Jersey</v>
      </c>
      <c r="G661" s="8">
        <f t="shared" ca="1" si="86"/>
        <v>1785672</v>
      </c>
      <c r="H661" s="8">
        <f t="shared" ca="1" si="87"/>
        <v>1107116.6399999999</v>
      </c>
      <c r="I661" s="9">
        <f t="shared" ca="1" si="80"/>
        <v>0.62</v>
      </c>
      <c r="J661" s="1" t="str">
        <f t="shared" si="81"/>
        <v>October</v>
      </c>
      <c r="K661" s="1">
        <f t="shared" si="82"/>
        <v>10</v>
      </c>
      <c r="L661" s="1" t="str">
        <f t="shared" si="83"/>
        <v>2020</v>
      </c>
      <c r="M661" s="1">
        <f t="shared" si="84"/>
        <v>43</v>
      </c>
      <c r="N661" s="10">
        <f t="shared" si="85"/>
        <v>4</v>
      </c>
    </row>
    <row r="662" spans="1:14" x14ac:dyDescent="0.25">
      <c r="A662" s="7">
        <v>44126</v>
      </c>
      <c r="B662" s="1" t="s">
        <v>40</v>
      </c>
      <c r="C662" s="1" t="str">
        <f>VLOOKUP(B662,Datos1!$F$1:$H$52,3,FALSE)</f>
        <v>Corporation</v>
      </c>
      <c r="D662" s="1" t="str">
        <f ca="1">VLOOKUP(IF(RANDBETWEEN(1,100)&lt;=60, 1, IF(RANDBETWEEN(1,100)&lt;=75, 2, 3)),Datos1!$B$62:$C$64,2,FALSE)</f>
        <v>Industrial cereal products</v>
      </c>
      <c r="E662" s="1" t="str">
        <f ca="1">VLOOKUP(IF(RANDBETWEEN(1,100)&lt;=70, 1, IF(RANDBETWEEN(1,100)&lt;=70+10, 2, IF(RANDBETWEEN(1,100)&lt;=70+10+10, 3, IF(RANDBETWEEN(1,100)&lt;=70+10+10+10, 4, 5)))),Datos1!$B$66:$C$70,2,FALSE)</f>
        <v>Paid</v>
      </c>
      <c r="F662" s="1" t="str">
        <f>VLOOKUP(B662,Datos1!$F$1:$H$52,2,FALSE)</f>
        <v>Indiana</v>
      </c>
      <c r="G662" s="8">
        <f t="shared" ca="1" si="86"/>
        <v>618109</v>
      </c>
      <c r="H662" s="8">
        <f t="shared" ca="1" si="87"/>
        <v>135983.98000000001</v>
      </c>
      <c r="I662" s="9">
        <f t="shared" ca="1" si="80"/>
        <v>0.22</v>
      </c>
      <c r="J662" s="1" t="str">
        <f t="shared" si="81"/>
        <v>October</v>
      </c>
      <c r="K662" s="1">
        <f t="shared" si="82"/>
        <v>10</v>
      </c>
      <c r="L662" s="1" t="str">
        <f t="shared" si="83"/>
        <v>2020</v>
      </c>
      <c r="M662" s="1">
        <f t="shared" si="84"/>
        <v>43</v>
      </c>
      <c r="N662" s="10">
        <f t="shared" si="85"/>
        <v>4</v>
      </c>
    </row>
    <row r="663" spans="1:14" x14ac:dyDescent="0.25">
      <c r="A663" s="7">
        <v>44127</v>
      </c>
      <c r="B663" s="1" t="s">
        <v>32</v>
      </c>
      <c r="C663" s="1" t="str">
        <f>VLOOKUP(B663,Datos1!$F$1:$H$52,3,FALSE)</f>
        <v>Corporation</v>
      </c>
      <c r="D663" s="1" t="str">
        <f ca="1">VLOOKUP(IF(RANDBETWEEN(1,100)&lt;=60, 1, IF(RANDBETWEEN(1,100)&lt;=75, 2, 3)),Datos1!$B$62:$C$64,2,FALSE)</f>
        <v>Contract Manufacturing</v>
      </c>
      <c r="E663" s="1" t="str">
        <f ca="1">VLOOKUP(IF(RANDBETWEEN(1,100)&lt;=70, 1, IF(RANDBETWEEN(1,100)&lt;=70+10, 2, IF(RANDBETWEEN(1,100)&lt;=70+10+10, 3, IF(RANDBETWEEN(1,100)&lt;=70+10+10+10, 4, 5)))),Datos1!$B$66:$C$70,2,FALSE)</f>
        <v>Paid</v>
      </c>
      <c r="F663" s="1" t="str">
        <f>VLOOKUP(B663,Datos1!$F$1:$H$52,2,FALSE)</f>
        <v>Ohio</v>
      </c>
      <c r="G663" s="8">
        <f t="shared" ca="1" si="86"/>
        <v>1091190</v>
      </c>
      <c r="H663" s="8">
        <f t="shared" ca="1" si="87"/>
        <v>327357</v>
      </c>
      <c r="I663" s="9">
        <f t="shared" ca="1" si="80"/>
        <v>0.3</v>
      </c>
      <c r="J663" s="1" t="str">
        <f t="shared" si="81"/>
        <v>October</v>
      </c>
      <c r="K663" s="1">
        <f t="shared" si="82"/>
        <v>10</v>
      </c>
      <c r="L663" s="1" t="str">
        <f t="shared" si="83"/>
        <v>2020</v>
      </c>
      <c r="M663" s="1">
        <f t="shared" si="84"/>
        <v>43</v>
      </c>
      <c r="N663" s="10">
        <f t="shared" si="85"/>
        <v>4</v>
      </c>
    </row>
    <row r="664" spans="1:14" x14ac:dyDescent="0.25">
      <c r="A664" s="7">
        <v>44128</v>
      </c>
      <c r="B664" s="1" t="s">
        <v>36</v>
      </c>
      <c r="C664" s="1" t="str">
        <f>VLOOKUP(B664,Datos1!$F$1:$H$52,3,FALSE)</f>
        <v>Medium-sized business</v>
      </c>
      <c r="D664" s="1" t="str">
        <f ca="1">VLOOKUP(IF(RANDBETWEEN(1,100)&lt;=60, 1, IF(RANDBETWEEN(1,100)&lt;=75, 2, 3)),Datos1!$B$62:$C$64,2,FALSE)</f>
        <v>FMCG</v>
      </c>
      <c r="E664" s="1" t="str">
        <f ca="1">VLOOKUP(IF(RANDBETWEEN(1,100)&lt;=70, 1, IF(RANDBETWEEN(1,100)&lt;=70+10, 2, IF(RANDBETWEEN(1,100)&lt;=70+10+10, 3, IF(RANDBETWEEN(1,100)&lt;=70+10+10+10, 4, 5)))),Datos1!$B$66:$C$70,2,FALSE)</f>
        <v>Paid</v>
      </c>
      <c r="F664" s="1" t="str">
        <f>VLOOKUP(B664,Datos1!$F$1:$H$52,2,FALSE)</f>
        <v>Arizona</v>
      </c>
      <c r="G664" s="8">
        <f t="shared" ca="1" si="86"/>
        <v>401228</v>
      </c>
      <c r="H664" s="8">
        <f t="shared" ca="1" si="87"/>
        <v>244749.08</v>
      </c>
      <c r="I664" s="9">
        <f t="shared" ca="1" si="80"/>
        <v>0.61</v>
      </c>
      <c r="J664" s="1" t="str">
        <f t="shared" si="81"/>
        <v>October</v>
      </c>
      <c r="K664" s="1">
        <f t="shared" si="82"/>
        <v>10</v>
      </c>
      <c r="L664" s="1" t="str">
        <f t="shared" si="83"/>
        <v>2020</v>
      </c>
      <c r="M664" s="1">
        <f t="shared" si="84"/>
        <v>43</v>
      </c>
      <c r="N664" s="10">
        <f t="shared" si="85"/>
        <v>4</v>
      </c>
    </row>
    <row r="665" spans="1:14" x14ac:dyDescent="0.25">
      <c r="A665" s="7">
        <v>44129</v>
      </c>
      <c r="B665" s="1" t="s">
        <v>49</v>
      </c>
      <c r="C665" s="1" t="str">
        <f>VLOOKUP(B665,Datos1!$F$1:$H$52,3,FALSE)</f>
        <v>Corporation</v>
      </c>
      <c r="D665" s="1" t="str">
        <f ca="1">VLOOKUP(IF(RANDBETWEEN(1,100)&lt;=60, 1, IF(RANDBETWEEN(1,100)&lt;=75, 2, 3)),Datos1!$B$62:$C$64,2,FALSE)</f>
        <v>FMCG</v>
      </c>
      <c r="E665" s="1" t="str">
        <f ca="1">VLOOKUP(IF(RANDBETWEEN(1,100)&lt;=70, 1, IF(RANDBETWEEN(1,100)&lt;=70+10, 2, IF(RANDBETWEEN(1,100)&lt;=70+10+10, 3, IF(RANDBETWEEN(1,100)&lt;=70+10+10+10, 4, 5)))),Datos1!$B$66:$C$70,2,FALSE)</f>
        <v>Overdue</v>
      </c>
      <c r="F665" s="1" t="str">
        <f>VLOOKUP(B665,Datos1!$F$1:$H$52,2,FALSE)</f>
        <v>Texas</v>
      </c>
      <c r="G665" s="8">
        <f t="shared" ca="1" si="86"/>
        <v>709618</v>
      </c>
      <c r="H665" s="8">
        <f t="shared" ca="1" si="87"/>
        <v>326424.28000000003</v>
      </c>
      <c r="I665" s="9">
        <f t="shared" ca="1" si="80"/>
        <v>0.46</v>
      </c>
      <c r="J665" s="1" t="str">
        <f t="shared" si="81"/>
        <v>October</v>
      </c>
      <c r="K665" s="1">
        <f t="shared" si="82"/>
        <v>10</v>
      </c>
      <c r="L665" s="1" t="str">
        <f t="shared" si="83"/>
        <v>2020</v>
      </c>
      <c r="M665" s="1">
        <f t="shared" si="84"/>
        <v>43</v>
      </c>
      <c r="N665" s="10">
        <f t="shared" si="85"/>
        <v>4</v>
      </c>
    </row>
    <row r="666" spans="1:14" x14ac:dyDescent="0.25">
      <c r="A666" s="7">
        <v>44130</v>
      </c>
      <c r="B666" s="1" t="s">
        <v>38</v>
      </c>
      <c r="C666" s="1" t="str">
        <f>VLOOKUP(B666,Datos1!$F$1:$H$52,3,FALSE)</f>
        <v>Small business</v>
      </c>
      <c r="D666" s="1" t="str">
        <f ca="1">VLOOKUP(IF(RANDBETWEEN(1,100)&lt;=60, 1, IF(RANDBETWEEN(1,100)&lt;=75, 2, 3)),Datos1!$B$62:$C$64,2,FALSE)</f>
        <v>Contract Manufacturing</v>
      </c>
      <c r="E666" s="1" t="str">
        <f ca="1">VLOOKUP(IF(RANDBETWEEN(1,100)&lt;=70, 1, IF(RANDBETWEEN(1,100)&lt;=70+10, 2, IF(RANDBETWEEN(1,100)&lt;=70+10+10, 3, IF(RANDBETWEEN(1,100)&lt;=70+10+10+10, 4, 5)))),Datos1!$B$66:$C$70,2,FALSE)</f>
        <v>Paid</v>
      </c>
      <c r="F666" s="1" t="str">
        <f>VLOOKUP(B666,Datos1!$F$1:$H$52,2,FALSE)</f>
        <v>Tennessee</v>
      </c>
      <c r="G666" s="8">
        <f t="shared" ca="1" si="86"/>
        <v>71741</v>
      </c>
      <c r="H666" s="8">
        <f t="shared" ca="1" si="87"/>
        <v>27261.58</v>
      </c>
      <c r="I666" s="9">
        <f t="shared" ca="1" si="80"/>
        <v>0.38</v>
      </c>
      <c r="J666" s="1" t="str">
        <f t="shared" si="81"/>
        <v>October</v>
      </c>
      <c r="K666" s="1">
        <f t="shared" si="82"/>
        <v>10</v>
      </c>
      <c r="L666" s="1" t="str">
        <f t="shared" si="83"/>
        <v>2020</v>
      </c>
      <c r="M666" s="1">
        <f t="shared" si="84"/>
        <v>44</v>
      </c>
      <c r="N666" s="10">
        <f t="shared" si="85"/>
        <v>4</v>
      </c>
    </row>
    <row r="667" spans="1:14" x14ac:dyDescent="0.25">
      <c r="A667" s="7">
        <v>44131</v>
      </c>
      <c r="B667" s="1" t="s">
        <v>47</v>
      </c>
      <c r="C667" s="1" t="str">
        <f>VLOOKUP(B667,Datos1!$F$1:$H$52,3,FALSE)</f>
        <v>Medium-sized business</v>
      </c>
      <c r="D667" s="1" t="str">
        <f ca="1">VLOOKUP(IF(RANDBETWEEN(1,100)&lt;=60, 1, IF(RANDBETWEEN(1,100)&lt;=75, 2, 3)),Datos1!$B$62:$C$64,2,FALSE)</f>
        <v>FMCG</v>
      </c>
      <c r="E667" s="1" t="str">
        <f ca="1">VLOOKUP(IF(RANDBETWEEN(1,100)&lt;=70, 1, IF(RANDBETWEEN(1,100)&lt;=70+10, 2, IF(RANDBETWEEN(1,100)&lt;=70+10+10, 3, IF(RANDBETWEEN(1,100)&lt;=70+10+10+10, 4, 5)))),Datos1!$B$66:$C$70,2,FALSE)</f>
        <v>Paid</v>
      </c>
      <c r="F667" s="1" t="str">
        <f>VLOOKUP(B667,Datos1!$F$1:$H$52,2,FALSE)</f>
        <v>Misuri</v>
      </c>
      <c r="G667" s="8">
        <f t="shared" ca="1" si="86"/>
        <v>477269</v>
      </c>
      <c r="H667" s="8">
        <f t="shared" ca="1" si="87"/>
        <v>171816.84</v>
      </c>
      <c r="I667" s="9">
        <f t="shared" ca="1" si="80"/>
        <v>0.36</v>
      </c>
      <c r="J667" s="1" t="str">
        <f t="shared" si="81"/>
        <v>October</v>
      </c>
      <c r="K667" s="1">
        <f t="shared" si="82"/>
        <v>10</v>
      </c>
      <c r="L667" s="1" t="str">
        <f t="shared" si="83"/>
        <v>2020</v>
      </c>
      <c r="M667" s="1">
        <f t="shared" si="84"/>
        <v>44</v>
      </c>
      <c r="N667" s="10">
        <f t="shared" si="85"/>
        <v>4</v>
      </c>
    </row>
    <row r="668" spans="1:14" x14ac:dyDescent="0.25">
      <c r="A668" s="7">
        <v>44132</v>
      </c>
      <c r="B668" s="1" t="s">
        <v>6</v>
      </c>
      <c r="C668" s="1" t="str">
        <f>VLOOKUP(B668,Datos1!$F$1:$H$52,3,FALSE)</f>
        <v>Corporation</v>
      </c>
      <c r="D668" s="1" t="str">
        <f ca="1">VLOOKUP(IF(RANDBETWEEN(1,100)&lt;=60, 1, IF(RANDBETWEEN(1,100)&lt;=75, 2, 3)),Datos1!$B$62:$C$64,2,FALSE)</f>
        <v>FMCG</v>
      </c>
      <c r="E668" s="1" t="str">
        <f ca="1">VLOOKUP(IF(RANDBETWEEN(1,100)&lt;=70, 1, IF(RANDBETWEEN(1,100)&lt;=70+10, 2, IF(RANDBETWEEN(1,100)&lt;=70+10+10, 3, IF(RANDBETWEEN(1,100)&lt;=70+10+10+10, 4, 5)))),Datos1!$B$66:$C$70,2,FALSE)</f>
        <v>Paid</v>
      </c>
      <c r="F668" s="1" t="str">
        <f>VLOOKUP(B668,Datos1!$F$1:$H$52,2,FALSE)</f>
        <v>Washington</v>
      </c>
      <c r="G668" s="8">
        <f t="shared" ca="1" si="86"/>
        <v>964611</v>
      </c>
      <c r="H668" s="8">
        <f t="shared" ca="1" si="87"/>
        <v>559474.38</v>
      </c>
      <c r="I668" s="9">
        <f t="shared" ca="1" si="80"/>
        <v>0.57999999999999996</v>
      </c>
      <c r="J668" s="1" t="str">
        <f t="shared" si="81"/>
        <v>October</v>
      </c>
      <c r="K668" s="1">
        <f t="shared" si="82"/>
        <v>10</v>
      </c>
      <c r="L668" s="1" t="str">
        <f t="shared" si="83"/>
        <v>2020</v>
      </c>
      <c r="M668" s="1">
        <f t="shared" si="84"/>
        <v>44</v>
      </c>
      <c r="N668" s="10">
        <f t="shared" si="85"/>
        <v>4</v>
      </c>
    </row>
    <row r="669" spans="1:14" x14ac:dyDescent="0.25">
      <c r="A669" s="7">
        <v>44133</v>
      </c>
      <c r="B669" s="1" t="s">
        <v>6</v>
      </c>
      <c r="C669" s="1" t="str">
        <f>VLOOKUP(B669,Datos1!$F$1:$H$52,3,FALSE)</f>
        <v>Corporation</v>
      </c>
      <c r="D669" s="1" t="str">
        <f ca="1">VLOOKUP(IF(RANDBETWEEN(1,100)&lt;=60, 1, IF(RANDBETWEEN(1,100)&lt;=75, 2, 3)),Datos1!$B$62:$C$64,2,FALSE)</f>
        <v>FMCG</v>
      </c>
      <c r="E669" s="1" t="str">
        <f ca="1">VLOOKUP(IF(RANDBETWEEN(1,100)&lt;=70, 1, IF(RANDBETWEEN(1,100)&lt;=70+10, 2, IF(RANDBETWEEN(1,100)&lt;=70+10+10, 3, IF(RANDBETWEEN(1,100)&lt;=70+10+10+10, 4, 5)))),Datos1!$B$66:$C$70,2,FALSE)</f>
        <v>Pending</v>
      </c>
      <c r="F669" s="1" t="str">
        <f>VLOOKUP(B669,Datos1!$F$1:$H$52,2,FALSE)</f>
        <v>Washington</v>
      </c>
      <c r="G669" s="8">
        <f t="shared" ca="1" si="86"/>
        <v>1081397</v>
      </c>
      <c r="H669" s="8">
        <f t="shared" ca="1" si="87"/>
        <v>497442.62</v>
      </c>
      <c r="I669" s="9">
        <f t="shared" ca="1" si="80"/>
        <v>0.46</v>
      </c>
      <c r="J669" s="1" t="str">
        <f t="shared" si="81"/>
        <v>October</v>
      </c>
      <c r="K669" s="1">
        <f t="shared" si="82"/>
        <v>10</v>
      </c>
      <c r="L669" s="1" t="str">
        <f t="shared" si="83"/>
        <v>2020</v>
      </c>
      <c r="M669" s="1">
        <f t="shared" si="84"/>
        <v>44</v>
      </c>
      <c r="N669" s="10">
        <f t="shared" si="85"/>
        <v>4</v>
      </c>
    </row>
    <row r="670" spans="1:14" x14ac:dyDescent="0.25">
      <c r="A670" s="7">
        <v>44134</v>
      </c>
      <c r="B670" s="1" t="s">
        <v>28</v>
      </c>
      <c r="C670" s="1" t="str">
        <f>VLOOKUP(B670,Datos1!$F$1:$H$52,3,FALSE)</f>
        <v>Corporation</v>
      </c>
      <c r="D670" s="1" t="str">
        <f ca="1">VLOOKUP(IF(RANDBETWEEN(1,100)&lt;=60, 1, IF(RANDBETWEEN(1,100)&lt;=75, 2, 3)),Datos1!$B$62:$C$64,2,FALSE)</f>
        <v>Industrial cereal products</v>
      </c>
      <c r="E670" s="1" t="str">
        <f ca="1">VLOOKUP(IF(RANDBETWEEN(1,100)&lt;=70, 1, IF(RANDBETWEEN(1,100)&lt;=70+10, 2, IF(RANDBETWEEN(1,100)&lt;=70+10+10, 3, IF(RANDBETWEEN(1,100)&lt;=70+10+10+10, 4, 5)))),Datos1!$B$66:$C$70,2,FALSE)</f>
        <v>Pending</v>
      </c>
      <c r="F670" s="1" t="str">
        <f>VLOOKUP(B670,Datos1!$F$1:$H$52,2,FALSE)</f>
        <v>Texas</v>
      </c>
      <c r="G670" s="8">
        <f t="shared" ca="1" si="86"/>
        <v>978409</v>
      </c>
      <c r="H670" s="8">
        <f t="shared" ca="1" si="87"/>
        <v>195681.80000000002</v>
      </c>
      <c r="I670" s="9">
        <f t="shared" ca="1" si="80"/>
        <v>0.2</v>
      </c>
      <c r="J670" s="1" t="str">
        <f t="shared" si="81"/>
        <v>October</v>
      </c>
      <c r="K670" s="1">
        <f t="shared" si="82"/>
        <v>10</v>
      </c>
      <c r="L670" s="1" t="str">
        <f t="shared" si="83"/>
        <v>2020</v>
      </c>
      <c r="M670" s="1">
        <f t="shared" si="84"/>
        <v>44</v>
      </c>
      <c r="N670" s="10">
        <f t="shared" si="85"/>
        <v>4</v>
      </c>
    </row>
    <row r="671" spans="1:14" x14ac:dyDescent="0.25">
      <c r="A671" s="7">
        <v>44135</v>
      </c>
      <c r="B671" s="1" t="s">
        <v>19</v>
      </c>
      <c r="C671" s="1" t="str">
        <f>VLOOKUP(B671,Datos1!$F$1:$H$52,3,FALSE)</f>
        <v>Corporation</v>
      </c>
      <c r="D671" s="1" t="str">
        <f ca="1">VLOOKUP(IF(RANDBETWEEN(1,100)&lt;=60, 1, IF(RANDBETWEEN(1,100)&lt;=75, 2, 3)),Datos1!$B$62:$C$64,2,FALSE)</f>
        <v>FMCG</v>
      </c>
      <c r="E671" s="1" t="str">
        <f ca="1">VLOOKUP(IF(RANDBETWEEN(1,100)&lt;=70, 1, IF(RANDBETWEEN(1,100)&lt;=70+10, 2, IF(RANDBETWEEN(1,100)&lt;=70+10+10, 3, IF(RANDBETWEEN(1,100)&lt;=70+10+10+10, 4, 5)))),Datos1!$B$66:$C$70,2,FALSE)</f>
        <v>Paid</v>
      </c>
      <c r="F671" s="1" t="str">
        <f>VLOOKUP(B671,Datos1!$F$1:$H$52,2,FALSE)</f>
        <v>Virginia</v>
      </c>
      <c r="G671" s="8">
        <f t="shared" ca="1" si="86"/>
        <v>1207800</v>
      </c>
      <c r="H671" s="8">
        <f t="shared" ca="1" si="87"/>
        <v>760914</v>
      </c>
      <c r="I671" s="9">
        <f t="shared" ca="1" si="80"/>
        <v>0.63</v>
      </c>
      <c r="J671" s="1" t="str">
        <f t="shared" si="81"/>
        <v>October</v>
      </c>
      <c r="K671" s="1">
        <f t="shared" si="82"/>
        <v>10</v>
      </c>
      <c r="L671" s="1" t="str">
        <f t="shared" si="83"/>
        <v>2020</v>
      </c>
      <c r="M671" s="1">
        <f t="shared" si="84"/>
        <v>44</v>
      </c>
      <c r="N671" s="10">
        <f t="shared" si="85"/>
        <v>4</v>
      </c>
    </row>
    <row r="672" spans="1:14" x14ac:dyDescent="0.25">
      <c r="A672" s="7">
        <v>44136</v>
      </c>
      <c r="B672" s="1" t="s">
        <v>28</v>
      </c>
      <c r="C672" s="1" t="str">
        <f>VLOOKUP(B672,Datos1!$F$1:$H$52,3,FALSE)</f>
        <v>Corporation</v>
      </c>
      <c r="D672" s="1" t="str">
        <f ca="1">VLOOKUP(IF(RANDBETWEEN(1,100)&lt;=60, 1, IF(RANDBETWEEN(1,100)&lt;=75, 2, 3)),Datos1!$B$62:$C$64,2,FALSE)</f>
        <v>Contract Manufacturing</v>
      </c>
      <c r="E672" s="1" t="str">
        <f ca="1">VLOOKUP(IF(RANDBETWEEN(1,100)&lt;=70, 1, IF(RANDBETWEEN(1,100)&lt;=70+10, 2, IF(RANDBETWEEN(1,100)&lt;=70+10+10, 3, IF(RANDBETWEEN(1,100)&lt;=70+10+10+10, 4, 5)))),Datos1!$B$66:$C$70,2,FALSE)</f>
        <v>Paid</v>
      </c>
      <c r="F672" s="1" t="str">
        <f>VLOOKUP(B672,Datos1!$F$1:$H$52,2,FALSE)</f>
        <v>Texas</v>
      </c>
      <c r="G672" s="8">
        <f t="shared" ca="1" si="86"/>
        <v>1676775</v>
      </c>
      <c r="H672" s="8">
        <f t="shared" ca="1" si="87"/>
        <v>385658.25</v>
      </c>
      <c r="I672" s="9">
        <f t="shared" ca="1" si="80"/>
        <v>0.23</v>
      </c>
      <c r="J672" s="1" t="str">
        <f t="shared" si="81"/>
        <v>November</v>
      </c>
      <c r="K672" s="1">
        <f t="shared" si="82"/>
        <v>11</v>
      </c>
      <c r="L672" s="1" t="str">
        <f t="shared" si="83"/>
        <v>2020</v>
      </c>
      <c r="M672" s="1">
        <f t="shared" si="84"/>
        <v>44</v>
      </c>
      <c r="N672" s="10">
        <f t="shared" si="85"/>
        <v>4</v>
      </c>
    </row>
    <row r="673" spans="1:14" x14ac:dyDescent="0.25">
      <c r="A673" s="7">
        <v>44137</v>
      </c>
      <c r="B673" s="1" t="s">
        <v>42</v>
      </c>
      <c r="C673" s="1" t="str">
        <f>VLOOKUP(B673,Datos1!$F$1:$H$52,3,FALSE)</f>
        <v>Corporation</v>
      </c>
      <c r="D673" s="1" t="str">
        <f ca="1">VLOOKUP(IF(RANDBETWEEN(1,100)&lt;=60, 1, IF(RANDBETWEEN(1,100)&lt;=75, 2, 3)),Datos1!$B$62:$C$64,2,FALSE)</f>
        <v>Contract Manufacturing</v>
      </c>
      <c r="E673" s="1" t="str">
        <f ca="1">VLOOKUP(IF(RANDBETWEEN(1,100)&lt;=70, 1, IF(RANDBETWEEN(1,100)&lt;=70+10, 2, IF(RANDBETWEEN(1,100)&lt;=70+10+10, 3, IF(RANDBETWEEN(1,100)&lt;=70+10+10+10, 4, 5)))),Datos1!$B$66:$C$70,2,FALSE)</f>
        <v>Paid</v>
      </c>
      <c r="F673" s="1" t="str">
        <f>VLOOKUP(B673,Datos1!$F$1:$H$52,2,FALSE)</f>
        <v>Wisconsin</v>
      </c>
      <c r="G673" s="8">
        <f t="shared" ca="1" si="86"/>
        <v>1023351</v>
      </c>
      <c r="H673" s="8">
        <f t="shared" ca="1" si="87"/>
        <v>225137.22</v>
      </c>
      <c r="I673" s="9">
        <f t="shared" ca="1" si="80"/>
        <v>0.22</v>
      </c>
      <c r="J673" s="1" t="str">
        <f t="shared" si="81"/>
        <v>November</v>
      </c>
      <c r="K673" s="1">
        <f t="shared" si="82"/>
        <v>11</v>
      </c>
      <c r="L673" s="1" t="str">
        <f t="shared" si="83"/>
        <v>2020</v>
      </c>
      <c r="M673" s="1">
        <f t="shared" si="84"/>
        <v>45</v>
      </c>
      <c r="N673" s="10">
        <f t="shared" si="85"/>
        <v>4</v>
      </c>
    </row>
    <row r="674" spans="1:14" x14ac:dyDescent="0.25">
      <c r="A674" s="7">
        <v>44138</v>
      </c>
      <c r="B674" s="1" t="s">
        <v>36</v>
      </c>
      <c r="C674" s="1" t="str">
        <f>VLOOKUP(B674,Datos1!$F$1:$H$52,3,FALSE)</f>
        <v>Medium-sized business</v>
      </c>
      <c r="D674" s="1" t="str">
        <f ca="1">VLOOKUP(IF(RANDBETWEEN(1,100)&lt;=60, 1, IF(RANDBETWEEN(1,100)&lt;=75, 2, 3)),Datos1!$B$62:$C$64,2,FALSE)</f>
        <v>Contract Manufacturing</v>
      </c>
      <c r="E674" s="1" t="str">
        <f ca="1">VLOOKUP(IF(RANDBETWEEN(1,100)&lt;=70, 1, IF(RANDBETWEEN(1,100)&lt;=70+10, 2, IF(RANDBETWEEN(1,100)&lt;=70+10+10, 3, IF(RANDBETWEEN(1,100)&lt;=70+10+10+10, 4, 5)))),Datos1!$B$66:$C$70,2,FALSE)</f>
        <v>Paid</v>
      </c>
      <c r="F674" s="1" t="str">
        <f>VLOOKUP(B674,Datos1!$F$1:$H$52,2,FALSE)</f>
        <v>Arizona</v>
      </c>
      <c r="G674" s="8">
        <f t="shared" ca="1" si="86"/>
        <v>480715</v>
      </c>
      <c r="H674" s="8">
        <f t="shared" ca="1" si="87"/>
        <v>115371.59999999999</v>
      </c>
      <c r="I674" s="9">
        <f t="shared" ca="1" si="80"/>
        <v>0.24</v>
      </c>
      <c r="J674" s="1" t="str">
        <f t="shared" si="81"/>
        <v>November</v>
      </c>
      <c r="K674" s="1">
        <f t="shared" si="82"/>
        <v>11</v>
      </c>
      <c r="L674" s="1" t="str">
        <f t="shared" si="83"/>
        <v>2020</v>
      </c>
      <c r="M674" s="1">
        <f t="shared" si="84"/>
        <v>45</v>
      </c>
      <c r="N674" s="10">
        <f t="shared" si="85"/>
        <v>4</v>
      </c>
    </row>
    <row r="675" spans="1:14" x14ac:dyDescent="0.25">
      <c r="A675" s="7">
        <v>44139</v>
      </c>
      <c r="B675" s="1" t="s">
        <v>37</v>
      </c>
      <c r="C675" s="1" t="str">
        <f>VLOOKUP(B675,Datos1!$F$1:$H$52,3,FALSE)</f>
        <v>Small business</v>
      </c>
      <c r="D675" s="1" t="str">
        <f ca="1">VLOOKUP(IF(RANDBETWEEN(1,100)&lt;=60, 1, IF(RANDBETWEEN(1,100)&lt;=75, 2, 3)),Datos1!$B$62:$C$64,2,FALSE)</f>
        <v>Industrial cereal products</v>
      </c>
      <c r="E675" s="1" t="str">
        <f ca="1">VLOOKUP(IF(RANDBETWEEN(1,100)&lt;=70, 1, IF(RANDBETWEEN(1,100)&lt;=70+10, 2, IF(RANDBETWEEN(1,100)&lt;=70+10+10, 3, IF(RANDBETWEEN(1,100)&lt;=70+10+10+10, 4, 5)))),Datos1!$B$66:$C$70,2,FALSE)</f>
        <v>Paid</v>
      </c>
      <c r="F675" s="1" t="str">
        <f>VLOOKUP(B675,Datos1!$F$1:$H$52,2,FALSE)</f>
        <v>Massachusetts</v>
      </c>
      <c r="G675" s="8">
        <f t="shared" ca="1" si="86"/>
        <v>242296</v>
      </c>
      <c r="H675" s="8">
        <f t="shared" ca="1" si="87"/>
        <v>75111.759999999995</v>
      </c>
      <c r="I675" s="9">
        <f t="shared" ca="1" si="80"/>
        <v>0.31</v>
      </c>
      <c r="J675" s="1" t="str">
        <f t="shared" si="81"/>
        <v>November</v>
      </c>
      <c r="K675" s="1">
        <f t="shared" si="82"/>
        <v>11</v>
      </c>
      <c r="L675" s="1" t="str">
        <f t="shared" si="83"/>
        <v>2020</v>
      </c>
      <c r="M675" s="1">
        <f t="shared" si="84"/>
        <v>45</v>
      </c>
      <c r="N675" s="10">
        <f t="shared" si="85"/>
        <v>4</v>
      </c>
    </row>
    <row r="676" spans="1:14" x14ac:dyDescent="0.25">
      <c r="A676" s="7">
        <v>44140</v>
      </c>
      <c r="B676" s="1" t="s">
        <v>56</v>
      </c>
      <c r="C676" s="1" t="str">
        <f>VLOOKUP(B676,Datos1!$F$1:$H$52,3,FALSE)</f>
        <v>Small business</v>
      </c>
      <c r="D676" s="1" t="str">
        <f ca="1">VLOOKUP(IF(RANDBETWEEN(1,100)&lt;=60, 1, IF(RANDBETWEEN(1,100)&lt;=75, 2, 3)),Datos1!$B$62:$C$64,2,FALSE)</f>
        <v>FMCG</v>
      </c>
      <c r="E676" s="1" t="str">
        <f ca="1">VLOOKUP(IF(RANDBETWEEN(1,100)&lt;=70, 1, IF(RANDBETWEEN(1,100)&lt;=70+10, 2, IF(RANDBETWEEN(1,100)&lt;=70+10+10, 3, IF(RANDBETWEEN(1,100)&lt;=70+10+10+10, 4, 5)))),Datos1!$B$66:$C$70,2,FALSE)</f>
        <v>Paid</v>
      </c>
      <c r="F676" s="1" t="str">
        <f>VLOOKUP(B676,Datos1!$F$1:$H$52,2,FALSE)</f>
        <v>Illinois</v>
      </c>
      <c r="G676" s="8">
        <f t="shared" ca="1" si="86"/>
        <v>127737</v>
      </c>
      <c r="H676" s="8">
        <f t="shared" ca="1" si="87"/>
        <v>44707.95</v>
      </c>
      <c r="I676" s="9">
        <f t="shared" ca="1" si="80"/>
        <v>0.35</v>
      </c>
      <c r="J676" s="1" t="str">
        <f t="shared" si="81"/>
        <v>November</v>
      </c>
      <c r="K676" s="1">
        <f t="shared" si="82"/>
        <v>11</v>
      </c>
      <c r="L676" s="1" t="str">
        <f t="shared" si="83"/>
        <v>2020</v>
      </c>
      <c r="M676" s="1">
        <f t="shared" si="84"/>
        <v>45</v>
      </c>
      <c r="N676" s="10">
        <f t="shared" si="85"/>
        <v>4</v>
      </c>
    </row>
    <row r="677" spans="1:14" x14ac:dyDescent="0.25">
      <c r="A677" s="7">
        <v>44141</v>
      </c>
      <c r="B677" s="1" t="s">
        <v>46</v>
      </c>
      <c r="C677" s="1" t="str">
        <f>VLOOKUP(B677,Datos1!$F$1:$H$52,3,FALSE)</f>
        <v>Corporation</v>
      </c>
      <c r="D677" s="1" t="str">
        <f ca="1">VLOOKUP(IF(RANDBETWEEN(1,100)&lt;=60, 1, IF(RANDBETWEEN(1,100)&lt;=75, 2, 3)),Datos1!$B$62:$C$64,2,FALSE)</f>
        <v>FMCG</v>
      </c>
      <c r="E677" s="1" t="str">
        <f ca="1">VLOOKUP(IF(RANDBETWEEN(1,100)&lt;=70, 1, IF(RANDBETWEEN(1,100)&lt;=70+10, 2, IF(RANDBETWEEN(1,100)&lt;=70+10+10, 3, IF(RANDBETWEEN(1,100)&lt;=70+10+10+10, 4, 5)))),Datos1!$B$66:$C$70,2,FALSE)</f>
        <v>Paid</v>
      </c>
      <c r="F677" s="1" t="str">
        <f>VLOOKUP(B677,Datos1!$F$1:$H$52,2,FALSE)</f>
        <v>Tennessee</v>
      </c>
      <c r="G677" s="8">
        <f t="shared" ca="1" si="86"/>
        <v>1318731</v>
      </c>
      <c r="H677" s="8">
        <f t="shared" ca="1" si="87"/>
        <v>619803.56999999995</v>
      </c>
      <c r="I677" s="9">
        <f t="shared" ca="1" si="80"/>
        <v>0.47</v>
      </c>
      <c r="J677" s="1" t="str">
        <f t="shared" si="81"/>
        <v>November</v>
      </c>
      <c r="K677" s="1">
        <f t="shared" si="82"/>
        <v>11</v>
      </c>
      <c r="L677" s="1" t="str">
        <f t="shared" si="83"/>
        <v>2020</v>
      </c>
      <c r="M677" s="1">
        <f t="shared" si="84"/>
        <v>45</v>
      </c>
      <c r="N677" s="10">
        <f t="shared" si="85"/>
        <v>4</v>
      </c>
    </row>
    <row r="678" spans="1:14" x14ac:dyDescent="0.25">
      <c r="A678" s="7">
        <v>44142</v>
      </c>
      <c r="B678" s="1" t="s">
        <v>47</v>
      </c>
      <c r="C678" s="1" t="str">
        <f>VLOOKUP(B678,Datos1!$F$1:$H$52,3,FALSE)</f>
        <v>Medium-sized business</v>
      </c>
      <c r="D678" s="1" t="str">
        <f ca="1">VLOOKUP(IF(RANDBETWEEN(1,100)&lt;=60, 1, IF(RANDBETWEEN(1,100)&lt;=75, 2, 3)),Datos1!$B$62:$C$64,2,FALSE)</f>
        <v>FMCG</v>
      </c>
      <c r="E678" s="1" t="str">
        <f ca="1">VLOOKUP(IF(RANDBETWEEN(1,100)&lt;=70, 1, IF(RANDBETWEEN(1,100)&lt;=70+10, 2, IF(RANDBETWEEN(1,100)&lt;=70+10+10, 3, IF(RANDBETWEEN(1,100)&lt;=70+10+10+10, 4, 5)))),Datos1!$B$66:$C$70,2,FALSE)</f>
        <v>Pending</v>
      </c>
      <c r="F678" s="1" t="str">
        <f>VLOOKUP(B678,Datos1!$F$1:$H$52,2,FALSE)</f>
        <v>Misuri</v>
      </c>
      <c r="G678" s="8">
        <f t="shared" ca="1" si="86"/>
        <v>347901</v>
      </c>
      <c r="H678" s="8">
        <f t="shared" ca="1" si="87"/>
        <v>226135.65</v>
      </c>
      <c r="I678" s="9">
        <f t="shared" ca="1" si="80"/>
        <v>0.65</v>
      </c>
      <c r="J678" s="1" t="str">
        <f t="shared" si="81"/>
        <v>November</v>
      </c>
      <c r="K678" s="1">
        <f t="shared" si="82"/>
        <v>11</v>
      </c>
      <c r="L678" s="1" t="str">
        <f t="shared" si="83"/>
        <v>2020</v>
      </c>
      <c r="M678" s="1">
        <f t="shared" si="84"/>
        <v>45</v>
      </c>
      <c r="N678" s="10">
        <f t="shared" si="85"/>
        <v>4</v>
      </c>
    </row>
    <row r="679" spans="1:14" x14ac:dyDescent="0.25">
      <c r="A679" s="7">
        <v>44143</v>
      </c>
      <c r="B679" s="1" t="s">
        <v>22</v>
      </c>
      <c r="C679" s="1" t="str">
        <f>VLOOKUP(B679,Datos1!$F$1:$H$52,3,FALSE)</f>
        <v>Corporation</v>
      </c>
      <c r="D679" s="1" t="str">
        <f ca="1">VLOOKUP(IF(RANDBETWEEN(1,100)&lt;=60, 1, IF(RANDBETWEEN(1,100)&lt;=75, 2, 3)),Datos1!$B$62:$C$64,2,FALSE)</f>
        <v>Contract Manufacturing</v>
      </c>
      <c r="E679" s="1" t="str">
        <f ca="1">VLOOKUP(IF(RANDBETWEEN(1,100)&lt;=70, 1, IF(RANDBETWEEN(1,100)&lt;=70+10, 2, IF(RANDBETWEEN(1,100)&lt;=70+10+10, 3, IF(RANDBETWEEN(1,100)&lt;=70+10+10+10, 4, 5)))),Datos1!$B$66:$C$70,2,FALSE)</f>
        <v>Paid</v>
      </c>
      <c r="F679" s="1" t="str">
        <f>VLOOKUP(B679,Datos1!$F$1:$H$52,2,FALSE)</f>
        <v>Míchigan</v>
      </c>
      <c r="G679" s="8">
        <f t="shared" ca="1" si="86"/>
        <v>1468097</v>
      </c>
      <c r="H679" s="8">
        <f t="shared" ca="1" si="87"/>
        <v>587238.80000000005</v>
      </c>
      <c r="I679" s="9">
        <f t="shared" ca="1" si="80"/>
        <v>0.4</v>
      </c>
      <c r="J679" s="1" t="str">
        <f t="shared" si="81"/>
        <v>November</v>
      </c>
      <c r="K679" s="1">
        <f t="shared" si="82"/>
        <v>11</v>
      </c>
      <c r="L679" s="1" t="str">
        <f t="shared" si="83"/>
        <v>2020</v>
      </c>
      <c r="M679" s="1">
        <f t="shared" si="84"/>
        <v>45</v>
      </c>
      <c r="N679" s="10">
        <f t="shared" si="85"/>
        <v>4</v>
      </c>
    </row>
    <row r="680" spans="1:14" x14ac:dyDescent="0.25">
      <c r="A680" s="7">
        <v>44144</v>
      </c>
      <c r="B680" s="1" t="s">
        <v>36</v>
      </c>
      <c r="C680" s="1" t="str">
        <f>VLOOKUP(B680,Datos1!$F$1:$H$52,3,FALSE)</f>
        <v>Medium-sized business</v>
      </c>
      <c r="D680" s="1" t="str">
        <f ca="1">VLOOKUP(IF(RANDBETWEEN(1,100)&lt;=60, 1, IF(RANDBETWEEN(1,100)&lt;=75, 2, 3)),Datos1!$B$62:$C$64,2,FALSE)</f>
        <v>FMCG</v>
      </c>
      <c r="E680" s="1" t="str">
        <f ca="1">VLOOKUP(IF(RANDBETWEEN(1,100)&lt;=70, 1, IF(RANDBETWEEN(1,100)&lt;=70+10, 2, IF(RANDBETWEEN(1,100)&lt;=70+10+10, 3, IF(RANDBETWEEN(1,100)&lt;=70+10+10+10, 4, 5)))),Datos1!$B$66:$C$70,2,FALSE)</f>
        <v>Paid</v>
      </c>
      <c r="F680" s="1" t="str">
        <f>VLOOKUP(B680,Datos1!$F$1:$H$52,2,FALSE)</f>
        <v>Arizona</v>
      </c>
      <c r="G680" s="8">
        <f t="shared" ca="1" si="86"/>
        <v>372396</v>
      </c>
      <c r="H680" s="8">
        <f t="shared" ca="1" si="87"/>
        <v>178750.07999999999</v>
      </c>
      <c r="I680" s="9">
        <f t="shared" ca="1" si="80"/>
        <v>0.48</v>
      </c>
      <c r="J680" s="1" t="str">
        <f t="shared" si="81"/>
        <v>November</v>
      </c>
      <c r="K680" s="1">
        <f t="shared" si="82"/>
        <v>11</v>
      </c>
      <c r="L680" s="1" t="str">
        <f t="shared" si="83"/>
        <v>2020</v>
      </c>
      <c r="M680" s="1">
        <f t="shared" si="84"/>
        <v>46</v>
      </c>
      <c r="N680" s="10">
        <f t="shared" si="85"/>
        <v>4</v>
      </c>
    </row>
    <row r="681" spans="1:14" x14ac:dyDescent="0.25">
      <c r="A681" s="7">
        <v>44145</v>
      </c>
      <c r="B681" s="1" t="s">
        <v>47</v>
      </c>
      <c r="C681" s="1" t="str">
        <f>VLOOKUP(B681,Datos1!$F$1:$H$52,3,FALSE)</f>
        <v>Medium-sized business</v>
      </c>
      <c r="D681" s="1" t="str">
        <f ca="1">VLOOKUP(IF(RANDBETWEEN(1,100)&lt;=60, 1, IF(RANDBETWEEN(1,100)&lt;=75, 2, 3)),Datos1!$B$62:$C$64,2,FALSE)</f>
        <v>FMCG</v>
      </c>
      <c r="E681" s="1" t="str">
        <f ca="1">VLOOKUP(IF(RANDBETWEEN(1,100)&lt;=70, 1, IF(RANDBETWEEN(1,100)&lt;=70+10, 2, IF(RANDBETWEEN(1,100)&lt;=70+10+10, 3, IF(RANDBETWEEN(1,100)&lt;=70+10+10+10, 4, 5)))),Datos1!$B$66:$C$70,2,FALSE)</f>
        <v>Pending</v>
      </c>
      <c r="F681" s="1" t="str">
        <f>VLOOKUP(B681,Datos1!$F$1:$H$52,2,FALSE)</f>
        <v>Misuri</v>
      </c>
      <c r="G681" s="8">
        <f t="shared" ca="1" si="86"/>
        <v>274293</v>
      </c>
      <c r="H681" s="8">
        <f t="shared" ca="1" si="87"/>
        <v>117945.99</v>
      </c>
      <c r="I681" s="9">
        <f t="shared" ca="1" si="80"/>
        <v>0.43</v>
      </c>
      <c r="J681" s="1" t="str">
        <f t="shared" si="81"/>
        <v>November</v>
      </c>
      <c r="K681" s="1">
        <f t="shared" si="82"/>
        <v>11</v>
      </c>
      <c r="L681" s="1" t="str">
        <f t="shared" si="83"/>
        <v>2020</v>
      </c>
      <c r="M681" s="1">
        <f t="shared" si="84"/>
        <v>46</v>
      </c>
      <c r="N681" s="10">
        <f t="shared" si="85"/>
        <v>4</v>
      </c>
    </row>
    <row r="682" spans="1:14" x14ac:dyDescent="0.25">
      <c r="A682" s="7">
        <v>44146</v>
      </c>
      <c r="B682" s="1" t="s">
        <v>33</v>
      </c>
      <c r="C682" s="1" t="str">
        <f>VLOOKUP(B682,Datos1!$F$1:$H$52,3,FALSE)</f>
        <v>Corporation</v>
      </c>
      <c r="D682" s="1" t="str">
        <f ca="1">VLOOKUP(IF(RANDBETWEEN(1,100)&lt;=60, 1, IF(RANDBETWEEN(1,100)&lt;=75, 2, 3)),Datos1!$B$62:$C$64,2,FALSE)</f>
        <v>Contract Manufacturing</v>
      </c>
      <c r="E682" s="1" t="str">
        <f ca="1">VLOOKUP(IF(RANDBETWEEN(1,100)&lt;=70, 1, IF(RANDBETWEEN(1,100)&lt;=70+10, 2, IF(RANDBETWEEN(1,100)&lt;=70+10+10, 3, IF(RANDBETWEEN(1,100)&lt;=70+10+10+10, 4, 5)))),Datos1!$B$66:$C$70,2,FALSE)</f>
        <v>Paid</v>
      </c>
      <c r="F682" s="1" t="str">
        <f>VLOOKUP(B682,Datos1!$F$1:$H$52,2,FALSE)</f>
        <v>Tennessee</v>
      </c>
      <c r="G682" s="8">
        <f t="shared" ca="1" si="86"/>
        <v>1347032</v>
      </c>
      <c r="H682" s="8">
        <f t="shared" ca="1" si="87"/>
        <v>444520.56</v>
      </c>
      <c r="I682" s="9">
        <f t="shared" ca="1" si="80"/>
        <v>0.33</v>
      </c>
      <c r="J682" s="1" t="str">
        <f t="shared" si="81"/>
        <v>November</v>
      </c>
      <c r="K682" s="1">
        <f t="shared" si="82"/>
        <v>11</v>
      </c>
      <c r="L682" s="1" t="str">
        <f t="shared" si="83"/>
        <v>2020</v>
      </c>
      <c r="M682" s="1">
        <f t="shared" si="84"/>
        <v>46</v>
      </c>
      <c r="N682" s="10">
        <f t="shared" si="85"/>
        <v>4</v>
      </c>
    </row>
    <row r="683" spans="1:14" x14ac:dyDescent="0.25">
      <c r="A683" s="7">
        <v>44147</v>
      </c>
      <c r="B683" s="1" t="s">
        <v>19</v>
      </c>
      <c r="C683" s="1" t="str">
        <f>VLOOKUP(B683,Datos1!$F$1:$H$52,3,FALSE)</f>
        <v>Corporation</v>
      </c>
      <c r="D683" s="1" t="str">
        <f ca="1">VLOOKUP(IF(RANDBETWEEN(1,100)&lt;=60, 1, IF(RANDBETWEEN(1,100)&lt;=75, 2, 3)),Datos1!$B$62:$C$64,2,FALSE)</f>
        <v>FMCG</v>
      </c>
      <c r="E683" s="1" t="str">
        <f ca="1">VLOOKUP(IF(RANDBETWEEN(1,100)&lt;=70, 1, IF(RANDBETWEEN(1,100)&lt;=70+10, 2, IF(RANDBETWEEN(1,100)&lt;=70+10+10, 3, IF(RANDBETWEEN(1,100)&lt;=70+10+10+10, 4, 5)))),Datos1!$B$66:$C$70,2,FALSE)</f>
        <v>Pending</v>
      </c>
      <c r="F683" s="1" t="str">
        <f>VLOOKUP(B683,Datos1!$F$1:$H$52,2,FALSE)</f>
        <v>Virginia</v>
      </c>
      <c r="G683" s="8">
        <f t="shared" ca="1" si="86"/>
        <v>1023843</v>
      </c>
      <c r="H683" s="8">
        <f t="shared" ca="1" si="87"/>
        <v>358345.05</v>
      </c>
      <c r="I683" s="9">
        <f t="shared" ca="1" si="80"/>
        <v>0.35</v>
      </c>
      <c r="J683" s="1" t="str">
        <f t="shared" si="81"/>
        <v>November</v>
      </c>
      <c r="K683" s="1">
        <f t="shared" si="82"/>
        <v>11</v>
      </c>
      <c r="L683" s="1" t="str">
        <f t="shared" si="83"/>
        <v>2020</v>
      </c>
      <c r="M683" s="1">
        <f t="shared" si="84"/>
        <v>46</v>
      </c>
      <c r="N683" s="10">
        <f t="shared" si="85"/>
        <v>4</v>
      </c>
    </row>
    <row r="684" spans="1:14" x14ac:dyDescent="0.25">
      <c r="A684" s="7">
        <v>44148</v>
      </c>
      <c r="B684" s="1" t="s">
        <v>19</v>
      </c>
      <c r="C684" s="1" t="str">
        <f>VLOOKUP(B684,Datos1!$F$1:$H$52,3,FALSE)</f>
        <v>Corporation</v>
      </c>
      <c r="D684" s="1" t="str">
        <f ca="1">VLOOKUP(IF(RANDBETWEEN(1,100)&lt;=60, 1, IF(RANDBETWEEN(1,100)&lt;=75, 2, 3)),Datos1!$B$62:$C$64,2,FALSE)</f>
        <v>FMCG</v>
      </c>
      <c r="E684" s="1" t="str">
        <f ca="1">VLOOKUP(IF(RANDBETWEEN(1,100)&lt;=70, 1, IF(RANDBETWEEN(1,100)&lt;=70+10, 2, IF(RANDBETWEEN(1,100)&lt;=70+10+10, 3, IF(RANDBETWEEN(1,100)&lt;=70+10+10+10, 4, 5)))),Datos1!$B$66:$C$70,2,FALSE)</f>
        <v>Pending</v>
      </c>
      <c r="F684" s="1" t="str">
        <f>VLOOKUP(B684,Datos1!$F$1:$H$52,2,FALSE)</f>
        <v>Virginia</v>
      </c>
      <c r="G684" s="8">
        <f t="shared" ca="1" si="86"/>
        <v>739948</v>
      </c>
      <c r="H684" s="8">
        <f t="shared" ca="1" si="87"/>
        <v>466167.24</v>
      </c>
      <c r="I684" s="9">
        <f t="shared" ca="1" si="80"/>
        <v>0.63</v>
      </c>
      <c r="J684" s="1" t="str">
        <f t="shared" si="81"/>
        <v>November</v>
      </c>
      <c r="K684" s="1">
        <f t="shared" si="82"/>
        <v>11</v>
      </c>
      <c r="L684" s="1" t="str">
        <f t="shared" si="83"/>
        <v>2020</v>
      </c>
      <c r="M684" s="1">
        <f t="shared" si="84"/>
        <v>46</v>
      </c>
      <c r="N684" s="10">
        <f t="shared" si="85"/>
        <v>4</v>
      </c>
    </row>
    <row r="685" spans="1:14" x14ac:dyDescent="0.25">
      <c r="A685" s="7">
        <v>44149</v>
      </c>
      <c r="B685" s="1" t="s">
        <v>33</v>
      </c>
      <c r="C685" s="1" t="str">
        <f>VLOOKUP(B685,Datos1!$F$1:$H$52,3,FALSE)</f>
        <v>Corporation</v>
      </c>
      <c r="D685" s="1" t="str">
        <f ca="1">VLOOKUP(IF(RANDBETWEEN(1,100)&lt;=60, 1, IF(RANDBETWEEN(1,100)&lt;=75, 2, 3)),Datos1!$B$62:$C$64,2,FALSE)</f>
        <v>FMCG</v>
      </c>
      <c r="E685" s="1" t="str">
        <f ca="1">VLOOKUP(IF(RANDBETWEEN(1,100)&lt;=70, 1, IF(RANDBETWEEN(1,100)&lt;=70+10, 2, IF(RANDBETWEEN(1,100)&lt;=70+10+10, 3, IF(RANDBETWEEN(1,100)&lt;=70+10+10+10, 4, 5)))),Datos1!$B$66:$C$70,2,FALSE)</f>
        <v>Paid</v>
      </c>
      <c r="F685" s="1" t="str">
        <f>VLOOKUP(B685,Datos1!$F$1:$H$52,2,FALSE)</f>
        <v>Tennessee</v>
      </c>
      <c r="G685" s="8">
        <f t="shared" ca="1" si="86"/>
        <v>1577749</v>
      </c>
      <c r="H685" s="8">
        <f t="shared" ca="1" si="87"/>
        <v>662654.57999999996</v>
      </c>
      <c r="I685" s="9">
        <f t="shared" ca="1" si="80"/>
        <v>0.42</v>
      </c>
      <c r="J685" s="1" t="str">
        <f t="shared" si="81"/>
        <v>November</v>
      </c>
      <c r="K685" s="1">
        <f t="shared" si="82"/>
        <v>11</v>
      </c>
      <c r="L685" s="1" t="str">
        <f t="shared" si="83"/>
        <v>2020</v>
      </c>
      <c r="M685" s="1">
        <f t="shared" si="84"/>
        <v>46</v>
      </c>
      <c r="N685" s="10">
        <f t="shared" si="85"/>
        <v>4</v>
      </c>
    </row>
    <row r="686" spans="1:14" x14ac:dyDescent="0.25">
      <c r="A686" s="7">
        <v>44150</v>
      </c>
      <c r="B686" s="1" t="s">
        <v>12</v>
      </c>
      <c r="C686" s="1" t="str">
        <f>VLOOKUP(B686,Datos1!$F$1:$H$52,3,FALSE)</f>
        <v>Corporation</v>
      </c>
      <c r="D686" s="1" t="str">
        <f ca="1">VLOOKUP(IF(RANDBETWEEN(1,100)&lt;=60, 1, IF(RANDBETWEEN(1,100)&lt;=75, 2, 3)),Datos1!$B$62:$C$64,2,FALSE)</f>
        <v>Contract Manufacturing</v>
      </c>
      <c r="E686" s="1" t="str">
        <f ca="1">VLOOKUP(IF(RANDBETWEEN(1,100)&lt;=70, 1, IF(RANDBETWEEN(1,100)&lt;=70+10, 2, IF(RANDBETWEEN(1,100)&lt;=70+10+10, 3, IF(RANDBETWEEN(1,100)&lt;=70+10+10+10, 4, 5)))),Datos1!$B$66:$C$70,2,FALSE)</f>
        <v>Overdue</v>
      </c>
      <c r="F686" s="1" t="str">
        <f>VLOOKUP(B686,Datos1!$F$1:$H$52,2,FALSE)</f>
        <v>Washington</v>
      </c>
      <c r="G686" s="8">
        <f t="shared" ca="1" si="86"/>
        <v>731415</v>
      </c>
      <c r="H686" s="8">
        <f t="shared" ca="1" si="87"/>
        <v>182853.75</v>
      </c>
      <c r="I686" s="9">
        <f t="shared" ca="1" si="80"/>
        <v>0.25</v>
      </c>
      <c r="J686" s="1" t="str">
        <f t="shared" si="81"/>
        <v>November</v>
      </c>
      <c r="K686" s="1">
        <f t="shared" si="82"/>
        <v>11</v>
      </c>
      <c r="L686" s="1" t="str">
        <f t="shared" si="83"/>
        <v>2020</v>
      </c>
      <c r="M686" s="1">
        <f t="shared" si="84"/>
        <v>46</v>
      </c>
      <c r="N686" s="10">
        <f t="shared" si="85"/>
        <v>4</v>
      </c>
    </row>
    <row r="687" spans="1:14" x14ac:dyDescent="0.25">
      <c r="A687" s="7">
        <v>44151</v>
      </c>
      <c r="B687" s="1" t="s">
        <v>59</v>
      </c>
      <c r="C687" s="1" t="str">
        <f>VLOOKUP(B687,Datos1!$F$1:$H$52,3,FALSE)</f>
        <v>Small business</v>
      </c>
      <c r="D687" s="1" t="str">
        <f ca="1">VLOOKUP(IF(RANDBETWEEN(1,100)&lt;=60, 1, IF(RANDBETWEEN(1,100)&lt;=75, 2, 3)),Datos1!$B$62:$C$64,2,FALSE)</f>
        <v>Contract Manufacturing</v>
      </c>
      <c r="E687" s="1" t="str">
        <f ca="1">VLOOKUP(IF(RANDBETWEEN(1,100)&lt;=70, 1, IF(RANDBETWEEN(1,100)&lt;=70+10, 2, IF(RANDBETWEEN(1,100)&lt;=70+10+10, 3, IF(RANDBETWEEN(1,100)&lt;=70+10+10+10, 4, 5)))),Datos1!$B$66:$C$70,2,FALSE)</f>
        <v>Pending</v>
      </c>
      <c r="F687" s="1" t="str">
        <f>VLOOKUP(B687,Datos1!$F$1:$H$52,2,FALSE)</f>
        <v>Nueva Jersey</v>
      </c>
      <c r="G687" s="8">
        <f t="shared" ca="1" si="86"/>
        <v>238408</v>
      </c>
      <c r="H687" s="8">
        <f t="shared" ca="1" si="87"/>
        <v>69138.319999999992</v>
      </c>
      <c r="I687" s="9">
        <f t="shared" ca="1" si="80"/>
        <v>0.28999999999999998</v>
      </c>
      <c r="J687" s="1" t="str">
        <f t="shared" si="81"/>
        <v>November</v>
      </c>
      <c r="K687" s="1">
        <f t="shared" si="82"/>
        <v>11</v>
      </c>
      <c r="L687" s="1" t="str">
        <f t="shared" si="83"/>
        <v>2020</v>
      </c>
      <c r="M687" s="1">
        <f t="shared" si="84"/>
        <v>47</v>
      </c>
      <c r="N687" s="10">
        <f t="shared" si="85"/>
        <v>4</v>
      </c>
    </row>
    <row r="688" spans="1:14" x14ac:dyDescent="0.25">
      <c r="A688" s="7">
        <v>44152</v>
      </c>
      <c r="B688" s="1" t="s">
        <v>44</v>
      </c>
      <c r="C688" s="1" t="str">
        <f>VLOOKUP(B688,Datos1!$F$1:$H$52,3,FALSE)</f>
        <v>Corporation</v>
      </c>
      <c r="D688" s="1" t="str">
        <f ca="1">VLOOKUP(IF(RANDBETWEEN(1,100)&lt;=60, 1, IF(RANDBETWEEN(1,100)&lt;=75, 2, 3)),Datos1!$B$62:$C$64,2,FALSE)</f>
        <v>Contract Manufacturing</v>
      </c>
      <c r="E688" s="1" t="str">
        <f ca="1">VLOOKUP(IF(RANDBETWEEN(1,100)&lt;=70, 1, IF(RANDBETWEEN(1,100)&lt;=70+10, 2, IF(RANDBETWEEN(1,100)&lt;=70+10+10, 3, IF(RANDBETWEEN(1,100)&lt;=70+10+10+10, 4, 5)))),Datos1!$B$66:$C$70,2,FALSE)</f>
        <v>Paid</v>
      </c>
      <c r="F688" s="1" t="str">
        <f>VLOOKUP(B688,Datos1!$F$1:$H$52,2,FALSE)</f>
        <v>Arizona</v>
      </c>
      <c r="G688" s="8">
        <f t="shared" ca="1" si="86"/>
        <v>1049142</v>
      </c>
      <c r="H688" s="8">
        <f t="shared" ca="1" si="87"/>
        <v>314742.59999999998</v>
      </c>
      <c r="I688" s="9">
        <f t="shared" ca="1" si="80"/>
        <v>0.3</v>
      </c>
      <c r="J688" s="1" t="str">
        <f t="shared" si="81"/>
        <v>November</v>
      </c>
      <c r="K688" s="1">
        <f t="shared" si="82"/>
        <v>11</v>
      </c>
      <c r="L688" s="1" t="str">
        <f t="shared" si="83"/>
        <v>2020</v>
      </c>
      <c r="M688" s="1">
        <f t="shared" si="84"/>
        <v>47</v>
      </c>
      <c r="N688" s="10">
        <f t="shared" si="85"/>
        <v>4</v>
      </c>
    </row>
    <row r="689" spans="1:14" x14ac:dyDescent="0.25">
      <c r="A689" s="7">
        <v>44153</v>
      </c>
      <c r="B689" s="1" t="s">
        <v>32</v>
      </c>
      <c r="C689" s="1" t="str">
        <f>VLOOKUP(B689,Datos1!$F$1:$H$52,3,FALSE)</f>
        <v>Corporation</v>
      </c>
      <c r="D689" s="1" t="str">
        <f ca="1">VLOOKUP(IF(RANDBETWEEN(1,100)&lt;=60, 1, IF(RANDBETWEEN(1,100)&lt;=75, 2, 3)),Datos1!$B$62:$C$64,2,FALSE)</f>
        <v>Industrial cereal products</v>
      </c>
      <c r="E689" s="1" t="str">
        <f ca="1">VLOOKUP(IF(RANDBETWEEN(1,100)&lt;=70, 1, IF(RANDBETWEEN(1,100)&lt;=70+10, 2, IF(RANDBETWEEN(1,100)&lt;=70+10+10, 3, IF(RANDBETWEEN(1,100)&lt;=70+10+10+10, 4, 5)))),Datos1!$B$66:$C$70,2,FALSE)</f>
        <v>Pending</v>
      </c>
      <c r="F689" s="1" t="str">
        <f>VLOOKUP(B689,Datos1!$F$1:$H$52,2,FALSE)</f>
        <v>Ohio</v>
      </c>
      <c r="G689" s="8">
        <f t="shared" ca="1" si="86"/>
        <v>654840</v>
      </c>
      <c r="H689" s="8">
        <f t="shared" ca="1" si="87"/>
        <v>196452</v>
      </c>
      <c r="I689" s="9">
        <f t="shared" ca="1" si="80"/>
        <v>0.3</v>
      </c>
      <c r="J689" s="1" t="str">
        <f t="shared" si="81"/>
        <v>November</v>
      </c>
      <c r="K689" s="1">
        <f t="shared" si="82"/>
        <v>11</v>
      </c>
      <c r="L689" s="1" t="str">
        <f t="shared" si="83"/>
        <v>2020</v>
      </c>
      <c r="M689" s="1">
        <f t="shared" si="84"/>
        <v>47</v>
      </c>
      <c r="N689" s="10">
        <f t="shared" si="85"/>
        <v>4</v>
      </c>
    </row>
    <row r="690" spans="1:14" x14ac:dyDescent="0.25">
      <c r="A690" s="7">
        <v>44154</v>
      </c>
      <c r="B690" s="1" t="s">
        <v>16</v>
      </c>
      <c r="C690" s="1" t="str">
        <f>VLOOKUP(B690,Datos1!$F$1:$H$52,3,FALSE)</f>
        <v>Small business</v>
      </c>
      <c r="D690" s="1" t="str">
        <f ca="1">VLOOKUP(IF(RANDBETWEEN(1,100)&lt;=60, 1, IF(RANDBETWEEN(1,100)&lt;=75, 2, 3)),Datos1!$B$62:$C$64,2,FALSE)</f>
        <v>FMCG</v>
      </c>
      <c r="E690" s="1" t="str">
        <f ca="1">VLOOKUP(IF(RANDBETWEEN(1,100)&lt;=70, 1, IF(RANDBETWEEN(1,100)&lt;=70+10, 2, IF(RANDBETWEEN(1,100)&lt;=70+10+10, 3, IF(RANDBETWEEN(1,100)&lt;=70+10+10+10, 4, 5)))),Datos1!$B$66:$C$70,2,FALSE)</f>
        <v>Paid</v>
      </c>
      <c r="F690" s="1" t="str">
        <f>VLOOKUP(B690,Datos1!$F$1:$H$52,2,FALSE)</f>
        <v>Nueva Jersey</v>
      </c>
      <c r="G690" s="8">
        <f t="shared" ca="1" si="86"/>
        <v>219619</v>
      </c>
      <c r="H690" s="8">
        <f t="shared" ca="1" si="87"/>
        <v>94436.17</v>
      </c>
      <c r="I690" s="9">
        <f t="shared" ca="1" si="80"/>
        <v>0.43</v>
      </c>
      <c r="J690" s="1" t="str">
        <f t="shared" si="81"/>
        <v>November</v>
      </c>
      <c r="K690" s="1">
        <f t="shared" si="82"/>
        <v>11</v>
      </c>
      <c r="L690" s="1" t="str">
        <f t="shared" si="83"/>
        <v>2020</v>
      </c>
      <c r="M690" s="1">
        <f t="shared" si="84"/>
        <v>47</v>
      </c>
      <c r="N690" s="10">
        <f t="shared" si="85"/>
        <v>4</v>
      </c>
    </row>
    <row r="691" spans="1:14" x14ac:dyDescent="0.25">
      <c r="A691" s="7">
        <v>44155</v>
      </c>
      <c r="B691" s="1" t="s">
        <v>55</v>
      </c>
      <c r="C691" s="1" t="str">
        <f>VLOOKUP(B691,Datos1!$F$1:$H$52,3,FALSE)</f>
        <v>Medium-sized business</v>
      </c>
      <c r="D691" s="1" t="str">
        <f ca="1">VLOOKUP(IF(RANDBETWEEN(1,100)&lt;=60, 1, IF(RANDBETWEEN(1,100)&lt;=75, 2, 3)),Datos1!$B$62:$C$64,2,FALSE)</f>
        <v>Contract Manufacturing</v>
      </c>
      <c r="E691" s="1" t="str">
        <f ca="1">VLOOKUP(IF(RANDBETWEEN(1,100)&lt;=70, 1, IF(RANDBETWEEN(1,100)&lt;=70+10, 2, IF(RANDBETWEEN(1,100)&lt;=70+10+10, 3, IF(RANDBETWEEN(1,100)&lt;=70+10+10+10, 4, 5)))),Datos1!$B$66:$C$70,2,FALSE)</f>
        <v>Paid</v>
      </c>
      <c r="F691" s="1" t="str">
        <f>VLOOKUP(B691,Datos1!$F$1:$H$52,2,FALSE)</f>
        <v>Pensilvania</v>
      </c>
      <c r="G691" s="8">
        <f t="shared" ca="1" si="86"/>
        <v>405019</v>
      </c>
      <c r="H691" s="8">
        <f t="shared" ca="1" si="87"/>
        <v>85053.989999999991</v>
      </c>
      <c r="I691" s="9">
        <f t="shared" ca="1" si="80"/>
        <v>0.21</v>
      </c>
      <c r="J691" s="1" t="str">
        <f t="shared" si="81"/>
        <v>November</v>
      </c>
      <c r="K691" s="1">
        <f t="shared" si="82"/>
        <v>11</v>
      </c>
      <c r="L691" s="1" t="str">
        <f t="shared" si="83"/>
        <v>2020</v>
      </c>
      <c r="M691" s="1">
        <f t="shared" si="84"/>
        <v>47</v>
      </c>
      <c r="N691" s="10">
        <f t="shared" si="85"/>
        <v>4</v>
      </c>
    </row>
    <row r="692" spans="1:14" x14ac:dyDescent="0.25">
      <c r="A692" s="7">
        <v>44156</v>
      </c>
      <c r="B692" s="1" t="s">
        <v>52</v>
      </c>
      <c r="C692" s="1" t="str">
        <f>VLOOKUP(B692,Datos1!$F$1:$H$52,3,FALSE)</f>
        <v>Corporation</v>
      </c>
      <c r="D692" s="1" t="str">
        <f ca="1">VLOOKUP(IF(RANDBETWEEN(1,100)&lt;=60, 1, IF(RANDBETWEEN(1,100)&lt;=75, 2, 3)),Datos1!$B$62:$C$64,2,FALSE)</f>
        <v>FMCG</v>
      </c>
      <c r="E692" s="1" t="str">
        <f ca="1">VLOOKUP(IF(RANDBETWEEN(1,100)&lt;=70, 1, IF(RANDBETWEEN(1,100)&lt;=70+10, 2, IF(RANDBETWEEN(1,100)&lt;=70+10+10, 3, IF(RANDBETWEEN(1,100)&lt;=70+10+10+10, 4, 5)))),Datos1!$B$66:$C$70,2,FALSE)</f>
        <v>Paid</v>
      </c>
      <c r="F692" s="1" t="str">
        <f>VLOOKUP(B692,Datos1!$F$1:$H$52,2,FALSE)</f>
        <v>Texas</v>
      </c>
      <c r="G692" s="8">
        <f t="shared" ca="1" si="86"/>
        <v>1747327</v>
      </c>
      <c r="H692" s="8">
        <f t="shared" ca="1" si="87"/>
        <v>995976.3899999999</v>
      </c>
      <c r="I692" s="9">
        <f t="shared" ca="1" si="80"/>
        <v>0.56999999999999995</v>
      </c>
      <c r="J692" s="1" t="str">
        <f t="shared" si="81"/>
        <v>November</v>
      </c>
      <c r="K692" s="1">
        <f t="shared" si="82"/>
        <v>11</v>
      </c>
      <c r="L692" s="1" t="str">
        <f t="shared" si="83"/>
        <v>2020</v>
      </c>
      <c r="M692" s="1">
        <f t="shared" si="84"/>
        <v>47</v>
      </c>
      <c r="N692" s="10">
        <f t="shared" si="85"/>
        <v>4</v>
      </c>
    </row>
    <row r="693" spans="1:14" x14ac:dyDescent="0.25">
      <c r="A693" s="7">
        <v>44157</v>
      </c>
      <c r="B693" s="1" t="s">
        <v>49</v>
      </c>
      <c r="C693" s="1" t="str">
        <f>VLOOKUP(B693,Datos1!$F$1:$H$52,3,FALSE)</f>
        <v>Corporation</v>
      </c>
      <c r="D693" s="1" t="str">
        <f ca="1">VLOOKUP(IF(RANDBETWEEN(1,100)&lt;=60, 1, IF(RANDBETWEEN(1,100)&lt;=75, 2, 3)),Datos1!$B$62:$C$64,2,FALSE)</f>
        <v>Industrial cereal products</v>
      </c>
      <c r="E693" s="1" t="str">
        <f ca="1">VLOOKUP(IF(RANDBETWEEN(1,100)&lt;=70, 1, IF(RANDBETWEEN(1,100)&lt;=70+10, 2, IF(RANDBETWEEN(1,100)&lt;=70+10+10, 3, IF(RANDBETWEEN(1,100)&lt;=70+10+10+10, 4, 5)))),Datos1!$B$66:$C$70,2,FALSE)</f>
        <v>Paid</v>
      </c>
      <c r="F693" s="1" t="str">
        <f>VLOOKUP(B693,Datos1!$F$1:$H$52,2,FALSE)</f>
        <v>Texas</v>
      </c>
      <c r="G693" s="8">
        <f t="shared" ca="1" si="86"/>
        <v>771180</v>
      </c>
      <c r="H693" s="8">
        <f t="shared" ca="1" si="87"/>
        <v>215930.40000000002</v>
      </c>
      <c r="I693" s="9">
        <f t="shared" ca="1" si="80"/>
        <v>0.28000000000000003</v>
      </c>
      <c r="J693" s="1" t="str">
        <f t="shared" si="81"/>
        <v>November</v>
      </c>
      <c r="K693" s="1">
        <f t="shared" si="82"/>
        <v>11</v>
      </c>
      <c r="L693" s="1" t="str">
        <f t="shared" si="83"/>
        <v>2020</v>
      </c>
      <c r="M693" s="1">
        <f t="shared" si="84"/>
        <v>47</v>
      </c>
      <c r="N693" s="10">
        <f t="shared" si="85"/>
        <v>4</v>
      </c>
    </row>
    <row r="694" spans="1:14" x14ac:dyDescent="0.25">
      <c r="A694" s="7">
        <v>44158</v>
      </c>
      <c r="B694" s="1" t="s">
        <v>30</v>
      </c>
      <c r="C694" s="1" t="str">
        <f>VLOOKUP(B694,Datos1!$F$1:$H$52,3,FALSE)</f>
        <v>Medium-sized business</v>
      </c>
      <c r="D694" s="1" t="str">
        <f ca="1">VLOOKUP(IF(RANDBETWEEN(1,100)&lt;=60, 1, IF(RANDBETWEEN(1,100)&lt;=75, 2, 3)),Datos1!$B$62:$C$64,2,FALSE)</f>
        <v>Contract Manufacturing</v>
      </c>
      <c r="E694" s="1" t="str">
        <f ca="1">VLOOKUP(IF(RANDBETWEEN(1,100)&lt;=70, 1, IF(RANDBETWEEN(1,100)&lt;=70+10, 2, IF(RANDBETWEEN(1,100)&lt;=70+10+10, 3, IF(RANDBETWEEN(1,100)&lt;=70+10+10+10, 4, 5)))),Datos1!$B$66:$C$70,2,FALSE)</f>
        <v>Paid</v>
      </c>
      <c r="F694" s="1" t="str">
        <f>VLOOKUP(B694,Datos1!$F$1:$H$52,2,FALSE)</f>
        <v>Washington</v>
      </c>
      <c r="G694" s="8">
        <f t="shared" ca="1" si="86"/>
        <v>414006</v>
      </c>
      <c r="H694" s="8">
        <f t="shared" ca="1" si="87"/>
        <v>165602.40000000002</v>
      </c>
      <c r="I694" s="9">
        <f t="shared" ca="1" si="80"/>
        <v>0.4</v>
      </c>
      <c r="J694" s="1" t="str">
        <f t="shared" si="81"/>
        <v>November</v>
      </c>
      <c r="K694" s="1">
        <f t="shared" si="82"/>
        <v>11</v>
      </c>
      <c r="L694" s="1" t="str">
        <f t="shared" si="83"/>
        <v>2020</v>
      </c>
      <c r="M694" s="1">
        <f t="shared" si="84"/>
        <v>48</v>
      </c>
      <c r="N694" s="10">
        <f t="shared" si="85"/>
        <v>4</v>
      </c>
    </row>
    <row r="695" spans="1:14" x14ac:dyDescent="0.25">
      <c r="A695" s="7">
        <v>44159</v>
      </c>
      <c r="B695" s="1" t="s">
        <v>26</v>
      </c>
      <c r="C695" s="1" t="str">
        <f>VLOOKUP(B695,Datos1!$F$1:$H$52,3,FALSE)</f>
        <v>Corporation</v>
      </c>
      <c r="D695" s="1" t="str">
        <f ca="1">VLOOKUP(IF(RANDBETWEEN(1,100)&lt;=60, 1, IF(RANDBETWEEN(1,100)&lt;=75, 2, 3)),Datos1!$B$62:$C$64,2,FALSE)</f>
        <v>FMCG</v>
      </c>
      <c r="E695" s="1" t="str">
        <f ca="1">VLOOKUP(IF(RANDBETWEEN(1,100)&lt;=70, 1, IF(RANDBETWEEN(1,100)&lt;=70+10, 2, IF(RANDBETWEEN(1,100)&lt;=70+10+10, 3, IF(RANDBETWEEN(1,100)&lt;=70+10+10+10, 4, 5)))),Datos1!$B$66:$C$70,2,FALSE)</f>
        <v>Pending</v>
      </c>
      <c r="F695" s="1" t="str">
        <f>VLOOKUP(B695,Datos1!$F$1:$H$52,2,FALSE)</f>
        <v>Nueva Jersey</v>
      </c>
      <c r="G695" s="8">
        <f t="shared" ca="1" si="86"/>
        <v>941665</v>
      </c>
      <c r="H695" s="8">
        <f t="shared" ca="1" si="87"/>
        <v>517915.75000000006</v>
      </c>
      <c r="I695" s="9">
        <f t="shared" ca="1" si="80"/>
        <v>0.55000000000000004</v>
      </c>
      <c r="J695" s="1" t="str">
        <f t="shared" si="81"/>
        <v>November</v>
      </c>
      <c r="K695" s="1">
        <f t="shared" si="82"/>
        <v>11</v>
      </c>
      <c r="L695" s="1" t="str">
        <f t="shared" si="83"/>
        <v>2020</v>
      </c>
      <c r="M695" s="1">
        <f t="shared" si="84"/>
        <v>48</v>
      </c>
      <c r="N695" s="10">
        <f t="shared" si="85"/>
        <v>4</v>
      </c>
    </row>
    <row r="696" spans="1:14" x14ac:dyDescent="0.25">
      <c r="A696" s="7">
        <v>44160</v>
      </c>
      <c r="B696" s="1" t="s">
        <v>21</v>
      </c>
      <c r="C696" s="1" t="str">
        <f>VLOOKUP(B696,Datos1!$F$1:$H$52,3,FALSE)</f>
        <v>Medium-sized business</v>
      </c>
      <c r="D696" s="1" t="str">
        <f ca="1">VLOOKUP(IF(RANDBETWEEN(1,100)&lt;=60, 1, IF(RANDBETWEEN(1,100)&lt;=75, 2, 3)),Datos1!$B$62:$C$64,2,FALSE)</f>
        <v>FMCG</v>
      </c>
      <c r="E696" s="1" t="str">
        <f ca="1">VLOOKUP(IF(RANDBETWEEN(1,100)&lt;=70, 1, IF(RANDBETWEEN(1,100)&lt;=70+10, 2, IF(RANDBETWEEN(1,100)&lt;=70+10+10, 3, IF(RANDBETWEEN(1,100)&lt;=70+10+10+10, 4, 5)))),Datos1!$B$66:$C$70,2,FALSE)</f>
        <v>Pending</v>
      </c>
      <c r="F696" s="1" t="str">
        <f>VLOOKUP(B696,Datos1!$F$1:$H$52,2,FALSE)</f>
        <v>Carolina del Norte</v>
      </c>
      <c r="G696" s="8">
        <f t="shared" ca="1" si="86"/>
        <v>418701</v>
      </c>
      <c r="H696" s="8">
        <f t="shared" ca="1" si="87"/>
        <v>150732.35999999999</v>
      </c>
      <c r="I696" s="9">
        <f t="shared" ca="1" si="80"/>
        <v>0.36</v>
      </c>
      <c r="J696" s="1" t="str">
        <f t="shared" si="81"/>
        <v>November</v>
      </c>
      <c r="K696" s="1">
        <f t="shared" si="82"/>
        <v>11</v>
      </c>
      <c r="L696" s="1" t="str">
        <f t="shared" si="83"/>
        <v>2020</v>
      </c>
      <c r="M696" s="1">
        <f t="shared" si="84"/>
        <v>48</v>
      </c>
      <c r="N696" s="10">
        <f t="shared" si="85"/>
        <v>4</v>
      </c>
    </row>
    <row r="697" spans="1:14" x14ac:dyDescent="0.25">
      <c r="A697" s="7">
        <v>44161</v>
      </c>
      <c r="B697" s="1" t="s">
        <v>35</v>
      </c>
      <c r="C697" s="1" t="str">
        <f>VLOOKUP(B697,Datos1!$F$1:$H$52,3,FALSE)</f>
        <v>Medium-sized business</v>
      </c>
      <c r="D697" s="1" t="str">
        <f ca="1">VLOOKUP(IF(RANDBETWEEN(1,100)&lt;=60, 1, IF(RANDBETWEEN(1,100)&lt;=75, 2, 3)),Datos1!$B$62:$C$64,2,FALSE)</f>
        <v>Contract Manufacturing</v>
      </c>
      <c r="E697" s="1" t="str">
        <f ca="1">VLOOKUP(IF(RANDBETWEEN(1,100)&lt;=70, 1, IF(RANDBETWEEN(1,100)&lt;=70+10, 2, IF(RANDBETWEEN(1,100)&lt;=70+10+10, 3, IF(RANDBETWEEN(1,100)&lt;=70+10+10+10, 4, 5)))),Datos1!$B$66:$C$70,2,FALSE)</f>
        <v>Paid</v>
      </c>
      <c r="F697" s="1" t="str">
        <f>VLOOKUP(B697,Datos1!$F$1:$H$52,2,FALSE)</f>
        <v>Ohio</v>
      </c>
      <c r="G697" s="8">
        <f t="shared" ca="1" si="86"/>
        <v>293475</v>
      </c>
      <c r="H697" s="8">
        <f t="shared" ca="1" si="87"/>
        <v>67499.25</v>
      </c>
      <c r="I697" s="9">
        <f t="shared" ca="1" si="80"/>
        <v>0.23</v>
      </c>
      <c r="J697" s="1" t="str">
        <f t="shared" si="81"/>
        <v>November</v>
      </c>
      <c r="K697" s="1">
        <f t="shared" si="82"/>
        <v>11</v>
      </c>
      <c r="L697" s="1" t="str">
        <f t="shared" si="83"/>
        <v>2020</v>
      </c>
      <c r="M697" s="1">
        <f t="shared" si="84"/>
        <v>48</v>
      </c>
      <c r="N697" s="10">
        <f t="shared" si="85"/>
        <v>4</v>
      </c>
    </row>
    <row r="698" spans="1:14" x14ac:dyDescent="0.25">
      <c r="A698" s="7">
        <v>44162</v>
      </c>
      <c r="B698" s="1" t="s">
        <v>56</v>
      </c>
      <c r="C698" s="1" t="str">
        <f>VLOOKUP(B698,Datos1!$F$1:$H$52,3,FALSE)</f>
        <v>Small business</v>
      </c>
      <c r="D698" s="1" t="str">
        <f ca="1">VLOOKUP(IF(RANDBETWEEN(1,100)&lt;=60, 1, IF(RANDBETWEEN(1,100)&lt;=75, 2, 3)),Datos1!$B$62:$C$64,2,FALSE)</f>
        <v>FMCG</v>
      </c>
      <c r="E698" s="1" t="str">
        <f ca="1">VLOOKUP(IF(RANDBETWEEN(1,100)&lt;=70, 1, IF(RANDBETWEEN(1,100)&lt;=70+10, 2, IF(RANDBETWEEN(1,100)&lt;=70+10+10, 3, IF(RANDBETWEEN(1,100)&lt;=70+10+10+10, 4, 5)))),Datos1!$B$66:$C$70,2,FALSE)</f>
        <v>Paid</v>
      </c>
      <c r="F698" s="1" t="str">
        <f>VLOOKUP(B698,Datos1!$F$1:$H$52,2,FALSE)</f>
        <v>Illinois</v>
      </c>
      <c r="G698" s="8">
        <f t="shared" ca="1" si="86"/>
        <v>246138</v>
      </c>
      <c r="H698" s="8">
        <f t="shared" ca="1" si="87"/>
        <v>142760.03999999998</v>
      </c>
      <c r="I698" s="9">
        <f t="shared" ca="1" si="80"/>
        <v>0.57999999999999996</v>
      </c>
      <c r="J698" s="1" t="str">
        <f t="shared" si="81"/>
        <v>November</v>
      </c>
      <c r="K698" s="1">
        <f t="shared" si="82"/>
        <v>11</v>
      </c>
      <c r="L698" s="1" t="str">
        <f t="shared" si="83"/>
        <v>2020</v>
      </c>
      <c r="M698" s="1">
        <f t="shared" si="84"/>
        <v>48</v>
      </c>
      <c r="N698" s="10">
        <f t="shared" si="85"/>
        <v>4</v>
      </c>
    </row>
    <row r="699" spans="1:14" x14ac:dyDescent="0.25">
      <c r="A699" s="7">
        <v>44163</v>
      </c>
      <c r="B699" s="1" t="s">
        <v>31</v>
      </c>
      <c r="C699" s="1" t="str">
        <f>VLOOKUP(B699,Datos1!$F$1:$H$52,3,FALSE)</f>
        <v>Small business</v>
      </c>
      <c r="D699" s="1" t="str">
        <f ca="1">VLOOKUP(IF(RANDBETWEEN(1,100)&lt;=60, 1, IF(RANDBETWEEN(1,100)&lt;=75, 2, 3)),Datos1!$B$62:$C$64,2,FALSE)</f>
        <v>FMCG</v>
      </c>
      <c r="E699" s="1" t="str">
        <f ca="1">VLOOKUP(IF(RANDBETWEEN(1,100)&lt;=70, 1, IF(RANDBETWEEN(1,100)&lt;=70+10, 2, IF(RANDBETWEEN(1,100)&lt;=70+10+10, 3, IF(RANDBETWEEN(1,100)&lt;=70+10+10+10, 4, 5)))),Datos1!$B$66:$C$70,2,FALSE)</f>
        <v>Pending</v>
      </c>
      <c r="F699" s="1" t="str">
        <f>VLOOKUP(B699,Datos1!$F$1:$H$52,2,FALSE)</f>
        <v>Georgia</v>
      </c>
      <c r="G699" s="8">
        <f t="shared" ca="1" si="86"/>
        <v>161000</v>
      </c>
      <c r="H699" s="8">
        <f t="shared" ca="1" si="87"/>
        <v>77280</v>
      </c>
      <c r="I699" s="9">
        <f t="shared" ca="1" si="80"/>
        <v>0.48</v>
      </c>
      <c r="J699" s="1" t="str">
        <f t="shared" si="81"/>
        <v>November</v>
      </c>
      <c r="K699" s="1">
        <f t="shared" si="82"/>
        <v>11</v>
      </c>
      <c r="L699" s="1" t="str">
        <f t="shared" si="83"/>
        <v>2020</v>
      </c>
      <c r="M699" s="1">
        <f t="shared" si="84"/>
        <v>48</v>
      </c>
      <c r="N699" s="10">
        <f t="shared" si="85"/>
        <v>4</v>
      </c>
    </row>
    <row r="700" spans="1:14" x14ac:dyDescent="0.25">
      <c r="A700" s="7">
        <v>44164</v>
      </c>
      <c r="B700" s="1" t="s">
        <v>38</v>
      </c>
      <c r="C700" s="1" t="str">
        <f>VLOOKUP(B700,Datos1!$F$1:$H$52,3,FALSE)</f>
        <v>Small business</v>
      </c>
      <c r="D700" s="1" t="str">
        <f ca="1">VLOOKUP(IF(RANDBETWEEN(1,100)&lt;=60, 1, IF(RANDBETWEEN(1,100)&lt;=75, 2, 3)),Datos1!$B$62:$C$64,2,FALSE)</f>
        <v>Contract Manufacturing</v>
      </c>
      <c r="E700" s="1" t="str">
        <f ca="1">VLOOKUP(IF(RANDBETWEEN(1,100)&lt;=70, 1, IF(RANDBETWEEN(1,100)&lt;=70+10, 2, IF(RANDBETWEEN(1,100)&lt;=70+10+10, 3, IF(RANDBETWEEN(1,100)&lt;=70+10+10+10, 4, 5)))),Datos1!$B$66:$C$70,2,FALSE)</f>
        <v>Overdue</v>
      </c>
      <c r="F700" s="1" t="str">
        <f>VLOOKUP(B700,Datos1!$F$1:$H$52,2,FALSE)</f>
        <v>Tennessee</v>
      </c>
      <c r="G700" s="8">
        <f t="shared" ca="1" si="86"/>
        <v>136609</v>
      </c>
      <c r="H700" s="8">
        <f t="shared" ca="1" si="87"/>
        <v>46447.060000000005</v>
      </c>
      <c r="I700" s="9">
        <f t="shared" ca="1" si="80"/>
        <v>0.34</v>
      </c>
      <c r="J700" s="1" t="str">
        <f t="shared" si="81"/>
        <v>November</v>
      </c>
      <c r="K700" s="1">
        <f t="shared" si="82"/>
        <v>11</v>
      </c>
      <c r="L700" s="1" t="str">
        <f t="shared" si="83"/>
        <v>2020</v>
      </c>
      <c r="M700" s="1">
        <f t="shared" si="84"/>
        <v>48</v>
      </c>
      <c r="N700" s="10">
        <f t="shared" si="85"/>
        <v>4</v>
      </c>
    </row>
    <row r="701" spans="1:14" x14ac:dyDescent="0.25">
      <c r="A701" s="7">
        <v>44165</v>
      </c>
      <c r="B701" s="1" t="s">
        <v>28</v>
      </c>
      <c r="C701" s="1" t="str">
        <f>VLOOKUP(B701,Datos1!$F$1:$H$52,3,FALSE)</f>
        <v>Corporation</v>
      </c>
      <c r="D701" s="1" t="str">
        <f ca="1">VLOOKUP(IF(RANDBETWEEN(1,100)&lt;=60, 1, IF(RANDBETWEEN(1,100)&lt;=75, 2, 3)),Datos1!$B$62:$C$64,2,FALSE)</f>
        <v>FMCG</v>
      </c>
      <c r="E701" s="1" t="str">
        <f ca="1">VLOOKUP(IF(RANDBETWEEN(1,100)&lt;=70, 1, IF(RANDBETWEEN(1,100)&lt;=70+10, 2, IF(RANDBETWEEN(1,100)&lt;=70+10+10, 3, IF(RANDBETWEEN(1,100)&lt;=70+10+10+10, 4, 5)))),Datos1!$B$66:$C$70,2,FALSE)</f>
        <v>Paid</v>
      </c>
      <c r="F701" s="1" t="str">
        <f>VLOOKUP(B701,Datos1!$F$1:$H$52,2,FALSE)</f>
        <v>Texas</v>
      </c>
      <c r="G701" s="8">
        <f t="shared" ca="1" si="86"/>
        <v>1199676</v>
      </c>
      <c r="H701" s="8">
        <f t="shared" ca="1" si="87"/>
        <v>743799.12</v>
      </c>
      <c r="I701" s="9">
        <f t="shared" ca="1" si="80"/>
        <v>0.62</v>
      </c>
      <c r="J701" s="1" t="str">
        <f t="shared" si="81"/>
        <v>November</v>
      </c>
      <c r="K701" s="1">
        <f t="shared" si="82"/>
        <v>11</v>
      </c>
      <c r="L701" s="1" t="str">
        <f t="shared" si="83"/>
        <v>2020</v>
      </c>
      <c r="M701" s="1">
        <f t="shared" si="84"/>
        <v>49</v>
      </c>
      <c r="N701" s="10">
        <f t="shared" si="85"/>
        <v>4</v>
      </c>
    </row>
    <row r="702" spans="1:14" x14ac:dyDescent="0.25">
      <c r="A702" s="7">
        <v>44166</v>
      </c>
      <c r="B702" s="1" t="s">
        <v>50</v>
      </c>
      <c r="C702" s="1" t="str">
        <f>VLOOKUP(B702,Datos1!$F$1:$H$52,3,FALSE)</f>
        <v>Small business</v>
      </c>
      <c r="D702" s="1" t="str">
        <f ca="1">VLOOKUP(IF(RANDBETWEEN(1,100)&lt;=60, 1, IF(RANDBETWEEN(1,100)&lt;=75, 2, 3)),Datos1!$B$62:$C$64,2,FALSE)</f>
        <v>FMCG</v>
      </c>
      <c r="E702" s="1" t="str">
        <f ca="1">VLOOKUP(IF(RANDBETWEEN(1,100)&lt;=70, 1, IF(RANDBETWEEN(1,100)&lt;=70+10, 2, IF(RANDBETWEEN(1,100)&lt;=70+10+10, 3, IF(RANDBETWEEN(1,100)&lt;=70+10+10+10, 4, 5)))),Datos1!$B$66:$C$70,2,FALSE)</f>
        <v>Paid</v>
      </c>
      <c r="F702" s="1" t="str">
        <f>VLOOKUP(B702,Datos1!$F$1:$H$52,2,FALSE)</f>
        <v>Florida</v>
      </c>
      <c r="G702" s="8">
        <f t="shared" ca="1" si="86"/>
        <v>214249</v>
      </c>
      <c r="H702" s="8">
        <f t="shared" ca="1" si="87"/>
        <v>122121.93</v>
      </c>
      <c r="I702" s="9">
        <f t="shared" ca="1" si="80"/>
        <v>0.56999999999999995</v>
      </c>
      <c r="J702" s="1" t="str">
        <f t="shared" si="81"/>
        <v>December</v>
      </c>
      <c r="K702" s="1">
        <f t="shared" si="82"/>
        <v>12</v>
      </c>
      <c r="L702" s="1" t="str">
        <f t="shared" si="83"/>
        <v>2020</v>
      </c>
      <c r="M702" s="1">
        <f t="shared" si="84"/>
        <v>49</v>
      </c>
      <c r="N702" s="10">
        <f t="shared" si="85"/>
        <v>4</v>
      </c>
    </row>
    <row r="703" spans="1:14" x14ac:dyDescent="0.25">
      <c r="A703" s="7">
        <v>44167</v>
      </c>
      <c r="B703" s="1" t="s">
        <v>60</v>
      </c>
      <c r="C703" s="1" t="str">
        <f>VLOOKUP(B703,Datos1!$F$1:$H$52,3,FALSE)</f>
        <v>Medium-sized business</v>
      </c>
      <c r="D703" s="1" t="str">
        <f ca="1">VLOOKUP(IF(RANDBETWEEN(1,100)&lt;=60, 1, IF(RANDBETWEEN(1,100)&lt;=75, 2, 3)),Datos1!$B$62:$C$64,2,FALSE)</f>
        <v>FMCG</v>
      </c>
      <c r="E703" s="1" t="str">
        <f ca="1">VLOOKUP(IF(RANDBETWEEN(1,100)&lt;=70, 1, IF(RANDBETWEEN(1,100)&lt;=70+10, 2, IF(RANDBETWEEN(1,100)&lt;=70+10+10, 3, IF(RANDBETWEEN(1,100)&lt;=70+10+10+10, 4, 5)))),Datos1!$B$66:$C$70,2,FALSE)</f>
        <v>Paid</v>
      </c>
      <c r="F703" s="1" t="str">
        <f>VLOOKUP(B703,Datos1!$F$1:$H$52,2,FALSE)</f>
        <v>Virginia</v>
      </c>
      <c r="G703" s="8">
        <f t="shared" ca="1" si="86"/>
        <v>299964</v>
      </c>
      <c r="H703" s="8">
        <f t="shared" ca="1" si="87"/>
        <v>170979.47999999998</v>
      </c>
      <c r="I703" s="9">
        <f t="shared" ca="1" si="80"/>
        <v>0.56999999999999995</v>
      </c>
      <c r="J703" s="1" t="str">
        <f t="shared" si="81"/>
        <v>December</v>
      </c>
      <c r="K703" s="1">
        <f t="shared" si="82"/>
        <v>12</v>
      </c>
      <c r="L703" s="1" t="str">
        <f t="shared" si="83"/>
        <v>2020</v>
      </c>
      <c r="M703" s="1">
        <f t="shared" si="84"/>
        <v>49</v>
      </c>
      <c r="N703" s="10">
        <f t="shared" si="85"/>
        <v>4</v>
      </c>
    </row>
    <row r="704" spans="1:14" x14ac:dyDescent="0.25">
      <c r="A704" s="7">
        <v>44168</v>
      </c>
      <c r="B704" s="1" t="s">
        <v>49</v>
      </c>
      <c r="C704" s="1" t="str">
        <f>VLOOKUP(B704,Datos1!$F$1:$H$52,3,FALSE)</f>
        <v>Corporation</v>
      </c>
      <c r="D704" s="1" t="str">
        <f ca="1">VLOOKUP(IF(RANDBETWEEN(1,100)&lt;=60, 1, IF(RANDBETWEEN(1,100)&lt;=75, 2, 3)),Datos1!$B$62:$C$64,2,FALSE)</f>
        <v>FMCG</v>
      </c>
      <c r="E704" s="1" t="str">
        <f ca="1">VLOOKUP(IF(RANDBETWEEN(1,100)&lt;=70, 1, IF(RANDBETWEEN(1,100)&lt;=70+10, 2, IF(RANDBETWEEN(1,100)&lt;=70+10+10, 3, IF(RANDBETWEEN(1,100)&lt;=70+10+10+10, 4, 5)))),Datos1!$B$66:$C$70,2,FALSE)</f>
        <v>Paid</v>
      </c>
      <c r="F704" s="1" t="str">
        <f>VLOOKUP(B704,Datos1!$F$1:$H$52,2,FALSE)</f>
        <v>Texas</v>
      </c>
      <c r="G704" s="8">
        <f t="shared" ca="1" si="86"/>
        <v>540623</v>
      </c>
      <c r="H704" s="8">
        <f t="shared" ca="1" si="87"/>
        <v>227061.66</v>
      </c>
      <c r="I704" s="9">
        <f t="shared" ca="1" si="80"/>
        <v>0.42</v>
      </c>
      <c r="J704" s="1" t="str">
        <f t="shared" si="81"/>
        <v>December</v>
      </c>
      <c r="K704" s="1">
        <f t="shared" si="82"/>
        <v>12</v>
      </c>
      <c r="L704" s="1" t="str">
        <f t="shared" si="83"/>
        <v>2020</v>
      </c>
      <c r="M704" s="1">
        <f t="shared" si="84"/>
        <v>49</v>
      </c>
      <c r="N704" s="10">
        <f t="shared" si="85"/>
        <v>4</v>
      </c>
    </row>
    <row r="705" spans="1:14" x14ac:dyDescent="0.25">
      <c r="A705" s="7">
        <v>44169</v>
      </c>
      <c r="B705" s="1" t="s">
        <v>34</v>
      </c>
      <c r="C705" s="1" t="str">
        <f>VLOOKUP(B705,Datos1!$F$1:$H$52,3,FALSE)</f>
        <v>Medium-sized business</v>
      </c>
      <c r="D705" s="1" t="str">
        <f ca="1">VLOOKUP(IF(RANDBETWEEN(1,100)&lt;=60, 1, IF(RANDBETWEEN(1,100)&lt;=75, 2, 3)),Datos1!$B$62:$C$64,2,FALSE)</f>
        <v>Contract Manufacturing</v>
      </c>
      <c r="E705" s="1" t="str">
        <f ca="1">VLOOKUP(IF(RANDBETWEEN(1,100)&lt;=70, 1, IF(RANDBETWEEN(1,100)&lt;=70+10, 2, IF(RANDBETWEEN(1,100)&lt;=70+10+10, 3, IF(RANDBETWEEN(1,100)&lt;=70+10+10+10, 4, 5)))),Datos1!$B$66:$C$70,2,FALSE)</f>
        <v>Overdue</v>
      </c>
      <c r="F705" s="1" t="str">
        <f>VLOOKUP(B705,Datos1!$F$1:$H$52,2,FALSE)</f>
        <v>California</v>
      </c>
      <c r="G705" s="8">
        <f t="shared" ca="1" si="86"/>
        <v>344169</v>
      </c>
      <c r="H705" s="8">
        <f t="shared" ca="1" si="87"/>
        <v>134225.91</v>
      </c>
      <c r="I705" s="9">
        <f t="shared" ca="1" si="80"/>
        <v>0.39</v>
      </c>
      <c r="J705" s="1" t="str">
        <f t="shared" si="81"/>
        <v>December</v>
      </c>
      <c r="K705" s="1">
        <f t="shared" si="82"/>
        <v>12</v>
      </c>
      <c r="L705" s="1" t="str">
        <f t="shared" si="83"/>
        <v>2020</v>
      </c>
      <c r="M705" s="1">
        <f t="shared" si="84"/>
        <v>49</v>
      </c>
      <c r="N705" s="10">
        <f t="shared" si="85"/>
        <v>4</v>
      </c>
    </row>
    <row r="706" spans="1:14" x14ac:dyDescent="0.25">
      <c r="A706" s="7">
        <v>44170</v>
      </c>
      <c r="B706" s="1" t="s">
        <v>39</v>
      </c>
      <c r="C706" s="1" t="str">
        <f>VLOOKUP(B706,Datos1!$F$1:$H$52,3,FALSE)</f>
        <v>Corporation</v>
      </c>
      <c r="D706" s="1" t="str">
        <f ca="1">VLOOKUP(IF(RANDBETWEEN(1,100)&lt;=60, 1, IF(RANDBETWEEN(1,100)&lt;=75, 2, 3)),Datos1!$B$62:$C$64,2,FALSE)</f>
        <v>Contract Manufacturing</v>
      </c>
      <c r="E706" s="1" t="str">
        <f ca="1">VLOOKUP(IF(RANDBETWEEN(1,100)&lt;=70, 1, IF(RANDBETWEEN(1,100)&lt;=70+10, 2, IF(RANDBETWEEN(1,100)&lt;=70+10+10, 3, IF(RANDBETWEEN(1,100)&lt;=70+10+10+10, 4, 5)))),Datos1!$B$66:$C$70,2,FALSE)</f>
        <v>Paid</v>
      </c>
      <c r="F706" s="1" t="str">
        <f>VLOOKUP(B706,Datos1!$F$1:$H$52,2,FALSE)</f>
        <v>Misuri</v>
      </c>
      <c r="G706" s="8">
        <f t="shared" ca="1" si="86"/>
        <v>1716176</v>
      </c>
      <c r="H706" s="8">
        <f t="shared" ca="1" si="87"/>
        <v>566338.08000000007</v>
      </c>
      <c r="I706" s="9">
        <f t="shared" ref="I706:I769" ca="1" si="88">IF(D706="FMCG",(RANDBETWEEN(35,65)/100),IF(D706="Industrial cereal products",(RANDBETWEEN(15,35)/100),(RANDBETWEEN(20,40)/100)))</f>
        <v>0.33</v>
      </c>
      <c r="J706" s="1" t="str">
        <f t="shared" ref="J706:J769" si="89">IF(TEXT(A706,"MMMM")="enero","January",IF(TEXT(A706,"MMMM")="febrero","February",IF(TEXT(A706,"MMMM")="marzo","March",IF(TEXT(A706,"MMMM")="abril","April",
IF(TEXT(A706,"MMMM")="mayo","May",IF(TEXT(A706,"MMMM")="junio","June",IF(TEXT(A706,"MMMM")="julio","July",IF(TEXT(A706,"MMMM")="agosto","August",
IF(TEXT(A706,"MMMM")="Septiembre","September",IF(TEXT(A706,"MMMM")="Octubre","October",IF(TEXT(A706,"MMMM")="noviembre","November","December")))))))))))</f>
        <v>December</v>
      </c>
      <c r="K706" s="1">
        <f t="shared" ref="K706:K769" si="90">MONTH(A706)</f>
        <v>12</v>
      </c>
      <c r="L706" s="1" t="str">
        <f t="shared" ref="L706:L769" si="91">TEXT(A706,"AAAA")</f>
        <v>2020</v>
      </c>
      <c r="M706" s="1">
        <f t="shared" ref="M706:M769" si="92">WEEKNUM(A706,2)</f>
        <v>49</v>
      </c>
      <c r="N706" s="10">
        <f t="shared" ref="N706:N769" si="93">INT((MONTH(A706)-1)/3)+1</f>
        <v>4</v>
      </c>
    </row>
    <row r="707" spans="1:14" x14ac:dyDescent="0.25">
      <c r="A707" s="7">
        <v>44171</v>
      </c>
      <c r="B707" s="1" t="s">
        <v>20</v>
      </c>
      <c r="C707" s="1" t="str">
        <f>VLOOKUP(B707,Datos1!$F$1:$H$52,3,FALSE)</f>
        <v>Corporation</v>
      </c>
      <c r="D707" s="1" t="str">
        <f ca="1">VLOOKUP(IF(RANDBETWEEN(1,100)&lt;=60, 1, IF(RANDBETWEEN(1,100)&lt;=75, 2, 3)),Datos1!$B$62:$C$64,2,FALSE)</f>
        <v>FMCG</v>
      </c>
      <c r="E707" s="1" t="str">
        <f ca="1">VLOOKUP(IF(RANDBETWEEN(1,100)&lt;=70, 1, IF(RANDBETWEEN(1,100)&lt;=70+10, 2, IF(RANDBETWEEN(1,100)&lt;=70+10+10, 3, IF(RANDBETWEEN(1,100)&lt;=70+10+10+10, 4, 5)))),Datos1!$B$66:$C$70,2,FALSE)</f>
        <v>Paid</v>
      </c>
      <c r="F707" s="1" t="str">
        <f>VLOOKUP(B707,Datos1!$F$1:$H$52,2,FALSE)</f>
        <v>Georgia</v>
      </c>
      <c r="G707" s="8">
        <f t="shared" ref="G707:G770" ca="1" si="94">IF(C707="Small business",RANDBETWEEN(70000,250000),IF(C707="Medium-sized business",RANDBETWEEN(250000,500000),RANDBETWEEN(500000,1800000)))</f>
        <v>1251504</v>
      </c>
      <c r="H707" s="8">
        <f t="shared" ref="H707:H770" ca="1" si="95">G707*I707</f>
        <v>688327.20000000007</v>
      </c>
      <c r="I707" s="9">
        <f t="shared" ca="1" si="88"/>
        <v>0.55000000000000004</v>
      </c>
      <c r="J707" s="1" t="str">
        <f t="shared" si="89"/>
        <v>December</v>
      </c>
      <c r="K707" s="1">
        <f t="shared" si="90"/>
        <v>12</v>
      </c>
      <c r="L707" s="1" t="str">
        <f t="shared" si="91"/>
        <v>2020</v>
      </c>
      <c r="M707" s="1">
        <f t="shared" si="92"/>
        <v>49</v>
      </c>
      <c r="N707" s="10">
        <f t="shared" si="93"/>
        <v>4</v>
      </c>
    </row>
    <row r="708" spans="1:14" x14ac:dyDescent="0.25">
      <c r="A708" s="7">
        <v>44172</v>
      </c>
      <c r="B708" s="1" t="s">
        <v>33</v>
      </c>
      <c r="C708" s="1" t="str">
        <f>VLOOKUP(B708,Datos1!$F$1:$H$52,3,FALSE)</f>
        <v>Corporation</v>
      </c>
      <c r="D708" s="1" t="str">
        <f ca="1">VLOOKUP(IF(RANDBETWEEN(1,100)&lt;=60, 1, IF(RANDBETWEEN(1,100)&lt;=75, 2, 3)),Datos1!$B$62:$C$64,2,FALSE)</f>
        <v>FMCG</v>
      </c>
      <c r="E708" s="1" t="str">
        <f ca="1">VLOOKUP(IF(RANDBETWEEN(1,100)&lt;=70, 1, IF(RANDBETWEEN(1,100)&lt;=70+10, 2, IF(RANDBETWEEN(1,100)&lt;=70+10+10, 3, IF(RANDBETWEEN(1,100)&lt;=70+10+10+10, 4, 5)))),Datos1!$B$66:$C$70,2,FALSE)</f>
        <v>Paid</v>
      </c>
      <c r="F708" s="1" t="str">
        <f>VLOOKUP(B708,Datos1!$F$1:$H$52,2,FALSE)</f>
        <v>Tennessee</v>
      </c>
      <c r="G708" s="8">
        <f t="shared" ca="1" si="94"/>
        <v>772463</v>
      </c>
      <c r="H708" s="8">
        <f t="shared" ca="1" si="95"/>
        <v>448028.54</v>
      </c>
      <c r="I708" s="9">
        <f t="shared" ca="1" si="88"/>
        <v>0.57999999999999996</v>
      </c>
      <c r="J708" s="1" t="str">
        <f t="shared" si="89"/>
        <v>December</v>
      </c>
      <c r="K708" s="1">
        <f t="shared" si="90"/>
        <v>12</v>
      </c>
      <c r="L708" s="1" t="str">
        <f t="shared" si="91"/>
        <v>2020</v>
      </c>
      <c r="M708" s="1">
        <f t="shared" si="92"/>
        <v>50</v>
      </c>
      <c r="N708" s="10">
        <f t="shared" si="93"/>
        <v>4</v>
      </c>
    </row>
    <row r="709" spans="1:14" x14ac:dyDescent="0.25">
      <c r="A709" s="7">
        <v>44173</v>
      </c>
      <c r="B709" s="1" t="s">
        <v>53</v>
      </c>
      <c r="C709" s="1" t="str">
        <f>VLOOKUP(B709,Datos1!$F$1:$H$52,3,FALSE)</f>
        <v>Medium-sized business</v>
      </c>
      <c r="D709" s="1" t="str">
        <f ca="1">VLOOKUP(IF(RANDBETWEEN(1,100)&lt;=60, 1, IF(RANDBETWEEN(1,100)&lt;=75, 2, 3)),Datos1!$B$62:$C$64,2,FALSE)</f>
        <v>Contract Manufacturing</v>
      </c>
      <c r="E709" s="1" t="str">
        <f ca="1">VLOOKUP(IF(RANDBETWEEN(1,100)&lt;=70, 1, IF(RANDBETWEEN(1,100)&lt;=70+10, 2, IF(RANDBETWEEN(1,100)&lt;=70+10+10, 3, IF(RANDBETWEEN(1,100)&lt;=70+10+10+10, 4, 5)))),Datos1!$B$66:$C$70,2,FALSE)</f>
        <v>Paid</v>
      </c>
      <c r="F709" s="1" t="str">
        <f>VLOOKUP(B709,Datos1!$F$1:$H$52,2,FALSE)</f>
        <v>Florida</v>
      </c>
      <c r="G709" s="8">
        <f t="shared" ca="1" si="94"/>
        <v>278469</v>
      </c>
      <c r="H709" s="8">
        <f t="shared" ca="1" si="95"/>
        <v>80756.009999999995</v>
      </c>
      <c r="I709" s="9">
        <f t="shared" ca="1" si="88"/>
        <v>0.28999999999999998</v>
      </c>
      <c r="J709" s="1" t="str">
        <f t="shared" si="89"/>
        <v>December</v>
      </c>
      <c r="K709" s="1">
        <f t="shared" si="90"/>
        <v>12</v>
      </c>
      <c r="L709" s="1" t="str">
        <f t="shared" si="91"/>
        <v>2020</v>
      </c>
      <c r="M709" s="1">
        <f t="shared" si="92"/>
        <v>50</v>
      </c>
      <c r="N709" s="10">
        <f t="shared" si="93"/>
        <v>4</v>
      </c>
    </row>
    <row r="710" spans="1:14" x14ac:dyDescent="0.25">
      <c r="A710" s="7">
        <v>44174</v>
      </c>
      <c r="B710" s="1" t="s">
        <v>45</v>
      </c>
      <c r="C710" s="1" t="str">
        <f>VLOOKUP(B710,Datos1!$F$1:$H$52,3,FALSE)</f>
        <v>Small business</v>
      </c>
      <c r="D710" s="1" t="str">
        <f ca="1">VLOOKUP(IF(RANDBETWEEN(1,100)&lt;=60, 1, IF(RANDBETWEEN(1,100)&lt;=75, 2, 3)),Datos1!$B$62:$C$64,2,FALSE)</f>
        <v>Industrial cereal products</v>
      </c>
      <c r="E710" s="1" t="str">
        <f ca="1">VLOOKUP(IF(RANDBETWEEN(1,100)&lt;=70, 1, IF(RANDBETWEEN(1,100)&lt;=70+10, 2, IF(RANDBETWEEN(1,100)&lt;=70+10+10, 3, IF(RANDBETWEEN(1,100)&lt;=70+10+10+10, 4, 5)))),Datos1!$B$66:$C$70,2,FALSE)</f>
        <v>Pending</v>
      </c>
      <c r="F710" s="1" t="str">
        <f>VLOOKUP(B710,Datos1!$F$1:$H$52,2,FALSE)</f>
        <v>Massachusetts</v>
      </c>
      <c r="G710" s="8">
        <f t="shared" ca="1" si="94"/>
        <v>116647</v>
      </c>
      <c r="H710" s="8">
        <f t="shared" ca="1" si="95"/>
        <v>17497.05</v>
      </c>
      <c r="I710" s="9">
        <f t="shared" ca="1" si="88"/>
        <v>0.15</v>
      </c>
      <c r="J710" s="1" t="str">
        <f t="shared" si="89"/>
        <v>December</v>
      </c>
      <c r="K710" s="1">
        <f t="shared" si="90"/>
        <v>12</v>
      </c>
      <c r="L710" s="1" t="str">
        <f t="shared" si="91"/>
        <v>2020</v>
      </c>
      <c r="M710" s="1">
        <f t="shared" si="92"/>
        <v>50</v>
      </c>
      <c r="N710" s="10">
        <f t="shared" si="93"/>
        <v>4</v>
      </c>
    </row>
    <row r="711" spans="1:14" x14ac:dyDescent="0.25">
      <c r="A711" s="7">
        <v>44175</v>
      </c>
      <c r="B711" s="1" t="s">
        <v>38</v>
      </c>
      <c r="C711" s="1" t="str">
        <f>VLOOKUP(B711,Datos1!$F$1:$H$52,3,FALSE)</f>
        <v>Small business</v>
      </c>
      <c r="D711" s="1" t="str">
        <f ca="1">VLOOKUP(IF(RANDBETWEEN(1,100)&lt;=60, 1, IF(RANDBETWEEN(1,100)&lt;=75, 2, 3)),Datos1!$B$62:$C$64,2,FALSE)</f>
        <v>Contract Manufacturing</v>
      </c>
      <c r="E711" s="1" t="str">
        <f ca="1">VLOOKUP(IF(RANDBETWEEN(1,100)&lt;=70, 1, IF(RANDBETWEEN(1,100)&lt;=70+10, 2, IF(RANDBETWEEN(1,100)&lt;=70+10+10, 3, IF(RANDBETWEEN(1,100)&lt;=70+10+10+10, 4, 5)))),Datos1!$B$66:$C$70,2,FALSE)</f>
        <v>Paid</v>
      </c>
      <c r="F711" s="1" t="str">
        <f>VLOOKUP(B711,Datos1!$F$1:$H$52,2,FALSE)</f>
        <v>Tennessee</v>
      </c>
      <c r="G711" s="8">
        <f t="shared" ca="1" si="94"/>
        <v>107080</v>
      </c>
      <c r="H711" s="8">
        <f t="shared" ca="1" si="95"/>
        <v>22486.799999999999</v>
      </c>
      <c r="I711" s="9">
        <f t="shared" ca="1" si="88"/>
        <v>0.21</v>
      </c>
      <c r="J711" s="1" t="str">
        <f t="shared" si="89"/>
        <v>December</v>
      </c>
      <c r="K711" s="1">
        <f t="shared" si="90"/>
        <v>12</v>
      </c>
      <c r="L711" s="1" t="str">
        <f t="shared" si="91"/>
        <v>2020</v>
      </c>
      <c r="M711" s="1">
        <f t="shared" si="92"/>
        <v>50</v>
      </c>
      <c r="N711" s="10">
        <f t="shared" si="93"/>
        <v>4</v>
      </c>
    </row>
    <row r="712" spans="1:14" x14ac:dyDescent="0.25">
      <c r="A712" s="7">
        <v>44176</v>
      </c>
      <c r="B712" s="1" t="s">
        <v>47</v>
      </c>
      <c r="C712" s="1" t="str">
        <f>VLOOKUP(B712,Datos1!$F$1:$H$52,3,FALSE)</f>
        <v>Medium-sized business</v>
      </c>
      <c r="D712" s="1" t="str">
        <f ca="1">VLOOKUP(IF(RANDBETWEEN(1,100)&lt;=60, 1, IF(RANDBETWEEN(1,100)&lt;=75, 2, 3)),Datos1!$B$62:$C$64,2,FALSE)</f>
        <v>FMCG</v>
      </c>
      <c r="E712" s="1" t="str">
        <f ca="1">VLOOKUP(IF(RANDBETWEEN(1,100)&lt;=70, 1, IF(RANDBETWEEN(1,100)&lt;=70+10, 2, IF(RANDBETWEEN(1,100)&lt;=70+10+10, 3, IF(RANDBETWEEN(1,100)&lt;=70+10+10+10, 4, 5)))),Datos1!$B$66:$C$70,2,FALSE)</f>
        <v>Paid</v>
      </c>
      <c r="F712" s="1" t="str">
        <f>VLOOKUP(B712,Datos1!$F$1:$H$52,2,FALSE)</f>
        <v>Misuri</v>
      </c>
      <c r="G712" s="8">
        <f t="shared" ca="1" si="94"/>
        <v>477407</v>
      </c>
      <c r="H712" s="8">
        <f t="shared" ca="1" si="95"/>
        <v>233929.43</v>
      </c>
      <c r="I712" s="9">
        <f t="shared" ca="1" si="88"/>
        <v>0.49</v>
      </c>
      <c r="J712" s="1" t="str">
        <f t="shared" si="89"/>
        <v>December</v>
      </c>
      <c r="K712" s="1">
        <f t="shared" si="90"/>
        <v>12</v>
      </c>
      <c r="L712" s="1" t="str">
        <f t="shared" si="91"/>
        <v>2020</v>
      </c>
      <c r="M712" s="1">
        <f t="shared" si="92"/>
        <v>50</v>
      </c>
      <c r="N712" s="10">
        <f t="shared" si="93"/>
        <v>4</v>
      </c>
    </row>
    <row r="713" spans="1:14" x14ac:dyDescent="0.25">
      <c r="A713" s="7">
        <v>44177</v>
      </c>
      <c r="B713" s="1" t="s">
        <v>15</v>
      </c>
      <c r="C713" s="1" t="str">
        <f>VLOOKUP(B713,Datos1!$F$1:$H$52,3,FALSE)</f>
        <v>Medium-sized business</v>
      </c>
      <c r="D713" s="1" t="str">
        <f ca="1">VLOOKUP(IF(RANDBETWEEN(1,100)&lt;=60, 1, IF(RANDBETWEEN(1,100)&lt;=75, 2, 3)),Datos1!$B$62:$C$64,2,FALSE)</f>
        <v>FMCG</v>
      </c>
      <c r="E713" s="1" t="str">
        <f ca="1">VLOOKUP(IF(RANDBETWEEN(1,100)&lt;=70, 1, IF(RANDBETWEEN(1,100)&lt;=70+10, 2, IF(RANDBETWEEN(1,100)&lt;=70+10+10, 3, IF(RANDBETWEEN(1,100)&lt;=70+10+10+10, 4, 5)))),Datos1!$B$66:$C$70,2,FALSE)</f>
        <v>Overdue</v>
      </c>
      <c r="F713" s="1" t="str">
        <f>VLOOKUP(B713,Datos1!$F$1:$H$52,2,FALSE)</f>
        <v>Míchigan</v>
      </c>
      <c r="G713" s="8">
        <f t="shared" ca="1" si="94"/>
        <v>310919</v>
      </c>
      <c r="H713" s="8">
        <f t="shared" ca="1" si="95"/>
        <v>127476.79</v>
      </c>
      <c r="I713" s="9">
        <f t="shared" ca="1" si="88"/>
        <v>0.41</v>
      </c>
      <c r="J713" s="1" t="str">
        <f t="shared" si="89"/>
        <v>December</v>
      </c>
      <c r="K713" s="1">
        <f t="shared" si="90"/>
        <v>12</v>
      </c>
      <c r="L713" s="1" t="str">
        <f t="shared" si="91"/>
        <v>2020</v>
      </c>
      <c r="M713" s="1">
        <f t="shared" si="92"/>
        <v>50</v>
      </c>
      <c r="N713" s="10">
        <f t="shared" si="93"/>
        <v>4</v>
      </c>
    </row>
    <row r="714" spans="1:14" x14ac:dyDescent="0.25">
      <c r="A714" s="7">
        <v>44178</v>
      </c>
      <c r="B714" s="1" t="s">
        <v>50</v>
      </c>
      <c r="C714" s="1" t="str">
        <f>VLOOKUP(B714,Datos1!$F$1:$H$52,3,FALSE)</f>
        <v>Small business</v>
      </c>
      <c r="D714" s="1" t="str">
        <f ca="1">VLOOKUP(IF(RANDBETWEEN(1,100)&lt;=60, 1, IF(RANDBETWEEN(1,100)&lt;=75, 2, 3)),Datos1!$B$62:$C$64,2,FALSE)</f>
        <v>FMCG</v>
      </c>
      <c r="E714" s="1" t="str">
        <f ca="1">VLOOKUP(IF(RANDBETWEEN(1,100)&lt;=70, 1, IF(RANDBETWEEN(1,100)&lt;=70+10, 2, IF(RANDBETWEEN(1,100)&lt;=70+10+10, 3, IF(RANDBETWEEN(1,100)&lt;=70+10+10+10, 4, 5)))),Datos1!$B$66:$C$70,2,FALSE)</f>
        <v>Paid</v>
      </c>
      <c r="F714" s="1" t="str">
        <f>VLOOKUP(B714,Datos1!$F$1:$H$52,2,FALSE)</f>
        <v>Florida</v>
      </c>
      <c r="G714" s="8">
        <f t="shared" ca="1" si="94"/>
        <v>155324</v>
      </c>
      <c r="H714" s="8">
        <f t="shared" ca="1" si="95"/>
        <v>65236.079999999994</v>
      </c>
      <c r="I714" s="9">
        <f t="shared" ca="1" si="88"/>
        <v>0.42</v>
      </c>
      <c r="J714" s="1" t="str">
        <f t="shared" si="89"/>
        <v>December</v>
      </c>
      <c r="K714" s="1">
        <f t="shared" si="90"/>
        <v>12</v>
      </c>
      <c r="L714" s="1" t="str">
        <f t="shared" si="91"/>
        <v>2020</v>
      </c>
      <c r="M714" s="1">
        <f t="shared" si="92"/>
        <v>50</v>
      </c>
      <c r="N714" s="10">
        <f t="shared" si="93"/>
        <v>4</v>
      </c>
    </row>
    <row r="715" spans="1:14" x14ac:dyDescent="0.25">
      <c r="A715" s="7">
        <v>44179</v>
      </c>
      <c r="B715" s="1" t="s">
        <v>34</v>
      </c>
      <c r="C715" s="1" t="str">
        <f>VLOOKUP(B715,Datos1!$F$1:$H$52,3,FALSE)</f>
        <v>Medium-sized business</v>
      </c>
      <c r="D715" s="1" t="str">
        <f ca="1">VLOOKUP(IF(RANDBETWEEN(1,100)&lt;=60, 1, IF(RANDBETWEEN(1,100)&lt;=75, 2, 3)),Datos1!$B$62:$C$64,2,FALSE)</f>
        <v>FMCG</v>
      </c>
      <c r="E715" s="1" t="str">
        <f ca="1">VLOOKUP(IF(RANDBETWEEN(1,100)&lt;=70, 1, IF(RANDBETWEEN(1,100)&lt;=70+10, 2, IF(RANDBETWEEN(1,100)&lt;=70+10+10, 3, IF(RANDBETWEEN(1,100)&lt;=70+10+10+10, 4, 5)))),Datos1!$B$66:$C$70,2,FALSE)</f>
        <v>Paid</v>
      </c>
      <c r="F715" s="1" t="str">
        <f>VLOOKUP(B715,Datos1!$F$1:$H$52,2,FALSE)</f>
        <v>California</v>
      </c>
      <c r="G715" s="8">
        <f t="shared" ca="1" si="94"/>
        <v>311415</v>
      </c>
      <c r="H715" s="8">
        <f t="shared" ca="1" si="95"/>
        <v>202419.75</v>
      </c>
      <c r="I715" s="9">
        <f t="shared" ca="1" si="88"/>
        <v>0.65</v>
      </c>
      <c r="J715" s="1" t="str">
        <f t="shared" si="89"/>
        <v>December</v>
      </c>
      <c r="K715" s="1">
        <f t="shared" si="90"/>
        <v>12</v>
      </c>
      <c r="L715" s="1" t="str">
        <f t="shared" si="91"/>
        <v>2020</v>
      </c>
      <c r="M715" s="1">
        <f t="shared" si="92"/>
        <v>51</v>
      </c>
      <c r="N715" s="10">
        <f t="shared" si="93"/>
        <v>4</v>
      </c>
    </row>
    <row r="716" spans="1:14" x14ac:dyDescent="0.25">
      <c r="A716" s="7">
        <v>44180</v>
      </c>
      <c r="B716" s="1" t="s">
        <v>50</v>
      </c>
      <c r="C716" s="1" t="str">
        <f>VLOOKUP(B716,Datos1!$F$1:$H$52,3,FALSE)</f>
        <v>Small business</v>
      </c>
      <c r="D716" s="1" t="str">
        <f ca="1">VLOOKUP(IF(RANDBETWEEN(1,100)&lt;=60, 1, IF(RANDBETWEEN(1,100)&lt;=75, 2, 3)),Datos1!$B$62:$C$64,2,FALSE)</f>
        <v>Contract Manufacturing</v>
      </c>
      <c r="E716" s="1" t="str">
        <f ca="1">VLOOKUP(IF(RANDBETWEEN(1,100)&lt;=70, 1, IF(RANDBETWEEN(1,100)&lt;=70+10, 2, IF(RANDBETWEEN(1,100)&lt;=70+10+10, 3, IF(RANDBETWEEN(1,100)&lt;=70+10+10+10, 4, 5)))),Datos1!$B$66:$C$70,2,FALSE)</f>
        <v>Paid</v>
      </c>
      <c r="F716" s="1" t="str">
        <f>VLOOKUP(B716,Datos1!$F$1:$H$52,2,FALSE)</f>
        <v>Florida</v>
      </c>
      <c r="G716" s="8">
        <f t="shared" ca="1" si="94"/>
        <v>144994</v>
      </c>
      <c r="H716" s="8">
        <f t="shared" ca="1" si="95"/>
        <v>37698.44</v>
      </c>
      <c r="I716" s="9">
        <f t="shared" ca="1" si="88"/>
        <v>0.26</v>
      </c>
      <c r="J716" s="1" t="str">
        <f t="shared" si="89"/>
        <v>December</v>
      </c>
      <c r="K716" s="1">
        <f t="shared" si="90"/>
        <v>12</v>
      </c>
      <c r="L716" s="1" t="str">
        <f t="shared" si="91"/>
        <v>2020</v>
      </c>
      <c r="M716" s="1">
        <f t="shared" si="92"/>
        <v>51</v>
      </c>
      <c r="N716" s="10">
        <f t="shared" si="93"/>
        <v>4</v>
      </c>
    </row>
    <row r="717" spans="1:14" x14ac:dyDescent="0.25">
      <c r="A717" s="7">
        <v>44181</v>
      </c>
      <c r="B717" s="1" t="s">
        <v>49</v>
      </c>
      <c r="C717" s="1" t="str">
        <f>VLOOKUP(B717,Datos1!$F$1:$H$52,3,FALSE)</f>
        <v>Corporation</v>
      </c>
      <c r="D717" s="1" t="str">
        <f ca="1">VLOOKUP(IF(RANDBETWEEN(1,100)&lt;=60, 1, IF(RANDBETWEEN(1,100)&lt;=75, 2, 3)),Datos1!$B$62:$C$64,2,FALSE)</f>
        <v>FMCG</v>
      </c>
      <c r="E7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717" s="1" t="str">
        <f>VLOOKUP(B717,Datos1!$F$1:$H$52,2,FALSE)</f>
        <v>Texas</v>
      </c>
      <c r="G717" s="8">
        <f t="shared" ca="1" si="94"/>
        <v>1351177</v>
      </c>
      <c r="H717" s="8">
        <f t="shared" ca="1" si="95"/>
        <v>567494.34</v>
      </c>
      <c r="I717" s="9">
        <f t="shared" ca="1" si="88"/>
        <v>0.42</v>
      </c>
      <c r="J717" s="1" t="str">
        <f t="shared" si="89"/>
        <v>December</v>
      </c>
      <c r="K717" s="1">
        <f t="shared" si="90"/>
        <v>12</v>
      </c>
      <c r="L717" s="1" t="str">
        <f t="shared" si="91"/>
        <v>2020</v>
      </c>
      <c r="M717" s="1">
        <f t="shared" si="92"/>
        <v>51</v>
      </c>
      <c r="N717" s="10">
        <f t="shared" si="93"/>
        <v>4</v>
      </c>
    </row>
    <row r="718" spans="1:14" x14ac:dyDescent="0.25">
      <c r="A718" s="7">
        <v>44182</v>
      </c>
      <c r="B718" s="1" t="s">
        <v>57</v>
      </c>
      <c r="C718" s="1" t="str">
        <f>VLOOKUP(B718,Datos1!$F$1:$H$52,3,FALSE)</f>
        <v>Small business</v>
      </c>
      <c r="D718" s="1" t="str">
        <f ca="1">VLOOKUP(IF(RANDBETWEEN(1,100)&lt;=60, 1, IF(RANDBETWEEN(1,100)&lt;=75, 2, 3)),Datos1!$B$62:$C$64,2,FALSE)</f>
        <v>Contract Manufacturing</v>
      </c>
      <c r="E718" s="1" t="str">
        <f ca="1">VLOOKUP(IF(RANDBETWEEN(1,100)&lt;=70, 1, IF(RANDBETWEEN(1,100)&lt;=70+10, 2, IF(RANDBETWEEN(1,100)&lt;=70+10+10, 3, IF(RANDBETWEEN(1,100)&lt;=70+10+10+10, 4, 5)))),Datos1!$B$66:$C$70,2,FALSE)</f>
        <v>Paid</v>
      </c>
      <c r="F718" s="1" t="str">
        <f>VLOOKUP(B718,Datos1!$F$1:$H$52,2,FALSE)</f>
        <v>Florida</v>
      </c>
      <c r="G718" s="8">
        <f t="shared" ca="1" si="94"/>
        <v>179082</v>
      </c>
      <c r="H718" s="8">
        <f t="shared" ca="1" si="95"/>
        <v>64469.52</v>
      </c>
      <c r="I718" s="9">
        <f t="shared" ca="1" si="88"/>
        <v>0.36</v>
      </c>
      <c r="J718" s="1" t="str">
        <f t="shared" si="89"/>
        <v>December</v>
      </c>
      <c r="K718" s="1">
        <f t="shared" si="90"/>
        <v>12</v>
      </c>
      <c r="L718" s="1" t="str">
        <f t="shared" si="91"/>
        <v>2020</v>
      </c>
      <c r="M718" s="1">
        <f t="shared" si="92"/>
        <v>51</v>
      </c>
      <c r="N718" s="10">
        <f t="shared" si="93"/>
        <v>4</v>
      </c>
    </row>
    <row r="719" spans="1:14" x14ac:dyDescent="0.25">
      <c r="A719" s="7">
        <v>44183</v>
      </c>
      <c r="B719" s="1" t="s">
        <v>24</v>
      </c>
      <c r="C719" s="1" t="str">
        <f>VLOOKUP(B719,Datos1!$F$1:$H$52,3,FALSE)</f>
        <v>Medium-sized business</v>
      </c>
      <c r="D719" s="1" t="str">
        <f ca="1">VLOOKUP(IF(RANDBETWEEN(1,100)&lt;=60, 1, IF(RANDBETWEEN(1,100)&lt;=75, 2, 3)),Datos1!$B$62:$C$64,2,FALSE)</f>
        <v>FMCG</v>
      </c>
      <c r="E719" s="1" t="str">
        <f ca="1">VLOOKUP(IF(RANDBETWEEN(1,100)&lt;=70, 1, IF(RANDBETWEEN(1,100)&lt;=70+10, 2, IF(RANDBETWEEN(1,100)&lt;=70+10+10, 3, IF(RANDBETWEEN(1,100)&lt;=70+10+10+10, 4, 5)))),Datos1!$B$66:$C$70,2,FALSE)</f>
        <v>Paid</v>
      </c>
      <c r="F719" s="1" t="str">
        <f>VLOOKUP(B719,Datos1!$F$1:$H$52,2,FALSE)</f>
        <v>Misuri</v>
      </c>
      <c r="G719" s="8">
        <f t="shared" ca="1" si="94"/>
        <v>409524</v>
      </c>
      <c r="H719" s="8">
        <f t="shared" ca="1" si="95"/>
        <v>184285.80000000002</v>
      </c>
      <c r="I719" s="9">
        <f t="shared" ca="1" si="88"/>
        <v>0.45</v>
      </c>
      <c r="J719" s="1" t="str">
        <f t="shared" si="89"/>
        <v>December</v>
      </c>
      <c r="K719" s="1">
        <f t="shared" si="90"/>
        <v>12</v>
      </c>
      <c r="L719" s="1" t="str">
        <f t="shared" si="91"/>
        <v>2020</v>
      </c>
      <c r="M719" s="1">
        <f t="shared" si="92"/>
        <v>51</v>
      </c>
      <c r="N719" s="10">
        <f t="shared" si="93"/>
        <v>4</v>
      </c>
    </row>
    <row r="720" spans="1:14" x14ac:dyDescent="0.25">
      <c r="A720" s="7">
        <v>44184</v>
      </c>
      <c r="B720" s="1" t="s">
        <v>27</v>
      </c>
      <c r="C720" s="1" t="str">
        <f>VLOOKUP(B720,Datos1!$F$1:$H$52,3,FALSE)</f>
        <v>Corporation</v>
      </c>
      <c r="D720" s="1" t="str">
        <f ca="1">VLOOKUP(IF(RANDBETWEEN(1,100)&lt;=60, 1, IF(RANDBETWEEN(1,100)&lt;=75, 2, 3)),Datos1!$B$62:$C$64,2,FALSE)</f>
        <v>FMCG</v>
      </c>
      <c r="E720" s="1" t="str">
        <f ca="1">VLOOKUP(IF(RANDBETWEEN(1,100)&lt;=70, 1, IF(RANDBETWEEN(1,100)&lt;=70+10, 2, IF(RANDBETWEEN(1,100)&lt;=70+10+10, 3, IF(RANDBETWEEN(1,100)&lt;=70+10+10+10, 4, 5)))),Datos1!$B$66:$C$70,2,FALSE)</f>
        <v>Overdue</v>
      </c>
      <c r="F720" s="1" t="str">
        <f>VLOOKUP(B720,Datos1!$F$1:$H$52,2,FALSE)</f>
        <v>Virginia</v>
      </c>
      <c r="G720" s="8">
        <f t="shared" ca="1" si="94"/>
        <v>924547</v>
      </c>
      <c r="H720" s="8">
        <f t="shared" ca="1" si="95"/>
        <v>351327.86</v>
      </c>
      <c r="I720" s="9">
        <f t="shared" ca="1" si="88"/>
        <v>0.38</v>
      </c>
      <c r="J720" s="1" t="str">
        <f t="shared" si="89"/>
        <v>December</v>
      </c>
      <c r="K720" s="1">
        <f t="shared" si="90"/>
        <v>12</v>
      </c>
      <c r="L720" s="1" t="str">
        <f t="shared" si="91"/>
        <v>2020</v>
      </c>
      <c r="M720" s="1">
        <f t="shared" si="92"/>
        <v>51</v>
      </c>
      <c r="N720" s="10">
        <f t="shared" si="93"/>
        <v>4</v>
      </c>
    </row>
    <row r="721" spans="1:14" x14ac:dyDescent="0.25">
      <c r="A721" s="7">
        <v>44185</v>
      </c>
      <c r="B721" s="1" t="s">
        <v>47</v>
      </c>
      <c r="C721" s="1" t="str">
        <f>VLOOKUP(B721,Datos1!$F$1:$H$52,3,FALSE)</f>
        <v>Medium-sized business</v>
      </c>
      <c r="D721" s="1" t="str">
        <f ca="1">VLOOKUP(IF(RANDBETWEEN(1,100)&lt;=60, 1, IF(RANDBETWEEN(1,100)&lt;=75, 2, 3)),Datos1!$B$62:$C$64,2,FALSE)</f>
        <v>FMCG</v>
      </c>
      <c r="E721" s="1" t="str">
        <f ca="1">VLOOKUP(IF(RANDBETWEEN(1,100)&lt;=70, 1, IF(RANDBETWEEN(1,100)&lt;=70+10, 2, IF(RANDBETWEEN(1,100)&lt;=70+10+10, 3, IF(RANDBETWEEN(1,100)&lt;=70+10+10+10, 4, 5)))),Datos1!$B$66:$C$70,2,FALSE)</f>
        <v>Paid</v>
      </c>
      <c r="F721" s="1" t="str">
        <f>VLOOKUP(B721,Datos1!$F$1:$H$52,2,FALSE)</f>
        <v>Misuri</v>
      </c>
      <c r="G721" s="8">
        <f t="shared" ca="1" si="94"/>
        <v>370451</v>
      </c>
      <c r="H721" s="8">
        <f t="shared" ca="1" si="95"/>
        <v>166702.95000000001</v>
      </c>
      <c r="I721" s="9">
        <f t="shared" ca="1" si="88"/>
        <v>0.45</v>
      </c>
      <c r="J721" s="1" t="str">
        <f t="shared" si="89"/>
        <v>December</v>
      </c>
      <c r="K721" s="1">
        <f t="shared" si="90"/>
        <v>12</v>
      </c>
      <c r="L721" s="1" t="str">
        <f t="shared" si="91"/>
        <v>2020</v>
      </c>
      <c r="M721" s="1">
        <f t="shared" si="92"/>
        <v>51</v>
      </c>
      <c r="N721" s="10">
        <f t="shared" si="93"/>
        <v>4</v>
      </c>
    </row>
    <row r="722" spans="1:14" x14ac:dyDescent="0.25">
      <c r="A722" s="7">
        <v>44186</v>
      </c>
      <c r="B722" s="1" t="s">
        <v>51</v>
      </c>
      <c r="C722" s="1" t="str">
        <f>VLOOKUP(B722,Datos1!$F$1:$H$52,3,FALSE)</f>
        <v>Corporation</v>
      </c>
      <c r="D722" s="1" t="str">
        <f ca="1">VLOOKUP(IF(RANDBETWEEN(1,100)&lt;=60, 1, IF(RANDBETWEEN(1,100)&lt;=75, 2, 3)),Datos1!$B$62:$C$64,2,FALSE)</f>
        <v>FMCG</v>
      </c>
      <c r="E722" s="1" t="str">
        <f ca="1">VLOOKUP(IF(RANDBETWEEN(1,100)&lt;=70, 1, IF(RANDBETWEEN(1,100)&lt;=70+10, 2, IF(RANDBETWEEN(1,100)&lt;=70+10+10, 3, IF(RANDBETWEEN(1,100)&lt;=70+10+10+10, 4, 5)))),Datos1!$B$66:$C$70,2,FALSE)</f>
        <v>Pending</v>
      </c>
      <c r="F722" s="1" t="str">
        <f>VLOOKUP(B722,Datos1!$F$1:$H$52,2,FALSE)</f>
        <v>California</v>
      </c>
      <c r="G722" s="8">
        <f t="shared" ca="1" si="94"/>
        <v>1683383</v>
      </c>
      <c r="H722" s="8">
        <f t="shared" ca="1" si="95"/>
        <v>1010029.7999999999</v>
      </c>
      <c r="I722" s="9">
        <f t="shared" ca="1" si="88"/>
        <v>0.6</v>
      </c>
      <c r="J722" s="1" t="str">
        <f t="shared" si="89"/>
        <v>December</v>
      </c>
      <c r="K722" s="1">
        <f t="shared" si="90"/>
        <v>12</v>
      </c>
      <c r="L722" s="1" t="str">
        <f t="shared" si="91"/>
        <v>2020</v>
      </c>
      <c r="M722" s="1">
        <f t="shared" si="92"/>
        <v>52</v>
      </c>
      <c r="N722" s="10">
        <f t="shared" si="93"/>
        <v>4</v>
      </c>
    </row>
    <row r="723" spans="1:14" x14ac:dyDescent="0.25">
      <c r="A723" s="7">
        <v>44187</v>
      </c>
      <c r="B723" s="1" t="s">
        <v>12</v>
      </c>
      <c r="C723" s="1" t="str">
        <f>VLOOKUP(B723,Datos1!$F$1:$H$52,3,FALSE)</f>
        <v>Corporation</v>
      </c>
      <c r="D723" s="1" t="str">
        <f ca="1">VLOOKUP(IF(RANDBETWEEN(1,100)&lt;=60, 1, IF(RANDBETWEEN(1,100)&lt;=75, 2, 3)),Datos1!$B$62:$C$64,2,FALSE)</f>
        <v>Contract Manufacturing</v>
      </c>
      <c r="E723" s="1" t="str">
        <f ca="1">VLOOKUP(IF(RANDBETWEEN(1,100)&lt;=70, 1, IF(RANDBETWEEN(1,100)&lt;=70+10, 2, IF(RANDBETWEEN(1,100)&lt;=70+10+10, 3, IF(RANDBETWEEN(1,100)&lt;=70+10+10+10, 4, 5)))),Datos1!$B$66:$C$70,2,FALSE)</f>
        <v>Pending</v>
      </c>
      <c r="F723" s="1" t="str">
        <f>VLOOKUP(B723,Datos1!$F$1:$H$52,2,FALSE)</f>
        <v>Washington</v>
      </c>
      <c r="G723" s="8">
        <f t="shared" ca="1" si="94"/>
        <v>1614078</v>
      </c>
      <c r="H723" s="8">
        <f t="shared" ca="1" si="95"/>
        <v>435801.06000000006</v>
      </c>
      <c r="I723" s="9">
        <f t="shared" ca="1" si="88"/>
        <v>0.27</v>
      </c>
      <c r="J723" s="1" t="str">
        <f t="shared" si="89"/>
        <v>December</v>
      </c>
      <c r="K723" s="1">
        <f t="shared" si="90"/>
        <v>12</v>
      </c>
      <c r="L723" s="1" t="str">
        <f t="shared" si="91"/>
        <v>2020</v>
      </c>
      <c r="M723" s="1">
        <f t="shared" si="92"/>
        <v>52</v>
      </c>
      <c r="N723" s="10">
        <f t="shared" si="93"/>
        <v>4</v>
      </c>
    </row>
    <row r="724" spans="1:14" x14ac:dyDescent="0.25">
      <c r="A724" s="7">
        <v>44188</v>
      </c>
      <c r="B724" s="1" t="s">
        <v>22</v>
      </c>
      <c r="C724" s="1" t="str">
        <f>VLOOKUP(B724,Datos1!$F$1:$H$52,3,FALSE)</f>
        <v>Corporation</v>
      </c>
      <c r="D724" s="1" t="str">
        <f ca="1">VLOOKUP(IF(RANDBETWEEN(1,100)&lt;=60, 1, IF(RANDBETWEEN(1,100)&lt;=75, 2, 3)),Datos1!$B$62:$C$64,2,FALSE)</f>
        <v>Contract Manufacturing</v>
      </c>
      <c r="E724" s="1" t="str">
        <f ca="1">VLOOKUP(IF(RANDBETWEEN(1,100)&lt;=70, 1, IF(RANDBETWEEN(1,100)&lt;=70+10, 2, IF(RANDBETWEEN(1,100)&lt;=70+10+10, 3, IF(RANDBETWEEN(1,100)&lt;=70+10+10+10, 4, 5)))),Datos1!$B$66:$C$70,2,FALSE)</f>
        <v>Paid</v>
      </c>
      <c r="F724" s="1" t="str">
        <f>VLOOKUP(B724,Datos1!$F$1:$H$52,2,FALSE)</f>
        <v>Míchigan</v>
      </c>
      <c r="G724" s="8">
        <f t="shared" ca="1" si="94"/>
        <v>1177754</v>
      </c>
      <c r="H724" s="8">
        <f t="shared" ca="1" si="95"/>
        <v>294438.5</v>
      </c>
      <c r="I724" s="9">
        <f t="shared" ca="1" si="88"/>
        <v>0.25</v>
      </c>
      <c r="J724" s="1" t="str">
        <f t="shared" si="89"/>
        <v>December</v>
      </c>
      <c r="K724" s="1">
        <f t="shared" si="90"/>
        <v>12</v>
      </c>
      <c r="L724" s="1" t="str">
        <f t="shared" si="91"/>
        <v>2020</v>
      </c>
      <c r="M724" s="1">
        <f t="shared" si="92"/>
        <v>52</v>
      </c>
      <c r="N724" s="10">
        <f t="shared" si="93"/>
        <v>4</v>
      </c>
    </row>
    <row r="725" spans="1:14" x14ac:dyDescent="0.25">
      <c r="A725" s="7">
        <v>44189</v>
      </c>
      <c r="B725" s="1" t="s">
        <v>20</v>
      </c>
      <c r="C725" s="1" t="str">
        <f>VLOOKUP(B725,Datos1!$F$1:$H$52,3,FALSE)</f>
        <v>Corporation</v>
      </c>
      <c r="D725" s="1" t="str">
        <f ca="1">VLOOKUP(IF(RANDBETWEEN(1,100)&lt;=60, 1, IF(RANDBETWEEN(1,100)&lt;=75, 2, 3)),Datos1!$B$62:$C$64,2,FALSE)</f>
        <v>FMCG</v>
      </c>
      <c r="E725" s="1" t="str">
        <f ca="1">VLOOKUP(IF(RANDBETWEEN(1,100)&lt;=70, 1, IF(RANDBETWEEN(1,100)&lt;=70+10, 2, IF(RANDBETWEEN(1,100)&lt;=70+10+10, 3, IF(RANDBETWEEN(1,100)&lt;=70+10+10+10, 4, 5)))),Datos1!$B$66:$C$70,2,FALSE)</f>
        <v>Paid</v>
      </c>
      <c r="F725" s="1" t="str">
        <f>VLOOKUP(B725,Datos1!$F$1:$H$52,2,FALSE)</f>
        <v>Georgia</v>
      </c>
      <c r="G725" s="8">
        <f t="shared" ca="1" si="94"/>
        <v>666243</v>
      </c>
      <c r="H725" s="8">
        <f t="shared" ca="1" si="95"/>
        <v>299809.35000000003</v>
      </c>
      <c r="I725" s="9">
        <f t="shared" ca="1" si="88"/>
        <v>0.45</v>
      </c>
      <c r="J725" s="1" t="str">
        <f t="shared" si="89"/>
        <v>December</v>
      </c>
      <c r="K725" s="1">
        <f t="shared" si="90"/>
        <v>12</v>
      </c>
      <c r="L725" s="1" t="str">
        <f t="shared" si="91"/>
        <v>2020</v>
      </c>
      <c r="M725" s="1">
        <f t="shared" si="92"/>
        <v>52</v>
      </c>
      <c r="N725" s="10">
        <f t="shared" si="93"/>
        <v>4</v>
      </c>
    </row>
    <row r="726" spans="1:14" x14ac:dyDescent="0.25">
      <c r="A726" s="7">
        <v>44190</v>
      </c>
      <c r="B726" s="1" t="s">
        <v>48</v>
      </c>
      <c r="C726" s="1" t="str">
        <f>VLOOKUP(B726,Datos1!$F$1:$H$52,3,FALSE)</f>
        <v>Corporation</v>
      </c>
      <c r="D726" s="1" t="str">
        <f ca="1">VLOOKUP(IF(RANDBETWEEN(1,100)&lt;=60, 1, IF(RANDBETWEEN(1,100)&lt;=75, 2, 3)),Datos1!$B$62:$C$64,2,FALSE)</f>
        <v>Industrial cereal products</v>
      </c>
      <c r="E726" s="1" t="str">
        <f ca="1">VLOOKUP(IF(RANDBETWEEN(1,100)&lt;=70, 1, IF(RANDBETWEEN(1,100)&lt;=70+10, 2, IF(RANDBETWEEN(1,100)&lt;=70+10+10, 3, IF(RANDBETWEEN(1,100)&lt;=70+10+10+10, 4, 5)))),Datos1!$B$66:$C$70,2,FALSE)</f>
        <v>Pending</v>
      </c>
      <c r="F726" s="1" t="str">
        <f>VLOOKUP(B726,Datos1!$F$1:$H$52,2,FALSE)</f>
        <v>California</v>
      </c>
      <c r="G726" s="8">
        <f t="shared" ca="1" si="94"/>
        <v>855887</v>
      </c>
      <c r="H726" s="8">
        <f t="shared" ca="1" si="95"/>
        <v>205412.88</v>
      </c>
      <c r="I726" s="9">
        <f t="shared" ca="1" si="88"/>
        <v>0.24</v>
      </c>
      <c r="J726" s="1" t="str">
        <f t="shared" si="89"/>
        <v>December</v>
      </c>
      <c r="K726" s="1">
        <f t="shared" si="90"/>
        <v>12</v>
      </c>
      <c r="L726" s="1" t="str">
        <f t="shared" si="91"/>
        <v>2020</v>
      </c>
      <c r="M726" s="1">
        <f t="shared" si="92"/>
        <v>52</v>
      </c>
      <c r="N726" s="10">
        <f t="shared" si="93"/>
        <v>4</v>
      </c>
    </row>
    <row r="727" spans="1:14" x14ac:dyDescent="0.25">
      <c r="A727" s="7">
        <v>44191</v>
      </c>
      <c r="B727" s="1" t="s">
        <v>61</v>
      </c>
      <c r="C727" s="1" t="str">
        <f>VLOOKUP(B727,Datos1!$F$1:$H$52,3,FALSE)</f>
        <v>Corporation</v>
      </c>
      <c r="D727" s="1" t="str">
        <f ca="1">VLOOKUP(IF(RANDBETWEEN(1,100)&lt;=60, 1, IF(RANDBETWEEN(1,100)&lt;=75, 2, 3)),Datos1!$B$62:$C$64,2,FALSE)</f>
        <v>Industrial cereal products</v>
      </c>
      <c r="E727" s="1" t="str">
        <f ca="1">VLOOKUP(IF(RANDBETWEEN(1,100)&lt;=70, 1, IF(RANDBETWEEN(1,100)&lt;=70+10, 2, IF(RANDBETWEEN(1,100)&lt;=70+10+10, 3, IF(RANDBETWEEN(1,100)&lt;=70+10+10+10, 4, 5)))),Datos1!$B$66:$C$70,2,FALSE)</f>
        <v>Paid</v>
      </c>
      <c r="F727" s="1" t="str">
        <f>VLOOKUP(B727,Datos1!$F$1:$H$52,2,FALSE)</f>
        <v>Washington</v>
      </c>
      <c r="G727" s="8">
        <f t="shared" ca="1" si="94"/>
        <v>539202</v>
      </c>
      <c r="H727" s="8">
        <f t="shared" ca="1" si="95"/>
        <v>156368.57999999999</v>
      </c>
      <c r="I727" s="9">
        <f t="shared" ca="1" si="88"/>
        <v>0.28999999999999998</v>
      </c>
      <c r="J727" s="1" t="str">
        <f t="shared" si="89"/>
        <v>December</v>
      </c>
      <c r="K727" s="1">
        <f t="shared" si="90"/>
        <v>12</v>
      </c>
      <c r="L727" s="1" t="str">
        <f t="shared" si="91"/>
        <v>2020</v>
      </c>
      <c r="M727" s="1">
        <f t="shared" si="92"/>
        <v>52</v>
      </c>
      <c r="N727" s="10">
        <f t="shared" si="93"/>
        <v>4</v>
      </c>
    </row>
    <row r="728" spans="1:14" x14ac:dyDescent="0.25">
      <c r="A728" s="7">
        <v>44192</v>
      </c>
      <c r="B728" s="1" t="s">
        <v>51</v>
      </c>
      <c r="C728" s="1" t="str">
        <f>VLOOKUP(B728,Datos1!$F$1:$H$52,3,FALSE)</f>
        <v>Corporation</v>
      </c>
      <c r="D728" s="1" t="str">
        <f ca="1">VLOOKUP(IF(RANDBETWEEN(1,100)&lt;=60, 1, IF(RANDBETWEEN(1,100)&lt;=75, 2, 3)),Datos1!$B$62:$C$64,2,FALSE)</f>
        <v>FMCG</v>
      </c>
      <c r="E728" s="1" t="str">
        <f ca="1">VLOOKUP(IF(RANDBETWEEN(1,100)&lt;=70, 1, IF(RANDBETWEEN(1,100)&lt;=70+10, 2, IF(RANDBETWEEN(1,100)&lt;=70+10+10, 3, IF(RANDBETWEEN(1,100)&lt;=70+10+10+10, 4, 5)))),Datos1!$B$66:$C$70,2,FALSE)</f>
        <v>Paid</v>
      </c>
      <c r="F728" s="1" t="str">
        <f>VLOOKUP(B728,Datos1!$F$1:$H$52,2,FALSE)</f>
        <v>California</v>
      </c>
      <c r="G728" s="8">
        <f t="shared" ca="1" si="94"/>
        <v>798555</v>
      </c>
      <c r="H728" s="8">
        <f t="shared" ca="1" si="95"/>
        <v>487118.55</v>
      </c>
      <c r="I728" s="9">
        <f t="shared" ca="1" si="88"/>
        <v>0.61</v>
      </c>
      <c r="J728" s="1" t="str">
        <f t="shared" si="89"/>
        <v>December</v>
      </c>
      <c r="K728" s="1">
        <f t="shared" si="90"/>
        <v>12</v>
      </c>
      <c r="L728" s="1" t="str">
        <f t="shared" si="91"/>
        <v>2020</v>
      </c>
      <c r="M728" s="1">
        <f t="shared" si="92"/>
        <v>52</v>
      </c>
      <c r="N728" s="10">
        <f t="shared" si="93"/>
        <v>4</v>
      </c>
    </row>
    <row r="729" spans="1:14" x14ac:dyDescent="0.25">
      <c r="A729" s="7">
        <v>44193</v>
      </c>
      <c r="B729" s="1" t="s">
        <v>42</v>
      </c>
      <c r="C729" s="1" t="str">
        <f>VLOOKUP(B729,Datos1!$F$1:$H$52,3,FALSE)</f>
        <v>Corporation</v>
      </c>
      <c r="D729" s="1" t="str">
        <f ca="1">VLOOKUP(IF(RANDBETWEEN(1,100)&lt;=60, 1, IF(RANDBETWEEN(1,100)&lt;=75, 2, 3)),Datos1!$B$62:$C$64,2,FALSE)</f>
        <v>Contract Manufacturing</v>
      </c>
      <c r="E729" s="1" t="str">
        <f ca="1">VLOOKUP(IF(RANDBETWEEN(1,100)&lt;=70, 1, IF(RANDBETWEEN(1,100)&lt;=70+10, 2, IF(RANDBETWEEN(1,100)&lt;=70+10+10, 3, IF(RANDBETWEEN(1,100)&lt;=70+10+10+10, 4, 5)))),Datos1!$B$66:$C$70,2,FALSE)</f>
        <v>Paid</v>
      </c>
      <c r="F729" s="1" t="str">
        <f>VLOOKUP(B729,Datos1!$F$1:$H$52,2,FALSE)</f>
        <v>Wisconsin</v>
      </c>
      <c r="G729" s="8">
        <f t="shared" ca="1" si="94"/>
        <v>1190826</v>
      </c>
      <c r="H729" s="8">
        <f t="shared" ca="1" si="95"/>
        <v>440605.62</v>
      </c>
      <c r="I729" s="9">
        <f t="shared" ca="1" si="88"/>
        <v>0.37</v>
      </c>
      <c r="J729" s="1" t="str">
        <f t="shared" si="89"/>
        <v>December</v>
      </c>
      <c r="K729" s="1">
        <f t="shared" si="90"/>
        <v>12</v>
      </c>
      <c r="L729" s="1" t="str">
        <f t="shared" si="91"/>
        <v>2020</v>
      </c>
      <c r="M729" s="1">
        <f t="shared" si="92"/>
        <v>53</v>
      </c>
      <c r="N729" s="10">
        <f t="shared" si="93"/>
        <v>4</v>
      </c>
    </row>
    <row r="730" spans="1:14" x14ac:dyDescent="0.25">
      <c r="A730" s="7">
        <v>44194</v>
      </c>
      <c r="B730" s="1" t="s">
        <v>51</v>
      </c>
      <c r="C730" s="1" t="str">
        <f>VLOOKUP(B730,Datos1!$F$1:$H$52,3,FALSE)</f>
        <v>Corporation</v>
      </c>
      <c r="D730" s="1" t="str">
        <f ca="1">VLOOKUP(IF(RANDBETWEEN(1,100)&lt;=60, 1, IF(RANDBETWEEN(1,100)&lt;=75, 2, 3)),Datos1!$B$62:$C$64,2,FALSE)</f>
        <v>FMCG</v>
      </c>
      <c r="E730" s="1" t="str">
        <f ca="1">VLOOKUP(IF(RANDBETWEEN(1,100)&lt;=70, 1, IF(RANDBETWEEN(1,100)&lt;=70+10, 2, IF(RANDBETWEEN(1,100)&lt;=70+10+10, 3, IF(RANDBETWEEN(1,100)&lt;=70+10+10+10, 4, 5)))),Datos1!$B$66:$C$70,2,FALSE)</f>
        <v>Paid</v>
      </c>
      <c r="F730" s="1" t="str">
        <f>VLOOKUP(B730,Datos1!$F$1:$H$52,2,FALSE)</f>
        <v>California</v>
      </c>
      <c r="G730" s="8">
        <f t="shared" ca="1" si="94"/>
        <v>1245981</v>
      </c>
      <c r="H730" s="8">
        <f t="shared" ca="1" si="95"/>
        <v>685289.55</v>
      </c>
      <c r="I730" s="9">
        <f t="shared" ca="1" si="88"/>
        <v>0.55000000000000004</v>
      </c>
      <c r="J730" s="1" t="str">
        <f t="shared" si="89"/>
        <v>December</v>
      </c>
      <c r="K730" s="1">
        <f t="shared" si="90"/>
        <v>12</v>
      </c>
      <c r="L730" s="1" t="str">
        <f t="shared" si="91"/>
        <v>2020</v>
      </c>
      <c r="M730" s="1">
        <f t="shared" si="92"/>
        <v>53</v>
      </c>
      <c r="N730" s="10">
        <f t="shared" si="93"/>
        <v>4</v>
      </c>
    </row>
    <row r="731" spans="1:14" x14ac:dyDescent="0.25">
      <c r="A731" s="7">
        <v>44195</v>
      </c>
      <c r="B731" s="1" t="s">
        <v>28</v>
      </c>
      <c r="C731" s="1" t="str">
        <f>VLOOKUP(B731,Datos1!$F$1:$H$52,3,FALSE)</f>
        <v>Corporation</v>
      </c>
      <c r="D731" s="1" t="str">
        <f ca="1">VLOOKUP(IF(RANDBETWEEN(1,100)&lt;=60, 1, IF(RANDBETWEEN(1,100)&lt;=75, 2, 3)),Datos1!$B$62:$C$64,2,FALSE)</f>
        <v>Contract Manufacturing</v>
      </c>
      <c r="E731" s="1" t="str">
        <f ca="1">VLOOKUP(IF(RANDBETWEEN(1,100)&lt;=70, 1, IF(RANDBETWEEN(1,100)&lt;=70+10, 2, IF(RANDBETWEEN(1,100)&lt;=70+10+10, 3, IF(RANDBETWEEN(1,100)&lt;=70+10+10+10, 4, 5)))),Datos1!$B$66:$C$70,2,FALSE)</f>
        <v>Paid</v>
      </c>
      <c r="F731" s="1" t="str">
        <f>VLOOKUP(B731,Datos1!$F$1:$H$52,2,FALSE)</f>
        <v>Texas</v>
      </c>
      <c r="G731" s="8">
        <f t="shared" ca="1" si="94"/>
        <v>1620490</v>
      </c>
      <c r="H731" s="8">
        <f t="shared" ca="1" si="95"/>
        <v>631991.1</v>
      </c>
      <c r="I731" s="9">
        <f t="shared" ca="1" si="88"/>
        <v>0.39</v>
      </c>
      <c r="J731" s="1" t="str">
        <f t="shared" si="89"/>
        <v>December</v>
      </c>
      <c r="K731" s="1">
        <f t="shared" si="90"/>
        <v>12</v>
      </c>
      <c r="L731" s="1" t="str">
        <f t="shared" si="91"/>
        <v>2020</v>
      </c>
      <c r="M731" s="1">
        <f t="shared" si="92"/>
        <v>53</v>
      </c>
      <c r="N731" s="10">
        <f t="shared" si="93"/>
        <v>4</v>
      </c>
    </row>
    <row r="732" spans="1:14" x14ac:dyDescent="0.25">
      <c r="A732" s="7">
        <v>44196</v>
      </c>
      <c r="B732" s="1" t="s">
        <v>49</v>
      </c>
      <c r="C732" s="1" t="str">
        <f>VLOOKUP(B732,Datos1!$F$1:$H$52,3,FALSE)</f>
        <v>Corporation</v>
      </c>
      <c r="D732" s="1" t="str">
        <f ca="1">VLOOKUP(IF(RANDBETWEEN(1,100)&lt;=60, 1, IF(RANDBETWEEN(1,100)&lt;=75, 2, 3)),Datos1!$B$62:$C$64,2,FALSE)</f>
        <v>Contract Manufacturing</v>
      </c>
      <c r="E732" s="1" t="str">
        <f ca="1">VLOOKUP(IF(RANDBETWEEN(1,100)&lt;=70, 1, IF(RANDBETWEEN(1,100)&lt;=70+10, 2, IF(RANDBETWEEN(1,100)&lt;=70+10+10, 3, IF(RANDBETWEEN(1,100)&lt;=70+10+10+10, 4, 5)))),Datos1!$B$66:$C$70,2,FALSE)</f>
        <v>Paid</v>
      </c>
      <c r="F732" s="1" t="str">
        <f>VLOOKUP(B732,Datos1!$F$1:$H$52,2,FALSE)</f>
        <v>Texas</v>
      </c>
      <c r="G732" s="8">
        <f t="shared" ca="1" si="94"/>
        <v>947208</v>
      </c>
      <c r="H732" s="8">
        <f t="shared" ca="1" si="95"/>
        <v>265218.24000000005</v>
      </c>
      <c r="I732" s="9">
        <f t="shared" ca="1" si="88"/>
        <v>0.28000000000000003</v>
      </c>
      <c r="J732" s="1" t="str">
        <f t="shared" si="89"/>
        <v>December</v>
      </c>
      <c r="K732" s="1">
        <f t="shared" si="90"/>
        <v>12</v>
      </c>
      <c r="L732" s="1" t="str">
        <f t="shared" si="91"/>
        <v>2020</v>
      </c>
      <c r="M732" s="1">
        <f t="shared" si="92"/>
        <v>53</v>
      </c>
      <c r="N732" s="10">
        <f t="shared" si="93"/>
        <v>4</v>
      </c>
    </row>
    <row r="733" spans="1:14" x14ac:dyDescent="0.25">
      <c r="A733" s="7">
        <v>44197</v>
      </c>
      <c r="B733" s="1" t="s">
        <v>44</v>
      </c>
      <c r="C733" s="1" t="str">
        <f>VLOOKUP(B733,Datos1!$F$1:$H$52,3,FALSE)</f>
        <v>Corporation</v>
      </c>
      <c r="D733" s="1" t="str">
        <f ca="1">VLOOKUP(IF(RANDBETWEEN(1,100)&lt;=60, 1, IF(RANDBETWEEN(1,100)&lt;=75, 2, 3)),Datos1!$B$62:$C$64,2,FALSE)</f>
        <v>FMCG</v>
      </c>
      <c r="E733" s="1" t="str">
        <f ca="1">VLOOKUP(IF(RANDBETWEEN(1,100)&lt;=70, 1, IF(RANDBETWEEN(1,100)&lt;=70+10, 2, IF(RANDBETWEEN(1,100)&lt;=70+10+10, 3, IF(RANDBETWEEN(1,100)&lt;=70+10+10+10, 4, 5)))),Datos1!$B$66:$C$70,2,FALSE)</f>
        <v>Paid</v>
      </c>
      <c r="F733" s="1" t="str">
        <f>VLOOKUP(B733,Datos1!$F$1:$H$52,2,FALSE)</f>
        <v>Arizona</v>
      </c>
      <c r="G733" s="8">
        <f t="shared" ca="1" si="94"/>
        <v>1164026</v>
      </c>
      <c r="H733" s="8">
        <f t="shared" ca="1" si="95"/>
        <v>419049.36</v>
      </c>
      <c r="I733" s="9">
        <f t="shared" ca="1" si="88"/>
        <v>0.36</v>
      </c>
      <c r="J733" s="1" t="str">
        <f t="shared" si="89"/>
        <v>January</v>
      </c>
      <c r="K733" s="1">
        <f t="shared" si="90"/>
        <v>1</v>
      </c>
      <c r="L733" s="1" t="str">
        <f t="shared" si="91"/>
        <v>2021</v>
      </c>
      <c r="M733" s="1">
        <f t="shared" si="92"/>
        <v>1</v>
      </c>
      <c r="N733" s="10">
        <f t="shared" si="93"/>
        <v>1</v>
      </c>
    </row>
    <row r="734" spans="1:14" x14ac:dyDescent="0.25">
      <c r="A734" s="7">
        <v>44198</v>
      </c>
      <c r="B734" s="1" t="s">
        <v>51</v>
      </c>
      <c r="C734" s="1" t="str">
        <f>VLOOKUP(B734,Datos1!$F$1:$H$52,3,FALSE)</f>
        <v>Corporation</v>
      </c>
      <c r="D734" s="1" t="str">
        <f ca="1">VLOOKUP(IF(RANDBETWEEN(1,100)&lt;=60, 1, IF(RANDBETWEEN(1,100)&lt;=75, 2, 3)),Datos1!$B$62:$C$64,2,FALSE)</f>
        <v>FMCG</v>
      </c>
      <c r="E734" s="1" t="str">
        <f ca="1">VLOOKUP(IF(RANDBETWEEN(1,100)&lt;=70, 1, IF(RANDBETWEEN(1,100)&lt;=70+10, 2, IF(RANDBETWEEN(1,100)&lt;=70+10+10, 3, IF(RANDBETWEEN(1,100)&lt;=70+10+10+10, 4, 5)))),Datos1!$B$66:$C$70,2,FALSE)</f>
        <v>Paid</v>
      </c>
      <c r="F734" s="1" t="str">
        <f>VLOOKUP(B734,Datos1!$F$1:$H$52,2,FALSE)</f>
        <v>California</v>
      </c>
      <c r="G734" s="8">
        <f t="shared" ca="1" si="94"/>
        <v>1440633</v>
      </c>
      <c r="H734" s="8">
        <f t="shared" ca="1" si="95"/>
        <v>561846.87</v>
      </c>
      <c r="I734" s="9">
        <f t="shared" ca="1" si="88"/>
        <v>0.39</v>
      </c>
      <c r="J734" s="1" t="str">
        <f t="shared" si="89"/>
        <v>January</v>
      </c>
      <c r="K734" s="1">
        <f t="shared" si="90"/>
        <v>1</v>
      </c>
      <c r="L734" s="1" t="str">
        <f t="shared" si="91"/>
        <v>2021</v>
      </c>
      <c r="M734" s="1">
        <f t="shared" si="92"/>
        <v>1</v>
      </c>
      <c r="N734" s="10">
        <f t="shared" si="93"/>
        <v>1</v>
      </c>
    </row>
    <row r="735" spans="1:14" x14ac:dyDescent="0.25">
      <c r="A735" s="7">
        <v>44199</v>
      </c>
      <c r="B735" s="1" t="s">
        <v>25</v>
      </c>
      <c r="C735" s="1" t="str">
        <f>VLOOKUP(B735,Datos1!$F$1:$H$52,3,FALSE)</f>
        <v>Corporation</v>
      </c>
      <c r="D735" s="1" t="str">
        <f ca="1">VLOOKUP(IF(RANDBETWEEN(1,100)&lt;=60, 1, IF(RANDBETWEEN(1,100)&lt;=75, 2, 3)),Datos1!$B$62:$C$64,2,FALSE)</f>
        <v>Contract Manufacturing</v>
      </c>
      <c r="E735" s="1" t="str">
        <f ca="1">VLOOKUP(IF(RANDBETWEEN(1,100)&lt;=70, 1, IF(RANDBETWEEN(1,100)&lt;=70+10, 2, IF(RANDBETWEEN(1,100)&lt;=70+10+10, 3, IF(RANDBETWEEN(1,100)&lt;=70+10+10+10, 4, 5)))),Datos1!$B$66:$C$70,2,FALSE)</f>
        <v>Paid</v>
      </c>
      <c r="F735" s="1" t="str">
        <f>VLOOKUP(B735,Datos1!$F$1:$H$52,2,FALSE)</f>
        <v>Míchigan</v>
      </c>
      <c r="G735" s="8">
        <f t="shared" ca="1" si="94"/>
        <v>1543902</v>
      </c>
      <c r="H735" s="8">
        <f t="shared" ca="1" si="95"/>
        <v>494048.64</v>
      </c>
      <c r="I735" s="9">
        <f t="shared" ca="1" si="88"/>
        <v>0.32</v>
      </c>
      <c r="J735" s="1" t="str">
        <f t="shared" si="89"/>
        <v>January</v>
      </c>
      <c r="K735" s="1">
        <f t="shared" si="90"/>
        <v>1</v>
      </c>
      <c r="L735" s="1" t="str">
        <f t="shared" si="91"/>
        <v>2021</v>
      </c>
      <c r="M735" s="1">
        <f t="shared" si="92"/>
        <v>1</v>
      </c>
      <c r="N735" s="10">
        <f t="shared" si="93"/>
        <v>1</v>
      </c>
    </row>
    <row r="736" spans="1:14" x14ac:dyDescent="0.25">
      <c r="A736" s="7">
        <v>44200</v>
      </c>
      <c r="B736" s="1" t="s">
        <v>51</v>
      </c>
      <c r="C736" s="1" t="str">
        <f>VLOOKUP(B736,Datos1!$F$1:$H$52,3,FALSE)</f>
        <v>Corporation</v>
      </c>
      <c r="D736" s="1" t="str">
        <f ca="1">VLOOKUP(IF(RANDBETWEEN(1,100)&lt;=60, 1, IF(RANDBETWEEN(1,100)&lt;=75, 2, 3)),Datos1!$B$62:$C$64,2,FALSE)</f>
        <v>FMCG</v>
      </c>
      <c r="E736" s="1" t="str">
        <f ca="1">VLOOKUP(IF(RANDBETWEEN(1,100)&lt;=70, 1, IF(RANDBETWEEN(1,100)&lt;=70+10, 2, IF(RANDBETWEEN(1,100)&lt;=70+10+10, 3, IF(RANDBETWEEN(1,100)&lt;=70+10+10+10, 4, 5)))),Datos1!$B$66:$C$70,2,FALSE)</f>
        <v>Pending</v>
      </c>
      <c r="F736" s="1" t="str">
        <f>VLOOKUP(B736,Datos1!$F$1:$H$52,2,FALSE)</f>
        <v>California</v>
      </c>
      <c r="G736" s="8">
        <f t="shared" ca="1" si="94"/>
        <v>1335333</v>
      </c>
      <c r="H736" s="8">
        <f t="shared" ca="1" si="95"/>
        <v>654313.17000000004</v>
      </c>
      <c r="I736" s="9">
        <f t="shared" ca="1" si="88"/>
        <v>0.49</v>
      </c>
      <c r="J736" s="1" t="str">
        <f t="shared" si="89"/>
        <v>January</v>
      </c>
      <c r="K736" s="1">
        <f t="shared" si="90"/>
        <v>1</v>
      </c>
      <c r="L736" s="1" t="str">
        <f t="shared" si="91"/>
        <v>2021</v>
      </c>
      <c r="M736" s="1">
        <f t="shared" si="92"/>
        <v>2</v>
      </c>
      <c r="N736" s="10">
        <f t="shared" si="93"/>
        <v>1</v>
      </c>
    </row>
    <row r="737" spans="1:14" x14ac:dyDescent="0.25">
      <c r="A737" s="7">
        <v>44201</v>
      </c>
      <c r="B737" s="1" t="s">
        <v>62</v>
      </c>
      <c r="C737" s="1" t="str">
        <f>VLOOKUP(B737,Datos1!$F$1:$H$52,3,FALSE)</f>
        <v>Corporation</v>
      </c>
      <c r="D737" s="1" t="str">
        <f ca="1">VLOOKUP(IF(RANDBETWEEN(1,100)&lt;=60, 1, IF(RANDBETWEEN(1,100)&lt;=75, 2, 3)),Datos1!$B$62:$C$64,2,FALSE)</f>
        <v>Contract Manufacturing</v>
      </c>
      <c r="E737" s="1" t="str">
        <f ca="1">VLOOKUP(IF(RANDBETWEEN(1,100)&lt;=70, 1, IF(RANDBETWEEN(1,100)&lt;=70+10, 2, IF(RANDBETWEEN(1,100)&lt;=70+10+10, 3, IF(RANDBETWEEN(1,100)&lt;=70+10+10+10, 4, 5)))),Datos1!$B$66:$C$70,2,FALSE)</f>
        <v>Paid</v>
      </c>
      <c r="F737" s="1" t="str">
        <f>VLOOKUP(B737,Datos1!$F$1:$H$52,2,FALSE)</f>
        <v>Arizona</v>
      </c>
      <c r="G737" s="8">
        <f t="shared" ca="1" si="94"/>
        <v>1496797</v>
      </c>
      <c r="H737" s="8">
        <f t="shared" ca="1" si="95"/>
        <v>404135.19</v>
      </c>
      <c r="I737" s="9">
        <f t="shared" ca="1" si="88"/>
        <v>0.27</v>
      </c>
      <c r="J737" s="1" t="str">
        <f t="shared" si="89"/>
        <v>January</v>
      </c>
      <c r="K737" s="1">
        <f t="shared" si="90"/>
        <v>1</v>
      </c>
      <c r="L737" s="1" t="str">
        <f t="shared" si="91"/>
        <v>2021</v>
      </c>
      <c r="M737" s="1">
        <f t="shared" si="92"/>
        <v>2</v>
      </c>
      <c r="N737" s="10">
        <f t="shared" si="93"/>
        <v>1</v>
      </c>
    </row>
    <row r="738" spans="1:14" x14ac:dyDescent="0.25">
      <c r="A738" s="7">
        <v>44202</v>
      </c>
      <c r="B738" s="1" t="s">
        <v>56</v>
      </c>
      <c r="C738" s="1" t="str">
        <f>VLOOKUP(B738,Datos1!$F$1:$H$52,3,FALSE)</f>
        <v>Small business</v>
      </c>
      <c r="D738" s="1" t="str">
        <f ca="1">VLOOKUP(IF(RANDBETWEEN(1,100)&lt;=60, 1, IF(RANDBETWEEN(1,100)&lt;=75, 2, 3)),Datos1!$B$62:$C$64,2,FALSE)</f>
        <v>FMCG</v>
      </c>
      <c r="E738" s="1" t="str">
        <f ca="1">VLOOKUP(IF(RANDBETWEEN(1,100)&lt;=70, 1, IF(RANDBETWEEN(1,100)&lt;=70+10, 2, IF(RANDBETWEEN(1,100)&lt;=70+10+10, 3, IF(RANDBETWEEN(1,100)&lt;=70+10+10+10, 4, 5)))),Datos1!$B$66:$C$70,2,FALSE)</f>
        <v>Overdue</v>
      </c>
      <c r="F738" s="1" t="str">
        <f>VLOOKUP(B738,Datos1!$F$1:$H$52,2,FALSE)</f>
        <v>Illinois</v>
      </c>
      <c r="G738" s="8">
        <f t="shared" ca="1" si="94"/>
        <v>242353</v>
      </c>
      <c r="H738" s="8">
        <f t="shared" ca="1" si="95"/>
        <v>121176.5</v>
      </c>
      <c r="I738" s="9">
        <f t="shared" ca="1" si="88"/>
        <v>0.5</v>
      </c>
      <c r="J738" s="1" t="str">
        <f t="shared" si="89"/>
        <v>January</v>
      </c>
      <c r="K738" s="1">
        <f t="shared" si="90"/>
        <v>1</v>
      </c>
      <c r="L738" s="1" t="str">
        <f t="shared" si="91"/>
        <v>2021</v>
      </c>
      <c r="M738" s="1">
        <f t="shared" si="92"/>
        <v>2</v>
      </c>
      <c r="N738" s="10">
        <f t="shared" si="93"/>
        <v>1</v>
      </c>
    </row>
    <row r="739" spans="1:14" x14ac:dyDescent="0.25">
      <c r="A739" s="7">
        <v>44203</v>
      </c>
      <c r="B739" s="1" t="s">
        <v>51</v>
      </c>
      <c r="C739" s="1" t="str">
        <f>VLOOKUP(B739,Datos1!$F$1:$H$52,3,FALSE)</f>
        <v>Corporation</v>
      </c>
      <c r="D739" s="1" t="str">
        <f ca="1">VLOOKUP(IF(RANDBETWEEN(1,100)&lt;=60, 1, IF(RANDBETWEEN(1,100)&lt;=75, 2, 3)),Datos1!$B$62:$C$64,2,FALSE)</f>
        <v>Industrial cereal products</v>
      </c>
      <c r="E739" s="1" t="str">
        <f ca="1">VLOOKUP(IF(RANDBETWEEN(1,100)&lt;=70, 1, IF(RANDBETWEEN(1,100)&lt;=70+10, 2, IF(RANDBETWEEN(1,100)&lt;=70+10+10, 3, IF(RANDBETWEEN(1,100)&lt;=70+10+10+10, 4, 5)))),Datos1!$B$66:$C$70,2,FALSE)</f>
        <v>Pending</v>
      </c>
      <c r="F739" s="1" t="str">
        <f>VLOOKUP(B739,Datos1!$F$1:$H$52,2,FALSE)</f>
        <v>California</v>
      </c>
      <c r="G739" s="8">
        <f t="shared" ca="1" si="94"/>
        <v>1296171</v>
      </c>
      <c r="H739" s="8">
        <f t="shared" ca="1" si="95"/>
        <v>298119.33</v>
      </c>
      <c r="I739" s="9">
        <f t="shared" ca="1" si="88"/>
        <v>0.23</v>
      </c>
      <c r="J739" s="1" t="str">
        <f t="shared" si="89"/>
        <v>January</v>
      </c>
      <c r="K739" s="1">
        <f t="shared" si="90"/>
        <v>1</v>
      </c>
      <c r="L739" s="1" t="str">
        <f t="shared" si="91"/>
        <v>2021</v>
      </c>
      <c r="M739" s="1">
        <f t="shared" si="92"/>
        <v>2</v>
      </c>
      <c r="N739" s="10">
        <f t="shared" si="93"/>
        <v>1</v>
      </c>
    </row>
    <row r="740" spans="1:14" x14ac:dyDescent="0.25">
      <c r="A740" s="7">
        <v>44204</v>
      </c>
      <c r="B740" s="1" t="s">
        <v>22</v>
      </c>
      <c r="C740" s="1" t="str">
        <f>VLOOKUP(B740,Datos1!$F$1:$H$52,3,FALSE)</f>
        <v>Corporation</v>
      </c>
      <c r="D740" s="1" t="str">
        <f ca="1">VLOOKUP(IF(RANDBETWEEN(1,100)&lt;=60, 1, IF(RANDBETWEEN(1,100)&lt;=75, 2, 3)),Datos1!$B$62:$C$64,2,FALSE)</f>
        <v>FMCG</v>
      </c>
      <c r="E740" s="1" t="str">
        <f ca="1">VLOOKUP(IF(RANDBETWEEN(1,100)&lt;=70, 1, IF(RANDBETWEEN(1,100)&lt;=70+10, 2, IF(RANDBETWEEN(1,100)&lt;=70+10+10, 3, IF(RANDBETWEEN(1,100)&lt;=70+10+10+10, 4, 5)))),Datos1!$B$66:$C$70,2,FALSE)</f>
        <v>Paid</v>
      </c>
      <c r="F740" s="1" t="str">
        <f>VLOOKUP(B740,Datos1!$F$1:$H$52,2,FALSE)</f>
        <v>Míchigan</v>
      </c>
      <c r="G740" s="8">
        <f t="shared" ca="1" si="94"/>
        <v>1757029</v>
      </c>
      <c r="H740" s="8">
        <f t="shared" ca="1" si="95"/>
        <v>790663.05</v>
      </c>
      <c r="I740" s="9">
        <f t="shared" ca="1" si="88"/>
        <v>0.45</v>
      </c>
      <c r="J740" s="1" t="str">
        <f t="shared" si="89"/>
        <v>January</v>
      </c>
      <c r="K740" s="1">
        <f t="shared" si="90"/>
        <v>1</v>
      </c>
      <c r="L740" s="1" t="str">
        <f t="shared" si="91"/>
        <v>2021</v>
      </c>
      <c r="M740" s="1">
        <f t="shared" si="92"/>
        <v>2</v>
      </c>
      <c r="N740" s="10">
        <f t="shared" si="93"/>
        <v>1</v>
      </c>
    </row>
    <row r="741" spans="1:14" x14ac:dyDescent="0.25">
      <c r="A741" s="7">
        <v>44205</v>
      </c>
      <c r="B741" s="1" t="s">
        <v>42</v>
      </c>
      <c r="C741" s="1" t="str">
        <f>VLOOKUP(B741,Datos1!$F$1:$H$52,3,FALSE)</f>
        <v>Corporation</v>
      </c>
      <c r="D741" s="1" t="str">
        <f ca="1">VLOOKUP(IF(RANDBETWEEN(1,100)&lt;=60, 1, IF(RANDBETWEEN(1,100)&lt;=75, 2, 3)),Datos1!$B$62:$C$64,2,FALSE)</f>
        <v>FMCG</v>
      </c>
      <c r="E741" s="1" t="str">
        <f ca="1">VLOOKUP(IF(RANDBETWEEN(1,100)&lt;=70, 1, IF(RANDBETWEEN(1,100)&lt;=70+10, 2, IF(RANDBETWEEN(1,100)&lt;=70+10+10, 3, IF(RANDBETWEEN(1,100)&lt;=70+10+10+10, 4, 5)))),Datos1!$B$66:$C$70,2,FALSE)</f>
        <v>Paid</v>
      </c>
      <c r="F741" s="1" t="str">
        <f>VLOOKUP(B741,Datos1!$F$1:$H$52,2,FALSE)</f>
        <v>Wisconsin</v>
      </c>
      <c r="G741" s="8">
        <f t="shared" ca="1" si="94"/>
        <v>641899</v>
      </c>
      <c r="H741" s="8">
        <f t="shared" ca="1" si="95"/>
        <v>320949.5</v>
      </c>
      <c r="I741" s="9">
        <f t="shared" ca="1" si="88"/>
        <v>0.5</v>
      </c>
      <c r="J741" s="1" t="str">
        <f t="shared" si="89"/>
        <v>January</v>
      </c>
      <c r="K741" s="1">
        <f t="shared" si="90"/>
        <v>1</v>
      </c>
      <c r="L741" s="1" t="str">
        <f t="shared" si="91"/>
        <v>2021</v>
      </c>
      <c r="M741" s="1">
        <f t="shared" si="92"/>
        <v>2</v>
      </c>
      <c r="N741" s="10">
        <f t="shared" si="93"/>
        <v>1</v>
      </c>
    </row>
    <row r="742" spans="1:14" x14ac:dyDescent="0.25">
      <c r="A742" s="7">
        <v>44206</v>
      </c>
      <c r="B742" s="1" t="s">
        <v>56</v>
      </c>
      <c r="C742" s="1" t="str">
        <f>VLOOKUP(B742,Datos1!$F$1:$H$52,3,FALSE)</f>
        <v>Small business</v>
      </c>
      <c r="D742" s="1" t="str">
        <f ca="1">VLOOKUP(IF(RANDBETWEEN(1,100)&lt;=60, 1, IF(RANDBETWEEN(1,100)&lt;=75, 2, 3)),Datos1!$B$62:$C$64,2,FALSE)</f>
        <v>FMCG</v>
      </c>
      <c r="E742" s="1" t="str">
        <f ca="1">VLOOKUP(IF(RANDBETWEEN(1,100)&lt;=70, 1, IF(RANDBETWEEN(1,100)&lt;=70+10, 2, IF(RANDBETWEEN(1,100)&lt;=70+10+10, 3, IF(RANDBETWEEN(1,100)&lt;=70+10+10+10, 4, 5)))),Datos1!$B$66:$C$70,2,FALSE)</f>
        <v>Paid</v>
      </c>
      <c r="F742" s="1" t="str">
        <f>VLOOKUP(B742,Datos1!$F$1:$H$52,2,FALSE)</f>
        <v>Illinois</v>
      </c>
      <c r="G742" s="8">
        <f t="shared" ca="1" si="94"/>
        <v>195641</v>
      </c>
      <c r="H742" s="8">
        <f t="shared" ca="1" si="95"/>
        <v>70430.759999999995</v>
      </c>
      <c r="I742" s="9">
        <f t="shared" ca="1" si="88"/>
        <v>0.36</v>
      </c>
      <c r="J742" s="1" t="str">
        <f t="shared" si="89"/>
        <v>January</v>
      </c>
      <c r="K742" s="1">
        <f t="shared" si="90"/>
        <v>1</v>
      </c>
      <c r="L742" s="1" t="str">
        <f t="shared" si="91"/>
        <v>2021</v>
      </c>
      <c r="M742" s="1">
        <f t="shared" si="92"/>
        <v>2</v>
      </c>
      <c r="N742" s="10">
        <f t="shared" si="93"/>
        <v>1</v>
      </c>
    </row>
    <row r="743" spans="1:14" x14ac:dyDescent="0.25">
      <c r="A743" s="7">
        <v>44207</v>
      </c>
      <c r="B743" s="1" t="s">
        <v>45</v>
      </c>
      <c r="C743" s="1" t="str">
        <f>VLOOKUP(B743,Datos1!$F$1:$H$52,3,FALSE)</f>
        <v>Small business</v>
      </c>
      <c r="D743" s="1" t="str">
        <f ca="1">VLOOKUP(IF(RANDBETWEEN(1,100)&lt;=60, 1, IF(RANDBETWEEN(1,100)&lt;=75, 2, 3)),Datos1!$B$62:$C$64,2,FALSE)</f>
        <v>FMCG</v>
      </c>
      <c r="E743" s="1" t="str">
        <f ca="1">VLOOKUP(IF(RANDBETWEEN(1,100)&lt;=70, 1, IF(RANDBETWEEN(1,100)&lt;=70+10, 2, IF(RANDBETWEEN(1,100)&lt;=70+10+10, 3, IF(RANDBETWEEN(1,100)&lt;=70+10+10+10, 4, 5)))),Datos1!$B$66:$C$70,2,FALSE)</f>
        <v>Paid</v>
      </c>
      <c r="F743" s="1" t="str">
        <f>VLOOKUP(B743,Datos1!$F$1:$H$52,2,FALSE)</f>
        <v>Massachusetts</v>
      </c>
      <c r="G743" s="8">
        <f t="shared" ca="1" si="94"/>
        <v>91800</v>
      </c>
      <c r="H743" s="8">
        <f t="shared" ca="1" si="95"/>
        <v>55998</v>
      </c>
      <c r="I743" s="9">
        <f t="shared" ca="1" si="88"/>
        <v>0.61</v>
      </c>
      <c r="J743" s="1" t="str">
        <f t="shared" si="89"/>
        <v>January</v>
      </c>
      <c r="K743" s="1">
        <f t="shared" si="90"/>
        <v>1</v>
      </c>
      <c r="L743" s="1" t="str">
        <f t="shared" si="91"/>
        <v>2021</v>
      </c>
      <c r="M743" s="1">
        <f t="shared" si="92"/>
        <v>3</v>
      </c>
      <c r="N743" s="10">
        <f t="shared" si="93"/>
        <v>1</v>
      </c>
    </row>
    <row r="744" spans="1:14" x14ac:dyDescent="0.25">
      <c r="A744" s="7">
        <v>44208</v>
      </c>
      <c r="B744" s="1" t="s">
        <v>39</v>
      </c>
      <c r="C744" s="1" t="str">
        <f>VLOOKUP(B744,Datos1!$F$1:$H$52,3,FALSE)</f>
        <v>Corporation</v>
      </c>
      <c r="D744" s="1" t="str">
        <f ca="1">VLOOKUP(IF(RANDBETWEEN(1,100)&lt;=60, 1, IF(RANDBETWEEN(1,100)&lt;=75, 2, 3)),Datos1!$B$62:$C$64,2,FALSE)</f>
        <v>FMCG</v>
      </c>
      <c r="E744" s="1" t="str">
        <f ca="1">VLOOKUP(IF(RANDBETWEEN(1,100)&lt;=70, 1, IF(RANDBETWEEN(1,100)&lt;=70+10, 2, IF(RANDBETWEEN(1,100)&lt;=70+10+10, 3, IF(RANDBETWEEN(1,100)&lt;=70+10+10+10, 4, 5)))),Datos1!$B$66:$C$70,2,FALSE)</f>
        <v>Paid</v>
      </c>
      <c r="F744" s="1" t="str">
        <f>VLOOKUP(B744,Datos1!$F$1:$H$52,2,FALSE)</f>
        <v>Misuri</v>
      </c>
      <c r="G744" s="8">
        <f t="shared" ca="1" si="94"/>
        <v>1449582</v>
      </c>
      <c r="H744" s="8">
        <f t="shared" ca="1" si="95"/>
        <v>927732.48</v>
      </c>
      <c r="I744" s="9">
        <f t="shared" ca="1" si="88"/>
        <v>0.64</v>
      </c>
      <c r="J744" s="1" t="str">
        <f t="shared" si="89"/>
        <v>January</v>
      </c>
      <c r="K744" s="1">
        <f t="shared" si="90"/>
        <v>1</v>
      </c>
      <c r="L744" s="1" t="str">
        <f t="shared" si="91"/>
        <v>2021</v>
      </c>
      <c r="M744" s="1">
        <f t="shared" si="92"/>
        <v>3</v>
      </c>
      <c r="N744" s="10">
        <f t="shared" si="93"/>
        <v>1</v>
      </c>
    </row>
    <row r="745" spans="1:14" x14ac:dyDescent="0.25">
      <c r="A745" s="7">
        <v>44209</v>
      </c>
      <c r="B745" s="1" t="s">
        <v>12</v>
      </c>
      <c r="C745" s="1" t="str">
        <f>VLOOKUP(B745,Datos1!$F$1:$H$52,3,FALSE)</f>
        <v>Corporation</v>
      </c>
      <c r="D745" s="1" t="str">
        <f ca="1">VLOOKUP(IF(RANDBETWEEN(1,100)&lt;=60, 1, IF(RANDBETWEEN(1,100)&lt;=75, 2, 3)),Datos1!$B$62:$C$64,2,FALSE)</f>
        <v>FMCG</v>
      </c>
      <c r="E745" s="1" t="str">
        <f ca="1">VLOOKUP(IF(RANDBETWEEN(1,100)&lt;=70, 1, IF(RANDBETWEEN(1,100)&lt;=70+10, 2, IF(RANDBETWEEN(1,100)&lt;=70+10+10, 3, IF(RANDBETWEEN(1,100)&lt;=70+10+10+10, 4, 5)))),Datos1!$B$66:$C$70,2,FALSE)</f>
        <v>Pending</v>
      </c>
      <c r="F745" s="1" t="str">
        <f>VLOOKUP(B745,Datos1!$F$1:$H$52,2,FALSE)</f>
        <v>Washington</v>
      </c>
      <c r="G745" s="8">
        <f t="shared" ca="1" si="94"/>
        <v>834224</v>
      </c>
      <c r="H745" s="8">
        <f t="shared" ca="1" si="95"/>
        <v>375400.8</v>
      </c>
      <c r="I745" s="9">
        <f t="shared" ca="1" si="88"/>
        <v>0.45</v>
      </c>
      <c r="J745" s="1" t="str">
        <f t="shared" si="89"/>
        <v>January</v>
      </c>
      <c r="K745" s="1">
        <f t="shared" si="90"/>
        <v>1</v>
      </c>
      <c r="L745" s="1" t="str">
        <f t="shared" si="91"/>
        <v>2021</v>
      </c>
      <c r="M745" s="1">
        <f t="shared" si="92"/>
        <v>3</v>
      </c>
      <c r="N745" s="10">
        <f t="shared" si="93"/>
        <v>1</v>
      </c>
    </row>
    <row r="746" spans="1:14" x14ac:dyDescent="0.25">
      <c r="A746" s="7">
        <v>44210</v>
      </c>
      <c r="B746" s="1" t="s">
        <v>36</v>
      </c>
      <c r="C746" s="1" t="str">
        <f>VLOOKUP(B746,Datos1!$F$1:$H$52,3,FALSE)</f>
        <v>Medium-sized business</v>
      </c>
      <c r="D746" s="1" t="str">
        <f ca="1">VLOOKUP(IF(RANDBETWEEN(1,100)&lt;=60, 1, IF(RANDBETWEEN(1,100)&lt;=75, 2, 3)),Datos1!$B$62:$C$64,2,FALSE)</f>
        <v>Contract Manufacturing</v>
      </c>
      <c r="E746" s="1" t="str">
        <f ca="1">VLOOKUP(IF(RANDBETWEEN(1,100)&lt;=70, 1, IF(RANDBETWEEN(1,100)&lt;=70+10, 2, IF(RANDBETWEEN(1,100)&lt;=70+10+10, 3, IF(RANDBETWEEN(1,100)&lt;=70+10+10+10, 4, 5)))),Datos1!$B$66:$C$70,2,FALSE)</f>
        <v>Paid</v>
      </c>
      <c r="F746" s="1" t="str">
        <f>VLOOKUP(B746,Datos1!$F$1:$H$52,2,FALSE)</f>
        <v>Arizona</v>
      </c>
      <c r="G746" s="8">
        <f t="shared" ca="1" si="94"/>
        <v>362726</v>
      </c>
      <c r="H746" s="8">
        <f t="shared" ca="1" si="95"/>
        <v>105190.54</v>
      </c>
      <c r="I746" s="9">
        <f t="shared" ca="1" si="88"/>
        <v>0.28999999999999998</v>
      </c>
      <c r="J746" s="1" t="str">
        <f t="shared" si="89"/>
        <v>January</v>
      </c>
      <c r="K746" s="1">
        <f t="shared" si="90"/>
        <v>1</v>
      </c>
      <c r="L746" s="1" t="str">
        <f t="shared" si="91"/>
        <v>2021</v>
      </c>
      <c r="M746" s="1">
        <f t="shared" si="92"/>
        <v>3</v>
      </c>
      <c r="N746" s="10">
        <f t="shared" si="93"/>
        <v>1</v>
      </c>
    </row>
    <row r="747" spans="1:14" x14ac:dyDescent="0.25">
      <c r="A747" s="7">
        <v>44211</v>
      </c>
      <c r="B747" s="1" t="s">
        <v>40</v>
      </c>
      <c r="C747" s="1" t="str">
        <f>VLOOKUP(B747,Datos1!$F$1:$H$52,3,FALSE)</f>
        <v>Corporation</v>
      </c>
      <c r="D747" s="1" t="str">
        <f ca="1">VLOOKUP(IF(RANDBETWEEN(1,100)&lt;=60, 1, IF(RANDBETWEEN(1,100)&lt;=75, 2, 3)),Datos1!$B$62:$C$64,2,FALSE)</f>
        <v>FMCG</v>
      </c>
      <c r="E747" s="1" t="str">
        <f ca="1">VLOOKUP(IF(RANDBETWEEN(1,100)&lt;=70, 1, IF(RANDBETWEEN(1,100)&lt;=70+10, 2, IF(RANDBETWEEN(1,100)&lt;=70+10+10, 3, IF(RANDBETWEEN(1,100)&lt;=70+10+10+10, 4, 5)))),Datos1!$B$66:$C$70,2,FALSE)</f>
        <v>Paid</v>
      </c>
      <c r="F747" s="1" t="str">
        <f>VLOOKUP(B747,Datos1!$F$1:$H$52,2,FALSE)</f>
        <v>Indiana</v>
      </c>
      <c r="G747" s="8">
        <f t="shared" ca="1" si="94"/>
        <v>810199</v>
      </c>
      <c r="H747" s="8">
        <f t="shared" ca="1" si="95"/>
        <v>380793.52999999997</v>
      </c>
      <c r="I747" s="9">
        <f t="shared" ca="1" si="88"/>
        <v>0.47</v>
      </c>
      <c r="J747" s="1" t="str">
        <f t="shared" si="89"/>
        <v>January</v>
      </c>
      <c r="K747" s="1">
        <f t="shared" si="90"/>
        <v>1</v>
      </c>
      <c r="L747" s="1" t="str">
        <f t="shared" si="91"/>
        <v>2021</v>
      </c>
      <c r="M747" s="1">
        <f t="shared" si="92"/>
        <v>3</v>
      </c>
      <c r="N747" s="10">
        <f t="shared" si="93"/>
        <v>1</v>
      </c>
    </row>
    <row r="748" spans="1:14" x14ac:dyDescent="0.25">
      <c r="A748" s="7">
        <v>44212</v>
      </c>
      <c r="B748" s="1" t="s">
        <v>52</v>
      </c>
      <c r="C748" s="1" t="str">
        <f>VLOOKUP(B748,Datos1!$F$1:$H$52,3,FALSE)</f>
        <v>Corporation</v>
      </c>
      <c r="D748" s="1" t="str">
        <f ca="1">VLOOKUP(IF(RANDBETWEEN(1,100)&lt;=60, 1, IF(RANDBETWEEN(1,100)&lt;=75, 2, 3)),Datos1!$B$62:$C$64,2,FALSE)</f>
        <v>FMCG</v>
      </c>
      <c r="E748" s="1" t="str">
        <f ca="1">VLOOKUP(IF(RANDBETWEEN(1,100)&lt;=70, 1, IF(RANDBETWEEN(1,100)&lt;=70+10, 2, IF(RANDBETWEEN(1,100)&lt;=70+10+10, 3, IF(RANDBETWEEN(1,100)&lt;=70+10+10+10, 4, 5)))),Datos1!$B$66:$C$70,2,FALSE)</f>
        <v>Paid</v>
      </c>
      <c r="F748" s="1" t="str">
        <f>VLOOKUP(B748,Datos1!$F$1:$H$52,2,FALSE)</f>
        <v>Texas</v>
      </c>
      <c r="G748" s="8">
        <f t="shared" ca="1" si="94"/>
        <v>908625</v>
      </c>
      <c r="H748" s="8">
        <f t="shared" ca="1" si="95"/>
        <v>472485</v>
      </c>
      <c r="I748" s="9">
        <f t="shared" ca="1" si="88"/>
        <v>0.52</v>
      </c>
      <c r="J748" s="1" t="str">
        <f t="shared" si="89"/>
        <v>January</v>
      </c>
      <c r="K748" s="1">
        <f t="shared" si="90"/>
        <v>1</v>
      </c>
      <c r="L748" s="1" t="str">
        <f t="shared" si="91"/>
        <v>2021</v>
      </c>
      <c r="M748" s="1">
        <f t="shared" si="92"/>
        <v>3</v>
      </c>
      <c r="N748" s="10">
        <f t="shared" si="93"/>
        <v>1</v>
      </c>
    </row>
    <row r="749" spans="1:14" x14ac:dyDescent="0.25">
      <c r="A749" s="7">
        <v>44213</v>
      </c>
      <c r="B749" s="1" t="s">
        <v>29</v>
      </c>
      <c r="C749" s="1" t="str">
        <f>VLOOKUP(B749,Datos1!$F$1:$H$52,3,FALSE)</f>
        <v>Corporation</v>
      </c>
      <c r="D749" s="1" t="str">
        <f ca="1">VLOOKUP(IF(RANDBETWEEN(1,100)&lt;=60, 1, IF(RANDBETWEEN(1,100)&lt;=75, 2, 3)),Datos1!$B$62:$C$64,2,FALSE)</f>
        <v>FMCG</v>
      </c>
      <c r="E749" s="1" t="str">
        <f ca="1">VLOOKUP(IF(RANDBETWEEN(1,100)&lt;=70, 1, IF(RANDBETWEEN(1,100)&lt;=70+10, 2, IF(RANDBETWEEN(1,100)&lt;=70+10+10, 3, IF(RANDBETWEEN(1,100)&lt;=70+10+10+10, 4, 5)))),Datos1!$B$66:$C$70,2,FALSE)</f>
        <v>Overdue</v>
      </c>
      <c r="F749" s="1" t="str">
        <f>VLOOKUP(B749,Datos1!$F$1:$H$52,2,FALSE)</f>
        <v>Florida</v>
      </c>
      <c r="G749" s="8">
        <f t="shared" ca="1" si="94"/>
        <v>1794963</v>
      </c>
      <c r="H749" s="8">
        <f t="shared" ca="1" si="95"/>
        <v>789783.72</v>
      </c>
      <c r="I749" s="9">
        <f t="shared" ca="1" si="88"/>
        <v>0.44</v>
      </c>
      <c r="J749" s="1" t="str">
        <f t="shared" si="89"/>
        <v>January</v>
      </c>
      <c r="K749" s="1">
        <f t="shared" si="90"/>
        <v>1</v>
      </c>
      <c r="L749" s="1" t="str">
        <f t="shared" si="91"/>
        <v>2021</v>
      </c>
      <c r="M749" s="1">
        <f t="shared" si="92"/>
        <v>3</v>
      </c>
      <c r="N749" s="10">
        <f t="shared" si="93"/>
        <v>1</v>
      </c>
    </row>
    <row r="750" spans="1:14" x14ac:dyDescent="0.25">
      <c r="A750" s="7">
        <v>44214</v>
      </c>
      <c r="B750" s="1" t="s">
        <v>43</v>
      </c>
      <c r="C750" s="1" t="str">
        <f>VLOOKUP(B750,Datos1!$F$1:$H$52,3,FALSE)</f>
        <v>Corporation</v>
      </c>
      <c r="D750" s="1" t="str">
        <f ca="1">VLOOKUP(IF(RANDBETWEEN(1,100)&lt;=60, 1, IF(RANDBETWEEN(1,100)&lt;=75, 2, 3)),Datos1!$B$62:$C$64,2,FALSE)</f>
        <v>Contract Manufacturing</v>
      </c>
      <c r="E750" s="1" t="str">
        <f ca="1">VLOOKUP(IF(RANDBETWEEN(1,100)&lt;=70, 1, IF(RANDBETWEEN(1,100)&lt;=70+10, 2, IF(RANDBETWEEN(1,100)&lt;=70+10+10, 3, IF(RANDBETWEEN(1,100)&lt;=70+10+10+10, 4, 5)))),Datos1!$B$66:$C$70,2,FALSE)</f>
        <v>Paid</v>
      </c>
      <c r="F750" s="1" t="str">
        <f>VLOOKUP(B750,Datos1!$F$1:$H$52,2,FALSE)</f>
        <v>Massachusetts</v>
      </c>
      <c r="G750" s="8">
        <f t="shared" ca="1" si="94"/>
        <v>654926</v>
      </c>
      <c r="H750" s="8">
        <f t="shared" ca="1" si="95"/>
        <v>261970.40000000002</v>
      </c>
      <c r="I750" s="9">
        <f t="shared" ca="1" si="88"/>
        <v>0.4</v>
      </c>
      <c r="J750" s="1" t="str">
        <f t="shared" si="89"/>
        <v>January</v>
      </c>
      <c r="K750" s="1">
        <f t="shared" si="90"/>
        <v>1</v>
      </c>
      <c r="L750" s="1" t="str">
        <f t="shared" si="91"/>
        <v>2021</v>
      </c>
      <c r="M750" s="1">
        <f t="shared" si="92"/>
        <v>4</v>
      </c>
      <c r="N750" s="10">
        <f t="shared" si="93"/>
        <v>1</v>
      </c>
    </row>
    <row r="751" spans="1:14" x14ac:dyDescent="0.25">
      <c r="A751" s="7">
        <v>44215</v>
      </c>
      <c r="B751" s="1" t="s">
        <v>58</v>
      </c>
      <c r="C751" s="1" t="str">
        <f>VLOOKUP(B751,Datos1!$F$1:$H$52,3,FALSE)</f>
        <v>Corporation</v>
      </c>
      <c r="D751" s="1" t="str">
        <f ca="1">VLOOKUP(IF(RANDBETWEEN(1,100)&lt;=60, 1, IF(RANDBETWEEN(1,100)&lt;=75, 2, 3)),Datos1!$B$62:$C$64,2,FALSE)</f>
        <v>FMCG</v>
      </c>
      <c r="E751" s="1" t="str">
        <f ca="1">VLOOKUP(IF(RANDBETWEEN(1,100)&lt;=70, 1, IF(RANDBETWEEN(1,100)&lt;=70+10, 2, IF(RANDBETWEEN(1,100)&lt;=70+10+10, 3, IF(RANDBETWEEN(1,100)&lt;=70+10+10+10, 4, 5)))),Datos1!$B$66:$C$70,2,FALSE)</f>
        <v>Overdue</v>
      </c>
      <c r="F751" s="1" t="str">
        <f>VLOOKUP(B751,Datos1!$F$1:$H$52,2,FALSE)</f>
        <v>Míchigan</v>
      </c>
      <c r="G751" s="8">
        <f t="shared" ca="1" si="94"/>
        <v>1008378</v>
      </c>
      <c r="H751" s="8">
        <f t="shared" ca="1" si="95"/>
        <v>524356.56000000006</v>
      </c>
      <c r="I751" s="9">
        <f t="shared" ca="1" si="88"/>
        <v>0.52</v>
      </c>
      <c r="J751" s="1" t="str">
        <f t="shared" si="89"/>
        <v>January</v>
      </c>
      <c r="K751" s="1">
        <f t="shared" si="90"/>
        <v>1</v>
      </c>
      <c r="L751" s="1" t="str">
        <f t="shared" si="91"/>
        <v>2021</v>
      </c>
      <c r="M751" s="1">
        <f t="shared" si="92"/>
        <v>4</v>
      </c>
      <c r="N751" s="10">
        <f t="shared" si="93"/>
        <v>1</v>
      </c>
    </row>
    <row r="752" spans="1:14" x14ac:dyDescent="0.25">
      <c r="A752" s="7">
        <v>44216</v>
      </c>
      <c r="B752" s="1" t="s">
        <v>41</v>
      </c>
      <c r="C752" s="1" t="str">
        <f>VLOOKUP(B752,Datos1!$F$1:$H$52,3,FALSE)</f>
        <v>Medium-sized business</v>
      </c>
      <c r="D752" s="1" t="str">
        <f ca="1">VLOOKUP(IF(RANDBETWEEN(1,100)&lt;=60, 1, IF(RANDBETWEEN(1,100)&lt;=75, 2, 3)),Datos1!$B$62:$C$64,2,FALSE)</f>
        <v>Contract Manufacturing</v>
      </c>
      <c r="E752" s="1" t="str">
        <f ca="1">VLOOKUP(IF(RANDBETWEEN(1,100)&lt;=70, 1, IF(RANDBETWEEN(1,100)&lt;=70+10, 2, IF(RANDBETWEEN(1,100)&lt;=70+10+10, 3, IF(RANDBETWEEN(1,100)&lt;=70+10+10+10, 4, 5)))),Datos1!$B$66:$C$70,2,FALSE)</f>
        <v>Pending</v>
      </c>
      <c r="F752" s="1" t="str">
        <f>VLOOKUP(B752,Datos1!$F$1:$H$52,2,FALSE)</f>
        <v>Maryland</v>
      </c>
      <c r="G752" s="8">
        <f t="shared" ca="1" si="94"/>
        <v>454015</v>
      </c>
      <c r="H752" s="8">
        <f t="shared" ca="1" si="95"/>
        <v>149824.95000000001</v>
      </c>
      <c r="I752" s="9">
        <f t="shared" ca="1" si="88"/>
        <v>0.33</v>
      </c>
      <c r="J752" s="1" t="str">
        <f t="shared" si="89"/>
        <v>January</v>
      </c>
      <c r="K752" s="1">
        <f t="shared" si="90"/>
        <v>1</v>
      </c>
      <c r="L752" s="1" t="str">
        <f t="shared" si="91"/>
        <v>2021</v>
      </c>
      <c r="M752" s="1">
        <f t="shared" si="92"/>
        <v>4</v>
      </c>
      <c r="N752" s="10">
        <f t="shared" si="93"/>
        <v>1</v>
      </c>
    </row>
    <row r="753" spans="1:14" x14ac:dyDescent="0.25">
      <c r="A753" s="7">
        <v>44217</v>
      </c>
      <c r="B753" s="1" t="s">
        <v>59</v>
      </c>
      <c r="C753" s="1" t="str">
        <f>VLOOKUP(B753,Datos1!$F$1:$H$52,3,FALSE)</f>
        <v>Small business</v>
      </c>
      <c r="D753" s="1" t="str">
        <f ca="1">VLOOKUP(IF(RANDBETWEEN(1,100)&lt;=60, 1, IF(RANDBETWEEN(1,100)&lt;=75, 2, 3)),Datos1!$B$62:$C$64,2,FALSE)</f>
        <v>FMCG</v>
      </c>
      <c r="E753" s="1" t="str">
        <f ca="1">VLOOKUP(IF(RANDBETWEEN(1,100)&lt;=70, 1, IF(RANDBETWEEN(1,100)&lt;=70+10, 2, IF(RANDBETWEEN(1,100)&lt;=70+10+10, 3, IF(RANDBETWEEN(1,100)&lt;=70+10+10+10, 4, 5)))),Datos1!$B$66:$C$70,2,FALSE)</f>
        <v>Paid</v>
      </c>
      <c r="F753" s="1" t="str">
        <f>VLOOKUP(B753,Datos1!$F$1:$H$52,2,FALSE)</f>
        <v>Nueva Jersey</v>
      </c>
      <c r="G753" s="8">
        <f t="shared" ca="1" si="94"/>
        <v>208474</v>
      </c>
      <c r="H753" s="8">
        <f t="shared" ca="1" si="95"/>
        <v>131338.62</v>
      </c>
      <c r="I753" s="9">
        <f t="shared" ca="1" si="88"/>
        <v>0.63</v>
      </c>
      <c r="J753" s="1" t="str">
        <f t="shared" si="89"/>
        <v>January</v>
      </c>
      <c r="K753" s="1">
        <f t="shared" si="90"/>
        <v>1</v>
      </c>
      <c r="L753" s="1" t="str">
        <f t="shared" si="91"/>
        <v>2021</v>
      </c>
      <c r="M753" s="1">
        <f t="shared" si="92"/>
        <v>4</v>
      </c>
      <c r="N753" s="10">
        <f t="shared" si="93"/>
        <v>1</v>
      </c>
    </row>
    <row r="754" spans="1:14" x14ac:dyDescent="0.25">
      <c r="A754" s="7">
        <v>44218</v>
      </c>
      <c r="B754" s="1" t="s">
        <v>15</v>
      </c>
      <c r="C754" s="1" t="str">
        <f>VLOOKUP(B754,Datos1!$F$1:$H$52,3,FALSE)</f>
        <v>Medium-sized business</v>
      </c>
      <c r="D754" s="1" t="str">
        <f ca="1">VLOOKUP(IF(RANDBETWEEN(1,100)&lt;=60, 1, IF(RANDBETWEEN(1,100)&lt;=75, 2, 3)),Datos1!$B$62:$C$64,2,FALSE)</f>
        <v>FMCG</v>
      </c>
      <c r="E754" s="1" t="str">
        <f ca="1">VLOOKUP(IF(RANDBETWEEN(1,100)&lt;=70, 1, IF(RANDBETWEEN(1,100)&lt;=70+10, 2, IF(RANDBETWEEN(1,100)&lt;=70+10+10, 3, IF(RANDBETWEEN(1,100)&lt;=70+10+10+10, 4, 5)))),Datos1!$B$66:$C$70,2,FALSE)</f>
        <v>Paid</v>
      </c>
      <c r="F754" s="1" t="str">
        <f>VLOOKUP(B754,Datos1!$F$1:$H$52,2,FALSE)</f>
        <v>Míchigan</v>
      </c>
      <c r="G754" s="8">
        <f t="shared" ca="1" si="94"/>
        <v>387911</v>
      </c>
      <c r="H754" s="8">
        <f t="shared" ca="1" si="95"/>
        <v>205592.83000000002</v>
      </c>
      <c r="I754" s="9">
        <f t="shared" ca="1" si="88"/>
        <v>0.53</v>
      </c>
      <c r="J754" s="1" t="str">
        <f t="shared" si="89"/>
        <v>January</v>
      </c>
      <c r="K754" s="1">
        <f t="shared" si="90"/>
        <v>1</v>
      </c>
      <c r="L754" s="1" t="str">
        <f t="shared" si="91"/>
        <v>2021</v>
      </c>
      <c r="M754" s="1">
        <f t="shared" si="92"/>
        <v>4</v>
      </c>
      <c r="N754" s="10">
        <f t="shared" si="93"/>
        <v>1</v>
      </c>
    </row>
    <row r="755" spans="1:14" x14ac:dyDescent="0.25">
      <c r="A755" s="7">
        <v>44219</v>
      </c>
      <c r="B755" s="1" t="s">
        <v>32</v>
      </c>
      <c r="C755" s="1" t="str">
        <f>VLOOKUP(B755,Datos1!$F$1:$H$52,3,FALSE)</f>
        <v>Corporation</v>
      </c>
      <c r="D755" s="1" t="str">
        <f ca="1">VLOOKUP(IF(RANDBETWEEN(1,100)&lt;=60, 1, IF(RANDBETWEEN(1,100)&lt;=75, 2, 3)),Datos1!$B$62:$C$64,2,FALSE)</f>
        <v>Contract Manufacturing</v>
      </c>
      <c r="E755" s="1" t="str">
        <f ca="1">VLOOKUP(IF(RANDBETWEEN(1,100)&lt;=70, 1, IF(RANDBETWEEN(1,100)&lt;=70+10, 2, IF(RANDBETWEEN(1,100)&lt;=70+10+10, 3, IF(RANDBETWEEN(1,100)&lt;=70+10+10+10, 4, 5)))),Datos1!$B$66:$C$70,2,FALSE)</f>
        <v>Paid</v>
      </c>
      <c r="F755" s="1" t="str">
        <f>VLOOKUP(B755,Datos1!$F$1:$H$52,2,FALSE)</f>
        <v>Ohio</v>
      </c>
      <c r="G755" s="8">
        <f t="shared" ca="1" si="94"/>
        <v>603019</v>
      </c>
      <c r="H755" s="8">
        <f t="shared" ca="1" si="95"/>
        <v>217086.84</v>
      </c>
      <c r="I755" s="9">
        <f t="shared" ca="1" si="88"/>
        <v>0.36</v>
      </c>
      <c r="J755" s="1" t="str">
        <f t="shared" si="89"/>
        <v>January</v>
      </c>
      <c r="K755" s="1">
        <f t="shared" si="90"/>
        <v>1</v>
      </c>
      <c r="L755" s="1" t="str">
        <f t="shared" si="91"/>
        <v>2021</v>
      </c>
      <c r="M755" s="1">
        <f t="shared" si="92"/>
        <v>4</v>
      </c>
      <c r="N755" s="10">
        <f t="shared" si="93"/>
        <v>1</v>
      </c>
    </row>
    <row r="756" spans="1:14" x14ac:dyDescent="0.25">
      <c r="A756" s="7">
        <v>44220</v>
      </c>
      <c r="B756" s="1" t="s">
        <v>59</v>
      </c>
      <c r="C756" s="1" t="str">
        <f>VLOOKUP(B756,Datos1!$F$1:$H$52,3,FALSE)</f>
        <v>Small business</v>
      </c>
      <c r="D756" s="1" t="str">
        <f ca="1">VLOOKUP(IF(RANDBETWEEN(1,100)&lt;=60, 1, IF(RANDBETWEEN(1,100)&lt;=75, 2, 3)),Datos1!$B$62:$C$64,2,FALSE)</f>
        <v>FMCG</v>
      </c>
      <c r="E756" s="1" t="str">
        <f ca="1">VLOOKUP(IF(RANDBETWEEN(1,100)&lt;=70, 1, IF(RANDBETWEEN(1,100)&lt;=70+10, 2, IF(RANDBETWEEN(1,100)&lt;=70+10+10, 3, IF(RANDBETWEEN(1,100)&lt;=70+10+10+10, 4, 5)))),Datos1!$B$66:$C$70,2,FALSE)</f>
        <v>Paid</v>
      </c>
      <c r="F756" s="1" t="str">
        <f>VLOOKUP(B756,Datos1!$F$1:$H$52,2,FALSE)</f>
        <v>Nueva Jersey</v>
      </c>
      <c r="G756" s="8">
        <f t="shared" ca="1" si="94"/>
        <v>207185</v>
      </c>
      <c r="H756" s="8">
        <f t="shared" ca="1" si="95"/>
        <v>126382.84999999999</v>
      </c>
      <c r="I756" s="9">
        <f t="shared" ca="1" si="88"/>
        <v>0.61</v>
      </c>
      <c r="J756" s="1" t="str">
        <f t="shared" si="89"/>
        <v>January</v>
      </c>
      <c r="K756" s="1">
        <f t="shared" si="90"/>
        <v>1</v>
      </c>
      <c r="L756" s="1" t="str">
        <f t="shared" si="91"/>
        <v>2021</v>
      </c>
      <c r="M756" s="1">
        <f t="shared" si="92"/>
        <v>4</v>
      </c>
      <c r="N756" s="10">
        <f t="shared" si="93"/>
        <v>1</v>
      </c>
    </row>
    <row r="757" spans="1:14" x14ac:dyDescent="0.25">
      <c r="A757" s="7">
        <v>44221</v>
      </c>
      <c r="B757" s="1" t="s">
        <v>16</v>
      </c>
      <c r="C757" s="1" t="str">
        <f>VLOOKUP(B757,Datos1!$F$1:$H$52,3,FALSE)</f>
        <v>Small business</v>
      </c>
      <c r="D757" s="1" t="str">
        <f ca="1">VLOOKUP(IF(RANDBETWEEN(1,100)&lt;=60, 1, IF(RANDBETWEEN(1,100)&lt;=75, 2, 3)),Datos1!$B$62:$C$64,2,FALSE)</f>
        <v>FMCG</v>
      </c>
      <c r="E757" s="1" t="str">
        <f ca="1">VLOOKUP(IF(RANDBETWEEN(1,100)&lt;=70, 1, IF(RANDBETWEEN(1,100)&lt;=70+10, 2, IF(RANDBETWEEN(1,100)&lt;=70+10+10, 3, IF(RANDBETWEEN(1,100)&lt;=70+10+10+10, 4, 5)))),Datos1!$B$66:$C$70,2,FALSE)</f>
        <v>Paid</v>
      </c>
      <c r="F757" s="1" t="str">
        <f>VLOOKUP(B757,Datos1!$F$1:$H$52,2,FALSE)</f>
        <v>Nueva Jersey</v>
      </c>
      <c r="G757" s="8">
        <f t="shared" ca="1" si="94"/>
        <v>146742</v>
      </c>
      <c r="H757" s="8">
        <f t="shared" ca="1" si="95"/>
        <v>66033.900000000009</v>
      </c>
      <c r="I757" s="9">
        <f t="shared" ca="1" si="88"/>
        <v>0.45</v>
      </c>
      <c r="J757" s="1" t="str">
        <f t="shared" si="89"/>
        <v>January</v>
      </c>
      <c r="K757" s="1">
        <f t="shared" si="90"/>
        <v>1</v>
      </c>
      <c r="L757" s="1" t="str">
        <f t="shared" si="91"/>
        <v>2021</v>
      </c>
      <c r="M757" s="1">
        <f t="shared" si="92"/>
        <v>5</v>
      </c>
      <c r="N757" s="10">
        <f t="shared" si="93"/>
        <v>1</v>
      </c>
    </row>
    <row r="758" spans="1:14" x14ac:dyDescent="0.25">
      <c r="A758" s="7">
        <v>44222</v>
      </c>
      <c r="B758" s="1" t="s">
        <v>37</v>
      </c>
      <c r="C758" s="1" t="str">
        <f>VLOOKUP(B758,Datos1!$F$1:$H$52,3,FALSE)</f>
        <v>Small business</v>
      </c>
      <c r="D758" s="1" t="str">
        <f ca="1">VLOOKUP(IF(RANDBETWEEN(1,100)&lt;=60, 1, IF(RANDBETWEEN(1,100)&lt;=75, 2, 3)),Datos1!$B$62:$C$64,2,FALSE)</f>
        <v>FMCG</v>
      </c>
      <c r="E758" s="1" t="str">
        <f ca="1">VLOOKUP(IF(RANDBETWEEN(1,100)&lt;=70, 1, IF(RANDBETWEEN(1,100)&lt;=70+10, 2, IF(RANDBETWEEN(1,100)&lt;=70+10+10, 3, IF(RANDBETWEEN(1,100)&lt;=70+10+10+10, 4, 5)))),Datos1!$B$66:$C$70,2,FALSE)</f>
        <v>Paid</v>
      </c>
      <c r="F758" s="1" t="str">
        <f>VLOOKUP(B758,Datos1!$F$1:$H$52,2,FALSE)</f>
        <v>Massachusetts</v>
      </c>
      <c r="G758" s="8">
        <f t="shared" ca="1" si="94"/>
        <v>137795</v>
      </c>
      <c r="H758" s="8">
        <f t="shared" ca="1" si="95"/>
        <v>52362.1</v>
      </c>
      <c r="I758" s="9">
        <f t="shared" ca="1" si="88"/>
        <v>0.38</v>
      </c>
      <c r="J758" s="1" t="str">
        <f t="shared" si="89"/>
        <v>January</v>
      </c>
      <c r="K758" s="1">
        <f t="shared" si="90"/>
        <v>1</v>
      </c>
      <c r="L758" s="1" t="str">
        <f t="shared" si="91"/>
        <v>2021</v>
      </c>
      <c r="M758" s="1">
        <f t="shared" si="92"/>
        <v>5</v>
      </c>
      <c r="N758" s="10">
        <f t="shared" si="93"/>
        <v>1</v>
      </c>
    </row>
    <row r="759" spans="1:14" x14ac:dyDescent="0.25">
      <c r="A759" s="7">
        <v>44223</v>
      </c>
      <c r="B759" s="1" t="s">
        <v>31</v>
      </c>
      <c r="C759" s="1" t="str">
        <f>VLOOKUP(B759,Datos1!$F$1:$H$52,3,FALSE)</f>
        <v>Small business</v>
      </c>
      <c r="D759" s="1" t="str">
        <f ca="1">VLOOKUP(IF(RANDBETWEEN(1,100)&lt;=60, 1, IF(RANDBETWEEN(1,100)&lt;=75, 2, 3)),Datos1!$B$62:$C$64,2,FALSE)</f>
        <v>FMCG</v>
      </c>
      <c r="E759" s="1" t="str">
        <f ca="1">VLOOKUP(IF(RANDBETWEEN(1,100)&lt;=70, 1, IF(RANDBETWEEN(1,100)&lt;=70+10, 2, IF(RANDBETWEEN(1,100)&lt;=70+10+10, 3, IF(RANDBETWEEN(1,100)&lt;=70+10+10+10, 4, 5)))),Datos1!$B$66:$C$70,2,FALSE)</f>
        <v>Paid</v>
      </c>
      <c r="F759" s="1" t="str">
        <f>VLOOKUP(B759,Datos1!$F$1:$H$52,2,FALSE)</f>
        <v>Georgia</v>
      </c>
      <c r="G759" s="8">
        <f t="shared" ca="1" si="94"/>
        <v>243156</v>
      </c>
      <c r="H759" s="8">
        <f t="shared" ca="1" si="95"/>
        <v>121578</v>
      </c>
      <c r="I759" s="9">
        <f t="shared" ca="1" si="88"/>
        <v>0.5</v>
      </c>
      <c r="J759" s="1" t="str">
        <f t="shared" si="89"/>
        <v>January</v>
      </c>
      <c r="K759" s="1">
        <f t="shared" si="90"/>
        <v>1</v>
      </c>
      <c r="L759" s="1" t="str">
        <f t="shared" si="91"/>
        <v>2021</v>
      </c>
      <c r="M759" s="1">
        <f t="shared" si="92"/>
        <v>5</v>
      </c>
      <c r="N759" s="10">
        <f t="shared" si="93"/>
        <v>1</v>
      </c>
    </row>
    <row r="760" spans="1:14" x14ac:dyDescent="0.25">
      <c r="A760" s="7">
        <v>44224</v>
      </c>
      <c r="B760" s="1" t="s">
        <v>26</v>
      </c>
      <c r="C760" s="1" t="str">
        <f>VLOOKUP(B760,Datos1!$F$1:$H$52,3,FALSE)</f>
        <v>Corporation</v>
      </c>
      <c r="D760" s="1" t="str">
        <f ca="1">VLOOKUP(IF(RANDBETWEEN(1,100)&lt;=60, 1, IF(RANDBETWEEN(1,100)&lt;=75, 2, 3)),Datos1!$B$62:$C$64,2,FALSE)</f>
        <v>FMCG</v>
      </c>
      <c r="E760" s="1" t="str">
        <f ca="1">VLOOKUP(IF(RANDBETWEEN(1,100)&lt;=70, 1, IF(RANDBETWEEN(1,100)&lt;=70+10, 2, IF(RANDBETWEEN(1,100)&lt;=70+10+10, 3, IF(RANDBETWEEN(1,100)&lt;=70+10+10+10, 4, 5)))),Datos1!$B$66:$C$70,2,FALSE)</f>
        <v>Paid</v>
      </c>
      <c r="F760" s="1" t="str">
        <f>VLOOKUP(B760,Datos1!$F$1:$H$52,2,FALSE)</f>
        <v>Nueva Jersey</v>
      </c>
      <c r="G760" s="8">
        <f t="shared" ca="1" si="94"/>
        <v>849467</v>
      </c>
      <c r="H760" s="8">
        <f t="shared" ca="1" si="95"/>
        <v>458712.18000000005</v>
      </c>
      <c r="I760" s="9">
        <f t="shared" ca="1" si="88"/>
        <v>0.54</v>
      </c>
      <c r="J760" s="1" t="str">
        <f t="shared" si="89"/>
        <v>January</v>
      </c>
      <c r="K760" s="1">
        <f t="shared" si="90"/>
        <v>1</v>
      </c>
      <c r="L760" s="1" t="str">
        <f t="shared" si="91"/>
        <v>2021</v>
      </c>
      <c r="M760" s="1">
        <f t="shared" si="92"/>
        <v>5</v>
      </c>
      <c r="N760" s="10">
        <f t="shared" si="93"/>
        <v>1</v>
      </c>
    </row>
    <row r="761" spans="1:14" x14ac:dyDescent="0.25">
      <c r="A761" s="7">
        <v>44225</v>
      </c>
      <c r="B761" s="1" t="s">
        <v>49</v>
      </c>
      <c r="C761" s="1" t="str">
        <f>VLOOKUP(B761,Datos1!$F$1:$H$52,3,FALSE)</f>
        <v>Corporation</v>
      </c>
      <c r="D761" s="1" t="str">
        <f ca="1">VLOOKUP(IF(RANDBETWEEN(1,100)&lt;=60, 1, IF(RANDBETWEEN(1,100)&lt;=75, 2, 3)),Datos1!$B$62:$C$64,2,FALSE)</f>
        <v>FMCG</v>
      </c>
      <c r="E761" s="1" t="str">
        <f ca="1">VLOOKUP(IF(RANDBETWEEN(1,100)&lt;=70, 1, IF(RANDBETWEEN(1,100)&lt;=70+10, 2, IF(RANDBETWEEN(1,100)&lt;=70+10+10, 3, IF(RANDBETWEEN(1,100)&lt;=70+10+10+10, 4, 5)))),Datos1!$B$66:$C$70,2,FALSE)</f>
        <v>Pending</v>
      </c>
      <c r="F761" s="1" t="str">
        <f>VLOOKUP(B761,Datos1!$F$1:$H$52,2,FALSE)</f>
        <v>Texas</v>
      </c>
      <c r="G761" s="8">
        <f t="shared" ca="1" si="94"/>
        <v>1009438</v>
      </c>
      <c r="H761" s="8">
        <f t="shared" ca="1" si="95"/>
        <v>403775.2</v>
      </c>
      <c r="I761" s="9">
        <f t="shared" ca="1" si="88"/>
        <v>0.4</v>
      </c>
      <c r="J761" s="1" t="str">
        <f t="shared" si="89"/>
        <v>January</v>
      </c>
      <c r="K761" s="1">
        <f t="shared" si="90"/>
        <v>1</v>
      </c>
      <c r="L761" s="1" t="str">
        <f t="shared" si="91"/>
        <v>2021</v>
      </c>
      <c r="M761" s="1">
        <f t="shared" si="92"/>
        <v>5</v>
      </c>
      <c r="N761" s="10">
        <f t="shared" si="93"/>
        <v>1</v>
      </c>
    </row>
    <row r="762" spans="1:14" x14ac:dyDescent="0.25">
      <c r="A762" s="7">
        <v>44226</v>
      </c>
      <c r="B762" s="1" t="s">
        <v>32</v>
      </c>
      <c r="C762" s="1" t="str">
        <f>VLOOKUP(B762,Datos1!$F$1:$H$52,3,FALSE)</f>
        <v>Corporation</v>
      </c>
      <c r="D762" s="1" t="str">
        <f ca="1">VLOOKUP(IF(RANDBETWEEN(1,100)&lt;=60, 1, IF(RANDBETWEEN(1,100)&lt;=75, 2, 3)),Datos1!$B$62:$C$64,2,FALSE)</f>
        <v>Contract Manufacturing</v>
      </c>
      <c r="E762" s="1" t="str">
        <f ca="1">VLOOKUP(IF(RANDBETWEEN(1,100)&lt;=70, 1, IF(RANDBETWEEN(1,100)&lt;=70+10, 2, IF(RANDBETWEEN(1,100)&lt;=70+10+10, 3, IF(RANDBETWEEN(1,100)&lt;=70+10+10+10, 4, 5)))),Datos1!$B$66:$C$70,2,FALSE)</f>
        <v>Paid</v>
      </c>
      <c r="F762" s="1" t="str">
        <f>VLOOKUP(B762,Datos1!$F$1:$H$52,2,FALSE)</f>
        <v>Ohio</v>
      </c>
      <c r="G762" s="8">
        <f t="shared" ca="1" si="94"/>
        <v>1484005</v>
      </c>
      <c r="H762" s="8">
        <f t="shared" ca="1" si="95"/>
        <v>474881.60000000003</v>
      </c>
      <c r="I762" s="9">
        <f t="shared" ca="1" si="88"/>
        <v>0.32</v>
      </c>
      <c r="J762" s="1" t="str">
        <f t="shared" si="89"/>
        <v>January</v>
      </c>
      <c r="K762" s="1">
        <f t="shared" si="90"/>
        <v>1</v>
      </c>
      <c r="L762" s="1" t="str">
        <f t="shared" si="91"/>
        <v>2021</v>
      </c>
      <c r="M762" s="1">
        <f t="shared" si="92"/>
        <v>5</v>
      </c>
      <c r="N762" s="10">
        <f t="shared" si="93"/>
        <v>1</v>
      </c>
    </row>
    <row r="763" spans="1:14" x14ac:dyDescent="0.25">
      <c r="A763" s="7">
        <v>44227</v>
      </c>
      <c r="B763" s="1" t="s">
        <v>15</v>
      </c>
      <c r="C763" s="1" t="str">
        <f>VLOOKUP(B763,Datos1!$F$1:$H$52,3,FALSE)</f>
        <v>Medium-sized business</v>
      </c>
      <c r="D763" s="1" t="str">
        <f ca="1">VLOOKUP(IF(RANDBETWEEN(1,100)&lt;=60, 1, IF(RANDBETWEEN(1,100)&lt;=75, 2, 3)),Datos1!$B$62:$C$64,2,FALSE)</f>
        <v>FMCG</v>
      </c>
      <c r="E763" s="1" t="str">
        <f ca="1">VLOOKUP(IF(RANDBETWEEN(1,100)&lt;=70, 1, IF(RANDBETWEEN(1,100)&lt;=70+10, 2, IF(RANDBETWEEN(1,100)&lt;=70+10+10, 3, IF(RANDBETWEEN(1,100)&lt;=70+10+10+10, 4, 5)))),Datos1!$B$66:$C$70,2,FALSE)</f>
        <v>Overdue</v>
      </c>
      <c r="F763" s="1" t="str">
        <f>VLOOKUP(B763,Datos1!$F$1:$H$52,2,FALSE)</f>
        <v>Míchigan</v>
      </c>
      <c r="G763" s="8">
        <f t="shared" ca="1" si="94"/>
        <v>331546</v>
      </c>
      <c r="H763" s="8">
        <f t="shared" ca="1" si="95"/>
        <v>175719.38</v>
      </c>
      <c r="I763" s="9">
        <f t="shared" ca="1" si="88"/>
        <v>0.53</v>
      </c>
      <c r="J763" s="1" t="str">
        <f t="shared" si="89"/>
        <v>January</v>
      </c>
      <c r="K763" s="1">
        <f t="shared" si="90"/>
        <v>1</v>
      </c>
      <c r="L763" s="1" t="str">
        <f t="shared" si="91"/>
        <v>2021</v>
      </c>
      <c r="M763" s="1">
        <f t="shared" si="92"/>
        <v>5</v>
      </c>
      <c r="N763" s="10">
        <f t="shared" si="93"/>
        <v>1</v>
      </c>
    </row>
    <row r="764" spans="1:14" x14ac:dyDescent="0.25">
      <c r="A764" s="7">
        <v>44228</v>
      </c>
      <c r="B764" s="1" t="s">
        <v>22</v>
      </c>
      <c r="C764" s="1" t="str">
        <f>VLOOKUP(B764,Datos1!$F$1:$H$52,3,FALSE)</f>
        <v>Corporation</v>
      </c>
      <c r="D764" s="1" t="str">
        <f ca="1">VLOOKUP(IF(RANDBETWEEN(1,100)&lt;=60, 1, IF(RANDBETWEEN(1,100)&lt;=75, 2, 3)),Datos1!$B$62:$C$64,2,FALSE)</f>
        <v>FMCG</v>
      </c>
      <c r="E764" s="1" t="str">
        <f ca="1">VLOOKUP(IF(RANDBETWEEN(1,100)&lt;=70, 1, IF(RANDBETWEEN(1,100)&lt;=70+10, 2, IF(RANDBETWEEN(1,100)&lt;=70+10+10, 3, IF(RANDBETWEEN(1,100)&lt;=70+10+10+10, 4, 5)))),Datos1!$B$66:$C$70,2,FALSE)</f>
        <v>Overdue</v>
      </c>
      <c r="F764" s="1" t="str">
        <f>VLOOKUP(B764,Datos1!$F$1:$H$52,2,FALSE)</f>
        <v>Míchigan</v>
      </c>
      <c r="G764" s="8">
        <f t="shared" ca="1" si="94"/>
        <v>573081</v>
      </c>
      <c r="H764" s="8">
        <f t="shared" ca="1" si="95"/>
        <v>223501.59</v>
      </c>
      <c r="I764" s="9">
        <f t="shared" ca="1" si="88"/>
        <v>0.39</v>
      </c>
      <c r="J764" s="1" t="str">
        <f t="shared" si="89"/>
        <v>February</v>
      </c>
      <c r="K764" s="1">
        <f t="shared" si="90"/>
        <v>2</v>
      </c>
      <c r="L764" s="1" t="str">
        <f t="shared" si="91"/>
        <v>2021</v>
      </c>
      <c r="M764" s="1">
        <f t="shared" si="92"/>
        <v>6</v>
      </c>
      <c r="N764" s="10">
        <f t="shared" si="93"/>
        <v>1</v>
      </c>
    </row>
    <row r="765" spans="1:14" x14ac:dyDescent="0.25">
      <c r="A765" s="7">
        <v>44229</v>
      </c>
      <c r="B765" s="1" t="s">
        <v>16</v>
      </c>
      <c r="C765" s="1" t="str">
        <f>VLOOKUP(B765,Datos1!$F$1:$H$52,3,FALSE)</f>
        <v>Small business</v>
      </c>
      <c r="D765" s="1" t="str">
        <f ca="1">VLOOKUP(IF(RANDBETWEEN(1,100)&lt;=60, 1, IF(RANDBETWEEN(1,100)&lt;=75, 2, 3)),Datos1!$B$62:$C$64,2,FALSE)</f>
        <v>Contract Manufacturing</v>
      </c>
      <c r="E765" s="1" t="str">
        <f ca="1">VLOOKUP(IF(RANDBETWEEN(1,100)&lt;=70, 1, IF(RANDBETWEEN(1,100)&lt;=70+10, 2, IF(RANDBETWEEN(1,100)&lt;=70+10+10, 3, IF(RANDBETWEEN(1,100)&lt;=70+10+10+10, 4, 5)))),Datos1!$B$66:$C$70,2,FALSE)</f>
        <v>Paid</v>
      </c>
      <c r="F765" s="1" t="str">
        <f>VLOOKUP(B765,Datos1!$F$1:$H$52,2,FALSE)</f>
        <v>Nueva Jersey</v>
      </c>
      <c r="G765" s="8">
        <f t="shared" ca="1" si="94"/>
        <v>165384</v>
      </c>
      <c r="H765" s="8">
        <f t="shared" ca="1" si="95"/>
        <v>64499.76</v>
      </c>
      <c r="I765" s="9">
        <f t="shared" ca="1" si="88"/>
        <v>0.39</v>
      </c>
      <c r="J765" s="1" t="str">
        <f t="shared" si="89"/>
        <v>February</v>
      </c>
      <c r="K765" s="1">
        <f t="shared" si="90"/>
        <v>2</v>
      </c>
      <c r="L765" s="1" t="str">
        <f t="shared" si="91"/>
        <v>2021</v>
      </c>
      <c r="M765" s="1">
        <f t="shared" si="92"/>
        <v>6</v>
      </c>
      <c r="N765" s="10">
        <f t="shared" si="93"/>
        <v>1</v>
      </c>
    </row>
    <row r="766" spans="1:14" x14ac:dyDescent="0.25">
      <c r="A766" s="7">
        <v>44230</v>
      </c>
      <c r="B766" s="1" t="s">
        <v>6</v>
      </c>
      <c r="C766" s="1" t="str">
        <f>VLOOKUP(B766,Datos1!$F$1:$H$52,3,FALSE)</f>
        <v>Corporation</v>
      </c>
      <c r="D766" s="1" t="str">
        <f ca="1">VLOOKUP(IF(RANDBETWEEN(1,100)&lt;=60, 1, IF(RANDBETWEEN(1,100)&lt;=75, 2, 3)),Datos1!$B$62:$C$64,2,FALSE)</f>
        <v>Contract Manufacturing</v>
      </c>
      <c r="E766" s="1" t="str">
        <f ca="1">VLOOKUP(IF(RANDBETWEEN(1,100)&lt;=70, 1, IF(RANDBETWEEN(1,100)&lt;=70+10, 2, IF(RANDBETWEEN(1,100)&lt;=70+10+10, 3, IF(RANDBETWEEN(1,100)&lt;=70+10+10+10, 4, 5)))),Datos1!$B$66:$C$70,2,FALSE)</f>
        <v>Pending</v>
      </c>
      <c r="F766" s="1" t="str">
        <f>VLOOKUP(B766,Datos1!$F$1:$H$52,2,FALSE)</f>
        <v>Washington</v>
      </c>
      <c r="G766" s="8">
        <f t="shared" ca="1" si="94"/>
        <v>1080547</v>
      </c>
      <c r="H766" s="8">
        <f t="shared" ca="1" si="95"/>
        <v>334969.57</v>
      </c>
      <c r="I766" s="9">
        <f t="shared" ca="1" si="88"/>
        <v>0.31</v>
      </c>
      <c r="J766" s="1" t="str">
        <f t="shared" si="89"/>
        <v>February</v>
      </c>
      <c r="K766" s="1">
        <f t="shared" si="90"/>
        <v>2</v>
      </c>
      <c r="L766" s="1" t="str">
        <f t="shared" si="91"/>
        <v>2021</v>
      </c>
      <c r="M766" s="1">
        <f t="shared" si="92"/>
        <v>6</v>
      </c>
      <c r="N766" s="10">
        <f t="shared" si="93"/>
        <v>1</v>
      </c>
    </row>
    <row r="767" spans="1:14" x14ac:dyDescent="0.25">
      <c r="A767" s="7">
        <v>44231</v>
      </c>
      <c r="B767" s="1" t="s">
        <v>36</v>
      </c>
      <c r="C767" s="1" t="str">
        <f>VLOOKUP(B767,Datos1!$F$1:$H$52,3,FALSE)</f>
        <v>Medium-sized business</v>
      </c>
      <c r="D767" s="1" t="str">
        <f ca="1">VLOOKUP(IF(RANDBETWEEN(1,100)&lt;=60, 1, IF(RANDBETWEEN(1,100)&lt;=75, 2, 3)),Datos1!$B$62:$C$64,2,FALSE)</f>
        <v>FMCG</v>
      </c>
      <c r="E767" s="1" t="str">
        <f ca="1">VLOOKUP(IF(RANDBETWEEN(1,100)&lt;=70, 1, IF(RANDBETWEEN(1,100)&lt;=70+10, 2, IF(RANDBETWEEN(1,100)&lt;=70+10+10, 3, IF(RANDBETWEEN(1,100)&lt;=70+10+10+10, 4, 5)))),Datos1!$B$66:$C$70,2,FALSE)</f>
        <v>Paid</v>
      </c>
      <c r="F767" s="1" t="str">
        <f>VLOOKUP(B767,Datos1!$F$1:$H$52,2,FALSE)</f>
        <v>Arizona</v>
      </c>
      <c r="G767" s="8">
        <f t="shared" ca="1" si="94"/>
        <v>408681</v>
      </c>
      <c r="H767" s="8">
        <f t="shared" ca="1" si="95"/>
        <v>237034.97999999998</v>
      </c>
      <c r="I767" s="9">
        <f t="shared" ca="1" si="88"/>
        <v>0.57999999999999996</v>
      </c>
      <c r="J767" s="1" t="str">
        <f t="shared" si="89"/>
        <v>February</v>
      </c>
      <c r="K767" s="1">
        <f t="shared" si="90"/>
        <v>2</v>
      </c>
      <c r="L767" s="1" t="str">
        <f t="shared" si="91"/>
        <v>2021</v>
      </c>
      <c r="M767" s="1">
        <f t="shared" si="92"/>
        <v>6</v>
      </c>
      <c r="N767" s="10">
        <f t="shared" si="93"/>
        <v>1</v>
      </c>
    </row>
    <row r="768" spans="1:14" x14ac:dyDescent="0.25">
      <c r="A768" s="7">
        <v>44232</v>
      </c>
      <c r="B768" s="1" t="s">
        <v>23</v>
      </c>
      <c r="C768" s="1" t="str">
        <f>VLOOKUP(B768,Datos1!$F$1:$H$52,3,FALSE)</f>
        <v>Corporation</v>
      </c>
      <c r="D768" s="1" t="str">
        <f ca="1">VLOOKUP(IF(RANDBETWEEN(1,100)&lt;=60, 1, IF(RANDBETWEEN(1,100)&lt;=75, 2, 3)),Datos1!$B$62:$C$64,2,FALSE)</f>
        <v>Industrial cereal products</v>
      </c>
      <c r="E768" s="1" t="str">
        <f ca="1">VLOOKUP(IF(RANDBETWEEN(1,100)&lt;=70, 1, IF(RANDBETWEEN(1,100)&lt;=70+10, 2, IF(RANDBETWEEN(1,100)&lt;=70+10+10, 3, IF(RANDBETWEEN(1,100)&lt;=70+10+10+10, 4, 5)))),Datos1!$B$66:$C$70,2,FALSE)</f>
        <v>Paid</v>
      </c>
      <c r="F768" s="1" t="str">
        <f>VLOOKUP(B768,Datos1!$F$1:$H$52,2,FALSE)</f>
        <v>Nueva Jersey</v>
      </c>
      <c r="G768" s="8">
        <f t="shared" ca="1" si="94"/>
        <v>1477610</v>
      </c>
      <c r="H768" s="8">
        <f t="shared" ca="1" si="95"/>
        <v>295522</v>
      </c>
      <c r="I768" s="9">
        <f t="shared" ca="1" si="88"/>
        <v>0.2</v>
      </c>
      <c r="J768" s="1" t="str">
        <f t="shared" si="89"/>
        <v>February</v>
      </c>
      <c r="K768" s="1">
        <f t="shared" si="90"/>
        <v>2</v>
      </c>
      <c r="L768" s="1" t="str">
        <f t="shared" si="91"/>
        <v>2021</v>
      </c>
      <c r="M768" s="1">
        <f t="shared" si="92"/>
        <v>6</v>
      </c>
      <c r="N768" s="10">
        <f t="shared" si="93"/>
        <v>1</v>
      </c>
    </row>
    <row r="769" spans="1:14" x14ac:dyDescent="0.25">
      <c r="A769" s="7">
        <v>44233</v>
      </c>
      <c r="B769" s="1" t="s">
        <v>38</v>
      </c>
      <c r="C769" s="1" t="str">
        <f>VLOOKUP(B769,Datos1!$F$1:$H$52,3,FALSE)</f>
        <v>Small business</v>
      </c>
      <c r="D769" s="1" t="str">
        <f ca="1">VLOOKUP(IF(RANDBETWEEN(1,100)&lt;=60, 1, IF(RANDBETWEEN(1,100)&lt;=75, 2, 3)),Datos1!$B$62:$C$64,2,FALSE)</f>
        <v>Contract Manufacturing</v>
      </c>
      <c r="E769" s="1" t="str">
        <f ca="1">VLOOKUP(IF(RANDBETWEEN(1,100)&lt;=70, 1, IF(RANDBETWEEN(1,100)&lt;=70+10, 2, IF(RANDBETWEEN(1,100)&lt;=70+10+10, 3, IF(RANDBETWEEN(1,100)&lt;=70+10+10+10, 4, 5)))),Datos1!$B$66:$C$70,2,FALSE)</f>
        <v>Paid</v>
      </c>
      <c r="F769" s="1" t="str">
        <f>VLOOKUP(B769,Datos1!$F$1:$H$52,2,FALSE)</f>
        <v>Tennessee</v>
      </c>
      <c r="G769" s="8">
        <f t="shared" ca="1" si="94"/>
        <v>181671</v>
      </c>
      <c r="H769" s="8">
        <f t="shared" ca="1" si="95"/>
        <v>45417.75</v>
      </c>
      <c r="I769" s="9">
        <f t="shared" ca="1" si="88"/>
        <v>0.25</v>
      </c>
      <c r="J769" s="1" t="str">
        <f t="shared" si="89"/>
        <v>February</v>
      </c>
      <c r="K769" s="1">
        <f t="shared" si="90"/>
        <v>2</v>
      </c>
      <c r="L769" s="1" t="str">
        <f t="shared" si="91"/>
        <v>2021</v>
      </c>
      <c r="M769" s="1">
        <f t="shared" si="92"/>
        <v>6</v>
      </c>
      <c r="N769" s="10">
        <f t="shared" si="93"/>
        <v>1</v>
      </c>
    </row>
    <row r="770" spans="1:14" x14ac:dyDescent="0.25">
      <c r="A770" s="7">
        <v>44234</v>
      </c>
      <c r="B770" s="1" t="s">
        <v>51</v>
      </c>
      <c r="C770" s="1" t="str">
        <f>VLOOKUP(B770,Datos1!$F$1:$H$52,3,FALSE)</f>
        <v>Corporation</v>
      </c>
      <c r="D770" s="1" t="str">
        <f ca="1">VLOOKUP(IF(RANDBETWEEN(1,100)&lt;=60, 1, IF(RANDBETWEEN(1,100)&lt;=75, 2, 3)),Datos1!$B$62:$C$64,2,FALSE)</f>
        <v>FMCG</v>
      </c>
      <c r="E770" s="1" t="str">
        <f ca="1">VLOOKUP(IF(RANDBETWEEN(1,100)&lt;=70, 1, IF(RANDBETWEEN(1,100)&lt;=70+10, 2, IF(RANDBETWEEN(1,100)&lt;=70+10+10, 3, IF(RANDBETWEEN(1,100)&lt;=70+10+10+10, 4, 5)))),Datos1!$B$66:$C$70,2,FALSE)</f>
        <v>Paid</v>
      </c>
      <c r="F770" s="1" t="str">
        <f>VLOOKUP(B770,Datos1!$F$1:$H$52,2,FALSE)</f>
        <v>California</v>
      </c>
      <c r="G770" s="8">
        <f t="shared" ca="1" si="94"/>
        <v>1633150</v>
      </c>
      <c r="H770" s="8">
        <f t="shared" ca="1" si="95"/>
        <v>963558.5</v>
      </c>
      <c r="I770" s="9">
        <f t="shared" ref="I770:I833" ca="1" si="96">IF(D770="FMCG",(RANDBETWEEN(35,65)/100),IF(D770="Industrial cereal products",(RANDBETWEEN(15,35)/100),(RANDBETWEEN(20,40)/100)))</f>
        <v>0.59</v>
      </c>
      <c r="J770" s="1" t="str">
        <f t="shared" ref="J770:J833" si="97">IF(TEXT(A770,"MMMM")="enero","January",IF(TEXT(A770,"MMMM")="febrero","February",IF(TEXT(A770,"MMMM")="marzo","March",IF(TEXT(A770,"MMMM")="abril","April",
IF(TEXT(A770,"MMMM")="mayo","May",IF(TEXT(A770,"MMMM")="junio","June",IF(TEXT(A770,"MMMM")="julio","July",IF(TEXT(A770,"MMMM")="agosto","August",
IF(TEXT(A770,"MMMM")="Septiembre","September",IF(TEXT(A770,"MMMM")="Octubre","October",IF(TEXT(A770,"MMMM")="noviembre","November","December")))))))))))</f>
        <v>February</v>
      </c>
      <c r="K770" s="1">
        <f t="shared" ref="K770:K833" si="98">MONTH(A770)</f>
        <v>2</v>
      </c>
      <c r="L770" s="1" t="str">
        <f t="shared" ref="L770:L833" si="99">TEXT(A770,"AAAA")</f>
        <v>2021</v>
      </c>
      <c r="M770" s="1">
        <f t="shared" ref="M770:M833" si="100">WEEKNUM(A770,2)</f>
        <v>6</v>
      </c>
      <c r="N770" s="10">
        <f t="shared" ref="N770:N833" si="101">INT((MONTH(A770)-1)/3)+1</f>
        <v>1</v>
      </c>
    </row>
    <row r="771" spans="1:14" x14ac:dyDescent="0.25">
      <c r="A771" s="7">
        <v>44235</v>
      </c>
      <c r="B771" s="1" t="s">
        <v>15</v>
      </c>
      <c r="C771" s="1" t="str">
        <f>VLOOKUP(B771,Datos1!$F$1:$H$52,3,FALSE)</f>
        <v>Medium-sized business</v>
      </c>
      <c r="D771" s="1" t="str">
        <f ca="1">VLOOKUP(IF(RANDBETWEEN(1,100)&lt;=60, 1, IF(RANDBETWEEN(1,100)&lt;=75, 2, 3)),Datos1!$B$62:$C$64,2,FALSE)</f>
        <v>Contract Manufacturing</v>
      </c>
      <c r="E771" s="1" t="str">
        <f ca="1">VLOOKUP(IF(RANDBETWEEN(1,100)&lt;=70, 1, IF(RANDBETWEEN(1,100)&lt;=70+10, 2, IF(RANDBETWEEN(1,100)&lt;=70+10+10, 3, IF(RANDBETWEEN(1,100)&lt;=70+10+10+10, 4, 5)))),Datos1!$B$66:$C$70,2,FALSE)</f>
        <v>Overdue</v>
      </c>
      <c r="F771" s="1" t="str">
        <f>VLOOKUP(B771,Datos1!$F$1:$H$52,2,FALSE)</f>
        <v>Míchigan</v>
      </c>
      <c r="G771" s="8">
        <f t="shared" ref="G771:G834" ca="1" si="102">IF(C771="Small business",RANDBETWEEN(70000,250000),IF(C771="Medium-sized business",RANDBETWEEN(250000,500000),RANDBETWEEN(500000,1800000)))</f>
        <v>419657</v>
      </c>
      <c r="H771" s="8">
        <f t="shared" ref="H771:H834" ca="1" si="103">G771*I771</f>
        <v>134290.23999999999</v>
      </c>
      <c r="I771" s="9">
        <f t="shared" ca="1" si="96"/>
        <v>0.32</v>
      </c>
      <c r="J771" s="1" t="str">
        <f t="shared" si="97"/>
        <v>February</v>
      </c>
      <c r="K771" s="1">
        <f t="shared" si="98"/>
        <v>2</v>
      </c>
      <c r="L771" s="1" t="str">
        <f t="shared" si="99"/>
        <v>2021</v>
      </c>
      <c r="M771" s="1">
        <f t="shared" si="100"/>
        <v>7</v>
      </c>
      <c r="N771" s="10">
        <f t="shared" si="101"/>
        <v>1</v>
      </c>
    </row>
    <row r="772" spans="1:14" x14ac:dyDescent="0.25">
      <c r="A772" s="7">
        <v>44236</v>
      </c>
      <c r="B772" s="1" t="s">
        <v>46</v>
      </c>
      <c r="C772" s="1" t="str">
        <f>VLOOKUP(B772,Datos1!$F$1:$H$52,3,FALSE)</f>
        <v>Corporation</v>
      </c>
      <c r="D772" s="1" t="str">
        <f ca="1">VLOOKUP(IF(RANDBETWEEN(1,100)&lt;=60, 1, IF(RANDBETWEEN(1,100)&lt;=75, 2, 3)),Datos1!$B$62:$C$64,2,FALSE)</f>
        <v>FMCG</v>
      </c>
      <c r="E772" s="1" t="str">
        <f ca="1">VLOOKUP(IF(RANDBETWEEN(1,100)&lt;=70, 1, IF(RANDBETWEEN(1,100)&lt;=70+10, 2, IF(RANDBETWEEN(1,100)&lt;=70+10+10, 3, IF(RANDBETWEEN(1,100)&lt;=70+10+10+10, 4, 5)))),Datos1!$B$66:$C$70,2,FALSE)</f>
        <v>Paid</v>
      </c>
      <c r="F772" s="1" t="str">
        <f>VLOOKUP(B772,Datos1!$F$1:$H$52,2,FALSE)</f>
        <v>Tennessee</v>
      </c>
      <c r="G772" s="8">
        <f t="shared" ca="1" si="102"/>
        <v>617967</v>
      </c>
      <c r="H772" s="8">
        <f t="shared" ca="1" si="103"/>
        <v>247186.80000000002</v>
      </c>
      <c r="I772" s="9">
        <f t="shared" ca="1" si="96"/>
        <v>0.4</v>
      </c>
      <c r="J772" s="1" t="str">
        <f t="shared" si="97"/>
        <v>February</v>
      </c>
      <c r="K772" s="1">
        <f t="shared" si="98"/>
        <v>2</v>
      </c>
      <c r="L772" s="1" t="str">
        <f t="shared" si="99"/>
        <v>2021</v>
      </c>
      <c r="M772" s="1">
        <f t="shared" si="100"/>
        <v>7</v>
      </c>
      <c r="N772" s="10">
        <f t="shared" si="101"/>
        <v>1</v>
      </c>
    </row>
    <row r="773" spans="1:14" x14ac:dyDescent="0.25">
      <c r="A773" s="7">
        <v>44237</v>
      </c>
      <c r="B773" s="1" t="s">
        <v>23</v>
      </c>
      <c r="C773" s="1" t="str">
        <f>VLOOKUP(B773,Datos1!$F$1:$H$52,3,FALSE)</f>
        <v>Corporation</v>
      </c>
      <c r="D773" s="1" t="str">
        <f ca="1">VLOOKUP(IF(RANDBETWEEN(1,100)&lt;=60, 1, IF(RANDBETWEEN(1,100)&lt;=75, 2, 3)),Datos1!$B$62:$C$64,2,FALSE)</f>
        <v>FMCG</v>
      </c>
      <c r="E773" s="1" t="str">
        <f ca="1">VLOOKUP(IF(RANDBETWEEN(1,100)&lt;=70, 1, IF(RANDBETWEEN(1,100)&lt;=70+10, 2, IF(RANDBETWEEN(1,100)&lt;=70+10+10, 3, IF(RANDBETWEEN(1,100)&lt;=70+10+10+10, 4, 5)))),Datos1!$B$66:$C$70,2,FALSE)</f>
        <v>Paid</v>
      </c>
      <c r="F773" s="1" t="str">
        <f>VLOOKUP(B773,Datos1!$F$1:$H$52,2,FALSE)</f>
        <v>Nueva Jersey</v>
      </c>
      <c r="G773" s="8">
        <f t="shared" ca="1" si="102"/>
        <v>725347</v>
      </c>
      <c r="H773" s="8">
        <f t="shared" ca="1" si="103"/>
        <v>427954.73</v>
      </c>
      <c r="I773" s="9">
        <f t="shared" ca="1" si="96"/>
        <v>0.59</v>
      </c>
      <c r="J773" s="1" t="str">
        <f t="shared" si="97"/>
        <v>February</v>
      </c>
      <c r="K773" s="1">
        <f t="shared" si="98"/>
        <v>2</v>
      </c>
      <c r="L773" s="1" t="str">
        <f t="shared" si="99"/>
        <v>2021</v>
      </c>
      <c r="M773" s="1">
        <f t="shared" si="100"/>
        <v>7</v>
      </c>
      <c r="N773" s="10">
        <f t="shared" si="101"/>
        <v>1</v>
      </c>
    </row>
    <row r="774" spans="1:14" x14ac:dyDescent="0.25">
      <c r="A774" s="7">
        <v>44238</v>
      </c>
      <c r="B774" s="1" t="s">
        <v>25</v>
      </c>
      <c r="C774" s="1" t="str">
        <f>VLOOKUP(B774,Datos1!$F$1:$H$52,3,FALSE)</f>
        <v>Corporation</v>
      </c>
      <c r="D774" s="1" t="str">
        <f ca="1">VLOOKUP(IF(RANDBETWEEN(1,100)&lt;=60, 1, IF(RANDBETWEEN(1,100)&lt;=75, 2, 3)),Datos1!$B$62:$C$64,2,FALSE)</f>
        <v>Contract Manufacturing</v>
      </c>
      <c r="E774" s="1" t="str">
        <f ca="1">VLOOKUP(IF(RANDBETWEEN(1,100)&lt;=70, 1, IF(RANDBETWEEN(1,100)&lt;=70+10, 2, IF(RANDBETWEEN(1,100)&lt;=70+10+10, 3, IF(RANDBETWEEN(1,100)&lt;=70+10+10+10, 4, 5)))),Datos1!$B$66:$C$70,2,FALSE)</f>
        <v>Paid</v>
      </c>
      <c r="F774" s="1" t="str">
        <f>VLOOKUP(B774,Datos1!$F$1:$H$52,2,FALSE)</f>
        <v>Míchigan</v>
      </c>
      <c r="G774" s="8">
        <f t="shared" ca="1" si="102"/>
        <v>850771</v>
      </c>
      <c r="H774" s="8">
        <f t="shared" ca="1" si="103"/>
        <v>323292.98</v>
      </c>
      <c r="I774" s="9">
        <f t="shared" ca="1" si="96"/>
        <v>0.38</v>
      </c>
      <c r="J774" s="1" t="str">
        <f t="shared" si="97"/>
        <v>February</v>
      </c>
      <c r="K774" s="1">
        <f t="shared" si="98"/>
        <v>2</v>
      </c>
      <c r="L774" s="1" t="str">
        <f t="shared" si="99"/>
        <v>2021</v>
      </c>
      <c r="M774" s="1">
        <f t="shared" si="100"/>
        <v>7</v>
      </c>
      <c r="N774" s="10">
        <f t="shared" si="101"/>
        <v>1</v>
      </c>
    </row>
    <row r="775" spans="1:14" x14ac:dyDescent="0.25">
      <c r="A775" s="7">
        <v>44239</v>
      </c>
      <c r="B775" s="1" t="s">
        <v>21</v>
      </c>
      <c r="C775" s="1" t="str">
        <f>VLOOKUP(B775,Datos1!$F$1:$H$52,3,FALSE)</f>
        <v>Medium-sized business</v>
      </c>
      <c r="D775" s="1" t="str">
        <f ca="1">VLOOKUP(IF(RANDBETWEEN(1,100)&lt;=60, 1, IF(RANDBETWEEN(1,100)&lt;=75, 2, 3)),Datos1!$B$62:$C$64,2,FALSE)</f>
        <v>FMCG</v>
      </c>
      <c r="E775" s="1" t="str">
        <f ca="1">VLOOKUP(IF(RANDBETWEEN(1,100)&lt;=70, 1, IF(RANDBETWEEN(1,100)&lt;=70+10, 2, IF(RANDBETWEEN(1,100)&lt;=70+10+10, 3, IF(RANDBETWEEN(1,100)&lt;=70+10+10+10, 4, 5)))),Datos1!$B$66:$C$70,2,FALSE)</f>
        <v>Pending</v>
      </c>
      <c r="F775" s="1" t="str">
        <f>VLOOKUP(B775,Datos1!$F$1:$H$52,2,FALSE)</f>
        <v>Carolina del Norte</v>
      </c>
      <c r="G775" s="8">
        <f t="shared" ca="1" si="102"/>
        <v>367940</v>
      </c>
      <c r="H775" s="8">
        <f t="shared" ca="1" si="103"/>
        <v>143496.6</v>
      </c>
      <c r="I775" s="9">
        <f t="shared" ca="1" si="96"/>
        <v>0.39</v>
      </c>
      <c r="J775" s="1" t="str">
        <f t="shared" si="97"/>
        <v>February</v>
      </c>
      <c r="K775" s="1">
        <f t="shared" si="98"/>
        <v>2</v>
      </c>
      <c r="L775" s="1" t="str">
        <f t="shared" si="99"/>
        <v>2021</v>
      </c>
      <c r="M775" s="1">
        <f t="shared" si="100"/>
        <v>7</v>
      </c>
      <c r="N775" s="10">
        <f t="shared" si="101"/>
        <v>1</v>
      </c>
    </row>
    <row r="776" spans="1:14" x14ac:dyDescent="0.25">
      <c r="A776" s="7">
        <v>44240</v>
      </c>
      <c r="B776" s="1" t="s">
        <v>38</v>
      </c>
      <c r="C776" s="1" t="str">
        <f>VLOOKUP(B776,Datos1!$F$1:$H$52,3,FALSE)</f>
        <v>Small business</v>
      </c>
      <c r="D776" s="1" t="str">
        <f ca="1">VLOOKUP(IF(RANDBETWEEN(1,100)&lt;=60, 1, IF(RANDBETWEEN(1,100)&lt;=75, 2, 3)),Datos1!$B$62:$C$64,2,FALSE)</f>
        <v>FMCG</v>
      </c>
      <c r="E776" s="1" t="str">
        <f ca="1">VLOOKUP(IF(RANDBETWEEN(1,100)&lt;=70, 1, IF(RANDBETWEEN(1,100)&lt;=70+10, 2, IF(RANDBETWEEN(1,100)&lt;=70+10+10, 3, IF(RANDBETWEEN(1,100)&lt;=70+10+10+10, 4, 5)))),Datos1!$B$66:$C$70,2,FALSE)</f>
        <v>Pending</v>
      </c>
      <c r="F776" s="1" t="str">
        <f>VLOOKUP(B776,Datos1!$F$1:$H$52,2,FALSE)</f>
        <v>Tennessee</v>
      </c>
      <c r="G776" s="8">
        <f t="shared" ca="1" si="102"/>
        <v>245557</v>
      </c>
      <c r="H776" s="8">
        <f t="shared" ca="1" si="103"/>
        <v>100678.37</v>
      </c>
      <c r="I776" s="9">
        <f t="shared" ca="1" si="96"/>
        <v>0.41</v>
      </c>
      <c r="J776" s="1" t="str">
        <f t="shared" si="97"/>
        <v>February</v>
      </c>
      <c r="K776" s="1">
        <f t="shared" si="98"/>
        <v>2</v>
      </c>
      <c r="L776" s="1" t="str">
        <f t="shared" si="99"/>
        <v>2021</v>
      </c>
      <c r="M776" s="1">
        <f t="shared" si="100"/>
        <v>7</v>
      </c>
      <c r="N776" s="10">
        <f t="shared" si="101"/>
        <v>1</v>
      </c>
    </row>
    <row r="777" spans="1:14" x14ac:dyDescent="0.25">
      <c r="A777" s="7">
        <v>44241</v>
      </c>
      <c r="B777" s="1" t="s">
        <v>15</v>
      </c>
      <c r="C777" s="1" t="str">
        <f>VLOOKUP(B777,Datos1!$F$1:$H$52,3,FALSE)</f>
        <v>Medium-sized business</v>
      </c>
      <c r="D777" s="1" t="str">
        <f ca="1">VLOOKUP(IF(RANDBETWEEN(1,100)&lt;=60, 1, IF(RANDBETWEEN(1,100)&lt;=75, 2, 3)),Datos1!$B$62:$C$64,2,FALSE)</f>
        <v>FMCG</v>
      </c>
      <c r="E777" s="1" t="str">
        <f ca="1">VLOOKUP(IF(RANDBETWEEN(1,100)&lt;=70, 1, IF(RANDBETWEEN(1,100)&lt;=70+10, 2, IF(RANDBETWEEN(1,100)&lt;=70+10+10, 3, IF(RANDBETWEEN(1,100)&lt;=70+10+10+10, 4, 5)))),Datos1!$B$66:$C$70,2,FALSE)</f>
        <v>Overdue</v>
      </c>
      <c r="F777" s="1" t="str">
        <f>VLOOKUP(B777,Datos1!$F$1:$H$52,2,FALSE)</f>
        <v>Míchigan</v>
      </c>
      <c r="G777" s="8">
        <f t="shared" ca="1" si="102"/>
        <v>420071</v>
      </c>
      <c r="H777" s="8">
        <f t="shared" ca="1" si="103"/>
        <v>168028.40000000002</v>
      </c>
      <c r="I777" s="9">
        <f t="shared" ca="1" si="96"/>
        <v>0.4</v>
      </c>
      <c r="J777" s="1" t="str">
        <f t="shared" si="97"/>
        <v>February</v>
      </c>
      <c r="K777" s="1">
        <f t="shared" si="98"/>
        <v>2</v>
      </c>
      <c r="L777" s="1" t="str">
        <f t="shared" si="99"/>
        <v>2021</v>
      </c>
      <c r="M777" s="1">
        <f t="shared" si="100"/>
        <v>7</v>
      </c>
      <c r="N777" s="10">
        <f t="shared" si="101"/>
        <v>1</v>
      </c>
    </row>
    <row r="778" spans="1:14" x14ac:dyDescent="0.25">
      <c r="A778" s="7">
        <v>44242</v>
      </c>
      <c r="B778" s="1" t="s">
        <v>20</v>
      </c>
      <c r="C778" s="1" t="str">
        <f>VLOOKUP(B778,Datos1!$F$1:$H$52,3,FALSE)</f>
        <v>Corporation</v>
      </c>
      <c r="D778" s="1" t="str">
        <f ca="1">VLOOKUP(IF(RANDBETWEEN(1,100)&lt;=60, 1, IF(RANDBETWEEN(1,100)&lt;=75, 2, 3)),Datos1!$B$62:$C$64,2,FALSE)</f>
        <v>FMCG</v>
      </c>
      <c r="E778" s="1" t="str">
        <f ca="1">VLOOKUP(IF(RANDBETWEEN(1,100)&lt;=70, 1, IF(RANDBETWEEN(1,100)&lt;=70+10, 2, IF(RANDBETWEEN(1,100)&lt;=70+10+10, 3, IF(RANDBETWEEN(1,100)&lt;=70+10+10+10, 4, 5)))),Datos1!$B$66:$C$70,2,FALSE)</f>
        <v>Paid</v>
      </c>
      <c r="F778" s="1" t="str">
        <f>VLOOKUP(B778,Datos1!$F$1:$H$52,2,FALSE)</f>
        <v>Georgia</v>
      </c>
      <c r="G778" s="8">
        <f t="shared" ca="1" si="102"/>
        <v>906848</v>
      </c>
      <c r="H778" s="8">
        <f t="shared" ca="1" si="103"/>
        <v>435287.03999999998</v>
      </c>
      <c r="I778" s="9">
        <f t="shared" ca="1" si="96"/>
        <v>0.48</v>
      </c>
      <c r="J778" s="1" t="str">
        <f t="shared" si="97"/>
        <v>February</v>
      </c>
      <c r="K778" s="1">
        <f t="shared" si="98"/>
        <v>2</v>
      </c>
      <c r="L778" s="1" t="str">
        <f t="shared" si="99"/>
        <v>2021</v>
      </c>
      <c r="M778" s="1">
        <f t="shared" si="100"/>
        <v>8</v>
      </c>
      <c r="N778" s="10">
        <f t="shared" si="101"/>
        <v>1</v>
      </c>
    </row>
    <row r="779" spans="1:14" x14ac:dyDescent="0.25">
      <c r="A779" s="7">
        <v>44243</v>
      </c>
      <c r="B779" s="1" t="s">
        <v>48</v>
      </c>
      <c r="C779" s="1" t="str">
        <f>VLOOKUP(B779,Datos1!$F$1:$H$52,3,FALSE)</f>
        <v>Corporation</v>
      </c>
      <c r="D779" s="1" t="str">
        <f ca="1">VLOOKUP(IF(RANDBETWEEN(1,100)&lt;=60, 1, IF(RANDBETWEEN(1,100)&lt;=75, 2, 3)),Datos1!$B$62:$C$64,2,FALSE)</f>
        <v>Contract Manufacturing</v>
      </c>
      <c r="E779" s="1" t="str">
        <f ca="1">VLOOKUP(IF(RANDBETWEEN(1,100)&lt;=70, 1, IF(RANDBETWEEN(1,100)&lt;=70+10, 2, IF(RANDBETWEEN(1,100)&lt;=70+10+10, 3, IF(RANDBETWEEN(1,100)&lt;=70+10+10+10, 4, 5)))),Datos1!$B$66:$C$70,2,FALSE)</f>
        <v>Paid</v>
      </c>
      <c r="F779" s="1" t="str">
        <f>VLOOKUP(B779,Datos1!$F$1:$H$52,2,FALSE)</f>
        <v>California</v>
      </c>
      <c r="G779" s="8">
        <f t="shared" ca="1" si="102"/>
        <v>548939</v>
      </c>
      <c r="H779" s="8">
        <f t="shared" ca="1" si="103"/>
        <v>164681.69999999998</v>
      </c>
      <c r="I779" s="9">
        <f t="shared" ca="1" si="96"/>
        <v>0.3</v>
      </c>
      <c r="J779" s="1" t="str">
        <f t="shared" si="97"/>
        <v>February</v>
      </c>
      <c r="K779" s="1">
        <f t="shared" si="98"/>
        <v>2</v>
      </c>
      <c r="L779" s="1" t="str">
        <f t="shared" si="99"/>
        <v>2021</v>
      </c>
      <c r="M779" s="1">
        <f t="shared" si="100"/>
        <v>8</v>
      </c>
      <c r="N779" s="10">
        <f t="shared" si="101"/>
        <v>1</v>
      </c>
    </row>
    <row r="780" spans="1:14" x14ac:dyDescent="0.25">
      <c r="A780" s="7">
        <v>44244</v>
      </c>
      <c r="B780" s="1" t="s">
        <v>26</v>
      </c>
      <c r="C780" s="1" t="str">
        <f>VLOOKUP(B780,Datos1!$F$1:$H$52,3,FALSE)</f>
        <v>Corporation</v>
      </c>
      <c r="D780" s="1" t="str">
        <f ca="1">VLOOKUP(IF(RANDBETWEEN(1,100)&lt;=60, 1, IF(RANDBETWEEN(1,100)&lt;=75, 2, 3)),Datos1!$B$62:$C$64,2,FALSE)</f>
        <v>Industrial cereal products</v>
      </c>
      <c r="E780" s="1" t="str">
        <f ca="1">VLOOKUP(IF(RANDBETWEEN(1,100)&lt;=70, 1, IF(RANDBETWEEN(1,100)&lt;=70+10, 2, IF(RANDBETWEEN(1,100)&lt;=70+10+10, 3, IF(RANDBETWEEN(1,100)&lt;=70+10+10+10, 4, 5)))),Datos1!$B$66:$C$70,2,FALSE)</f>
        <v>Paid</v>
      </c>
      <c r="F780" s="1" t="str">
        <f>VLOOKUP(B780,Datos1!$F$1:$H$52,2,FALSE)</f>
        <v>Nueva Jersey</v>
      </c>
      <c r="G780" s="8">
        <f t="shared" ca="1" si="102"/>
        <v>775615</v>
      </c>
      <c r="H780" s="8">
        <f t="shared" ca="1" si="103"/>
        <v>217172.2</v>
      </c>
      <c r="I780" s="9">
        <f t="shared" ca="1" si="96"/>
        <v>0.28000000000000003</v>
      </c>
      <c r="J780" s="1" t="str">
        <f t="shared" si="97"/>
        <v>February</v>
      </c>
      <c r="K780" s="1">
        <f t="shared" si="98"/>
        <v>2</v>
      </c>
      <c r="L780" s="1" t="str">
        <f t="shared" si="99"/>
        <v>2021</v>
      </c>
      <c r="M780" s="1">
        <f t="shared" si="100"/>
        <v>8</v>
      </c>
      <c r="N780" s="10">
        <f t="shared" si="101"/>
        <v>1</v>
      </c>
    </row>
    <row r="781" spans="1:14" x14ac:dyDescent="0.25">
      <c r="A781" s="7">
        <v>44245</v>
      </c>
      <c r="B781" s="1" t="s">
        <v>53</v>
      </c>
      <c r="C781" s="1" t="str">
        <f>VLOOKUP(B781,Datos1!$F$1:$H$52,3,FALSE)</f>
        <v>Medium-sized business</v>
      </c>
      <c r="D781" s="1" t="str">
        <f ca="1">VLOOKUP(IF(RANDBETWEEN(1,100)&lt;=60, 1, IF(RANDBETWEEN(1,100)&lt;=75, 2, 3)),Datos1!$B$62:$C$64,2,FALSE)</f>
        <v>FMCG</v>
      </c>
      <c r="E781" s="1" t="str">
        <f ca="1">VLOOKUP(IF(RANDBETWEEN(1,100)&lt;=70, 1, IF(RANDBETWEEN(1,100)&lt;=70+10, 2, IF(RANDBETWEEN(1,100)&lt;=70+10+10, 3, IF(RANDBETWEEN(1,100)&lt;=70+10+10+10, 4, 5)))),Datos1!$B$66:$C$70,2,FALSE)</f>
        <v>Paid</v>
      </c>
      <c r="F781" s="1" t="str">
        <f>VLOOKUP(B781,Datos1!$F$1:$H$52,2,FALSE)</f>
        <v>Florida</v>
      </c>
      <c r="G781" s="8">
        <f t="shared" ca="1" si="102"/>
        <v>335477</v>
      </c>
      <c r="H781" s="8">
        <f t="shared" ca="1" si="103"/>
        <v>134190.80000000002</v>
      </c>
      <c r="I781" s="9">
        <f t="shared" ca="1" si="96"/>
        <v>0.4</v>
      </c>
      <c r="J781" s="1" t="str">
        <f t="shared" si="97"/>
        <v>February</v>
      </c>
      <c r="K781" s="1">
        <f t="shared" si="98"/>
        <v>2</v>
      </c>
      <c r="L781" s="1" t="str">
        <f t="shared" si="99"/>
        <v>2021</v>
      </c>
      <c r="M781" s="1">
        <f t="shared" si="100"/>
        <v>8</v>
      </c>
      <c r="N781" s="10">
        <f t="shared" si="101"/>
        <v>1</v>
      </c>
    </row>
    <row r="782" spans="1:14" x14ac:dyDescent="0.25">
      <c r="A782" s="7">
        <v>44246</v>
      </c>
      <c r="B782" s="1" t="s">
        <v>25</v>
      </c>
      <c r="C782" s="1" t="str">
        <f>VLOOKUP(B782,Datos1!$F$1:$H$52,3,FALSE)</f>
        <v>Corporation</v>
      </c>
      <c r="D782" s="1" t="str">
        <f ca="1">VLOOKUP(IF(RANDBETWEEN(1,100)&lt;=60, 1, IF(RANDBETWEEN(1,100)&lt;=75, 2, 3)),Datos1!$B$62:$C$64,2,FALSE)</f>
        <v>FMCG</v>
      </c>
      <c r="E782" s="1" t="str">
        <f ca="1">VLOOKUP(IF(RANDBETWEEN(1,100)&lt;=70, 1, IF(RANDBETWEEN(1,100)&lt;=70+10, 2, IF(RANDBETWEEN(1,100)&lt;=70+10+10, 3, IF(RANDBETWEEN(1,100)&lt;=70+10+10+10, 4, 5)))),Datos1!$B$66:$C$70,2,FALSE)</f>
        <v>Paid</v>
      </c>
      <c r="F782" s="1" t="str">
        <f>VLOOKUP(B782,Datos1!$F$1:$H$52,2,FALSE)</f>
        <v>Míchigan</v>
      </c>
      <c r="G782" s="8">
        <f t="shared" ca="1" si="102"/>
        <v>1575828</v>
      </c>
      <c r="H782" s="8">
        <f t="shared" ca="1" si="103"/>
        <v>835188.84000000008</v>
      </c>
      <c r="I782" s="9">
        <f t="shared" ca="1" si="96"/>
        <v>0.53</v>
      </c>
      <c r="J782" s="1" t="str">
        <f t="shared" si="97"/>
        <v>February</v>
      </c>
      <c r="K782" s="1">
        <f t="shared" si="98"/>
        <v>2</v>
      </c>
      <c r="L782" s="1" t="str">
        <f t="shared" si="99"/>
        <v>2021</v>
      </c>
      <c r="M782" s="1">
        <f t="shared" si="100"/>
        <v>8</v>
      </c>
      <c r="N782" s="10">
        <f t="shared" si="101"/>
        <v>1</v>
      </c>
    </row>
    <row r="783" spans="1:14" x14ac:dyDescent="0.25">
      <c r="A783" s="7">
        <v>44247</v>
      </c>
      <c r="B783" s="1" t="s">
        <v>21</v>
      </c>
      <c r="C783" s="1" t="str">
        <f>VLOOKUP(B783,Datos1!$F$1:$H$52,3,FALSE)</f>
        <v>Medium-sized business</v>
      </c>
      <c r="D783" s="1" t="str">
        <f ca="1">VLOOKUP(IF(RANDBETWEEN(1,100)&lt;=60, 1, IF(RANDBETWEEN(1,100)&lt;=75, 2, 3)),Datos1!$B$62:$C$64,2,FALSE)</f>
        <v>Contract Manufacturing</v>
      </c>
      <c r="E783" s="1" t="str">
        <f ca="1">VLOOKUP(IF(RANDBETWEEN(1,100)&lt;=70, 1, IF(RANDBETWEEN(1,100)&lt;=70+10, 2, IF(RANDBETWEEN(1,100)&lt;=70+10+10, 3, IF(RANDBETWEEN(1,100)&lt;=70+10+10+10, 4, 5)))),Datos1!$B$66:$C$70,2,FALSE)</f>
        <v>Paid</v>
      </c>
      <c r="F783" s="1" t="str">
        <f>VLOOKUP(B783,Datos1!$F$1:$H$52,2,FALSE)</f>
        <v>Carolina del Norte</v>
      </c>
      <c r="G783" s="8">
        <f t="shared" ca="1" si="102"/>
        <v>388902</v>
      </c>
      <c r="H783" s="8">
        <f t="shared" ca="1" si="103"/>
        <v>151671.78</v>
      </c>
      <c r="I783" s="9">
        <f t="shared" ca="1" si="96"/>
        <v>0.39</v>
      </c>
      <c r="J783" s="1" t="str">
        <f t="shared" si="97"/>
        <v>February</v>
      </c>
      <c r="K783" s="1">
        <f t="shared" si="98"/>
        <v>2</v>
      </c>
      <c r="L783" s="1" t="str">
        <f t="shared" si="99"/>
        <v>2021</v>
      </c>
      <c r="M783" s="1">
        <f t="shared" si="100"/>
        <v>8</v>
      </c>
      <c r="N783" s="10">
        <f t="shared" si="101"/>
        <v>1</v>
      </c>
    </row>
    <row r="784" spans="1:14" x14ac:dyDescent="0.25">
      <c r="A784" s="7">
        <v>44248</v>
      </c>
      <c r="B784" s="1" t="s">
        <v>12</v>
      </c>
      <c r="C784" s="1" t="str">
        <f>VLOOKUP(B784,Datos1!$F$1:$H$52,3,FALSE)</f>
        <v>Corporation</v>
      </c>
      <c r="D784" s="1" t="str">
        <f ca="1">VLOOKUP(IF(RANDBETWEEN(1,100)&lt;=60, 1, IF(RANDBETWEEN(1,100)&lt;=75, 2, 3)),Datos1!$B$62:$C$64,2,FALSE)</f>
        <v>FMCG</v>
      </c>
      <c r="E784" s="1" t="str">
        <f ca="1">VLOOKUP(IF(RANDBETWEEN(1,100)&lt;=70, 1, IF(RANDBETWEEN(1,100)&lt;=70+10, 2, IF(RANDBETWEEN(1,100)&lt;=70+10+10, 3, IF(RANDBETWEEN(1,100)&lt;=70+10+10+10, 4, 5)))),Datos1!$B$66:$C$70,2,FALSE)</f>
        <v>Paid</v>
      </c>
      <c r="F784" s="1" t="str">
        <f>VLOOKUP(B784,Datos1!$F$1:$H$52,2,FALSE)</f>
        <v>Washington</v>
      </c>
      <c r="G784" s="8">
        <f t="shared" ca="1" si="102"/>
        <v>937039</v>
      </c>
      <c r="H784" s="8">
        <f t="shared" ca="1" si="103"/>
        <v>590334.56999999995</v>
      </c>
      <c r="I784" s="9">
        <f t="shared" ca="1" si="96"/>
        <v>0.63</v>
      </c>
      <c r="J784" s="1" t="str">
        <f t="shared" si="97"/>
        <v>February</v>
      </c>
      <c r="K784" s="1">
        <f t="shared" si="98"/>
        <v>2</v>
      </c>
      <c r="L784" s="1" t="str">
        <f t="shared" si="99"/>
        <v>2021</v>
      </c>
      <c r="M784" s="1">
        <f t="shared" si="100"/>
        <v>8</v>
      </c>
      <c r="N784" s="10">
        <f t="shared" si="101"/>
        <v>1</v>
      </c>
    </row>
    <row r="785" spans="1:14" x14ac:dyDescent="0.25">
      <c r="A785" s="7">
        <v>44249</v>
      </c>
      <c r="B785" s="1" t="s">
        <v>43</v>
      </c>
      <c r="C785" s="1" t="str">
        <f>VLOOKUP(B785,Datos1!$F$1:$H$52,3,FALSE)</f>
        <v>Corporation</v>
      </c>
      <c r="D785" s="1" t="str">
        <f ca="1">VLOOKUP(IF(RANDBETWEEN(1,100)&lt;=60, 1, IF(RANDBETWEEN(1,100)&lt;=75, 2, 3)),Datos1!$B$62:$C$64,2,FALSE)</f>
        <v>FMCG</v>
      </c>
      <c r="E785" s="1" t="str">
        <f ca="1">VLOOKUP(IF(RANDBETWEEN(1,100)&lt;=70, 1, IF(RANDBETWEEN(1,100)&lt;=70+10, 2, IF(RANDBETWEEN(1,100)&lt;=70+10+10, 3, IF(RANDBETWEEN(1,100)&lt;=70+10+10+10, 4, 5)))),Datos1!$B$66:$C$70,2,FALSE)</f>
        <v>Paid</v>
      </c>
      <c r="F785" s="1" t="str">
        <f>VLOOKUP(B785,Datos1!$F$1:$H$52,2,FALSE)</f>
        <v>Massachusetts</v>
      </c>
      <c r="G785" s="8">
        <f t="shared" ca="1" si="102"/>
        <v>1215911</v>
      </c>
      <c r="H785" s="8">
        <f t="shared" ca="1" si="103"/>
        <v>717387.49</v>
      </c>
      <c r="I785" s="9">
        <f t="shared" ca="1" si="96"/>
        <v>0.59</v>
      </c>
      <c r="J785" s="1" t="str">
        <f t="shared" si="97"/>
        <v>February</v>
      </c>
      <c r="K785" s="1">
        <f t="shared" si="98"/>
        <v>2</v>
      </c>
      <c r="L785" s="1" t="str">
        <f t="shared" si="99"/>
        <v>2021</v>
      </c>
      <c r="M785" s="1">
        <f t="shared" si="100"/>
        <v>9</v>
      </c>
      <c r="N785" s="10">
        <f t="shared" si="101"/>
        <v>1</v>
      </c>
    </row>
    <row r="786" spans="1:14" x14ac:dyDescent="0.25">
      <c r="A786" s="7">
        <v>44250</v>
      </c>
      <c r="B786" s="1" t="s">
        <v>43</v>
      </c>
      <c r="C786" s="1" t="str">
        <f>VLOOKUP(B786,Datos1!$F$1:$H$52,3,FALSE)</f>
        <v>Corporation</v>
      </c>
      <c r="D786" s="1" t="str">
        <f ca="1">VLOOKUP(IF(RANDBETWEEN(1,100)&lt;=60, 1, IF(RANDBETWEEN(1,100)&lt;=75, 2, 3)),Datos1!$B$62:$C$64,2,FALSE)</f>
        <v>FMCG</v>
      </c>
      <c r="E786" s="1" t="str">
        <f ca="1">VLOOKUP(IF(RANDBETWEEN(1,100)&lt;=70, 1, IF(RANDBETWEEN(1,100)&lt;=70+10, 2, IF(RANDBETWEEN(1,100)&lt;=70+10+10, 3, IF(RANDBETWEEN(1,100)&lt;=70+10+10+10, 4, 5)))),Datos1!$B$66:$C$70,2,FALSE)</f>
        <v>Paid</v>
      </c>
      <c r="F786" s="1" t="str">
        <f>VLOOKUP(B786,Datos1!$F$1:$H$52,2,FALSE)</f>
        <v>Massachusetts</v>
      </c>
      <c r="G786" s="8">
        <f t="shared" ca="1" si="102"/>
        <v>1233447</v>
      </c>
      <c r="H786" s="8">
        <f t="shared" ca="1" si="103"/>
        <v>592054.55999999994</v>
      </c>
      <c r="I786" s="9">
        <f t="shared" ca="1" si="96"/>
        <v>0.48</v>
      </c>
      <c r="J786" s="1" t="str">
        <f t="shared" si="97"/>
        <v>February</v>
      </c>
      <c r="K786" s="1">
        <f t="shared" si="98"/>
        <v>2</v>
      </c>
      <c r="L786" s="1" t="str">
        <f t="shared" si="99"/>
        <v>2021</v>
      </c>
      <c r="M786" s="1">
        <f t="shared" si="100"/>
        <v>9</v>
      </c>
      <c r="N786" s="10">
        <f t="shared" si="101"/>
        <v>1</v>
      </c>
    </row>
    <row r="787" spans="1:14" x14ac:dyDescent="0.25">
      <c r="A787" s="7">
        <v>44251</v>
      </c>
      <c r="B787" s="1" t="s">
        <v>28</v>
      </c>
      <c r="C787" s="1" t="str">
        <f>VLOOKUP(B787,Datos1!$F$1:$H$52,3,FALSE)</f>
        <v>Corporation</v>
      </c>
      <c r="D787" s="1" t="str">
        <f ca="1">VLOOKUP(IF(RANDBETWEEN(1,100)&lt;=60, 1, IF(RANDBETWEEN(1,100)&lt;=75, 2, 3)),Datos1!$B$62:$C$64,2,FALSE)</f>
        <v>FMCG</v>
      </c>
      <c r="E787" s="1" t="str">
        <f ca="1">VLOOKUP(IF(RANDBETWEEN(1,100)&lt;=70, 1, IF(RANDBETWEEN(1,100)&lt;=70+10, 2, IF(RANDBETWEEN(1,100)&lt;=70+10+10, 3, IF(RANDBETWEEN(1,100)&lt;=70+10+10+10, 4, 5)))),Datos1!$B$66:$C$70,2,FALSE)</f>
        <v>Paid</v>
      </c>
      <c r="F787" s="1" t="str">
        <f>VLOOKUP(B787,Datos1!$F$1:$H$52,2,FALSE)</f>
        <v>Texas</v>
      </c>
      <c r="G787" s="8">
        <f t="shared" ca="1" si="102"/>
        <v>1690751</v>
      </c>
      <c r="H787" s="8">
        <f t="shared" ca="1" si="103"/>
        <v>1014450.6</v>
      </c>
      <c r="I787" s="9">
        <f t="shared" ca="1" si="96"/>
        <v>0.6</v>
      </c>
      <c r="J787" s="1" t="str">
        <f t="shared" si="97"/>
        <v>February</v>
      </c>
      <c r="K787" s="1">
        <f t="shared" si="98"/>
        <v>2</v>
      </c>
      <c r="L787" s="1" t="str">
        <f t="shared" si="99"/>
        <v>2021</v>
      </c>
      <c r="M787" s="1">
        <f t="shared" si="100"/>
        <v>9</v>
      </c>
      <c r="N787" s="10">
        <f t="shared" si="101"/>
        <v>1</v>
      </c>
    </row>
    <row r="788" spans="1:14" x14ac:dyDescent="0.25">
      <c r="A788" s="7">
        <v>44252</v>
      </c>
      <c r="B788" s="1" t="s">
        <v>20</v>
      </c>
      <c r="C788" s="1" t="str">
        <f>VLOOKUP(B788,Datos1!$F$1:$H$52,3,FALSE)</f>
        <v>Corporation</v>
      </c>
      <c r="D788" s="1" t="str">
        <f ca="1">VLOOKUP(IF(RANDBETWEEN(1,100)&lt;=60, 1, IF(RANDBETWEEN(1,100)&lt;=75, 2, 3)),Datos1!$B$62:$C$64,2,FALSE)</f>
        <v>FMCG</v>
      </c>
      <c r="E788" s="1" t="str">
        <f ca="1">VLOOKUP(IF(RANDBETWEEN(1,100)&lt;=70, 1, IF(RANDBETWEEN(1,100)&lt;=70+10, 2, IF(RANDBETWEEN(1,100)&lt;=70+10+10, 3, IF(RANDBETWEEN(1,100)&lt;=70+10+10+10, 4, 5)))),Datos1!$B$66:$C$70,2,FALSE)</f>
        <v>Pending</v>
      </c>
      <c r="F788" s="1" t="str">
        <f>VLOOKUP(B788,Datos1!$F$1:$H$52,2,FALSE)</f>
        <v>Georgia</v>
      </c>
      <c r="G788" s="8">
        <f t="shared" ca="1" si="102"/>
        <v>771376</v>
      </c>
      <c r="H788" s="8">
        <f t="shared" ca="1" si="103"/>
        <v>401115.52</v>
      </c>
      <c r="I788" s="9">
        <f t="shared" ca="1" si="96"/>
        <v>0.52</v>
      </c>
      <c r="J788" s="1" t="str">
        <f t="shared" si="97"/>
        <v>February</v>
      </c>
      <c r="K788" s="1">
        <f t="shared" si="98"/>
        <v>2</v>
      </c>
      <c r="L788" s="1" t="str">
        <f t="shared" si="99"/>
        <v>2021</v>
      </c>
      <c r="M788" s="1">
        <f t="shared" si="100"/>
        <v>9</v>
      </c>
      <c r="N788" s="10">
        <f t="shared" si="101"/>
        <v>1</v>
      </c>
    </row>
    <row r="789" spans="1:14" x14ac:dyDescent="0.25">
      <c r="A789" s="7">
        <v>44253</v>
      </c>
      <c r="B789" s="1" t="s">
        <v>15</v>
      </c>
      <c r="C789" s="1" t="str">
        <f>VLOOKUP(B789,Datos1!$F$1:$H$52,3,FALSE)</f>
        <v>Medium-sized business</v>
      </c>
      <c r="D789" s="1" t="str">
        <f ca="1">VLOOKUP(IF(RANDBETWEEN(1,100)&lt;=60, 1, IF(RANDBETWEEN(1,100)&lt;=75, 2, 3)),Datos1!$B$62:$C$64,2,FALSE)</f>
        <v>Industrial cereal products</v>
      </c>
      <c r="E789" s="1" t="str">
        <f ca="1">VLOOKUP(IF(RANDBETWEEN(1,100)&lt;=70, 1, IF(RANDBETWEEN(1,100)&lt;=70+10, 2, IF(RANDBETWEEN(1,100)&lt;=70+10+10, 3, IF(RANDBETWEEN(1,100)&lt;=70+10+10+10, 4, 5)))),Datos1!$B$66:$C$70,2,FALSE)</f>
        <v>Paid</v>
      </c>
      <c r="F789" s="1" t="str">
        <f>VLOOKUP(B789,Datos1!$F$1:$H$52,2,FALSE)</f>
        <v>Míchigan</v>
      </c>
      <c r="G789" s="8">
        <f t="shared" ca="1" si="102"/>
        <v>482011</v>
      </c>
      <c r="H789" s="8">
        <f t="shared" ca="1" si="103"/>
        <v>91582.09</v>
      </c>
      <c r="I789" s="9">
        <f t="shared" ca="1" si="96"/>
        <v>0.19</v>
      </c>
      <c r="J789" s="1" t="str">
        <f t="shared" si="97"/>
        <v>February</v>
      </c>
      <c r="K789" s="1">
        <f t="shared" si="98"/>
        <v>2</v>
      </c>
      <c r="L789" s="1" t="str">
        <f t="shared" si="99"/>
        <v>2021</v>
      </c>
      <c r="M789" s="1">
        <f t="shared" si="100"/>
        <v>9</v>
      </c>
      <c r="N789" s="10">
        <f t="shared" si="101"/>
        <v>1</v>
      </c>
    </row>
    <row r="790" spans="1:14" x14ac:dyDescent="0.25">
      <c r="A790" s="7">
        <v>44254</v>
      </c>
      <c r="B790" s="1" t="s">
        <v>57</v>
      </c>
      <c r="C790" s="1" t="str">
        <f>VLOOKUP(B790,Datos1!$F$1:$H$52,3,FALSE)</f>
        <v>Small business</v>
      </c>
      <c r="D790" s="1" t="str">
        <f ca="1">VLOOKUP(IF(RANDBETWEEN(1,100)&lt;=60, 1, IF(RANDBETWEEN(1,100)&lt;=75, 2, 3)),Datos1!$B$62:$C$64,2,FALSE)</f>
        <v>FMCG</v>
      </c>
      <c r="E790" s="1" t="str">
        <f ca="1">VLOOKUP(IF(RANDBETWEEN(1,100)&lt;=70, 1, IF(RANDBETWEEN(1,100)&lt;=70+10, 2, IF(RANDBETWEEN(1,100)&lt;=70+10+10, 3, IF(RANDBETWEEN(1,100)&lt;=70+10+10+10, 4, 5)))),Datos1!$B$66:$C$70,2,FALSE)</f>
        <v>Pending</v>
      </c>
      <c r="F790" s="1" t="str">
        <f>VLOOKUP(B790,Datos1!$F$1:$H$52,2,FALSE)</f>
        <v>Florida</v>
      </c>
      <c r="G790" s="8">
        <f t="shared" ca="1" si="102"/>
        <v>215991</v>
      </c>
      <c r="H790" s="8">
        <f t="shared" ca="1" si="103"/>
        <v>138234.23999999999</v>
      </c>
      <c r="I790" s="9">
        <f t="shared" ca="1" si="96"/>
        <v>0.64</v>
      </c>
      <c r="J790" s="1" t="str">
        <f t="shared" si="97"/>
        <v>February</v>
      </c>
      <c r="K790" s="1">
        <f t="shared" si="98"/>
        <v>2</v>
      </c>
      <c r="L790" s="1" t="str">
        <f t="shared" si="99"/>
        <v>2021</v>
      </c>
      <c r="M790" s="1">
        <f t="shared" si="100"/>
        <v>9</v>
      </c>
      <c r="N790" s="10">
        <f t="shared" si="101"/>
        <v>1</v>
      </c>
    </row>
    <row r="791" spans="1:14" x14ac:dyDescent="0.25">
      <c r="A791" s="7">
        <v>44255</v>
      </c>
      <c r="B791" s="1" t="s">
        <v>31</v>
      </c>
      <c r="C791" s="1" t="str">
        <f>VLOOKUP(B791,Datos1!$F$1:$H$52,3,FALSE)</f>
        <v>Small business</v>
      </c>
      <c r="D791" s="1" t="str">
        <f ca="1">VLOOKUP(IF(RANDBETWEEN(1,100)&lt;=60, 1, IF(RANDBETWEEN(1,100)&lt;=75, 2, 3)),Datos1!$B$62:$C$64,2,FALSE)</f>
        <v>Contract Manufacturing</v>
      </c>
      <c r="E791" s="1" t="str">
        <f ca="1">VLOOKUP(IF(RANDBETWEEN(1,100)&lt;=70, 1, IF(RANDBETWEEN(1,100)&lt;=70+10, 2, IF(RANDBETWEEN(1,100)&lt;=70+10+10, 3, IF(RANDBETWEEN(1,100)&lt;=70+10+10+10, 4, 5)))),Datos1!$B$66:$C$70,2,FALSE)</f>
        <v>Paid</v>
      </c>
      <c r="F791" s="1" t="str">
        <f>VLOOKUP(B791,Datos1!$F$1:$H$52,2,FALSE)</f>
        <v>Georgia</v>
      </c>
      <c r="G791" s="8">
        <f t="shared" ca="1" si="102"/>
        <v>209361</v>
      </c>
      <c r="H791" s="8">
        <f t="shared" ca="1" si="103"/>
        <v>52340.25</v>
      </c>
      <c r="I791" s="9">
        <f t="shared" ca="1" si="96"/>
        <v>0.25</v>
      </c>
      <c r="J791" s="1" t="str">
        <f t="shared" si="97"/>
        <v>February</v>
      </c>
      <c r="K791" s="1">
        <f t="shared" si="98"/>
        <v>2</v>
      </c>
      <c r="L791" s="1" t="str">
        <f t="shared" si="99"/>
        <v>2021</v>
      </c>
      <c r="M791" s="1">
        <f t="shared" si="100"/>
        <v>9</v>
      </c>
      <c r="N791" s="10">
        <f t="shared" si="101"/>
        <v>1</v>
      </c>
    </row>
    <row r="792" spans="1:14" x14ac:dyDescent="0.25">
      <c r="A792" s="7">
        <v>44256</v>
      </c>
      <c r="B792" s="1" t="s">
        <v>61</v>
      </c>
      <c r="C792" s="1" t="str">
        <f>VLOOKUP(B792,Datos1!$F$1:$H$52,3,FALSE)</f>
        <v>Corporation</v>
      </c>
      <c r="D792" s="1" t="str">
        <f ca="1">VLOOKUP(IF(RANDBETWEEN(1,100)&lt;=60, 1, IF(RANDBETWEEN(1,100)&lt;=75, 2, 3)),Datos1!$B$62:$C$64,2,FALSE)</f>
        <v>FMCG</v>
      </c>
      <c r="E792" s="1" t="str">
        <f ca="1">VLOOKUP(IF(RANDBETWEEN(1,100)&lt;=70, 1, IF(RANDBETWEEN(1,100)&lt;=70+10, 2, IF(RANDBETWEEN(1,100)&lt;=70+10+10, 3, IF(RANDBETWEEN(1,100)&lt;=70+10+10+10, 4, 5)))),Datos1!$B$66:$C$70,2,FALSE)</f>
        <v>Paid</v>
      </c>
      <c r="F792" s="1" t="str">
        <f>VLOOKUP(B792,Datos1!$F$1:$H$52,2,FALSE)</f>
        <v>Washington</v>
      </c>
      <c r="G792" s="8">
        <f t="shared" ca="1" si="102"/>
        <v>845766</v>
      </c>
      <c r="H792" s="8">
        <f t="shared" ca="1" si="103"/>
        <v>329848.74</v>
      </c>
      <c r="I792" s="9">
        <f t="shared" ca="1" si="96"/>
        <v>0.39</v>
      </c>
      <c r="J792" s="1" t="str">
        <f t="shared" si="97"/>
        <v>March</v>
      </c>
      <c r="K792" s="1">
        <f t="shared" si="98"/>
        <v>3</v>
      </c>
      <c r="L792" s="1" t="str">
        <f t="shared" si="99"/>
        <v>2021</v>
      </c>
      <c r="M792" s="1">
        <f t="shared" si="100"/>
        <v>10</v>
      </c>
      <c r="N792" s="10">
        <f t="shared" si="101"/>
        <v>1</v>
      </c>
    </row>
    <row r="793" spans="1:14" x14ac:dyDescent="0.25">
      <c r="A793" s="7">
        <v>44257</v>
      </c>
      <c r="B793" s="1" t="s">
        <v>28</v>
      </c>
      <c r="C793" s="1" t="str">
        <f>VLOOKUP(B793,Datos1!$F$1:$H$52,3,FALSE)</f>
        <v>Corporation</v>
      </c>
      <c r="D793" s="1" t="str">
        <f ca="1">VLOOKUP(IF(RANDBETWEEN(1,100)&lt;=60, 1, IF(RANDBETWEEN(1,100)&lt;=75, 2, 3)),Datos1!$B$62:$C$64,2,FALSE)</f>
        <v>Contract Manufacturing</v>
      </c>
      <c r="E793" s="1" t="str">
        <f ca="1">VLOOKUP(IF(RANDBETWEEN(1,100)&lt;=70, 1, IF(RANDBETWEEN(1,100)&lt;=70+10, 2, IF(RANDBETWEEN(1,100)&lt;=70+10+10, 3, IF(RANDBETWEEN(1,100)&lt;=70+10+10+10, 4, 5)))),Datos1!$B$66:$C$70,2,FALSE)</f>
        <v>Pending</v>
      </c>
      <c r="F793" s="1" t="str">
        <f>VLOOKUP(B793,Datos1!$F$1:$H$52,2,FALSE)</f>
        <v>Texas</v>
      </c>
      <c r="G793" s="8">
        <f t="shared" ca="1" si="102"/>
        <v>982477</v>
      </c>
      <c r="H793" s="8">
        <f t="shared" ca="1" si="103"/>
        <v>343866.94999999995</v>
      </c>
      <c r="I793" s="9">
        <f t="shared" ca="1" si="96"/>
        <v>0.35</v>
      </c>
      <c r="J793" s="1" t="str">
        <f t="shared" si="97"/>
        <v>March</v>
      </c>
      <c r="K793" s="1">
        <f t="shared" si="98"/>
        <v>3</v>
      </c>
      <c r="L793" s="1" t="str">
        <f t="shared" si="99"/>
        <v>2021</v>
      </c>
      <c r="M793" s="1">
        <f t="shared" si="100"/>
        <v>10</v>
      </c>
      <c r="N793" s="10">
        <f t="shared" si="101"/>
        <v>1</v>
      </c>
    </row>
    <row r="794" spans="1:14" x14ac:dyDescent="0.25">
      <c r="A794" s="7">
        <v>44258</v>
      </c>
      <c r="B794" s="1" t="s">
        <v>26</v>
      </c>
      <c r="C794" s="1" t="str">
        <f>VLOOKUP(B794,Datos1!$F$1:$H$52,3,FALSE)</f>
        <v>Corporation</v>
      </c>
      <c r="D794" s="1" t="str">
        <f ca="1">VLOOKUP(IF(RANDBETWEEN(1,100)&lt;=60, 1, IF(RANDBETWEEN(1,100)&lt;=75, 2, 3)),Datos1!$B$62:$C$64,2,FALSE)</f>
        <v>Contract Manufacturing</v>
      </c>
      <c r="E794" s="1" t="str">
        <f ca="1">VLOOKUP(IF(RANDBETWEEN(1,100)&lt;=70, 1, IF(RANDBETWEEN(1,100)&lt;=70+10, 2, IF(RANDBETWEEN(1,100)&lt;=70+10+10, 3, IF(RANDBETWEEN(1,100)&lt;=70+10+10+10, 4, 5)))),Datos1!$B$66:$C$70,2,FALSE)</f>
        <v>Paid</v>
      </c>
      <c r="F794" s="1" t="str">
        <f>VLOOKUP(B794,Datos1!$F$1:$H$52,2,FALSE)</f>
        <v>Nueva Jersey</v>
      </c>
      <c r="G794" s="8">
        <f t="shared" ca="1" si="102"/>
        <v>635581</v>
      </c>
      <c r="H794" s="8">
        <f t="shared" ca="1" si="103"/>
        <v>203385.92</v>
      </c>
      <c r="I794" s="9">
        <f t="shared" ca="1" si="96"/>
        <v>0.32</v>
      </c>
      <c r="J794" s="1" t="str">
        <f t="shared" si="97"/>
        <v>March</v>
      </c>
      <c r="K794" s="1">
        <f t="shared" si="98"/>
        <v>3</v>
      </c>
      <c r="L794" s="1" t="str">
        <f t="shared" si="99"/>
        <v>2021</v>
      </c>
      <c r="M794" s="1">
        <f t="shared" si="100"/>
        <v>10</v>
      </c>
      <c r="N794" s="10">
        <f t="shared" si="101"/>
        <v>1</v>
      </c>
    </row>
    <row r="795" spans="1:14" x14ac:dyDescent="0.25">
      <c r="A795" s="7">
        <v>44259</v>
      </c>
      <c r="B795" s="1" t="s">
        <v>27</v>
      </c>
      <c r="C795" s="1" t="str">
        <f>VLOOKUP(B795,Datos1!$F$1:$H$52,3,FALSE)</f>
        <v>Corporation</v>
      </c>
      <c r="D795" s="1" t="str">
        <f ca="1">VLOOKUP(IF(RANDBETWEEN(1,100)&lt;=60, 1, IF(RANDBETWEEN(1,100)&lt;=75, 2, 3)),Datos1!$B$62:$C$64,2,FALSE)</f>
        <v>Industrial cereal products</v>
      </c>
      <c r="E795" s="1" t="str">
        <f ca="1">VLOOKUP(IF(RANDBETWEEN(1,100)&lt;=70, 1, IF(RANDBETWEEN(1,100)&lt;=70+10, 2, IF(RANDBETWEEN(1,100)&lt;=70+10+10, 3, IF(RANDBETWEEN(1,100)&lt;=70+10+10+10, 4, 5)))),Datos1!$B$66:$C$70,2,FALSE)</f>
        <v>Paid</v>
      </c>
      <c r="F795" s="1" t="str">
        <f>VLOOKUP(B795,Datos1!$F$1:$H$52,2,FALSE)</f>
        <v>Virginia</v>
      </c>
      <c r="G795" s="8">
        <f t="shared" ca="1" si="102"/>
        <v>529482</v>
      </c>
      <c r="H795" s="8">
        <f t="shared" ca="1" si="103"/>
        <v>84717.119999999995</v>
      </c>
      <c r="I795" s="9">
        <f t="shared" ca="1" si="96"/>
        <v>0.16</v>
      </c>
      <c r="J795" s="1" t="str">
        <f t="shared" si="97"/>
        <v>March</v>
      </c>
      <c r="K795" s="1">
        <f t="shared" si="98"/>
        <v>3</v>
      </c>
      <c r="L795" s="1" t="str">
        <f t="shared" si="99"/>
        <v>2021</v>
      </c>
      <c r="M795" s="1">
        <f t="shared" si="100"/>
        <v>10</v>
      </c>
      <c r="N795" s="10">
        <f t="shared" si="101"/>
        <v>1</v>
      </c>
    </row>
    <row r="796" spans="1:14" x14ac:dyDescent="0.25">
      <c r="A796" s="7">
        <v>44260</v>
      </c>
      <c r="B796" s="1" t="s">
        <v>21</v>
      </c>
      <c r="C796" s="1" t="str">
        <f>VLOOKUP(B796,Datos1!$F$1:$H$52,3,FALSE)</f>
        <v>Medium-sized business</v>
      </c>
      <c r="D796" s="1" t="str">
        <f ca="1">VLOOKUP(IF(RANDBETWEEN(1,100)&lt;=60, 1, IF(RANDBETWEEN(1,100)&lt;=75, 2, 3)),Datos1!$B$62:$C$64,2,FALSE)</f>
        <v>Contract Manufacturing</v>
      </c>
      <c r="E796" s="1" t="str">
        <f ca="1">VLOOKUP(IF(RANDBETWEEN(1,100)&lt;=70, 1, IF(RANDBETWEEN(1,100)&lt;=70+10, 2, IF(RANDBETWEEN(1,100)&lt;=70+10+10, 3, IF(RANDBETWEEN(1,100)&lt;=70+10+10+10, 4, 5)))),Datos1!$B$66:$C$70,2,FALSE)</f>
        <v>Pending</v>
      </c>
      <c r="F796" s="1" t="str">
        <f>VLOOKUP(B796,Datos1!$F$1:$H$52,2,FALSE)</f>
        <v>Carolina del Norte</v>
      </c>
      <c r="G796" s="8">
        <f t="shared" ca="1" si="102"/>
        <v>497126</v>
      </c>
      <c r="H796" s="8">
        <f t="shared" ca="1" si="103"/>
        <v>188907.88</v>
      </c>
      <c r="I796" s="9">
        <f t="shared" ca="1" si="96"/>
        <v>0.38</v>
      </c>
      <c r="J796" s="1" t="str">
        <f t="shared" si="97"/>
        <v>March</v>
      </c>
      <c r="K796" s="1">
        <f t="shared" si="98"/>
        <v>3</v>
      </c>
      <c r="L796" s="1" t="str">
        <f t="shared" si="99"/>
        <v>2021</v>
      </c>
      <c r="M796" s="1">
        <f t="shared" si="100"/>
        <v>10</v>
      </c>
      <c r="N796" s="10">
        <f t="shared" si="101"/>
        <v>1</v>
      </c>
    </row>
    <row r="797" spans="1:14" x14ac:dyDescent="0.25">
      <c r="A797" s="7">
        <v>44261</v>
      </c>
      <c r="B797" s="1" t="s">
        <v>44</v>
      </c>
      <c r="C797" s="1" t="str">
        <f>VLOOKUP(B797,Datos1!$F$1:$H$52,3,FALSE)</f>
        <v>Corporation</v>
      </c>
      <c r="D797" s="1" t="str">
        <f ca="1">VLOOKUP(IF(RANDBETWEEN(1,100)&lt;=60, 1, IF(RANDBETWEEN(1,100)&lt;=75, 2, 3)),Datos1!$B$62:$C$64,2,FALSE)</f>
        <v>Industrial cereal products</v>
      </c>
      <c r="E797" s="1" t="str">
        <f ca="1">VLOOKUP(IF(RANDBETWEEN(1,100)&lt;=70, 1, IF(RANDBETWEEN(1,100)&lt;=70+10, 2, IF(RANDBETWEEN(1,100)&lt;=70+10+10, 3, IF(RANDBETWEEN(1,100)&lt;=70+10+10+10, 4, 5)))),Datos1!$B$66:$C$70,2,FALSE)</f>
        <v>Overdue</v>
      </c>
      <c r="F797" s="1" t="str">
        <f>VLOOKUP(B797,Datos1!$F$1:$H$52,2,FALSE)</f>
        <v>Arizona</v>
      </c>
      <c r="G797" s="8">
        <f t="shared" ca="1" si="102"/>
        <v>1223096</v>
      </c>
      <c r="H797" s="8">
        <f t="shared" ca="1" si="103"/>
        <v>232388.24</v>
      </c>
      <c r="I797" s="9">
        <f t="shared" ca="1" si="96"/>
        <v>0.19</v>
      </c>
      <c r="J797" s="1" t="str">
        <f t="shared" si="97"/>
        <v>March</v>
      </c>
      <c r="K797" s="1">
        <f t="shared" si="98"/>
        <v>3</v>
      </c>
      <c r="L797" s="1" t="str">
        <f t="shared" si="99"/>
        <v>2021</v>
      </c>
      <c r="M797" s="1">
        <f t="shared" si="100"/>
        <v>10</v>
      </c>
      <c r="N797" s="10">
        <f t="shared" si="101"/>
        <v>1</v>
      </c>
    </row>
    <row r="798" spans="1:14" x14ac:dyDescent="0.25">
      <c r="A798" s="7">
        <v>44262</v>
      </c>
      <c r="B798" s="1" t="s">
        <v>49</v>
      </c>
      <c r="C798" s="1" t="str">
        <f>VLOOKUP(B798,Datos1!$F$1:$H$52,3,FALSE)</f>
        <v>Corporation</v>
      </c>
      <c r="D798" s="1" t="str">
        <f ca="1">VLOOKUP(IF(RANDBETWEEN(1,100)&lt;=60, 1, IF(RANDBETWEEN(1,100)&lt;=75, 2, 3)),Datos1!$B$62:$C$64,2,FALSE)</f>
        <v>FMCG</v>
      </c>
      <c r="E798" s="1" t="str">
        <f ca="1">VLOOKUP(IF(RANDBETWEEN(1,100)&lt;=70, 1, IF(RANDBETWEEN(1,100)&lt;=70+10, 2, IF(RANDBETWEEN(1,100)&lt;=70+10+10, 3, IF(RANDBETWEEN(1,100)&lt;=70+10+10+10, 4, 5)))),Datos1!$B$66:$C$70,2,FALSE)</f>
        <v>Paid</v>
      </c>
      <c r="F798" s="1" t="str">
        <f>VLOOKUP(B798,Datos1!$F$1:$H$52,2,FALSE)</f>
        <v>Texas</v>
      </c>
      <c r="G798" s="8">
        <f t="shared" ca="1" si="102"/>
        <v>1442975</v>
      </c>
      <c r="H798" s="8">
        <f t="shared" ca="1" si="103"/>
        <v>634909</v>
      </c>
      <c r="I798" s="9">
        <f t="shared" ca="1" si="96"/>
        <v>0.44</v>
      </c>
      <c r="J798" s="1" t="str">
        <f t="shared" si="97"/>
        <v>March</v>
      </c>
      <c r="K798" s="1">
        <f t="shared" si="98"/>
        <v>3</v>
      </c>
      <c r="L798" s="1" t="str">
        <f t="shared" si="99"/>
        <v>2021</v>
      </c>
      <c r="M798" s="1">
        <f t="shared" si="100"/>
        <v>10</v>
      </c>
      <c r="N798" s="10">
        <f t="shared" si="101"/>
        <v>1</v>
      </c>
    </row>
    <row r="799" spans="1:14" x14ac:dyDescent="0.25">
      <c r="A799" s="7">
        <v>44263</v>
      </c>
      <c r="B799" s="1" t="s">
        <v>43</v>
      </c>
      <c r="C799" s="1" t="str">
        <f>VLOOKUP(B799,Datos1!$F$1:$H$52,3,FALSE)</f>
        <v>Corporation</v>
      </c>
      <c r="D799" s="1" t="str">
        <f ca="1">VLOOKUP(IF(RANDBETWEEN(1,100)&lt;=60, 1, IF(RANDBETWEEN(1,100)&lt;=75, 2, 3)),Datos1!$B$62:$C$64,2,FALSE)</f>
        <v>FMCG</v>
      </c>
      <c r="E799" s="1" t="str">
        <f ca="1">VLOOKUP(IF(RANDBETWEEN(1,100)&lt;=70, 1, IF(RANDBETWEEN(1,100)&lt;=70+10, 2, IF(RANDBETWEEN(1,100)&lt;=70+10+10, 3, IF(RANDBETWEEN(1,100)&lt;=70+10+10+10, 4, 5)))),Datos1!$B$66:$C$70,2,FALSE)</f>
        <v>Pending</v>
      </c>
      <c r="F799" s="1" t="str">
        <f>VLOOKUP(B799,Datos1!$F$1:$H$52,2,FALSE)</f>
        <v>Massachusetts</v>
      </c>
      <c r="G799" s="8">
        <f t="shared" ca="1" si="102"/>
        <v>1472062</v>
      </c>
      <c r="H799" s="8">
        <f t="shared" ca="1" si="103"/>
        <v>529942.31999999995</v>
      </c>
      <c r="I799" s="9">
        <f t="shared" ca="1" si="96"/>
        <v>0.36</v>
      </c>
      <c r="J799" s="1" t="str">
        <f t="shared" si="97"/>
        <v>March</v>
      </c>
      <c r="K799" s="1">
        <f t="shared" si="98"/>
        <v>3</v>
      </c>
      <c r="L799" s="1" t="str">
        <f t="shared" si="99"/>
        <v>2021</v>
      </c>
      <c r="M799" s="1">
        <f t="shared" si="100"/>
        <v>11</v>
      </c>
      <c r="N799" s="10">
        <f t="shared" si="101"/>
        <v>1</v>
      </c>
    </row>
    <row r="800" spans="1:14" x14ac:dyDescent="0.25">
      <c r="A800" s="7">
        <v>44264</v>
      </c>
      <c r="B800" s="1" t="s">
        <v>34</v>
      </c>
      <c r="C800" s="1" t="str">
        <f>VLOOKUP(B800,Datos1!$F$1:$H$52,3,FALSE)</f>
        <v>Medium-sized business</v>
      </c>
      <c r="D800" s="1" t="str">
        <f ca="1">VLOOKUP(IF(RANDBETWEEN(1,100)&lt;=60, 1, IF(RANDBETWEEN(1,100)&lt;=75, 2, 3)),Datos1!$B$62:$C$64,2,FALSE)</f>
        <v>FMCG</v>
      </c>
      <c r="E800" s="1" t="str">
        <f ca="1">VLOOKUP(IF(RANDBETWEEN(1,100)&lt;=70, 1, IF(RANDBETWEEN(1,100)&lt;=70+10, 2, IF(RANDBETWEEN(1,100)&lt;=70+10+10, 3, IF(RANDBETWEEN(1,100)&lt;=70+10+10+10, 4, 5)))),Datos1!$B$66:$C$70,2,FALSE)</f>
        <v>Paid</v>
      </c>
      <c r="F800" s="1" t="str">
        <f>VLOOKUP(B800,Datos1!$F$1:$H$52,2,FALSE)</f>
        <v>California</v>
      </c>
      <c r="G800" s="8">
        <f t="shared" ca="1" si="102"/>
        <v>263588</v>
      </c>
      <c r="H800" s="8">
        <f t="shared" ca="1" si="103"/>
        <v>158152.79999999999</v>
      </c>
      <c r="I800" s="9">
        <f t="shared" ca="1" si="96"/>
        <v>0.6</v>
      </c>
      <c r="J800" s="1" t="str">
        <f t="shared" si="97"/>
        <v>March</v>
      </c>
      <c r="K800" s="1">
        <f t="shared" si="98"/>
        <v>3</v>
      </c>
      <c r="L800" s="1" t="str">
        <f t="shared" si="99"/>
        <v>2021</v>
      </c>
      <c r="M800" s="1">
        <f t="shared" si="100"/>
        <v>11</v>
      </c>
      <c r="N800" s="10">
        <f t="shared" si="101"/>
        <v>1</v>
      </c>
    </row>
    <row r="801" spans="1:14" x14ac:dyDescent="0.25">
      <c r="A801" s="7">
        <v>44265</v>
      </c>
      <c r="B801" s="1" t="s">
        <v>57</v>
      </c>
      <c r="C801" s="1" t="str">
        <f>VLOOKUP(B801,Datos1!$F$1:$H$52,3,FALSE)</f>
        <v>Small business</v>
      </c>
      <c r="D801" s="1" t="str">
        <f ca="1">VLOOKUP(IF(RANDBETWEEN(1,100)&lt;=60, 1, IF(RANDBETWEEN(1,100)&lt;=75, 2, 3)),Datos1!$B$62:$C$64,2,FALSE)</f>
        <v>FMCG</v>
      </c>
      <c r="E801" s="1" t="str">
        <f ca="1">VLOOKUP(IF(RANDBETWEEN(1,100)&lt;=70, 1, IF(RANDBETWEEN(1,100)&lt;=70+10, 2, IF(RANDBETWEEN(1,100)&lt;=70+10+10, 3, IF(RANDBETWEEN(1,100)&lt;=70+10+10+10, 4, 5)))),Datos1!$B$66:$C$70,2,FALSE)</f>
        <v>Paid</v>
      </c>
      <c r="F801" s="1" t="str">
        <f>VLOOKUP(B801,Datos1!$F$1:$H$52,2,FALSE)</f>
        <v>Florida</v>
      </c>
      <c r="G801" s="8">
        <f t="shared" ca="1" si="102"/>
        <v>88169</v>
      </c>
      <c r="H801" s="8">
        <f t="shared" ca="1" si="103"/>
        <v>47611.26</v>
      </c>
      <c r="I801" s="9">
        <f t="shared" ca="1" si="96"/>
        <v>0.54</v>
      </c>
      <c r="J801" s="1" t="str">
        <f t="shared" si="97"/>
        <v>March</v>
      </c>
      <c r="K801" s="1">
        <f t="shared" si="98"/>
        <v>3</v>
      </c>
      <c r="L801" s="1" t="str">
        <f t="shared" si="99"/>
        <v>2021</v>
      </c>
      <c r="M801" s="1">
        <f t="shared" si="100"/>
        <v>11</v>
      </c>
      <c r="N801" s="10">
        <f t="shared" si="101"/>
        <v>1</v>
      </c>
    </row>
    <row r="802" spans="1:14" x14ac:dyDescent="0.25">
      <c r="A802" s="7">
        <v>44266</v>
      </c>
      <c r="B802" s="1" t="s">
        <v>13</v>
      </c>
      <c r="C802" s="1" t="str">
        <f>VLOOKUP(B802,Datos1!$F$1:$H$52,3,FALSE)</f>
        <v>Medium-sized business</v>
      </c>
      <c r="D802" s="1" t="str">
        <f ca="1">VLOOKUP(IF(RANDBETWEEN(1,100)&lt;=60, 1, IF(RANDBETWEEN(1,100)&lt;=75, 2, 3)),Datos1!$B$62:$C$64,2,FALSE)</f>
        <v>FMCG</v>
      </c>
      <c r="E802" s="1" t="str">
        <f ca="1">VLOOKUP(IF(RANDBETWEEN(1,100)&lt;=70, 1, IF(RANDBETWEEN(1,100)&lt;=70+10, 2, IF(RANDBETWEEN(1,100)&lt;=70+10+10, 3, IF(RANDBETWEEN(1,100)&lt;=70+10+10+10, 4, 5)))),Datos1!$B$66:$C$70,2,FALSE)</f>
        <v>Paid</v>
      </c>
      <c r="F802" s="1" t="str">
        <f>VLOOKUP(B802,Datos1!$F$1:$H$52,2,FALSE)</f>
        <v>Carolina del Norte</v>
      </c>
      <c r="G802" s="8">
        <f t="shared" ca="1" si="102"/>
        <v>423963</v>
      </c>
      <c r="H802" s="8">
        <f t="shared" ca="1" si="103"/>
        <v>245898.53999999998</v>
      </c>
      <c r="I802" s="9">
        <f t="shared" ca="1" si="96"/>
        <v>0.57999999999999996</v>
      </c>
      <c r="J802" s="1" t="str">
        <f t="shared" si="97"/>
        <v>March</v>
      </c>
      <c r="K802" s="1">
        <f t="shared" si="98"/>
        <v>3</v>
      </c>
      <c r="L802" s="1" t="str">
        <f t="shared" si="99"/>
        <v>2021</v>
      </c>
      <c r="M802" s="1">
        <f t="shared" si="100"/>
        <v>11</v>
      </c>
      <c r="N802" s="10">
        <f t="shared" si="101"/>
        <v>1</v>
      </c>
    </row>
    <row r="803" spans="1:14" x14ac:dyDescent="0.25">
      <c r="A803" s="7">
        <v>44267</v>
      </c>
      <c r="B803" s="1" t="s">
        <v>27</v>
      </c>
      <c r="C803" s="1" t="str">
        <f>VLOOKUP(B803,Datos1!$F$1:$H$52,3,FALSE)</f>
        <v>Corporation</v>
      </c>
      <c r="D803" s="1" t="str">
        <f ca="1">VLOOKUP(IF(RANDBETWEEN(1,100)&lt;=60, 1, IF(RANDBETWEEN(1,100)&lt;=75, 2, 3)),Datos1!$B$62:$C$64,2,FALSE)</f>
        <v>Industrial cereal products</v>
      </c>
      <c r="E803" s="1" t="str">
        <f ca="1">VLOOKUP(IF(RANDBETWEEN(1,100)&lt;=70, 1, IF(RANDBETWEEN(1,100)&lt;=70+10, 2, IF(RANDBETWEEN(1,100)&lt;=70+10+10, 3, IF(RANDBETWEEN(1,100)&lt;=70+10+10+10, 4, 5)))),Datos1!$B$66:$C$70,2,FALSE)</f>
        <v>Paid</v>
      </c>
      <c r="F803" s="1" t="str">
        <f>VLOOKUP(B803,Datos1!$F$1:$H$52,2,FALSE)</f>
        <v>Virginia</v>
      </c>
      <c r="G803" s="8">
        <f t="shared" ca="1" si="102"/>
        <v>1567940</v>
      </c>
      <c r="H803" s="8">
        <f t="shared" ca="1" si="103"/>
        <v>548779</v>
      </c>
      <c r="I803" s="9">
        <f t="shared" ca="1" si="96"/>
        <v>0.35</v>
      </c>
      <c r="J803" s="1" t="str">
        <f t="shared" si="97"/>
        <v>March</v>
      </c>
      <c r="K803" s="1">
        <f t="shared" si="98"/>
        <v>3</v>
      </c>
      <c r="L803" s="1" t="str">
        <f t="shared" si="99"/>
        <v>2021</v>
      </c>
      <c r="M803" s="1">
        <f t="shared" si="100"/>
        <v>11</v>
      </c>
      <c r="N803" s="10">
        <f t="shared" si="101"/>
        <v>1</v>
      </c>
    </row>
    <row r="804" spans="1:14" x14ac:dyDescent="0.25">
      <c r="A804" s="7">
        <v>44268</v>
      </c>
      <c r="B804" s="1" t="s">
        <v>51</v>
      </c>
      <c r="C804" s="1" t="str">
        <f>VLOOKUP(B804,Datos1!$F$1:$H$52,3,FALSE)</f>
        <v>Corporation</v>
      </c>
      <c r="D804" s="1" t="str">
        <f ca="1">VLOOKUP(IF(RANDBETWEEN(1,100)&lt;=60, 1, IF(RANDBETWEEN(1,100)&lt;=75, 2, 3)),Datos1!$B$62:$C$64,2,FALSE)</f>
        <v>FMCG</v>
      </c>
      <c r="E804" s="1" t="str">
        <f ca="1">VLOOKUP(IF(RANDBETWEEN(1,100)&lt;=70, 1, IF(RANDBETWEEN(1,100)&lt;=70+10, 2, IF(RANDBETWEEN(1,100)&lt;=70+10+10, 3, IF(RANDBETWEEN(1,100)&lt;=70+10+10+10, 4, 5)))),Datos1!$B$66:$C$70,2,FALSE)</f>
        <v>Paid</v>
      </c>
      <c r="F804" s="1" t="str">
        <f>VLOOKUP(B804,Datos1!$F$1:$H$52,2,FALSE)</f>
        <v>California</v>
      </c>
      <c r="G804" s="8">
        <f t="shared" ca="1" si="102"/>
        <v>781377</v>
      </c>
      <c r="H804" s="8">
        <f t="shared" ca="1" si="103"/>
        <v>468826.2</v>
      </c>
      <c r="I804" s="9">
        <f t="shared" ca="1" si="96"/>
        <v>0.6</v>
      </c>
      <c r="J804" s="1" t="str">
        <f t="shared" si="97"/>
        <v>March</v>
      </c>
      <c r="K804" s="1">
        <f t="shared" si="98"/>
        <v>3</v>
      </c>
      <c r="L804" s="1" t="str">
        <f t="shared" si="99"/>
        <v>2021</v>
      </c>
      <c r="M804" s="1">
        <f t="shared" si="100"/>
        <v>11</v>
      </c>
      <c r="N804" s="10">
        <f t="shared" si="101"/>
        <v>1</v>
      </c>
    </row>
    <row r="805" spans="1:14" x14ac:dyDescent="0.25">
      <c r="A805" s="7">
        <v>44269</v>
      </c>
      <c r="B805" s="1" t="s">
        <v>59</v>
      </c>
      <c r="C805" s="1" t="str">
        <f>VLOOKUP(B805,Datos1!$F$1:$H$52,3,FALSE)</f>
        <v>Small business</v>
      </c>
      <c r="D805" s="1" t="str">
        <f ca="1">VLOOKUP(IF(RANDBETWEEN(1,100)&lt;=60, 1, IF(RANDBETWEEN(1,100)&lt;=75, 2, 3)),Datos1!$B$62:$C$64,2,FALSE)</f>
        <v>Contract Manufacturing</v>
      </c>
      <c r="E805" s="1" t="str">
        <f ca="1">VLOOKUP(IF(RANDBETWEEN(1,100)&lt;=70, 1, IF(RANDBETWEEN(1,100)&lt;=70+10, 2, IF(RANDBETWEEN(1,100)&lt;=70+10+10, 3, IF(RANDBETWEEN(1,100)&lt;=70+10+10+10, 4, 5)))),Datos1!$B$66:$C$70,2,FALSE)</f>
        <v>Paid</v>
      </c>
      <c r="F805" s="1" t="str">
        <f>VLOOKUP(B805,Datos1!$F$1:$H$52,2,FALSE)</f>
        <v>Nueva Jersey</v>
      </c>
      <c r="G805" s="8">
        <f t="shared" ca="1" si="102"/>
        <v>205326</v>
      </c>
      <c r="H805" s="8">
        <f t="shared" ca="1" si="103"/>
        <v>45171.72</v>
      </c>
      <c r="I805" s="9">
        <f t="shared" ca="1" si="96"/>
        <v>0.22</v>
      </c>
      <c r="J805" s="1" t="str">
        <f t="shared" si="97"/>
        <v>March</v>
      </c>
      <c r="K805" s="1">
        <f t="shared" si="98"/>
        <v>3</v>
      </c>
      <c r="L805" s="1" t="str">
        <f t="shared" si="99"/>
        <v>2021</v>
      </c>
      <c r="M805" s="1">
        <f t="shared" si="100"/>
        <v>11</v>
      </c>
      <c r="N805" s="10">
        <f t="shared" si="101"/>
        <v>1</v>
      </c>
    </row>
    <row r="806" spans="1:14" x14ac:dyDescent="0.25">
      <c r="A806" s="7">
        <v>44270</v>
      </c>
      <c r="B806" s="1" t="s">
        <v>61</v>
      </c>
      <c r="C806" s="1" t="str">
        <f>VLOOKUP(B806,Datos1!$F$1:$H$52,3,FALSE)</f>
        <v>Corporation</v>
      </c>
      <c r="D806" s="1" t="str">
        <f ca="1">VLOOKUP(IF(RANDBETWEEN(1,100)&lt;=60, 1, IF(RANDBETWEEN(1,100)&lt;=75, 2, 3)),Datos1!$B$62:$C$64,2,FALSE)</f>
        <v>Contract Manufacturing</v>
      </c>
      <c r="E806" s="1" t="str">
        <f ca="1">VLOOKUP(IF(RANDBETWEEN(1,100)&lt;=70, 1, IF(RANDBETWEEN(1,100)&lt;=70+10, 2, IF(RANDBETWEEN(1,100)&lt;=70+10+10, 3, IF(RANDBETWEEN(1,100)&lt;=70+10+10+10, 4, 5)))),Datos1!$B$66:$C$70,2,FALSE)</f>
        <v>Pending</v>
      </c>
      <c r="F806" s="1" t="str">
        <f>VLOOKUP(B806,Datos1!$F$1:$H$52,2,FALSE)</f>
        <v>Washington</v>
      </c>
      <c r="G806" s="8">
        <f t="shared" ca="1" si="102"/>
        <v>747099</v>
      </c>
      <c r="H806" s="8">
        <f t="shared" ca="1" si="103"/>
        <v>254013.66000000003</v>
      </c>
      <c r="I806" s="9">
        <f t="shared" ca="1" si="96"/>
        <v>0.34</v>
      </c>
      <c r="J806" s="1" t="str">
        <f t="shared" si="97"/>
        <v>March</v>
      </c>
      <c r="K806" s="1">
        <f t="shared" si="98"/>
        <v>3</v>
      </c>
      <c r="L806" s="1" t="str">
        <f t="shared" si="99"/>
        <v>2021</v>
      </c>
      <c r="M806" s="1">
        <f t="shared" si="100"/>
        <v>12</v>
      </c>
      <c r="N806" s="10">
        <f t="shared" si="101"/>
        <v>1</v>
      </c>
    </row>
    <row r="807" spans="1:14" x14ac:dyDescent="0.25">
      <c r="A807" s="7">
        <v>44271</v>
      </c>
      <c r="B807" s="1" t="s">
        <v>47</v>
      </c>
      <c r="C807" s="1" t="str">
        <f>VLOOKUP(B807,Datos1!$F$1:$H$52,3,FALSE)</f>
        <v>Medium-sized business</v>
      </c>
      <c r="D807" s="1" t="str">
        <f ca="1">VLOOKUP(IF(RANDBETWEEN(1,100)&lt;=60, 1, IF(RANDBETWEEN(1,100)&lt;=75, 2, 3)),Datos1!$B$62:$C$64,2,FALSE)</f>
        <v>Industrial cereal products</v>
      </c>
      <c r="E807" s="1" t="str">
        <f ca="1">VLOOKUP(IF(RANDBETWEEN(1,100)&lt;=70, 1, IF(RANDBETWEEN(1,100)&lt;=70+10, 2, IF(RANDBETWEEN(1,100)&lt;=70+10+10, 3, IF(RANDBETWEEN(1,100)&lt;=70+10+10+10, 4, 5)))),Datos1!$B$66:$C$70,2,FALSE)</f>
        <v>Paid</v>
      </c>
      <c r="F807" s="1" t="str">
        <f>VLOOKUP(B807,Datos1!$F$1:$H$52,2,FALSE)</f>
        <v>Misuri</v>
      </c>
      <c r="G807" s="8">
        <f t="shared" ca="1" si="102"/>
        <v>408547</v>
      </c>
      <c r="H807" s="8">
        <f t="shared" ca="1" si="103"/>
        <v>134820.51</v>
      </c>
      <c r="I807" s="9">
        <f t="shared" ca="1" si="96"/>
        <v>0.33</v>
      </c>
      <c r="J807" s="1" t="str">
        <f t="shared" si="97"/>
        <v>March</v>
      </c>
      <c r="K807" s="1">
        <f t="shared" si="98"/>
        <v>3</v>
      </c>
      <c r="L807" s="1" t="str">
        <f t="shared" si="99"/>
        <v>2021</v>
      </c>
      <c r="M807" s="1">
        <f t="shared" si="100"/>
        <v>12</v>
      </c>
      <c r="N807" s="10">
        <f t="shared" si="101"/>
        <v>1</v>
      </c>
    </row>
    <row r="808" spans="1:14" x14ac:dyDescent="0.25">
      <c r="A808" s="7">
        <v>44272</v>
      </c>
      <c r="B808" s="1" t="s">
        <v>47</v>
      </c>
      <c r="C808" s="1" t="str">
        <f>VLOOKUP(B808,Datos1!$F$1:$H$52,3,FALSE)</f>
        <v>Medium-sized business</v>
      </c>
      <c r="D808" s="1" t="str">
        <f ca="1">VLOOKUP(IF(RANDBETWEEN(1,100)&lt;=60, 1, IF(RANDBETWEEN(1,100)&lt;=75, 2, 3)),Datos1!$B$62:$C$64,2,FALSE)</f>
        <v>Contract Manufacturing</v>
      </c>
      <c r="E808" s="1" t="str">
        <f ca="1">VLOOKUP(IF(RANDBETWEEN(1,100)&lt;=70, 1, IF(RANDBETWEEN(1,100)&lt;=70+10, 2, IF(RANDBETWEEN(1,100)&lt;=70+10+10, 3, IF(RANDBETWEEN(1,100)&lt;=70+10+10+10, 4, 5)))),Datos1!$B$66:$C$70,2,FALSE)</f>
        <v>Paid</v>
      </c>
      <c r="F808" s="1" t="str">
        <f>VLOOKUP(B808,Datos1!$F$1:$H$52,2,FALSE)</f>
        <v>Misuri</v>
      </c>
      <c r="G808" s="8">
        <f t="shared" ca="1" si="102"/>
        <v>480573</v>
      </c>
      <c r="H808" s="8">
        <f t="shared" ca="1" si="103"/>
        <v>134560.44</v>
      </c>
      <c r="I808" s="9">
        <f t="shared" ca="1" si="96"/>
        <v>0.28000000000000003</v>
      </c>
      <c r="J808" s="1" t="str">
        <f t="shared" si="97"/>
        <v>March</v>
      </c>
      <c r="K808" s="1">
        <f t="shared" si="98"/>
        <v>3</v>
      </c>
      <c r="L808" s="1" t="str">
        <f t="shared" si="99"/>
        <v>2021</v>
      </c>
      <c r="M808" s="1">
        <f t="shared" si="100"/>
        <v>12</v>
      </c>
      <c r="N808" s="10">
        <f t="shared" si="101"/>
        <v>1</v>
      </c>
    </row>
    <row r="809" spans="1:14" x14ac:dyDescent="0.25">
      <c r="A809" s="7">
        <v>44273</v>
      </c>
      <c r="B809" s="1" t="s">
        <v>26</v>
      </c>
      <c r="C809" s="1" t="str">
        <f>VLOOKUP(B809,Datos1!$F$1:$H$52,3,FALSE)</f>
        <v>Corporation</v>
      </c>
      <c r="D809" s="1" t="str">
        <f ca="1">VLOOKUP(IF(RANDBETWEEN(1,100)&lt;=60, 1, IF(RANDBETWEEN(1,100)&lt;=75, 2, 3)),Datos1!$B$62:$C$64,2,FALSE)</f>
        <v>FMCG</v>
      </c>
      <c r="E809" s="1" t="str">
        <f ca="1">VLOOKUP(IF(RANDBETWEEN(1,100)&lt;=70, 1, IF(RANDBETWEEN(1,100)&lt;=70+10, 2, IF(RANDBETWEEN(1,100)&lt;=70+10+10, 3, IF(RANDBETWEEN(1,100)&lt;=70+10+10+10, 4, 5)))),Datos1!$B$66:$C$70,2,FALSE)</f>
        <v>Paid</v>
      </c>
      <c r="F809" s="1" t="str">
        <f>VLOOKUP(B809,Datos1!$F$1:$H$52,2,FALSE)</f>
        <v>Nueva Jersey</v>
      </c>
      <c r="G809" s="8">
        <f t="shared" ca="1" si="102"/>
        <v>1145875</v>
      </c>
      <c r="H809" s="8">
        <f t="shared" ca="1" si="103"/>
        <v>584396.25</v>
      </c>
      <c r="I809" s="9">
        <f t="shared" ca="1" si="96"/>
        <v>0.51</v>
      </c>
      <c r="J809" s="1" t="str">
        <f t="shared" si="97"/>
        <v>March</v>
      </c>
      <c r="K809" s="1">
        <f t="shared" si="98"/>
        <v>3</v>
      </c>
      <c r="L809" s="1" t="str">
        <f t="shared" si="99"/>
        <v>2021</v>
      </c>
      <c r="M809" s="1">
        <f t="shared" si="100"/>
        <v>12</v>
      </c>
      <c r="N809" s="10">
        <f t="shared" si="101"/>
        <v>1</v>
      </c>
    </row>
    <row r="810" spans="1:14" x14ac:dyDescent="0.25">
      <c r="A810" s="7">
        <v>44274</v>
      </c>
      <c r="B810" s="1" t="s">
        <v>33</v>
      </c>
      <c r="C810" s="1" t="str">
        <f>VLOOKUP(B810,Datos1!$F$1:$H$52,3,FALSE)</f>
        <v>Corporation</v>
      </c>
      <c r="D810" s="1" t="str">
        <f ca="1">VLOOKUP(IF(RANDBETWEEN(1,100)&lt;=60, 1, IF(RANDBETWEEN(1,100)&lt;=75, 2, 3)),Datos1!$B$62:$C$64,2,FALSE)</f>
        <v>Contract Manufacturing</v>
      </c>
      <c r="E810" s="1" t="str">
        <f ca="1">VLOOKUP(IF(RANDBETWEEN(1,100)&lt;=70, 1, IF(RANDBETWEEN(1,100)&lt;=70+10, 2, IF(RANDBETWEEN(1,100)&lt;=70+10+10, 3, IF(RANDBETWEEN(1,100)&lt;=70+10+10+10, 4, 5)))),Datos1!$B$66:$C$70,2,FALSE)</f>
        <v>Paid</v>
      </c>
      <c r="F810" s="1" t="str">
        <f>VLOOKUP(B810,Datos1!$F$1:$H$52,2,FALSE)</f>
        <v>Tennessee</v>
      </c>
      <c r="G810" s="8">
        <f t="shared" ca="1" si="102"/>
        <v>1129670</v>
      </c>
      <c r="H810" s="8">
        <f t="shared" ca="1" si="103"/>
        <v>440571.3</v>
      </c>
      <c r="I810" s="9">
        <f t="shared" ca="1" si="96"/>
        <v>0.39</v>
      </c>
      <c r="J810" s="1" t="str">
        <f t="shared" si="97"/>
        <v>March</v>
      </c>
      <c r="K810" s="1">
        <f t="shared" si="98"/>
        <v>3</v>
      </c>
      <c r="L810" s="1" t="str">
        <f t="shared" si="99"/>
        <v>2021</v>
      </c>
      <c r="M810" s="1">
        <f t="shared" si="100"/>
        <v>12</v>
      </c>
      <c r="N810" s="10">
        <f t="shared" si="101"/>
        <v>1</v>
      </c>
    </row>
    <row r="811" spans="1:14" x14ac:dyDescent="0.25">
      <c r="A811" s="7">
        <v>44275</v>
      </c>
      <c r="B811" s="1" t="s">
        <v>55</v>
      </c>
      <c r="C811" s="1" t="str">
        <f>VLOOKUP(B811,Datos1!$F$1:$H$52,3,FALSE)</f>
        <v>Medium-sized business</v>
      </c>
      <c r="D811" s="1" t="str">
        <f ca="1">VLOOKUP(IF(RANDBETWEEN(1,100)&lt;=60, 1, IF(RANDBETWEEN(1,100)&lt;=75, 2, 3)),Datos1!$B$62:$C$64,2,FALSE)</f>
        <v>FMCG</v>
      </c>
      <c r="E811" s="1" t="str">
        <f ca="1">VLOOKUP(IF(RANDBETWEEN(1,100)&lt;=70, 1, IF(RANDBETWEEN(1,100)&lt;=70+10, 2, IF(RANDBETWEEN(1,100)&lt;=70+10+10, 3, IF(RANDBETWEEN(1,100)&lt;=70+10+10+10, 4, 5)))),Datos1!$B$66:$C$70,2,FALSE)</f>
        <v>Paid</v>
      </c>
      <c r="F811" s="1" t="str">
        <f>VLOOKUP(B811,Datos1!$F$1:$H$52,2,FALSE)</f>
        <v>Pensilvania</v>
      </c>
      <c r="G811" s="8">
        <f t="shared" ca="1" si="102"/>
        <v>414267</v>
      </c>
      <c r="H811" s="8">
        <f t="shared" ca="1" si="103"/>
        <v>173992.13999999998</v>
      </c>
      <c r="I811" s="9">
        <f t="shared" ca="1" si="96"/>
        <v>0.42</v>
      </c>
      <c r="J811" s="1" t="str">
        <f t="shared" si="97"/>
        <v>March</v>
      </c>
      <c r="K811" s="1">
        <f t="shared" si="98"/>
        <v>3</v>
      </c>
      <c r="L811" s="1" t="str">
        <f t="shared" si="99"/>
        <v>2021</v>
      </c>
      <c r="M811" s="1">
        <f t="shared" si="100"/>
        <v>12</v>
      </c>
      <c r="N811" s="10">
        <f t="shared" si="101"/>
        <v>1</v>
      </c>
    </row>
    <row r="812" spans="1:14" x14ac:dyDescent="0.25">
      <c r="A812" s="7">
        <v>44276</v>
      </c>
      <c r="B812" s="1" t="s">
        <v>25</v>
      </c>
      <c r="C812" s="1" t="str">
        <f>VLOOKUP(B812,Datos1!$F$1:$H$52,3,FALSE)</f>
        <v>Corporation</v>
      </c>
      <c r="D812" s="1" t="str">
        <f ca="1">VLOOKUP(IF(RANDBETWEEN(1,100)&lt;=60, 1, IF(RANDBETWEEN(1,100)&lt;=75, 2, 3)),Datos1!$B$62:$C$64,2,FALSE)</f>
        <v>Contract Manufacturing</v>
      </c>
      <c r="E812" s="1" t="str">
        <f ca="1">VLOOKUP(IF(RANDBETWEEN(1,100)&lt;=70, 1, IF(RANDBETWEEN(1,100)&lt;=70+10, 2, IF(RANDBETWEEN(1,100)&lt;=70+10+10, 3, IF(RANDBETWEEN(1,100)&lt;=70+10+10+10, 4, 5)))),Datos1!$B$66:$C$70,2,FALSE)</f>
        <v>Paid</v>
      </c>
      <c r="F812" s="1" t="str">
        <f>VLOOKUP(B812,Datos1!$F$1:$H$52,2,FALSE)</f>
        <v>Míchigan</v>
      </c>
      <c r="G812" s="8">
        <f t="shared" ca="1" si="102"/>
        <v>590183</v>
      </c>
      <c r="H812" s="8">
        <f t="shared" ca="1" si="103"/>
        <v>200662.22</v>
      </c>
      <c r="I812" s="9">
        <f t="shared" ca="1" si="96"/>
        <v>0.34</v>
      </c>
      <c r="J812" s="1" t="str">
        <f t="shared" si="97"/>
        <v>March</v>
      </c>
      <c r="K812" s="1">
        <f t="shared" si="98"/>
        <v>3</v>
      </c>
      <c r="L812" s="1" t="str">
        <f t="shared" si="99"/>
        <v>2021</v>
      </c>
      <c r="M812" s="1">
        <f t="shared" si="100"/>
        <v>12</v>
      </c>
      <c r="N812" s="10">
        <f t="shared" si="101"/>
        <v>1</v>
      </c>
    </row>
    <row r="813" spans="1:14" x14ac:dyDescent="0.25">
      <c r="A813" s="7">
        <v>44277</v>
      </c>
      <c r="B813" s="1" t="s">
        <v>60</v>
      </c>
      <c r="C813" s="1" t="str">
        <f>VLOOKUP(B813,Datos1!$F$1:$H$52,3,FALSE)</f>
        <v>Medium-sized business</v>
      </c>
      <c r="D813" s="1" t="str">
        <f ca="1">VLOOKUP(IF(RANDBETWEEN(1,100)&lt;=60, 1, IF(RANDBETWEEN(1,100)&lt;=75, 2, 3)),Datos1!$B$62:$C$64,2,FALSE)</f>
        <v>Industrial cereal products</v>
      </c>
      <c r="E813" s="1" t="str">
        <f ca="1">VLOOKUP(IF(RANDBETWEEN(1,100)&lt;=70, 1, IF(RANDBETWEEN(1,100)&lt;=70+10, 2, IF(RANDBETWEEN(1,100)&lt;=70+10+10, 3, IF(RANDBETWEEN(1,100)&lt;=70+10+10+10, 4, 5)))),Datos1!$B$66:$C$70,2,FALSE)</f>
        <v>Paid</v>
      </c>
      <c r="F813" s="1" t="str">
        <f>VLOOKUP(B813,Datos1!$F$1:$H$52,2,FALSE)</f>
        <v>Virginia</v>
      </c>
      <c r="G813" s="8">
        <f t="shared" ca="1" si="102"/>
        <v>379019</v>
      </c>
      <c r="H813" s="8">
        <f t="shared" ca="1" si="103"/>
        <v>56852.85</v>
      </c>
      <c r="I813" s="9">
        <f t="shared" ca="1" si="96"/>
        <v>0.15</v>
      </c>
      <c r="J813" s="1" t="str">
        <f t="shared" si="97"/>
        <v>March</v>
      </c>
      <c r="K813" s="1">
        <f t="shared" si="98"/>
        <v>3</v>
      </c>
      <c r="L813" s="1" t="str">
        <f t="shared" si="99"/>
        <v>2021</v>
      </c>
      <c r="M813" s="1">
        <f t="shared" si="100"/>
        <v>13</v>
      </c>
      <c r="N813" s="10">
        <f t="shared" si="101"/>
        <v>1</v>
      </c>
    </row>
    <row r="814" spans="1:14" x14ac:dyDescent="0.25">
      <c r="A814" s="7">
        <v>44278</v>
      </c>
      <c r="B814" s="1" t="s">
        <v>62</v>
      </c>
      <c r="C814" s="1" t="str">
        <f>VLOOKUP(B814,Datos1!$F$1:$H$52,3,FALSE)</f>
        <v>Corporation</v>
      </c>
      <c r="D814" s="1" t="str">
        <f ca="1">VLOOKUP(IF(RANDBETWEEN(1,100)&lt;=60, 1, IF(RANDBETWEEN(1,100)&lt;=75, 2, 3)),Datos1!$B$62:$C$64,2,FALSE)</f>
        <v>FMCG</v>
      </c>
      <c r="E814" s="1" t="str">
        <f ca="1">VLOOKUP(IF(RANDBETWEEN(1,100)&lt;=70, 1, IF(RANDBETWEEN(1,100)&lt;=70+10, 2, IF(RANDBETWEEN(1,100)&lt;=70+10+10, 3, IF(RANDBETWEEN(1,100)&lt;=70+10+10+10, 4, 5)))),Datos1!$B$66:$C$70,2,FALSE)</f>
        <v>Paid</v>
      </c>
      <c r="F814" s="1" t="str">
        <f>VLOOKUP(B814,Datos1!$F$1:$H$52,2,FALSE)</f>
        <v>Arizona</v>
      </c>
      <c r="G814" s="8">
        <f t="shared" ca="1" si="102"/>
        <v>946961</v>
      </c>
      <c r="H814" s="8">
        <f t="shared" ca="1" si="103"/>
        <v>577646.21</v>
      </c>
      <c r="I814" s="9">
        <f t="shared" ca="1" si="96"/>
        <v>0.61</v>
      </c>
      <c r="J814" s="1" t="str">
        <f t="shared" si="97"/>
        <v>March</v>
      </c>
      <c r="K814" s="1">
        <f t="shared" si="98"/>
        <v>3</v>
      </c>
      <c r="L814" s="1" t="str">
        <f t="shared" si="99"/>
        <v>2021</v>
      </c>
      <c r="M814" s="1">
        <f t="shared" si="100"/>
        <v>13</v>
      </c>
      <c r="N814" s="10">
        <f t="shared" si="101"/>
        <v>1</v>
      </c>
    </row>
    <row r="815" spans="1:14" x14ac:dyDescent="0.25">
      <c r="A815" s="7">
        <v>44279</v>
      </c>
      <c r="B815" s="1" t="s">
        <v>57</v>
      </c>
      <c r="C815" s="1" t="str">
        <f>VLOOKUP(B815,Datos1!$F$1:$H$52,3,FALSE)</f>
        <v>Small business</v>
      </c>
      <c r="D815" s="1" t="str">
        <f ca="1">VLOOKUP(IF(RANDBETWEEN(1,100)&lt;=60, 1, IF(RANDBETWEEN(1,100)&lt;=75, 2, 3)),Datos1!$B$62:$C$64,2,FALSE)</f>
        <v>FMCG</v>
      </c>
      <c r="E815" s="1" t="str">
        <f ca="1">VLOOKUP(IF(RANDBETWEEN(1,100)&lt;=70, 1, IF(RANDBETWEEN(1,100)&lt;=70+10, 2, IF(RANDBETWEEN(1,100)&lt;=70+10+10, 3, IF(RANDBETWEEN(1,100)&lt;=70+10+10+10, 4, 5)))),Datos1!$B$66:$C$70,2,FALSE)</f>
        <v>Pending</v>
      </c>
      <c r="F815" s="1" t="str">
        <f>VLOOKUP(B815,Datos1!$F$1:$H$52,2,FALSE)</f>
        <v>Florida</v>
      </c>
      <c r="G815" s="8">
        <f t="shared" ca="1" si="102"/>
        <v>248561</v>
      </c>
      <c r="H815" s="8">
        <f t="shared" ca="1" si="103"/>
        <v>106881.23</v>
      </c>
      <c r="I815" s="9">
        <f t="shared" ca="1" si="96"/>
        <v>0.43</v>
      </c>
      <c r="J815" s="1" t="str">
        <f t="shared" si="97"/>
        <v>March</v>
      </c>
      <c r="K815" s="1">
        <f t="shared" si="98"/>
        <v>3</v>
      </c>
      <c r="L815" s="1" t="str">
        <f t="shared" si="99"/>
        <v>2021</v>
      </c>
      <c r="M815" s="1">
        <f t="shared" si="100"/>
        <v>13</v>
      </c>
      <c r="N815" s="10">
        <f t="shared" si="101"/>
        <v>1</v>
      </c>
    </row>
    <row r="816" spans="1:14" x14ac:dyDescent="0.25">
      <c r="A816" s="7">
        <v>44280</v>
      </c>
      <c r="B816" s="1" t="s">
        <v>53</v>
      </c>
      <c r="C816" s="1" t="str">
        <f>VLOOKUP(B816,Datos1!$F$1:$H$52,3,FALSE)</f>
        <v>Medium-sized business</v>
      </c>
      <c r="D816" s="1" t="str">
        <f ca="1">VLOOKUP(IF(RANDBETWEEN(1,100)&lt;=60, 1, IF(RANDBETWEEN(1,100)&lt;=75, 2, 3)),Datos1!$B$62:$C$64,2,FALSE)</f>
        <v>Contract Manufacturing</v>
      </c>
      <c r="E816" s="1" t="str">
        <f ca="1">VLOOKUP(IF(RANDBETWEEN(1,100)&lt;=70, 1, IF(RANDBETWEEN(1,100)&lt;=70+10, 2, IF(RANDBETWEEN(1,100)&lt;=70+10+10, 3, IF(RANDBETWEEN(1,100)&lt;=70+10+10+10, 4, 5)))),Datos1!$B$66:$C$70,2,FALSE)</f>
        <v>Overdue</v>
      </c>
      <c r="F816" s="1" t="str">
        <f>VLOOKUP(B816,Datos1!$F$1:$H$52,2,FALSE)</f>
        <v>Florida</v>
      </c>
      <c r="G816" s="8">
        <f t="shared" ca="1" si="102"/>
        <v>388178</v>
      </c>
      <c r="H816" s="8">
        <f t="shared" ca="1" si="103"/>
        <v>97044.5</v>
      </c>
      <c r="I816" s="9">
        <f t="shared" ca="1" si="96"/>
        <v>0.25</v>
      </c>
      <c r="J816" s="1" t="str">
        <f t="shared" si="97"/>
        <v>March</v>
      </c>
      <c r="K816" s="1">
        <f t="shared" si="98"/>
        <v>3</v>
      </c>
      <c r="L816" s="1" t="str">
        <f t="shared" si="99"/>
        <v>2021</v>
      </c>
      <c r="M816" s="1">
        <f t="shared" si="100"/>
        <v>13</v>
      </c>
      <c r="N816" s="10">
        <f t="shared" si="101"/>
        <v>1</v>
      </c>
    </row>
    <row r="817" spans="1:14" x14ac:dyDescent="0.25">
      <c r="A817" s="7">
        <v>44281</v>
      </c>
      <c r="B817" s="1" t="s">
        <v>28</v>
      </c>
      <c r="C817" s="1" t="str">
        <f>VLOOKUP(B817,Datos1!$F$1:$H$52,3,FALSE)</f>
        <v>Corporation</v>
      </c>
      <c r="D817" s="1" t="str">
        <f ca="1">VLOOKUP(IF(RANDBETWEEN(1,100)&lt;=60, 1, IF(RANDBETWEEN(1,100)&lt;=75, 2, 3)),Datos1!$B$62:$C$64,2,FALSE)</f>
        <v>FMCG</v>
      </c>
      <c r="E817" s="1" t="str">
        <f ca="1">VLOOKUP(IF(RANDBETWEEN(1,100)&lt;=70, 1, IF(RANDBETWEEN(1,100)&lt;=70+10, 2, IF(RANDBETWEEN(1,100)&lt;=70+10+10, 3, IF(RANDBETWEEN(1,100)&lt;=70+10+10+10, 4, 5)))),Datos1!$B$66:$C$70,2,FALSE)</f>
        <v>Paid</v>
      </c>
      <c r="F817" s="1" t="str">
        <f>VLOOKUP(B817,Datos1!$F$1:$H$52,2,FALSE)</f>
        <v>Texas</v>
      </c>
      <c r="G817" s="8">
        <f t="shared" ca="1" si="102"/>
        <v>1598239</v>
      </c>
      <c r="H817" s="8">
        <f t="shared" ca="1" si="103"/>
        <v>1006890.5700000001</v>
      </c>
      <c r="I817" s="9">
        <f t="shared" ca="1" si="96"/>
        <v>0.63</v>
      </c>
      <c r="J817" s="1" t="str">
        <f t="shared" si="97"/>
        <v>March</v>
      </c>
      <c r="K817" s="1">
        <f t="shared" si="98"/>
        <v>3</v>
      </c>
      <c r="L817" s="1" t="str">
        <f t="shared" si="99"/>
        <v>2021</v>
      </c>
      <c r="M817" s="1">
        <f t="shared" si="100"/>
        <v>13</v>
      </c>
      <c r="N817" s="10">
        <f t="shared" si="101"/>
        <v>1</v>
      </c>
    </row>
    <row r="818" spans="1:14" x14ac:dyDescent="0.25">
      <c r="A818" s="7">
        <v>44282</v>
      </c>
      <c r="B818" s="1" t="s">
        <v>26</v>
      </c>
      <c r="C818" s="1" t="str">
        <f>VLOOKUP(B818,Datos1!$F$1:$H$52,3,FALSE)</f>
        <v>Corporation</v>
      </c>
      <c r="D818" s="1" t="str">
        <f ca="1">VLOOKUP(IF(RANDBETWEEN(1,100)&lt;=60, 1, IF(RANDBETWEEN(1,100)&lt;=75, 2, 3)),Datos1!$B$62:$C$64,2,FALSE)</f>
        <v>FMCG</v>
      </c>
      <c r="E818" s="1" t="str">
        <f ca="1">VLOOKUP(IF(RANDBETWEEN(1,100)&lt;=70, 1, IF(RANDBETWEEN(1,100)&lt;=70+10, 2, IF(RANDBETWEEN(1,100)&lt;=70+10+10, 3, IF(RANDBETWEEN(1,100)&lt;=70+10+10+10, 4, 5)))),Datos1!$B$66:$C$70,2,FALSE)</f>
        <v>Paid</v>
      </c>
      <c r="F818" s="1" t="str">
        <f>VLOOKUP(B818,Datos1!$F$1:$H$52,2,FALSE)</f>
        <v>Nueva Jersey</v>
      </c>
      <c r="G818" s="8">
        <f t="shared" ca="1" si="102"/>
        <v>1110698</v>
      </c>
      <c r="H818" s="8">
        <f t="shared" ca="1" si="103"/>
        <v>655311.81999999995</v>
      </c>
      <c r="I818" s="9">
        <f t="shared" ca="1" si="96"/>
        <v>0.59</v>
      </c>
      <c r="J818" s="1" t="str">
        <f t="shared" si="97"/>
        <v>March</v>
      </c>
      <c r="K818" s="1">
        <f t="shared" si="98"/>
        <v>3</v>
      </c>
      <c r="L818" s="1" t="str">
        <f t="shared" si="99"/>
        <v>2021</v>
      </c>
      <c r="M818" s="1">
        <f t="shared" si="100"/>
        <v>13</v>
      </c>
      <c r="N818" s="10">
        <f t="shared" si="101"/>
        <v>1</v>
      </c>
    </row>
    <row r="819" spans="1:14" x14ac:dyDescent="0.25">
      <c r="A819" s="7">
        <v>44283</v>
      </c>
      <c r="B819" s="1" t="s">
        <v>33</v>
      </c>
      <c r="C819" s="1" t="str">
        <f>VLOOKUP(B819,Datos1!$F$1:$H$52,3,FALSE)</f>
        <v>Corporation</v>
      </c>
      <c r="D819" s="1" t="str">
        <f ca="1">VLOOKUP(IF(RANDBETWEEN(1,100)&lt;=60, 1, IF(RANDBETWEEN(1,100)&lt;=75, 2, 3)),Datos1!$B$62:$C$64,2,FALSE)</f>
        <v>FMCG</v>
      </c>
      <c r="E819" s="1" t="str">
        <f ca="1">VLOOKUP(IF(RANDBETWEEN(1,100)&lt;=70, 1, IF(RANDBETWEEN(1,100)&lt;=70+10, 2, IF(RANDBETWEEN(1,100)&lt;=70+10+10, 3, IF(RANDBETWEEN(1,100)&lt;=70+10+10+10, 4, 5)))),Datos1!$B$66:$C$70,2,FALSE)</f>
        <v>Paid</v>
      </c>
      <c r="F819" s="1" t="str">
        <f>VLOOKUP(B819,Datos1!$F$1:$H$52,2,FALSE)</f>
        <v>Tennessee</v>
      </c>
      <c r="G819" s="8">
        <f t="shared" ca="1" si="102"/>
        <v>530511</v>
      </c>
      <c r="H819" s="8">
        <f t="shared" ca="1" si="103"/>
        <v>244035.06</v>
      </c>
      <c r="I819" s="9">
        <f t="shared" ca="1" si="96"/>
        <v>0.46</v>
      </c>
      <c r="J819" s="1" t="str">
        <f t="shared" si="97"/>
        <v>March</v>
      </c>
      <c r="K819" s="1">
        <f t="shared" si="98"/>
        <v>3</v>
      </c>
      <c r="L819" s="1" t="str">
        <f t="shared" si="99"/>
        <v>2021</v>
      </c>
      <c r="M819" s="1">
        <f t="shared" si="100"/>
        <v>13</v>
      </c>
      <c r="N819" s="10">
        <f t="shared" si="101"/>
        <v>1</v>
      </c>
    </row>
    <row r="820" spans="1:14" x14ac:dyDescent="0.25">
      <c r="A820" s="7">
        <v>44284</v>
      </c>
      <c r="B820" s="1" t="s">
        <v>62</v>
      </c>
      <c r="C820" s="1" t="str">
        <f>VLOOKUP(B820,Datos1!$F$1:$H$52,3,FALSE)</f>
        <v>Corporation</v>
      </c>
      <c r="D820" s="1" t="str">
        <f ca="1">VLOOKUP(IF(RANDBETWEEN(1,100)&lt;=60, 1, IF(RANDBETWEEN(1,100)&lt;=75, 2, 3)),Datos1!$B$62:$C$64,2,FALSE)</f>
        <v>FMCG</v>
      </c>
      <c r="E820" s="1" t="str">
        <f ca="1">VLOOKUP(IF(RANDBETWEEN(1,100)&lt;=70, 1, IF(RANDBETWEEN(1,100)&lt;=70+10, 2, IF(RANDBETWEEN(1,100)&lt;=70+10+10, 3, IF(RANDBETWEEN(1,100)&lt;=70+10+10+10, 4, 5)))),Datos1!$B$66:$C$70,2,FALSE)</f>
        <v>Paid</v>
      </c>
      <c r="F820" s="1" t="str">
        <f>VLOOKUP(B820,Datos1!$F$1:$H$52,2,FALSE)</f>
        <v>Arizona</v>
      </c>
      <c r="G820" s="8">
        <f t="shared" ca="1" si="102"/>
        <v>1748267</v>
      </c>
      <c r="H820" s="8">
        <f t="shared" ca="1" si="103"/>
        <v>839168.15999999992</v>
      </c>
      <c r="I820" s="9">
        <f t="shared" ca="1" si="96"/>
        <v>0.48</v>
      </c>
      <c r="J820" s="1" t="str">
        <f t="shared" si="97"/>
        <v>March</v>
      </c>
      <c r="K820" s="1">
        <f t="shared" si="98"/>
        <v>3</v>
      </c>
      <c r="L820" s="1" t="str">
        <f t="shared" si="99"/>
        <v>2021</v>
      </c>
      <c r="M820" s="1">
        <f t="shared" si="100"/>
        <v>14</v>
      </c>
      <c r="N820" s="10">
        <f t="shared" si="101"/>
        <v>1</v>
      </c>
    </row>
    <row r="821" spans="1:14" x14ac:dyDescent="0.25">
      <c r="A821" s="7">
        <v>44285</v>
      </c>
      <c r="B821" s="1" t="s">
        <v>61</v>
      </c>
      <c r="C821" s="1" t="str">
        <f>VLOOKUP(B821,Datos1!$F$1:$H$52,3,FALSE)</f>
        <v>Corporation</v>
      </c>
      <c r="D821" s="1" t="str">
        <f ca="1">VLOOKUP(IF(RANDBETWEEN(1,100)&lt;=60, 1, IF(RANDBETWEEN(1,100)&lt;=75, 2, 3)),Datos1!$B$62:$C$64,2,FALSE)</f>
        <v>Contract Manufacturing</v>
      </c>
      <c r="E821" s="1" t="str">
        <f ca="1">VLOOKUP(IF(RANDBETWEEN(1,100)&lt;=70, 1, IF(RANDBETWEEN(1,100)&lt;=70+10, 2, IF(RANDBETWEEN(1,100)&lt;=70+10+10, 3, IF(RANDBETWEEN(1,100)&lt;=70+10+10+10, 4, 5)))),Datos1!$B$66:$C$70,2,FALSE)</f>
        <v>Pending</v>
      </c>
      <c r="F821" s="1" t="str">
        <f>VLOOKUP(B821,Datos1!$F$1:$H$52,2,FALSE)</f>
        <v>Washington</v>
      </c>
      <c r="G821" s="8">
        <f t="shared" ca="1" si="102"/>
        <v>1686780</v>
      </c>
      <c r="H821" s="8">
        <f t="shared" ca="1" si="103"/>
        <v>472298.4</v>
      </c>
      <c r="I821" s="9">
        <f t="shared" ca="1" si="96"/>
        <v>0.28000000000000003</v>
      </c>
      <c r="J821" s="1" t="str">
        <f t="shared" si="97"/>
        <v>March</v>
      </c>
      <c r="K821" s="1">
        <f t="shared" si="98"/>
        <v>3</v>
      </c>
      <c r="L821" s="1" t="str">
        <f t="shared" si="99"/>
        <v>2021</v>
      </c>
      <c r="M821" s="1">
        <f t="shared" si="100"/>
        <v>14</v>
      </c>
      <c r="N821" s="10">
        <f t="shared" si="101"/>
        <v>1</v>
      </c>
    </row>
    <row r="822" spans="1:14" x14ac:dyDescent="0.25">
      <c r="A822" s="7">
        <v>44286</v>
      </c>
      <c r="B822" s="1" t="s">
        <v>39</v>
      </c>
      <c r="C822" s="1" t="str">
        <f>VLOOKUP(B822,Datos1!$F$1:$H$52,3,FALSE)</f>
        <v>Corporation</v>
      </c>
      <c r="D822" s="1" t="str">
        <f ca="1">VLOOKUP(IF(RANDBETWEEN(1,100)&lt;=60, 1, IF(RANDBETWEEN(1,100)&lt;=75, 2, 3)),Datos1!$B$62:$C$64,2,FALSE)</f>
        <v>Contract Manufacturing</v>
      </c>
      <c r="E822" s="1" t="str">
        <f ca="1">VLOOKUP(IF(RANDBETWEEN(1,100)&lt;=70, 1, IF(RANDBETWEEN(1,100)&lt;=70+10, 2, IF(RANDBETWEEN(1,100)&lt;=70+10+10, 3, IF(RANDBETWEEN(1,100)&lt;=70+10+10+10, 4, 5)))),Datos1!$B$66:$C$70,2,FALSE)</f>
        <v>Pending</v>
      </c>
      <c r="F822" s="1" t="str">
        <f>VLOOKUP(B822,Datos1!$F$1:$H$52,2,FALSE)</f>
        <v>Misuri</v>
      </c>
      <c r="G822" s="8">
        <f t="shared" ca="1" si="102"/>
        <v>1464919</v>
      </c>
      <c r="H822" s="8">
        <f t="shared" ca="1" si="103"/>
        <v>380878.94</v>
      </c>
      <c r="I822" s="9">
        <f t="shared" ca="1" si="96"/>
        <v>0.26</v>
      </c>
      <c r="J822" s="1" t="str">
        <f t="shared" si="97"/>
        <v>March</v>
      </c>
      <c r="K822" s="1">
        <f t="shared" si="98"/>
        <v>3</v>
      </c>
      <c r="L822" s="1" t="str">
        <f t="shared" si="99"/>
        <v>2021</v>
      </c>
      <c r="M822" s="1">
        <f t="shared" si="100"/>
        <v>14</v>
      </c>
      <c r="N822" s="10">
        <f t="shared" si="101"/>
        <v>1</v>
      </c>
    </row>
    <row r="823" spans="1:14" x14ac:dyDescent="0.25">
      <c r="A823" s="7">
        <v>44287</v>
      </c>
      <c r="B823" s="1" t="s">
        <v>47</v>
      </c>
      <c r="C823" s="1" t="str">
        <f>VLOOKUP(B823,Datos1!$F$1:$H$52,3,FALSE)</f>
        <v>Medium-sized business</v>
      </c>
      <c r="D823" s="1" t="str">
        <f ca="1">VLOOKUP(IF(RANDBETWEEN(1,100)&lt;=60, 1, IF(RANDBETWEEN(1,100)&lt;=75, 2, 3)),Datos1!$B$62:$C$64,2,FALSE)</f>
        <v>FMCG</v>
      </c>
      <c r="E823" s="1" t="str">
        <f ca="1">VLOOKUP(IF(RANDBETWEEN(1,100)&lt;=70, 1, IF(RANDBETWEEN(1,100)&lt;=70+10, 2, IF(RANDBETWEEN(1,100)&lt;=70+10+10, 3, IF(RANDBETWEEN(1,100)&lt;=70+10+10+10, 4, 5)))),Datos1!$B$66:$C$70,2,FALSE)</f>
        <v>Paid</v>
      </c>
      <c r="F823" s="1" t="str">
        <f>VLOOKUP(B823,Datos1!$F$1:$H$52,2,FALSE)</f>
        <v>Misuri</v>
      </c>
      <c r="G823" s="8">
        <f t="shared" ca="1" si="102"/>
        <v>455213</v>
      </c>
      <c r="H823" s="8">
        <f t="shared" ca="1" si="103"/>
        <v>282232.06</v>
      </c>
      <c r="I823" s="9">
        <f t="shared" ca="1" si="96"/>
        <v>0.62</v>
      </c>
      <c r="J823" s="1" t="str">
        <f t="shared" si="97"/>
        <v>April</v>
      </c>
      <c r="K823" s="1">
        <f t="shared" si="98"/>
        <v>4</v>
      </c>
      <c r="L823" s="1" t="str">
        <f t="shared" si="99"/>
        <v>2021</v>
      </c>
      <c r="M823" s="1">
        <f t="shared" si="100"/>
        <v>14</v>
      </c>
      <c r="N823" s="10">
        <f t="shared" si="101"/>
        <v>2</v>
      </c>
    </row>
    <row r="824" spans="1:14" x14ac:dyDescent="0.25">
      <c r="A824" s="7">
        <v>44288</v>
      </c>
      <c r="B824" s="1" t="s">
        <v>40</v>
      </c>
      <c r="C824" s="1" t="str">
        <f>VLOOKUP(B824,Datos1!$F$1:$H$52,3,FALSE)</f>
        <v>Corporation</v>
      </c>
      <c r="D824" s="1" t="str">
        <f ca="1">VLOOKUP(IF(RANDBETWEEN(1,100)&lt;=60, 1, IF(RANDBETWEEN(1,100)&lt;=75, 2, 3)),Datos1!$B$62:$C$64,2,FALSE)</f>
        <v>FMCG</v>
      </c>
      <c r="E824" s="1" t="str">
        <f ca="1">VLOOKUP(IF(RANDBETWEEN(1,100)&lt;=70, 1, IF(RANDBETWEEN(1,100)&lt;=70+10, 2, IF(RANDBETWEEN(1,100)&lt;=70+10+10, 3, IF(RANDBETWEEN(1,100)&lt;=70+10+10+10, 4, 5)))),Datos1!$B$66:$C$70,2,FALSE)</f>
        <v>Paid</v>
      </c>
      <c r="F824" s="1" t="str">
        <f>VLOOKUP(B824,Datos1!$F$1:$H$52,2,FALSE)</f>
        <v>Indiana</v>
      </c>
      <c r="G824" s="8">
        <f t="shared" ca="1" si="102"/>
        <v>1678908</v>
      </c>
      <c r="H824" s="8">
        <f t="shared" ca="1" si="103"/>
        <v>587617.79999999993</v>
      </c>
      <c r="I824" s="9">
        <f t="shared" ca="1" si="96"/>
        <v>0.35</v>
      </c>
      <c r="J824" s="1" t="str">
        <f t="shared" si="97"/>
        <v>April</v>
      </c>
      <c r="K824" s="1">
        <f t="shared" si="98"/>
        <v>4</v>
      </c>
      <c r="L824" s="1" t="str">
        <f t="shared" si="99"/>
        <v>2021</v>
      </c>
      <c r="M824" s="1">
        <f t="shared" si="100"/>
        <v>14</v>
      </c>
      <c r="N824" s="10">
        <f t="shared" si="101"/>
        <v>2</v>
      </c>
    </row>
    <row r="825" spans="1:14" x14ac:dyDescent="0.25">
      <c r="A825" s="7">
        <v>44289</v>
      </c>
      <c r="B825" s="1" t="s">
        <v>48</v>
      </c>
      <c r="C825" s="1" t="str">
        <f>VLOOKUP(B825,Datos1!$F$1:$H$52,3,FALSE)</f>
        <v>Corporation</v>
      </c>
      <c r="D825" s="1" t="str">
        <f ca="1">VLOOKUP(IF(RANDBETWEEN(1,100)&lt;=60, 1, IF(RANDBETWEEN(1,100)&lt;=75, 2, 3)),Datos1!$B$62:$C$64,2,FALSE)</f>
        <v>FMCG</v>
      </c>
      <c r="E825" s="1" t="str">
        <f ca="1">VLOOKUP(IF(RANDBETWEEN(1,100)&lt;=70, 1, IF(RANDBETWEEN(1,100)&lt;=70+10, 2, IF(RANDBETWEEN(1,100)&lt;=70+10+10, 3, IF(RANDBETWEEN(1,100)&lt;=70+10+10+10, 4, 5)))),Datos1!$B$66:$C$70,2,FALSE)</f>
        <v>Paid</v>
      </c>
      <c r="F825" s="1" t="str">
        <f>VLOOKUP(B825,Datos1!$F$1:$H$52,2,FALSE)</f>
        <v>California</v>
      </c>
      <c r="G825" s="8">
        <f t="shared" ca="1" si="102"/>
        <v>1347738</v>
      </c>
      <c r="H825" s="8">
        <f t="shared" ca="1" si="103"/>
        <v>673869</v>
      </c>
      <c r="I825" s="9">
        <f t="shared" ca="1" si="96"/>
        <v>0.5</v>
      </c>
      <c r="J825" s="1" t="str">
        <f t="shared" si="97"/>
        <v>April</v>
      </c>
      <c r="K825" s="1">
        <f t="shared" si="98"/>
        <v>4</v>
      </c>
      <c r="L825" s="1" t="str">
        <f t="shared" si="99"/>
        <v>2021</v>
      </c>
      <c r="M825" s="1">
        <f t="shared" si="100"/>
        <v>14</v>
      </c>
      <c r="N825" s="10">
        <f t="shared" si="101"/>
        <v>2</v>
      </c>
    </row>
    <row r="826" spans="1:14" x14ac:dyDescent="0.25">
      <c r="A826" s="7">
        <v>44290</v>
      </c>
      <c r="B826" s="1" t="s">
        <v>37</v>
      </c>
      <c r="C826" s="1" t="str">
        <f>VLOOKUP(B826,Datos1!$F$1:$H$52,3,FALSE)</f>
        <v>Small business</v>
      </c>
      <c r="D826" s="1" t="str">
        <f ca="1">VLOOKUP(IF(RANDBETWEEN(1,100)&lt;=60, 1, IF(RANDBETWEEN(1,100)&lt;=75, 2, 3)),Datos1!$B$62:$C$64,2,FALSE)</f>
        <v>FMCG</v>
      </c>
      <c r="E826" s="1" t="str">
        <f ca="1">VLOOKUP(IF(RANDBETWEEN(1,100)&lt;=70, 1, IF(RANDBETWEEN(1,100)&lt;=70+10, 2, IF(RANDBETWEEN(1,100)&lt;=70+10+10, 3, IF(RANDBETWEEN(1,100)&lt;=70+10+10+10, 4, 5)))),Datos1!$B$66:$C$70,2,FALSE)</f>
        <v>Pending</v>
      </c>
      <c r="F826" s="1" t="str">
        <f>VLOOKUP(B826,Datos1!$F$1:$H$52,2,FALSE)</f>
        <v>Massachusetts</v>
      </c>
      <c r="G826" s="8">
        <f t="shared" ca="1" si="102"/>
        <v>85895</v>
      </c>
      <c r="H826" s="8">
        <f t="shared" ca="1" si="103"/>
        <v>50678.049999999996</v>
      </c>
      <c r="I826" s="9">
        <f t="shared" ca="1" si="96"/>
        <v>0.59</v>
      </c>
      <c r="J826" s="1" t="str">
        <f t="shared" si="97"/>
        <v>April</v>
      </c>
      <c r="K826" s="1">
        <f t="shared" si="98"/>
        <v>4</v>
      </c>
      <c r="L826" s="1" t="str">
        <f t="shared" si="99"/>
        <v>2021</v>
      </c>
      <c r="M826" s="1">
        <f t="shared" si="100"/>
        <v>14</v>
      </c>
      <c r="N826" s="10">
        <f t="shared" si="101"/>
        <v>2</v>
      </c>
    </row>
    <row r="827" spans="1:14" x14ac:dyDescent="0.25">
      <c r="A827" s="7">
        <v>44291</v>
      </c>
      <c r="B827" s="1" t="s">
        <v>49</v>
      </c>
      <c r="C827" s="1" t="str">
        <f>VLOOKUP(B827,Datos1!$F$1:$H$52,3,FALSE)</f>
        <v>Corporation</v>
      </c>
      <c r="D827" s="1" t="str">
        <f ca="1">VLOOKUP(IF(RANDBETWEEN(1,100)&lt;=60, 1, IF(RANDBETWEEN(1,100)&lt;=75, 2, 3)),Datos1!$B$62:$C$64,2,FALSE)</f>
        <v>Industrial cereal products</v>
      </c>
      <c r="E827" s="1" t="str">
        <f ca="1">VLOOKUP(IF(RANDBETWEEN(1,100)&lt;=70, 1, IF(RANDBETWEEN(1,100)&lt;=70+10, 2, IF(RANDBETWEEN(1,100)&lt;=70+10+10, 3, IF(RANDBETWEEN(1,100)&lt;=70+10+10+10, 4, 5)))),Datos1!$B$66:$C$70,2,FALSE)</f>
        <v>Pending</v>
      </c>
      <c r="F827" s="1" t="str">
        <f>VLOOKUP(B827,Datos1!$F$1:$H$52,2,FALSE)</f>
        <v>Texas</v>
      </c>
      <c r="G827" s="8">
        <f t="shared" ca="1" si="102"/>
        <v>985621</v>
      </c>
      <c r="H827" s="8">
        <f t="shared" ca="1" si="103"/>
        <v>344967.35</v>
      </c>
      <c r="I827" s="9">
        <f t="shared" ca="1" si="96"/>
        <v>0.35</v>
      </c>
      <c r="J827" s="1" t="str">
        <f t="shared" si="97"/>
        <v>April</v>
      </c>
      <c r="K827" s="1">
        <f t="shared" si="98"/>
        <v>4</v>
      </c>
      <c r="L827" s="1" t="str">
        <f t="shared" si="99"/>
        <v>2021</v>
      </c>
      <c r="M827" s="1">
        <f t="shared" si="100"/>
        <v>15</v>
      </c>
      <c r="N827" s="10">
        <f t="shared" si="101"/>
        <v>2</v>
      </c>
    </row>
    <row r="828" spans="1:14" x14ac:dyDescent="0.25">
      <c r="A828" s="7">
        <v>44292</v>
      </c>
      <c r="B828" s="1" t="s">
        <v>45</v>
      </c>
      <c r="C828" s="1" t="str">
        <f>VLOOKUP(B828,Datos1!$F$1:$H$52,3,FALSE)</f>
        <v>Small business</v>
      </c>
      <c r="D828" s="1" t="str">
        <f ca="1">VLOOKUP(IF(RANDBETWEEN(1,100)&lt;=60, 1, IF(RANDBETWEEN(1,100)&lt;=75, 2, 3)),Datos1!$B$62:$C$64,2,FALSE)</f>
        <v>FMCG</v>
      </c>
      <c r="E828" s="1" t="str">
        <f ca="1">VLOOKUP(IF(RANDBETWEEN(1,100)&lt;=70, 1, IF(RANDBETWEEN(1,100)&lt;=70+10, 2, IF(RANDBETWEEN(1,100)&lt;=70+10+10, 3, IF(RANDBETWEEN(1,100)&lt;=70+10+10+10, 4, 5)))),Datos1!$B$66:$C$70,2,FALSE)</f>
        <v>Paid</v>
      </c>
      <c r="F828" s="1" t="str">
        <f>VLOOKUP(B828,Datos1!$F$1:$H$52,2,FALSE)</f>
        <v>Massachusetts</v>
      </c>
      <c r="G828" s="8">
        <f t="shared" ca="1" si="102"/>
        <v>149373</v>
      </c>
      <c r="H828" s="8">
        <f t="shared" ca="1" si="103"/>
        <v>97092.45</v>
      </c>
      <c r="I828" s="9">
        <f t="shared" ca="1" si="96"/>
        <v>0.65</v>
      </c>
      <c r="J828" s="1" t="str">
        <f t="shared" si="97"/>
        <v>April</v>
      </c>
      <c r="K828" s="1">
        <f t="shared" si="98"/>
        <v>4</v>
      </c>
      <c r="L828" s="1" t="str">
        <f t="shared" si="99"/>
        <v>2021</v>
      </c>
      <c r="M828" s="1">
        <f t="shared" si="100"/>
        <v>15</v>
      </c>
      <c r="N828" s="10">
        <f t="shared" si="101"/>
        <v>2</v>
      </c>
    </row>
    <row r="829" spans="1:14" x14ac:dyDescent="0.25">
      <c r="A829" s="7">
        <v>44293</v>
      </c>
      <c r="B829" s="1" t="s">
        <v>16</v>
      </c>
      <c r="C829" s="1" t="str">
        <f>VLOOKUP(B829,Datos1!$F$1:$H$52,3,FALSE)</f>
        <v>Small business</v>
      </c>
      <c r="D829" s="1" t="str">
        <f ca="1">VLOOKUP(IF(RANDBETWEEN(1,100)&lt;=60, 1, IF(RANDBETWEEN(1,100)&lt;=75, 2, 3)),Datos1!$B$62:$C$64,2,FALSE)</f>
        <v>FMCG</v>
      </c>
      <c r="E829" s="1" t="str">
        <f ca="1">VLOOKUP(IF(RANDBETWEEN(1,100)&lt;=70, 1, IF(RANDBETWEEN(1,100)&lt;=70+10, 2, IF(RANDBETWEEN(1,100)&lt;=70+10+10, 3, IF(RANDBETWEEN(1,100)&lt;=70+10+10+10, 4, 5)))),Datos1!$B$66:$C$70,2,FALSE)</f>
        <v>Paid</v>
      </c>
      <c r="F829" s="1" t="str">
        <f>VLOOKUP(B829,Datos1!$F$1:$H$52,2,FALSE)</f>
        <v>Nueva Jersey</v>
      </c>
      <c r="G829" s="8">
        <f t="shared" ca="1" si="102"/>
        <v>121162</v>
      </c>
      <c r="H829" s="8">
        <f t="shared" ca="1" si="103"/>
        <v>73908.819999999992</v>
      </c>
      <c r="I829" s="9">
        <f t="shared" ca="1" si="96"/>
        <v>0.61</v>
      </c>
      <c r="J829" s="1" t="str">
        <f t="shared" si="97"/>
        <v>April</v>
      </c>
      <c r="K829" s="1">
        <f t="shared" si="98"/>
        <v>4</v>
      </c>
      <c r="L829" s="1" t="str">
        <f t="shared" si="99"/>
        <v>2021</v>
      </c>
      <c r="M829" s="1">
        <f t="shared" si="100"/>
        <v>15</v>
      </c>
      <c r="N829" s="10">
        <f t="shared" si="101"/>
        <v>2</v>
      </c>
    </row>
    <row r="830" spans="1:14" x14ac:dyDescent="0.25">
      <c r="A830" s="7">
        <v>44294</v>
      </c>
      <c r="B830" s="1" t="s">
        <v>35</v>
      </c>
      <c r="C830" s="1" t="str">
        <f>VLOOKUP(B830,Datos1!$F$1:$H$52,3,FALSE)</f>
        <v>Medium-sized business</v>
      </c>
      <c r="D830" s="1" t="str">
        <f ca="1">VLOOKUP(IF(RANDBETWEEN(1,100)&lt;=60, 1, IF(RANDBETWEEN(1,100)&lt;=75, 2, 3)),Datos1!$B$62:$C$64,2,FALSE)</f>
        <v>FMCG</v>
      </c>
      <c r="E830" s="1" t="str">
        <f ca="1">VLOOKUP(IF(RANDBETWEEN(1,100)&lt;=70, 1, IF(RANDBETWEEN(1,100)&lt;=70+10, 2, IF(RANDBETWEEN(1,100)&lt;=70+10+10, 3, IF(RANDBETWEEN(1,100)&lt;=70+10+10+10, 4, 5)))),Datos1!$B$66:$C$70,2,FALSE)</f>
        <v>Paid</v>
      </c>
      <c r="F830" s="1" t="str">
        <f>VLOOKUP(B830,Datos1!$F$1:$H$52,2,FALSE)</f>
        <v>Ohio</v>
      </c>
      <c r="G830" s="8">
        <f t="shared" ca="1" si="102"/>
        <v>265878</v>
      </c>
      <c r="H830" s="8">
        <f t="shared" ca="1" si="103"/>
        <v>170161.92000000001</v>
      </c>
      <c r="I830" s="9">
        <f t="shared" ca="1" si="96"/>
        <v>0.64</v>
      </c>
      <c r="J830" s="1" t="str">
        <f t="shared" si="97"/>
        <v>April</v>
      </c>
      <c r="K830" s="1">
        <f t="shared" si="98"/>
        <v>4</v>
      </c>
      <c r="L830" s="1" t="str">
        <f t="shared" si="99"/>
        <v>2021</v>
      </c>
      <c r="M830" s="1">
        <f t="shared" si="100"/>
        <v>15</v>
      </c>
      <c r="N830" s="10">
        <f t="shared" si="101"/>
        <v>2</v>
      </c>
    </row>
    <row r="831" spans="1:14" x14ac:dyDescent="0.25">
      <c r="A831" s="7">
        <v>44295</v>
      </c>
      <c r="B831" s="1" t="s">
        <v>62</v>
      </c>
      <c r="C831" s="1" t="str">
        <f>VLOOKUP(B831,Datos1!$F$1:$H$52,3,FALSE)</f>
        <v>Corporation</v>
      </c>
      <c r="D831" s="1" t="str">
        <f ca="1">VLOOKUP(IF(RANDBETWEEN(1,100)&lt;=60, 1, IF(RANDBETWEEN(1,100)&lt;=75, 2, 3)),Datos1!$B$62:$C$64,2,FALSE)</f>
        <v>FMCG</v>
      </c>
      <c r="E831" s="1" t="str">
        <f ca="1">VLOOKUP(IF(RANDBETWEEN(1,100)&lt;=70, 1, IF(RANDBETWEEN(1,100)&lt;=70+10, 2, IF(RANDBETWEEN(1,100)&lt;=70+10+10, 3, IF(RANDBETWEEN(1,100)&lt;=70+10+10+10, 4, 5)))),Datos1!$B$66:$C$70,2,FALSE)</f>
        <v>Pending</v>
      </c>
      <c r="F831" s="1" t="str">
        <f>VLOOKUP(B831,Datos1!$F$1:$H$52,2,FALSE)</f>
        <v>Arizona</v>
      </c>
      <c r="G831" s="8">
        <f t="shared" ca="1" si="102"/>
        <v>1655850</v>
      </c>
      <c r="H831" s="8">
        <f t="shared" ca="1" si="103"/>
        <v>712015.5</v>
      </c>
      <c r="I831" s="9">
        <f t="shared" ca="1" si="96"/>
        <v>0.43</v>
      </c>
      <c r="J831" s="1" t="str">
        <f t="shared" si="97"/>
        <v>April</v>
      </c>
      <c r="K831" s="1">
        <f t="shared" si="98"/>
        <v>4</v>
      </c>
      <c r="L831" s="1" t="str">
        <f t="shared" si="99"/>
        <v>2021</v>
      </c>
      <c r="M831" s="1">
        <f t="shared" si="100"/>
        <v>15</v>
      </c>
      <c r="N831" s="10">
        <f t="shared" si="101"/>
        <v>2</v>
      </c>
    </row>
    <row r="832" spans="1:14" x14ac:dyDescent="0.25">
      <c r="A832" s="7">
        <v>44296</v>
      </c>
      <c r="B832" s="1" t="s">
        <v>41</v>
      </c>
      <c r="C832" s="1" t="str">
        <f>VLOOKUP(B832,Datos1!$F$1:$H$52,3,FALSE)</f>
        <v>Medium-sized business</v>
      </c>
      <c r="D832" s="1" t="str">
        <f ca="1">VLOOKUP(IF(RANDBETWEEN(1,100)&lt;=60, 1, IF(RANDBETWEEN(1,100)&lt;=75, 2, 3)),Datos1!$B$62:$C$64,2,FALSE)</f>
        <v>FMCG</v>
      </c>
      <c r="E832" s="1" t="str">
        <f ca="1">VLOOKUP(IF(RANDBETWEEN(1,100)&lt;=70, 1, IF(RANDBETWEEN(1,100)&lt;=70+10, 2, IF(RANDBETWEEN(1,100)&lt;=70+10+10, 3, IF(RANDBETWEEN(1,100)&lt;=70+10+10+10, 4, 5)))),Datos1!$B$66:$C$70,2,FALSE)</f>
        <v>Paid</v>
      </c>
      <c r="F832" s="1" t="str">
        <f>VLOOKUP(B832,Datos1!$F$1:$H$52,2,FALSE)</f>
        <v>Maryland</v>
      </c>
      <c r="G832" s="8">
        <f t="shared" ca="1" si="102"/>
        <v>378655</v>
      </c>
      <c r="H832" s="8">
        <f t="shared" ca="1" si="103"/>
        <v>219619.9</v>
      </c>
      <c r="I832" s="9">
        <f t="shared" ca="1" si="96"/>
        <v>0.57999999999999996</v>
      </c>
      <c r="J832" s="1" t="str">
        <f t="shared" si="97"/>
        <v>April</v>
      </c>
      <c r="K832" s="1">
        <f t="shared" si="98"/>
        <v>4</v>
      </c>
      <c r="L832" s="1" t="str">
        <f t="shared" si="99"/>
        <v>2021</v>
      </c>
      <c r="M832" s="1">
        <f t="shared" si="100"/>
        <v>15</v>
      </c>
      <c r="N832" s="10">
        <f t="shared" si="101"/>
        <v>2</v>
      </c>
    </row>
    <row r="833" spans="1:14" x14ac:dyDescent="0.25">
      <c r="A833" s="7">
        <v>44297</v>
      </c>
      <c r="B833" s="1" t="s">
        <v>46</v>
      </c>
      <c r="C833" s="1" t="str">
        <f>VLOOKUP(B833,Datos1!$F$1:$H$52,3,FALSE)</f>
        <v>Corporation</v>
      </c>
      <c r="D833" s="1" t="str">
        <f ca="1">VLOOKUP(IF(RANDBETWEEN(1,100)&lt;=60, 1, IF(RANDBETWEEN(1,100)&lt;=75, 2, 3)),Datos1!$B$62:$C$64,2,FALSE)</f>
        <v>Contract Manufacturing</v>
      </c>
      <c r="E833" s="1" t="str">
        <f ca="1">VLOOKUP(IF(RANDBETWEEN(1,100)&lt;=70, 1, IF(RANDBETWEEN(1,100)&lt;=70+10, 2, IF(RANDBETWEEN(1,100)&lt;=70+10+10, 3, IF(RANDBETWEEN(1,100)&lt;=70+10+10+10, 4, 5)))),Datos1!$B$66:$C$70,2,FALSE)</f>
        <v>Paid</v>
      </c>
      <c r="F833" s="1" t="str">
        <f>VLOOKUP(B833,Datos1!$F$1:$H$52,2,FALSE)</f>
        <v>Tennessee</v>
      </c>
      <c r="G833" s="8">
        <f t="shared" ca="1" si="102"/>
        <v>716798</v>
      </c>
      <c r="H833" s="8">
        <f t="shared" ca="1" si="103"/>
        <v>157695.56</v>
      </c>
      <c r="I833" s="9">
        <f t="shared" ca="1" si="96"/>
        <v>0.22</v>
      </c>
      <c r="J833" s="1" t="str">
        <f t="shared" si="97"/>
        <v>April</v>
      </c>
      <c r="K833" s="1">
        <f t="shared" si="98"/>
        <v>4</v>
      </c>
      <c r="L833" s="1" t="str">
        <f t="shared" si="99"/>
        <v>2021</v>
      </c>
      <c r="M833" s="1">
        <f t="shared" si="100"/>
        <v>15</v>
      </c>
      <c r="N833" s="10">
        <f t="shared" si="101"/>
        <v>2</v>
      </c>
    </row>
    <row r="834" spans="1:14" x14ac:dyDescent="0.25">
      <c r="A834" s="7">
        <v>44298</v>
      </c>
      <c r="B834" s="1" t="s">
        <v>50</v>
      </c>
      <c r="C834" s="1" t="str">
        <f>VLOOKUP(B834,Datos1!$F$1:$H$52,3,FALSE)</f>
        <v>Small business</v>
      </c>
      <c r="D834" s="1" t="str">
        <f ca="1">VLOOKUP(IF(RANDBETWEEN(1,100)&lt;=60, 1, IF(RANDBETWEEN(1,100)&lt;=75, 2, 3)),Datos1!$B$62:$C$64,2,FALSE)</f>
        <v>Industrial cereal products</v>
      </c>
      <c r="E834" s="1" t="str">
        <f ca="1">VLOOKUP(IF(RANDBETWEEN(1,100)&lt;=70, 1, IF(RANDBETWEEN(1,100)&lt;=70+10, 2, IF(RANDBETWEEN(1,100)&lt;=70+10+10, 3, IF(RANDBETWEEN(1,100)&lt;=70+10+10+10, 4, 5)))),Datos1!$B$66:$C$70,2,FALSE)</f>
        <v>Paid</v>
      </c>
      <c r="F834" s="1" t="str">
        <f>VLOOKUP(B834,Datos1!$F$1:$H$52,2,FALSE)</f>
        <v>Florida</v>
      </c>
      <c r="G834" s="8">
        <f t="shared" ca="1" si="102"/>
        <v>117169</v>
      </c>
      <c r="H834" s="8">
        <f t="shared" ca="1" si="103"/>
        <v>22262.11</v>
      </c>
      <c r="I834" s="9">
        <f t="shared" ref="I834:I897" ca="1" si="104">IF(D834="FMCG",(RANDBETWEEN(35,65)/100),IF(D834="Industrial cereal products",(RANDBETWEEN(15,35)/100),(RANDBETWEEN(20,40)/100)))</f>
        <v>0.19</v>
      </c>
      <c r="J834" s="1" t="str">
        <f t="shared" ref="J834:J897" si="105">IF(TEXT(A834,"MMMM")="enero","January",IF(TEXT(A834,"MMMM")="febrero","February",IF(TEXT(A834,"MMMM")="marzo","March",IF(TEXT(A834,"MMMM")="abril","April",
IF(TEXT(A834,"MMMM")="mayo","May",IF(TEXT(A834,"MMMM")="junio","June",IF(TEXT(A834,"MMMM")="julio","July",IF(TEXT(A834,"MMMM")="agosto","August",
IF(TEXT(A834,"MMMM")="Septiembre","September",IF(TEXT(A834,"MMMM")="Octubre","October",IF(TEXT(A834,"MMMM")="noviembre","November","December")))))))))))</f>
        <v>April</v>
      </c>
      <c r="K834" s="1">
        <f t="shared" ref="K834:K897" si="106">MONTH(A834)</f>
        <v>4</v>
      </c>
      <c r="L834" s="1" t="str">
        <f t="shared" ref="L834:L897" si="107">TEXT(A834,"AAAA")</f>
        <v>2021</v>
      </c>
      <c r="M834" s="1">
        <f t="shared" ref="M834:M897" si="108">WEEKNUM(A834,2)</f>
        <v>16</v>
      </c>
      <c r="N834" s="10">
        <f t="shared" ref="N834:N897" si="109">INT((MONTH(A834)-1)/3)+1</f>
        <v>2</v>
      </c>
    </row>
    <row r="835" spans="1:14" x14ac:dyDescent="0.25">
      <c r="A835" s="7">
        <v>44299</v>
      </c>
      <c r="B835" s="1" t="s">
        <v>45</v>
      </c>
      <c r="C835" s="1" t="str">
        <f>VLOOKUP(B835,Datos1!$F$1:$H$52,3,FALSE)</f>
        <v>Small business</v>
      </c>
      <c r="D835" s="1" t="str">
        <f ca="1">VLOOKUP(IF(RANDBETWEEN(1,100)&lt;=60, 1, IF(RANDBETWEEN(1,100)&lt;=75, 2, 3)),Datos1!$B$62:$C$64,2,FALSE)</f>
        <v>Industrial cereal products</v>
      </c>
      <c r="E835" s="1" t="str">
        <f ca="1">VLOOKUP(IF(RANDBETWEEN(1,100)&lt;=70, 1, IF(RANDBETWEEN(1,100)&lt;=70+10, 2, IF(RANDBETWEEN(1,100)&lt;=70+10+10, 3, IF(RANDBETWEEN(1,100)&lt;=70+10+10+10, 4, 5)))),Datos1!$B$66:$C$70,2,FALSE)</f>
        <v>Overdue</v>
      </c>
      <c r="F835" s="1" t="str">
        <f>VLOOKUP(B835,Datos1!$F$1:$H$52,2,FALSE)</f>
        <v>Massachusetts</v>
      </c>
      <c r="G835" s="8">
        <f t="shared" ref="G835:G898" ca="1" si="110">IF(C835="Small business",RANDBETWEEN(70000,250000),IF(C835="Medium-sized business",RANDBETWEEN(250000,500000),RANDBETWEEN(500000,1800000)))</f>
        <v>222158</v>
      </c>
      <c r="H835" s="8">
        <f t="shared" ref="H835:H898" ca="1" si="111">G835*I835</f>
        <v>33323.699999999997</v>
      </c>
      <c r="I835" s="9">
        <f t="shared" ca="1" si="104"/>
        <v>0.15</v>
      </c>
      <c r="J835" s="1" t="str">
        <f t="shared" si="105"/>
        <v>April</v>
      </c>
      <c r="K835" s="1">
        <f t="shared" si="106"/>
        <v>4</v>
      </c>
      <c r="L835" s="1" t="str">
        <f t="shared" si="107"/>
        <v>2021</v>
      </c>
      <c r="M835" s="1">
        <f t="shared" si="108"/>
        <v>16</v>
      </c>
      <c r="N835" s="10">
        <f t="shared" si="109"/>
        <v>2</v>
      </c>
    </row>
    <row r="836" spans="1:14" x14ac:dyDescent="0.25">
      <c r="A836" s="7">
        <v>44300</v>
      </c>
      <c r="B836" s="1" t="s">
        <v>25</v>
      </c>
      <c r="C836" s="1" t="str">
        <f>VLOOKUP(B836,Datos1!$F$1:$H$52,3,FALSE)</f>
        <v>Corporation</v>
      </c>
      <c r="D836" s="1" t="str">
        <f ca="1">VLOOKUP(IF(RANDBETWEEN(1,100)&lt;=60, 1, IF(RANDBETWEEN(1,100)&lt;=75, 2, 3)),Datos1!$B$62:$C$64,2,FALSE)</f>
        <v>Contract Manufacturing</v>
      </c>
      <c r="E836" s="1" t="str">
        <f ca="1">VLOOKUP(IF(RANDBETWEEN(1,100)&lt;=70, 1, IF(RANDBETWEEN(1,100)&lt;=70+10, 2, IF(RANDBETWEEN(1,100)&lt;=70+10+10, 3, IF(RANDBETWEEN(1,100)&lt;=70+10+10+10, 4, 5)))),Datos1!$B$66:$C$70,2,FALSE)</f>
        <v>Pending</v>
      </c>
      <c r="F836" s="1" t="str">
        <f>VLOOKUP(B836,Datos1!$F$1:$H$52,2,FALSE)</f>
        <v>Míchigan</v>
      </c>
      <c r="G836" s="8">
        <f t="shared" ca="1" si="110"/>
        <v>1181638</v>
      </c>
      <c r="H836" s="8">
        <f t="shared" ca="1" si="111"/>
        <v>271776.74</v>
      </c>
      <c r="I836" s="9">
        <f t="shared" ca="1" si="104"/>
        <v>0.23</v>
      </c>
      <c r="J836" s="1" t="str">
        <f t="shared" si="105"/>
        <v>April</v>
      </c>
      <c r="K836" s="1">
        <f t="shared" si="106"/>
        <v>4</v>
      </c>
      <c r="L836" s="1" t="str">
        <f t="shared" si="107"/>
        <v>2021</v>
      </c>
      <c r="M836" s="1">
        <f t="shared" si="108"/>
        <v>16</v>
      </c>
      <c r="N836" s="10">
        <f t="shared" si="109"/>
        <v>2</v>
      </c>
    </row>
    <row r="837" spans="1:14" x14ac:dyDescent="0.25">
      <c r="A837" s="7">
        <v>44301</v>
      </c>
      <c r="B837" s="1" t="s">
        <v>35</v>
      </c>
      <c r="C837" s="1" t="str">
        <f>VLOOKUP(B837,Datos1!$F$1:$H$52,3,FALSE)</f>
        <v>Medium-sized business</v>
      </c>
      <c r="D837" s="1" t="str">
        <f ca="1">VLOOKUP(IF(RANDBETWEEN(1,100)&lt;=60, 1, IF(RANDBETWEEN(1,100)&lt;=75, 2, 3)),Datos1!$B$62:$C$64,2,FALSE)</f>
        <v>Industrial cereal products</v>
      </c>
      <c r="E837" s="1" t="str">
        <f ca="1">VLOOKUP(IF(RANDBETWEEN(1,100)&lt;=70, 1, IF(RANDBETWEEN(1,100)&lt;=70+10, 2, IF(RANDBETWEEN(1,100)&lt;=70+10+10, 3, IF(RANDBETWEEN(1,100)&lt;=70+10+10+10, 4, 5)))),Datos1!$B$66:$C$70,2,FALSE)</f>
        <v>Pending</v>
      </c>
      <c r="F837" s="1" t="str">
        <f>VLOOKUP(B837,Datos1!$F$1:$H$52,2,FALSE)</f>
        <v>Ohio</v>
      </c>
      <c r="G837" s="8">
        <f t="shared" ca="1" si="110"/>
        <v>330547</v>
      </c>
      <c r="H837" s="8">
        <f t="shared" ca="1" si="111"/>
        <v>92553.16</v>
      </c>
      <c r="I837" s="9">
        <f t="shared" ca="1" si="104"/>
        <v>0.28000000000000003</v>
      </c>
      <c r="J837" s="1" t="str">
        <f t="shared" si="105"/>
        <v>April</v>
      </c>
      <c r="K837" s="1">
        <f t="shared" si="106"/>
        <v>4</v>
      </c>
      <c r="L837" s="1" t="str">
        <f t="shared" si="107"/>
        <v>2021</v>
      </c>
      <c r="M837" s="1">
        <f t="shared" si="108"/>
        <v>16</v>
      </c>
      <c r="N837" s="10">
        <f t="shared" si="109"/>
        <v>2</v>
      </c>
    </row>
    <row r="838" spans="1:14" x14ac:dyDescent="0.25">
      <c r="A838" s="7">
        <v>44302</v>
      </c>
      <c r="B838" s="1" t="s">
        <v>62</v>
      </c>
      <c r="C838" s="1" t="str">
        <f>VLOOKUP(B838,Datos1!$F$1:$H$52,3,FALSE)</f>
        <v>Corporation</v>
      </c>
      <c r="D838" s="1" t="str">
        <f ca="1">VLOOKUP(IF(RANDBETWEEN(1,100)&lt;=60, 1, IF(RANDBETWEEN(1,100)&lt;=75, 2, 3)),Datos1!$B$62:$C$64,2,FALSE)</f>
        <v>Contract Manufacturing</v>
      </c>
      <c r="E838" s="1" t="str">
        <f ca="1">VLOOKUP(IF(RANDBETWEEN(1,100)&lt;=70, 1, IF(RANDBETWEEN(1,100)&lt;=70+10, 2, IF(RANDBETWEEN(1,100)&lt;=70+10+10, 3, IF(RANDBETWEEN(1,100)&lt;=70+10+10+10, 4, 5)))),Datos1!$B$66:$C$70,2,FALSE)</f>
        <v>Paid</v>
      </c>
      <c r="F838" s="1" t="str">
        <f>VLOOKUP(B838,Datos1!$F$1:$H$52,2,FALSE)</f>
        <v>Arizona</v>
      </c>
      <c r="G838" s="8">
        <f t="shared" ca="1" si="110"/>
        <v>1579931</v>
      </c>
      <c r="H838" s="8">
        <f t="shared" ca="1" si="111"/>
        <v>442380.68000000005</v>
      </c>
      <c r="I838" s="9">
        <f t="shared" ca="1" si="104"/>
        <v>0.28000000000000003</v>
      </c>
      <c r="J838" s="1" t="str">
        <f t="shared" si="105"/>
        <v>April</v>
      </c>
      <c r="K838" s="1">
        <f t="shared" si="106"/>
        <v>4</v>
      </c>
      <c r="L838" s="1" t="str">
        <f t="shared" si="107"/>
        <v>2021</v>
      </c>
      <c r="M838" s="1">
        <f t="shared" si="108"/>
        <v>16</v>
      </c>
      <c r="N838" s="10">
        <f t="shared" si="109"/>
        <v>2</v>
      </c>
    </row>
    <row r="839" spans="1:14" x14ac:dyDescent="0.25">
      <c r="A839" s="7">
        <v>44303</v>
      </c>
      <c r="B839" s="1" t="s">
        <v>51</v>
      </c>
      <c r="C839" s="1" t="str">
        <f>VLOOKUP(B839,Datos1!$F$1:$H$52,3,FALSE)</f>
        <v>Corporation</v>
      </c>
      <c r="D839" s="1" t="str">
        <f ca="1">VLOOKUP(IF(RANDBETWEEN(1,100)&lt;=60, 1, IF(RANDBETWEEN(1,100)&lt;=75, 2, 3)),Datos1!$B$62:$C$64,2,FALSE)</f>
        <v>Industrial cereal products</v>
      </c>
      <c r="E839" s="1" t="str">
        <f ca="1">VLOOKUP(IF(RANDBETWEEN(1,100)&lt;=70, 1, IF(RANDBETWEEN(1,100)&lt;=70+10, 2, IF(RANDBETWEEN(1,100)&lt;=70+10+10, 3, IF(RANDBETWEEN(1,100)&lt;=70+10+10+10, 4, 5)))),Datos1!$B$66:$C$70,2,FALSE)</f>
        <v>Paid</v>
      </c>
      <c r="F839" s="1" t="str">
        <f>VLOOKUP(B839,Datos1!$F$1:$H$52,2,FALSE)</f>
        <v>California</v>
      </c>
      <c r="G839" s="8">
        <f t="shared" ca="1" si="110"/>
        <v>1755480</v>
      </c>
      <c r="H839" s="8">
        <f t="shared" ca="1" si="111"/>
        <v>544198.80000000005</v>
      </c>
      <c r="I839" s="9">
        <f t="shared" ca="1" si="104"/>
        <v>0.31</v>
      </c>
      <c r="J839" s="1" t="str">
        <f t="shared" si="105"/>
        <v>April</v>
      </c>
      <c r="K839" s="1">
        <f t="shared" si="106"/>
        <v>4</v>
      </c>
      <c r="L839" s="1" t="str">
        <f t="shared" si="107"/>
        <v>2021</v>
      </c>
      <c r="M839" s="1">
        <f t="shared" si="108"/>
        <v>16</v>
      </c>
      <c r="N839" s="10">
        <f t="shared" si="109"/>
        <v>2</v>
      </c>
    </row>
    <row r="840" spans="1:14" x14ac:dyDescent="0.25">
      <c r="A840" s="7">
        <v>44304</v>
      </c>
      <c r="B840" s="1" t="s">
        <v>45</v>
      </c>
      <c r="C840" s="1" t="str">
        <f>VLOOKUP(B840,Datos1!$F$1:$H$52,3,FALSE)</f>
        <v>Small business</v>
      </c>
      <c r="D840" s="1" t="str">
        <f ca="1">VLOOKUP(IF(RANDBETWEEN(1,100)&lt;=60, 1, IF(RANDBETWEEN(1,100)&lt;=75, 2, 3)),Datos1!$B$62:$C$64,2,FALSE)</f>
        <v>Contract Manufacturing</v>
      </c>
      <c r="E840" s="1" t="str">
        <f ca="1">VLOOKUP(IF(RANDBETWEEN(1,100)&lt;=70, 1, IF(RANDBETWEEN(1,100)&lt;=70+10, 2, IF(RANDBETWEEN(1,100)&lt;=70+10+10, 3, IF(RANDBETWEEN(1,100)&lt;=70+10+10+10, 4, 5)))),Datos1!$B$66:$C$70,2,FALSE)</f>
        <v>Paid</v>
      </c>
      <c r="F840" s="1" t="str">
        <f>VLOOKUP(B840,Datos1!$F$1:$H$52,2,FALSE)</f>
        <v>Massachusetts</v>
      </c>
      <c r="G840" s="8">
        <f t="shared" ca="1" si="110"/>
        <v>227938</v>
      </c>
      <c r="H840" s="8">
        <f t="shared" ca="1" si="111"/>
        <v>77498.920000000013</v>
      </c>
      <c r="I840" s="9">
        <f t="shared" ca="1" si="104"/>
        <v>0.34</v>
      </c>
      <c r="J840" s="1" t="str">
        <f t="shared" si="105"/>
        <v>April</v>
      </c>
      <c r="K840" s="1">
        <f t="shared" si="106"/>
        <v>4</v>
      </c>
      <c r="L840" s="1" t="str">
        <f t="shared" si="107"/>
        <v>2021</v>
      </c>
      <c r="M840" s="1">
        <f t="shared" si="108"/>
        <v>16</v>
      </c>
      <c r="N840" s="10">
        <f t="shared" si="109"/>
        <v>2</v>
      </c>
    </row>
    <row r="841" spans="1:14" x14ac:dyDescent="0.25">
      <c r="A841" s="7">
        <v>44305</v>
      </c>
      <c r="B841" s="1" t="s">
        <v>26</v>
      </c>
      <c r="C841" s="1" t="str">
        <f>VLOOKUP(B841,Datos1!$F$1:$H$52,3,FALSE)</f>
        <v>Corporation</v>
      </c>
      <c r="D841" s="1" t="str">
        <f ca="1">VLOOKUP(IF(RANDBETWEEN(1,100)&lt;=60, 1, IF(RANDBETWEEN(1,100)&lt;=75, 2, 3)),Datos1!$B$62:$C$64,2,FALSE)</f>
        <v>Industrial cereal products</v>
      </c>
      <c r="E841" s="1" t="str">
        <f ca="1">VLOOKUP(IF(RANDBETWEEN(1,100)&lt;=70, 1, IF(RANDBETWEEN(1,100)&lt;=70+10, 2, IF(RANDBETWEEN(1,100)&lt;=70+10+10, 3, IF(RANDBETWEEN(1,100)&lt;=70+10+10+10, 4, 5)))),Datos1!$B$66:$C$70,2,FALSE)</f>
        <v>Paid</v>
      </c>
      <c r="F841" s="1" t="str">
        <f>VLOOKUP(B841,Datos1!$F$1:$H$52,2,FALSE)</f>
        <v>Nueva Jersey</v>
      </c>
      <c r="G841" s="8">
        <f t="shared" ca="1" si="110"/>
        <v>1628708</v>
      </c>
      <c r="H841" s="8">
        <f t="shared" ca="1" si="111"/>
        <v>293167.44</v>
      </c>
      <c r="I841" s="9">
        <f t="shared" ca="1" si="104"/>
        <v>0.18</v>
      </c>
      <c r="J841" s="1" t="str">
        <f t="shared" si="105"/>
        <v>April</v>
      </c>
      <c r="K841" s="1">
        <f t="shared" si="106"/>
        <v>4</v>
      </c>
      <c r="L841" s="1" t="str">
        <f t="shared" si="107"/>
        <v>2021</v>
      </c>
      <c r="M841" s="1">
        <f t="shared" si="108"/>
        <v>17</v>
      </c>
      <c r="N841" s="10">
        <f t="shared" si="109"/>
        <v>2</v>
      </c>
    </row>
    <row r="842" spans="1:14" x14ac:dyDescent="0.25">
      <c r="A842" s="7">
        <v>44306</v>
      </c>
      <c r="B842" s="1" t="s">
        <v>19</v>
      </c>
      <c r="C842" s="1" t="str">
        <f>VLOOKUP(B842,Datos1!$F$1:$H$52,3,FALSE)</f>
        <v>Corporation</v>
      </c>
      <c r="D842" s="1" t="str">
        <f ca="1">VLOOKUP(IF(RANDBETWEEN(1,100)&lt;=60, 1, IF(RANDBETWEEN(1,100)&lt;=75, 2, 3)),Datos1!$B$62:$C$64,2,FALSE)</f>
        <v>Industrial cereal products</v>
      </c>
      <c r="E842" s="1" t="str">
        <f ca="1">VLOOKUP(IF(RANDBETWEEN(1,100)&lt;=70, 1, IF(RANDBETWEEN(1,100)&lt;=70+10, 2, IF(RANDBETWEEN(1,100)&lt;=70+10+10, 3, IF(RANDBETWEEN(1,100)&lt;=70+10+10+10, 4, 5)))),Datos1!$B$66:$C$70,2,FALSE)</f>
        <v>Paid</v>
      </c>
      <c r="F842" s="1" t="str">
        <f>VLOOKUP(B842,Datos1!$F$1:$H$52,2,FALSE)</f>
        <v>Virginia</v>
      </c>
      <c r="G842" s="8">
        <f t="shared" ca="1" si="110"/>
        <v>890602</v>
      </c>
      <c r="H842" s="8">
        <f t="shared" ca="1" si="111"/>
        <v>240462.54</v>
      </c>
      <c r="I842" s="9">
        <f t="shared" ca="1" si="104"/>
        <v>0.27</v>
      </c>
      <c r="J842" s="1" t="str">
        <f t="shared" si="105"/>
        <v>April</v>
      </c>
      <c r="K842" s="1">
        <f t="shared" si="106"/>
        <v>4</v>
      </c>
      <c r="L842" s="1" t="str">
        <f t="shared" si="107"/>
        <v>2021</v>
      </c>
      <c r="M842" s="1">
        <f t="shared" si="108"/>
        <v>17</v>
      </c>
      <c r="N842" s="10">
        <f t="shared" si="109"/>
        <v>2</v>
      </c>
    </row>
    <row r="843" spans="1:14" x14ac:dyDescent="0.25">
      <c r="A843" s="7">
        <v>44307</v>
      </c>
      <c r="B843" s="1" t="s">
        <v>38</v>
      </c>
      <c r="C843" s="1" t="str">
        <f>VLOOKUP(B843,Datos1!$F$1:$H$52,3,FALSE)</f>
        <v>Small business</v>
      </c>
      <c r="D843" s="1" t="str">
        <f ca="1">VLOOKUP(IF(RANDBETWEEN(1,100)&lt;=60, 1, IF(RANDBETWEEN(1,100)&lt;=75, 2, 3)),Datos1!$B$62:$C$64,2,FALSE)</f>
        <v>FMCG</v>
      </c>
      <c r="E843" s="1" t="str">
        <f ca="1">VLOOKUP(IF(RANDBETWEEN(1,100)&lt;=70, 1, IF(RANDBETWEEN(1,100)&lt;=70+10, 2, IF(RANDBETWEEN(1,100)&lt;=70+10+10, 3, IF(RANDBETWEEN(1,100)&lt;=70+10+10+10, 4, 5)))),Datos1!$B$66:$C$70,2,FALSE)</f>
        <v>Paid</v>
      </c>
      <c r="F843" s="1" t="str">
        <f>VLOOKUP(B843,Datos1!$F$1:$H$52,2,FALSE)</f>
        <v>Tennessee</v>
      </c>
      <c r="G843" s="8">
        <f t="shared" ca="1" si="110"/>
        <v>165767</v>
      </c>
      <c r="H843" s="8">
        <f t="shared" ca="1" si="111"/>
        <v>81225.83</v>
      </c>
      <c r="I843" s="9">
        <f t="shared" ca="1" si="104"/>
        <v>0.49</v>
      </c>
      <c r="J843" s="1" t="str">
        <f t="shared" si="105"/>
        <v>April</v>
      </c>
      <c r="K843" s="1">
        <f t="shared" si="106"/>
        <v>4</v>
      </c>
      <c r="L843" s="1" t="str">
        <f t="shared" si="107"/>
        <v>2021</v>
      </c>
      <c r="M843" s="1">
        <f t="shared" si="108"/>
        <v>17</v>
      </c>
      <c r="N843" s="10">
        <f t="shared" si="109"/>
        <v>2</v>
      </c>
    </row>
    <row r="844" spans="1:14" x14ac:dyDescent="0.25">
      <c r="A844" s="7">
        <v>44308</v>
      </c>
      <c r="B844" s="1" t="s">
        <v>59</v>
      </c>
      <c r="C844" s="1" t="str">
        <f>VLOOKUP(B844,Datos1!$F$1:$H$52,3,FALSE)</f>
        <v>Small business</v>
      </c>
      <c r="D844" s="1" t="str">
        <f ca="1">VLOOKUP(IF(RANDBETWEEN(1,100)&lt;=60, 1, IF(RANDBETWEEN(1,100)&lt;=75, 2, 3)),Datos1!$B$62:$C$64,2,FALSE)</f>
        <v>FMCG</v>
      </c>
      <c r="E844" s="1" t="str">
        <f ca="1">VLOOKUP(IF(RANDBETWEEN(1,100)&lt;=70, 1, IF(RANDBETWEEN(1,100)&lt;=70+10, 2, IF(RANDBETWEEN(1,100)&lt;=70+10+10, 3, IF(RANDBETWEEN(1,100)&lt;=70+10+10+10, 4, 5)))),Datos1!$B$66:$C$70,2,FALSE)</f>
        <v>Paid</v>
      </c>
      <c r="F844" s="1" t="str">
        <f>VLOOKUP(B844,Datos1!$F$1:$H$52,2,FALSE)</f>
        <v>Nueva Jersey</v>
      </c>
      <c r="G844" s="8">
        <f t="shared" ca="1" si="110"/>
        <v>196317</v>
      </c>
      <c r="H844" s="8">
        <f t="shared" ca="1" si="111"/>
        <v>74600.460000000006</v>
      </c>
      <c r="I844" s="9">
        <f t="shared" ca="1" si="104"/>
        <v>0.38</v>
      </c>
      <c r="J844" s="1" t="str">
        <f t="shared" si="105"/>
        <v>April</v>
      </c>
      <c r="K844" s="1">
        <f t="shared" si="106"/>
        <v>4</v>
      </c>
      <c r="L844" s="1" t="str">
        <f t="shared" si="107"/>
        <v>2021</v>
      </c>
      <c r="M844" s="1">
        <f t="shared" si="108"/>
        <v>17</v>
      </c>
      <c r="N844" s="10">
        <f t="shared" si="109"/>
        <v>2</v>
      </c>
    </row>
    <row r="845" spans="1:14" x14ac:dyDescent="0.25">
      <c r="A845" s="7">
        <v>44309</v>
      </c>
      <c r="B845" s="1" t="s">
        <v>20</v>
      </c>
      <c r="C845" s="1" t="str">
        <f>VLOOKUP(B845,Datos1!$F$1:$H$52,3,FALSE)</f>
        <v>Corporation</v>
      </c>
      <c r="D845" s="1" t="str">
        <f ca="1">VLOOKUP(IF(RANDBETWEEN(1,100)&lt;=60, 1, IF(RANDBETWEEN(1,100)&lt;=75, 2, 3)),Datos1!$B$62:$C$64,2,FALSE)</f>
        <v>FMCG</v>
      </c>
      <c r="E845" s="1" t="str">
        <f ca="1">VLOOKUP(IF(RANDBETWEEN(1,100)&lt;=70, 1, IF(RANDBETWEEN(1,100)&lt;=70+10, 2, IF(RANDBETWEEN(1,100)&lt;=70+10+10, 3, IF(RANDBETWEEN(1,100)&lt;=70+10+10+10, 4, 5)))),Datos1!$B$66:$C$70,2,FALSE)</f>
        <v>Paid</v>
      </c>
      <c r="F845" s="1" t="str">
        <f>VLOOKUP(B845,Datos1!$F$1:$H$52,2,FALSE)</f>
        <v>Georgia</v>
      </c>
      <c r="G845" s="8">
        <f t="shared" ca="1" si="110"/>
        <v>1091155</v>
      </c>
      <c r="H845" s="8">
        <f t="shared" ca="1" si="111"/>
        <v>501931.30000000005</v>
      </c>
      <c r="I845" s="9">
        <f t="shared" ca="1" si="104"/>
        <v>0.46</v>
      </c>
      <c r="J845" s="1" t="str">
        <f t="shared" si="105"/>
        <v>April</v>
      </c>
      <c r="K845" s="1">
        <f t="shared" si="106"/>
        <v>4</v>
      </c>
      <c r="L845" s="1" t="str">
        <f t="shared" si="107"/>
        <v>2021</v>
      </c>
      <c r="M845" s="1">
        <f t="shared" si="108"/>
        <v>17</v>
      </c>
      <c r="N845" s="10">
        <f t="shared" si="109"/>
        <v>2</v>
      </c>
    </row>
    <row r="846" spans="1:14" x14ac:dyDescent="0.25">
      <c r="A846" s="7">
        <v>44310</v>
      </c>
      <c r="B846" s="1" t="s">
        <v>23</v>
      </c>
      <c r="C846" s="1" t="str">
        <f>VLOOKUP(B846,Datos1!$F$1:$H$52,3,FALSE)</f>
        <v>Corporation</v>
      </c>
      <c r="D846" s="1" t="str">
        <f ca="1">VLOOKUP(IF(RANDBETWEEN(1,100)&lt;=60, 1, IF(RANDBETWEEN(1,100)&lt;=75, 2, 3)),Datos1!$B$62:$C$64,2,FALSE)</f>
        <v>FMCG</v>
      </c>
      <c r="E846" s="1" t="str">
        <f ca="1">VLOOKUP(IF(RANDBETWEEN(1,100)&lt;=70, 1, IF(RANDBETWEEN(1,100)&lt;=70+10, 2, IF(RANDBETWEEN(1,100)&lt;=70+10+10, 3, IF(RANDBETWEEN(1,100)&lt;=70+10+10+10, 4, 5)))),Datos1!$B$66:$C$70,2,FALSE)</f>
        <v>Paid</v>
      </c>
      <c r="F846" s="1" t="str">
        <f>VLOOKUP(B846,Datos1!$F$1:$H$52,2,FALSE)</f>
        <v>Nueva Jersey</v>
      </c>
      <c r="G846" s="8">
        <f t="shared" ca="1" si="110"/>
        <v>1222952</v>
      </c>
      <c r="H846" s="8">
        <f t="shared" ca="1" si="111"/>
        <v>758230.24</v>
      </c>
      <c r="I846" s="9">
        <f t="shared" ca="1" si="104"/>
        <v>0.62</v>
      </c>
      <c r="J846" s="1" t="str">
        <f t="shared" si="105"/>
        <v>April</v>
      </c>
      <c r="K846" s="1">
        <f t="shared" si="106"/>
        <v>4</v>
      </c>
      <c r="L846" s="1" t="str">
        <f t="shared" si="107"/>
        <v>2021</v>
      </c>
      <c r="M846" s="1">
        <f t="shared" si="108"/>
        <v>17</v>
      </c>
      <c r="N846" s="10">
        <f t="shared" si="109"/>
        <v>2</v>
      </c>
    </row>
    <row r="847" spans="1:14" x14ac:dyDescent="0.25">
      <c r="A847" s="7">
        <v>44311</v>
      </c>
      <c r="B847" s="1" t="s">
        <v>20</v>
      </c>
      <c r="C847" s="1" t="str">
        <f>VLOOKUP(B847,Datos1!$F$1:$H$52,3,FALSE)</f>
        <v>Corporation</v>
      </c>
      <c r="D847" s="1" t="str">
        <f ca="1">VLOOKUP(IF(RANDBETWEEN(1,100)&lt;=60, 1, IF(RANDBETWEEN(1,100)&lt;=75, 2, 3)),Datos1!$B$62:$C$64,2,FALSE)</f>
        <v>FMCG</v>
      </c>
      <c r="E847" s="1" t="str">
        <f ca="1">VLOOKUP(IF(RANDBETWEEN(1,100)&lt;=70, 1, IF(RANDBETWEEN(1,100)&lt;=70+10, 2, IF(RANDBETWEEN(1,100)&lt;=70+10+10, 3, IF(RANDBETWEEN(1,100)&lt;=70+10+10+10, 4, 5)))),Datos1!$B$66:$C$70,2,FALSE)</f>
        <v>Paid</v>
      </c>
      <c r="F847" s="1" t="str">
        <f>VLOOKUP(B847,Datos1!$F$1:$H$52,2,FALSE)</f>
        <v>Georgia</v>
      </c>
      <c r="G847" s="8">
        <f t="shared" ca="1" si="110"/>
        <v>1699533</v>
      </c>
      <c r="H847" s="8">
        <f t="shared" ca="1" si="111"/>
        <v>883757.16</v>
      </c>
      <c r="I847" s="9">
        <f t="shared" ca="1" si="104"/>
        <v>0.52</v>
      </c>
      <c r="J847" s="1" t="str">
        <f t="shared" si="105"/>
        <v>April</v>
      </c>
      <c r="K847" s="1">
        <f t="shared" si="106"/>
        <v>4</v>
      </c>
      <c r="L847" s="1" t="str">
        <f t="shared" si="107"/>
        <v>2021</v>
      </c>
      <c r="M847" s="1">
        <f t="shared" si="108"/>
        <v>17</v>
      </c>
      <c r="N847" s="10">
        <f t="shared" si="109"/>
        <v>2</v>
      </c>
    </row>
    <row r="848" spans="1:14" x14ac:dyDescent="0.25">
      <c r="A848" s="7">
        <v>44312</v>
      </c>
      <c r="B848" s="1" t="s">
        <v>45</v>
      </c>
      <c r="C848" s="1" t="str">
        <f>VLOOKUP(B848,Datos1!$F$1:$H$52,3,FALSE)</f>
        <v>Small business</v>
      </c>
      <c r="D848" s="1" t="str">
        <f ca="1">VLOOKUP(IF(RANDBETWEEN(1,100)&lt;=60, 1, IF(RANDBETWEEN(1,100)&lt;=75, 2, 3)),Datos1!$B$62:$C$64,2,FALSE)</f>
        <v>Contract Manufacturing</v>
      </c>
      <c r="E848" s="1" t="str">
        <f ca="1">VLOOKUP(IF(RANDBETWEEN(1,100)&lt;=70, 1, IF(RANDBETWEEN(1,100)&lt;=70+10, 2, IF(RANDBETWEEN(1,100)&lt;=70+10+10, 3, IF(RANDBETWEEN(1,100)&lt;=70+10+10+10, 4, 5)))),Datos1!$B$66:$C$70,2,FALSE)</f>
        <v>Paid</v>
      </c>
      <c r="F848" s="1" t="str">
        <f>VLOOKUP(B848,Datos1!$F$1:$H$52,2,FALSE)</f>
        <v>Massachusetts</v>
      </c>
      <c r="G848" s="8">
        <f t="shared" ca="1" si="110"/>
        <v>105695</v>
      </c>
      <c r="H848" s="8">
        <f t="shared" ca="1" si="111"/>
        <v>38050.199999999997</v>
      </c>
      <c r="I848" s="9">
        <f t="shared" ca="1" si="104"/>
        <v>0.36</v>
      </c>
      <c r="J848" s="1" t="str">
        <f t="shared" si="105"/>
        <v>April</v>
      </c>
      <c r="K848" s="1">
        <f t="shared" si="106"/>
        <v>4</v>
      </c>
      <c r="L848" s="1" t="str">
        <f t="shared" si="107"/>
        <v>2021</v>
      </c>
      <c r="M848" s="1">
        <f t="shared" si="108"/>
        <v>18</v>
      </c>
      <c r="N848" s="10">
        <f t="shared" si="109"/>
        <v>2</v>
      </c>
    </row>
    <row r="849" spans="1:14" x14ac:dyDescent="0.25">
      <c r="A849" s="7">
        <v>44313</v>
      </c>
      <c r="B849" s="1" t="s">
        <v>13</v>
      </c>
      <c r="C849" s="1" t="str">
        <f>VLOOKUP(B849,Datos1!$F$1:$H$52,3,FALSE)</f>
        <v>Medium-sized business</v>
      </c>
      <c r="D849" s="1" t="str">
        <f ca="1">VLOOKUP(IF(RANDBETWEEN(1,100)&lt;=60, 1, IF(RANDBETWEEN(1,100)&lt;=75, 2, 3)),Datos1!$B$62:$C$64,2,FALSE)</f>
        <v>FMCG</v>
      </c>
      <c r="E849" s="1" t="str">
        <f ca="1">VLOOKUP(IF(RANDBETWEEN(1,100)&lt;=70, 1, IF(RANDBETWEEN(1,100)&lt;=70+10, 2, IF(RANDBETWEEN(1,100)&lt;=70+10+10, 3, IF(RANDBETWEEN(1,100)&lt;=70+10+10+10, 4, 5)))),Datos1!$B$66:$C$70,2,FALSE)</f>
        <v>Overdue</v>
      </c>
      <c r="F849" s="1" t="str">
        <f>VLOOKUP(B849,Datos1!$F$1:$H$52,2,FALSE)</f>
        <v>Carolina del Norte</v>
      </c>
      <c r="G849" s="8">
        <f t="shared" ca="1" si="110"/>
        <v>301221</v>
      </c>
      <c r="H849" s="8">
        <f t="shared" ca="1" si="111"/>
        <v>129525.03</v>
      </c>
      <c r="I849" s="9">
        <f t="shared" ca="1" si="104"/>
        <v>0.43</v>
      </c>
      <c r="J849" s="1" t="str">
        <f t="shared" si="105"/>
        <v>April</v>
      </c>
      <c r="K849" s="1">
        <f t="shared" si="106"/>
        <v>4</v>
      </c>
      <c r="L849" s="1" t="str">
        <f t="shared" si="107"/>
        <v>2021</v>
      </c>
      <c r="M849" s="1">
        <f t="shared" si="108"/>
        <v>18</v>
      </c>
      <c r="N849" s="10">
        <f t="shared" si="109"/>
        <v>2</v>
      </c>
    </row>
    <row r="850" spans="1:14" x14ac:dyDescent="0.25">
      <c r="A850" s="7">
        <v>44314</v>
      </c>
      <c r="B850" s="1" t="s">
        <v>43</v>
      </c>
      <c r="C850" s="1" t="str">
        <f>VLOOKUP(B850,Datos1!$F$1:$H$52,3,FALSE)</f>
        <v>Corporation</v>
      </c>
      <c r="D850" s="1" t="str">
        <f ca="1">VLOOKUP(IF(RANDBETWEEN(1,100)&lt;=60, 1, IF(RANDBETWEEN(1,100)&lt;=75, 2, 3)),Datos1!$B$62:$C$64,2,FALSE)</f>
        <v>FMCG</v>
      </c>
      <c r="E850" s="1" t="str">
        <f ca="1">VLOOKUP(IF(RANDBETWEEN(1,100)&lt;=70, 1, IF(RANDBETWEEN(1,100)&lt;=70+10, 2, IF(RANDBETWEEN(1,100)&lt;=70+10+10, 3, IF(RANDBETWEEN(1,100)&lt;=70+10+10+10, 4, 5)))),Datos1!$B$66:$C$70,2,FALSE)</f>
        <v>Paid</v>
      </c>
      <c r="F850" s="1" t="str">
        <f>VLOOKUP(B850,Datos1!$F$1:$H$52,2,FALSE)</f>
        <v>Massachusetts</v>
      </c>
      <c r="G850" s="8">
        <f t="shared" ca="1" si="110"/>
        <v>1211132</v>
      </c>
      <c r="H850" s="8">
        <f t="shared" ca="1" si="111"/>
        <v>448118.83999999997</v>
      </c>
      <c r="I850" s="9">
        <f t="shared" ca="1" si="104"/>
        <v>0.37</v>
      </c>
      <c r="J850" s="1" t="str">
        <f t="shared" si="105"/>
        <v>April</v>
      </c>
      <c r="K850" s="1">
        <f t="shared" si="106"/>
        <v>4</v>
      </c>
      <c r="L850" s="1" t="str">
        <f t="shared" si="107"/>
        <v>2021</v>
      </c>
      <c r="M850" s="1">
        <f t="shared" si="108"/>
        <v>18</v>
      </c>
      <c r="N850" s="10">
        <f t="shared" si="109"/>
        <v>2</v>
      </c>
    </row>
    <row r="851" spans="1:14" x14ac:dyDescent="0.25">
      <c r="A851" s="7">
        <v>44315</v>
      </c>
      <c r="B851" s="1" t="s">
        <v>33</v>
      </c>
      <c r="C851" s="1" t="str">
        <f>VLOOKUP(B851,Datos1!$F$1:$H$52,3,FALSE)</f>
        <v>Corporation</v>
      </c>
      <c r="D851" s="1" t="str">
        <f ca="1">VLOOKUP(IF(RANDBETWEEN(1,100)&lt;=60, 1, IF(RANDBETWEEN(1,100)&lt;=75, 2, 3)),Datos1!$B$62:$C$64,2,FALSE)</f>
        <v>FMCG</v>
      </c>
      <c r="E851" s="1" t="str">
        <f ca="1">VLOOKUP(IF(RANDBETWEEN(1,100)&lt;=70, 1, IF(RANDBETWEEN(1,100)&lt;=70+10, 2, IF(RANDBETWEEN(1,100)&lt;=70+10+10, 3, IF(RANDBETWEEN(1,100)&lt;=70+10+10+10, 4, 5)))),Datos1!$B$66:$C$70,2,FALSE)</f>
        <v>Paid</v>
      </c>
      <c r="F851" s="1" t="str">
        <f>VLOOKUP(B851,Datos1!$F$1:$H$52,2,FALSE)</f>
        <v>Tennessee</v>
      </c>
      <c r="G851" s="8">
        <f t="shared" ca="1" si="110"/>
        <v>1020982</v>
      </c>
      <c r="H851" s="8">
        <f t="shared" ca="1" si="111"/>
        <v>479861.54</v>
      </c>
      <c r="I851" s="9">
        <f t="shared" ca="1" si="104"/>
        <v>0.47</v>
      </c>
      <c r="J851" s="1" t="str">
        <f t="shared" si="105"/>
        <v>April</v>
      </c>
      <c r="K851" s="1">
        <f t="shared" si="106"/>
        <v>4</v>
      </c>
      <c r="L851" s="1" t="str">
        <f t="shared" si="107"/>
        <v>2021</v>
      </c>
      <c r="M851" s="1">
        <f t="shared" si="108"/>
        <v>18</v>
      </c>
      <c r="N851" s="10">
        <f t="shared" si="109"/>
        <v>2</v>
      </c>
    </row>
    <row r="852" spans="1:14" x14ac:dyDescent="0.25">
      <c r="A852" s="7">
        <v>44316</v>
      </c>
      <c r="B852" s="1" t="s">
        <v>56</v>
      </c>
      <c r="C852" s="1" t="str">
        <f>VLOOKUP(B852,Datos1!$F$1:$H$52,3,FALSE)</f>
        <v>Small business</v>
      </c>
      <c r="D852" s="1" t="str">
        <f ca="1">VLOOKUP(IF(RANDBETWEEN(1,100)&lt;=60, 1, IF(RANDBETWEEN(1,100)&lt;=75, 2, 3)),Datos1!$B$62:$C$64,2,FALSE)</f>
        <v>Contract Manufacturing</v>
      </c>
      <c r="E852" s="1" t="str">
        <f ca="1">VLOOKUP(IF(RANDBETWEEN(1,100)&lt;=70, 1, IF(RANDBETWEEN(1,100)&lt;=70+10, 2, IF(RANDBETWEEN(1,100)&lt;=70+10+10, 3, IF(RANDBETWEEN(1,100)&lt;=70+10+10+10, 4, 5)))),Datos1!$B$66:$C$70,2,FALSE)</f>
        <v>Paid</v>
      </c>
      <c r="F852" s="1" t="str">
        <f>VLOOKUP(B852,Datos1!$F$1:$H$52,2,FALSE)</f>
        <v>Illinois</v>
      </c>
      <c r="G852" s="8">
        <f t="shared" ca="1" si="110"/>
        <v>111640</v>
      </c>
      <c r="H852" s="8">
        <f t="shared" ca="1" si="111"/>
        <v>34608.400000000001</v>
      </c>
      <c r="I852" s="9">
        <f t="shared" ca="1" si="104"/>
        <v>0.31</v>
      </c>
      <c r="J852" s="1" t="str">
        <f t="shared" si="105"/>
        <v>April</v>
      </c>
      <c r="K852" s="1">
        <f t="shared" si="106"/>
        <v>4</v>
      </c>
      <c r="L852" s="1" t="str">
        <f t="shared" si="107"/>
        <v>2021</v>
      </c>
      <c r="M852" s="1">
        <f t="shared" si="108"/>
        <v>18</v>
      </c>
      <c r="N852" s="10">
        <f t="shared" si="109"/>
        <v>2</v>
      </c>
    </row>
    <row r="853" spans="1:14" x14ac:dyDescent="0.25">
      <c r="A853" s="7">
        <v>44317</v>
      </c>
      <c r="B853" s="1" t="s">
        <v>27</v>
      </c>
      <c r="C853" s="1" t="str">
        <f>VLOOKUP(B853,Datos1!$F$1:$H$52,3,FALSE)</f>
        <v>Corporation</v>
      </c>
      <c r="D853" s="1" t="str">
        <f ca="1">VLOOKUP(IF(RANDBETWEEN(1,100)&lt;=60, 1, IF(RANDBETWEEN(1,100)&lt;=75, 2, 3)),Datos1!$B$62:$C$64,2,FALSE)</f>
        <v>FMCG</v>
      </c>
      <c r="E853" s="1" t="str">
        <f ca="1">VLOOKUP(IF(RANDBETWEEN(1,100)&lt;=70, 1, IF(RANDBETWEEN(1,100)&lt;=70+10, 2, IF(RANDBETWEEN(1,100)&lt;=70+10+10, 3, IF(RANDBETWEEN(1,100)&lt;=70+10+10+10, 4, 5)))),Datos1!$B$66:$C$70,2,FALSE)</f>
        <v>Pending</v>
      </c>
      <c r="F853" s="1" t="str">
        <f>VLOOKUP(B853,Datos1!$F$1:$H$52,2,FALSE)</f>
        <v>Virginia</v>
      </c>
      <c r="G853" s="8">
        <f t="shared" ca="1" si="110"/>
        <v>1476482</v>
      </c>
      <c r="H853" s="8">
        <f t="shared" ca="1" si="111"/>
        <v>649652.07999999996</v>
      </c>
      <c r="I853" s="9">
        <f t="shared" ca="1" si="104"/>
        <v>0.44</v>
      </c>
      <c r="J853" s="1" t="str">
        <f t="shared" si="105"/>
        <v>May</v>
      </c>
      <c r="K853" s="1">
        <f t="shared" si="106"/>
        <v>5</v>
      </c>
      <c r="L853" s="1" t="str">
        <f t="shared" si="107"/>
        <v>2021</v>
      </c>
      <c r="M853" s="1">
        <f t="shared" si="108"/>
        <v>18</v>
      </c>
      <c r="N853" s="10">
        <f t="shared" si="109"/>
        <v>2</v>
      </c>
    </row>
    <row r="854" spans="1:14" x14ac:dyDescent="0.25">
      <c r="A854" s="7">
        <v>44318</v>
      </c>
      <c r="B854" s="1" t="s">
        <v>37</v>
      </c>
      <c r="C854" s="1" t="str">
        <f>VLOOKUP(B854,Datos1!$F$1:$H$52,3,FALSE)</f>
        <v>Small business</v>
      </c>
      <c r="D854" s="1" t="str">
        <f ca="1">VLOOKUP(IF(RANDBETWEEN(1,100)&lt;=60, 1, IF(RANDBETWEEN(1,100)&lt;=75, 2, 3)),Datos1!$B$62:$C$64,2,FALSE)</f>
        <v>Contract Manufacturing</v>
      </c>
      <c r="E854" s="1" t="str">
        <f ca="1">VLOOKUP(IF(RANDBETWEEN(1,100)&lt;=70, 1, IF(RANDBETWEEN(1,100)&lt;=70+10, 2, IF(RANDBETWEEN(1,100)&lt;=70+10+10, 3, IF(RANDBETWEEN(1,100)&lt;=70+10+10+10, 4, 5)))),Datos1!$B$66:$C$70,2,FALSE)</f>
        <v>Paid</v>
      </c>
      <c r="F854" s="1" t="str">
        <f>VLOOKUP(B854,Datos1!$F$1:$H$52,2,FALSE)</f>
        <v>Massachusetts</v>
      </c>
      <c r="G854" s="8">
        <f t="shared" ca="1" si="110"/>
        <v>242183</v>
      </c>
      <c r="H854" s="8">
        <f t="shared" ca="1" si="111"/>
        <v>60545.75</v>
      </c>
      <c r="I854" s="9">
        <f t="shared" ca="1" si="104"/>
        <v>0.25</v>
      </c>
      <c r="J854" s="1" t="str">
        <f t="shared" si="105"/>
        <v>May</v>
      </c>
      <c r="K854" s="1">
        <f t="shared" si="106"/>
        <v>5</v>
      </c>
      <c r="L854" s="1" t="str">
        <f t="shared" si="107"/>
        <v>2021</v>
      </c>
      <c r="M854" s="1">
        <f t="shared" si="108"/>
        <v>18</v>
      </c>
      <c r="N854" s="10">
        <f t="shared" si="109"/>
        <v>2</v>
      </c>
    </row>
    <row r="855" spans="1:14" x14ac:dyDescent="0.25">
      <c r="A855" s="7">
        <v>44319</v>
      </c>
      <c r="B855" s="1" t="s">
        <v>22</v>
      </c>
      <c r="C855" s="1" t="str">
        <f>VLOOKUP(B855,Datos1!$F$1:$H$52,3,FALSE)</f>
        <v>Corporation</v>
      </c>
      <c r="D855" s="1" t="str">
        <f ca="1">VLOOKUP(IF(RANDBETWEEN(1,100)&lt;=60, 1, IF(RANDBETWEEN(1,100)&lt;=75, 2, 3)),Datos1!$B$62:$C$64,2,FALSE)</f>
        <v>Contract Manufacturing</v>
      </c>
      <c r="E855" s="1" t="str">
        <f ca="1">VLOOKUP(IF(RANDBETWEEN(1,100)&lt;=70, 1, IF(RANDBETWEEN(1,100)&lt;=70+10, 2, IF(RANDBETWEEN(1,100)&lt;=70+10+10, 3, IF(RANDBETWEEN(1,100)&lt;=70+10+10+10, 4, 5)))),Datos1!$B$66:$C$70,2,FALSE)</f>
        <v>Paid</v>
      </c>
      <c r="F855" s="1" t="str">
        <f>VLOOKUP(B855,Datos1!$F$1:$H$52,2,FALSE)</f>
        <v>Míchigan</v>
      </c>
      <c r="G855" s="8">
        <f t="shared" ca="1" si="110"/>
        <v>1272299</v>
      </c>
      <c r="H855" s="8">
        <f t="shared" ca="1" si="111"/>
        <v>343520.73000000004</v>
      </c>
      <c r="I855" s="9">
        <f t="shared" ca="1" si="104"/>
        <v>0.27</v>
      </c>
      <c r="J855" s="1" t="str">
        <f t="shared" si="105"/>
        <v>May</v>
      </c>
      <c r="K855" s="1">
        <f t="shared" si="106"/>
        <v>5</v>
      </c>
      <c r="L855" s="1" t="str">
        <f t="shared" si="107"/>
        <v>2021</v>
      </c>
      <c r="M855" s="1">
        <f t="shared" si="108"/>
        <v>19</v>
      </c>
      <c r="N855" s="10">
        <f t="shared" si="109"/>
        <v>2</v>
      </c>
    </row>
    <row r="856" spans="1:14" x14ac:dyDescent="0.25">
      <c r="A856" s="7">
        <v>44320</v>
      </c>
      <c r="B856" s="1" t="s">
        <v>33</v>
      </c>
      <c r="C856" s="1" t="str">
        <f>VLOOKUP(B856,Datos1!$F$1:$H$52,3,FALSE)</f>
        <v>Corporation</v>
      </c>
      <c r="D856" s="1" t="str">
        <f ca="1">VLOOKUP(IF(RANDBETWEEN(1,100)&lt;=60, 1, IF(RANDBETWEEN(1,100)&lt;=75, 2, 3)),Datos1!$B$62:$C$64,2,FALSE)</f>
        <v>Industrial cereal products</v>
      </c>
      <c r="E856" s="1" t="str">
        <f ca="1">VLOOKUP(IF(RANDBETWEEN(1,100)&lt;=70, 1, IF(RANDBETWEEN(1,100)&lt;=70+10, 2, IF(RANDBETWEEN(1,100)&lt;=70+10+10, 3, IF(RANDBETWEEN(1,100)&lt;=70+10+10+10, 4, 5)))),Datos1!$B$66:$C$70,2,FALSE)</f>
        <v>Paid</v>
      </c>
      <c r="F856" s="1" t="str">
        <f>VLOOKUP(B856,Datos1!$F$1:$H$52,2,FALSE)</f>
        <v>Tennessee</v>
      </c>
      <c r="G856" s="8">
        <f t="shared" ca="1" si="110"/>
        <v>958763</v>
      </c>
      <c r="H856" s="8">
        <f t="shared" ca="1" si="111"/>
        <v>297216.52999999997</v>
      </c>
      <c r="I856" s="9">
        <f t="shared" ca="1" si="104"/>
        <v>0.31</v>
      </c>
      <c r="J856" s="1" t="str">
        <f t="shared" si="105"/>
        <v>May</v>
      </c>
      <c r="K856" s="1">
        <f t="shared" si="106"/>
        <v>5</v>
      </c>
      <c r="L856" s="1" t="str">
        <f t="shared" si="107"/>
        <v>2021</v>
      </c>
      <c r="M856" s="1">
        <f t="shared" si="108"/>
        <v>19</v>
      </c>
      <c r="N856" s="10">
        <f t="shared" si="109"/>
        <v>2</v>
      </c>
    </row>
    <row r="857" spans="1:14" x14ac:dyDescent="0.25">
      <c r="A857" s="7">
        <v>44321</v>
      </c>
      <c r="B857" s="1" t="s">
        <v>45</v>
      </c>
      <c r="C857" s="1" t="str">
        <f>VLOOKUP(B857,Datos1!$F$1:$H$52,3,FALSE)</f>
        <v>Small business</v>
      </c>
      <c r="D857" s="1" t="str">
        <f ca="1">VLOOKUP(IF(RANDBETWEEN(1,100)&lt;=60, 1, IF(RANDBETWEEN(1,100)&lt;=75, 2, 3)),Datos1!$B$62:$C$64,2,FALSE)</f>
        <v>FMCG</v>
      </c>
      <c r="E857" s="1" t="str">
        <f ca="1">VLOOKUP(IF(RANDBETWEEN(1,100)&lt;=70, 1, IF(RANDBETWEEN(1,100)&lt;=70+10, 2, IF(RANDBETWEEN(1,100)&lt;=70+10+10, 3, IF(RANDBETWEEN(1,100)&lt;=70+10+10+10, 4, 5)))),Datos1!$B$66:$C$70,2,FALSE)</f>
        <v>Paid</v>
      </c>
      <c r="F857" s="1" t="str">
        <f>VLOOKUP(B857,Datos1!$F$1:$H$52,2,FALSE)</f>
        <v>Massachusetts</v>
      </c>
      <c r="G857" s="8">
        <f t="shared" ca="1" si="110"/>
        <v>197460</v>
      </c>
      <c r="H857" s="8">
        <f t="shared" ca="1" si="111"/>
        <v>92806.2</v>
      </c>
      <c r="I857" s="9">
        <f t="shared" ca="1" si="104"/>
        <v>0.47</v>
      </c>
      <c r="J857" s="1" t="str">
        <f t="shared" si="105"/>
        <v>May</v>
      </c>
      <c r="K857" s="1">
        <f t="shared" si="106"/>
        <v>5</v>
      </c>
      <c r="L857" s="1" t="str">
        <f t="shared" si="107"/>
        <v>2021</v>
      </c>
      <c r="M857" s="1">
        <f t="shared" si="108"/>
        <v>19</v>
      </c>
      <c r="N857" s="10">
        <f t="shared" si="109"/>
        <v>2</v>
      </c>
    </row>
    <row r="858" spans="1:14" x14ac:dyDescent="0.25">
      <c r="A858" s="7">
        <v>44322</v>
      </c>
      <c r="B858" s="1" t="s">
        <v>49</v>
      </c>
      <c r="C858" s="1" t="str">
        <f>VLOOKUP(B858,Datos1!$F$1:$H$52,3,FALSE)</f>
        <v>Corporation</v>
      </c>
      <c r="D858" s="1" t="str">
        <f ca="1">VLOOKUP(IF(RANDBETWEEN(1,100)&lt;=60, 1, IF(RANDBETWEEN(1,100)&lt;=75, 2, 3)),Datos1!$B$62:$C$64,2,FALSE)</f>
        <v>Contract Manufacturing</v>
      </c>
      <c r="E858" s="1" t="str">
        <f ca="1">VLOOKUP(IF(RANDBETWEEN(1,100)&lt;=70, 1, IF(RANDBETWEEN(1,100)&lt;=70+10, 2, IF(RANDBETWEEN(1,100)&lt;=70+10+10, 3, IF(RANDBETWEEN(1,100)&lt;=70+10+10+10, 4, 5)))),Datos1!$B$66:$C$70,2,FALSE)</f>
        <v>Paid</v>
      </c>
      <c r="F858" s="1" t="str">
        <f>VLOOKUP(B858,Datos1!$F$1:$H$52,2,FALSE)</f>
        <v>Texas</v>
      </c>
      <c r="G858" s="8">
        <f t="shared" ca="1" si="110"/>
        <v>1001728</v>
      </c>
      <c r="H858" s="8">
        <f t="shared" ca="1" si="111"/>
        <v>240414.72</v>
      </c>
      <c r="I858" s="9">
        <f t="shared" ca="1" si="104"/>
        <v>0.24</v>
      </c>
      <c r="J858" s="1" t="str">
        <f t="shared" si="105"/>
        <v>May</v>
      </c>
      <c r="K858" s="1">
        <f t="shared" si="106"/>
        <v>5</v>
      </c>
      <c r="L858" s="1" t="str">
        <f t="shared" si="107"/>
        <v>2021</v>
      </c>
      <c r="M858" s="1">
        <f t="shared" si="108"/>
        <v>19</v>
      </c>
      <c r="N858" s="10">
        <f t="shared" si="109"/>
        <v>2</v>
      </c>
    </row>
    <row r="859" spans="1:14" x14ac:dyDescent="0.25">
      <c r="A859" s="7">
        <v>44323</v>
      </c>
      <c r="B859" s="1" t="s">
        <v>22</v>
      </c>
      <c r="C859" s="1" t="str">
        <f>VLOOKUP(B859,Datos1!$F$1:$H$52,3,FALSE)</f>
        <v>Corporation</v>
      </c>
      <c r="D859" s="1" t="str">
        <f ca="1">VLOOKUP(IF(RANDBETWEEN(1,100)&lt;=60, 1, IF(RANDBETWEEN(1,100)&lt;=75, 2, 3)),Datos1!$B$62:$C$64,2,FALSE)</f>
        <v>FMCG</v>
      </c>
      <c r="E859" s="1" t="str">
        <f ca="1">VLOOKUP(IF(RANDBETWEEN(1,100)&lt;=70, 1, IF(RANDBETWEEN(1,100)&lt;=70+10, 2, IF(RANDBETWEEN(1,100)&lt;=70+10+10, 3, IF(RANDBETWEEN(1,100)&lt;=70+10+10+10, 4, 5)))),Datos1!$B$66:$C$70,2,FALSE)</f>
        <v>Pending</v>
      </c>
      <c r="F859" s="1" t="str">
        <f>VLOOKUP(B859,Datos1!$F$1:$H$52,2,FALSE)</f>
        <v>Míchigan</v>
      </c>
      <c r="G859" s="8">
        <f t="shared" ca="1" si="110"/>
        <v>1538353</v>
      </c>
      <c r="H859" s="8">
        <f t="shared" ca="1" si="111"/>
        <v>953778.86</v>
      </c>
      <c r="I859" s="9">
        <f t="shared" ca="1" si="104"/>
        <v>0.62</v>
      </c>
      <c r="J859" s="1" t="str">
        <f t="shared" si="105"/>
        <v>May</v>
      </c>
      <c r="K859" s="1">
        <f t="shared" si="106"/>
        <v>5</v>
      </c>
      <c r="L859" s="1" t="str">
        <f t="shared" si="107"/>
        <v>2021</v>
      </c>
      <c r="M859" s="1">
        <f t="shared" si="108"/>
        <v>19</v>
      </c>
      <c r="N859" s="10">
        <f t="shared" si="109"/>
        <v>2</v>
      </c>
    </row>
    <row r="860" spans="1:14" x14ac:dyDescent="0.25">
      <c r="A860" s="7">
        <v>44324</v>
      </c>
      <c r="B860" s="1" t="s">
        <v>44</v>
      </c>
      <c r="C860" s="1" t="str">
        <f>VLOOKUP(B860,Datos1!$F$1:$H$52,3,FALSE)</f>
        <v>Corporation</v>
      </c>
      <c r="D860" s="1" t="str">
        <f ca="1">VLOOKUP(IF(RANDBETWEEN(1,100)&lt;=60, 1, IF(RANDBETWEEN(1,100)&lt;=75, 2, 3)),Datos1!$B$62:$C$64,2,FALSE)</f>
        <v>FMCG</v>
      </c>
      <c r="E860" s="1" t="str">
        <f ca="1">VLOOKUP(IF(RANDBETWEEN(1,100)&lt;=70, 1, IF(RANDBETWEEN(1,100)&lt;=70+10, 2, IF(RANDBETWEEN(1,100)&lt;=70+10+10, 3, IF(RANDBETWEEN(1,100)&lt;=70+10+10+10, 4, 5)))),Datos1!$B$66:$C$70,2,FALSE)</f>
        <v>Paid</v>
      </c>
      <c r="F860" s="1" t="str">
        <f>VLOOKUP(B860,Datos1!$F$1:$H$52,2,FALSE)</f>
        <v>Arizona</v>
      </c>
      <c r="G860" s="8">
        <f t="shared" ca="1" si="110"/>
        <v>684980</v>
      </c>
      <c r="H860" s="8">
        <f t="shared" ca="1" si="111"/>
        <v>328790.39999999997</v>
      </c>
      <c r="I860" s="9">
        <f t="shared" ca="1" si="104"/>
        <v>0.48</v>
      </c>
      <c r="J860" s="1" t="str">
        <f t="shared" si="105"/>
        <v>May</v>
      </c>
      <c r="K860" s="1">
        <f t="shared" si="106"/>
        <v>5</v>
      </c>
      <c r="L860" s="1" t="str">
        <f t="shared" si="107"/>
        <v>2021</v>
      </c>
      <c r="M860" s="1">
        <f t="shared" si="108"/>
        <v>19</v>
      </c>
      <c r="N860" s="10">
        <f t="shared" si="109"/>
        <v>2</v>
      </c>
    </row>
    <row r="861" spans="1:14" x14ac:dyDescent="0.25">
      <c r="A861" s="7">
        <v>44325</v>
      </c>
      <c r="B861" s="1" t="s">
        <v>36</v>
      </c>
      <c r="C861" s="1" t="str">
        <f>VLOOKUP(B861,Datos1!$F$1:$H$52,3,FALSE)</f>
        <v>Medium-sized business</v>
      </c>
      <c r="D861" s="1" t="str">
        <f ca="1">VLOOKUP(IF(RANDBETWEEN(1,100)&lt;=60, 1, IF(RANDBETWEEN(1,100)&lt;=75, 2, 3)),Datos1!$B$62:$C$64,2,FALSE)</f>
        <v>FMCG</v>
      </c>
      <c r="E861" s="1" t="str">
        <f ca="1">VLOOKUP(IF(RANDBETWEEN(1,100)&lt;=70, 1, IF(RANDBETWEEN(1,100)&lt;=70+10, 2, IF(RANDBETWEEN(1,100)&lt;=70+10+10, 3, IF(RANDBETWEEN(1,100)&lt;=70+10+10+10, 4, 5)))),Datos1!$B$66:$C$70,2,FALSE)</f>
        <v>Pending</v>
      </c>
      <c r="F861" s="1" t="str">
        <f>VLOOKUP(B861,Datos1!$F$1:$H$52,2,FALSE)</f>
        <v>Arizona</v>
      </c>
      <c r="G861" s="8">
        <f t="shared" ca="1" si="110"/>
        <v>255562</v>
      </c>
      <c r="H861" s="8">
        <f t="shared" ca="1" si="111"/>
        <v>107336.04</v>
      </c>
      <c r="I861" s="9">
        <f t="shared" ca="1" si="104"/>
        <v>0.42</v>
      </c>
      <c r="J861" s="1" t="str">
        <f t="shared" si="105"/>
        <v>May</v>
      </c>
      <c r="K861" s="1">
        <f t="shared" si="106"/>
        <v>5</v>
      </c>
      <c r="L861" s="1" t="str">
        <f t="shared" si="107"/>
        <v>2021</v>
      </c>
      <c r="M861" s="1">
        <f t="shared" si="108"/>
        <v>19</v>
      </c>
      <c r="N861" s="10">
        <f t="shared" si="109"/>
        <v>2</v>
      </c>
    </row>
    <row r="862" spans="1:14" x14ac:dyDescent="0.25">
      <c r="A862" s="7">
        <v>44326</v>
      </c>
      <c r="B862" s="1" t="s">
        <v>19</v>
      </c>
      <c r="C862" s="1" t="str">
        <f>VLOOKUP(B862,Datos1!$F$1:$H$52,3,FALSE)</f>
        <v>Corporation</v>
      </c>
      <c r="D862" s="1" t="str">
        <f ca="1">VLOOKUP(IF(RANDBETWEEN(1,100)&lt;=60, 1, IF(RANDBETWEEN(1,100)&lt;=75, 2, 3)),Datos1!$B$62:$C$64,2,FALSE)</f>
        <v>Contract Manufacturing</v>
      </c>
      <c r="E862" s="1" t="str">
        <f ca="1">VLOOKUP(IF(RANDBETWEEN(1,100)&lt;=70, 1, IF(RANDBETWEEN(1,100)&lt;=70+10, 2, IF(RANDBETWEEN(1,100)&lt;=70+10+10, 3, IF(RANDBETWEEN(1,100)&lt;=70+10+10+10, 4, 5)))),Datos1!$B$66:$C$70,2,FALSE)</f>
        <v>Paid</v>
      </c>
      <c r="F862" s="1" t="str">
        <f>VLOOKUP(B862,Datos1!$F$1:$H$52,2,FALSE)</f>
        <v>Virginia</v>
      </c>
      <c r="G862" s="8">
        <f t="shared" ca="1" si="110"/>
        <v>985174</v>
      </c>
      <c r="H862" s="8">
        <f t="shared" ca="1" si="111"/>
        <v>325107.42000000004</v>
      </c>
      <c r="I862" s="9">
        <f t="shared" ca="1" si="104"/>
        <v>0.33</v>
      </c>
      <c r="J862" s="1" t="str">
        <f t="shared" si="105"/>
        <v>May</v>
      </c>
      <c r="K862" s="1">
        <f t="shared" si="106"/>
        <v>5</v>
      </c>
      <c r="L862" s="1" t="str">
        <f t="shared" si="107"/>
        <v>2021</v>
      </c>
      <c r="M862" s="1">
        <f t="shared" si="108"/>
        <v>20</v>
      </c>
      <c r="N862" s="10">
        <f t="shared" si="109"/>
        <v>2</v>
      </c>
    </row>
    <row r="863" spans="1:14" x14ac:dyDescent="0.25">
      <c r="A863" s="7">
        <v>44327</v>
      </c>
      <c r="B863" s="1" t="s">
        <v>36</v>
      </c>
      <c r="C863" s="1" t="str">
        <f>VLOOKUP(B863,Datos1!$F$1:$H$52,3,FALSE)</f>
        <v>Medium-sized business</v>
      </c>
      <c r="D863" s="1" t="str">
        <f ca="1">VLOOKUP(IF(RANDBETWEEN(1,100)&lt;=60, 1, IF(RANDBETWEEN(1,100)&lt;=75, 2, 3)),Datos1!$B$62:$C$64,2,FALSE)</f>
        <v>FMCG</v>
      </c>
      <c r="E863" s="1" t="str">
        <f ca="1">VLOOKUP(IF(RANDBETWEEN(1,100)&lt;=70, 1, IF(RANDBETWEEN(1,100)&lt;=70+10, 2, IF(RANDBETWEEN(1,100)&lt;=70+10+10, 3, IF(RANDBETWEEN(1,100)&lt;=70+10+10+10, 4, 5)))),Datos1!$B$66:$C$70,2,FALSE)</f>
        <v>Pending</v>
      </c>
      <c r="F863" s="1" t="str">
        <f>VLOOKUP(B863,Datos1!$F$1:$H$52,2,FALSE)</f>
        <v>Arizona</v>
      </c>
      <c r="G863" s="8">
        <f t="shared" ca="1" si="110"/>
        <v>328907</v>
      </c>
      <c r="H863" s="8">
        <f t="shared" ca="1" si="111"/>
        <v>207211.41</v>
      </c>
      <c r="I863" s="9">
        <f t="shared" ca="1" si="104"/>
        <v>0.63</v>
      </c>
      <c r="J863" s="1" t="str">
        <f t="shared" si="105"/>
        <v>May</v>
      </c>
      <c r="K863" s="1">
        <f t="shared" si="106"/>
        <v>5</v>
      </c>
      <c r="L863" s="1" t="str">
        <f t="shared" si="107"/>
        <v>2021</v>
      </c>
      <c r="M863" s="1">
        <f t="shared" si="108"/>
        <v>20</v>
      </c>
      <c r="N863" s="10">
        <f t="shared" si="109"/>
        <v>2</v>
      </c>
    </row>
    <row r="864" spans="1:14" x14ac:dyDescent="0.25">
      <c r="A864" s="7">
        <v>44328</v>
      </c>
      <c r="B864" s="1" t="s">
        <v>43</v>
      </c>
      <c r="C864" s="1" t="str">
        <f>VLOOKUP(B864,Datos1!$F$1:$H$52,3,FALSE)</f>
        <v>Corporation</v>
      </c>
      <c r="D864" s="1" t="str">
        <f ca="1">VLOOKUP(IF(RANDBETWEEN(1,100)&lt;=60, 1, IF(RANDBETWEEN(1,100)&lt;=75, 2, 3)),Datos1!$B$62:$C$64,2,FALSE)</f>
        <v>FMCG</v>
      </c>
      <c r="E864" s="1" t="str">
        <f ca="1">VLOOKUP(IF(RANDBETWEEN(1,100)&lt;=70, 1, IF(RANDBETWEEN(1,100)&lt;=70+10, 2, IF(RANDBETWEEN(1,100)&lt;=70+10+10, 3, IF(RANDBETWEEN(1,100)&lt;=70+10+10+10, 4, 5)))),Datos1!$B$66:$C$70,2,FALSE)</f>
        <v>Paid</v>
      </c>
      <c r="F864" s="1" t="str">
        <f>VLOOKUP(B864,Datos1!$F$1:$H$52,2,FALSE)</f>
        <v>Massachusetts</v>
      </c>
      <c r="G864" s="8">
        <f t="shared" ca="1" si="110"/>
        <v>847797</v>
      </c>
      <c r="H864" s="8">
        <f t="shared" ca="1" si="111"/>
        <v>305206.92</v>
      </c>
      <c r="I864" s="9">
        <f t="shared" ca="1" si="104"/>
        <v>0.36</v>
      </c>
      <c r="J864" s="1" t="str">
        <f t="shared" si="105"/>
        <v>May</v>
      </c>
      <c r="K864" s="1">
        <f t="shared" si="106"/>
        <v>5</v>
      </c>
      <c r="L864" s="1" t="str">
        <f t="shared" si="107"/>
        <v>2021</v>
      </c>
      <c r="M864" s="1">
        <f t="shared" si="108"/>
        <v>20</v>
      </c>
      <c r="N864" s="10">
        <f t="shared" si="109"/>
        <v>2</v>
      </c>
    </row>
    <row r="865" spans="1:14" x14ac:dyDescent="0.25">
      <c r="A865" s="7">
        <v>44329</v>
      </c>
      <c r="B865" s="1" t="s">
        <v>61</v>
      </c>
      <c r="C865" s="1" t="str">
        <f>VLOOKUP(B865,Datos1!$F$1:$H$52,3,FALSE)</f>
        <v>Corporation</v>
      </c>
      <c r="D865" s="1" t="str">
        <f ca="1">VLOOKUP(IF(RANDBETWEEN(1,100)&lt;=60, 1, IF(RANDBETWEEN(1,100)&lt;=75, 2, 3)),Datos1!$B$62:$C$64,2,FALSE)</f>
        <v>FMCG</v>
      </c>
      <c r="E865" s="1" t="str">
        <f ca="1">VLOOKUP(IF(RANDBETWEEN(1,100)&lt;=70, 1, IF(RANDBETWEEN(1,100)&lt;=70+10, 2, IF(RANDBETWEEN(1,100)&lt;=70+10+10, 3, IF(RANDBETWEEN(1,100)&lt;=70+10+10+10, 4, 5)))),Datos1!$B$66:$C$70,2,FALSE)</f>
        <v>Paid</v>
      </c>
      <c r="F865" s="1" t="str">
        <f>VLOOKUP(B865,Datos1!$F$1:$H$52,2,FALSE)</f>
        <v>Washington</v>
      </c>
      <c r="G865" s="8">
        <f t="shared" ca="1" si="110"/>
        <v>1259471</v>
      </c>
      <c r="H865" s="8">
        <f t="shared" ca="1" si="111"/>
        <v>604546.07999999996</v>
      </c>
      <c r="I865" s="9">
        <f t="shared" ca="1" si="104"/>
        <v>0.48</v>
      </c>
      <c r="J865" s="1" t="str">
        <f t="shared" si="105"/>
        <v>May</v>
      </c>
      <c r="K865" s="1">
        <f t="shared" si="106"/>
        <v>5</v>
      </c>
      <c r="L865" s="1" t="str">
        <f t="shared" si="107"/>
        <v>2021</v>
      </c>
      <c r="M865" s="1">
        <f t="shared" si="108"/>
        <v>20</v>
      </c>
      <c r="N865" s="10">
        <f t="shared" si="109"/>
        <v>2</v>
      </c>
    </row>
    <row r="866" spans="1:14" x14ac:dyDescent="0.25">
      <c r="A866" s="7">
        <v>44330</v>
      </c>
      <c r="B866" s="1" t="s">
        <v>43</v>
      </c>
      <c r="C866" s="1" t="str">
        <f>VLOOKUP(B866,Datos1!$F$1:$H$52,3,FALSE)</f>
        <v>Corporation</v>
      </c>
      <c r="D866" s="1" t="str">
        <f ca="1">VLOOKUP(IF(RANDBETWEEN(1,100)&lt;=60, 1, IF(RANDBETWEEN(1,100)&lt;=75, 2, 3)),Datos1!$B$62:$C$64,2,FALSE)</f>
        <v>FMCG</v>
      </c>
      <c r="E866" s="1" t="str">
        <f ca="1">VLOOKUP(IF(RANDBETWEEN(1,100)&lt;=70, 1, IF(RANDBETWEEN(1,100)&lt;=70+10, 2, IF(RANDBETWEEN(1,100)&lt;=70+10+10, 3, IF(RANDBETWEEN(1,100)&lt;=70+10+10+10, 4, 5)))),Datos1!$B$66:$C$70,2,FALSE)</f>
        <v>Paid</v>
      </c>
      <c r="F866" s="1" t="str">
        <f>VLOOKUP(B866,Datos1!$F$1:$H$52,2,FALSE)</f>
        <v>Massachusetts</v>
      </c>
      <c r="G866" s="8">
        <f t="shared" ca="1" si="110"/>
        <v>757978</v>
      </c>
      <c r="H866" s="8">
        <f t="shared" ca="1" si="111"/>
        <v>469946.36</v>
      </c>
      <c r="I866" s="9">
        <f t="shared" ca="1" si="104"/>
        <v>0.62</v>
      </c>
      <c r="J866" s="1" t="str">
        <f t="shared" si="105"/>
        <v>May</v>
      </c>
      <c r="K866" s="1">
        <f t="shared" si="106"/>
        <v>5</v>
      </c>
      <c r="L866" s="1" t="str">
        <f t="shared" si="107"/>
        <v>2021</v>
      </c>
      <c r="M866" s="1">
        <f t="shared" si="108"/>
        <v>20</v>
      </c>
      <c r="N866" s="10">
        <f t="shared" si="109"/>
        <v>2</v>
      </c>
    </row>
    <row r="867" spans="1:14" x14ac:dyDescent="0.25">
      <c r="A867" s="7">
        <v>44331</v>
      </c>
      <c r="B867" s="1" t="s">
        <v>52</v>
      </c>
      <c r="C867" s="1" t="str">
        <f>VLOOKUP(B867,Datos1!$F$1:$H$52,3,FALSE)</f>
        <v>Corporation</v>
      </c>
      <c r="D867" s="1" t="str">
        <f ca="1">VLOOKUP(IF(RANDBETWEEN(1,100)&lt;=60, 1, IF(RANDBETWEEN(1,100)&lt;=75, 2, 3)),Datos1!$B$62:$C$64,2,FALSE)</f>
        <v>FMCG</v>
      </c>
      <c r="E867" s="1" t="str">
        <f ca="1">VLOOKUP(IF(RANDBETWEEN(1,100)&lt;=70, 1, IF(RANDBETWEEN(1,100)&lt;=70+10, 2, IF(RANDBETWEEN(1,100)&lt;=70+10+10, 3, IF(RANDBETWEEN(1,100)&lt;=70+10+10+10, 4, 5)))),Datos1!$B$66:$C$70,2,FALSE)</f>
        <v>Pending</v>
      </c>
      <c r="F867" s="1" t="str">
        <f>VLOOKUP(B867,Datos1!$F$1:$H$52,2,FALSE)</f>
        <v>Texas</v>
      </c>
      <c r="G867" s="8">
        <f t="shared" ca="1" si="110"/>
        <v>1032849</v>
      </c>
      <c r="H867" s="8">
        <f t="shared" ca="1" si="111"/>
        <v>671351.85</v>
      </c>
      <c r="I867" s="9">
        <f t="shared" ca="1" si="104"/>
        <v>0.65</v>
      </c>
      <c r="J867" s="1" t="str">
        <f t="shared" si="105"/>
        <v>May</v>
      </c>
      <c r="K867" s="1">
        <f t="shared" si="106"/>
        <v>5</v>
      </c>
      <c r="L867" s="1" t="str">
        <f t="shared" si="107"/>
        <v>2021</v>
      </c>
      <c r="M867" s="1">
        <f t="shared" si="108"/>
        <v>20</v>
      </c>
      <c r="N867" s="10">
        <f t="shared" si="109"/>
        <v>2</v>
      </c>
    </row>
    <row r="868" spans="1:14" x14ac:dyDescent="0.25">
      <c r="A868" s="7">
        <v>44332</v>
      </c>
      <c r="B868" s="1" t="s">
        <v>36</v>
      </c>
      <c r="C868" s="1" t="str">
        <f>VLOOKUP(B868,Datos1!$F$1:$H$52,3,FALSE)</f>
        <v>Medium-sized business</v>
      </c>
      <c r="D868" s="1" t="str">
        <f ca="1">VLOOKUP(IF(RANDBETWEEN(1,100)&lt;=60, 1, IF(RANDBETWEEN(1,100)&lt;=75, 2, 3)),Datos1!$B$62:$C$64,2,FALSE)</f>
        <v>FMCG</v>
      </c>
      <c r="E868" s="1" t="str">
        <f ca="1">VLOOKUP(IF(RANDBETWEEN(1,100)&lt;=70, 1, IF(RANDBETWEEN(1,100)&lt;=70+10, 2, IF(RANDBETWEEN(1,100)&lt;=70+10+10, 3, IF(RANDBETWEEN(1,100)&lt;=70+10+10+10, 4, 5)))),Datos1!$B$66:$C$70,2,FALSE)</f>
        <v>Pending</v>
      </c>
      <c r="F868" s="1" t="str">
        <f>VLOOKUP(B868,Datos1!$F$1:$H$52,2,FALSE)</f>
        <v>Arizona</v>
      </c>
      <c r="G868" s="8">
        <f t="shared" ca="1" si="110"/>
        <v>340437</v>
      </c>
      <c r="H868" s="8">
        <f t="shared" ca="1" si="111"/>
        <v>125961.69</v>
      </c>
      <c r="I868" s="9">
        <f t="shared" ca="1" si="104"/>
        <v>0.37</v>
      </c>
      <c r="J868" s="1" t="str">
        <f t="shared" si="105"/>
        <v>May</v>
      </c>
      <c r="K868" s="1">
        <f t="shared" si="106"/>
        <v>5</v>
      </c>
      <c r="L868" s="1" t="str">
        <f t="shared" si="107"/>
        <v>2021</v>
      </c>
      <c r="M868" s="1">
        <f t="shared" si="108"/>
        <v>20</v>
      </c>
      <c r="N868" s="10">
        <f t="shared" si="109"/>
        <v>2</v>
      </c>
    </row>
    <row r="869" spans="1:14" x14ac:dyDescent="0.25">
      <c r="A869" s="7">
        <v>44333</v>
      </c>
      <c r="B869" s="1" t="s">
        <v>56</v>
      </c>
      <c r="C869" s="1" t="str">
        <f>VLOOKUP(B869,Datos1!$F$1:$H$52,3,FALSE)</f>
        <v>Small business</v>
      </c>
      <c r="D869" s="1" t="str">
        <f ca="1">VLOOKUP(IF(RANDBETWEEN(1,100)&lt;=60, 1, IF(RANDBETWEEN(1,100)&lt;=75, 2, 3)),Datos1!$B$62:$C$64,2,FALSE)</f>
        <v>Contract Manufacturing</v>
      </c>
      <c r="E869" s="1" t="str">
        <f ca="1">VLOOKUP(IF(RANDBETWEEN(1,100)&lt;=70, 1, IF(RANDBETWEEN(1,100)&lt;=70+10, 2, IF(RANDBETWEEN(1,100)&lt;=70+10+10, 3, IF(RANDBETWEEN(1,100)&lt;=70+10+10+10, 4, 5)))),Datos1!$B$66:$C$70,2,FALSE)</f>
        <v>Pending</v>
      </c>
      <c r="F869" s="1" t="str">
        <f>VLOOKUP(B869,Datos1!$F$1:$H$52,2,FALSE)</f>
        <v>Illinois</v>
      </c>
      <c r="G869" s="8">
        <f t="shared" ca="1" si="110"/>
        <v>222685</v>
      </c>
      <c r="H869" s="8">
        <f t="shared" ca="1" si="111"/>
        <v>55671.25</v>
      </c>
      <c r="I869" s="9">
        <f t="shared" ca="1" si="104"/>
        <v>0.25</v>
      </c>
      <c r="J869" s="1" t="str">
        <f t="shared" si="105"/>
        <v>May</v>
      </c>
      <c r="K869" s="1">
        <f t="shared" si="106"/>
        <v>5</v>
      </c>
      <c r="L869" s="1" t="str">
        <f t="shared" si="107"/>
        <v>2021</v>
      </c>
      <c r="M869" s="1">
        <f t="shared" si="108"/>
        <v>21</v>
      </c>
      <c r="N869" s="10">
        <f t="shared" si="109"/>
        <v>2</v>
      </c>
    </row>
    <row r="870" spans="1:14" x14ac:dyDescent="0.25">
      <c r="A870" s="7">
        <v>44334</v>
      </c>
      <c r="B870" s="1" t="s">
        <v>53</v>
      </c>
      <c r="C870" s="1" t="str">
        <f>VLOOKUP(B870,Datos1!$F$1:$H$52,3,FALSE)</f>
        <v>Medium-sized business</v>
      </c>
      <c r="D870" s="1" t="str">
        <f ca="1">VLOOKUP(IF(RANDBETWEEN(1,100)&lt;=60, 1, IF(RANDBETWEEN(1,100)&lt;=75, 2, 3)),Datos1!$B$62:$C$64,2,FALSE)</f>
        <v>FMCG</v>
      </c>
      <c r="E870" s="1" t="str">
        <f ca="1">VLOOKUP(IF(RANDBETWEEN(1,100)&lt;=70, 1, IF(RANDBETWEEN(1,100)&lt;=70+10, 2, IF(RANDBETWEEN(1,100)&lt;=70+10+10, 3, IF(RANDBETWEEN(1,100)&lt;=70+10+10+10, 4, 5)))),Datos1!$B$66:$C$70,2,FALSE)</f>
        <v>Paid</v>
      </c>
      <c r="F870" s="1" t="str">
        <f>VLOOKUP(B870,Datos1!$F$1:$H$52,2,FALSE)</f>
        <v>Florida</v>
      </c>
      <c r="G870" s="8">
        <f t="shared" ca="1" si="110"/>
        <v>388836</v>
      </c>
      <c r="H870" s="8">
        <f t="shared" ca="1" si="111"/>
        <v>248855.04000000001</v>
      </c>
      <c r="I870" s="9">
        <f t="shared" ca="1" si="104"/>
        <v>0.64</v>
      </c>
      <c r="J870" s="1" t="str">
        <f t="shared" si="105"/>
        <v>May</v>
      </c>
      <c r="K870" s="1">
        <f t="shared" si="106"/>
        <v>5</v>
      </c>
      <c r="L870" s="1" t="str">
        <f t="shared" si="107"/>
        <v>2021</v>
      </c>
      <c r="M870" s="1">
        <f t="shared" si="108"/>
        <v>21</v>
      </c>
      <c r="N870" s="10">
        <f t="shared" si="109"/>
        <v>2</v>
      </c>
    </row>
    <row r="871" spans="1:14" x14ac:dyDescent="0.25">
      <c r="A871" s="7">
        <v>44335</v>
      </c>
      <c r="B871" s="1" t="s">
        <v>34</v>
      </c>
      <c r="C871" s="1" t="str">
        <f>VLOOKUP(B871,Datos1!$F$1:$H$52,3,FALSE)</f>
        <v>Medium-sized business</v>
      </c>
      <c r="D871" s="1" t="str">
        <f ca="1">VLOOKUP(IF(RANDBETWEEN(1,100)&lt;=60, 1, IF(RANDBETWEEN(1,100)&lt;=75, 2, 3)),Datos1!$B$62:$C$64,2,FALSE)</f>
        <v>FMCG</v>
      </c>
      <c r="E871" s="1" t="str">
        <f ca="1">VLOOKUP(IF(RANDBETWEEN(1,100)&lt;=70, 1, IF(RANDBETWEEN(1,100)&lt;=70+10, 2, IF(RANDBETWEEN(1,100)&lt;=70+10+10, 3, IF(RANDBETWEEN(1,100)&lt;=70+10+10+10, 4, 5)))),Datos1!$B$66:$C$70,2,FALSE)</f>
        <v>Paid</v>
      </c>
      <c r="F871" s="1" t="str">
        <f>VLOOKUP(B871,Datos1!$F$1:$H$52,2,FALSE)</f>
        <v>California</v>
      </c>
      <c r="G871" s="8">
        <f t="shared" ca="1" si="110"/>
        <v>283207</v>
      </c>
      <c r="H871" s="8">
        <f t="shared" ca="1" si="111"/>
        <v>178420.41</v>
      </c>
      <c r="I871" s="9">
        <f t="shared" ca="1" si="104"/>
        <v>0.63</v>
      </c>
      <c r="J871" s="1" t="str">
        <f t="shared" si="105"/>
        <v>May</v>
      </c>
      <c r="K871" s="1">
        <f t="shared" si="106"/>
        <v>5</v>
      </c>
      <c r="L871" s="1" t="str">
        <f t="shared" si="107"/>
        <v>2021</v>
      </c>
      <c r="M871" s="1">
        <f t="shared" si="108"/>
        <v>21</v>
      </c>
      <c r="N871" s="10">
        <f t="shared" si="109"/>
        <v>2</v>
      </c>
    </row>
    <row r="872" spans="1:14" x14ac:dyDescent="0.25">
      <c r="A872" s="7">
        <v>44336</v>
      </c>
      <c r="B872" s="1" t="s">
        <v>39</v>
      </c>
      <c r="C872" s="1" t="str">
        <f>VLOOKUP(B872,Datos1!$F$1:$H$52,3,FALSE)</f>
        <v>Corporation</v>
      </c>
      <c r="D872" s="1" t="str">
        <f ca="1">VLOOKUP(IF(RANDBETWEEN(1,100)&lt;=60, 1, IF(RANDBETWEEN(1,100)&lt;=75, 2, 3)),Datos1!$B$62:$C$64,2,FALSE)</f>
        <v>FMCG</v>
      </c>
      <c r="E872" s="1" t="str">
        <f ca="1">VLOOKUP(IF(RANDBETWEEN(1,100)&lt;=70, 1, IF(RANDBETWEEN(1,100)&lt;=70+10, 2, IF(RANDBETWEEN(1,100)&lt;=70+10+10, 3, IF(RANDBETWEEN(1,100)&lt;=70+10+10+10, 4, 5)))),Datos1!$B$66:$C$70,2,FALSE)</f>
        <v>Paid</v>
      </c>
      <c r="F872" s="1" t="str">
        <f>VLOOKUP(B872,Datos1!$F$1:$H$52,2,FALSE)</f>
        <v>Misuri</v>
      </c>
      <c r="G872" s="8">
        <f t="shared" ca="1" si="110"/>
        <v>1658068</v>
      </c>
      <c r="H872" s="8">
        <f t="shared" ca="1" si="111"/>
        <v>779291.96</v>
      </c>
      <c r="I872" s="9">
        <f t="shared" ca="1" si="104"/>
        <v>0.47</v>
      </c>
      <c r="J872" s="1" t="str">
        <f t="shared" si="105"/>
        <v>May</v>
      </c>
      <c r="K872" s="1">
        <f t="shared" si="106"/>
        <v>5</v>
      </c>
      <c r="L872" s="1" t="str">
        <f t="shared" si="107"/>
        <v>2021</v>
      </c>
      <c r="M872" s="1">
        <f t="shared" si="108"/>
        <v>21</v>
      </c>
      <c r="N872" s="10">
        <f t="shared" si="109"/>
        <v>2</v>
      </c>
    </row>
    <row r="873" spans="1:14" x14ac:dyDescent="0.25">
      <c r="A873" s="7">
        <v>44337</v>
      </c>
      <c r="B873" s="1" t="s">
        <v>44</v>
      </c>
      <c r="C873" s="1" t="str">
        <f>VLOOKUP(B873,Datos1!$F$1:$H$52,3,FALSE)</f>
        <v>Corporation</v>
      </c>
      <c r="D873" s="1" t="str">
        <f ca="1">VLOOKUP(IF(RANDBETWEEN(1,100)&lt;=60, 1, IF(RANDBETWEEN(1,100)&lt;=75, 2, 3)),Datos1!$B$62:$C$64,2,FALSE)</f>
        <v>FMCG</v>
      </c>
      <c r="E873" s="1" t="str">
        <f ca="1">VLOOKUP(IF(RANDBETWEEN(1,100)&lt;=70, 1, IF(RANDBETWEEN(1,100)&lt;=70+10, 2, IF(RANDBETWEEN(1,100)&lt;=70+10+10, 3, IF(RANDBETWEEN(1,100)&lt;=70+10+10+10, 4, 5)))),Datos1!$B$66:$C$70,2,FALSE)</f>
        <v>Paid</v>
      </c>
      <c r="F873" s="1" t="str">
        <f>VLOOKUP(B873,Datos1!$F$1:$H$52,2,FALSE)</f>
        <v>Arizona</v>
      </c>
      <c r="G873" s="8">
        <f t="shared" ca="1" si="110"/>
        <v>1516384</v>
      </c>
      <c r="H873" s="8">
        <f t="shared" ca="1" si="111"/>
        <v>667208.95999999996</v>
      </c>
      <c r="I873" s="9">
        <f t="shared" ca="1" si="104"/>
        <v>0.44</v>
      </c>
      <c r="J873" s="1" t="str">
        <f t="shared" si="105"/>
        <v>May</v>
      </c>
      <c r="K873" s="1">
        <f t="shared" si="106"/>
        <v>5</v>
      </c>
      <c r="L873" s="1" t="str">
        <f t="shared" si="107"/>
        <v>2021</v>
      </c>
      <c r="M873" s="1">
        <f t="shared" si="108"/>
        <v>21</v>
      </c>
      <c r="N873" s="10">
        <f t="shared" si="109"/>
        <v>2</v>
      </c>
    </row>
    <row r="874" spans="1:14" x14ac:dyDescent="0.25">
      <c r="A874" s="7">
        <v>44338</v>
      </c>
      <c r="B874" s="1" t="s">
        <v>46</v>
      </c>
      <c r="C874" s="1" t="str">
        <f>VLOOKUP(B874,Datos1!$F$1:$H$52,3,FALSE)</f>
        <v>Corporation</v>
      </c>
      <c r="D874" s="1" t="str">
        <f ca="1">VLOOKUP(IF(RANDBETWEEN(1,100)&lt;=60, 1, IF(RANDBETWEEN(1,100)&lt;=75, 2, 3)),Datos1!$B$62:$C$64,2,FALSE)</f>
        <v>FMCG</v>
      </c>
      <c r="E874" s="1" t="str">
        <f ca="1">VLOOKUP(IF(RANDBETWEEN(1,100)&lt;=70, 1, IF(RANDBETWEEN(1,100)&lt;=70+10, 2, IF(RANDBETWEEN(1,100)&lt;=70+10+10, 3, IF(RANDBETWEEN(1,100)&lt;=70+10+10+10, 4, 5)))),Datos1!$B$66:$C$70,2,FALSE)</f>
        <v>Overdue</v>
      </c>
      <c r="F874" s="1" t="str">
        <f>VLOOKUP(B874,Datos1!$F$1:$H$52,2,FALSE)</f>
        <v>Tennessee</v>
      </c>
      <c r="G874" s="8">
        <f t="shared" ca="1" si="110"/>
        <v>1390225</v>
      </c>
      <c r="H874" s="8">
        <f t="shared" ca="1" si="111"/>
        <v>514383.25</v>
      </c>
      <c r="I874" s="9">
        <f t="shared" ca="1" si="104"/>
        <v>0.37</v>
      </c>
      <c r="J874" s="1" t="str">
        <f t="shared" si="105"/>
        <v>May</v>
      </c>
      <c r="K874" s="1">
        <f t="shared" si="106"/>
        <v>5</v>
      </c>
      <c r="L874" s="1" t="str">
        <f t="shared" si="107"/>
        <v>2021</v>
      </c>
      <c r="M874" s="1">
        <f t="shared" si="108"/>
        <v>21</v>
      </c>
      <c r="N874" s="10">
        <f t="shared" si="109"/>
        <v>2</v>
      </c>
    </row>
    <row r="875" spans="1:14" x14ac:dyDescent="0.25">
      <c r="A875" s="7">
        <v>44339</v>
      </c>
      <c r="B875" s="1" t="s">
        <v>42</v>
      </c>
      <c r="C875" s="1" t="str">
        <f>VLOOKUP(B875,Datos1!$F$1:$H$52,3,FALSE)</f>
        <v>Corporation</v>
      </c>
      <c r="D875" s="1" t="str">
        <f ca="1">VLOOKUP(IF(RANDBETWEEN(1,100)&lt;=60, 1, IF(RANDBETWEEN(1,100)&lt;=75, 2, 3)),Datos1!$B$62:$C$64,2,FALSE)</f>
        <v>Contract Manufacturing</v>
      </c>
      <c r="E875" s="1" t="str">
        <f ca="1">VLOOKUP(IF(RANDBETWEEN(1,100)&lt;=70, 1, IF(RANDBETWEEN(1,100)&lt;=70+10, 2, IF(RANDBETWEEN(1,100)&lt;=70+10+10, 3, IF(RANDBETWEEN(1,100)&lt;=70+10+10+10, 4, 5)))),Datos1!$B$66:$C$70,2,FALSE)</f>
        <v>Paid</v>
      </c>
      <c r="F875" s="1" t="str">
        <f>VLOOKUP(B875,Datos1!$F$1:$H$52,2,FALSE)</f>
        <v>Wisconsin</v>
      </c>
      <c r="G875" s="8">
        <f t="shared" ca="1" si="110"/>
        <v>860899</v>
      </c>
      <c r="H875" s="8">
        <f t="shared" ca="1" si="111"/>
        <v>241051.72000000003</v>
      </c>
      <c r="I875" s="9">
        <f t="shared" ca="1" si="104"/>
        <v>0.28000000000000003</v>
      </c>
      <c r="J875" s="1" t="str">
        <f t="shared" si="105"/>
        <v>May</v>
      </c>
      <c r="K875" s="1">
        <f t="shared" si="106"/>
        <v>5</v>
      </c>
      <c r="L875" s="1" t="str">
        <f t="shared" si="107"/>
        <v>2021</v>
      </c>
      <c r="M875" s="1">
        <f t="shared" si="108"/>
        <v>21</v>
      </c>
      <c r="N875" s="10">
        <f t="shared" si="109"/>
        <v>2</v>
      </c>
    </row>
    <row r="876" spans="1:14" x14ac:dyDescent="0.25">
      <c r="A876" s="7">
        <v>44340</v>
      </c>
      <c r="B876" s="1" t="s">
        <v>33</v>
      </c>
      <c r="C876" s="1" t="str">
        <f>VLOOKUP(B876,Datos1!$F$1:$H$52,3,FALSE)</f>
        <v>Corporation</v>
      </c>
      <c r="D876" s="1" t="str">
        <f ca="1">VLOOKUP(IF(RANDBETWEEN(1,100)&lt;=60, 1, IF(RANDBETWEEN(1,100)&lt;=75, 2, 3)),Datos1!$B$62:$C$64,2,FALSE)</f>
        <v>FMCG</v>
      </c>
      <c r="E876" s="1" t="str">
        <f ca="1">VLOOKUP(IF(RANDBETWEEN(1,100)&lt;=70, 1, IF(RANDBETWEEN(1,100)&lt;=70+10, 2, IF(RANDBETWEEN(1,100)&lt;=70+10+10, 3, IF(RANDBETWEEN(1,100)&lt;=70+10+10+10, 4, 5)))),Datos1!$B$66:$C$70,2,FALSE)</f>
        <v>Paid</v>
      </c>
      <c r="F876" s="1" t="str">
        <f>VLOOKUP(B876,Datos1!$F$1:$H$52,2,FALSE)</f>
        <v>Tennessee</v>
      </c>
      <c r="G876" s="8">
        <f t="shared" ca="1" si="110"/>
        <v>1162545</v>
      </c>
      <c r="H876" s="8">
        <f t="shared" ca="1" si="111"/>
        <v>651025.20000000007</v>
      </c>
      <c r="I876" s="9">
        <f t="shared" ca="1" si="104"/>
        <v>0.56000000000000005</v>
      </c>
      <c r="J876" s="1" t="str">
        <f t="shared" si="105"/>
        <v>May</v>
      </c>
      <c r="K876" s="1">
        <f t="shared" si="106"/>
        <v>5</v>
      </c>
      <c r="L876" s="1" t="str">
        <f t="shared" si="107"/>
        <v>2021</v>
      </c>
      <c r="M876" s="1">
        <f t="shared" si="108"/>
        <v>22</v>
      </c>
      <c r="N876" s="10">
        <f t="shared" si="109"/>
        <v>2</v>
      </c>
    </row>
    <row r="877" spans="1:14" x14ac:dyDescent="0.25">
      <c r="A877" s="7">
        <v>44341</v>
      </c>
      <c r="B877" s="1" t="s">
        <v>10</v>
      </c>
      <c r="C877" s="1" t="str">
        <f>VLOOKUP(B877,Datos1!$F$1:$H$52,3,FALSE)</f>
        <v>Corporation</v>
      </c>
      <c r="D877" s="1" t="str">
        <f ca="1">VLOOKUP(IF(RANDBETWEEN(1,100)&lt;=60, 1, IF(RANDBETWEEN(1,100)&lt;=75, 2, 3)),Datos1!$B$62:$C$64,2,FALSE)</f>
        <v>FMCG</v>
      </c>
      <c r="E877" s="1" t="str">
        <f ca="1">VLOOKUP(IF(RANDBETWEEN(1,100)&lt;=70, 1, IF(RANDBETWEEN(1,100)&lt;=70+10, 2, IF(RANDBETWEEN(1,100)&lt;=70+10+10, 3, IF(RANDBETWEEN(1,100)&lt;=70+10+10+10, 4, 5)))),Datos1!$B$66:$C$70,2,FALSE)</f>
        <v>Paid</v>
      </c>
      <c r="F877" s="1" t="str">
        <f>VLOOKUP(B877,Datos1!$F$1:$H$52,2,FALSE)</f>
        <v>Texas</v>
      </c>
      <c r="G877" s="8">
        <f t="shared" ca="1" si="110"/>
        <v>1147367</v>
      </c>
      <c r="H877" s="8">
        <f t="shared" ca="1" si="111"/>
        <v>734314.88</v>
      </c>
      <c r="I877" s="9">
        <f t="shared" ca="1" si="104"/>
        <v>0.64</v>
      </c>
      <c r="J877" s="1" t="str">
        <f t="shared" si="105"/>
        <v>May</v>
      </c>
      <c r="K877" s="1">
        <f t="shared" si="106"/>
        <v>5</v>
      </c>
      <c r="L877" s="1" t="str">
        <f t="shared" si="107"/>
        <v>2021</v>
      </c>
      <c r="M877" s="1">
        <f t="shared" si="108"/>
        <v>22</v>
      </c>
      <c r="N877" s="10">
        <f t="shared" si="109"/>
        <v>2</v>
      </c>
    </row>
    <row r="878" spans="1:14" x14ac:dyDescent="0.25">
      <c r="A878" s="7">
        <v>44342</v>
      </c>
      <c r="B878" s="1" t="s">
        <v>21</v>
      </c>
      <c r="C878" s="1" t="str">
        <f>VLOOKUP(B878,Datos1!$F$1:$H$52,3,FALSE)</f>
        <v>Medium-sized business</v>
      </c>
      <c r="D878" s="1" t="str">
        <f ca="1">VLOOKUP(IF(RANDBETWEEN(1,100)&lt;=60, 1, IF(RANDBETWEEN(1,100)&lt;=75, 2, 3)),Datos1!$B$62:$C$64,2,FALSE)</f>
        <v>FMCG</v>
      </c>
      <c r="E878" s="1" t="str">
        <f ca="1">VLOOKUP(IF(RANDBETWEEN(1,100)&lt;=70, 1, IF(RANDBETWEEN(1,100)&lt;=70+10, 2, IF(RANDBETWEEN(1,100)&lt;=70+10+10, 3, IF(RANDBETWEEN(1,100)&lt;=70+10+10+10, 4, 5)))),Datos1!$B$66:$C$70,2,FALSE)</f>
        <v>Pending</v>
      </c>
      <c r="F878" s="1" t="str">
        <f>VLOOKUP(B878,Datos1!$F$1:$H$52,2,FALSE)</f>
        <v>Carolina del Norte</v>
      </c>
      <c r="G878" s="8">
        <f t="shared" ca="1" si="110"/>
        <v>288979</v>
      </c>
      <c r="H878" s="8">
        <f t="shared" ca="1" si="111"/>
        <v>187836.35</v>
      </c>
      <c r="I878" s="9">
        <f t="shared" ca="1" si="104"/>
        <v>0.65</v>
      </c>
      <c r="J878" s="1" t="str">
        <f t="shared" si="105"/>
        <v>May</v>
      </c>
      <c r="K878" s="1">
        <f t="shared" si="106"/>
        <v>5</v>
      </c>
      <c r="L878" s="1" t="str">
        <f t="shared" si="107"/>
        <v>2021</v>
      </c>
      <c r="M878" s="1">
        <f t="shared" si="108"/>
        <v>22</v>
      </c>
      <c r="N878" s="10">
        <f t="shared" si="109"/>
        <v>2</v>
      </c>
    </row>
    <row r="879" spans="1:14" x14ac:dyDescent="0.25">
      <c r="A879" s="7">
        <v>44343</v>
      </c>
      <c r="B879" s="1" t="s">
        <v>53</v>
      </c>
      <c r="C879" s="1" t="str">
        <f>VLOOKUP(B879,Datos1!$F$1:$H$52,3,FALSE)</f>
        <v>Medium-sized business</v>
      </c>
      <c r="D879" s="1" t="str">
        <f ca="1">VLOOKUP(IF(RANDBETWEEN(1,100)&lt;=60, 1, IF(RANDBETWEEN(1,100)&lt;=75, 2, 3)),Datos1!$B$62:$C$64,2,FALSE)</f>
        <v>FMCG</v>
      </c>
      <c r="E879" s="1" t="str">
        <f ca="1">VLOOKUP(IF(RANDBETWEEN(1,100)&lt;=70, 1, IF(RANDBETWEEN(1,100)&lt;=70+10, 2, IF(RANDBETWEEN(1,100)&lt;=70+10+10, 3, IF(RANDBETWEEN(1,100)&lt;=70+10+10+10, 4, 5)))),Datos1!$B$66:$C$70,2,FALSE)</f>
        <v>Paid</v>
      </c>
      <c r="F879" s="1" t="str">
        <f>VLOOKUP(B879,Datos1!$F$1:$H$52,2,FALSE)</f>
        <v>Florida</v>
      </c>
      <c r="G879" s="8">
        <f t="shared" ca="1" si="110"/>
        <v>486742</v>
      </c>
      <c r="H879" s="8">
        <f t="shared" ca="1" si="111"/>
        <v>282310.36</v>
      </c>
      <c r="I879" s="9">
        <f t="shared" ca="1" si="104"/>
        <v>0.57999999999999996</v>
      </c>
      <c r="J879" s="1" t="str">
        <f t="shared" si="105"/>
        <v>May</v>
      </c>
      <c r="K879" s="1">
        <f t="shared" si="106"/>
        <v>5</v>
      </c>
      <c r="L879" s="1" t="str">
        <f t="shared" si="107"/>
        <v>2021</v>
      </c>
      <c r="M879" s="1">
        <f t="shared" si="108"/>
        <v>22</v>
      </c>
      <c r="N879" s="10">
        <f t="shared" si="109"/>
        <v>2</v>
      </c>
    </row>
    <row r="880" spans="1:14" x14ac:dyDescent="0.25">
      <c r="A880" s="7">
        <v>44344</v>
      </c>
      <c r="B880" s="1" t="s">
        <v>52</v>
      </c>
      <c r="C880" s="1" t="str">
        <f>VLOOKUP(B880,Datos1!$F$1:$H$52,3,FALSE)</f>
        <v>Corporation</v>
      </c>
      <c r="D880" s="1" t="str">
        <f ca="1">VLOOKUP(IF(RANDBETWEEN(1,100)&lt;=60, 1, IF(RANDBETWEEN(1,100)&lt;=75, 2, 3)),Datos1!$B$62:$C$64,2,FALSE)</f>
        <v>FMCG</v>
      </c>
      <c r="E880" s="1" t="str">
        <f ca="1">VLOOKUP(IF(RANDBETWEEN(1,100)&lt;=70, 1, IF(RANDBETWEEN(1,100)&lt;=70+10, 2, IF(RANDBETWEEN(1,100)&lt;=70+10+10, 3, IF(RANDBETWEEN(1,100)&lt;=70+10+10+10, 4, 5)))),Datos1!$B$66:$C$70,2,FALSE)</f>
        <v>Pending</v>
      </c>
      <c r="F880" s="1" t="str">
        <f>VLOOKUP(B880,Datos1!$F$1:$H$52,2,FALSE)</f>
        <v>Texas</v>
      </c>
      <c r="G880" s="8">
        <f t="shared" ca="1" si="110"/>
        <v>1754096</v>
      </c>
      <c r="H880" s="8">
        <f t="shared" ca="1" si="111"/>
        <v>947211.84000000008</v>
      </c>
      <c r="I880" s="9">
        <f t="shared" ca="1" si="104"/>
        <v>0.54</v>
      </c>
      <c r="J880" s="1" t="str">
        <f t="shared" si="105"/>
        <v>May</v>
      </c>
      <c r="K880" s="1">
        <f t="shared" si="106"/>
        <v>5</v>
      </c>
      <c r="L880" s="1" t="str">
        <f t="shared" si="107"/>
        <v>2021</v>
      </c>
      <c r="M880" s="1">
        <f t="shared" si="108"/>
        <v>22</v>
      </c>
      <c r="N880" s="10">
        <f t="shared" si="109"/>
        <v>2</v>
      </c>
    </row>
    <row r="881" spans="1:14" x14ac:dyDescent="0.25">
      <c r="A881" s="7">
        <v>44345</v>
      </c>
      <c r="B881" s="1" t="s">
        <v>28</v>
      </c>
      <c r="C881" s="1" t="str">
        <f>VLOOKUP(B881,Datos1!$F$1:$H$52,3,FALSE)</f>
        <v>Corporation</v>
      </c>
      <c r="D881" s="1" t="str">
        <f ca="1">VLOOKUP(IF(RANDBETWEEN(1,100)&lt;=60, 1, IF(RANDBETWEEN(1,100)&lt;=75, 2, 3)),Datos1!$B$62:$C$64,2,FALSE)</f>
        <v>Contract Manufacturing</v>
      </c>
      <c r="E881" s="1" t="str">
        <f ca="1">VLOOKUP(IF(RANDBETWEEN(1,100)&lt;=70, 1, IF(RANDBETWEEN(1,100)&lt;=70+10, 2, IF(RANDBETWEEN(1,100)&lt;=70+10+10, 3, IF(RANDBETWEEN(1,100)&lt;=70+10+10+10, 4, 5)))),Datos1!$B$66:$C$70,2,FALSE)</f>
        <v>Paid</v>
      </c>
      <c r="F881" s="1" t="str">
        <f>VLOOKUP(B881,Datos1!$F$1:$H$52,2,FALSE)</f>
        <v>Texas</v>
      </c>
      <c r="G881" s="8">
        <f t="shared" ca="1" si="110"/>
        <v>1465439</v>
      </c>
      <c r="H881" s="8">
        <f t="shared" ca="1" si="111"/>
        <v>571521.21</v>
      </c>
      <c r="I881" s="9">
        <f t="shared" ca="1" si="104"/>
        <v>0.39</v>
      </c>
      <c r="J881" s="1" t="str">
        <f t="shared" si="105"/>
        <v>May</v>
      </c>
      <c r="K881" s="1">
        <f t="shared" si="106"/>
        <v>5</v>
      </c>
      <c r="L881" s="1" t="str">
        <f t="shared" si="107"/>
        <v>2021</v>
      </c>
      <c r="M881" s="1">
        <f t="shared" si="108"/>
        <v>22</v>
      </c>
      <c r="N881" s="10">
        <f t="shared" si="109"/>
        <v>2</v>
      </c>
    </row>
    <row r="882" spans="1:14" x14ac:dyDescent="0.25">
      <c r="A882" s="7">
        <v>44346</v>
      </c>
      <c r="B882" s="1" t="s">
        <v>22</v>
      </c>
      <c r="C882" s="1" t="str">
        <f>VLOOKUP(B882,Datos1!$F$1:$H$52,3,FALSE)</f>
        <v>Corporation</v>
      </c>
      <c r="D882" s="1" t="str">
        <f ca="1">VLOOKUP(IF(RANDBETWEEN(1,100)&lt;=60, 1, IF(RANDBETWEEN(1,100)&lt;=75, 2, 3)),Datos1!$B$62:$C$64,2,FALSE)</f>
        <v>FMCG</v>
      </c>
      <c r="E882" s="1" t="str">
        <f ca="1">VLOOKUP(IF(RANDBETWEEN(1,100)&lt;=70, 1, IF(RANDBETWEEN(1,100)&lt;=70+10, 2, IF(RANDBETWEEN(1,100)&lt;=70+10+10, 3, IF(RANDBETWEEN(1,100)&lt;=70+10+10+10, 4, 5)))),Datos1!$B$66:$C$70,2,FALSE)</f>
        <v>Paid</v>
      </c>
      <c r="F882" s="1" t="str">
        <f>VLOOKUP(B882,Datos1!$F$1:$H$52,2,FALSE)</f>
        <v>Míchigan</v>
      </c>
      <c r="G882" s="8">
        <f t="shared" ca="1" si="110"/>
        <v>558586</v>
      </c>
      <c r="H882" s="8">
        <f t="shared" ca="1" si="111"/>
        <v>340737.46</v>
      </c>
      <c r="I882" s="9">
        <f t="shared" ca="1" si="104"/>
        <v>0.61</v>
      </c>
      <c r="J882" s="1" t="str">
        <f t="shared" si="105"/>
        <v>May</v>
      </c>
      <c r="K882" s="1">
        <f t="shared" si="106"/>
        <v>5</v>
      </c>
      <c r="L882" s="1" t="str">
        <f t="shared" si="107"/>
        <v>2021</v>
      </c>
      <c r="M882" s="1">
        <f t="shared" si="108"/>
        <v>22</v>
      </c>
      <c r="N882" s="10">
        <f t="shared" si="109"/>
        <v>2</v>
      </c>
    </row>
    <row r="883" spans="1:14" x14ac:dyDescent="0.25">
      <c r="A883" s="7">
        <v>44347</v>
      </c>
      <c r="B883" s="1" t="s">
        <v>43</v>
      </c>
      <c r="C883" s="1" t="str">
        <f>VLOOKUP(B883,Datos1!$F$1:$H$52,3,FALSE)</f>
        <v>Corporation</v>
      </c>
      <c r="D883" s="1" t="str">
        <f ca="1">VLOOKUP(IF(RANDBETWEEN(1,100)&lt;=60, 1, IF(RANDBETWEEN(1,100)&lt;=75, 2, 3)),Datos1!$B$62:$C$64,2,FALSE)</f>
        <v>Contract Manufacturing</v>
      </c>
      <c r="E883" s="1" t="str">
        <f ca="1">VLOOKUP(IF(RANDBETWEEN(1,100)&lt;=70, 1, IF(RANDBETWEEN(1,100)&lt;=70+10, 2, IF(RANDBETWEEN(1,100)&lt;=70+10+10, 3, IF(RANDBETWEEN(1,100)&lt;=70+10+10+10, 4, 5)))),Datos1!$B$66:$C$70,2,FALSE)</f>
        <v>Pending</v>
      </c>
      <c r="F883" s="1" t="str">
        <f>VLOOKUP(B883,Datos1!$F$1:$H$52,2,FALSE)</f>
        <v>Massachusetts</v>
      </c>
      <c r="G883" s="8">
        <f t="shared" ca="1" si="110"/>
        <v>1272156</v>
      </c>
      <c r="H883" s="8">
        <f t="shared" ca="1" si="111"/>
        <v>496140.84</v>
      </c>
      <c r="I883" s="9">
        <f t="shared" ca="1" si="104"/>
        <v>0.39</v>
      </c>
      <c r="J883" s="1" t="str">
        <f t="shared" si="105"/>
        <v>May</v>
      </c>
      <c r="K883" s="1">
        <f t="shared" si="106"/>
        <v>5</v>
      </c>
      <c r="L883" s="1" t="str">
        <f t="shared" si="107"/>
        <v>2021</v>
      </c>
      <c r="M883" s="1">
        <f t="shared" si="108"/>
        <v>23</v>
      </c>
      <c r="N883" s="10">
        <f t="shared" si="109"/>
        <v>2</v>
      </c>
    </row>
    <row r="884" spans="1:14" x14ac:dyDescent="0.25">
      <c r="A884" s="7">
        <v>44348</v>
      </c>
      <c r="B884" s="1" t="s">
        <v>24</v>
      </c>
      <c r="C884" s="1" t="str">
        <f>VLOOKUP(B884,Datos1!$F$1:$H$52,3,FALSE)</f>
        <v>Medium-sized business</v>
      </c>
      <c r="D884" s="1" t="str">
        <f ca="1">VLOOKUP(IF(RANDBETWEEN(1,100)&lt;=60, 1, IF(RANDBETWEEN(1,100)&lt;=75, 2, 3)),Datos1!$B$62:$C$64,2,FALSE)</f>
        <v>Contract Manufacturing</v>
      </c>
      <c r="E884" s="1" t="str">
        <f ca="1">VLOOKUP(IF(RANDBETWEEN(1,100)&lt;=70, 1, IF(RANDBETWEEN(1,100)&lt;=70+10, 2, IF(RANDBETWEEN(1,100)&lt;=70+10+10, 3, IF(RANDBETWEEN(1,100)&lt;=70+10+10+10, 4, 5)))),Datos1!$B$66:$C$70,2,FALSE)</f>
        <v>Pending</v>
      </c>
      <c r="F884" s="1" t="str">
        <f>VLOOKUP(B884,Datos1!$F$1:$H$52,2,FALSE)</f>
        <v>Misuri</v>
      </c>
      <c r="G884" s="8">
        <f t="shared" ca="1" si="110"/>
        <v>466204</v>
      </c>
      <c r="H884" s="8">
        <f t="shared" ca="1" si="111"/>
        <v>181819.56</v>
      </c>
      <c r="I884" s="9">
        <f t="shared" ca="1" si="104"/>
        <v>0.39</v>
      </c>
      <c r="J884" s="1" t="str">
        <f t="shared" si="105"/>
        <v>June</v>
      </c>
      <c r="K884" s="1">
        <f t="shared" si="106"/>
        <v>6</v>
      </c>
      <c r="L884" s="1" t="str">
        <f t="shared" si="107"/>
        <v>2021</v>
      </c>
      <c r="M884" s="1">
        <f t="shared" si="108"/>
        <v>23</v>
      </c>
      <c r="N884" s="10">
        <f t="shared" si="109"/>
        <v>2</v>
      </c>
    </row>
    <row r="885" spans="1:14" x14ac:dyDescent="0.25">
      <c r="A885" s="7">
        <v>44349</v>
      </c>
      <c r="B885" s="1" t="s">
        <v>38</v>
      </c>
      <c r="C885" s="1" t="str">
        <f>VLOOKUP(B885,Datos1!$F$1:$H$52,3,FALSE)</f>
        <v>Small business</v>
      </c>
      <c r="D885" s="1" t="str">
        <f ca="1">VLOOKUP(IF(RANDBETWEEN(1,100)&lt;=60, 1, IF(RANDBETWEEN(1,100)&lt;=75, 2, 3)),Datos1!$B$62:$C$64,2,FALSE)</f>
        <v>FMCG</v>
      </c>
      <c r="E885" s="1" t="str">
        <f ca="1">VLOOKUP(IF(RANDBETWEEN(1,100)&lt;=70, 1, IF(RANDBETWEEN(1,100)&lt;=70+10, 2, IF(RANDBETWEEN(1,100)&lt;=70+10+10, 3, IF(RANDBETWEEN(1,100)&lt;=70+10+10+10, 4, 5)))),Datos1!$B$66:$C$70,2,FALSE)</f>
        <v>Paid</v>
      </c>
      <c r="F885" s="1" t="str">
        <f>VLOOKUP(B885,Datos1!$F$1:$H$52,2,FALSE)</f>
        <v>Tennessee</v>
      </c>
      <c r="G885" s="8">
        <f t="shared" ca="1" si="110"/>
        <v>177103</v>
      </c>
      <c r="H885" s="8">
        <f t="shared" ca="1" si="111"/>
        <v>93864.590000000011</v>
      </c>
      <c r="I885" s="9">
        <f t="shared" ca="1" si="104"/>
        <v>0.53</v>
      </c>
      <c r="J885" s="1" t="str">
        <f t="shared" si="105"/>
        <v>June</v>
      </c>
      <c r="K885" s="1">
        <f t="shared" si="106"/>
        <v>6</v>
      </c>
      <c r="L885" s="1" t="str">
        <f t="shared" si="107"/>
        <v>2021</v>
      </c>
      <c r="M885" s="1">
        <f t="shared" si="108"/>
        <v>23</v>
      </c>
      <c r="N885" s="10">
        <f t="shared" si="109"/>
        <v>2</v>
      </c>
    </row>
    <row r="886" spans="1:14" x14ac:dyDescent="0.25">
      <c r="A886" s="7">
        <v>44350</v>
      </c>
      <c r="B886" s="1" t="s">
        <v>38</v>
      </c>
      <c r="C886" s="1" t="str">
        <f>VLOOKUP(B886,Datos1!$F$1:$H$52,3,FALSE)</f>
        <v>Small business</v>
      </c>
      <c r="D886" s="1" t="str">
        <f ca="1">VLOOKUP(IF(RANDBETWEEN(1,100)&lt;=60, 1, IF(RANDBETWEEN(1,100)&lt;=75, 2, 3)),Datos1!$B$62:$C$64,2,FALSE)</f>
        <v>Contract Manufacturing</v>
      </c>
      <c r="E886" s="1" t="str">
        <f ca="1">VLOOKUP(IF(RANDBETWEEN(1,100)&lt;=70, 1, IF(RANDBETWEEN(1,100)&lt;=70+10, 2, IF(RANDBETWEEN(1,100)&lt;=70+10+10, 3, IF(RANDBETWEEN(1,100)&lt;=70+10+10+10, 4, 5)))),Datos1!$B$66:$C$70,2,FALSE)</f>
        <v>Paid</v>
      </c>
      <c r="F886" s="1" t="str">
        <f>VLOOKUP(B886,Datos1!$F$1:$H$52,2,FALSE)</f>
        <v>Tennessee</v>
      </c>
      <c r="G886" s="8">
        <f t="shared" ca="1" si="110"/>
        <v>83733</v>
      </c>
      <c r="H886" s="8">
        <f t="shared" ca="1" si="111"/>
        <v>20933.25</v>
      </c>
      <c r="I886" s="9">
        <f t="shared" ca="1" si="104"/>
        <v>0.25</v>
      </c>
      <c r="J886" s="1" t="str">
        <f t="shared" si="105"/>
        <v>June</v>
      </c>
      <c r="K886" s="1">
        <f t="shared" si="106"/>
        <v>6</v>
      </c>
      <c r="L886" s="1" t="str">
        <f t="shared" si="107"/>
        <v>2021</v>
      </c>
      <c r="M886" s="1">
        <f t="shared" si="108"/>
        <v>23</v>
      </c>
      <c r="N886" s="10">
        <f t="shared" si="109"/>
        <v>2</v>
      </c>
    </row>
    <row r="887" spans="1:14" x14ac:dyDescent="0.25">
      <c r="A887" s="7">
        <v>44351</v>
      </c>
      <c r="B887" s="1" t="s">
        <v>57</v>
      </c>
      <c r="C887" s="1" t="str">
        <f>VLOOKUP(B887,Datos1!$F$1:$H$52,3,FALSE)</f>
        <v>Small business</v>
      </c>
      <c r="D887" s="1" t="str">
        <f ca="1">VLOOKUP(IF(RANDBETWEEN(1,100)&lt;=60, 1, IF(RANDBETWEEN(1,100)&lt;=75, 2, 3)),Datos1!$B$62:$C$64,2,FALSE)</f>
        <v>FMCG</v>
      </c>
      <c r="E887" s="1" t="str">
        <f ca="1">VLOOKUP(IF(RANDBETWEEN(1,100)&lt;=70, 1, IF(RANDBETWEEN(1,100)&lt;=70+10, 2, IF(RANDBETWEEN(1,100)&lt;=70+10+10, 3, IF(RANDBETWEEN(1,100)&lt;=70+10+10+10, 4, 5)))),Datos1!$B$66:$C$70,2,FALSE)</f>
        <v>Paid</v>
      </c>
      <c r="F887" s="1" t="str">
        <f>VLOOKUP(B887,Datos1!$F$1:$H$52,2,FALSE)</f>
        <v>Florida</v>
      </c>
      <c r="G887" s="8">
        <f t="shared" ca="1" si="110"/>
        <v>145612</v>
      </c>
      <c r="H887" s="8">
        <f t="shared" ca="1" si="111"/>
        <v>56788.68</v>
      </c>
      <c r="I887" s="9">
        <f t="shared" ca="1" si="104"/>
        <v>0.39</v>
      </c>
      <c r="J887" s="1" t="str">
        <f t="shared" si="105"/>
        <v>June</v>
      </c>
      <c r="K887" s="1">
        <f t="shared" si="106"/>
        <v>6</v>
      </c>
      <c r="L887" s="1" t="str">
        <f t="shared" si="107"/>
        <v>2021</v>
      </c>
      <c r="M887" s="1">
        <f t="shared" si="108"/>
        <v>23</v>
      </c>
      <c r="N887" s="10">
        <f t="shared" si="109"/>
        <v>2</v>
      </c>
    </row>
    <row r="888" spans="1:14" x14ac:dyDescent="0.25">
      <c r="A888" s="7">
        <v>44352</v>
      </c>
      <c r="B888" s="1" t="s">
        <v>54</v>
      </c>
      <c r="C888" s="1" t="str">
        <f>VLOOKUP(B888,Datos1!$F$1:$H$52,3,FALSE)</f>
        <v>Small business</v>
      </c>
      <c r="D888" s="1" t="str">
        <f ca="1">VLOOKUP(IF(RANDBETWEEN(1,100)&lt;=60, 1, IF(RANDBETWEEN(1,100)&lt;=75, 2, 3)),Datos1!$B$62:$C$64,2,FALSE)</f>
        <v>Contract Manufacturing</v>
      </c>
      <c r="E888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888" s="1" t="str">
        <f>VLOOKUP(B888,Datos1!$F$1:$H$52,2,FALSE)</f>
        <v>Nueva York</v>
      </c>
      <c r="G888" s="8">
        <f t="shared" ca="1" si="110"/>
        <v>103736</v>
      </c>
      <c r="H888" s="8">
        <f t="shared" ca="1" si="111"/>
        <v>35270.240000000005</v>
      </c>
      <c r="I888" s="9">
        <f t="shared" ca="1" si="104"/>
        <v>0.34</v>
      </c>
      <c r="J888" s="1" t="str">
        <f t="shared" si="105"/>
        <v>June</v>
      </c>
      <c r="K888" s="1">
        <f t="shared" si="106"/>
        <v>6</v>
      </c>
      <c r="L888" s="1" t="str">
        <f t="shared" si="107"/>
        <v>2021</v>
      </c>
      <c r="M888" s="1">
        <f t="shared" si="108"/>
        <v>23</v>
      </c>
      <c r="N888" s="10">
        <f t="shared" si="109"/>
        <v>2</v>
      </c>
    </row>
    <row r="889" spans="1:14" x14ac:dyDescent="0.25">
      <c r="A889" s="7">
        <v>44353</v>
      </c>
      <c r="B889" s="1" t="s">
        <v>56</v>
      </c>
      <c r="C889" s="1" t="str">
        <f>VLOOKUP(B889,Datos1!$F$1:$H$52,3,FALSE)</f>
        <v>Small business</v>
      </c>
      <c r="D889" s="1" t="str">
        <f ca="1">VLOOKUP(IF(RANDBETWEEN(1,100)&lt;=60, 1, IF(RANDBETWEEN(1,100)&lt;=75, 2, 3)),Datos1!$B$62:$C$64,2,FALSE)</f>
        <v>Industrial cereal products</v>
      </c>
      <c r="E889" s="1" t="str">
        <f ca="1">VLOOKUP(IF(RANDBETWEEN(1,100)&lt;=70, 1, IF(RANDBETWEEN(1,100)&lt;=70+10, 2, IF(RANDBETWEEN(1,100)&lt;=70+10+10, 3, IF(RANDBETWEEN(1,100)&lt;=70+10+10+10, 4, 5)))),Datos1!$B$66:$C$70,2,FALSE)</f>
        <v>Paid</v>
      </c>
      <c r="F889" s="1" t="str">
        <f>VLOOKUP(B889,Datos1!$F$1:$H$52,2,FALSE)</f>
        <v>Illinois</v>
      </c>
      <c r="G889" s="8">
        <f t="shared" ca="1" si="110"/>
        <v>218536</v>
      </c>
      <c r="H889" s="8">
        <f t="shared" ca="1" si="111"/>
        <v>74302.240000000005</v>
      </c>
      <c r="I889" s="9">
        <f t="shared" ca="1" si="104"/>
        <v>0.34</v>
      </c>
      <c r="J889" s="1" t="str">
        <f t="shared" si="105"/>
        <v>June</v>
      </c>
      <c r="K889" s="1">
        <f t="shared" si="106"/>
        <v>6</v>
      </c>
      <c r="L889" s="1" t="str">
        <f t="shared" si="107"/>
        <v>2021</v>
      </c>
      <c r="M889" s="1">
        <f t="shared" si="108"/>
        <v>23</v>
      </c>
      <c r="N889" s="10">
        <f t="shared" si="109"/>
        <v>2</v>
      </c>
    </row>
    <row r="890" spans="1:14" x14ac:dyDescent="0.25">
      <c r="A890" s="7">
        <v>44354</v>
      </c>
      <c r="B890" s="1" t="s">
        <v>24</v>
      </c>
      <c r="C890" s="1" t="str">
        <f>VLOOKUP(B890,Datos1!$F$1:$H$52,3,FALSE)</f>
        <v>Medium-sized business</v>
      </c>
      <c r="D890" s="1" t="str">
        <f ca="1">VLOOKUP(IF(RANDBETWEEN(1,100)&lt;=60, 1, IF(RANDBETWEEN(1,100)&lt;=75, 2, 3)),Datos1!$B$62:$C$64,2,FALSE)</f>
        <v>Contract Manufacturing</v>
      </c>
      <c r="E890" s="1" t="str">
        <f ca="1">VLOOKUP(IF(RANDBETWEEN(1,100)&lt;=70, 1, IF(RANDBETWEEN(1,100)&lt;=70+10, 2, IF(RANDBETWEEN(1,100)&lt;=70+10+10, 3, IF(RANDBETWEEN(1,100)&lt;=70+10+10+10, 4, 5)))),Datos1!$B$66:$C$70,2,FALSE)</f>
        <v>Paid</v>
      </c>
      <c r="F890" s="1" t="str">
        <f>VLOOKUP(B890,Datos1!$F$1:$H$52,2,FALSE)</f>
        <v>Misuri</v>
      </c>
      <c r="G890" s="8">
        <f t="shared" ca="1" si="110"/>
        <v>495519</v>
      </c>
      <c r="H890" s="8">
        <f t="shared" ca="1" si="111"/>
        <v>188297.22</v>
      </c>
      <c r="I890" s="9">
        <f t="shared" ca="1" si="104"/>
        <v>0.38</v>
      </c>
      <c r="J890" s="1" t="str">
        <f t="shared" si="105"/>
        <v>June</v>
      </c>
      <c r="K890" s="1">
        <f t="shared" si="106"/>
        <v>6</v>
      </c>
      <c r="L890" s="1" t="str">
        <f t="shared" si="107"/>
        <v>2021</v>
      </c>
      <c r="M890" s="1">
        <f t="shared" si="108"/>
        <v>24</v>
      </c>
      <c r="N890" s="10">
        <f t="shared" si="109"/>
        <v>2</v>
      </c>
    </row>
    <row r="891" spans="1:14" x14ac:dyDescent="0.25">
      <c r="A891" s="7">
        <v>44355</v>
      </c>
      <c r="B891" s="1" t="s">
        <v>51</v>
      </c>
      <c r="C891" s="1" t="str">
        <f>VLOOKUP(B891,Datos1!$F$1:$H$52,3,FALSE)</f>
        <v>Corporation</v>
      </c>
      <c r="D891" s="1" t="str">
        <f ca="1">VLOOKUP(IF(RANDBETWEEN(1,100)&lt;=60, 1, IF(RANDBETWEEN(1,100)&lt;=75, 2, 3)),Datos1!$B$62:$C$64,2,FALSE)</f>
        <v>Industrial cereal products</v>
      </c>
      <c r="E891" s="1" t="str">
        <f ca="1">VLOOKUP(IF(RANDBETWEEN(1,100)&lt;=70, 1, IF(RANDBETWEEN(1,100)&lt;=70+10, 2, IF(RANDBETWEEN(1,100)&lt;=70+10+10, 3, IF(RANDBETWEEN(1,100)&lt;=70+10+10+10, 4, 5)))),Datos1!$B$66:$C$70,2,FALSE)</f>
        <v>Pending</v>
      </c>
      <c r="F891" s="1" t="str">
        <f>VLOOKUP(B891,Datos1!$F$1:$H$52,2,FALSE)</f>
        <v>California</v>
      </c>
      <c r="G891" s="8">
        <f t="shared" ca="1" si="110"/>
        <v>862052</v>
      </c>
      <c r="H891" s="8">
        <f t="shared" ca="1" si="111"/>
        <v>232754.04</v>
      </c>
      <c r="I891" s="9">
        <f t="shared" ca="1" si="104"/>
        <v>0.27</v>
      </c>
      <c r="J891" s="1" t="str">
        <f t="shared" si="105"/>
        <v>June</v>
      </c>
      <c r="K891" s="1">
        <f t="shared" si="106"/>
        <v>6</v>
      </c>
      <c r="L891" s="1" t="str">
        <f t="shared" si="107"/>
        <v>2021</v>
      </c>
      <c r="M891" s="1">
        <f t="shared" si="108"/>
        <v>24</v>
      </c>
      <c r="N891" s="10">
        <f t="shared" si="109"/>
        <v>2</v>
      </c>
    </row>
    <row r="892" spans="1:14" x14ac:dyDescent="0.25">
      <c r="A892" s="7">
        <v>44356</v>
      </c>
      <c r="B892" s="1" t="s">
        <v>16</v>
      </c>
      <c r="C892" s="1" t="str">
        <f>VLOOKUP(B892,Datos1!$F$1:$H$52,3,FALSE)</f>
        <v>Small business</v>
      </c>
      <c r="D892" s="1" t="str">
        <f ca="1">VLOOKUP(IF(RANDBETWEEN(1,100)&lt;=60, 1, IF(RANDBETWEEN(1,100)&lt;=75, 2, 3)),Datos1!$B$62:$C$64,2,FALSE)</f>
        <v>FMCG</v>
      </c>
      <c r="E892" s="1" t="str">
        <f ca="1">VLOOKUP(IF(RANDBETWEEN(1,100)&lt;=70, 1, IF(RANDBETWEEN(1,100)&lt;=70+10, 2, IF(RANDBETWEEN(1,100)&lt;=70+10+10, 3, IF(RANDBETWEEN(1,100)&lt;=70+10+10+10, 4, 5)))),Datos1!$B$66:$C$70,2,FALSE)</f>
        <v>Paid</v>
      </c>
      <c r="F892" s="1" t="str">
        <f>VLOOKUP(B892,Datos1!$F$1:$H$52,2,FALSE)</f>
        <v>Nueva Jersey</v>
      </c>
      <c r="G892" s="8">
        <f t="shared" ca="1" si="110"/>
        <v>97872</v>
      </c>
      <c r="H892" s="8">
        <f t="shared" ca="1" si="111"/>
        <v>43063.68</v>
      </c>
      <c r="I892" s="9">
        <f t="shared" ca="1" si="104"/>
        <v>0.44</v>
      </c>
      <c r="J892" s="1" t="str">
        <f t="shared" si="105"/>
        <v>June</v>
      </c>
      <c r="K892" s="1">
        <f t="shared" si="106"/>
        <v>6</v>
      </c>
      <c r="L892" s="1" t="str">
        <f t="shared" si="107"/>
        <v>2021</v>
      </c>
      <c r="M892" s="1">
        <f t="shared" si="108"/>
        <v>24</v>
      </c>
      <c r="N892" s="10">
        <f t="shared" si="109"/>
        <v>2</v>
      </c>
    </row>
    <row r="893" spans="1:14" x14ac:dyDescent="0.25">
      <c r="A893" s="7">
        <v>44357</v>
      </c>
      <c r="B893" s="1" t="s">
        <v>46</v>
      </c>
      <c r="C893" s="1" t="str">
        <f>VLOOKUP(B893,Datos1!$F$1:$H$52,3,FALSE)</f>
        <v>Corporation</v>
      </c>
      <c r="D893" s="1" t="str">
        <f ca="1">VLOOKUP(IF(RANDBETWEEN(1,100)&lt;=60, 1, IF(RANDBETWEEN(1,100)&lt;=75, 2, 3)),Datos1!$B$62:$C$64,2,FALSE)</f>
        <v>FMCG</v>
      </c>
      <c r="E893" s="1" t="str">
        <f ca="1">VLOOKUP(IF(RANDBETWEEN(1,100)&lt;=70, 1, IF(RANDBETWEEN(1,100)&lt;=70+10, 2, IF(RANDBETWEEN(1,100)&lt;=70+10+10, 3, IF(RANDBETWEEN(1,100)&lt;=70+10+10+10, 4, 5)))),Datos1!$B$66:$C$70,2,FALSE)</f>
        <v>Paid</v>
      </c>
      <c r="F893" s="1" t="str">
        <f>VLOOKUP(B893,Datos1!$F$1:$H$52,2,FALSE)</f>
        <v>Tennessee</v>
      </c>
      <c r="G893" s="8">
        <f t="shared" ca="1" si="110"/>
        <v>573225</v>
      </c>
      <c r="H893" s="8">
        <f t="shared" ca="1" si="111"/>
        <v>240754.5</v>
      </c>
      <c r="I893" s="9">
        <f t="shared" ca="1" si="104"/>
        <v>0.42</v>
      </c>
      <c r="J893" s="1" t="str">
        <f t="shared" si="105"/>
        <v>June</v>
      </c>
      <c r="K893" s="1">
        <f t="shared" si="106"/>
        <v>6</v>
      </c>
      <c r="L893" s="1" t="str">
        <f t="shared" si="107"/>
        <v>2021</v>
      </c>
      <c r="M893" s="1">
        <f t="shared" si="108"/>
        <v>24</v>
      </c>
      <c r="N893" s="10">
        <f t="shared" si="109"/>
        <v>2</v>
      </c>
    </row>
    <row r="894" spans="1:14" x14ac:dyDescent="0.25">
      <c r="A894" s="7">
        <v>44358</v>
      </c>
      <c r="B894" s="1" t="s">
        <v>28</v>
      </c>
      <c r="C894" s="1" t="str">
        <f>VLOOKUP(B894,Datos1!$F$1:$H$52,3,FALSE)</f>
        <v>Corporation</v>
      </c>
      <c r="D894" s="1" t="str">
        <f ca="1">VLOOKUP(IF(RANDBETWEEN(1,100)&lt;=60, 1, IF(RANDBETWEEN(1,100)&lt;=75, 2, 3)),Datos1!$B$62:$C$64,2,FALSE)</f>
        <v>FMCG</v>
      </c>
      <c r="E894" s="1" t="str">
        <f ca="1">VLOOKUP(IF(RANDBETWEEN(1,100)&lt;=70, 1, IF(RANDBETWEEN(1,100)&lt;=70+10, 2, IF(RANDBETWEEN(1,100)&lt;=70+10+10, 3, IF(RANDBETWEEN(1,100)&lt;=70+10+10+10, 4, 5)))),Datos1!$B$66:$C$70,2,FALSE)</f>
        <v>Paid</v>
      </c>
      <c r="F894" s="1" t="str">
        <f>VLOOKUP(B894,Datos1!$F$1:$H$52,2,FALSE)</f>
        <v>Texas</v>
      </c>
      <c r="G894" s="8">
        <f t="shared" ca="1" si="110"/>
        <v>986869</v>
      </c>
      <c r="H894" s="8">
        <f t="shared" ca="1" si="111"/>
        <v>384878.91000000003</v>
      </c>
      <c r="I894" s="9">
        <f t="shared" ca="1" si="104"/>
        <v>0.39</v>
      </c>
      <c r="J894" s="1" t="str">
        <f t="shared" si="105"/>
        <v>June</v>
      </c>
      <c r="K894" s="1">
        <f t="shared" si="106"/>
        <v>6</v>
      </c>
      <c r="L894" s="1" t="str">
        <f t="shared" si="107"/>
        <v>2021</v>
      </c>
      <c r="M894" s="1">
        <f t="shared" si="108"/>
        <v>24</v>
      </c>
      <c r="N894" s="10">
        <f t="shared" si="109"/>
        <v>2</v>
      </c>
    </row>
    <row r="895" spans="1:14" x14ac:dyDescent="0.25">
      <c r="A895" s="7">
        <v>44359</v>
      </c>
      <c r="B895" s="1" t="s">
        <v>57</v>
      </c>
      <c r="C895" s="1" t="str">
        <f>VLOOKUP(B895,Datos1!$F$1:$H$52,3,FALSE)</f>
        <v>Small business</v>
      </c>
      <c r="D895" s="1" t="str">
        <f ca="1">VLOOKUP(IF(RANDBETWEEN(1,100)&lt;=60, 1, IF(RANDBETWEEN(1,100)&lt;=75, 2, 3)),Datos1!$B$62:$C$64,2,FALSE)</f>
        <v>FMCG</v>
      </c>
      <c r="E895" s="1" t="str">
        <f ca="1">VLOOKUP(IF(RANDBETWEEN(1,100)&lt;=70, 1, IF(RANDBETWEEN(1,100)&lt;=70+10, 2, IF(RANDBETWEEN(1,100)&lt;=70+10+10, 3, IF(RANDBETWEEN(1,100)&lt;=70+10+10+10, 4, 5)))),Datos1!$B$66:$C$70,2,FALSE)</f>
        <v>Paid</v>
      </c>
      <c r="F895" s="1" t="str">
        <f>VLOOKUP(B895,Datos1!$F$1:$H$52,2,FALSE)</f>
        <v>Florida</v>
      </c>
      <c r="G895" s="8">
        <f t="shared" ca="1" si="110"/>
        <v>134611</v>
      </c>
      <c r="H895" s="8">
        <f t="shared" ca="1" si="111"/>
        <v>87497.150000000009</v>
      </c>
      <c r="I895" s="9">
        <f t="shared" ca="1" si="104"/>
        <v>0.65</v>
      </c>
      <c r="J895" s="1" t="str">
        <f t="shared" si="105"/>
        <v>June</v>
      </c>
      <c r="K895" s="1">
        <f t="shared" si="106"/>
        <v>6</v>
      </c>
      <c r="L895" s="1" t="str">
        <f t="shared" si="107"/>
        <v>2021</v>
      </c>
      <c r="M895" s="1">
        <f t="shared" si="108"/>
        <v>24</v>
      </c>
      <c r="N895" s="10">
        <f t="shared" si="109"/>
        <v>2</v>
      </c>
    </row>
    <row r="896" spans="1:14" x14ac:dyDescent="0.25">
      <c r="A896" s="7">
        <v>44360</v>
      </c>
      <c r="B896" s="1" t="s">
        <v>16</v>
      </c>
      <c r="C896" s="1" t="str">
        <f>VLOOKUP(B896,Datos1!$F$1:$H$52,3,FALSE)</f>
        <v>Small business</v>
      </c>
      <c r="D896" s="1" t="str">
        <f ca="1">VLOOKUP(IF(RANDBETWEEN(1,100)&lt;=60, 1, IF(RANDBETWEEN(1,100)&lt;=75, 2, 3)),Datos1!$B$62:$C$64,2,FALSE)</f>
        <v>Contract Manufacturing</v>
      </c>
      <c r="E896" s="1" t="str">
        <f ca="1">VLOOKUP(IF(RANDBETWEEN(1,100)&lt;=70, 1, IF(RANDBETWEEN(1,100)&lt;=70+10, 2, IF(RANDBETWEEN(1,100)&lt;=70+10+10, 3, IF(RANDBETWEEN(1,100)&lt;=70+10+10+10, 4, 5)))),Datos1!$B$66:$C$70,2,FALSE)</f>
        <v>Paid</v>
      </c>
      <c r="F896" s="1" t="str">
        <f>VLOOKUP(B896,Datos1!$F$1:$H$52,2,FALSE)</f>
        <v>Nueva Jersey</v>
      </c>
      <c r="G896" s="8">
        <f t="shared" ca="1" si="110"/>
        <v>142642</v>
      </c>
      <c r="H896" s="8">
        <f t="shared" ca="1" si="111"/>
        <v>45645.440000000002</v>
      </c>
      <c r="I896" s="9">
        <f t="shared" ca="1" si="104"/>
        <v>0.32</v>
      </c>
      <c r="J896" s="1" t="str">
        <f t="shared" si="105"/>
        <v>June</v>
      </c>
      <c r="K896" s="1">
        <f t="shared" si="106"/>
        <v>6</v>
      </c>
      <c r="L896" s="1" t="str">
        <f t="shared" si="107"/>
        <v>2021</v>
      </c>
      <c r="M896" s="1">
        <f t="shared" si="108"/>
        <v>24</v>
      </c>
      <c r="N896" s="10">
        <f t="shared" si="109"/>
        <v>2</v>
      </c>
    </row>
    <row r="897" spans="1:14" x14ac:dyDescent="0.25">
      <c r="A897" s="7">
        <v>44361</v>
      </c>
      <c r="B897" s="1" t="s">
        <v>19</v>
      </c>
      <c r="C897" s="1" t="str">
        <f>VLOOKUP(B897,Datos1!$F$1:$H$52,3,FALSE)</f>
        <v>Corporation</v>
      </c>
      <c r="D897" s="1" t="str">
        <f ca="1">VLOOKUP(IF(RANDBETWEEN(1,100)&lt;=60, 1, IF(RANDBETWEEN(1,100)&lt;=75, 2, 3)),Datos1!$B$62:$C$64,2,FALSE)</f>
        <v>FMCG</v>
      </c>
      <c r="E897" s="1" t="str">
        <f ca="1">VLOOKUP(IF(RANDBETWEEN(1,100)&lt;=70, 1, IF(RANDBETWEEN(1,100)&lt;=70+10, 2, IF(RANDBETWEEN(1,100)&lt;=70+10+10, 3, IF(RANDBETWEEN(1,100)&lt;=70+10+10+10, 4, 5)))),Datos1!$B$66:$C$70,2,FALSE)</f>
        <v>Paid</v>
      </c>
      <c r="F897" s="1" t="str">
        <f>VLOOKUP(B897,Datos1!$F$1:$H$52,2,FALSE)</f>
        <v>Virginia</v>
      </c>
      <c r="G897" s="8">
        <f t="shared" ca="1" si="110"/>
        <v>1123315</v>
      </c>
      <c r="H897" s="8">
        <f t="shared" ca="1" si="111"/>
        <v>561657.5</v>
      </c>
      <c r="I897" s="9">
        <f t="shared" ca="1" si="104"/>
        <v>0.5</v>
      </c>
      <c r="J897" s="1" t="str">
        <f t="shared" si="105"/>
        <v>June</v>
      </c>
      <c r="K897" s="1">
        <f t="shared" si="106"/>
        <v>6</v>
      </c>
      <c r="L897" s="1" t="str">
        <f t="shared" si="107"/>
        <v>2021</v>
      </c>
      <c r="M897" s="1">
        <f t="shared" si="108"/>
        <v>25</v>
      </c>
      <c r="N897" s="10">
        <f t="shared" si="109"/>
        <v>2</v>
      </c>
    </row>
    <row r="898" spans="1:14" x14ac:dyDescent="0.25">
      <c r="A898" s="7">
        <v>44362</v>
      </c>
      <c r="B898" s="1" t="s">
        <v>62</v>
      </c>
      <c r="C898" s="1" t="str">
        <f>VLOOKUP(B898,Datos1!$F$1:$H$52,3,FALSE)</f>
        <v>Corporation</v>
      </c>
      <c r="D898" s="1" t="str">
        <f ca="1">VLOOKUP(IF(RANDBETWEEN(1,100)&lt;=60, 1, IF(RANDBETWEEN(1,100)&lt;=75, 2, 3)),Datos1!$B$62:$C$64,2,FALSE)</f>
        <v>Contract Manufacturing</v>
      </c>
      <c r="E898" s="1" t="str">
        <f ca="1">VLOOKUP(IF(RANDBETWEEN(1,100)&lt;=70, 1, IF(RANDBETWEEN(1,100)&lt;=70+10, 2, IF(RANDBETWEEN(1,100)&lt;=70+10+10, 3, IF(RANDBETWEEN(1,100)&lt;=70+10+10+10, 4, 5)))),Datos1!$B$66:$C$70,2,FALSE)</f>
        <v>Paid</v>
      </c>
      <c r="F898" s="1" t="str">
        <f>VLOOKUP(B898,Datos1!$F$1:$H$52,2,FALSE)</f>
        <v>Arizona</v>
      </c>
      <c r="G898" s="8">
        <f t="shared" ca="1" si="110"/>
        <v>1557698</v>
      </c>
      <c r="H898" s="8">
        <f t="shared" ca="1" si="111"/>
        <v>467309.39999999997</v>
      </c>
      <c r="I898" s="9">
        <f t="shared" ref="I898:I961" ca="1" si="112">IF(D898="FMCG",(RANDBETWEEN(35,65)/100),IF(D898="Industrial cereal products",(RANDBETWEEN(15,35)/100),(RANDBETWEEN(20,40)/100)))</f>
        <v>0.3</v>
      </c>
      <c r="J898" s="1" t="str">
        <f t="shared" ref="J898:J961" si="113">IF(TEXT(A898,"MMMM")="enero","January",IF(TEXT(A898,"MMMM")="febrero","February",IF(TEXT(A898,"MMMM")="marzo","March",IF(TEXT(A898,"MMMM")="abril","April",
IF(TEXT(A898,"MMMM")="mayo","May",IF(TEXT(A898,"MMMM")="junio","June",IF(TEXT(A898,"MMMM")="julio","July",IF(TEXT(A898,"MMMM")="agosto","August",
IF(TEXT(A898,"MMMM")="Septiembre","September",IF(TEXT(A898,"MMMM")="Octubre","October",IF(TEXT(A898,"MMMM")="noviembre","November","December")))))))))))</f>
        <v>June</v>
      </c>
      <c r="K898" s="1">
        <f t="shared" ref="K898:K961" si="114">MONTH(A898)</f>
        <v>6</v>
      </c>
      <c r="L898" s="1" t="str">
        <f t="shared" ref="L898:L961" si="115">TEXT(A898,"AAAA")</f>
        <v>2021</v>
      </c>
      <c r="M898" s="1">
        <f t="shared" ref="M898:M961" si="116">WEEKNUM(A898,2)</f>
        <v>25</v>
      </c>
      <c r="N898" s="10">
        <f t="shared" ref="N898:N961" si="117">INT((MONTH(A898)-1)/3)+1</f>
        <v>2</v>
      </c>
    </row>
    <row r="899" spans="1:14" x14ac:dyDescent="0.25">
      <c r="A899" s="7">
        <v>44363</v>
      </c>
      <c r="B899" s="1" t="s">
        <v>34</v>
      </c>
      <c r="C899" s="1" t="str">
        <f>VLOOKUP(B899,Datos1!$F$1:$H$52,3,FALSE)</f>
        <v>Medium-sized business</v>
      </c>
      <c r="D899" s="1" t="str">
        <f ca="1">VLOOKUP(IF(RANDBETWEEN(1,100)&lt;=60, 1, IF(RANDBETWEEN(1,100)&lt;=75, 2, 3)),Datos1!$B$62:$C$64,2,FALSE)</f>
        <v>FMCG</v>
      </c>
      <c r="E899" s="1" t="str">
        <f ca="1">VLOOKUP(IF(RANDBETWEEN(1,100)&lt;=70, 1, IF(RANDBETWEEN(1,100)&lt;=70+10, 2, IF(RANDBETWEEN(1,100)&lt;=70+10+10, 3, IF(RANDBETWEEN(1,100)&lt;=70+10+10+10, 4, 5)))),Datos1!$B$66:$C$70,2,FALSE)</f>
        <v>Paid</v>
      </c>
      <c r="F899" s="1" t="str">
        <f>VLOOKUP(B899,Datos1!$F$1:$H$52,2,FALSE)</f>
        <v>California</v>
      </c>
      <c r="G899" s="8">
        <f t="shared" ref="G899:G962" ca="1" si="118">IF(C899="Small business",RANDBETWEEN(70000,250000),IF(C899="Medium-sized business",RANDBETWEEN(250000,500000),RANDBETWEEN(500000,1800000)))</f>
        <v>330972</v>
      </c>
      <c r="H899" s="8">
        <f t="shared" ref="H899:H962" ca="1" si="119">G899*I899</f>
        <v>132388.80000000002</v>
      </c>
      <c r="I899" s="9">
        <f t="shared" ca="1" si="112"/>
        <v>0.4</v>
      </c>
      <c r="J899" s="1" t="str">
        <f t="shared" si="113"/>
        <v>June</v>
      </c>
      <c r="K899" s="1">
        <f t="shared" si="114"/>
        <v>6</v>
      </c>
      <c r="L899" s="1" t="str">
        <f t="shared" si="115"/>
        <v>2021</v>
      </c>
      <c r="M899" s="1">
        <f t="shared" si="116"/>
        <v>25</v>
      </c>
      <c r="N899" s="10">
        <f t="shared" si="117"/>
        <v>2</v>
      </c>
    </row>
    <row r="900" spans="1:14" x14ac:dyDescent="0.25">
      <c r="A900" s="7">
        <v>44364</v>
      </c>
      <c r="B900" s="1" t="s">
        <v>55</v>
      </c>
      <c r="C900" s="1" t="str">
        <f>VLOOKUP(B900,Datos1!$F$1:$H$52,3,FALSE)</f>
        <v>Medium-sized business</v>
      </c>
      <c r="D900" s="1" t="str">
        <f ca="1">VLOOKUP(IF(RANDBETWEEN(1,100)&lt;=60, 1, IF(RANDBETWEEN(1,100)&lt;=75, 2, 3)),Datos1!$B$62:$C$64,2,FALSE)</f>
        <v>Contract Manufacturing</v>
      </c>
      <c r="E900" s="1" t="str">
        <f ca="1">VLOOKUP(IF(RANDBETWEEN(1,100)&lt;=70, 1, IF(RANDBETWEEN(1,100)&lt;=70+10, 2, IF(RANDBETWEEN(1,100)&lt;=70+10+10, 3, IF(RANDBETWEEN(1,100)&lt;=70+10+10+10, 4, 5)))),Datos1!$B$66:$C$70,2,FALSE)</f>
        <v>Pending</v>
      </c>
      <c r="F900" s="1" t="str">
        <f>VLOOKUP(B900,Datos1!$F$1:$H$52,2,FALSE)</f>
        <v>Pensilvania</v>
      </c>
      <c r="G900" s="8">
        <f t="shared" ca="1" si="118"/>
        <v>266439</v>
      </c>
      <c r="H900" s="8">
        <f t="shared" ca="1" si="119"/>
        <v>85260.479999999996</v>
      </c>
      <c r="I900" s="9">
        <f t="shared" ca="1" si="112"/>
        <v>0.32</v>
      </c>
      <c r="J900" s="1" t="str">
        <f t="shared" si="113"/>
        <v>June</v>
      </c>
      <c r="K900" s="1">
        <f t="shared" si="114"/>
        <v>6</v>
      </c>
      <c r="L900" s="1" t="str">
        <f t="shared" si="115"/>
        <v>2021</v>
      </c>
      <c r="M900" s="1">
        <f t="shared" si="116"/>
        <v>25</v>
      </c>
      <c r="N900" s="10">
        <f t="shared" si="117"/>
        <v>2</v>
      </c>
    </row>
    <row r="901" spans="1:14" x14ac:dyDescent="0.25">
      <c r="A901" s="7">
        <v>44365</v>
      </c>
      <c r="B901" s="1" t="s">
        <v>20</v>
      </c>
      <c r="C901" s="1" t="str">
        <f>VLOOKUP(B901,Datos1!$F$1:$H$52,3,FALSE)</f>
        <v>Corporation</v>
      </c>
      <c r="D901" s="1" t="str">
        <f ca="1">VLOOKUP(IF(RANDBETWEEN(1,100)&lt;=60, 1, IF(RANDBETWEEN(1,100)&lt;=75, 2, 3)),Datos1!$B$62:$C$64,2,FALSE)</f>
        <v>Industrial cereal products</v>
      </c>
      <c r="E901" s="1" t="str">
        <f ca="1">VLOOKUP(IF(RANDBETWEEN(1,100)&lt;=70, 1, IF(RANDBETWEEN(1,100)&lt;=70+10, 2, IF(RANDBETWEEN(1,100)&lt;=70+10+10, 3, IF(RANDBETWEEN(1,100)&lt;=70+10+10+10, 4, 5)))),Datos1!$B$66:$C$70,2,FALSE)</f>
        <v>Paid</v>
      </c>
      <c r="F901" s="1" t="str">
        <f>VLOOKUP(B901,Datos1!$F$1:$H$52,2,FALSE)</f>
        <v>Georgia</v>
      </c>
      <c r="G901" s="8">
        <f t="shared" ca="1" si="118"/>
        <v>629789</v>
      </c>
      <c r="H901" s="8">
        <f t="shared" ca="1" si="119"/>
        <v>220426.15</v>
      </c>
      <c r="I901" s="9">
        <f t="shared" ca="1" si="112"/>
        <v>0.35</v>
      </c>
      <c r="J901" s="1" t="str">
        <f t="shared" si="113"/>
        <v>June</v>
      </c>
      <c r="K901" s="1">
        <f t="shared" si="114"/>
        <v>6</v>
      </c>
      <c r="L901" s="1" t="str">
        <f t="shared" si="115"/>
        <v>2021</v>
      </c>
      <c r="M901" s="1">
        <f t="shared" si="116"/>
        <v>25</v>
      </c>
      <c r="N901" s="10">
        <f t="shared" si="117"/>
        <v>2</v>
      </c>
    </row>
    <row r="902" spans="1:14" x14ac:dyDescent="0.25">
      <c r="A902" s="7">
        <v>44366</v>
      </c>
      <c r="B902" s="1" t="s">
        <v>16</v>
      </c>
      <c r="C902" s="1" t="str">
        <f>VLOOKUP(B902,Datos1!$F$1:$H$52,3,FALSE)</f>
        <v>Small business</v>
      </c>
      <c r="D902" s="1" t="str">
        <f ca="1">VLOOKUP(IF(RANDBETWEEN(1,100)&lt;=60, 1, IF(RANDBETWEEN(1,100)&lt;=75, 2, 3)),Datos1!$B$62:$C$64,2,FALSE)</f>
        <v>FMCG</v>
      </c>
      <c r="E902" s="1" t="str">
        <f ca="1">VLOOKUP(IF(RANDBETWEEN(1,100)&lt;=70, 1, IF(RANDBETWEEN(1,100)&lt;=70+10, 2, IF(RANDBETWEEN(1,100)&lt;=70+10+10, 3, IF(RANDBETWEEN(1,100)&lt;=70+10+10+10, 4, 5)))),Datos1!$B$66:$C$70,2,FALSE)</f>
        <v>Paid</v>
      </c>
      <c r="F902" s="1" t="str">
        <f>VLOOKUP(B902,Datos1!$F$1:$H$52,2,FALSE)</f>
        <v>Nueva Jersey</v>
      </c>
      <c r="G902" s="8">
        <f t="shared" ca="1" si="118"/>
        <v>214593</v>
      </c>
      <c r="H902" s="8">
        <f t="shared" ca="1" si="119"/>
        <v>139485.45000000001</v>
      </c>
      <c r="I902" s="9">
        <f t="shared" ca="1" si="112"/>
        <v>0.65</v>
      </c>
      <c r="J902" s="1" t="str">
        <f t="shared" si="113"/>
        <v>June</v>
      </c>
      <c r="K902" s="1">
        <f t="shared" si="114"/>
        <v>6</v>
      </c>
      <c r="L902" s="1" t="str">
        <f t="shared" si="115"/>
        <v>2021</v>
      </c>
      <c r="M902" s="1">
        <f t="shared" si="116"/>
        <v>25</v>
      </c>
      <c r="N902" s="10">
        <f t="shared" si="117"/>
        <v>2</v>
      </c>
    </row>
    <row r="903" spans="1:14" x14ac:dyDescent="0.25">
      <c r="A903" s="7">
        <v>44367</v>
      </c>
      <c r="B903" s="1" t="s">
        <v>33</v>
      </c>
      <c r="C903" s="1" t="str">
        <f>VLOOKUP(B903,Datos1!$F$1:$H$52,3,FALSE)</f>
        <v>Corporation</v>
      </c>
      <c r="D903" s="1" t="str">
        <f ca="1">VLOOKUP(IF(RANDBETWEEN(1,100)&lt;=60, 1, IF(RANDBETWEEN(1,100)&lt;=75, 2, 3)),Datos1!$B$62:$C$64,2,FALSE)</f>
        <v>FMCG</v>
      </c>
      <c r="E903" s="1" t="str">
        <f ca="1">VLOOKUP(IF(RANDBETWEEN(1,100)&lt;=70, 1, IF(RANDBETWEEN(1,100)&lt;=70+10, 2, IF(RANDBETWEEN(1,100)&lt;=70+10+10, 3, IF(RANDBETWEEN(1,100)&lt;=70+10+10+10, 4, 5)))),Datos1!$B$66:$C$70,2,FALSE)</f>
        <v>Pending</v>
      </c>
      <c r="F903" s="1" t="str">
        <f>VLOOKUP(B903,Datos1!$F$1:$H$52,2,FALSE)</f>
        <v>Tennessee</v>
      </c>
      <c r="G903" s="8">
        <f t="shared" ca="1" si="118"/>
        <v>1109300</v>
      </c>
      <c r="H903" s="8">
        <f t="shared" ca="1" si="119"/>
        <v>554650</v>
      </c>
      <c r="I903" s="9">
        <f t="shared" ca="1" si="112"/>
        <v>0.5</v>
      </c>
      <c r="J903" s="1" t="str">
        <f t="shared" si="113"/>
        <v>June</v>
      </c>
      <c r="K903" s="1">
        <f t="shared" si="114"/>
        <v>6</v>
      </c>
      <c r="L903" s="1" t="str">
        <f t="shared" si="115"/>
        <v>2021</v>
      </c>
      <c r="M903" s="1">
        <f t="shared" si="116"/>
        <v>25</v>
      </c>
      <c r="N903" s="10">
        <f t="shared" si="117"/>
        <v>2</v>
      </c>
    </row>
    <row r="904" spans="1:14" x14ac:dyDescent="0.25">
      <c r="A904" s="7">
        <v>44368</v>
      </c>
      <c r="B904" s="1" t="s">
        <v>35</v>
      </c>
      <c r="C904" s="1" t="str">
        <f>VLOOKUP(B904,Datos1!$F$1:$H$52,3,FALSE)</f>
        <v>Medium-sized business</v>
      </c>
      <c r="D904" s="1" t="str">
        <f ca="1">VLOOKUP(IF(RANDBETWEEN(1,100)&lt;=60, 1, IF(RANDBETWEEN(1,100)&lt;=75, 2, 3)),Datos1!$B$62:$C$64,2,FALSE)</f>
        <v>Contract Manufacturing</v>
      </c>
      <c r="E904" s="1" t="str">
        <f ca="1">VLOOKUP(IF(RANDBETWEEN(1,100)&lt;=70, 1, IF(RANDBETWEEN(1,100)&lt;=70+10, 2, IF(RANDBETWEEN(1,100)&lt;=70+10+10, 3, IF(RANDBETWEEN(1,100)&lt;=70+10+10+10, 4, 5)))),Datos1!$B$66:$C$70,2,FALSE)</f>
        <v>Pending</v>
      </c>
      <c r="F904" s="1" t="str">
        <f>VLOOKUP(B904,Datos1!$F$1:$H$52,2,FALSE)</f>
        <v>Ohio</v>
      </c>
      <c r="G904" s="8">
        <f t="shared" ca="1" si="118"/>
        <v>492214</v>
      </c>
      <c r="H904" s="8">
        <f t="shared" ca="1" si="119"/>
        <v>187041.32</v>
      </c>
      <c r="I904" s="9">
        <f t="shared" ca="1" si="112"/>
        <v>0.38</v>
      </c>
      <c r="J904" s="1" t="str">
        <f t="shared" si="113"/>
        <v>June</v>
      </c>
      <c r="K904" s="1">
        <f t="shared" si="114"/>
        <v>6</v>
      </c>
      <c r="L904" s="1" t="str">
        <f t="shared" si="115"/>
        <v>2021</v>
      </c>
      <c r="M904" s="1">
        <f t="shared" si="116"/>
        <v>26</v>
      </c>
      <c r="N904" s="10">
        <f t="shared" si="117"/>
        <v>2</v>
      </c>
    </row>
    <row r="905" spans="1:14" x14ac:dyDescent="0.25">
      <c r="A905" s="7">
        <v>44369</v>
      </c>
      <c r="B905" s="1" t="s">
        <v>34</v>
      </c>
      <c r="C905" s="1" t="str">
        <f>VLOOKUP(B905,Datos1!$F$1:$H$52,3,FALSE)</f>
        <v>Medium-sized business</v>
      </c>
      <c r="D905" s="1" t="str">
        <f ca="1">VLOOKUP(IF(RANDBETWEEN(1,100)&lt;=60, 1, IF(RANDBETWEEN(1,100)&lt;=75, 2, 3)),Datos1!$B$62:$C$64,2,FALSE)</f>
        <v>Contract Manufacturing</v>
      </c>
      <c r="E905" s="1" t="str">
        <f ca="1">VLOOKUP(IF(RANDBETWEEN(1,100)&lt;=70, 1, IF(RANDBETWEEN(1,100)&lt;=70+10, 2, IF(RANDBETWEEN(1,100)&lt;=70+10+10, 3, IF(RANDBETWEEN(1,100)&lt;=70+10+10+10, 4, 5)))),Datos1!$B$66:$C$70,2,FALSE)</f>
        <v>Pending</v>
      </c>
      <c r="F905" s="1" t="str">
        <f>VLOOKUP(B905,Datos1!$F$1:$H$52,2,FALSE)</f>
        <v>California</v>
      </c>
      <c r="G905" s="8">
        <f t="shared" ca="1" si="118"/>
        <v>475256</v>
      </c>
      <c r="H905" s="8">
        <f t="shared" ca="1" si="119"/>
        <v>142576.79999999999</v>
      </c>
      <c r="I905" s="9">
        <f t="shared" ca="1" si="112"/>
        <v>0.3</v>
      </c>
      <c r="J905" s="1" t="str">
        <f t="shared" si="113"/>
        <v>June</v>
      </c>
      <c r="K905" s="1">
        <f t="shared" si="114"/>
        <v>6</v>
      </c>
      <c r="L905" s="1" t="str">
        <f t="shared" si="115"/>
        <v>2021</v>
      </c>
      <c r="M905" s="1">
        <f t="shared" si="116"/>
        <v>26</v>
      </c>
      <c r="N905" s="10">
        <f t="shared" si="117"/>
        <v>2</v>
      </c>
    </row>
    <row r="906" spans="1:14" x14ac:dyDescent="0.25">
      <c r="A906" s="7">
        <v>44370</v>
      </c>
      <c r="B906" s="1" t="s">
        <v>53</v>
      </c>
      <c r="C906" s="1" t="str">
        <f>VLOOKUP(B906,Datos1!$F$1:$H$52,3,FALSE)</f>
        <v>Medium-sized business</v>
      </c>
      <c r="D906" s="1" t="str">
        <f ca="1">VLOOKUP(IF(RANDBETWEEN(1,100)&lt;=60, 1, IF(RANDBETWEEN(1,100)&lt;=75, 2, 3)),Datos1!$B$62:$C$64,2,FALSE)</f>
        <v>FMCG</v>
      </c>
      <c r="E906" s="1" t="str">
        <f ca="1">VLOOKUP(IF(RANDBETWEEN(1,100)&lt;=70, 1, IF(RANDBETWEEN(1,100)&lt;=70+10, 2, IF(RANDBETWEEN(1,100)&lt;=70+10+10, 3, IF(RANDBETWEEN(1,100)&lt;=70+10+10+10, 4, 5)))),Datos1!$B$66:$C$70,2,FALSE)</f>
        <v>Pending</v>
      </c>
      <c r="F906" s="1" t="str">
        <f>VLOOKUP(B906,Datos1!$F$1:$H$52,2,FALSE)</f>
        <v>Florida</v>
      </c>
      <c r="G906" s="8">
        <f t="shared" ca="1" si="118"/>
        <v>256128</v>
      </c>
      <c r="H906" s="8">
        <f t="shared" ca="1" si="119"/>
        <v>158799.35999999999</v>
      </c>
      <c r="I906" s="9">
        <f t="shared" ca="1" si="112"/>
        <v>0.62</v>
      </c>
      <c r="J906" s="1" t="str">
        <f t="shared" si="113"/>
        <v>June</v>
      </c>
      <c r="K906" s="1">
        <f t="shared" si="114"/>
        <v>6</v>
      </c>
      <c r="L906" s="1" t="str">
        <f t="shared" si="115"/>
        <v>2021</v>
      </c>
      <c r="M906" s="1">
        <f t="shared" si="116"/>
        <v>26</v>
      </c>
      <c r="N906" s="10">
        <f t="shared" si="117"/>
        <v>2</v>
      </c>
    </row>
    <row r="907" spans="1:14" x14ac:dyDescent="0.25">
      <c r="A907" s="7">
        <v>44371</v>
      </c>
      <c r="B907" s="1" t="s">
        <v>37</v>
      </c>
      <c r="C907" s="1" t="str">
        <f>VLOOKUP(B907,Datos1!$F$1:$H$52,3,FALSE)</f>
        <v>Small business</v>
      </c>
      <c r="D907" s="1" t="str">
        <f ca="1">VLOOKUP(IF(RANDBETWEEN(1,100)&lt;=60, 1, IF(RANDBETWEEN(1,100)&lt;=75, 2, 3)),Datos1!$B$62:$C$64,2,FALSE)</f>
        <v>FMCG</v>
      </c>
      <c r="E907" s="1" t="str">
        <f ca="1">VLOOKUP(IF(RANDBETWEEN(1,100)&lt;=70, 1, IF(RANDBETWEEN(1,100)&lt;=70+10, 2, IF(RANDBETWEEN(1,100)&lt;=70+10+10, 3, IF(RANDBETWEEN(1,100)&lt;=70+10+10+10, 4, 5)))),Datos1!$B$66:$C$70,2,FALSE)</f>
        <v>Paid</v>
      </c>
      <c r="F907" s="1" t="str">
        <f>VLOOKUP(B907,Datos1!$F$1:$H$52,2,FALSE)</f>
        <v>Massachusetts</v>
      </c>
      <c r="G907" s="8">
        <f t="shared" ca="1" si="118"/>
        <v>119055</v>
      </c>
      <c r="H907" s="8">
        <f t="shared" ca="1" si="119"/>
        <v>47622</v>
      </c>
      <c r="I907" s="9">
        <f t="shared" ca="1" si="112"/>
        <v>0.4</v>
      </c>
      <c r="J907" s="1" t="str">
        <f t="shared" si="113"/>
        <v>June</v>
      </c>
      <c r="K907" s="1">
        <f t="shared" si="114"/>
        <v>6</v>
      </c>
      <c r="L907" s="1" t="str">
        <f t="shared" si="115"/>
        <v>2021</v>
      </c>
      <c r="M907" s="1">
        <f t="shared" si="116"/>
        <v>26</v>
      </c>
      <c r="N907" s="10">
        <f t="shared" si="117"/>
        <v>2</v>
      </c>
    </row>
    <row r="908" spans="1:14" x14ac:dyDescent="0.25">
      <c r="A908" s="7">
        <v>44372</v>
      </c>
      <c r="B908" s="1" t="s">
        <v>52</v>
      </c>
      <c r="C908" s="1" t="str">
        <f>VLOOKUP(B908,Datos1!$F$1:$H$52,3,FALSE)</f>
        <v>Corporation</v>
      </c>
      <c r="D908" s="1" t="str">
        <f ca="1">VLOOKUP(IF(RANDBETWEEN(1,100)&lt;=60, 1, IF(RANDBETWEEN(1,100)&lt;=75, 2, 3)),Datos1!$B$62:$C$64,2,FALSE)</f>
        <v>Industrial cereal products</v>
      </c>
      <c r="E908" s="1" t="str">
        <f ca="1">VLOOKUP(IF(RANDBETWEEN(1,100)&lt;=70, 1, IF(RANDBETWEEN(1,100)&lt;=70+10, 2, IF(RANDBETWEEN(1,100)&lt;=70+10+10, 3, IF(RANDBETWEEN(1,100)&lt;=70+10+10+10, 4, 5)))),Datos1!$B$66:$C$70,2,FALSE)</f>
        <v>Paid</v>
      </c>
      <c r="F908" s="1" t="str">
        <f>VLOOKUP(B908,Datos1!$F$1:$H$52,2,FALSE)</f>
        <v>Texas</v>
      </c>
      <c r="G908" s="8">
        <f t="shared" ca="1" si="118"/>
        <v>1026943</v>
      </c>
      <c r="H908" s="8">
        <f t="shared" ca="1" si="119"/>
        <v>308082.89999999997</v>
      </c>
      <c r="I908" s="9">
        <f t="shared" ca="1" si="112"/>
        <v>0.3</v>
      </c>
      <c r="J908" s="1" t="str">
        <f t="shared" si="113"/>
        <v>June</v>
      </c>
      <c r="K908" s="1">
        <f t="shared" si="114"/>
        <v>6</v>
      </c>
      <c r="L908" s="1" t="str">
        <f t="shared" si="115"/>
        <v>2021</v>
      </c>
      <c r="M908" s="1">
        <f t="shared" si="116"/>
        <v>26</v>
      </c>
      <c r="N908" s="10">
        <f t="shared" si="117"/>
        <v>2</v>
      </c>
    </row>
    <row r="909" spans="1:14" x14ac:dyDescent="0.25">
      <c r="A909" s="7">
        <v>44373</v>
      </c>
      <c r="B909" s="1" t="s">
        <v>35</v>
      </c>
      <c r="C909" s="1" t="str">
        <f>VLOOKUP(B909,Datos1!$F$1:$H$52,3,FALSE)</f>
        <v>Medium-sized business</v>
      </c>
      <c r="D909" s="1" t="str">
        <f ca="1">VLOOKUP(IF(RANDBETWEEN(1,100)&lt;=60, 1, IF(RANDBETWEEN(1,100)&lt;=75, 2, 3)),Datos1!$B$62:$C$64,2,FALSE)</f>
        <v>FMCG</v>
      </c>
      <c r="E909" s="1" t="str">
        <f ca="1">VLOOKUP(IF(RANDBETWEEN(1,100)&lt;=70, 1, IF(RANDBETWEEN(1,100)&lt;=70+10, 2, IF(RANDBETWEEN(1,100)&lt;=70+10+10, 3, IF(RANDBETWEEN(1,100)&lt;=70+10+10+10, 4, 5)))),Datos1!$B$66:$C$70,2,FALSE)</f>
        <v>Paid</v>
      </c>
      <c r="F909" s="1" t="str">
        <f>VLOOKUP(B909,Datos1!$F$1:$H$52,2,FALSE)</f>
        <v>Ohio</v>
      </c>
      <c r="G909" s="8">
        <f t="shared" ca="1" si="118"/>
        <v>307231</v>
      </c>
      <c r="H909" s="8">
        <f t="shared" ca="1" si="119"/>
        <v>135181.64000000001</v>
      </c>
      <c r="I909" s="9">
        <f t="shared" ca="1" si="112"/>
        <v>0.44</v>
      </c>
      <c r="J909" s="1" t="str">
        <f t="shared" si="113"/>
        <v>June</v>
      </c>
      <c r="K909" s="1">
        <f t="shared" si="114"/>
        <v>6</v>
      </c>
      <c r="L909" s="1" t="str">
        <f t="shared" si="115"/>
        <v>2021</v>
      </c>
      <c r="M909" s="1">
        <f t="shared" si="116"/>
        <v>26</v>
      </c>
      <c r="N909" s="10">
        <f t="shared" si="117"/>
        <v>2</v>
      </c>
    </row>
    <row r="910" spans="1:14" x14ac:dyDescent="0.25">
      <c r="A910" s="7">
        <v>44374</v>
      </c>
      <c r="B910" s="1" t="s">
        <v>23</v>
      </c>
      <c r="C910" s="1" t="str">
        <f>VLOOKUP(B910,Datos1!$F$1:$H$52,3,FALSE)</f>
        <v>Corporation</v>
      </c>
      <c r="D910" s="1" t="str">
        <f ca="1">VLOOKUP(IF(RANDBETWEEN(1,100)&lt;=60, 1, IF(RANDBETWEEN(1,100)&lt;=75, 2, 3)),Datos1!$B$62:$C$64,2,FALSE)</f>
        <v>FMCG</v>
      </c>
      <c r="E910" s="1" t="str">
        <f ca="1">VLOOKUP(IF(RANDBETWEEN(1,100)&lt;=70, 1, IF(RANDBETWEEN(1,100)&lt;=70+10, 2, IF(RANDBETWEEN(1,100)&lt;=70+10+10, 3, IF(RANDBETWEEN(1,100)&lt;=70+10+10+10, 4, 5)))),Datos1!$B$66:$C$70,2,FALSE)</f>
        <v>Pending</v>
      </c>
      <c r="F910" s="1" t="str">
        <f>VLOOKUP(B910,Datos1!$F$1:$H$52,2,FALSE)</f>
        <v>Nueva Jersey</v>
      </c>
      <c r="G910" s="8">
        <f t="shared" ca="1" si="118"/>
        <v>1014989</v>
      </c>
      <c r="H910" s="8">
        <f t="shared" ca="1" si="119"/>
        <v>649592.96</v>
      </c>
      <c r="I910" s="9">
        <f t="shared" ca="1" si="112"/>
        <v>0.64</v>
      </c>
      <c r="J910" s="1" t="str">
        <f t="shared" si="113"/>
        <v>June</v>
      </c>
      <c r="K910" s="1">
        <f t="shared" si="114"/>
        <v>6</v>
      </c>
      <c r="L910" s="1" t="str">
        <f t="shared" si="115"/>
        <v>2021</v>
      </c>
      <c r="M910" s="1">
        <f t="shared" si="116"/>
        <v>26</v>
      </c>
      <c r="N910" s="10">
        <f t="shared" si="117"/>
        <v>2</v>
      </c>
    </row>
    <row r="911" spans="1:14" x14ac:dyDescent="0.25">
      <c r="A911" s="7">
        <v>44375</v>
      </c>
      <c r="B911" s="1" t="s">
        <v>56</v>
      </c>
      <c r="C911" s="1" t="str">
        <f>VLOOKUP(B911,Datos1!$F$1:$H$52,3,FALSE)</f>
        <v>Small business</v>
      </c>
      <c r="D911" s="1" t="str">
        <f ca="1">VLOOKUP(IF(RANDBETWEEN(1,100)&lt;=60, 1, IF(RANDBETWEEN(1,100)&lt;=75, 2, 3)),Datos1!$B$62:$C$64,2,FALSE)</f>
        <v>Contract Manufacturing</v>
      </c>
      <c r="E911" s="1" t="str">
        <f ca="1">VLOOKUP(IF(RANDBETWEEN(1,100)&lt;=70, 1, IF(RANDBETWEEN(1,100)&lt;=70+10, 2, IF(RANDBETWEEN(1,100)&lt;=70+10+10, 3, IF(RANDBETWEEN(1,100)&lt;=70+10+10+10, 4, 5)))),Datos1!$B$66:$C$70,2,FALSE)</f>
        <v>Pending</v>
      </c>
      <c r="F911" s="1" t="str">
        <f>VLOOKUP(B911,Datos1!$F$1:$H$52,2,FALSE)</f>
        <v>Illinois</v>
      </c>
      <c r="G911" s="8">
        <f t="shared" ca="1" si="118"/>
        <v>168469</v>
      </c>
      <c r="H911" s="8">
        <f t="shared" ca="1" si="119"/>
        <v>37063.18</v>
      </c>
      <c r="I911" s="9">
        <f t="shared" ca="1" si="112"/>
        <v>0.22</v>
      </c>
      <c r="J911" s="1" t="str">
        <f t="shared" si="113"/>
        <v>June</v>
      </c>
      <c r="K911" s="1">
        <f t="shared" si="114"/>
        <v>6</v>
      </c>
      <c r="L911" s="1" t="str">
        <f t="shared" si="115"/>
        <v>2021</v>
      </c>
      <c r="M911" s="1">
        <f t="shared" si="116"/>
        <v>27</v>
      </c>
      <c r="N911" s="10">
        <f t="shared" si="117"/>
        <v>2</v>
      </c>
    </row>
    <row r="912" spans="1:14" x14ac:dyDescent="0.25">
      <c r="A912" s="7">
        <v>44376</v>
      </c>
      <c r="B912" s="1" t="s">
        <v>25</v>
      </c>
      <c r="C912" s="1" t="str">
        <f>VLOOKUP(B912,Datos1!$F$1:$H$52,3,FALSE)</f>
        <v>Corporation</v>
      </c>
      <c r="D912" s="1" t="str">
        <f ca="1">VLOOKUP(IF(RANDBETWEEN(1,100)&lt;=60, 1, IF(RANDBETWEEN(1,100)&lt;=75, 2, 3)),Datos1!$B$62:$C$64,2,FALSE)</f>
        <v>FMCG</v>
      </c>
      <c r="E912" s="1" t="str">
        <f ca="1">VLOOKUP(IF(RANDBETWEEN(1,100)&lt;=70, 1, IF(RANDBETWEEN(1,100)&lt;=70+10, 2, IF(RANDBETWEEN(1,100)&lt;=70+10+10, 3, IF(RANDBETWEEN(1,100)&lt;=70+10+10+10, 4, 5)))),Datos1!$B$66:$C$70,2,FALSE)</f>
        <v>Pending</v>
      </c>
      <c r="F912" s="1" t="str">
        <f>VLOOKUP(B912,Datos1!$F$1:$H$52,2,FALSE)</f>
        <v>Míchigan</v>
      </c>
      <c r="G912" s="8">
        <f t="shared" ca="1" si="118"/>
        <v>644200</v>
      </c>
      <c r="H912" s="8">
        <f t="shared" ca="1" si="119"/>
        <v>238354</v>
      </c>
      <c r="I912" s="9">
        <f t="shared" ca="1" si="112"/>
        <v>0.37</v>
      </c>
      <c r="J912" s="1" t="str">
        <f t="shared" si="113"/>
        <v>June</v>
      </c>
      <c r="K912" s="1">
        <f t="shared" si="114"/>
        <v>6</v>
      </c>
      <c r="L912" s="1" t="str">
        <f t="shared" si="115"/>
        <v>2021</v>
      </c>
      <c r="M912" s="1">
        <f t="shared" si="116"/>
        <v>27</v>
      </c>
      <c r="N912" s="10">
        <f t="shared" si="117"/>
        <v>2</v>
      </c>
    </row>
    <row r="913" spans="1:14" x14ac:dyDescent="0.25">
      <c r="A913" s="7">
        <v>44377</v>
      </c>
      <c r="B913" s="1" t="s">
        <v>50</v>
      </c>
      <c r="C913" s="1" t="str">
        <f>VLOOKUP(B913,Datos1!$F$1:$H$52,3,FALSE)</f>
        <v>Small business</v>
      </c>
      <c r="D913" s="1" t="str">
        <f ca="1">VLOOKUP(IF(RANDBETWEEN(1,100)&lt;=60, 1, IF(RANDBETWEEN(1,100)&lt;=75, 2, 3)),Datos1!$B$62:$C$64,2,FALSE)</f>
        <v>FMCG</v>
      </c>
      <c r="E913" s="1" t="str">
        <f ca="1">VLOOKUP(IF(RANDBETWEEN(1,100)&lt;=70, 1, IF(RANDBETWEEN(1,100)&lt;=70+10, 2, IF(RANDBETWEEN(1,100)&lt;=70+10+10, 3, IF(RANDBETWEEN(1,100)&lt;=70+10+10+10, 4, 5)))),Datos1!$B$66:$C$70,2,FALSE)</f>
        <v>Paid</v>
      </c>
      <c r="F913" s="1" t="str">
        <f>VLOOKUP(B913,Datos1!$F$1:$H$52,2,FALSE)</f>
        <v>Florida</v>
      </c>
      <c r="G913" s="8">
        <f t="shared" ca="1" si="118"/>
        <v>149504</v>
      </c>
      <c r="H913" s="8">
        <f t="shared" ca="1" si="119"/>
        <v>92692.479999999996</v>
      </c>
      <c r="I913" s="9">
        <f t="shared" ca="1" si="112"/>
        <v>0.62</v>
      </c>
      <c r="J913" s="1" t="str">
        <f t="shared" si="113"/>
        <v>June</v>
      </c>
      <c r="K913" s="1">
        <f t="shared" si="114"/>
        <v>6</v>
      </c>
      <c r="L913" s="1" t="str">
        <f t="shared" si="115"/>
        <v>2021</v>
      </c>
      <c r="M913" s="1">
        <f t="shared" si="116"/>
        <v>27</v>
      </c>
      <c r="N913" s="10">
        <f t="shared" si="117"/>
        <v>2</v>
      </c>
    </row>
    <row r="914" spans="1:14" x14ac:dyDescent="0.25">
      <c r="A914" s="7">
        <v>44378</v>
      </c>
      <c r="B914" s="1" t="s">
        <v>20</v>
      </c>
      <c r="C914" s="1" t="str">
        <f>VLOOKUP(B914,Datos1!$F$1:$H$52,3,FALSE)</f>
        <v>Corporation</v>
      </c>
      <c r="D914" s="1" t="str">
        <f ca="1">VLOOKUP(IF(RANDBETWEEN(1,100)&lt;=60, 1, IF(RANDBETWEEN(1,100)&lt;=75, 2, 3)),Datos1!$B$62:$C$64,2,FALSE)</f>
        <v>Contract Manufacturing</v>
      </c>
      <c r="E914" s="1" t="str">
        <f ca="1">VLOOKUP(IF(RANDBETWEEN(1,100)&lt;=70, 1, IF(RANDBETWEEN(1,100)&lt;=70+10, 2, IF(RANDBETWEEN(1,100)&lt;=70+10+10, 3, IF(RANDBETWEEN(1,100)&lt;=70+10+10+10, 4, 5)))),Datos1!$B$66:$C$70,2,FALSE)</f>
        <v>Paid</v>
      </c>
      <c r="F914" s="1" t="str">
        <f>VLOOKUP(B914,Datos1!$F$1:$H$52,2,FALSE)</f>
        <v>Georgia</v>
      </c>
      <c r="G914" s="8">
        <f t="shared" ca="1" si="118"/>
        <v>1311124</v>
      </c>
      <c r="H914" s="8">
        <f t="shared" ca="1" si="119"/>
        <v>288447.28000000003</v>
      </c>
      <c r="I914" s="9">
        <f t="shared" ca="1" si="112"/>
        <v>0.22</v>
      </c>
      <c r="J914" s="1" t="str">
        <f t="shared" si="113"/>
        <v>July</v>
      </c>
      <c r="K914" s="1">
        <f t="shared" si="114"/>
        <v>7</v>
      </c>
      <c r="L914" s="1" t="str">
        <f t="shared" si="115"/>
        <v>2021</v>
      </c>
      <c r="M914" s="1">
        <f t="shared" si="116"/>
        <v>27</v>
      </c>
      <c r="N914" s="10">
        <f t="shared" si="117"/>
        <v>3</v>
      </c>
    </row>
    <row r="915" spans="1:14" x14ac:dyDescent="0.25">
      <c r="A915" s="7">
        <v>44379</v>
      </c>
      <c r="B915" s="1" t="s">
        <v>57</v>
      </c>
      <c r="C915" s="1" t="str">
        <f>VLOOKUP(B915,Datos1!$F$1:$H$52,3,FALSE)</f>
        <v>Small business</v>
      </c>
      <c r="D915" s="1" t="str">
        <f ca="1">VLOOKUP(IF(RANDBETWEEN(1,100)&lt;=60, 1, IF(RANDBETWEEN(1,100)&lt;=75, 2, 3)),Datos1!$B$62:$C$64,2,FALSE)</f>
        <v>FMCG</v>
      </c>
      <c r="E915" s="1" t="str">
        <f ca="1">VLOOKUP(IF(RANDBETWEEN(1,100)&lt;=70, 1, IF(RANDBETWEEN(1,100)&lt;=70+10, 2, IF(RANDBETWEEN(1,100)&lt;=70+10+10, 3, IF(RANDBETWEEN(1,100)&lt;=70+10+10+10, 4, 5)))),Datos1!$B$66:$C$70,2,FALSE)</f>
        <v>Paid</v>
      </c>
      <c r="F915" s="1" t="str">
        <f>VLOOKUP(B915,Datos1!$F$1:$H$52,2,FALSE)</f>
        <v>Florida</v>
      </c>
      <c r="G915" s="8">
        <f t="shared" ca="1" si="118"/>
        <v>127687</v>
      </c>
      <c r="H915" s="8">
        <f t="shared" ca="1" si="119"/>
        <v>62566.63</v>
      </c>
      <c r="I915" s="9">
        <f t="shared" ca="1" si="112"/>
        <v>0.49</v>
      </c>
      <c r="J915" s="1" t="str">
        <f t="shared" si="113"/>
        <v>July</v>
      </c>
      <c r="K915" s="1">
        <f t="shared" si="114"/>
        <v>7</v>
      </c>
      <c r="L915" s="1" t="str">
        <f t="shared" si="115"/>
        <v>2021</v>
      </c>
      <c r="M915" s="1">
        <f t="shared" si="116"/>
        <v>27</v>
      </c>
      <c r="N915" s="10">
        <f t="shared" si="117"/>
        <v>3</v>
      </c>
    </row>
    <row r="916" spans="1:14" x14ac:dyDescent="0.25">
      <c r="A916" s="7">
        <v>44380</v>
      </c>
      <c r="B916" s="1" t="s">
        <v>6</v>
      </c>
      <c r="C916" s="1" t="str">
        <f>VLOOKUP(B916,Datos1!$F$1:$H$52,3,FALSE)</f>
        <v>Corporation</v>
      </c>
      <c r="D916" s="1" t="str">
        <f ca="1">VLOOKUP(IF(RANDBETWEEN(1,100)&lt;=60, 1, IF(RANDBETWEEN(1,100)&lt;=75, 2, 3)),Datos1!$B$62:$C$64,2,FALSE)</f>
        <v>Contract Manufacturing</v>
      </c>
      <c r="E916" s="1" t="str">
        <f ca="1">VLOOKUP(IF(RANDBETWEEN(1,100)&lt;=70, 1, IF(RANDBETWEEN(1,100)&lt;=70+10, 2, IF(RANDBETWEEN(1,100)&lt;=70+10+10, 3, IF(RANDBETWEEN(1,100)&lt;=70+10+10+10, 4, 5)))),Datos1!$B$66:$C$70,2,FALSE)</f>
        <v>Pending</v>
      </c>
      <c r="F916" s="1" t="str">
        <f>VLOOKUP(B916,Datos1!$F$1:$H$52,2,FALSE)</f>
        <v>Washington</v>
      </c>
      <c r="G916" s="8">
        <f t="shared" ca="1" si="118"/>
        <v>547616</v>
      </c>
      <c r="H916" s="8">
        <f t="shared" ca="1" si="119"/>
        <v>131427.84</v>
      </c>
      <c r="I916" s="9">
        <f t="shared" ca="1" si="112"/>
        <v>0.24</v>
      </c>
      <c r="J916" s="1" t="str">
        <f t="shared" si="113"/>
        <v>July</v>
      </c>
      <c r="K916" s="1">
        <f t="shared" si="114"/>
        <v>7</v>
      </c>
      <c r="L916" s="1" t="str">
        <f t="shared" si="115"/>
        <v>2021</v>
      </c>
      <c r="M916" s="1">
        <f t="shared" si="116"/>
        <v>27</v>
      </c>
      <c r="N916" s="10">
        <f t="shared" si="117"/>
        <v>3</v>
      </c>
    </row>
    <row r="917" spans="1:14" x14ac:dyDescent="0.25">
      <c r="A917" s="7">
        <v>44381</v>
      </c>
      <c r="B917" s="1" t="s">
        <v>62</v>
      </c>
      <c r="C917" s="1" t="str">
        <f>VLOOKUP(B917,Datos1!$F$1:$H$52,3,FALSE)</f>
        <v>Corporation</v>
      </c>
      <c r="D917" s="1" t="str">
        <f ca="1">VLOOKUP(IF(RANDBETWEEN(1,100)&lt;=60, 1, IF(RANDBETWEEN(1,100)&lt;=75, 2, 3)),Datos1!$B$62:$C$64,2,FALSE)</f>
        <v>Contract Manufacturing</v>
      </c>
      <c r="E9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917" s="1" t="str">
        <f>VLOOKUP(B917,Datos1!$F$1:$H$52,2,FALSE)</f>
        <v>Arizona</v>
      </c>
      <c r="G917" s="8">
        <f t="shared" ca="1" si="118"/>
        <v>683731</v>
      </c>
      <c r="H917" s="8">
        <f t="shared" ca="1" si="119"/>
        <v>232468.54</v>
      </c>
      <c r="I917" s="9">
        <f t="shared" ca="1" si="112"/>
        <v>0.34</v>
      </c>
      <c r="J917" s="1" t="str">
        <f t="shared" si="113"/>
        <v>July</v>
      </c>
      <c r="K917" s="1">
        <f t="shared" si="114"/>
        <v>7</v>
      </c>
      <c r="L917" s="1" t="str">
        <f t="shared" si="115"/>
        <v>2021</v>
      </c>
      <c r="M917" s="1">
        <f t="shared" si="116"/>
        <v>27</v>
      </c>
      <c r="N917" s="10">
        <f t="shared" si="117"/>
        <v>3</v>
      </c>
    </row>
    <row r="918" spans="1:14" x14ac:dyDescent="0.25">
      <c r="A918" s="7">
        <v>44382</v>
      </c>
      <c r="B918" s="1" t="s">
        <v>41</v>
      </c>
      <c r="C918" s="1" t="str">
        <f>VLOOKUP(B918,Datos1!$F$1:$H$52,3,FALSE)</f>
        <v>Medium-sized business</v>
      </c>
      <c r="D918" s="1" t="str">
        <f ca="1">VLOOKUP(IF(RANDBETWEEN(1,100)&lt;=60, 1, IF(RANDBETWEEN(1,100)&lt;=75, 2, 3)),Datos1!$B$62:$C$64,2,FALSE)</f>
        <v>FMCG</v>
      </c>
      <c r="E918" s="1" t="str">
        <f ca="1">VLOOKUP(IF(RANDBETWEEN(1,100)&lt;=70, 1, IF(RANDBETWEEN(1,100)&lt;=70+10, 2, IF(RANDBETWEEN(1,100)&lt;=70+10+10, 3, IF(RANDBETWEEN(1,100)&lt;=70+10+10+10, 4, 5)))),Datos1!$B$66:$C$70,2,FALSE)</f>
        <v>Pending</v>
      </c>
      <c r="F918" s="1" t="str">
        <f>VLOOKUP(B918,Datos1!$F$1:$H$52,2,FALSE)</f>
        <v>Maryland</v>
      </c>
      <c r="G918" s="8">
        <f t="shared" ca="1" si="118"/>
        <v>397375</v>
      </c>
      <c r="H918" s="8">
        <f t="shared" ca="1" si="119"/>
        <v>190740</v>
      </c>
      <c r="I918" s="9">
        <f t="shared" ca="1" si="112"/>
        <v>0.48</v>
      </c>
      <c r="J918" s="1" t="str">
        <f t="shared" si="113"/>
        <v>July</v>
      </c>
      <c r="K918" s="1">
        <f t="shared" si="114"/>
        <v>7</v>
      </c>
      <c r="L918" s="1" t="str">
        <f t="shared" si="115"/>
        <v>2021</v>
      </c>
      <c r="M918" s="1">
        <f t="shared" si="116"/>
        <v>28</v>
      </c>
      <c r="N918" s="10">
        <f t="shared" si="117"/>
        <v>3</v>
      </c>
    </row>
    <row r="919" spans="1:14" x14ac:dyDescent="0.25">
      <c r="A919" s="7">
        <v>44383</v>
      </c>
      <c r="B919" s="1" t="s">
        <v>52</v>
      </c>
      <c r="C919" s="1" t="str">
        <f>VLOOKUP(B919,Datos1!$F$1:$H$52,3,FALSE)</f>
        <v>Corporation</v>
      </c>
      <c r="D919" s="1" t="str">
        <f ca="1">VLOOKUP(IF(RANDBETWEEN(1,100)&lt;=60, 1, IF(RANDBETWEEN(1,100)&lt;=75, 2, 3)),Datos1!$B$62:$C$64,2,FALSE)</f>
        <v>Contract Manufacturing</v>
      </c>
      <c r="E919" s="1" t="str">
        <f ca="1">VLOOKUP(IF(RANDBETWEEN(1,100)&lt;=70, 1, IF(RANDBETWEEN(1,100)&lt;=70+10, 2, IF(RANDBETWEEN(1,100)&lt;=70+10+10, 3, IF(RANDBETWEEN(1,100)&lt;=70+10+10+10, 4, 5)))),Datos1!$B$66:$C$70,2,FALSE)</f>
        <v>Pending</v>
      </c>
      <c r="F919" s="1" t="str">
        <f>VLOOKUP(B919,Datos1!$F$1:$H$52,2,FALSE)</f>
        <v>Texas</v>
      </c>
      <c r="G919" s="8">
        <f t="shared" ca="1" si="118"/>
        <v>1421939</v>
      </c>
      <c r="H919" s="8">
        <f t="shared" ca="1" si="119"/>
        <v>483459.26</v>
      </c>
      <c r="I919" s="9">
        <f t="shared" ca="1" si="112"/>
        <v>0.34</v>
      </c>
      <c r="J919" s="1" t="str">
        <f t="shared" si="113"/>
        <v>July</v>
      </c>
      <c r="K919" s="1">
        <f t="shared" si="114"/>
        <v>7</v>
      </c>
      <c r="L919" s="1" t="str">
        <f t="shared" si="115"/>
        <v>2021</v>
      </c>
      <c r="M919" s="1">
        <f t="shared" si="116"/>
        <v>28</v>
      </c>
      <c r="N919" s="10">
        <f t="shared" si="117"/>
        <v>3</v>
      </c>
    </row>
    <row r="920" spans="1:14" x14ac:dyDescent="0.25">
      <c r="A920" s="7">
        <v>44384</v>
      </c>
      <c r="B920" s="1" t="s">
        <v>36</v>
      </c>
      <c r="C920" s="1" t="str">
        <f>VLOOKUP(B920,Datos1!$F$1:$H$52,3,FALSE)</f>
        <v>Medium-sized business</v>
      </c>
      <c r="D920" s="1" t="str">
        <f ca="1">VLOOKUP(IF(RANDBETWEEN(1,100)&lt;=60, 1, IF(RANDBETWEEN(1,100)&lt;=75, 2, 3)),Datos1!$B$62:$C$64,2,FALSE)</f>
        <v>FMCG</v>
      </c>
      <c r="E920" s="1" t="str">
        <f ca="1">VLOOKUP(IF(RANDBETWEEN(1,100)&lt;=70, 1, IF(RANDBETWEEN(1,100)&lt;=70+10, 2, IF(RANDBETWEEN(1,100)&lt;=70+10+10, 3, IF(RANDBETWEEN(1,100)&lt;=70+10+10+10, 4, 5)))),Datos1!$B$66:$C$70,2,FALSE)</f>
        <v>Paid</v>
      </c>
      <c r="F920" s="1" t="str">
        <f>VLOOKUP(B920,Datos1!$F$1:$H$52,2,FALSE)</f>
        <v>Arizona</v>
      </c>
      <c r="G920" s="8">
        <f t="shared" ca="1" si="118"/>
        <v>497034</v>
      </c>
      <c r="H920" s="8">
        <f t="shared" ca="1" si="119"/>
        <v>208754.28</v>
      </c>
      <c r="I920" s="9">
        <f t="shared" ca="1" si="112"/>
        <v>0.42</v>
      </c>
      <c r="J920" s="1" t="str">
        <f t="shared" si="113"/>
        <v>July</v>
      </c>
      <c r="K920" s="1">
        <f t="shared" si="114"/>
        <v>7</v>
      </c>
      <c r="L920" s="1" t="str">
        <f t="shared" si="115"/>
        <v>2021</v>
      </c>
      <c r="M920" s="1">
        <f t="shared" si="116"/>
        <v>28</v>
      </c>
      <c r="N920" s="10">
        <f t="shared" si="117"/>
        <v>3</v>
      </c>
    </row>
    <row r="921" spans="1:14" x14ac:dyDescent="0.25">
      <c r="A921" s="7">
        <v>44385</v>
      </c>
      <c r="B921" s="1" t="s">
        <v>6</v>
      </c>
      <c r="C921" s="1" t="str">
        <f>VLOOKUP(B921,Datos1!$F$1:$H$52,3,FALSE)</f>
        <v>Corporation</v>
      </c>
      <c r="D921" s="1" t="str">
        <f ca="1">VLOOKUP(IF(RANDBETWEEN(1,100)&lt;=60, 1, IF(RANDBETWEEN(1,100)&lt;=75, 2, 3)),Datos1!$B$62:$C$64,2,FALSE)</f>
        <v>FMCG</v>
      </c>
      <c r="E921" s="1" t="str">
        <f ca="1">VLOOKUP(IF(RANDBETWEEN(1,100)&lt;=70, 1, IF(RANDBETWEEN(1,100)&lt;=70+10, 2, IF(RANDBETWEEN(1,100)&lt;=70+10+10, 3, IF(RANDBETWEEN(1,100)&lt;=70+10+10+10, 4, 5)))),Datos1!$B$66:$C$70,2,FALSE)</f>
        <v>Paid</v>
      </c>
      <c r="F921" s="1" t="str">
        <f>VLOOKUP(B921,Datos1!$F$1:$H$52,2,FALSE)</f>
        <v>Washington</v>
      </c>
      <c r="G921" s="8">
        <f t="shared" ca="1" si="118"/>
        <v>1723729</v>
      </c>
      <c r="H921" s="8">
        <f t="shared" ca="1" si="119"/>
        <v>758440.76</v>
      </c>
      <c r="I921" s="9">
        <f t="shared" ca="1" si="112"/>
        <v>0.44</v>
      </c>
      <c r="J921" s="1" t="str">
        <f t="shared" si="113"/>
        <v>July</v>
      </c>
      <c r="K921" s="1">
        <f t="shared" si="114"/>
        <v>7</v>
      </c>
      <c r="L921" s="1" t="str">
        <f t="shared" si="115"/>
        <v>2021</v>
      </c>
      <c r="M921" s="1">
        <f t="shared" si="116"/>
        <v>28</v>
      </c>
      <c r="N921" s="10">
        <f t="shared" si="117"/>
        <v>3</v>
      </c>
    </row>
    <row r="922" spans="1:14" x14ac:dyDescent="0.25">
      <c r="A922" s="7">
        <v>44386</v>
      </c>
      <c r="B922" s="1" t="s">
        <v>49</v>
      </c>
      <c r="C922" s="1" t="str">
        <f>VLOOKUP(B922,Datos1!$F$1:$H$52,3,FALSE)</f>
        <v>Corporation</v>
      </c>
      <c r="D922" s="1" t="str">
        <f ca="1">VLOOKUP(IF(RANDBETWEEN(1,100)&lt;=60, 1, IF(RANDBETWEEN(1,100)&lt;=75, 2, 3)),Datos1!$B$62:$C$64,2,FALSE)</f>
        <v>Contract Manufacturing</v>
      </c>
      <c r="E922" s="1" t="str">
        <f ca="1">VLOOKUP(IF(RANDBETWEEN(1,100)&lt;=70, 1, IF(RANDBETWEEN(1,100)&lt;=70+10, 2, IF(RANDBETWEEN(1,100)&lt;=70+10+10, 3, IF(RANDBETWEEN(1,100)&lt;=70+10+10+10, 4, 5)))),Datos1!$B$66:$C$70,2,FALSE)</f>
        <v>Paid</v>
      </c>
      <c r="F922" s="1" t="str">
        <f>VLOOKUP(B922,Datos1!$F$1:$H$52,2,FALSE)</f>
        <v>Texas</v>
      </c>
      <c r="G922" s="8">
        <f t="shared" ca="1" si="118"/>
        <v>1593801</v>
      </c>
      <c r="H922" s="8">
        <f t="shared" ca="1" si="119"/>
        <v>637520.4</v>
      </c>
      <c r="I922" s="9">
        <f t="shared" ca="1" si="112"/>
        <v>0.4</v>
      </c>
      <c r="J922" s="1" t="str">
        <f t="shared" si="113"/>
        <v>July</v>
      </c>
      <c r="K922" s="1">
        <f t="shared" si="114"/>
        <v>7</v>
      </c>
      <c r="L922" s="1" t="str">
        <f t="shared" si="115"/>
        <v>2021</v>
      </c>
      <c r="M922" s="1">
        <f t="shared" si="116"/>
        <v>28</v>
      </c>
      <c r="N922" s="10">
        <f t="shared" si="117"/>
        <v>3</v>
      </c>
    </row>
    <row r="923" spans="1:14" x14ac:dyDescent="0.25">
      <c r="A923" s="7">
        <v>44387</v>
      </c>
      <c r="B923" s="1" t="s">
        <v>31</v>
      </c>
      <c r="C923" s="1" t="str">
        <f>VLOOKUP(B923,Datos1!$F$1:$H$52,3,FALSE)</f>
        <v>Small business</v>
      </c>
      <c r="D923" s="1" t="str">
        <f ca="1">VLOOKUP(IF(RANDBETWEEN(1,100)&lt;=60, 1, IF(RANDBETWEEN(1,100)&lt;=75, 2, 3)),Datos1!$B$62:$C$64,2,FALSE)</f>
        <v>FMCG</v>
      </c>
      <c r="E923" s="1" t="str">
        <f ca="1">VLOOKUP(IF(RANDBETWEEN(1,100)&lt;=70, 1, IF(RANDBETWEEN(1,100)&lt;=70+10, 2, IF(RANDBETWEEN(1,100)&lt;=70+10+10, 3, IF(RANDBETWEEN(1,100)&lt;=70+10+10+10, 4, 5)))),Datos1!$B$66:$C$70,2,FALSE)</f>
        <v>Paid</v>
      </c>
      <c r="F923" s="1" t="str">
        <f>VLOOKUP(B923,Datos1!$F$1:$H$52,2,FALSE)</f>
        <v>Georgia</v>
      </c>
      <c r="G923" s="8">
        <f t="shared" ca="1" si="118"/>
        <v>232382</v>
      </c>
      <c r="H923" s="8">
        <f t="shared" ca="1" si="119"/>
        <v>127810.1</v>
      </c>
      <c r="I923" s="9">
        <f t="shared" ca="1" si="112"/>
        <v>0.55000000000000004</v>
      </c>
      <c r="J923" s="1" t="str">
        <f t="shared" si="113"/>
        <v>July</v>
      </c>
      <c r="K923" s="1">
        <f t="shared" si="114"/>
        <v>7</v>
      </c>
      <c r="L923" s="1" t="str">
        <f t="shared" si="115"/>
        <v>2021</v>
      </c>
      <c r="M923" s="1">
        <f t="shared" si="116"/>
        <v>28</v>
      </c>
      <c r="N923" s="10">
        <f t="shared" si="117"/>
        <v>3</v>
      </c>
    </row>
    <row r="924" spans="1:14" x14ac:dyDescent="0.25">
      <c r="A924" s="7">
        <v>44388</v>
      </c>
      <c r="B924" s="1" t="s">
        <v>34</v>
      </c>
      <c r="C924" s="1" t="str">
        <f>VLOOKUP(B924,Datos1!$F$1:$H$52,3,FALSE)</f>
        <v>Medium-sized business</v>
      </c>
      <c r="D924" s="1" t="str">
        <f ca="1">VLOOKUP(IF(RANDBETWEEN(1,100)&lt;=60, 1, IF(RANDBETWEEN(1,100)&lt;=75, 2, 3)),Datos1!$B$62:$C$64,2,FALSE)</f>
        <v>FMCG</v>
      </c>
      <c r="E924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924" s="1" t="str">
        <f>VLOOKUP(B924,Datos1!$F$1:$H$52,2,FALSE)</f>
        <v>California</v>
      </c>
      <c r="G924" s="8">
        <f t="shared" ca="1" si="118"/>
        <v>483374</v>
      </c>
      <c r="H924" s="8">
        <f t="shared" ca="1" si="119"/>
        <v>275523.18</v>
      </c>
      <c r="I924" s="9">
        <f t="shared" ca="1" si="112"/>
        <v>0.56999999999999995</v>
      </c>
      <c r="J924" s="1" t="str">
        <f t="shared" si="113"/>
        <v>July</v>
      </c>
      <c r="K924" s="1">
        <f t="shared" si="114"/>
        <v>7</v>
      </c>
      <c r="L924" s="1" t="str">
        <f t="shared" si="115"/>
        <v>2021</v>
      </c>
      <c r="M924" s="1">
        <f t="shared" si="116"/>
        <v>28</v>
      </c>
      <c r="N924" s="10">
        <f t="shared" si="117"/>
        <v>3</v>
      </c>
    </row>
    <row r="925" spans="1:14" x14ac:dyDescent="0.25">
      <c r="A925" s="7">
        <v>44389</v>
      </c>
      <c r="B925" s="1" t="s">
        <v>6</v>
      </c>
      <c r="C925" s="1" t="str">
        <f>VLOOKUP(B925,Datos1!$F$1:$H$52,3,FALSE)</f>
        <v>Corporation</v>
      </c>
      <c r="D925" s="1" t="str">
        <f ca="1">VLOOKUP(IF(RANDBETWEEN(1,100)&lt;=60, 1, IF(RANDBETWEEN(1,100)&lt;=75, 2, 3)),Datos1!$B$62:$C$64,2,FALSE)</f>
        <v>FMCG</v>
      </c>
      <c r="E925" s="1" t="str">
        <f ca="1">VLOOKUP(IF(RANDBETWEEN(1,100)&lt;=70, 1, IF(RANDBETWEEN(1,100)&lt;=70+10, 2, IF(RANDBETWEEN(1,100)&lt;=70+10+10, 3, IF(RANDBETWEEN(1,100)&lt;=70+10+10+10, 4, 5)))),Datos1!$B$66:$C$70,2,FALSE)</f>
        <v>Paid</v>
      </c>
      <c r="F925" s="1" t="str">
        <f>VLOOKUP(B925,Datos1!$F$1:$H$52,2,FALSE)</f>
        <v>Washington</v>
      </c>
      <c r="G925" s="8">
        <f t="shared" ca="1" si="118"/>
        <v>1033673</v>
      </c>
      <c r="H925" s="8">
        <f t="shared" ca="1" si="119"/>
        <v>485826.31</v>
      </c>
      <c r="I925" s="9">
        <f t="shared" ca="1" si="112"/>
        <v>0.47</v>
      </c>
      <c r="J925" s="1" t="str">
        <f t="shared" si="113"/>
        <v>July</v>
      </c>
      <c r="K925" s="1">
        <f t="shared" si="114"/>
        <v>7</v>
      </c>
      <c r="L925" s="1" t="str">
        <f t="shared" si="115"/>
        <v>2021</v>
      </c>
      <c r="M925" s="1">
        <f t="shared" si="116"/>
        <v>29</v>
      </c>
      <c r="N925" s="10">
        <f t="shared" si="117"/>
        <v>3</v>
      </c>
    </row>
    <row r="926" spans="1:14" x14ac:dyDescent="0.25">
      <c r="A926" s="7">
        <v>44390</v>
      </c>
      <c r="B926" s="1" t="s">
        <v>34</v>
      </c>
      <c r="C926" s="1" t="str">
        <f>VLOOKUP(B926,Datos1!$F$1:$H$52,3,FALSE)</f>
        <v>Medium-sized business</v>
      </c>
      <c r="D926" s="1" t="str">
        <f ca="1">VLOOKUP(IF(RANDBETWEEN(1,100)&lt;=60, 1, IF(RANDBETWEEN(1,100)&lt;=75, 2, 3)),Datos1!$B$62:$C$64,2,FALSE)</f>
        <v>Contract Manufacturing</v>
      </c>
      <c r="E926" s="1" t="str">
        <f ca="1">VLOOKUP(IF(RANDBETWEEN(1,100)&lt;=70, 1, IF(RANDBETWEEN(1,100)&lt;=70+10, 2, IF(RANDBETWEEN(1,100)&lt;=70+10+10, 3, IF(RANDBETWEEN(1,100)&lt;=70+10+10+10, 4, 5)))),Datos1!$B$66:$C$70,2,FALSE)</f>
        <v>Paid</v>
      </c>
      <c r="F926" s="1" t="str">
        <f>VLOOKUP(B926,Datos1!$F$1:$H$52,2,FALSE)</f>
        <v>California</v>
      </c>
      <c r="G926" s="8">
        <f t="shared" ca="1" si="118"/>
        <v>497598</v>
      </c>
      <c r="H926" s="8">
        <f t="shared" ca="1" si="119"/>
        <v>119423.51999999999</v>
      </c>
      <c r="I926" s="9">
        <f t="shared" ca="1" si="112"/>
        <v>0.24</v>
      </c>
      <c r="J926" s="1" t="str">
        <f t="shared" si="113"/>
        <v>July</v>
      </c>
      <c r="K926" s="1">
        <f t="shared" si="114"/>
        <v>7</v>
      </c>
      <c r="L926" s="1" t="str">
        <f t="shared" si="115"/>
        <v>2021</v>
      </c>
      <c r="M926" s="1">
        <f t="shared" si="116"/>
        <v>29</v>
      </c>
      <c r="N926" s="10">
        <f t="shared" si="117"/>
        <v>3</v>
      </c>
    </row>
    <row r="927" spans="1:14" x14ac:dyDescent="0.25">
      <c r="A927" s="7">
        <v>44391</v>
      </c>
      <c r="B927" s="1" t="s">
        <v>49</v>
      </c>
      <c r="C927" s="1" t="str">
        <f>VLOOKUP(B927,Datos1!$F$1:$H$52,3,FALSE)</f>
        <v>Corporation</v>
      </c>
      <c r="D927" s="1" t="str">
        <f ca="1">VLOOKUP(IF(RANDBETWEEN(1,100)&lt;=60, 1, IF(RANDBETWEEN(1,100)&lt;=75, 2, 3)),Datos1!$B$62:$C$64,2,FALSE)</f>
        <v>Contract Manufacturing</v>
      </c>
      <c r="E927" s="1" t="str">
        <f ca="1">VLOOKUP(IF(RANDBETWEEN(1,100)&lt;=70, 1, IF(RANDBETWEEN(1,100)&lt;=70+10, 2, IF(RANDBETWEEN(1,100)&lt;=70+10+10, 3, IF(RANDBETWEEN(1,100)&lt;=70+10+10+10, 4, 5)))),Datos1!$B$66:$C$70,2,FALSE)</f>
        <v>Paid</v>
      </c>
      <c r="F927" s="1" t="str">
        <f>VLOOKUP(B927,Datos1!$F$1:$H$52,2,FALSE)</f>
        <v>Texas</v>
      </c>
      <c r="G927" s="8">
        <f t="shared" ca="1" si="118"/>
        <v>1771710</v>
      </c>
      <c r="H927" s="8">
        <f t="shared" ca="1" si="119"/>
        <v>513795.89999999997</v>
      </c>
      <c r="I927" s="9">
        <f t="shared" ca="1" si="112"/>
        <v>0.28999999999999998</v>
      </c>
      <c r="J927" s="1" t="str">
        <f t="shared" si="113"/>
        <v>July</v>
      </c>
      <c r="K927" s="1">
        <f t="shared" si="114"/>
        <v>7</v>
      </c>
      <c r="L927" s="1" t="str">
        <f t="shared" si="115"/>
        <v>2021</v>
      </c>
      <c r="M927" s="1">
        <f t="shared" si="116"/>
        <v>29</v>
      </c>
      <c r="N927" s="10">
        <f t="shared" si="117"/>
        <v>3</v>
      </c>
    </row>
    <row r="928" spans="1:14" x14ac:dyDescent="0.25">
      <c r="A928" s="7">
        <v>44392</v>
      </c>
      <c r="B928" s="1" t="s">
        <v>58</v>
      </c>
      <c r="C928" s="1" t="str">
        <f>VLOOKUP(B928,Datos1!$F$1:$H$52,3,FALSE)</f>
        <v>Corporation</v>
      </c>
      <c r="D928" s="1" t="str">
        <f ca="1">VLOOKUP(IF(RANDBETWEEN(1,100)&lt;=60, 1, IF(RANDBETWEEN(1,100)&lt;=75, 2, 3)),Datos1!$B$62:$C$64,2,FALSE)</f>
        <v>Contract Manufacturing</v>
      </c>
      <c r="E928" s="1" t="str">
        <f ca="1">VLOOKUP(IF(RANDBETWEEN(1,100)&lt;=70, 1, IF(RANDBETWEEN(1,100)&lt;=70+10, 2, IF(RANDBETWEEN(1,100)&lt;=70+10+10, 3, IF(RANDBETWEEN(1,100)&lt;=70+10+10+10, 4, 5)))),Datos1!$B$66:$C$70,2,FALSE)</f>
        <v>Pending</v>
      </c>
      <c r="F928" s="1" t="str">
        <f>VLOOKUP(B928,Datos1!$F$1:$H$52,2,FALSE)</f>
        <v>Míchigan</v>
      </c>
      <c r="G928" s="8">
        <f t="shared" ca="1" si="118"/>
        <v>1128639</v>
      </c>
      <c r="H928" s="8">
        <f t="shared" ca="1" si="119"/>
        <v>270873.36</v>
      </c>
      <c r="I928" s="9">
        <f t="shared" ca="1" si="112"/>
        <v>0.24</v>
      </c>
      <c r="J928" s="1" t="str">
        <f t="shared" si="113"/>
        <v>July</v>
      </c>
      <c r="K928" s="1">
        <f t="shared" si="114"/>
        <v>7</v>
      </c>
      <c r="L928" s="1" t="str">
        <f t="shared" si="115"/>
        <v>2021</v>
      </c>
      <c r="M928" s="1">
        <f t="shared" si="116"/>
        <v>29</v>
      </c>
      <c r="N928" s="10">
        <f t="shared" si="117"/>
        <v>3</v>
      </c>
    </row>
    <row r="929" spans="1:14" x14ac:dyDescent="0.25">
      <c r="A929" s="7">
        <v>44393</v>
      </c>
      <c r="B929" s="1" t="s">
        <v>38</v>
      </c>
      <c r="C929" s="1" t="str">
        <f>VLOOKUP(B929,Datos1!$F$1:$H$52,3,FALSE)</f>
        <v>Small business</v>
      </c>
      <c r="D929" s="1" t="str">
        <f ca="1">VLOOKUP(IF(RANDBETWEEN(1,100)&lt;=60, 1, IF(RANDBETWEEN(1,100)&lt;=75, 2, 3)),Datos1!$B$62:$C$64,2,FALSE)</f>
        <v>Contract Manufacturing</v>
      </c>
      <c r="E929" s="1" t="str">
        <f ca="1">VLOOKUP(IF(RANDBETWEEN(1,100)&lt;=70, 1, IF(RANDBETWEEN(1,100)&lt;=70+10, 2, IF(RANDBETWEEN(1,100)&lt;=70+10+10, 3, IF(RANDBETWEEN(1,100)&lt;=70+10+10+10, 4, 5)))),Datos1!$B$66:$C$70,2,FALSE)</f>
        <v>Paid</v>
      </c>
      <c r="F929" s="1" t="str">
        <f>VLOOKUP(B929,Datos1!$F$1:$H$52,2,FALSE)</f>
        <v>Tennessee</v>
      </c>
      <c r="G929" s="8">
        <f t="shared" ca="1" si="118"/>
        <v>140457</v>
      </c>
      <c r="H929" s="8">
        <f t="shared" ca="1" si="119"/>
        <v>37923.39</v>
      </c>
      <c r="I929" s="9">
        <f t="shared" ca="1" si="112"/>
        <v>0.27</v>
      </c>
      <c r="J929" s="1" t="str">
        <f t="shared" si="113"/>
        <v>July</v>
      </c>
      <c r="K929" s="1">
        <f t="shared" si="114"/>
        <v>7</v>
      </c>
      <c r="L929" s="1" t="str">
        <f t="shared" si="115"/>
        <v>2021</v>
      </c>
      <c r="M929" s="1">
        <f t="shared" si="116"/>
        <v>29</v>
      </c>
      <c r="N929" s="10">
        <f t="shared" si="117"/>
        <v>3</v>
      </c>
    </row>
    <row r="930" spans="1:14" x14ac:dyDescent="0.25">
      <c r="A930" s="7">
        <v>44394</v>
      </c>
      <c r="B930" s="1" t="s">
        <v>46</v>
      </c>
      <c r="C930" s="1" t="str">
        <f>VLOOKUP(B930,Datos1!$F$1:$H$52,3,FALSE)</f>
        <v>Corporation</v>
      </c>
      <c r="D930" s="1" t="str">
        <f ca="1">VLOOKUP(IF(RANDBETWEEN(1,100)&lt;=60, 1, IF(RANDBETWEEN(1,100)&lt;=75, 2, 3)),Datos1!$B$62:$C$64,2,FALSE)</f>
        <v>FMCG</v>
      </c>
      <c r="E930" s="1" t="str">
        <f ca="1">VLOOKUP(IF(RANDBETWEEN(1,100)&lt;=70, 1, IF(RANDBETWEEN(1,100)&lt;=70+10, 2, IF(RANDBETWEEN(1,100)&lt;=70+10+10, 3, IF(RANDBETWEEN(1,100)&lt;=70+10+10+10, 4, 5)))),Datos1!$B$66:$C$70,2,FALSE)</f>
        <v>Paid</v>
      </c>
      <c r="F930" s="1" t="str">
        <f>VLOOKUP(B930,Datos1!$F$1:$H$52,2,FALSE)</f>
        <v>Tennessee</v>
      </c>
      <c r="G930" s="8">
        <f t="shared" ca="1" si="118"/>
        <v>1426247</v>
      </c>
      <c r="H930" s="8">
        <f t="shared" ca="1" si="119"/>
        <v>656073.62</v>
      </c>
      <c r="I930" s="9">
        <f t="shared" ca="1" si="112"/>
        <v>0.46</v>
      </c>
      <c r="J930" s="1" t="str">
        <f t="shared" si="113"/>
        <v>July</v>
      </c>
      <c r="K930" s="1">
        <f t="shared" si="114"/>
        <v>7</v>
      </c>
      <c r="L930" s="1" t="str">
        <f t="shared" si="115"/>
        <v>2021</v>
      </c>
      <c r="M930" s="1">
        <f t="shared" si="116"/>
        <v>29</v>
      </c>
      <c r="N930" s="10">
        <f t="shared" si="117"/>
        <v>3</v>
      </c>
    </row>
    <row r="931" spans="1:14" x14ac:dyDescent="0.25">
      <c r="A931" s="7">
        <v>44395</v>
      </c>
      <c r="B931" s="1" t="s">
        <v>43</v>
      </c>
      <c r="C931" s="1" t="str">
        <f>VLOOKUP(B931,Datos1!$F$1:$H$52,3,FALSE)</f>
        <v>Corporation</v>
      </c>
      <c r="D931" s="1" t="str">
        <f ca="1">VLOOKUP(IF(RANDBETWEEN(1,100)&lt;=60, 1, IF(RANDBETWEEN(1,100)&lt;=75, 2, 3)),Datos1!$B$62:$C$64,2,FALSE)</f>
        <v>FMCG</v>
      </c>
      <c r="E931" s="1" t="str">
        <f ca="1">VLOOKUP(IF(RANDBETWEEN(1,100)&lt;=70, 1, IF(RANDBETWEEN(1,100)&lt;=70+10, 2, IF(RANDBETWEEN(1,100)&lt;=70+10+10, 3, IF(RANDBETWEEN(1,100)&lt;=70+10+10+10, 4, 5)))),Datos1!$B$66:$C$70,2,FALSE)</f>
        <v>Overdue</v>
      </c>
      <c r="F931" s="1" t="str">
        <f>VLOOKUP(B931,Datos1!$F$1:$H$52,2,FALSE)</f>
        <v>Massachusetts</v>
      </c>
      <c r="G931" s="8">
        <f t="shared" ca="1" si="118"/>
        <v>567974</v>
      </c>
      <c r="H931" s="8">
        <f t="shared" ca="1" si="119"/>
        <v>369183.10000000003</v>
      </c>
      <c r="I931" s="9">
        <f t="shared" ca="1" si="112"/>
        <v>0.65</v>
      </c>
      <c r="J931" s="1" t="str">
        <f t="shared" si="113"/>
        <v>July</v>
      </c>
      <c r="K931" s="1">
        <f t="shared" si="114"/>
        <v>7</v>
      </c>
      <c r="L931" s="1" t="str">
        <f t="shared" si="115"/>
        <v>2021</v>
      </c>
      <c r="M931" s="1">
        <f t="shared" si="116"/>
        <v>29</v>
      </c>
      <c r="N931" s="10">
        <f t="shared" si="117"/>
        <v>3</v>
      </c>
    </row>
    <row r="932" spans="1:14" x14ac:dyDescent="0.25">
      <c r="A932" s="7">
        <v>44396</v>
      </c>
      <c r="B932" s="1" t="s">
        <v>50</v>
      </c>
      <c r="C932" s="1" t="str">
        <f>VLOOKUP(B932,Datos1!$F$1:$H$52,3,FALSE)</f>
        <v>Small business</v>
      </c>
      <c r="D932" s="1" t="str">
        <f ca="1">VLOOKUP(IF(RANDBETWEEN(1,100)&lt;=60, 1, IF(RANDBETWEEN(1,100)&lt;=75, 2, 3)),Datos1!$B$62:$C$64,2,FALSE)</f>
        <v>FMCG</v>
      </c>
      <c r="E932" s="1" t="str">
        <f ca="1">VLOOKUP(IF(RANDBETWEEN(1,100)&lt;=70, 1, IF(RANDBETWEEN(1,100)&lt;=70+10, 2, IF(RANDBETWEEN(1,100)&lt;=70+10+10, 3, IF(RANDBETWEEN(1,100)&lt;=70+10+10+10, 4, 5)))),Datos1!$B$66:$C$70,2,FALSE)</f>
        <v>Paid</v>
      </c>
      <c r="F932" s="1" t="str">
        <f>VLOOKUP(B932,Datos1!$F$1:$H$52,2,FALSE)</f>
        <v>Florida</v>
      </c>
      <c r="G932" s="8">
        <f t="shared" ca="1" si="118"/>
        <v>125855</v>
      </c>
      <c r="H932" s="8">
        <f t="shared" ca="1" si="119"/>
        <v>61668.95</v>
      </c>
      <c r="I932" s="9">
        <f t="shared" ca="1" si="112"/>
        <v>0.49</v>
      </c>
      <c r="J932" s="1" t="str">
        <f t="shared" si="113"/>
        <v>July</v>
      </c>
      <c r="K932" s="1">
        <f t="shared" si="114"/>
        <v>7</v>
      </c>
      <c r="L932" s="1" t="str">
        <f t="shared" si="115"/>
        <v>2021</v>
      </c>
      <c r="M932" s="1">
        <f t="shared" si="116"/>
        <v>30</v>
      </c>
      <c r="N932" s="10">
        <f t="shared" si="117"/>
        <v>3</v>
      </c>
    </row>
    <row r="933" spans="1:14" x14ac:dyDescent="0.25">
      <c r="A933" s="7">
        <v>44397</v>
      </c>
      <c r="B933" s="1" t="s">
        <v>50</v>
      </c>
      <c r="C933" s="1" t="str">
        <f>VLOOKUP(B933,Datos1!$F$1:$H$52,3,FALSE)</f>
        <v>Small business</v>
      </c>
      <c r="D933" s="1" t="str">
        <f ca="1">VLOOKUP(IF(RANDBETWEEN(1,100)&lt;=60, 1, IF(RANDBETWEEN(1,100)&lt;=75, 2, 3)),Datos1!$B$62:$C$64,2,FALSE)</f>
        <v>FMCG</v>
      </c>
      <c r="E933" s="1" t="str">
        <f ca="1">VLOOKUP(IF(RANDBETWEEN(1,100)&lt;=70, 1, IF(RANDBETWEEN(1,100)&lt;=70+10, 2, IF(RANDBETWEEN(1,100)&lt;=70+10+10, 3, IF(RANDBETWEEN(1,100)&lt;=70+10+10+10, 4, 5)))),Datos1!$B$66:$C$70,2,FALSE)</f>
        <v>Paid</v>
      </c>
      <c r="F933" s="1" t="str">
        <f>VLOOKUP(B933,Datos1!$F$1:$H$52,2,FALSE)</f>
        <v>Florida</v>
      </c>
      <c r="G933" s="8">
        <f t="shared" ca="1" si="118"/>
        <v>166712</v>
      </c>
      <c r="H933" s="8">
        <f t="shared" ca="1" si="119"/>
        <v>61683.44</v>
      </c>
      <c r="I933" s="9">
        <f t="shared" ca="1" si="112"/>
        <v>0.37</v>
      </c>
      <c r="J933" s="1" t="str">
        <f t="shared" si="113"/>
        <v>July</v>
      </c>
      <c r="K933" s="1">
        <f t="shared" si="114"/>
        <v>7</v>
      </c>
      <c r="L933" s="1" t="str">
        <f t="shared" si="115"/>
        <v>2021</v>
      </c>
      <c r="M933" s="1">
        <f t="shared" si="116"/>
        <v>30</v>
      </c>
      <c r="N933" s="10">
        <f t="shared" si="117"/>
        <v>3</v>
      </c>
    </row>
    <row r="934" spans="1:14" x14ac:dyDescent="0.25">
      <c r="A934" s="7">
        <v>44398</v>
      </c>
      <c r="B934" s="1" t="s">
        <v>37</v>
      </c>
      <c r="C934" s="1" t="str">
        <f>VLOOKUP(B934,Datos1!$F$1:$H$52,3,FALSE)</f>
        <v>Small business</v>
      </c>
      <c r="D934" s="1" t="str">
        <f ca="1">VLOOKUP(IF(RANDBETWEEN(1,100)&lt;=60, 1, IF(RANDBETWEEN(1,100)&lt;=75, 2, 3)),Datos1!$B$62:$C$64,2,FALSE)</f>
        <v>FMCG</v>
      </c>
      <c r="E934" s="1" t="str">
        <f ca="1">VLOOKUP(IF(RANDBETWEEN(1,100)&lt;=70, 1, IF(RANDBETWEEN(1,100)&lt;=70+10, 2, IF(RANDBETWEEN(1,100)&lt;=70+10+10, 3, IF(RANDBETWEEN(1,100)&lt;=70+10+10+10, 4, 5)))),Datos1!$B$66:$C$70,2,FALSE)</f>
        <v>Pending</v>
      </c>
      <c r="F934" s="1" t="str">
        <f>VLOOKUP(B934,Datos1!$F$1:$H$52,2,FALSE)</f>
        <v>Massachusetts</v>
      </c>
      <c r="G934" s="8">
        <f t="shared" ca="1" si="118"/>
        <v>179436</v>
      </c>
      <c r="H934" s="8">
        <f t="shared" ca="1" si="119"/>
        <v>93306.72</v>
      </c>
      <c r="I934" s="9">
        <f t="shared" ca="1" si="112"/>
        <v>0.52</v>
      </c>
      <c r="J934" s="1" t="str">
        <f t="shared" si="113"/>
        <v>July</v>
      </c>
      <c r="K934" s="1">
        <f t="shared" si="114"/>
        <v>7</v>
      </c>
      <c r="L934" s="1" t="str">
        <f t="shared" si="115"/>
        <v>2021</v>
      </c>
      <c r="M934" s="1">
        <f t="shared" si="116"/>
        <v>30</v>
      </c>
      <c r="N934" s="10">
        <f t="shared" si="117"/>
        <v>3</v>
      </c>
    </row>
    <row r="935" spans="1:14" x14ac:dyDescent="0.25">
      <c r="A935" s="7">
        <v>44399</v>
      </c>
      <c r="B935" s="1" t="s">
        <v>27</v>
      </c>
      <c r="C935" s="1" t="str">
        <f>VLOOKUP(B935,Datos1!$F$1:$H$52,3,FALSE)</f>
        <v>Corporation</v>
      </c>
      <c r="D935" s="1" t="str">
        <f ca="1">VLOOKUP(IF(RANDBETWEEN(1,100)&lt;=60, 1, IF(RANDBETWEEN(1,100)&lt;=75, 2, 3)),Datos1!$B$62:$C$64,2,FALSE)</f>
        <v>FMCG</v>
      </c>
      <c r="E935" s="1" t="str">
        <f ca="1">VLOOKUP(IF(RANDBETWEEN(1,100)&lt;=70, 1, IF(RANDBETWEEN(1,100)&lt;=70+10, 2, IF(RANDBETWEEN(1,100)&lt;=70+10+10, 3, IF(RANDBETWEEN(1,100)&lt;=70+10+10+10, 4, 5)))),Datos1!$B$66:$C$70,2,FALSE)</f>
        <v>Paid</v>
      </c>
      <c r="F935" s="1" t="str">
        <f>VLOOKUP(B935,Datos1!$F$1:$H$52,2,FALSE)</f>
        <v>Virginia</v>
      </c>
      <c r="G935" s="8">
        <f t="shared" ca="1" si="118"/>
        <v>1770771</v>
      </c>
      <c r="H935" s="8">
        <f t="shared" ca="1" si="119"/>
        <v>832262.37</v>
      </c>
      <c r="I935" s="9">
        <f t="shared" ca="1" si="112"/>
        <v>0.47</v>
      </c>
      <c r="J935" s="1" t="str">
        <f t="shared" si="113"/>
        <v>July</v>
      </c>
      <c r="K935" s="1">
        <f t="shared" si="114"/>
        <v>7</v>
      </c>
      <c r="L935" s="1" t="str">
        <f t="shared" si="115"/>
        <v>2021</v>
      </c>
      <c r="M935" s="1">
        <f t="shared" si="116"/>
        <v>30</v>
      </c>
      <c r="N935" s="10">
        <f t="shared" si="117"/>
        <v>3</v>
      </c>
    </row>
    <row r="936" spans="1:14" x14ac:dyDescent="0.25">
      <c r="A936" s="7">
        <v>44400</v>
      </c>
      <c r="B936" s="1" t="s">
        <v>32</v>
      </c>
      <c r="C936" s="1" t="str">
        <f>VLOOKUP(B936,Datos1!$F$1:$H$52,3,FALSE)</f>
        <v>Corporation</v>
      </c>
      <c r="D936" s="1" t="str">
        <f ca="1">VLOOKUP(IF(RANDBETWEEN(1,100)&lt;=60, 1, IF(RANDBETWEEN(1,100)&lt;=75, 2, 3)),Datos1!$B$62:$C$64,2,FALSE)</f>
        <v>Contract Manufacturing</v>
      </c>
      <c r="E936" s="1" t="str">
        <f ca="1">VLOOKUP(IF(RANDBETWEEN(1,100)&lt;=70, 1, IF(RANDBETWEEN(1,100)&lt;=70+10, 2, IF(RANDBETWEEN(1,100)&lt;=70+10+10, 3, IF(RANDBETWEEN(1,100)&lt;=70+10+10+10, 4, 5)))),Datos1!$B$66:$C$70,2,FALSE)</f>
        <v>Overdue</v>
      </c>
      <c r="F936" s="1" t="str">
        <f>VLOOKUP(B936,Datos1!$F$1:$H$52,2,FALSE)</f>
        <v>Ohio</v>
      </c>
      <c r="G936" s="8">
        <f t="shared" ca="1" si="118"/>
        <v>572946</v>
      </c>
      <c r="H936" s="8">
        <f t="shared" ca="1" si="119"/>
        <v>183342.72</v>
      </c>
      <c r="I936" s="9">
        <f t="shared" ca="1" si="112"/>
        <v>0.32</v>
      </c>
      <c r="J936" s="1" t="str">
        <f t="shared" si="113"/>
        <v>July</v>
      </c>
      <c r="K936" s="1">
        <f t="shared" si="114"/>
        <v>7</v>
      </c>
      <c r="L936" s="1" t="str">
        <f t="shared" si="115"/>
        <v>2021</v>
      </c>
      <c r="M936" s="1">
        <f t="shared" si="116"/>
        <v>30</v>
      </c>
      <c r="N936" s="10">
        <f t="shared" si="117"/>
        <v>3</v>
      </c>
    </row>
    <row r="937" spans="1:14" x14ac:dyDescent="0.25">
      <c r="A937" s="7">
        <v>44401</v>
      </c>
      <c r="B937" s="1" t="s">
        <v>56</v>
      </c>
      <c r="C937" s="1" t="str">
        <f>VLOOKUP(B937,Datos1!$F$1:$H$52,3,FALSE)</f>
        <v>Small business</v>
      </c>
      <c r="D937" s="1" t="str">
        <f ca="1">VLOOKUP(IF(RANDBETWEEN(1,100)&lt;=60, 1, IF(RANDBETWEEN(1,100)&lt;=75, 2, 3)),Datos1!$B$62:$C$64,2,FALSE)</f>
        <v>FMCG</v>
      </c>
      <c r="E937" s="1" t="str">
        <f ca="1">VLOOKUP(IF(RANDBETWEEN(1,100)&lt;=70, 1, IF(RANDBETWEEN(1,100)&lt;=70+10, 2, IF(RANDBETWEEN(1,100)&lt;=70+10+10, 3, IF(RANDBETWEEN(1,100)&lt;=70+10+10+10, 4, 5)))),Datos1!$B$66:$C$70,2,FALSE)</f>
        <v>Paid</v>
      </c>
      <c r="F937" s="1" t="str">
        <f>VLOOKUP(B937,Datos1!$F$1:$H$52,2,FALSE)</f>
        <v>Illinois</v>
      </c>
      <c r="G937" s="8">
        <f t="shared" ca="1" si="118"/>
        <v>245026</v>
      </c>
      <c r="H937" s="8">
        <f t="shared" ca="1" si="119"/>
        <v>102910.92</v>
      </c>
      <c r="I937" s="9">
        <f t="shared" ca="1" si="112"/>
        <v>0.42</v>
      </c>
      <c r="J937" s="1" t="str">
        <f t="shared" si="113"/>
        <v>July</v>
      </c>
      <c r="K937" s="1">
        <f t="shared" si="114"/>
        <v>7</v>
      </c>
      <c r="L937" s="1" t="str">
        <f t="shared" si="115"/>
        <v>2021</v>
      </c>
      <c r="M937" s="1">
        <f t="shared" si="116"/>
        <v>30</v>
      </c>
      <c r="N937" s="10">
        <f t="shared" si="117"/>
        <v>3</v>
      </c>
    </row>
    <row r="938" spans="1:14" x14ac:dyDescent="0.25">
      <c r="A938" s="7">
        <v>44402</v>
      </c>
      <c r="B938" s="1" t="s">
        <v>37</v>
      </c>
      <c r="C938" s="1" t="str">
        <f>VLOOKUP(B938,Datos1!$F$1:$H$52,3,FALSE)</f>
        <v>Small business</v>
      </c>
      <c r="D938" s="1" t="str">
        <f ca="1">VLOOKUP(IF(RANDBETWEEN(1,100)&lt;=60, 1, IF(RANDBETWEEN(1,100)&lt;=75, 2, 3)),Datos1!$B$62:$C$64,2,FALSE)</f>
        <v>FMCG</v>
      </c>
      <c r="E938" s="1" t="str">
        <f ca="1">VLOOKUP(IF(RANDBETWEEN(1,100)&lt;=70, 1, IF(RANDBETWEEN(1,100)&lt;=70+10, 2, IF(RANDBETWEEN(1,100)&lt;=70+10+10, 3, IF(RANDBETWEEN(1,100)&lt;=70+10+10+10, 4, 5)))),Datos1!$B$66:$C$70,2,FALSE)</f>
        <v>Pending</v>
      </c>
      <c r="F938" s="1" t="str">
        <f>VLOOKUP(B938,Datos1!$F$1:$H$52,2,FALSE)</f>
        <v>Massachusetts</v>
      </c>
      <c r="G938" s="8">
        <f t="shared" ca="1" si="118"/>
        <v>186681</v>
      </c>
      <c r="H938" s="8">
        <f t="shared" ca="1" si="119"/>
        <v>106408.16999999998</v>
      </c>
      <c r="I938" s="9">
        <f t="shared" ca="1" si="112"/>
        <v>0.56999999999999995</v>
      </c>
      <c r="J938" s="1" t="str">
        <f t="shared" si="113"/>
        <v>July</v>
      </c>
      <c r="K938" s="1">
        <f t="shared" si="114"/>
        <v>7</v>
      </c>
      <c r="L938" s="1" t="str">
        <f t="shared" si="115"/>
        <v>2021</v>
      </c>
      <c r="M938" s="1">
        <f t="shared" si="116"/>
        <v>30</v>
      </c>
      <c r="N938" s="10">
        <f t="shared" si="117"/>
        <v>3</v>
      </c>
    </row>
    <row r="939" spans="1:14" x14ac:dyDescent="0.25">
      <c r="A939" s="7">
        <v>44403</v>
      </c>
      <c r="B939" s="1" t="s">
        <v>56</v>
      </c>
      <c r="C939" s="1" t="str">
        <f>VLOOKUP(B939,Datos1!$F$1:$H$52,3,FALSE)</f>
        <v>Small business</v>
      </c>
      <c r="D939" s="1" t="str">
        <f ca="1">VLOOKUP(IF(RANDBETWEEN(1,100)&lt;=60, 1, IF(RANDBETWEEN(1,100)&lt;=75, 2, 3)),Datos1!$B$62:$C$64,2,FALSE)</f>
        <v>Contract Manufacturing</v>
      </c>
      <c r="E939" s="1" t="str">
        <f ca="1">VLOOKUP(IF(RANDBETWEEN(1,100)&lt;=70, 1, IF(RANDBETWEEN(1,100)&lt;=70+10, 2, IF(RANDBETWEEN(1,100)&lt;=70+10+10, 3, IF(RANDBETWEEN(1,100)&lt;=70+10+10+10, 4, 5)))),Datos1!$B$66:$C$70,2,FALSE)</f>
        <v>Paid</v>
      </c>
      <c r="F939" s="1" t="str">
        <f>VLOOKUP(B939,Datos1!$F$1:$H$52,2,FALSE)</f>
        <v>Illinois</v>
      </c>
      <c r="G939" s="8">
        <f t="shared" ca="1" si="118"/>
        <v>200046</v>
      </c>
      <c r="H939" s="8">
        <f t="shared" ca="1" si="119"/>
        <v>72016.56</v>
      </c>
      <c r="I939" s="9">
        <f t="shared" ca="1" si="112"/>
        <v>0.36</v>
      </c>
      <c r="J939" s="1" t="str">
        <f t="shared" si="113"/>
        <v>July</v>
      </c>
      <c r="K939" s="1">
        <f t="shared" si="114"/>
        <v>7</v>
      </c>
      <c r="L939" s="1" t="str">
        <f t="shared" si="115"/>
        <v>2021</v>
      </c>
      <c r="M939" s="1">
        <f t="shared" si="116"/>
        <v>31</v>
      </c>
      <c r="N939" s="10">
        <f t="shared" si="117"/>
        <v>3</v>
      </c>
    </row>
    <row r="940" spans="1:14" x14ac:dyDescent="0.25">
      <c r="A940" s="7">
        <v>44404</v>
      </c>
      <c r="B940" s="1" t="s">
        <v>59</v>
      </c>
      <c r="C940" s="1" t="str">
        <f>VLOOKUP(B940,Datos1!$F$1:$H$52,3,FALSE)</f>
        <v>Small business</v>
      </c>
      <c r="D940" s="1" t="str">
        <f ca="1">VLOOKUP(IF(RANDBETWEEN(1,100)&lt;=60, 1, IF(RANDBETWEEN(1,100)&lt;=75, 2, 3)),Datos1!$B$62:$C$64,2,FALSE)</f>
        <v>FMCG</v>
      </c>
      <c r="E940" s="1" t="str">
        <f ca="1">VLOOKUP(IF(RANDBETWEEN(1,100)&lt;=70, 1, IF(RANDBETWEEN(1,100)&lt;=70+10, 2, IF(RANDBETWEEN(1,100)&lt;=70+10+10, 3, IF(RANDBETWEEN(1,100)&lt;=70+10+10+10, 4, 5)))),Datos1!$B$66:$C$70,2,FALSE)</f>
        <v>Paid</v>
      </c>
      <c r="F940" s="1" t="str">
        <f>VLOOKUP(B940,Datos1!$F$1:$H$52,2,FALSE)</f>
        <v>Nueva Jersey</v>
      </c>
      <c r="G940" s="8">
        <f t="shared" ca="1" si="118"/>
        <v>104534</v>
      </c>
      <c r="H940" s="8">
        <f t="shared" ca="1" si="119"/>
        <v>59584.38</v>
      </c>
      <c r="I940" s="9">
        <f t="shared" ca="1" si="112"/>
        <v>0.56999999999999995</v>
      </c>
      <c r="J940" s="1" t="str">
        <f t="shared" si="113"/>
        <v>July</v>
      </c>
      <c r="K940" s="1">
        <f t="shared" si="114"/>
        <v>7</v>
      </c>
      <c r="L940" s="1" t="str">
        <f t="shared" si="115"/>
        <v>2021</v>
      </c>
      <c r="M940" s="1">
        <f t="shared" si="116"/>
        <v>31</v>
      </c>
      <c r="N940" s="10">
        <f t="shared" si="117"/>
        <v>3</v>
      </c>
    </row>
    <row r="941" spans="1:14" x14ac:dyDescent="0.25">
      <c r="A941" s="7">
        <v>44405</v>
      </c>
      <c r="B941" s="1" t="s">
        <v>28</v>
      </c>
      <c r="C941" s="1" t="str">
        <f>VLOOKUP(B941,Datos1!$F$1:$H$52,3,FALSE)</f>
        <v>Corporation</v>
      </c>
      <c r="D941" s="1" t="str">
        <f ca="1">VLOOKUP(IF(RANDBETWEEN(1,100)&lt;=60, 1, IF(RANDBETWEEN(1,100)&lt;=75, 2, 3)),Datos1!$B$62:$C$64,2,FALSE)</f>
        <v>FMCG</v>
      </c>
      <c r="E941" s="1" t="str">
        <f ca="1">VLOOKUP(IF(RANDBETWEEN(1,100)&lt;=70, 1, IF(RANDBETWEEN(1,100)&lt;=70+10, 2, IF(RANDBETWEEN(1,100)&lt;=70+10+10, 3, IF(RANDBETWEEN(1,100)&lt;=70+10+10+10, 4, 5)))),Datos1!$B$66:$C$70,2,FALSE)</f>
        <v>Paid</v>
      </c>
      <c r="F941" s="1" t="str">
        <f>VLOOKUP(B941,Datos1!$F$1:$H$52,2,FALSE)</f>
        <v>Texas</v>
      </c>
      <c r="G941" s="8">
        <f t="shared" ca="1" si="118"/>
        <v>1144744</v>
      </c>
      <c r="H941" s="8">
        <f t="shared" ca="1" si="119"/>
        <v>492239.92</v>
      </c>
      <c r="I941" s="9">
        <f t="shared" ca="1" si="112"/>
        <v>0.43</v>
      </c>
      <c r="J941" s="1" t="str">
        <f t="shared" si="113"/>
        <v>July</v>
      </c>
      <c r="K941" s="1">
        <f t="shared" si="114"/>
        <v>7</v>
      </c>
      <c r="L941" s="1" t="str">
        <f t="shared" si="115"/>
        <v>2021</v>
      </c>
      <c r="M941" s="1">
        <f t="shared" si="116"/>
        <v>31</v>
      </c>
      <c r="N941" s="10">
        <f t="shared" si="117"/>
        <v>3</v>
      </c>
    </row>
    <row r="942" spans="1:14" x14ac:dyDescent="0.25">
      <c r="A942" s="7">
        <v>44406</v>
      </c>
      <c r="B942" s="1" t="s">
        <v>43</v>
      </c>
      <c r="C942" s="1" t="str">
        <f>VLOOKUP(B942,Datos1!$F$1:$H$52,3,FALSE)</f>
        <v>Corporation</v>
      </c>
      <c r="D942" s="1" t="str">
        <f ca="1">VLOOKUP(IF(RANDBETWEEN(1,100)&lt;=60, 1, IF(RANDBETWEEN(1,100)&lt;=75, 2, 3)),Datos1!$B$62:$C$64,2,FALSE)</f>
        <v>FMCG</v>
      </c>
      <c r="E942" s="1" t="str">
        <f ca="1">VLOOKUP(IF(RANDBETWEEN(1,100)&lt;=70, 1, IF(RANDBETWEEN(1,100)&lt;=70+10, 2, IF(RANDBETWEEN(1,100)&lt;=70+10+10, 3, IF(RANDBETWEEN(1,100)&lt;=70+10+10+10, 4, 5)))),Datos1!$B$66:$C$70,2,FALSE)</f>
        <v>Pending</v>
      </c>
      <c r="F942" s="1" t="str">
        <f>VLOOKUP(B942,Datos1!$F$1:$H$52,2,FALSE)</f>
        <v>Massachusetts</v>
      </c>
      <c r="G942" s="8">
        <f t="shared" ca="1" si="118"/>
        <v>668722</v>
      </c>
      <c r="H942" s="8">
        <f t="shared" ca="1" si="119"/>
        <v>387858.75999999995</v>
      </c>
      <c r="I942" s="9">
        <f t="shared" ca="1" si="112"/>
        <v>0.57999999999999996</v>
      </c>
      <c r="J942" s="1" t="str">
        <f t="shared" si="113"/>
        <v>July</v>
      </c>
      <c r="K942" s="1">
        <f t="shared" si="114"/>
        <v>7</v>
      </c>
      <c r="L942" s="1" t="str">
        <f t="shared" si="115"/>
        <v>2021</v>
      </c>
      <c r="M942" s="1">
        <f t="shared" si="116"/>
        <v>31</v>
      </c>
      <c r="N942" s="10">
        <f t="shared" si="117"/>
        <v>3</v>
      </c>
    </row>
    <row r="943" spans="1:14" x14ac:dyDescent="0.25">
      <c r="A943" s="7">
        <v>44407</v>
      </c>
      <c r="B943" s="1" t="s">
        <v>21</v>
      </c>
      <c r="C943" s="1" t="str">
        <f>VLOOKUP(B943,Datos1!$F$1:$H$52,3,FALSE)</f>
        <v>Medium-sized business</v>
      </c>
      <c r="D943" s="1" t="str">
        <f ca="1">VLOOKUP(IF(RANDBETWEEN(1,100)&lt;=60, 1, IF(RANDBETWEEN(1,100)&lt;=75, 2, 3)),Datos1!$B$62:$C$64,2,FALSE)</f>
        <v>FMCG</v>
      </c>
      <c r="E943" s="1" t="str">
        <f ca="1">VLOOKUP(IF(RANDBETWEEN(1,100)&lt;=70, 1, IF(RANDBETWEEN(1,100)&lt;=70+10, 2, IF(RANDBETWEEN(1,100)&lt;=70+10+10, 3, IF(RANDBETWEEN(1,100)&lt;=70+10+10+10, 4, 5)))),Datos1!$B$66:$C$70,2,FALSE)</f>
        <v>Overdue</v>
      </c>
      <c r="F943" s="1" t="str">
        <f>VLOOKUP(B943,Datos1!$F$1:$H$52,2,FALSE)</f>
        <v>Carolina del Norte</v>
      </c>
      <c r="G943" s="8">
        <f t="shared" ca="1" si="118"/>
        <v>312242</v>
      </c>
      <c r="H943" s="8">
        <f t="shared" ca="1" si="119"/>
        <v>196712.46</v>
      </c>
      <c r="I943" s="9">
        <f t="shared" ca="1" si="112"/>
        <v>0.63</v>
      </c>
      <c r="J943" s="1" t="str">
        <f t="shared" si="113"/>
        <v>July</v>
      </c>
      <c r="K943" s="1">
        <f t="shared" si="114"/>
        <v>7</v>
      </c>
      <c r="L943" s="1" t="str">
        <f t="shared" si="115"/>
        <v>2021</v>
      </c>
      <c r="M943" s="1">
        <f t="shared" si="116"/>
        <v>31</v>
      </c>
      <c r="N943" s="10">
        <f t="shared" si="117"/>
        <v>3</v>
      </c>
    </row>
    <row r="944" spans="1:14" x14ac:dyDescent="0.25">
      <c r="A944" s="7">
        <v>44408</v>
      </c>
      <c r="B944" s="1" t="s">
        <v>46</v>
      </c>
      <c r="C944" s="1" t="str">
        <f>VLOOKUP(B944,Datos1!$F$1:$H$52,3,FALSE)</f>
        <v>Corporation</v>
      </c>
      <c r="D944" s="1" t="str">
        <f ca="1">VLOOKUP(IF(RANDBETWEEN(1,100)&lt;=60, 1, IF(RANDBETWEEN(1,100)&lt;=75, 2, 3)),Datos1!$B$62:$C$64,2,FALSE)</f>
        <v>FMCG</v>
      </c>
      <c r="E944" s="1" t="str">
        <f ca="1">VLOOKUP(IF(RANDBETWEEN(1,100)&lt;=70, 1, IF(RANDBETWEEN(1,100)&lt;=70+10, 2, IF(RANDBETWEEN(1,100)&lt;=70+10+10, 3, IF(RANDBETWEEN(1,100)&lt;=70+10+10+10, 4, 5)))),Datos1!$B$66:$C$70,2,FALSE)</f>
        <v>Paid</v>
      </c>
      <c r="F944" s="1" t="str">
        <f>VLOOKUP(B944,Datos1!$F$1:$H$52,2,FALSE)</f>
        <v>Tennessee</v>
      </c>
      <c r="G944" s="8">
        <f t="shared" ca="1" si="118"/>
        <v>1510582</v>
      </c>
      <c r="H944" s="8">
        <f t="shared" ca="1" si="119"/>
        <v>815714.28</v>
      </c>
      <c r="I944" s="9">
        <f t="shared" ca="1" si="112"/>
        <v>0.54</v>
      </c>
      <c r="J944" s="1" t="str">
        <f t="shared" si="113"/>
        <v>July</v>
      </c>
      <c r="K944" s="1">
        <f t="shared" si="114"/>
        <v>7</v>
      </c>
      <c r="L944" s="1" t="str">
        <f t="shared" si="115"/>
        <v>2021</v>
      </c>
      <c r="M944" s="1">
        <f t="shared" si="116"/>
        <v>31</v>
      </c>
      <c r="N944" s="10">
        <f t="shared" si="117"/>
        <v>3</v>
      </c>
    </row>
    <row r="945" spans="1:14" x14ac:dyDescent="0.25">
      <c r="A945" s="7">
        <v>44409</v>
      </c>
      <c r="B945" s="1" t="s">
        <v>46</v>
      </c>
      <c r="C945" s="1" t="str">
        <f>VLOOKUP(B945,Datos1!$F$1:$H$52,3,FALSE)</f>
        <v>Corporation</v>
      </c>
      <c r="D945" s="1" t="str">
        <f ca="1">VLOOKUP(IF(RANDBETWEEN(1,100)&lt;=60, 1, IF(RANDBETWEEN(1,100)&lt;=75, 2, 3)),Datos1!$B$62:$C$64,2,FALSE)</f>
        <v>Industrial cereal products</v>
      </c>
      <c r="E945" s="1" t="str">
        <f ca="1">VLOOKUP(IF(RANDBETWEEN(1,100)&lt;=70, 1, IF(RANDBETWEEN(1,100)&lt;=70+10, 2, IF(RANDBETWEEN(1,100)&lt;=70+10+10, 3, IF(RANDBETWEEN(1,100)&lt;=70+10+10+10, 4, 5)))),Datos1!$B$66:$C$70,2,FALSE)</f>
        <v>Paid</v>
      </c>
      <c r="F945" s="1" t="str">
        <f>VLOOKUP(B945,Datos1!$F$1:$H$52,2,FALSE)</f>
        <v>Tennessee</v>
      </c>
      <c r="G945" s="8">
        <f t="shared" ca="1" si="118"/>
        <v>1609476</v>
      </c>
      <c r="H945" s="8">
        <f t="shared" ca="1" si="119"/>
        <v>289705.68</v>
      </c>
      <c r="I945" s="9">
        <f t="shared" ca="1" si="112"/>
        <v>0.18</v>
      </c>
      <c r="J945" s="1" t="str">
        <f t="shared" si="113"/>
        <v>August</v>
      </c>
      <c r="K945" s="1">
        <f t="shared" si="114"/>
        <v>8</v>
      </c>
      <c r="L945" s="1" t="str">
        <f t="shared" si="115"/>
        <v>2021</v>
      </c>
      <c r="M945" s="1">
        <f t="shared" si="116"/>
        <v>31</v>
      </c>
      <c r="N945" s="10">
        <f t="shared" si="117"/>
        <v>3</v>
      </c>
    </row>
    <row r="946" spans="1:14" x14ac:dyDescent="0.25">
      <c r="A946" s="7">
        <v>44410</v>
      </c>
      <c r="B946" s="1" t="s">
        <v>58</v>
      </c>
      <c r="C946" s="1" t="str">
        <f>VLOOKUP(B946,Datos1!$F$1:$H$52,3,FALSE)</f>
        <v>Corporation</v>
      </c>
      <c r="D946" s="1" t="str">
        <f ca="1">VLOOKUP(IF(RANDBETWEEN(1,100)&lt;=60, 1, IF(RANDBETWEEN(1,100)&lt;=75, 2, 3)),Datos1!$B$62:$C$64,2,FALSE)</f>
        <v>FMCG</v>
      </c>
      <c r="E946" s="1" t="str">
        <f ca="1">VLOOKUP(IF(RANDBETWEEN(1,100)&lt;=70, 1, IF(RANDBETWEEN(1,100)&lt;=70+10, 2, IF(RANDBETWEEN(1,100)&lt;=70+10+10, 3, IF(RANDBETWEEN(1,100)&lt;=70+10+10+10, 4, 5)))),Datos1!$B$66:$C$70,2,FALSE)</f>
        <v>Paid</v>
      </c>
      <c r="F946" s="1" t="str">
        <f>VLOOKUP(B946,Datos1!$F$1:$H$52,2,FALSE)</f>
        <v>Míchigan</v>
      </c>
      <c r="G946" s="8">
        <f t="shared" ca="1" si="118"/>
        <v>1300824</v>
      </c>
      <c r="H946" s="8">
        <f t="shared" ca="1" si="119"/>
        <v>507321.36000000004</v>
      </c>
      <c r="I946" s="9">
        <f t="shared" ca="1" si="112"/>
        <v>0.39</v>
      </c>
      <c r="J946" s="1" t="str">
        <f t="shared" si="113"/>
        <v>August</v>
      </c>
      <c r="K946" s="1">
        <f t="shared" si="114"/>
        <v>8</v>
      </c>
      <c r="L946" s="1" t="str">
        <f t="shared" si="115"/>
        <v>2021</v>
      </c>
      <c r="M946" s="1">
        <f t="shared" si="116"/>
        <v>32</v>
      </c>
      <c r="N946" s="10">
        <f t="shared" si="117"/>
        <v>3</v>
      </c>
    </row>
    <row r="947" spans="1:14" x14ac:dyDescent="0.25">
      <c r="A947" s="7">
        <v>44411</v>
      </c>
      <c r="B947" s="1" t="s">
        <v>31</v>
      </c>
      <c r="C947" s="1" t="str">
        <f>VLOOKUP(B947,Datos1!$F$1:$H$52,3,FALSE)</f>
        <v>Small business</v>
      </c>
      <c r="D947" s="1" t="str">
        <f ca="1">VLOOKUP(IF(RANDBETWEEN(1,100)&lt;=60, 1, IF(RANDBETWEEN(1,100)&lt;=75, 2, 3)),Datos1!$B$62:$C$64,2,FALSE)</f>
        <v>Industrial cereal products</v>
      </c>
      <c r="E947" s="1" t="str">
        <f ca="1">VLOOKUP(IF(RANDBETWEEN(1,100)&lt;=70, 1, IF(RANDBETWEEN(1,100)&lt;=70+10, 2, IF(RANDBETWEEN(1,100)&lt;=70+10+10, 3, IF(RANDBETWEEN(1,100)&lt;=70+10+10+10, 4, 5)))),Datos1!$B$66:$C$70,2,FALSE)</f>
        <v>Pending</v>
      </c>
      <c r="F947" s="1" t="str">
        <f>VLOOKUP(B947,Datos1!$F$1:$H$52,2,FALSE)</f>
        <v>Georgia</v>
      </c>
      <c r="G947" s="8">
        <f t="shared" ca="1" si="118"/>
        <v>129764</v>
      </c>
      <c r="H947" s="8">
        <f t="shared" ca="1" si="119"/>
        <v>29845.72</v>
      </c>
      <c r="I947" s="9">
        <f t="shared" ca="1" si="112"/>
        <v>0.23</v>
      </c>
      <c r="J947" s="1" t="str">
        <f t="shared" si="113"/>
        <v>August</v>
      </c>
      <c r="K947" s="1">
        <f t="shared" si="114"/>
        <v>8</v>
      </c>
      <c r="L947" s="1" t="str">
        <f t="shared" si="115"/>
        <v>2021</v>
      </c>
      <c r="M947" s="1">
        <f t="shared" si="116"/>
        <v>32</v>
      </c>
      <c r="N947" s="10">
        <f t="shared" si="117"/>
        <v>3</v>
      </c>
    </row>
    <row r="948" spans="1:14" x14ac:dyDescent="0.25">
      <c r="A948" s="7">
        <v>44412</v>
      </c>
      <c r="B948" s="1" t="s">
        <v>60</v>
      </c>
      <c r="C948" s="1" t="str">
        <f>VLOOKUP(B948,Datos1!$F$1:$H$52,3,FALSE)</f>
        <v>Medium-sized business</v>
      </c>
      <c r="D948" s="1" t="str">
        <f ca="1">VLOOKUP(IF(RANDBETWEEN(1,100)&lt;=60, 1, IF(RANDBETWEEN(1,100)&lt;=75, 2, 3)),Datos1!$B$62:$C$64,2,FALSE)</f>
        <v>Contract Manufacturing</v>
      </c>
      <c r="E948" s="1" t="str">
        <f ca="1">VLOOKUP(IF(RANDBETWEEN(1,100)&lt;=70, 1, IF(RANDBETWEEN(1,100)&lt;=70+10, 2, IF(RANDBETWEEN(1,100)&lt;=70+10+10, 3, IF(RANDBETWEEN(1,100)&lt;=70+10+10+10, 4, 5)))),Datos1!$B$66:$C$70,2,FALSE)</f>
        <v>Paid</v>
      </c>
      <c r="F948" s="1" t="str">
        <f>VLOOKUP(B948,Datos1!$F$1:$H$52,2,FALSE)</f>
        <v>Virginia</v>
      </c>
      <c r="G948" s="8">
        <f t="shared" ca="1" si="118"/>
        <v>492137</v>
      </c>
      <c r="H948" s="8">
        <f t="shared" ca="1" si="119"/>
        <v>177169.32</v>
      </c>
      <c r="I948" s="9">
        <f t="shared" ca="1" si="112"/>
        <v>0.36</v>
      </c>
      <c r="J948" s="1" t="str">
        <f t="shared" si="113"/>
        <v>August</v>
      </c>
      <c r="K948" s="1">
        <f t="shared" si="114"/>
        <v>8</v>
      </c>
      <c r="L948" s="1" t="str">
        <f t="shared" si="115"/>
        <v>2021</v>
      </c>
      <c r="M948" s="1">
        <f t="shared" si="116"/>
        <v>32</v>
      </c>
      <c r="N948" s="10">
        <f t="shared" si="117"/>
        <v>3</v>
      </c>
    </row>
    <row r="949" spans="1:14" x14ac:dyDescent="0.25">
      <c r="A949" s="7">
        <v>44413</v>
      </c>
      <c r="B949" s="1" t="s">
        <v>40</v>
      </c>
      <c r="C949" s="1" t="str">
        <f>VLOOKUP(B949,Datos1!$F$1:$H$52,3,FALSE)</f>
        <v>Corporation</v>
      </c>
      <c r="D949" s="1" t="str">
        <f ca="1">VLOOKUP(IF(RANDBETWEEN(1,100)&lt;=60, 1, IF(RANDBETWEEN(1,100)&lt;=75, 2, 3)),Datos1!$B$62:$C$64,2,FALSE)</f>
        <v>Contract Manufacturing</v>
      </c>
      <c r="E949" s="1" t="str">
        <f ca="1">VLOOKUP(IF(RANDBETWEEN(1,100)&lt;=70, 1, IF(RANDBETWEEN(1,100)&lt;=70+10, 2, IF(RANDBETWEEN(1,100)&lt;=70+10+10, 3, IF(RANDBETWEEN(1,100)&lt;=70+10+10+10, 4, 5)))),Datos1!$B$66:$C$70,2,FALSE)</f>
        <v>Overdue</v>
      </c>
      <c r="F949" s="1" t="str">
        <f>VLOOKUP(B949,Datos1!$F$1:$H$52,2,FALSE)</f>
        <v>Indiana</v>
      </c>
      <c r="G949" s="8">
        <f t="shared" ca="1" si="118"/>
        <v>1480286</v>
      </c>
      <c r="H949" s="8">
        <f t="shared" ca="1" si="119"/>
        <v>414480.08</v>
      </c>
      <c r="I949" s="9">
        <f t="shared" ca="1" si="112"/>
        <v>0.28000000000000003</v>
      </c>
      <c r="J949" s="1" t="str">
        <f t="shared" si="113"/>
        <v>August</v>
      </c>
      <c r="K949" s="1">
        <f t="shared" si="114"/>
        <v>8</v>
      </c>
      <c r="L949" s="1" t="str">
        <f t="shared" si="115"/>
        <v>2021</v>
      </c>
      <c r="M949" s="1">
        <f t="shared" si="116"/>
        <v>32</v>
      </c>
      <c r="N949" s="10">
        <f t="shared" si="117"/>
        <v>3</v>
      </c>
    </row>
    <row r="950" spans="1:14" x14ac:dyDescent="0.25">
      <c r="A950" s="7">
        <v>44414</v>
      </c>
      <c r="B950" s="1" t="s">
        <v>22</v>
      </c>
      <c r="C950" s="1" t="str">
        <f>VLOOKUP(B950,Datos1!$F$1:$H$52,3,FALSE)</f>
        <v>Corporation</v>
      </c>
      <c r="D950" s="1" t="str">
        <f ca="1">VLOOKUP(IF(RANDBETWEEN(1,100)&lt;=60, 1, IF(RANDBETWEEN(1,100)&lt;=75, 2, 3)),Datos1!$B$62:$C$64,2,FALSE)</f>
        <v>FMCG</v>
      </c>
      <c r="E950" s="1" t="str">
        <f ca="1">VLOOKUP(IF(RANDBETWEEN(1,100)&lt;=70, 1, IF(RANDBETWEEN(1,100)&lt;=70+10, 2, IF(RANDBETWEEN(1,100)&lt;=70+10+10, 3, IF(RANDBETWEEN(1,100)&lt;=70+10+10+10, 4, 5)))),Datos1!$B$66:$C$70,2,FALSE)</f>
        <v>Pending</v>
      </c>
      <c r="F950" s="1" t="str">
        <f>VLOOKUP(B950,Datos1!$F$1:$H$52,2,FALSE)</f>
        <v>Míchigan</v>
      </c>
      <c r="G950" s="8">
        <f t="shared" ca="1" si="118"/>
        <v>1459948</v>
      </c>
      <c r="H950" s="8">
        <f t="shared" ca="1" si="119"/>
        <v>642377.12</v>
      </c>
      <c r="I950" s="9">
        <f t="shared" ca="1" si="112"/>
        <v>0.44</v>
      </c>
      <c r="J950" s="1" t="str">
        <f t="shared" si="113"/>
        <v>August</v>
      </c>
      <c r="K950" s="1">
        <f t="shared" si="114"/>
        <v>8</v>
      </c>
      <c r="L950" s="1" t="str">
        <f t="shared" si="115"/>
        <v>2021</v>
      </c>
      <c r="M950" s="1">
        <f t="shared" si="116"/>
        <v>32</v>
      </c>
      <c r="N950" s="10">
        <f t="shared" si="117"/>
        <v>3</v>
      </c>
    </row>
    <row r="951" spans="1:14" x14ac:dyDescent="0.25">
      <c r="A951" s="7">
        <v>44415</v>
      </c>
      <c r="B951" s="1" t="s">
        <v>25</v>
      </c>
      <c r="C951" s="1" t="str">
        <f>VLOOKUP(B951,Datos1!$F$1:$H$52,3,FALSE)</f>
        <v>Corporation</v>
      </c>
      <c r="D951" s="1" t="str">
        <f ca="1">VLOOKUP(IF(RANDBETWEEN(1,100)&lt;=60, 1, IF(RANDBETWEEN(1,100)&lt;=75, 2, 3)),Datos1!$B$62:$C$64,2,FALSE)</f>
        <v>Contract Manufacturing</v>
      </c>
      <c r="E9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951" s="1" t="str">
        <f>VLOOKUP(B951,Datos1!$F$1:$H$52,2,FALSE)</f>
        <v>Míchigan</v>
      </c>
      <c r="G951" s="8">
        <f t="shared" ca="1" si="118"/>
        <v>826641</v>
      </c>
      <c r="H951" s="8">
        <f t="shared" ca="1" si="119"/>
        <v>314123.58</v>
      </c>
      <c r="I951" s="9">
        <f t="shared" ca="1" si="112"/>
        <v>0.38</v>
      </c>
      <c r="J951" s="1" t="str">
        <f t="shared" si="113"/>
        <v>August</v>
      </c>
      <c r="K951" s="1">
        <f t="shared" si="114"/>
        <v>8</v>
      </c>
      <c r="L951" s="1" t="str">
        <f t="shared" si="115"/>
        <v>2021</v>
      </c>
      <c r="M951" s="1">
        <f t="shared" si="116"/>
        <v>32</v>
      </c>
      <c r="N951" s="10">
        <f t="shared" si="117"/>
        <v>3</v>
      </c>
    </row>
    <row r="952" spans="1:14" x14ac:dyDescent="0.25">
      <c r="A952" s="7">
        <v>44416</v>
      </c>
      <c r="B952" s="1" t="s">
        <v>6</v>
      </c>
      <c r="C952" s="1" t="str">
        <f>VLOOKUP(B952,Datos1!$F$1:$H$52,3,FALSE)</f>
        <v>Corporation</v>
      </c>
      <c r="D952" s="1" t="str">
        <f ca="1">VLOOKUP(IF(RANDBETWEEN(1,100)&lt;=60, 1, IF(RANDBETWEEN(1,100)&lt;=75, 2, 3)),Datos1!$B$62:$C$64,2,FALSE)</f>
        <v>FMCG</v>
      </c>
      <c r="E952" s="1" t="str">
        <f ca="1">VLOOKUP(IF(RANDBETWEEN(1,100)&lt;=70, 1, IF(RANDBETWEEN(1,100)&lt;=70+10, 2, IF(RANDBETWEEN(1,100)&lt;=70+10+10, 3, IF(RANDBETWEEN(1,100)&lt;=70+10+10+10, 4, 5)))),Datos1!$B$66:$C$70,2,FALSE)</f>
        <v>Pending</v>
      </c>
      <c r="F952" s="1" t="str">
        <f>VLOOKUP(B952,Datos1!$F$1:$H$52,2,FALSE)</f>
        <v>Washington</v>
      </c>
      <c r="G952" s="8">
        <f t="shared" ca="1" si="118"/>
        <v>960515</v>
      </c>
      <c r="H952" s="8">
        <f t="shared" ca="1" si="119"/>
        <v>470652.35</v>
      </c>
      <c r="I952" s="9">
        <f t="shared" ca="1" si="112"/>
        <v>0.49</v>
      </c>
      <c r="J952" s="1" t="str">
        <f t="shared" si="113"/>
        <v>August</v>
      </c>
      <c r="K952" s="1">
        <f t="shared" si="114"/>
        <v>8</v>
      </c>
      <c r="L952" s="1" t="str">
        <f t="shared" si="115"/>
        <v>2021</v>
      </c>
      <c r="M952" s="1">
        <f t="shared" si="116"/>
        <v>32</v>
      </c>
      <c r="N952" s="10">
        <f t="shared" si="117"/>
        <v>3</v>
      </c>
    </row>
    <row r="953" spans="1:14" x14ac:dyDescent="0.25">
      <c r="A953" s="7">
        <v>44417</v>
      </c>
      <c r="B953" s="1" t="s">
        <v>61</v>
      </c>
      <c r="C953" s="1" t="str">
        <f>VLOOKUP(B953,Datos1!$F$1:$H$52,3,FALSE)</f>
        <v>Corporation</v>
      </c>
      <c r="D953" s="1" t="str">
        <f ca="1">VLOOKUP(IF(RANDBETWEEN(1,100)&lt;=60, 1, IF(RANDBETWEEN(1,100)&lt;=75, 2, 3)),Datos1!$B$62:$C$64,2,FALSE)</f>
        <v>Contract Manufacturing</v>
      </c>
      <c r="E953" s="1" t="str">
        <f ca="1">VLOOKUP(IF(RANDBETWEEN(1,100)&lt;=70, 1, IF(RANDBETWEEN(1,100)&lt;=70+10, 2, IF(RANDBETWEEN(1,100)&lt;=70+10+10, 3, IF(RANDBETWEEN(1,100)&lt;=70+10+10+10, 4, 5)))),Datos1!$B$66:$C$70,2,FALSE)</f>
        <v>Paid</v>
      </c>
      <c r="F953" s="1" t="str">
        <f>VLOOKUP(B953,Datos1!$F$1:$H$52,2,FALSE)</f>
        <v>Washington</v>
      </c>
      <c r="G953" s="8">
        <f t="shared" ca="1" si="118"/>
        <v>519086</v>
      </c>
      <c r="H953" s="8">
        <f t="shared" ca="1" si="119"/>
        <v>119389.78</v>
      </c>
      <c r="I953" s="9">
        <f t="shared" ca="1" si="112"/>
        <v>0.23</v>
      </c>
      <c r="J953" s="1" t="str">
        <f t="shared" si="113"/>
        <v>August</v>
      </c>
      <c r="K953" s="1">
        <f t="shared" si="114"/>
        <v>8</v>
      </c>
      <c r="L953" s="1" t="str">
        <f t="shared" si="115"/>
        <v>2021</v>
      </c>
      <c r="M953" s="1">
        <f t="shared" si="116"/>
        <v>33</v>
      </c>
      <c r="N953" s="10">
        <f t="shared" si="117"/>
        <v>3</v>
      </c>
    </row>
    <row r="954" spans="1:14" x14ac:dyDescent="0.25">
      <c r="A954" s="7">
        <v>44418</v>
      </c>
      <c r="B954" s="1" t="s">
        <v>43</v>
      </c>
      <c r="C954" s="1" t="str">
        <f>VLOOKUP(B954,Datos1!$F$1:$H$52,3,FALSE)</f>
        <v>Corporation</v>
      </c>
      <c r="D954" s="1" t="str">
        <f ca="1">VLOOKUP(IF(RANDBETWEEN(1,100)&lt;=60, 1, IF(RANDBETWEEN(1,100)&lt;=75, 2, 3)),Datos1!$B$62:$C$64,2,FALSE)</f>
        <v>FMCG</v>
      </c>
      <c r="E954" s="1" t="str">
        <f ca="1">VLOOKUP(IF(RANDBETWEEN(1,100)&lt;=70, 1, IF(RANDBETWEEN(1,100)&lt;=70+10, 2, IF(RANDBETWEEN(1,100)&lt;=70+10+10, 3, IF(RANDBETWEEN(1,100)&lt;=70+10+10+10, 4, 5)))),Datos1!$B$66:$C$70,2,FALSE)</f>
        <v>Paid</v>
      </c>
      <c r="F954" s="1" t="str">
        <f>VLOOKUP(B954,Datos1!$F$1:$H$52,2,FALSE)</f>
        <v>Massachusetts</v>
      </c>
      <c r="G954" s="8">
        <f t="shared" ca="1" si="118"/>
        <v>1347008</v>
      </c>
      <c r="H954" s="8">
        <f t="shared" ca="1" si="119"/>
        <v>538803.20000000007</v>
      </c>
      <c r="I954" s="9">
        <f t="shared" ca="1" si="112"/>
        <v>0.4</v>
      </c>
      <c r="J954" s="1" t="str">
        <f t="shared" si="113"/>
        <v>August</v>
      </c>
      <c r="K954" s="1">
        <f t="shared" si="114"/>
        <v>8</v>
      </c>
      <c r="L954" s="1" t="str">
        <f t="shared" si="115"/>
        <v>2021</v>
      </c>
      <c r="M954" s="1">
        <f t="shared" si="116"/>
        <v>33</v>
      </c>
      <c r="N954" s="10">
        <f t="shared" si="117"/>
        <v>3</v>
      </c>
    </row>
    <row r="955" spans="1:14" x14ac:dyDescent="0.25">
      <c r="A955" s="7">
        <v>44419</v>
      </c>
      <c r="B955" s="1" t="s">
        <v>22</v>
      </c>
      <c r="C955" s="1" t="str">
        <f>VLOOKUP(B955,Datos1!$F$1:$H$52,3,FALSE)</f>
        <v>Corporation</v>
      </c>
      <c r="D955" s="1" t="str">
        <f ca="1">VLOOKUP(IF(RANDBETWEEN(1,100)&lt;=60, 1, IF(RANDBETWEEN(1,100)&lt;=75, 2, 3)),Datos1!$B$62:$C$64,2,FALSE)</f>
        <v>Contract Manufacturing</v>
      </c>
      <c r="E955" s="1" t="str">
        <f ca="1">VLOOKUP(IF(RANDBETWEEN(1,100)&lt;=70, 1, IF(RANDBETWEEN(1,100)&lt;=70+10, 2, IF(RANDBETWEEN(1,100)&lt;=70+10+10, 3, IF(RANDBETWEEN(1,100)&lt;=70+10+10+10, 4, 5)))),Datos1!$B$66:$C$70,2,FALSE)</f>
        <v>Paid</v>
      </c>
      <c r="F955" s="1" t="str">
        <f>VLOOKUP(B955,Datos1!$F$1:$H$52,2,FALSE)</f>
        <v>Míchigan</v>
      </c>
      <c r="G955" s="8">
        <f t="shared" ca="1" si="118"/>
        <v>1456932</v>
      </c>
      <c r="H955" s="8">
        <f t="shared" ca="1" si="119"/>
        <v>509926.19999999995</v>
      </c>
      <c r="I955" s="9">
        <f t="shared" ca="1" si="112"/>
        <v>0.35</v>
      </c>
      <c r="J955" s="1" t="str">
        <f t="shared" si="113"/>
        <v>August</v>
      </c>
      <c r="K955" s="1">
        <f t="shared" si="114"/>
        <v>8</v>
      </c>
      <c r="L955" s="1" t="str">
        <f t="shared" si="115"/>
        <v>2021</v>
      </c>
      <c r="M955" s="1">
        <f t="shared" si="116"/>
        <v>33</v>
      </c>
      <c r="N955" s="10">
        <f t="shared" si="117"/>
        <v>3</v>
      </c>
    </row>
    <row r="956" spans="1:14" x14ac:dyDescent="0.25">
      <c r="A956" s="7">
        <v>44420</v>
      </c>
      <c r="B956" s="1" t="s">
        <v>22</v>
      </c>
      <c r="C956" s="1" t="str">
        <f>VLOOKUP(B956,Datos1!$F$1:$H$52,3,FALSE)</f>
        <v>Corporation</v>
      </c>
      <c r="D956" s="1" t="str">
        <f ca="1">VLOOKUP(IF(RANDBETWEEN(1,100)&lt;=60, 1, IF(RANDBETWEEN(1,100)&lt;=75, 2, 3)),Datos1!$B$62:$C$64,2,FALSE)</f>
        <v>FMCG</v>
      </c>
      <c r="E956" s="1" t="str">
        <f ca="1">VLOOKUP(IF(RANDBETWEEN(1,100)&lt;=70, 1, IF(RANDBETWEEN(1,100)&lt;=70+10, 2, IF(RANDBETWEEN(1,100)&lt;=70+10+10, 3, IF(RANDBETWEEN(1,100)&lt;=70+10+10+10, 4, 5)))),Datos1!$B$66:$C$70,2,FALSE)</f>
        <v>Paid</v>
      </c>
      <c r="F956" s="1" t="str">
        <f>VLOOKUP(B956,Datos1!$F$1:$H$52,2,FALSE)</f>
        <v>Míchigan</v>
      </c>
      <c r="G956" s="8">
        <f t="shared" ca="1" si="118"/>
        <v>1087179</v>
      </c>
      <c r="H956" s="8">
        <f t="shared" ca="1" si="119"/>
        <v>543589.5</v>
      </c>
      <c r="I956" s="9">
        <f t="shared" ca="1" si="112"/>
        <v>0.5</v>
      </c>
      <c r="J956" s="1" t="str">
        <f t="shared" si="113"/>
        <v>August</v>
      </c>
      <c r="K956" s="1">
        <f t="shared" si="114"/>
        <v>8</v>
      </c>
      <c r="L956" s="1" t="str">
        <f t="shared" si="115"/>
        <v>2021</v>
      </c>
      <c r="M956" s="1">
        <f t="shared" si="116"/>
        <v>33</v>
      </c>
      <c r="N956" s="10">
        <f t="shared" si="117"/>
        <v>3</v>
      </c>
    </row>
    <row r="957" spans="1:14" x14ac:dyDescent="0.25">
      <c r="A957" s="7">
        <v>44421</v>
      </c>
      <c r="B957" s="1" t="s">
        <v>58</v>
      </c>
      <c r="C957" s="1" t="str">
        <f>VLOOKUP(B957,Datos1!$F$1:$H$52,3,FALSE)</f>
        <v>Corporation</v>
      </c>
      <c r="D957" s="1" t="str">
        <f ca="1">VLOOKUP(IF(RANDBETWEEN(1,100)&lt;=60, 1, IF(RANDBETWEEN(1,100)&lt;=75, 2, 3)),Datos1!$B$62:$C$64,2,FALSE)</f>
        <v>Contract Manufacturing</v>
      </c>
      <c r="E957" s="1" t="str">
        <f ca="1">VLOOKUP(IF(RANDBETWEEN(1,100)&lt;=70, 1, IF(RANDBETWEEN(1,100)&lt;=70+10, 2, IF(RANDBETWEEN(1,100)&lt;=70+10+10, 3, IF(RANDBETWEEN(1,100)&lt;=70+10+10+10, 4, 5)))),Datos1!$B$66:$C$70,2,FALSE)</f>
        <v>Paid</v>
      </c>
      <c r="F957" s="1" t="str">
        <f>VLOOKUP(B957,Datos1!$F$1:$H$52,2,FALSE)</f>
        <v>Míchigan</v>
      </c>
      <c r="G957" s="8">
        <f t="shared" ca="1" si="118"/>
        <v>1281396</v>
      </c>
      <c r="H957" s="8">
        <f t="shared" ca="1" si="119"/>
        <v>422860.68</v>
      </c>
      <c r="I957" s="9">
        <f t="shared" ca="1" si="112"/>
        <v>0.33</v>
      </c>
      <c r="J957" s="1" t="str">
        <f t="shared" si="113"/>
        <v>August</v>
      </c>
      <c r="K957" s="1">
        <f t="shared" si="114"/>
        <v>8</v>
      </c>
      <c r="L957" s="1" t="str">
        <f t="shared" si="115"/>
        <v>2021</v>
      </c>
      <c r="M957" s="1">
        <f t="shared" si="116"/>
        <v>33</v>
      </c>
      <c r="N957" s="10">
        <f t="shared" si="117"/>
        <v>3</v>
      </c>
    </row>
    <row r="958" spans="1:14" x14ac:dyDescent="0.25">
      <c r="A958" s="7">
        <v>44422</v>
      </c>
      <c r="B958" s="1" t="s">
        <v>41</v>
      </c>
      <c r="C958" s="1" t="str">
        <f>VLOOKUP(B958,Datos1!$F$1:$H$52,3,FALSE)</f>
        <v>Medium-sized business</v>
      </c>
      <c r="D958" s="1" t="str">
        <f ca="1">VLOOKUP(IF(RANDBETWEEN(1,100)&lt;=60, 1, IF(RANDBETWEEN(1,100)&lt;=75, 2, 3)),Datos1!$B$62:$C$64,2,FALSE)</f>
        <v>FMCG</v>
      </c>
      <c r="E958" s="1" t="str">
        <f ca="1">VLOOKUP(IF(RANDBETWEEN(1,100)&lt;=70, 1, IF(RANDBETWEEN(1,100)&lt;=70+10, 2, IF(RANDBETWEEN(1,100)&lt;=70+10+10, 3, IF(RANDBETWEEN(1,100)&lt;=70+10+10+10, 4, 5)))),Datos1!$B$66:$C$70,2,FALSE)</f>
        <v>Paid</v>
      </c>
      <c r="F958" s="1" t="str">
        <f>VLOOKUP(B958,Datos1!$F$1:$H$52,2,FALSE)</f>
        <v>Maryland</v>
      </c>
      <c r="G958" s="8">
        <f t="shared" ca="1" si="118"/>
        <v>455820</v>
      </c>
      <c r="H958" s="8">
        <f t="shared" ca="1" si="119"/>
        <v>159537</v>
      </c>
      <c r="I958" s="9">
        <f t="shared" ca="1" si="112"/>
        <v>0.35</v>
      </c>
      <c r="J958" s="1" t="str">
        <f t="shared" si="113"/>
        <v>August</v>
      </c>
      <c r="K958" s="1">
        <f t="shared" si="114"/>
        <v>8</v>
      </c>
      <c r="L958" s="1" t="str">
        <f t="shared" si="115"/>
        <v>2021</v>
      </c>
      <c r="M958" s="1">
        <f t="shared" si="116"/>
        <v>33</v>
      </c>
      <c r="N958" s="10">
        <f t="shared" si="117"/>
        <v>3</v>
      </c>
    </row>
    <row r="959" spans="1:14" x14ac:dyDescent="0.25">
      <c r="A959" s="7">
        <v>44423</v>
      </c>
      <c r="B959" s="1" t="s">
        <v>38</v>
      </c>
      <c r="C959" s="1" t="str">
        <f>VLOOKUP(B959,Datos1!$F$1:$H$52,3,FALSE)</f>
        <v>Small business</v>
      </c>
      <c r="D959" s="1" t="str">
        <f ca="1">VLOOKUP(IF(RANDBETWEEN(1,100)&lt;=60, 1, IF(RANDBETWEEN(1,100)&lt;=75, 2, 3)),Datos1!$B$62:$C$64,2,FALSE)</f>
        <v>FMCG</v>
      </c>
      <c r="E959" s="1" t="str">
        <f ca="1">VLOOKUP(IF(RANDBETWEEN(1,100)&lt;=70, 1, IF(RANDBETWEEN(1,100)&lt;=70+10, 2, IF(RANDBETWEEN(1,100)&lt;=70+10+10, 3, IF(RANDBETWEEN(1,100)&lt;=70+10+10+10, 4, 5)))),Datos1!$B$66:$C$70,2,FALSE)</f>
        <v>Paid</v>
      </c>
      <c r="F959" s="1" t="str">
        <f>VLOOKUP(B959,Datos1!$F$1:$H$52,2,FALSE)</f>
        <v>Tennessee</v>
      </c>
      <c r="G959" s="8">
        <f t="shared" ca="1" si="118"/>
        <v>135316</v>
      </c>
      <c r="H959" s="8">
        <f t="shared" ca="1" si="119"/>
        <v>54126.400000000001</v>
      </c>
      <c r="I959" s="9">
        <f t="shared" ca="1" si="112"/>
        <v>0.4</v>
      </c>
      <c r="J959" s="1" t="str">
        <f t="shared" si="113"/>
        <v>August</v>
      </c>
      <c r="K959" s="1">
        <f t="shared" si="114"/>
        <v>8</v>
      </c>
      <c r="L959" s="1" t="str">
        <f t="shared" si="115"/>
        <v>2021</v>
      </c>
      <c r="M959" s="1">
        <f t="shared" si="116"/>
        <v>33</v>
      </c>
      <c r="N959" s="10">
        <f t="shared" si="117"/>
        <v>3</v>
      </c>
    </row>
    <row r="960" spans="1:14" x14ac:dyDescent="0.25">
      <c r="A960" s="7">
        <v>44424</v>
      </c>
      <c r="B960" s="1" t="s">
        <v>26</v>
      </c>
      <c r="C960" s="1" t="str">
        <f>VLOOKUP(B960,Datos1!$F$1:$H$52,3,FALSE)</f>
        <v>Corporation</v>
      </c>
      <c r="D960" s="1" t="str">
        <f ca="1">VLOOKUP(IF(RANDBETWEEN(1,100)&lt;=60, 1, IF(RANDBETWEEN(1,100)&lt;=75, 2, 3)),Datos1!$B$62:$C$64,2,FALSE)</f>
        <v>FMCG</v>
      </c>
      <c r="E960" s="1" t="str">
        <f ca="1">VLOOKUP(IF(RANDBETWEEN(1,100)&lt;=70, 1, IF(RANDBETWEEN(1,100)&lt;=70+10, 2, IF(RANDBETWEEN(1,100)&lt;=70+10+10, 3, IF(RANDBETWEEN(1,100)&lt;=70+10+10+10, 4, 5)))),Datos1!$B$66:$C$70,2,FALSE)</f>
        <v>Paid</v>
      </c>
      <c r="F960" s="1" t="str">
        <f>VLOOKUP(B960,Datos1!$F$1:$H$52,2,FALSE)</f>
        <v>Nueva Jersey</v>
      </c>
      <c r="G960" s="8">
        <f t="shared" ca="1" si="118"/>
        <v>969117</v>
      </c>
      <c r="H960" s="8">
        <f t="shared" ca="1" si="119"/>
        <v>629926.05000000005</v>
      </c>
      <c r="I960" s="9">
        <f t="shared" ca="1" si="112"/>
        <v>0.65</v>
      </c>
      <c r="J960" s="1" t="str">
        <f t="shared" si="113"/>
        <v>August</v>
      </c>
      <c r="K960" s="1">
        <f t="shared" si="114"/>
        <v>8</v>
      </c>
      <c r="L960" s="1" t="str">
        <f t="shared" si="115"/>
        <v>2021</v>
      </c>
      <c r="M960" s="1">
        <f t="shared" si="116"/>
        <v>34</v>
      </c>
      <c r="N960" s="10">
        <f t="shared" si="117"/>
        <v>3</v>
      </c>
    </row>
    <row r="961" spans="1:14" x14ac:dyDescent="0.25">
      <c r="A961" s="7">
        <v>44425</v>
      </c>
      <c r="B961" s="1" t="s">
        <v>6</v>
      </c>
      <c r="C961" s="1" t="str">
        <f>VLOOKUP(B961,Datos1!$F$1:$H$52,3,FALSE)</f>
        <v>Corporation</v>
      </c>
      <c r="D961" s="1" t="str">
        <f ca="1">VLOOKUP(IF(RANDBETWEEN(1,100)&lt;=60, 1, IF(RANDBETWEEN(1,100)&lt;=75, 2, 3)),Datos1!$B$62:$C$64,2,FALSE)</f>
        <v>Contract Manufacturing</v>
      </c>
      <c r="E961" s="1" t="str">
        <f ca="1">VLOOKUP(IF(RANDBETWEEN(1,100)&lt;=70, 1, IF(RANDBETWEEN(1,100)&lt;=70+10, 2, IF(RANDBETWEEN(1,100)&lt;=70+10+10, 3, IF(RANDBETWEEN(1,100)&lt;=70+10+10+10, 4, 5)))),Datos1!$B$66:$C$70,2,FALSE)</f>
        <v>Pending</v>
      </c>
      <c r="F961" s="1" t="str">
        <f>VLOOKUP(B961,Datos1!$F$1:$H$52,2,FALSE)</f>
        <v>Washington</v>
      </c>
      <c r="G961" s="8">
        <f t="shared" ca="1" si="118"/>
        <v>1422279</v>
      </c>
      <c r="H961" s="8">
        <f t="shared" ca="1" si="119"/>
        <v>369792.54000000004</v>
      </c>
      <c r="I961" s="9">
        <f t="shared" ca="1" si="112"/>
        <v>0.26</v>
      </c>
      <c r="J961" s="1" t="str">
        <f t="shared" si="113"/>
        <v>August</v>
      </c>
      <c r="K961" s="1">
        <f t="shared" si="114"/>
        <v>8</v>
      </c>
      <c r="L961" s="1" t="str">
        <f t="shared" si="115"/>
        <v>2021</v>
      </c>
      <c r="M961" s="1">
        <f t="shared" si="116"/>
        <v>34</v>
      </c>
      <c r="N961" s="10">
        <f t="shared" si="117"/>
        <v>3</v>
      </c>
    </row>
    <row r="962" spans="1:14" x14ac:dyDescent="0.25">
      <c r="A962" s="7">
        <v>44426</v>
      </c>
      <c r="B962" s="1" t="s">
        <v>27</v>
      </c>
      <c r="C962" s="1" t="str">
        <f>VLOOKUP(B962,Datos1!$F$1:$H$52,3,FALSE)</f>
        <v>Corporation</v>
      </c>
      <c r="D962" s="1" t="str">
        <f ca="1">VLOOKUP(IF(RANDBETWEEN(1,100)&lt;=60, 1, IF(RANDBETWEEN(1,100)&lt;=75, 2, 3)),Datos1!$B$62:$C$64,2,FALSE)</f>
        <v>FMCG</v>
      </c>
      <c r="E962" s="1" t="str">
        <f ca="1">VLOOKUP(IF(RANDBETWEEN(1,100)&lt;=70, 1, IF(RANDBETWEEN(1,100)&lt;=70+10, 2, IF(RANDBETWEEN(1,100)&lt;=70+10+10, 3, IF(RANDBETWEEN(1,100)&lt;=70+10+10+10, 4, 5)))),Datos1!$B$66:$C$70,2,FALSE)</f>
        <v>Paid</v>
      </c>
      <c r="F962" s="1" t="str">
        <f>VLOOKUP(B962,Datos1!$F$1:$H$52,2,FALSE)</f>
        <v>Virginia</v>
      </c>
      <c r="G962" s="8">
        <f t="shared" ca="1" si="118"/>
        <v>714711</v>
      </c>
      <c r="H962" s="8">
        <f t="shared" ca="1" si="119"/>
        <v>378796.83</v>
      </c>
      <c r="I962" s="9">
        <f t="shared" ref="I962:I1025" ca="1" si="120">IF(D962="FMCG",(RANDBETWEEN(35,65)/100),IF(D962="Industrial cereal products",(RANDBETWEEN(15,35)/100),(RANDBETWEEN(20,40)/100)))</f>
        <v>0.53</v>
      </c>
      <c r="J962" s="1" t="str">
        <f t="shared" ref="J962:J1025" si="121">IF(TEXT(A962,"MMMM")="enero","January",IF(TEXT(A962,"MMMM")="febrero","February",IF(TEXT(A962,"MMMM")="marzo","March",IF(TEXT(A962,"MMMM")="abril","April",
IF(TEXT(A962,"MMMM")="mayo","May",IF(TEXT(A962,"MMMM")="junio","June",IF(TEXT(A962,"MMMM")="julio","July",IF(TEXT(A962,"MMMM")="agosto","August",
IF(TEXT(A962,"MMMM")="Septiembre","September",IF(TEXT(A962,"MMMM")="Octubre","October",IF(TEXT(A962,"MMMM")="noviembre","November","December")))))))))))</f>
        <v>August</v>
      </c>
      <c r="K962" s="1">
        <f t="shared" ref="K962:K1025" si="122">MONTH(A962)</f>
        <v>8</v>
      </c>
      <c r="L962" s="1" t="str">
        <f t="shared" ref="L962:L1025" si="123">TEXT(A962,"AAAA")</f>
        <v>2021</v>
      </c>
      <c r="M962" s="1">
        <f t="shared" ref="M962:M1025" si="124">WEEKNUM(A962,2)</f>
        <v>34</v>
      </c>
      <c r="N962" s="10">
        <f t="shared" ref="N962:N1025" si="125">INT((MONTH(A962)-1)/3)+1</f>
        <v>3</v>
      </c>
    </row>
    <row r="963" spans="1:14" x14ac:dyDescent="0.25">
      <c r="A963" s="7">
        <v>44427</v>
      </c>
      <c r="B963" s="1" t="s">
        <v>30</v>
      </c>
      <c r="C963" s="1" t="str">
        <f>VLOOKUP(B963,Datos1!$F$1:$H$52,3,FALSE)</f>
        <v>Medium-sized business</v>
      </c>
      <c r="D963" s="1" t="str">
        <f ca="1">VLOOKUP(IF(RANDBETWEEN(1,100)&lt;=60, 1, IF(RANDBETWEEN(1,100)&lt;=75, 2, 3)),Datos1!$B$62:$C$64,2,FALSE)</f>
        <v>FMCG</v>
      </c>
      <c r="E963" s="1" t="str">
        <f ca="1">VLOOKUP(IF(RANDBETWEEN(1,100)&lt;=70, 1, IF(RANDBETWEEN(1,100)&lt;=70+10, 2, IF(RANDBETWEEN(1,100)&lt;=70+10+10, 3, IF(RANDBETWEEN(1,100)&lt;=70+10+10+10, 4, 5)))),Datos1!$B$66:$C$70,2,FALSE)</f>
        <v>Paid</v>
      </c>
      <c r="F963" s="1" t="str">
        <f>VLOOKUP(B963,Datos1!$F$1:$H$52,2,FALSE)</f>
        <v>Washington</v>
      </c>
      <c r="G963" s="8">
        <f t="shared" ref="G963:G1026" ca="1" si="126">IF(C963="Small business",RANDBETWEEN(70000,250000),IF(C963="Medium-sized business",RANDBETWEEN(250000,500000),RANDBETWEEN(500000,1800000)))</f>
        <v>417132</v>
      </c>
      <c r="H963" s="8">
        <f t="shared" ref="H963:H1026" ca="1" si="127">G963*I963</f>
        <v>262793.15999999997</v>
      </c>
      <c r="I963" s="9">
        <f t="shared" ca="1" si="120"/>
        <v>0.63</v>
      </c>
      <c r="J963" s="1" t="str">
        <f t="shared" si="121"/>
        <v>August</v>
      </c>
      <c r="K963" s="1">
        <f t="shared" si="122"/>
        <v>8</v>
      </c>
      <c r="L963" s="1" t="str">
        <f t="shared" si="123"/>
        <v>2021</v>
      </c>
      <c r="M963" s="1">
        <f t="shared" si="124"/>
        <v>34</v>
      </c>
      <c r="N963" s="10">
        <f t="shared" si="125"/>
        <v>3</v>
      </c>
    </row>
    <row r="964" spans="1:14" x14ac:dyDescent="0.25">
      <c r="A964" s="7">
        <v>44428</v>
      </c>
      <c r="B964" s="1" t="s">
        <v>48</v>
      </c>
      <c r="C964" s="1" t="str">
        <f>VLOOKUP(B964,Datos1!$F$1:$H$52,3,FALSE)</f>
        <v>Corporation</v>
      </c>
      <c r="D964" s="1" t="str">
        <f ca="1">VLOOKUP(IF(RANDBETWEEN(1,100)&lt;=60, 1, IF(RANDBETWEEN(1,100)&lt;=75, 2, 3)),Datos1!$B$62:$C$64,2,FALSE)</f>
        <v>FMCG</v>
      </c>
      <c r="E964" s="1" t="str">
        <f ca="1">VLOOKUP(IF(RANDBETWEEN(1,100)&lt;=70, 1, IF(RANDBETWEEN(1,100)&lt;=70+10, 2, IF(RANDBETWEEN(1,100)&lt;=70+10+10, 3, IF(RANDBETWEEN(1,100)&lt;=70+10+10+10, 4, 5)))),Datos1!$B$66:$C$70,2,FALSE)</f>
        <v>Paid</v>
      </c>
      <c r="F964" s="1" t="str">
        <f>VLOOKUP(B964,Datos1!$F$1:$H$52,2,FALSE)</f>
        <v>California</v>
      </c>
      <c r="G964" s="8">
        <f t="shared" ca="1" si="126"/>
        <v>1769560</v>
      </c>
      <c r="H964" s="8">
        <f t="shared" ca="1" si="127"/>
        <v>990953.60000000009</v>
      </c>
      <c r="I964" s="9">
        <f t="shared" ca="1" si="120"/>
        <v>0.56000000000000005</v>
      </c>
      <c r="J964" s="1" t="str">
        <f t="shared" si="121"/>
        <v>August</v>
      </c>
      <c r="K964" s="1">
        <f t="shared" si="122"/>
        <v>8</v>
      </c>
      <c r="L964" s="1" t="str">
        <f t="shared" si="123"/>
        <v>2021</v>
      </c>
      <c r="M964" s="1">
        <f t="shared" si="124"/>
        <v>34</v>
      </c>
      <c r="N964" s="10">
        <f t="shared" si="125"/>
        <v>3</v>
      </c>
    </row>
    <row r="965" spans="1:14" x14ac:dyDescent="0.25">
      <c r="A965" s="7">
        <v>44429</v>
      </c>
      <c r="B965" s="1" t="s">
        <v>15</v>
      </c>
      <c r="C965" s="1" t="str">
        <f>VLOOKUP(B965,Datos1!$F$1:$H$52,3,FALSE)</f>
        <v>Medium-sized business</v>
      </c>
      <c r="D965" s="1" t="str">
        <f ca="1">VLOOKUP(IF(RANDBETWEEN(1,100)&lt;=60, 1, IF(RANDBETWEEN(1,100)&lt;=75, 2, 3)),Datos1!$B$62:$C$64,2,FALSE)</f>
        <v>FMCG</v>
      </c>
      <c r="E965" s="1" t="str">
        <f ca="1">VLOOKUP(IF(RANDBETWEEN(1,100)&lt;=70, 1, IF(RANDBETWEEN(1,100)&lt;=70+10, 2, IF(RANDBETWEEN(1,100)&lt;=70+10+10, 3, IF(RANDBETWEEN(1,100)&lt;=70+10+10+10, 4, 5)))),Datos1!$B$66:$C$70,2,FALSE)</f>
        <v>Paid</v>
      </c>
      <c r="F965" s="1" t="str">
        <f>VLOOKUP(B965,Datos1!$F$1:$H$52,2,FALSE)</f>
        <v>Míchigan</v>
      </c>
      <c r="G965" s="8">
        <f t="shared" ca="1" si="126"/>
        <v>463113</v>
      </c>
      <c r="H965" s="8">
        <f t="shared" ca="1" si="127"/>
        <v>301023.45</v>
      </c>
      <c r="I965" s="9">
        <f t="shared" ca="1" si="120"/>
        <v>0.65</v>
      </c>
      <c r="J965" s="1" t="str">
        <f t="shared" si="121"/>
        <v>August</v>
      </c>
      <c r="K965" s="1">
        <f t="shared" si="122"/>
        <v>8</v>
      </c>
      <c r="L965" s="1" t="str">
        <f t="shared" si="123"/>
        <v>2021</v>
      </c>
      <c r="M965" s="1">
        <f t="shared" si="124"/>
        <v>34</v>
      </c>
      <c r="N965" s="10">
        <f t="shared" si="125"/>
        <v>3</v>
      </c>
    </row>
    <row r="966" spans="1:14" x14ac:dyDescent="0.25">
      <c r="A966" s="7">
        <v>44430</v>
      </c>
      <c r="B966" s="1" t="s">
        <v>40</v>
      </c>
      <c r="C966" s="1" t="str">
        <f>VLOOKUP(B966,Datos1!$F$1:$H$52,3,FALSE)</f>
        <v>Corporation</v>
      </c>
      <c r="D966" s="1" t="str">
        <f ca="1">VLOOKUP(IF(RANDBETWEEN(1,100)&lt;=60, 1, IF(RANDBETWEEN(1,100)&lt;=75, 2, 3)),Datos1!$B$62:$C$64,2,FALSE)</f>
        <v>Contract Manufacturing</v>
      </c>
      <c r="E966" s="1" t="str">
        <f ca="1">VLOOKUP(IF(RANDBETWEEN(1,100)&lt;=70, 1, IF(RANDBETWEEN(1,100)&lt;=70+10, 2, IF(RANDBETWEEN(1,100)&lt;=70+10+10, 3, IF(RANDBETWEEN(1,100)&lt;=70+10+10+10, 4, 5)))),Datos1!$B$66:$C$70,2,FALSE)</f>
        <v>Paid</v>
      </c>
      <c r="F966" s="1" t="str">
        <f>VLOOKUP(B966,Datos1!$F$1:$H$52,2,FALSE)</f>
        <v>Indiana</v>
      </c>
      <c r="G966" s="8">
        <f t="shared" ca="1" si="126"/>
        <v>1285023</v>
      </c>
      <c r="H966" s="8">
        <f t="shared" ca="1" si="127"/>
        <v>359806.44000000006</v>
      </c>
      <c r="I966" s="9">
        <f t="shared" ca="1" si="120"/>
        <v>0.28000000000000003</v>
      </c>
      <c r="J966" s="1" t="str">
        <f t="shared" si="121"/>
        <v>August</v>
      </c>
      <c r="K966" s="1">
        <f t="shared" si="122"/>
        <v>8</v>
      </c>
      <c r="L966" s="1" t="str">
        <f t="shared" si="123"/>
        <v>2021</v>
      </c>
      <c r="M966" s="1">
        <f t="shared" si="124"/>
        <v>34</v>
      </c>
      <c r="N966" s="10">
        <f t="shared" si="125"/>
        <v>3</v>
      </c>
    </row>
    <row r="967" spans="1:14" x14ac:dyDescent="0.25">
      <c r="A967" s="7">
        <v>44431</v>
      </c>
      <c r="B967" s="1" t="s">
        <v>13</v>
      </c>
      <c r="C967" s="1" t="str">
        <f>VLOOKUP(B967,Datos1!$F$1:$H$52,3,FALSE)</f>
        <v>Medium-sized business</v>
      </c>
      <c r="D967" s="1" t="str">
        <f ca="1">VLOOKUP(IF(RANDBETWEEN(1,100)&lt;=60, 1, IF(RANDBETWEEN(1,100)&lt;=75, 2, 3)),Datos1!$B$62:$C$64,2,FALSE)</f>
        <v>FMCG</v>
      </c>
      <c r="E967" s="1" t="str">
        <f ca="1">VLOOKUP(IF(RANDBETWEEN(1,100)&lt;=70, 1, IF(RANDBETWEEN(1,100)&lt;=70+10, 2, IF(RANDBETWEEN(1,100)&lt;=70+10+10, 3, IF(RANDBETWEEN(1,100)&lt;=70+10+10+10, 4, 5)))),Datos1!$B$66:$C$70,2,FALSE)</f>
        <v>Paid</v>
      </c>
      <c r="F967" s="1" t="str">
        <f>VLOOKUP(B967,Datos1!$F$1:$H$52,2,FALSE)</f>
        <v>Carolina del Norte</v>
      </c>
      <c r="G967" s="8">
        <f t="shared" ca="1" si="126"/>
        <v>388454</v>
      </c>
      <c r="H967" s="8">
        <f t="shared" ca="1" si="127"/>
        <v>182573.37999999998</v>
      </c>
      <c r="I967" s="9">
        <f t="shared" ca="1" si="120"/>
        <v>0.47</v>
      </c>
      <c r="J967" s="1" t="str">
        <f t="shared" si="121"/>
        <v>August</v>
      </c>
      <c r="K967" s="1">
        <f t="shared" si="122"/>
        <v>8</v>
      </c>
      <c r="L967" s="1" t="str">
        <f t="shared" si="123"/>
        <v>2021</v>
      </c>
      <c r="M967" s="1">
        <f t="shared" si="124"/>
        <v>35</v>
      </c>
      <c r="N967" s="10">
        <f t="shared" si="125"/>
        <v>3</v>
      </c>
    </row>
    <row r="968" spans="1:14" x14ac:dyDescent="0.25">
      <c r="A968" s="7">
        <v>44432</v>
      </c>
      <c r="B968" s="1" t="s">
        <v>38</v>
      </c>
      <c r="C968" s="1" t="str">
        <f>VLOOKUP(B968,Datos1!$F$1:$H$52,3,FALSE)</f>
        <v>Small business</v>
      </c>
      <c r="D968" s="1" t="str">
        <f ca="1">VLOOKUP(IF(RANDBETWEEN(1,100)&lt;=60, 1, IF(RANDBETWEEN(1,100)&lt;=75, 2, 3)),Datos1!$B$62:$C$64,2,FALSE)</f>
        <v>Contract Manufacturing</v>
      </c>
      <c r="E968" s="1" t="str">
        <f ca="1">VLOOKUP(IF(RANDBETWEEN(1,100)&lt;=70, 1, IF(RANDBETWEEN(1,100)&lt;=70+10, 2, IF(RANDBETWEEN(1,100)&lt;=70+10+10, 3, IF(RANDBETWEEN(1,100)&lt;=70+10+10+10, 4, 5)))),Datos1!$B$66:$C$70,2,FALSE)</f>
        <v>Pending</v>
      </c>
      <c r="F968" s="1" t="str">
        <f>VLOOKUP(B968,Datos1!$F$1:$H$52,2,FALSE)</f>
        <v>Tennessee</v>
      </c>
      <c r="G968" s="8">
        <f t="shared" ca="1" si="126"/>
        <v>204819</v>
      </c>
      <c r="H968" s="8">
        <f t="shared" ca="1" si="127"/>
        <v>57349.320000000007</v>
      </c>
      <c r="I968" s="9">
        <f t="shared" ca="1" si="120"/>
        <v>0.28000000000000003</v>
      </c>
      <c r="J968" s="1" t="str">
        <f t="shared" si="121"/>
        <v>August</v>
      </c>
      <c r="K968" s="1">
        <f t="shared" si="122"/>
        <v>8</v>
      </c>
      <c r="L968" s="1" t="str">
        <f t="shared" si="123"/>
        <v>2021</v>
      </c>
      <c r="M968" s="1">
        <f t="shared" si="124"/>
        <v>35</v>
      </c>
      <c r="N968" s="10">
        <f t="shared" si="125"/>
        <v>3</v>
      </c>
    </row>
    <row r="969" spans="1:14" x14ac:dyDescent="0.25">
      <c r="A969" s="7">
        <v>44433</v>
      </c>
      <c r="B969" s="1" t="s">
        <v>34</v>
      </c>
      <c r="C969" s="1" t="str">
        <f>VLOOKUP(B969,Datos1!$F$1:$H$52,3,FALSE)</f>
        <v>Medium-sized business</v>
      </c>
      <c r="D969" s="1" t="str">
        <f ca="1">VLOOKUP(IF(RANDBETWEEN(1,100)&lt;=60, 1, IF(RANDBETWEEN(1,100)&lt;=75, 2, 3)),Datos1!$B$62:$C$64,2,FALSE)</f>
        <v>FMCG</v>
      </c>
      <c r="E969" s="1" t="str">
        <f ca="1">VLOOKUP(IF(RANDBETWEEN(1,100)&lt;=70, 1, IF(RANDBETWEEN(1,100)&lt;=70+10, 2, IF(RANDBETWEEN(1,100)&lt;=70+10+10, 3, IF(RANDBETWEEN(1,100)&lt;=70+10+10+10, 4, 5)))),Datos1!$B$66:$C$70,2,FALSE)</f>
        <v>Pending</v>
      </c>
      <c r="F969" s="1" t="str">
        <f>VLOOKUP(B969,Datos1!$F$1:$H$52,2,FALSE)</f>
        <v>California</v>
      </c>
      <c r="G969" s="8">
        <f t="shared" ca="1" si="126"/>
        <v>341444</v>
      </c>
      <c r="H969" s="8">
        <f t="shared" ca="1" si="127"/>
        <v>157064.24000000002</v>
      </c>
      <c r="I969" s="9">
        <f t="shared" ca="1" si="120"/>
        <v>0.46</v>
      </c>
      <c r="J969" s="1" t="str">
        <f t="shared" si="121"/>
        <v>August</v>
      </c>
      <c r="K969" s="1">
        <f t="shared" si="122"/>
        <v>8</v>
      </c>
      <c r="L969" s="1" t="str">
        <f t="shared" si="123"/>
        <v>2021</v>
      </c>
      <c r="M969" s="1">
        <f t="shared" si="124"/>
        <v>35</v>
      </c>
      <c r="N969" s="10">
        <f t="shared" si="125"/>
        <v>3</v>
      </c>
    </row>
    <row r="970" spans="1:14" x14ac:dyDescent="0.25">
      <c r="A970" s="7">
        <v>44434</v>
      </c>
      <c r="B970" s="1" t="s">
        <v>47</v>
      </c>
      <c r="C970" s="1" t="str">
        <f>VLOOKUP(B970,Datos1!$F$1:$H$52,3,FALSE)</f>
        <v>Medium-sized business</v>
      </c>
      <c r="D970" s="1" t="str">
        <f ca="1">VLOOKUP(IF(RANDBETWEEN(1,100)&lt;=60, 1, IF(RANDBETWEEN(1,100)&lt;=75, 2, 3)),Datos1!$B$62:$C$64,2,FALSE)</f>
        <v>FMCG</v>
      </c>
      <c r="E970" s="1" t="str">
        <f ca="1">VLOOKUP(IF(RANDBETWEEN(1,100)&lt;=70, 1, IF(RANDBETWEEN(1,100)&lt;=70+10, 2, IF(RANDBETWEEN(1,100)&lt;=70+10+10, 3, IF(RANDBETWEEN(1,100)&lt;=70+10+10+10, 4, 5)))),Datos1!$B$66:$C$70,2,FALSE)</f>
        <v>Paid</v>
      </c>
      <c r="F970" s="1" t="str">
        <f>VLOOKUP(B970,Datos1!$F$1:$H$52,2,FALSE)</f>
        <v>Misuri</v>
      </c>
      <c r="G970" s="8">
        <f t="shared" ca="1" si="126"/>
        <v>434458</v>
      </c>
      <c r="H970" s="8">
        <f t="shared" ca="1" si="127"/>
        <v>225918.16</v>
      </c>
      <c r="I970" s="9">
        <f t="shared" ca="1" si="120"/>
        <v>0.52</v>
      </c>
      <c r="J970" s="1" t="str">
        <f t="shared" si="121"/>
        <v>August</v>
      </c>
      <c r="K970" s="1">
        <f t="shared" si="122"/>
        <v>8</v>
      </c>
      <c r="L970" s="1" t="str">
        <f t="shared" si="123"/>
        <v>2021</v>
      </c>
      <c r="M970" s="1">
        <f t="shared" si="124"/>
        <v>35</v>
      </c>
      <c r="N970" s="10">
        <f t="shared" si="125"/>
        <v>3</v>
      </c>
    </row>
    <row r="971" spans="1:14" x14ac:dyDescent="0.25">
      <c r="A971" s="7">
        <v>44435</v>
      </c>
      <c r="B971" s="1" t="s">
        <v>28</v>
      </c>
      <c r="C971" s="1" t="str">
        <f>VLOOKUP(B971,Datos1!$F$1:$H$52,3,FALSE)</f>
        <v>Corporation</v>
      </c>
      <c r="D971" s="1" t="str">
        <f ca="1">VLOOKUP(IF(RANDBETWEEN(1,100)&lt;=60, 1, IF(RANDBETWEEN(1,100)&lt;=75, 2, 3)),Datos1!$B$62:$C$64,2,FALSE)</f>
        <v>Contract Manufacturing</v>
      </c>
      <c r="E971" s="1" t="str">
        <f ca="1">VLOOKUP(IF(RANDBETWEEN(1,100)&lt;=70, 1, IF(RANDBETWEEN(1,100)&lt;=70+10, 2, IF(RANDBETWEEN(1,100)&lt;=70+10+10, 3, IF(RANDBETWEEN(1,100)&lt;=70+10+10+10, 4, 5)))),Datos1!$B$66:$C$70,2,FALSE)</f>
        <v>Paid</v>
      </c>
      <c r="F971" s="1" t="str">
        <f>VLOOKUP(B971,Datos1!$F$1:$H$52,2,FALSE)</f>
        <v>Texas</v>
      </c>
      <c r="G971" s="8">
        <f t="shared" ca="1" si="126"/>
        <v>1017654</v>
      </c>
      <c r="H971" s="8">
        <f t="shared" ca="1" si="127"/>
        <v>346002.36000000004</v>
      </c>
      <c r="I971" s="9">
        <f t="shared" ca="1" si="120"/>
        <v>0.34</v>
      </c>
      <c r="J971" s="1" t="str">
        <f t="shared" si="121"/>
        <v>August</v>
      </c>
      <c r="K971" s="1">
        <f t="shared" si="122"/>
        <v>8</v>
      </c>
      <c r="L971" s="1" t="str">
        <f t="shared" si="123"/>
        <v>2021</v>
      </c>
      <c r="M971" s="1">
        <f t="shared" si="124"/>
        <v>35</v>
      </c>
      <c r="N971" s="10">
        <f t="shared" si="125"/>
        <v>3</v>
      </c>
    </row>
    <row r="972" spans="1:14" x14ac:dyDescent="0.25">
      <c r="A972" s="7">
        <v>44436</v>
      </c>
      <c r="B972" s="1" t="s">
        <v>45</v>
      </c>
      <c r="C972" s="1" t="str">
        <f>VLOOKUP(B972,Datos1!$F$1:$H$52,3,FALSE)</f>
        <v>Small business</v>
      </c>
      <c r="D972" s="1" t="str">
        <f ca="1">VLOOKUP(IF(RANDBETWEEN(1,100)&lt;=60, 1, IF(RANDBETWEEN(1,100)&lt;=75, 2, 3)),Datos1!$B$62:$C$64,2,FALSE)</f>
        <v>FMCG</v>
      </c>
      <c r="E972" s="1" t="str">
        <f ca="1">VLOOKUP(IF(RANDBETWEEN(1,100)&lt;=70, 1, IF(RANDBETWEEN(1,100)&lt;=70+10, 2, IF(RANDBETWEEN(1,100)&lt;=70+10+10, 3, IF(RANDBETWEEN(1,100)&lt;=70+10+10+10, 4, 5)))),Datos1!$B$66:$C$70,2,FALSE)</f>
        <v>Paid</v>
      </c>
      <c r="F972" s="1" t="str">
        <f>VLOOKUP(B972,Datos1!$F$1:$H$52,2,FALSE)</f>
        <v>Massachusetts</v>
      </c>
      <c r="G972" s="8">
        <f t="shared" ca="1" si="126"/>
        <v>182521</v>
      </c>
      <c r="H972" s="8">
        <f t="shared" ca="1" si="127"/>
        <v>109512.59999999999</v>
      </c>
      <c r="I972" s="9">
        <f t="shared" ca="1" si="120"/>
        <v>0.6</v>
      </c>
      <c r="J972" s="1" t="str">
        <f t="shared" si="121"/>
        <v>August</v>
      </c>
      <c r="K972" s="1">
        <f t="shared" si="122"/>
        <v>8</v>
      </c>
      <c r="L972" s="1" t="str">
        <f t="shared" si="123"/>
        <v>2021</v>
      </c>
      <c r="M972" s="1">
        <f t="shared" si="124"/>
        <v>35</v>
      </c>
      <c r="N972" s="10">
        <f t="shared" si="125"/>
        <v>3</v>
      </c>
    </row>
    <row r="973" spans="1:14" x14ac:dyDescent="0.25">
      <c r="A973" s="7">
        <v>44437</v>
      </c>
      <c r="B973" s="1" t="s">
        <v>60</v>
      </c>
      <c r="C973" s="1" t="str">
        <f>VLOOKUP(B973,Datos1!$F$1:$H$52,3,FALSE)</f>
        <v>Medium-sized business</v>
      </c>
      <c r="D973" s="1" t="str">
        <f ca="1">VLOOKUP(IF(RANDBETWEEN(1,100)&lt;=60, 1, IF(RANDBETWEEN(1,100)&lt;=75, 2, 3)),Datos1!$B$62:$C$64,2,FALSE)</f>
        <v>Contract Manufacturing</v>
      </c>
      <c r="E973" s="1" t="str">
        <f ca="1">VLOOKUP(IF(RANDBETWEEN(1,100)&lt;=70, 1, IF(RANDBETWEEN(1,100)&lt;=70+10, 2, IF(RANDBETWEEN(1,100)&lt;=70+10+10, 3, IF(RANDBETWEEN(1,100)&lt;=70+10+10+10, 4, 5)))),Datos1!$B$66:$C$70,2,FALSE)</f>
        <v>Paid</v>
      </c>
      <c r="F973" s="1" t="str">
        <f>VLOOKUP(B973,Datos1!$F$1:$H$52,2,FALSE)</f>
        <v>Virginia</v>
      </c>
      <c r="G973" s="8">
        <f t="shared" ca="1" si="126"/>
        <v>439334</v>
      </c>
      <c r="H973" s="8">
        <f t="shared" ca="1" si="127"/>
        <v>158160.24</v>
      </c>
      <c r="I973" s="9">
        <f t="shared" ca="1" si="120"/>
        <v>0.36</v>
      </c>
      <c r="J973" s="1" t="str">
        <f t="shared" si="121"/>
        <v>August</v>
      </c>
      <c r="K973" s="1">
        <f t="shared" si="122"/>
        <v>8</v>
      </c>
      <c r="L973" s="1" t="str">
        <f t="shared" si="123"/>
        <v>2021</v>
      </c>
      <c r="M973" s="1">
        <f t="shared" si="124"/>
        <v>35</v>
      </c>
      <c r="N973" s="10">
        <f t="shared" si="125"/>
        <v>3</v>
      </c>
    </row>
    <row r="974" spans="1:14" x14ac:dyDescent="0.25">
      <c r="A974" s="7">
        <v>44438</v>
      </c>
      <c r="B974" s="1" t="s">
        <v>35</v>
      </c>
      <c r="C974" s="1" t="str">
        <f>VLOOKUP(B974,Datos1!$F$1:$H$52,3,FALSE)</f>
        <v>Medium-sized business</v>
      </c>
      <c r="D974" s="1" t="str">
        <f ca="1">VLOOKUP(IF(RANDBETWEEN(1,100)&lt;=60, 1, IF(RANDBETWEEN(1,100)&lt;=75, 2, 3)),Datos1!$B$62:$C$64,2,FALSE)</f>
        <v>FMCG</v>
      </c>
      <c r="E974" s="1" t="str">
        <f ca="1">VLOOKUP(IF(RANDBETWEEN(1,100)&lt;=70, 1, IF(RANDBETWEEN(1,100)&lt;=70+10, 2, IF(RANDBETWEEN(1,100)&lt;=70+10+10, 3, IF(RANDBETWEEN(1,100)&lt;=70+10+10+10, 4, 5)))),Datos1!$B$66:$C$70,2,FALSE)</f>
        <v>Paid</v>
      </c>
      <c r="F974" s="1" t="str">
        <f>VLOOKUP(B974,Datos1!$F$1:$H$52,2,FALSE)</f>
        <v>Ohio</v>
      </c>
      <c r="G974" s="8">
        <f t="shared" ca="1" si="126"/>
        <v>459897</v>
      </c>
      <c r="H974" s="8">
        <f t="shared" ca="1" si="127"/>
        <v>193156.74</v>
      </c>
      <c r="I974" s="9">
        <f t="shared" ca="1" si="120"/>
        <v>0.42</v>
      </c>
      <c r="J974" s="1" t="str">
        <f t="shared" si="121"/>
        <v>August</v>
      </c>
      <c r="K974" s="1">
        <f t="shared" si="122"/>
        <v>8</v>
      </c>
      <c r="L974" s="1" t="str">
        <f t="shared" si="123"/>
        <v>2021</v>
      </c>
      <c r="M974" s="1">
        <f t="shared" si="124"/>
        <v>36</v>
      </c>
      <c r="N974" s="10">
        <f t="shared" si="125"/>
        <v>3</v>
      </c>
    </row>
    <row r="975" spans="1:14" x14ac:dyDescent="0.25">
      <c r="A975" s="7">
        <v>44439</v>
      </c>
      <c r="B975" s="1" t="s">
        <v>12</v>
      </c>
      <c r="C975" s="1" t="str">
        <f>VLOOKUP(B975,Datos1!$F$1:$H$52,3,FALSE)</f>
        <v>Corporation</v>
      </c>
      <c r="D975" s="1" t="str">
        <f ca="1">VLOOKUP(IF(RANDBETWEEN(1,100)&lt;=60, 1, IF(RANDBETWEEN(1,100)&lt;=75, 2, 3)),Datos1!$B$62:$C$64,2,FALSE)</f>
        <v>FMCG</v>
      </c>
      <c r="E975" s="1" t="str">
        <f ca="1">VLOOKUP(IF(RANDBETWEEN(1,100)&lt;=70, 1, IF(RANDBETWEEN(1,100)&lt;=70+10, 2, IF(RANDBETWEEN(1,100)&lt;=70+10+10, 3, IF(RANDBETWEEN(1,100)&lt;=70+10+10+10, 4, 5)))),Datos1!$B$66:$C$70,2,FALSE)</f>
        <v>Paid</v>
      </c>
      <c r="F975" s="1" t="str">
        <f>VLOOKUP(B975,Datos1!$F$1:$H$52,2,FALSE)</f>
        <v>Washington</v>
      </c>
      <c r="G975" s="8">
        <f t="shared" ca="1" si="126"/>
        <v>591286</v>
      </c>
      <c r="H975" s="8">
        <f t="shared" ca="1" si="127"/>
        <v>277904.42</v>
      </c>
      <c r="I975" s="9">
        <f t="shared" ca="1" si="120"/>
        <v>0.47</v>
      </c>
      <c r="J975" s="1" t="str">
        <f t="shared" si="121"/>
        <v>August</v>
      </c>
      <c r="K975" s="1">
        <f t="shared" si="122"/>
        <v>8</v>
      </c>
      <c r="L975" s="1" t="str">
        <f t="shared" si="123"/>
        <v>2021</v>
      </c>
      <c r="M975" s="1">
        <f t="shared" si="124"/>
        <v>36</v>
      </c>
      <c r="N975" s="10">
        <f t="shared" si="125"/>
        <v>3</v>
      </c>
    </row>
    <row r="976" spans="1:14" x14ac:dyDescent="0.25">
      <c r="A976" s="7">
        <v>44440</v>
      </c>
      <c r="B976" s="1" t="s">
        <v>58</v>
      </c>
      <c r="C976" s="1" t="str">
        <f>VLOOKUP(B976,Datos1!$F$1:$H$52,3,FALSE)</f>
        <v>Corporation</v>
      </c>
      <c r="D976" s="1" t="str">
        <f ca="1">VLOOKUP(IF(RANDBETWEEN(1,100)&lt;=60, 1, IF(RANDBETWEEN(1,100)&lt;=75, 2, 3)),Datos1!$B$62:$C$64,2,FALSE)</f>
        <v>Industrial cereal products</v>
      </c>
      <c r="E976" s="1" t="str">
        <f ca="1">VLOOKUP(IF(RANDBETWEEN(1,100)&lt;=70, 1, IF(RANDBETWEEN(1,100)&lt;=70+10, 2, IF(RANDBETWEEN(1,100)&lt;=70+10+10, 3, IF(RANDBETWEEN(1,100)&lt;=70+10+10+10, 4, 5)))),Datos1!$B$66:$C$70,2,FALSE)</f>
        <v>Paid</v>
      </c>
      <c r="F976" s="1" t="str">
        <f>VLOOKUP(B976,Datos1!$F$1:$H$52,2,FALSE)</f>
        <v>Míchigan</v>
      </c>
      <c r="G976" s="8">
        <f t="shared" ca="1" si="126"/>
        <v>1121165</v>
      </c>
      <c r="H976" s="8">
        <f t="shared" ca="1" si="127"/>
        <v>224233</v>
      </c>
      <c r="I976" s="9">
        <f t="shared" ca="1" si="120"/>
        <v>0.2</v>
      </c>
      <c r="J976" s="1" t="str">
        <f t="shared" si="121"/>
        <v>September</v>
      </c>
      <c r="K976" s="1">
        <f t="shared" si="122"/>
        <v>9</v>
      </c>
      <c r="L976" s="1" t="str">
        <f t="shared" si="123"/>
        <v>2021</v>
      </c>
      <c r="M976" s="1">
        <f t="shared" si="124"/>
        <v>36</v>
      </c>
      <c r="N976" s="10">
        <f t="shared" si="125"/>
        <v>3</v>
      </c>
    </row>
    <row r="977" spans="1:14" x14ac:dyDescent="0.25">
      <c r="A977" s="7">
        <v>44441</v>
      </c>
      <c r="B977" s="1" t="s">
        <v>26</v>
      </c>
      <c r="C977" s="1" t="str">
        <f>VLOOKUP(B977,Datos1!$F$1:$H$52,3,FALSE)</f>
        <v>Corporation</v>
      </c>
      <c r="D977" s="1" t="str">
        <f ca="1">VLOOKUP(IF(RANDBETWEEN(1,100)&lt;=60, 1, IF(RANDBETWEEN(1,100)&lt;=75, 2, 3)),Datos1!$B$62:$C$64,2,FALSE)</f>
        <v>Contract Manufacturing</v>
      </c>
      <c r="E977" s="1" t="str">
        <f ca="1">VLOOKUP(IF(RANDBETWEEN(1,100)&lt;=70, 1, IF(RANDBETWEEN(1,100)&lt;=70+10, 2, IF(RANDBETWEEN(1,100)&lt;=70+10+10, 3, IF(RANDBETWEEN(1,100)&lt;=70+10+10+10, 4, 5)))),Datos1!$B$66:$C$70,2,FALSE)</f>
        <v>Paid</v>
      </c>
      <c r="F977" s="1" t="str">
        <f>VLOOKUP(B977,Datos1!$F$1:$H$52,2,FALSE)</f>
        <v>Nueva Jersey</v>
      </c>
      <c r="G977" s="8">
        <f t="shared" ca="1" si="126"/>
        <v>1334248</v>
      </c>
      <c r="H977" s="8">
        <f t="shared" ca="1" si="127"/>
        <v>280192.08</v>
      </c>
      <c r="I977" s="9">
        <f t="shared" ca="1" si="120"/>
        <v>0.21</v>
      </c>
      <c r="J977" s="1" t="str">
        <f t="shared" si="121"/>
        <v>September</v>
      </c>
      <c r="K977" s="1">
        <f t="shared" si="122"/>
        <v>9</v>
      </c>
      <c r="L977" s="1" t="str">
        <f t="shared" si="123"/>
        <v>2021</v>
      </c>
      <c r="M977" s="1">
        <f t="shared" si="124"/>
        <v>36</v>
      </c>
      <c r="N977" s="10">
        <f t="shared" si="125"/>
        <v>3</v>
      </c>
    </row>
    <row r="978" spans="1:14" x14ac:dyDescent="0.25">
      <c r="A978" s="7">
        <v>44442</v>
      </c>
      <c r="B978" s="1" t="s">
        <v>28</v>
      </c>
      <c r="C978" s="1" t="str">
        <f>VLOOKUP(B978,Datos1!$F$1:$H$52,3,FALSE)</f>
        <v>Corporation</v>
      </c>
      <c r="D978" s="1" t="str">
        <f ca="1">VLOOKUP(IF(RANDBETWEEN(1,100)&lt;=60, 1, IF(RANDBETWEEN(1,100)&lt;=75, 2, 3)),Datos1!$B$62:$C$64,2,FALSE)</f>
        <v>FMCG</v>
      </c>
      <c r="E978" s="1" t="str">
        <f ca="1">VLOOKUP(IF(RANDBETWEEN(1,100)&lt;=70, 1, IF(RANDBETWEEN(1,100)&lt;=70+10, 2, IF(RANDBETWEEN(1,100)&lt;=70+10+10, 3, IF(RANDBETWEEN(1,100)&lt;=70+10+10+10, 4, 5)))),Datos1!$B$66:$C$70,2,FALSE)</f>
        <v>Pending</v>
      </c>
      <c r="F978" s="1" t="str">
        <f>VLOOKUP(B978,Datos1!$F$1:$H$52,2,FALSE)</f>
        <v>Texas</v>
      </c>
      <c r="G978" s="8">
        <f t="shared" ca="1" si="126"/>
        <v>738852</v>
      </c>
      <c r="H978" s="8">
        <f t="shared" ca="1" si="127"/>
        <v>310317.83999999997</v>
      </c>
      <c r="I978" s="9">
        <f t="shared" ca="1" si="120"/>
        <v>0.42</v>
      </c>
      <c r="J978" s="1" t="str">
        <f t="shared" si="121"/>
        <v>September</v>
      </c>
      <c r="K978" s="1">
        <f t="shared" si="122"/>
        <v>9</v>
      </c>
      <c r="L978" s="1" t="str">
        <f t="shared" si="123"/>
        <v>2021</v>
      </c>
      <c r="M978" s="1">
        <f t="shared" si="124"/>
        <v>36</v>
      </c>
      <c r="N978" s="10">
        <f t="shared" si="125"/>
        <v>3</v>
      </c>
    </row>
    <row r="979" spans="1:14" x14ac:dyDescent="0.25">
      <c r="A979" s="7">
        <v>44443</v>
      </c>
      <c r="B979" s="1" t="s">
        <v>42</v>
      </c>
      <c r="C979" s="1" t="str">
        <f>VLOOKUP(B979,Datos1!$F$1:$H$52,3,FALSE)</f>
        <v>Corporation</v>
      </c>
      <c r="D979" s="1" t="str">
        <f ca="1">VLOOKUP(IF(RANDBETWEEN(1,100)&lt;=60, 1, IF(RANDBETWEEN(1,100)&lt;=75, 2, 3)),Datos1!$B$62:$C$64,2,FALSE)</f>
        <v>Industrial cereal products</v>
      </c>
      <c r="E979" s="1" t="str">
        <f ca="1">VLOOKUP(IF(RANDBETWEEN(1,100)&lt;=70, 1, IF(RANDBETWEEN(1,100)&lt;=70+10, 2, IF(RANDBETWEEN(1,100)&lt;=70+10+10, 3, IF(RANDBETWEEN(1,100)&lt;=70+10+10+10, 4, 5)))),Datos1!$B$66:$C$70,2,FALSE)</f>
        <v>Paid</v>
      </c>
      <c r="F979" s="1" t="str">
        <f>VLOOKUP(B979,Datos1!$F$1:$H$52,2,FALSE)</f>
        <v>Wisconsin</v>
      </c>
      <c r="G979" s="8">
        <f t="shared" ca="1" si="126"/>
        <v>1678056</v>
      </c>
      <c r="H979" s="8">
        <f t="shared" ca="1" si="127"/>
        <v>486636.24</v>
      </c>
      <c r="I979" s="9">
        <f t="shared" ca="1" si="120"/>
        <v>0.28999999999999998</v>
      </c>
      <c r="J979" s="1" t="str">
        <f t="shared" si="121"/>
        <v>September</v>
      </c>
      <c r="K979" s="1">
        <f t="shared" si="122"/>
        <v>9</v>
      </c>
      <c r="L979" s="1" t="str">
        <f t="shared" si="123"/>
        <v>2021</v>
      </c>
      <c r="M979" s="1">
        <f t="shared" si="124"/>
        <v>36</v>
      </c>
      <c r="N979" s="10">
        <f t="shared" si="125"/>
        <v>3</v>
      </c>
    </row>
    <row r="980" spans="1:14" x14ac:dyDescent="0.25">
      <c r="A980" s="7">
        <v>44444</v>
      </c>
      <c r="B980" s="1" t="s">
        <v>27</v>
      </c>
      <c r="C980" s="1" t="str">
        <f>VLOOKUP(B980,Datos1!$F$1:$H$52,3,FALSE)</f>
        <v>Corporation</v>
      </c>
      <c r="D980" s="1" t="str">
        <f ca="1">VLOOKUP(IF(RANDBETWEEN(1,100)&lt;=60, 1, IF(RANDBETWEEN(1,100)&lt;=75, 2, 3)),Datos1!$B$62:$C$64,2,FALSE)</f>
        <v>FMCG</v>
      </c>
      <c r="E980" s="1" t="str">
        <f ca="1">VLOOKUP(IF(RANDBETWEEN(1,100)&lt;=70, 1, IF(RANDBETWEEN(1,100)&lt;=70+10, 2, IF(RANDBETWEEN(1,100)&lt;=70+10+10, 3, IF(RANDBETWEEN(1,100)&lt;=70+10+10+10, 4, 5)))),Datos1!$B$66:$C$70,2,FALSE)</f>
        <v>Pending</v>
      </c>
      <c r="F980" s="1" t="str">
        <f>VLOOKUP(B980,Datos1!$F$1:$H$52,2,FALSE)</f>
        <v>Virginia</v>
      </c>
      <c r="G980" s="8">
        <f t="shared" ca="1" si="126"/>
        <v>572740</v>
      </c>
      <c r="H980" s="8">
        <f t="shared" ca="1" si="127"/>
        <v>246278.19999999998</v>
      </c>
      <c r="I980" s="9">
        <f t="shared" ca="1" si="120"/>
        <v>0.43</v>
      </c>
      <c r="J980" s="1" t="str">
        <f t="shared" si="121"/>
        <v>September</v>
      </c>
      <c r="K980" s="1">
        <f t="shared" si="122"/>
        <v>9</v>
      </c>
      <c r="L980" s="1" t="str">
        <f t="shared" si="123"/>
        <v>2021</v>
      </c>
      <c r="M980" s="1">
        <f t="shared" si="124"/>
        <v>36</v>
      </c>
      <c r="N980" s="10">
        <f t="shared" si="125"/>
        <v>3</v>
      </c>
    </row>
    <row r="981" spans="1:14" x14ac:dyDescent="0.25">
      <c r="A981" s="7">
        <v>44445</v>
      </c>
      <c r="B981" s="1" t="s">
        <v>24</v>
      </c>
      <c r="C981" s="1" t="str">
        <f>VLOOKUP(B981,Datos1!$F$1:$H$52,3,FALSE)</f>
        <v>Medium-sized business</v>
      </c>
      <c r="D981" s="1" t="str">
        <f ca="1">VLOOKUP(IF(RANDBETWEEN(1,100)&lt;=60, 1, IF(RANDBETWEEN(1,100)&lt;=75, 2, 3)),Datos1!$B$62:$C$64,2,FALSE)</f>
        <v>Contract Manufacturing</v>
      </c>
      <c r="E981" s="1" t="str">
        <f ca="1">VLOOKUP(IF(RANDBETWEEN(1,100)&lt;=70, 1, IF(RANDBETWEEN(1,100)&lt;=70+10, 2, IF(RANDBETWEEN(1,100)&lt;=70+10+10, 3, IF(RANDBETWEEN(1,100)&lt;=70+10+10+10, 4, 5)))),Datos1!$B$66:$C$70,2,FALSE)</f>
        <v>Pending</v>
      </c>
      <c r="F981" s="1" t="str">
        <f>VLOOKUP(B981,Datos1!$F$1:$H$52,2,FALSE)</f>
        <v>Misuri</v>
      </c>
      <c r="G981" s="8">
        <f t="shared" ca="1" si="126"/>
        <v>306169</v>
      </c>
      <c r="H981" s="8">
        <f t="shared" ca="1" si="127"/>
        <v>88789.01</v>
      </c>
      <c r="I981" s="9">
        <f t="shared" ca="1" si="120"/>
        <v>0.28999999999999998</v>
      </c>
      <c r="J981" s="1" t="str">
        <f t="shared" si="121"/>
        <v>September</v>
      </c>
      <c r="K981" s="1">
        <f t="shared" si="122"/>
        <v>9</v>
      </c>
      <c r="L981" s="1" t="str">
        <f t="shared" si="123"/>
        <v>2021</v>
      </c>
      <c r="M981" s="1">
        <f t="shared" si="124"/>
        <v>37</v>
      </c>
      <c r="N981" s="10">
        <f t="shared" si="125"/>
        <v>3</v>
      </c>
    </row>
    <row r="982" spans="1:14" x14ac:dyDescent="0.25">
      <c r="A982" s="7">
        <v>44446</v>
      </c>
      <c r="B982" s="1" t="s">
        <v>15</v>
      </c>
      <c r="C982" s="1" t="str">
        <f>VLOOKUP(B982,Datos1!$F$1:$H$52,3,FALSE)</f>
        <v>Medium-sized business</v>
      </c>
      <c r="D982" s="1" t="str">
        <f ca="1">VLOOKUP(IF(RANDBETWEEN(1,100)&lt;=60, 1, IF(RANDBETWEEN(1,100)&lt;=75, 2, 3)),Datos1!$B$62:$C$64,2,FALSE)</f>
        <v>FMCG</v>
      </c>
      <c r="E982" s="1" t="str">
        <f ca="1">VLOOKUP(IF(RANDBETWEEN(1,100)&lt;=70, 1, IF(RANDBETWEEN(1,100)&lt;=70+10, 2, IF(RANDBETWEEN(1,100)&lt;=70+10+10, 3, IF(RANDBETWEEN(1,100)&lt;=70+10+10+10, 4, 5)))),Datos1!$B$66:$C$70,2,FALSE)</f>
        <v>Paid</v>
      </c>
      <c r="F982" s="1" t="str">
        <f>VLOOKUP(B982,Datos1!$F$1:$H$52,2,FALSE)</f>
        <v>Míchigan</v>
      </c>
      <c r="G982" s="8">
        <f t="shared" ca="1" si="126"/>
        <v>397928</v>
      </c>
      <c r="H982" s="8">
        <f t="shared" ca="1" si="127"/>
        <v>226818.96</v>
      </c>
      <c r="I982" s="9">
        <f t="shared" ca="1" si="120"/>
        <v>0.56999999999999995</v>
      </c>
      <c r="J982" s="1" t="str">
        <f t="shared" si="121"/>
        <v>September</v>
      </c>
      <c r="K982" s="1">
        <f t="shared" si="122"/>
        <v>9</v>
      </c>
      <c r="L982" s="1" t="str">
        <f t="shared" si="123"/>
        <v>2021</v>
      </c>
      <c r="M982" s="1">
        <f t="shared" si="124"/>
        <v>37</v>
      </c>
      <c r="N982" s="10">
        <f t="shared" si="125"/>
        <v>3</v>
      </c>
    </row>
    <row r="983" spans="1:14" x14ac:dyDescent="0.25">
      <c r="A983" s="7">
        <v>44447</v>
      </c>
      <c r="B983" s="1" t="s">
        <v>20</v>
      </c>
      <c r="C983" s="1" t="str">
        <f>VLOOKUP(B983,Datos1!$F$1:$H$52,3,FALSE)</f>
        <v>Corporation</v>
      </c>
      <c r="D983" s="1" t="str">
        <f ca="1">VLOOKUP(IF(RANDBETWEEN(1,100)&lt;=60, 1, IF(RANDBETWEEN(1,100)&lt;=75, 2, 3)),Datos1!$B$62:$C$64,2,FALSE)</f>
        <v>Contract Manufacturing</v>
      </c>
      <c r="E983" s="1" t="str">
        <f ca="1">VLOOKUP(IF(RANDBETWEEN(1,100)&lt;=70, 1, IF(RANDBETWEEN(1,100)&lt;=70+10, 2, IF(RANDBETWEEN(1,100)&lt;=70+10+10, 3, IF(RANDBETWEEN(1,100)&lt;=70+10+10+10, 4, 5)))),Datos1!$B$66:$C$70,2,FALSE)</f>
        <v>Paid</v>
      </c>
      <c r="F983" s="1" t="str">
        <f>VLOOKUP(B983,Datos1!$F$1:$H$52,2,FALSE)</f>
        <v>Georgia</v>
      </c>
      <c r="G983" s="8">
        <f t="shared" ca="1" si="126"/>
        <v>621395</v>
      </c>
      <c r="H983" s="8">
        <f t="shared" ca="1" si="127"/>
        <v>192632.45</v>
      </c>
      <c r="I983" s="9">
        <f t="shared" ca="1" si="120"/>
        <v>0.31</v>
      </c>
      <c r="J983" s="1" t="str">
        <f t="shared" si="121"/>
        <v>September</v>
      </c>
      <c r="K983" s="1">
        <f t="shared" si="122"/>
        <v>9</v>
      </c>
      <c r="L983" s="1" t="str">
        <f t="shared" si="123"/>
        <v>2021</v>
      </c>
      <c r="M983" s="1">
        <f t="shared" si="124"/>
        <v>37</v>
      </c>
      <c r="N983" s="10">
        <f t="shared" si="125"/>
        <v>3</v>
      </c>
    </row>
    <row r="984" spans="1:14" x14ac:dyDescent="0.25">
      <c r="A984" s="7">
        <v>44448</v>
      </c>
      <c r="B984" s="1" t="s">
        <v>57</v>
      </c>
      <c r="C984" s="1" t="str">
        <f>VLOOKUP(B984,Datos1!$F$1:$H$52,3,FALSE)</f>
        <v>Small business</v>
      </c>
      <c r="D984" s="1" t="str">
        <f ca="1">VLOOKUP(IF(RANDBETWEEN(1,100)&lt;=60, 1, IF(RANDBETWEEN(1,100)&lt;=75, 2, 3)),Datos1!$B$62:$C$64,2,FALSE)</f>
        <v>Contract Manufacturing</v>
      </c>
      <c r="E984" s="1" t="str">
        <f ca="1">VLOOKUP(IF(RANDBETWEEN(1,100)&lt;=70, 1, IF(RANDBETWEEN(1,100)&lt;=70+10, 2, IF(RANDBETWEEN(1,100)&lt;=70+10+10, 3, IF(RANDBETWEEN(1,100)&lt;=70+10+10+10, 4, 5)))),Datos1!$B$66:$C$70,2,FALSE)</f>
        <v>Paid</v>
      </c>
      <c r="F984" s="1" t="str">
        <f>VLOOKUP(B984,Datos1!$F$1:$H$52,2,FALSE)</f>
        <v>Florida</v>
      </c>
      <c r="G984" s="8">
        <f t="shared" ca="1" si="126"/>
        <v>210668</v>
      </c>
      <c r="H984" s="8">
        <f t="shared" ca="1" si="127"/>
        <v>82160.52</v>
      </c>
      <c r="I984" s="9">
        <f t="shared" ca="1" si="120"/>
        <v>0.39</v>
      </c>
      <c r="J984" s="1" t="str">
        <f t="shared" si="121"/>
        <v>September</v>
      </c>
      <c r="K984" s="1">
        <f t="shared" si="122"/>
        <v>9</v>
      </c>
      <c r="L984" s="1" t="str">
        <f t="shared" si="123"/>
        <v>2021</v>
      </c>
      <c r="M984" s="1">
        <f t="shared" si="124"/>
        <v>37</v>
      </c>
      <c r="N984" s="10">
        <f t="shared" si="125"/>
        <v>3</v>
      </c>
    </row>
    <row r="985" spans="1:14" x14ac:dyDescent="0.25">
      <c r="A985" s="7">
        <v>44449</v>
      </c>
      <c r="B985" s="1" t="s">
        <v>39</v>
      </c>
      <c r="C985" s="1" t="str">
        <f>VLOOKUP(B985,Datos1!$F$1:$H$52,3,FALSE)</f>
        <v>Corporation</v>
      </c>
      <c r="D985" s="1" t="str">
        <f ca="1">VLOOKUP(IF(RANDBETWEEN(1,100)&lt;=60, 1, IF(RANDBETWEEN(1,100)&lt;=75, 2, 3)),Datos1!$B$62:$C$64,2,FALSE)</f>
        <v>FMCG</v>
      </c>
      <c r="E985" s="1" t="str">
        <f ca="1">VLOOKUP(IF(RANDBETWEEN(1,100)&lt;=70, 1, IF(RANDBETWEEN(1,100)&lt;=70+10, 2, IF(RANDBETWEEN(1,100)&lt;=70+10+10, 3, IF(RANDBETWEEN(1,100)&lt;=70+10+10+10, 4, 5)))),Datos1!$B$66:$C$70,2,FALSE)</f>
        <v>Paid</v>
      </c>
      <c r="F985" s="1" t="str">
        <f>VLOOKUP(B985,Datos1!$F$1:$H$52,2,FALSE)</f>
        <v>Misuri</v>
      </c>
      <c r="G985" s="8">
        <f t="shared" ca="1" si="126"/>
        <v>878049</v>
      </c>
      <c r="H985" s="8">
        <f t="shared" ca="1" si="127"/>
        <v>561951.36</v>
      </c>
      <c r="I985" s="9">
        <f t="shared" ca="1" si="120"/>
        <v>0.64</v>
      </c>
      <c r="J985" s="1" t="str">
        <f t="shared" si="121"/>
        <v>September</v>
      </c>
      <c r="K985" s="1">
        <f t="shared" si="122"/>
        <v>9</v>
      </c>
      <c r="L985" s="1" t="str">
        <f t="shared" si="123"/>
        <v>2021</v>
      </c>
      <c r="M985" s="1">
        <f t="shared" si="124"/>
        <v>37</v>
      </c>
      <c r="N985" s="10">
        <f t="shared" si="125"/>
        <v>3</v>
      </c>
    </row>
    <row r="986" spans="1:14" x14ac:dyDescent="0.25">
      <c r="A986" s="7">
        <v>44450</v>
      </c>
      <c r="B986" s="1" t="s">
        <v>13</v>
      </c>
      <c r="C986" s="1" t="str">
        <f>VLOOKUP(B986,Datos1!$F$1:$H$52,3,FALSE)</f>
        <v>Medium-sized business</v>
      </c>
      <c r="D986" s="1" t="str">
        <f ca="1">VLOOKUP(IF(RANDBETWEEN(1,100)&lt;=60, 1, IF(RANDBETWEEN(1,100)&lt;=75, 2, 3)),Datos1!$B$62:$C$64,2,FALSE)</f>
        <v>FMCG</v>
      </c>
      <c r="E986" s="1" t="str">
        <f ca="1">VLOOKUP(IF(RANDBETWEEN(1,100)&lt;=70, 1, IF(RANDBETWEEN(1,100)&lt;=70+10, 2, IF(RANDBETWEEN(1,100)&lt;=70+10+10, 3, IF(RANDBETWEEN(1,100)&lt;=70+10+10+10, 4, 5)))),Datos1!$B$66:$C$70,2,FALSE)</f>
        <v>Pending</v>
      </c>
      <c r="F986" s="1" t="str">
        <f>VLOOKUP(B986,Datos1!$F$1:$H$52,2,FALSE)</f>
        <v>Carolina del Norte</v>
      </c>
      <c r="G986" s="8">
        <f t="shared" ca="1" si="126"/>
        <v>302966</v>
      </c>
      <c r="H986" s="8">
        <f t="shared" ca="1" si="127"/>
        <v>133305.04</v>
      </c>
      <c r="I986" s="9">
        <f t="shared" ca="1" si="120"/>
        <v>0.44</v>
      </c>
      <c r="J986" s="1" t="str">
        <f t="shared" si="121"/>
        <v>September</v>
      </c>
      <c r="K986" s="1">
        <f t="shared" si="122"/>
        <v>9</v>
      </c>
      <c r="L986" s="1" t="str">
        <f t="shared" si="123"/>
        <v>2021</v>
      </c>
      <c r="M986" s="1">
        <f t="shared" si="124"/>
        <v>37</v>
      </c>
      <c r="N986" s="10">
        <f t="shared" si="125"/>
        <v>3</v>
      </c>
    </row>
    <row r="987" spans="1:14" x14ac:dyDescent="0.25">
      <c r="A987" s="7">
        <v>44451</v>
      </c>
      <c r="B987" s="1" t="s">
        <v>57</v>
      </c>
      <c r="C987" s="1" t="str">
        <f>VLOOKUP(B987,Datos1!$F$1:$H$52,3,FALSE)</f>
        <v>Small business</v>
      </c>
      <c r="D987" s="1" t="str">
        <f ca="1">VLOOKUP(IF(RANDBETWEEN(1,100)&lt;=60, 1, IF(RANDBETWEEN(1,100)&lt;=75, 2, 3)),Datos1!$B$62:$C$64,2,FALSE)</f>
        <v>FMCG</v>
      </c>
      <c r="E987" s="1" t="str">
        <f ca="1">VLOOKUP(IF(RANDBETWEEN(1,100)&lt;=70, 1, IF(RANDBETWEEN(1,100)&lt;=70+10, 2, IF(RANDBETWEEN(1,100)&lt;=70+10+10, 3, IF(RANDBETWEEN(1,100)&lt;=70+10+10+10, 4, 5)))),Datos1!$B$66:$C$70,2,FALSE)</f>
        <v>Paid</v>
      </c>
      <c r="F987" s="1" t="str">
        <f>VLOOKUP(B987,Datos1!$F$1:$H$52,2,FALSE)</f>
        <v>Florida</v>
      </c>
      <c r="G987" s="8">
        <f t="shared" ca="1" si="126"/>
        <v>78692</v>
      </c>
      <c r="H987" s="8">
        <f t="shared" ca="1" si="127"/>
        <v>45641.359999999993</v>
      </c>
      <c r="I987" s="9">
        <f t="shared" ca="1" si="120"/>
        <v>0.57999999999999996</v>
      </c>
      <c r="J987" s="1" t="str">
        <f t="shared" si="121"/>
        <v>September</v>
      </c>
      <c r="K987" s="1">
        <f t="shared" si="122"/>
        <v>9</v>
      </c>
      <c r="L987" s="1" t="str">
        <f t="shared" si="123"/>
        <v>2021</v>
      </c>
      <c r="M987" s="1">
        <f t="shared" si="124"/>
        <v>37</v>
      </c>
      <c r="N987" s="10">
        <f t="shared" si="125"/>
        <v>3</v>
      </c>
    </row>
    <row r="988" spans="1:14" x14ac:dyDescent="0.25">
      <c r="A988" s="7">
        <v>44452</v>
      </c>
      <c r="B988" s="1" t="s">
        <v>52</v>
      </c>
      <c r="C988" s="1" t="str">
        <f>VLOOKUP(B988,Datos1!$F$1:$H$52,3,FALSE)</f>
        <v>Corporation</v>
      </c>
      <c r="D988" s="1" t="str">
        <f ca="1">VLOOKUP(IF(RANDBETWEEN(1,100)&lt;=60, 1, IF(RANDBETWEEN(1,100)&lt;=75, 2, 3)),Datos1!$B$62:$C$64,2,FALSE)</f>
        <v>Industrial cereal products</v>
      </c>
      <c r="E988" s="1" t="str">
        <f ca="1">VLOOKUP(IF(RANDBETWEEN(1,100)&lt;=70, 1, IF(RANDBETWEEN(1,100)&lt;=70+10, 2, IF(RANDBETWEEN(1,100)&lt;=70+10+10, 3, IF(RANDBETWEEN(1,100)&lt;=70+10+10+10, 4, 5)))),Datos1!$B$66:$C$70,2,FALSE)</f>
        <v>Paid</v>
      </c>
      <c r="F988" s="1" t="str">
        <f>VLOOKUP(B988,Datos1!$F$1:$H$52,2,FALSE)</f>
        <v>Texas</v>
      </c>
      <c r="G988" s="8">
        <f t="shared" ca="1" si="126"/>
        <v>1244954</v>
      </c>
      <c r="H988" s="8">
        <f t="shared" ca="1" si="127"/>
        <v>410834.82</v>
      </c>
      <c r="I988" s="9">
        <f t="shared" ca="1" si="120"/>
        <v>0.33</v>
      </c>
      <c r="J988" s="1" t="str">
        <f t="shared" si="121"/>
        <v>September</v>
      </c>
      <c r="K988" s="1">
        <f t="shared" si="122"/>
        <v>9</v>
      </c>
      <c r="L988" s="1" t="str">
        <f t="shared" si="123"/>
        <v>2021</v>
      </c>
      <c r="M988" s="1">
        <f t="shared" si="124"/>
        <v>38</v>
      </c>
      <c r="N988" s="10">
        <f t="shared" si="125"/>
        <v>3</v>
      </c>
    </row>
    <row r="989" spans="1:14" x14ac:dyDescent="0.25">
      <c r="A989" s="7">
        <v>44453</v>
      </c>
      <c r="B989" s="1" t="s">
        <v>56</v>
      </c>
      <c r="C989" s="1" t="str">
        <f>VLOOKUP(B989,Datos1!$F$1:$H$52,3,FALSE)</f>
        <v>Small business</v>
      </c>
      <c r="D989" s="1" t="str">
        <f ca="1">VLOOKUP(IF(RANDBETWEEN(1,100)&lt;=60, 1, IF(RANDBETWEEN(1,100)&lt;=75, 2, 3)),Datos1!$B$62:$C$64,2,FALSE)</f>
        <v>FMCG</v>
      </c>
      <c r="E989" s="1" t="str">
        <f ca="1">VLOOKUP(IF(RANDBETWEEN(1,100)&lt;=70, 1, IF(RANDBETWEEN(1,100)&lt;=70+10, 2, IF(RANDBETWEEN(1,100)&lt;=70+10+10, 3, IF(RANDBETWEEN(1,100)&lt;=70+10+10+10, 4, 5)))),Datos1!$B$66:$C$70,2,FALSE)</f>
        <v>Pending</v>
      </c>
      <c r="F989" s="1" t="str">
        <f>VLOOKUP(B989,Datos1!$F$1:$H$52,2,FALSE)</f>
        <v>Illinois</v>
      </c>
      <c r="G989" s="8">
        <f t="shared" ca="1" si="126"/>
        <v>109300</v>
      </c>
      <c r="H989" s="8">
        <f t="shared" ca="1" si="127"/>
        <v>60115.000000000007</v>
      </c>
      <c r="I989" s="9">
        <f t="shared" ca="1" si="120"/>
        <v>0.55000000000000004</v>
      </c>
      <c r="J989" s="1" t="str">
        <f t="shared" si="121"/>
        <v>September</v>
      </c>
      <c r="K989" s="1">
        <f t="shared" si="122"/>
        <v>9</v>
      </c>
      <c r="L989" s="1" t="str">
        <f t="shared" si="123"/>
        <v>2021</v>
      </c>
      <c r="M989" s="1">
        <f t="shared" si="124"/>
        <v>38</v>
      </c>
      <c r="N989" s="10">
        <f t="shared" si="125"/>
        <v>3</v>
      </c>
    </row>
    <row r="990" spans="1:14" x14ac:dyDescent="0.25">
      <c r="A990" s="7">
        <v>44454</v>
      </c>
      <c r="B990" s="1" t="s">
        <v>27</v>
      </c>
      <c r="C990" s="1" t="str">
        <f>VLOOKUP(B990,Datos1!$F$1:$H$52,3,FALSE)</f>
        <v>Corporation</v>
      </c>
      <c r="D990" s="1" t="str">
        <f ca="1">VLOOKUP(IF(RANDBETWEEN(1,100)&lt;=60, 1, IF(RANDBETWEEN(1,100)&lt;=75, 2, 3)),Datos1!$B$62:$C$64,2,FALSE)</f>
        <v>FMCG</v>
      </c>
      <c r="E990" s="1" t="str">
        <f ca="1">VLOOKUP(IF(RANDBETWEEN(1,100)&lt;=70, 1, IF(RANDBETWEEN(1,100)&lt;=70+10, 2, IF(RANDBETWEEN(1,100)&lt;=70+10+10, 3, IF(RANDBETWEEN(1,100)&lt;=70+10+10+10, 4, 5)))),Datos1!$B$66:$C$70,2,FALSE)</f>
        <v>Pending</v>
      </c>
      <c r="F990" s="1" t="str">
        <f>VLOOKUP(B990,Datos1!$F$1:$H$52,2,FALSE)</f>
        <v>Virginia</v>
      </c>
      <c r="G990" s="8">
        <f t="shared" ca="1" si="126"/>
        <v>673653</v>
      </c>
      <c r="H990" s="8">
        <f t="shared" ca="1" si="127"/>
        <v>296407.32</v>
      </c>
      <c r="I990" s="9">
        <f t="shared" ca="1" si="120"/>
        <v>0.44</v>
      </c>
      <c r="J990" s="1" t="str">
        <f t="shared" si="121"/>
        <v>September</v>
      </c>
      <c r="K990" s="1">
        <f t="shared" si="122"/>
        <v>9</v>
      </c>
      <c r="L990" s="1" t="str">
        <f t="shared" si="123"/>
        <v>2021</v>
      </c>
      <c r="M990" s="1">
        <f t="shared" si="124"/>
        <v>38</v>
      </c>
      <c r="N990" s="10">
        <f t="shared" si="125"/>
        <v>3</v>
      </c>
    </row>
    <row r="991" spans="1:14" x14ac:dyDescent="0.25">
      <c r="A991" s="7">
        <v>44455</v>
      </c>
      <c r="B991" s="1" t="s">
        <v>51</v>
      </c>
      <c r="C991" s="1" t="str">
        <f>VLOOKUP(B991,Datos1!$F$1:$H$52,3,FALSE)</f>
        <v>Corporation</v>
      </c>
      <c r="D991" s="1" t="str">
        <f ca="1">VLOOKUP(IF(RANDBETWEEN(1,100)&lt;=60, 1, IF(RANDBETWEEN(1,100)&lt;=75, 2, 3)),Datos1!$B$62:$C$64,2,FALSE)</f>
        <v>Contract Manufacturing</v>
      </c>
      <c r="E991" s="1" t="str">
        <f ca="1">VLOOKUP(IF(RANDBETWEEN(1,100)&lt;=70, 1, IF(RANDBETWEEN(1,100)&lt;=70+10, 2, IF(RANDBETWEEN(1,100)&lt;=70+10+10, 3, IF(RANDBETWEEN(1,100)&lt;=70+10+10+10, 4, 5)))),Datos1!$B$66:$C$70,2,FALSE)</f>
        <v>Paid</v>
      </c>
      <c r="F991" s="1" t="str">
        <f>VLOOKUP(B991,Datos1!$F$1:$H$52,2,FALSE)</f>
        <v>California</v>
      </c>
      <c r="G991" s="8">
        <f t="shared" ca="1" si="126"/>
        <v>909990</v>
      </c>
      <c r="H991" s="8">
        <f t="shared" ca="1" si="127"/>
        <v>227497.5</v>
      </c>
      <c r="I991" s="9">
        <f t="shared" ca="1" si="120"/>
        <v>0.25</v>
      </c>
      <c r="J991" s="1" t="str">
        <f t="shared" si="121"/>
        <v>September</v>
      </c>
      <c r="K991" s="1">
        <f t="shared" si="122"/>
        <v>9</v>
      </c>
      <c r="L991" s="1" t="str">
        <f t="shared" si="123"/>
        <v>2021</v>
      </c>
      <c r="M991" s="1">
        <f t="shared" si="124"/>
        <v>38</v>
      </c>
      <c r="N991" s="10">
        <f t="shared" si="125"/>
        <v>3</v>
      </c>
    </row>
    <row r="992" spans="1:14" x14ac:dyDescent="0.25">
      <c r="A992" s="7">
        <v>44456</v>
      </c>
      <c r="B992" s="1" t="s">
        <v>21</v>
      </c>
      <c r="C992" s="1" t="str">
        <f>VLOOKUP(B992,Datos1!$F$1:$H$52,3,FALSE)</f>
        <v>Medium-sized business</v>
      </c>
      <c r="D992" s="1" t="str">
        <f ca="1">VLOOKUP(IF(RANDBETWEEN(1,100)&lt;=60, 1, IF(RANDBETWEEN(1,100)&lt;=75, 2, 3)),Datos1!$B$62:$C$64,2,FALSE)</f>
        <v>FMCG</v>
      </c>
      <c r="E992" s="1" t="str">
        <f ca="1">VLOOKUP(IF(RANDBETWEEN(1,100)&lt;=70, 1, IF(RANDBETWEEN(1,100)&lt;=70+10, 2, IF(RANDBETWEEN(1,100)&lt;=70+10+10, 3, IF(RANDBETWEEN(1,100)&lt;=70+10+10+10, 4, 5)))),Datos1!$B$66:$C$70,2,FALSE)</f>
        <v>Paid</v>
      </c>
      <c r="F992" s="1" t="str">
        <f>VLOOKUP(B992,Datos1!$F$1:$H$52,2,FALSE)</f>
        <v>Carolina del Norte</v>
      </c>
      <c r="G992" s="8">
        <f t="shared" ca="1" si="126"/>
        <v>388676</v>
      </c>
      <c r="H992" s="8">
        <f t="shared" ca="1" si="127"/>
        <v>147696.88</v>
      </c>
      <c r="I992" s="9">
        <f t="shared" ca="1" si="120"/>
        <v>0.38</v>
      </c>
      <c r="J992" s="1" t="str">
        <f t="shared" si="121"/>
        <v>September</v>
      </c>
      <c r="K992" s="1">
        <f t="shared" si="122"/>
        <v>9</v>
      </c>
      <c r="L992" s="1" t="str">
        <f t="shared" si="123"/>
        <v>2021</v>
      </c>
      <c r="M992" s="1">
        <f t="shared" si="124"/>
        <v>38</v>
      </c>
      <c r="N992" s="10">
        <f t="shared" si="125"/>
        <v>3</v>
      </c>
    </row>
    <row r="993" spans="1:14" x14ac:dyDescent="0.25">
      <c r="A993" s="7">
        <v>44457</v>
      </c>
      <c r="B993" s="1" t="s">
        <v>46</v>
      </c>
      <c r="C993" s="1" t="str">
        <f>VLOOKUP(B993,Datos1!$F$1:$H$52,3,FALSE)</f>
        <v>Corporation</v>
      </c>
      <c r="D993" s="1" t="str">
        <f ca="1">VLOOKUP(IF(RANDBETWEEN(1,100)&lt;=60, 1, IF(RANDBETWEEN(1,100)&lt;=75, 2, 3)),Datos1!$B$62:$C$64,2,FALSE)</f>
        <v>FMCG</v>
      </c>
      <c r="E993" s="1" t="str">
        <f ca="1">VLOOKUP(IF(RANDBETWEEN(1,100)&lt;=70, 1, IF(RANDBETWEEN(1,100)&lt;=70+10, 2, IF(RANDBETWEEN(1,100)&lt;=70+10+10, 3, IF(RANDBETWEEN(1,100)&lt;=70+10+10+10, 4, 5)))),Datos1!$B$66:$C$70,2,FALSE)</f>
        <v>Pending</v>
      </c>
      <c r="F993" s="1" t="str">
        <f>VLOOKUP(B993,Datos1!$F$1:$H$52,2,FALSE)</f>
        <v>Tennessee</v>
      </c>
      <c r="G993" s="8">
        <f t="shared" ca="1" si="126"/>
        <v>1351408</v>
      </c>
      <c r="H993" s="8">
        <f t="shared" ca="1" si="127"/>
        <v>797330.72</v>
      </c>
      <c r="I993" s="9">
        <f t="shared" ca="1" si="120"/>
        <v>0.59</v>
      </c>
      <c r="J993" s="1" t="str">
        <f t="shared" si="121"/>
        <v>September</v>
      </c>
      <c r="K993" s="1">
        <f t="shared" si="122"/>
        <v>9</v>
      </c>
      <c r="L993" s="1" t="str">
        <f t="shared" si="123"/>
        <v>2021</v>
      </c>
      <c r="M993" s="1">
        <f t="shared" si="124"/>
        <v>38</v>
      </c>
      <c r="N993" s="10">
        <f t="shared" si="125"/>
        <v>3</v>
      </c>
    </row>
    <row r="994" spans="1:14" x14ac:dyDescent="0.25">
      <c r="A994" s="7">
        <v>44458</v>
      </c>
      <c r="B994" s="1" t="s">
        <v>62</v>
      </c>
      <c r="C994" s="1" t="str">
        <f>VLOOKUP(B994,Datos1!$F$1:$H$52,3,FALSE)</f>
        <v>Corporation</v>
      </c>
      <c r="D994" s="1" t="str">
        <f ca="1">VLOOKUP(IF(RANDBETWEEN(1,100)&lt;=60, 1, IF(RANDBETWEEN(1,100)&lt;=75, 2, 3)),Datos1!$B$62:$C$64,2,FALSE)</f>
        <v>Industrial cereal products</v>
      </c>
      <c r="E994" s="1" t="str">
        <f ca="1">VLOOKUP(IF(RANDBETWEEN(1,100)&lt;=70, 1, IF(RANDBETWEEN(1,100)&lt;=70+10, 2, IF(RANDBETWEEN(1,100)&lt;=70+10+10, 3, IF(RANDBETWEEN(1,100)&lt;=70+10+10+10, 4, 5)))),Datos1!$B$66:$C$70,2,FALSE)</f>
        <v>Paid</v>
      </c>
      <c r="F994" s="1" t="str">
        <f>VLOOKUP(B994,Datos1!$F$1:$H$52,2,FALSE)</f>
        <v>Arizona</v>
      </c>
      <c r="G994" s="8">
        <f t="shared" ca="1" si="126"/>
        <v>739563</v>
      </c>
      <c r="H994" s="8">
        <f t="shared" ca="1" si="127"/>
        <v>207077.64</v>
      </c>
      <c r="I994" s="9">
        <f t="shared" ca="1" si="120"/>
        <v>0.28000000000000003</v>
      </c>
      <c r="J994" s="1" t="str">
        <f t="shared" si="121"/>
        <v>September</v>
      </c>
      <c r="K994" s="1">
        <f t="shared" si="122"/>
        <v>9</v>
      </c>
      <c r="L994" s="1" t="str">
        <f t="shared" si="123"/>
        <v>2021</v>
      </c>
      <c r="M994" s="1">
        <f t="shared" si="124"/>
        <v>38</v>
      </c>
      <c r="N994" s="10">
        <f t="shared" si="125"/>
        <v>3</v>
      </c>
    </row>
    <row r="995" spans="1:14" x14ac:dyDescent="0.25">
      <c r="A995" s="7">
        <v>44459</v>
      </c>
      <c r="B995" s="1" t="s">
        <v>45</v>
      </c>
      <c r="C995" s="1" t="str">
        <f>VLOOKUP(B995,Datos1!$F$1:$H$52,3,FALSE)</f>
        <v>Small business</v>
      </c>
      <c r="D995" s="1" t="str">
        <f ca="1">VLOOKUP(IF(RANDBETWEEN(1,100)&lt;=60, 1, IF(RANDBETWEEN(1,100)&lt;=75, 2, 3)),Datos1!$B$62:$C$64,2,FALSE)</f>
        <v>Contract Manufacturing</v>
      </c>
      <c r="E995" s="1" t="str">
        <f ca="1">VLOOKUP(IF(RANDBETWEEN(1,100)&lt;=70, 1, IF(RANDBETWEEN(1,100)&lt;=70+10, 2, IF(RANDBETWEEN(1,100)&lt;=70+10+10, 3, IF(RANDBETWEEN(1,100)&lt;=70+10+10+10, 4, 5)))),Datos1!$B$66:$C$70,2,FALSE)</f>
        <v>Paid</v>
      </c>
      <c r="F995" s="1" t="str">
        <f>VLOOKUP(B995,Datos1!$F$1:$H$52,2,FALSE)</f>
        <v>Massachusetts</v>
      </c>
      <c r="G995" s="8">
        <f t="shared" ca="1" si="126"/>
        <v>198161</v>
      </c>
      <c r="H995" s="8">
        <f t="shared" ca="1" si="127"/>
        <v>43595.42</v>
      </c>
      <c r="I995" s="9">
        <f t="shared" ca="1" si="120"/>
        <v>0.22</v>
      </c>
      <c r="J995" s="1" t="str">
        <f t="shared" si="121"/>
        <v>September</v>
      </c>
      <c r="K995" s="1">
        <f t="shared" si="122"/>
        <v>9</v>
      </c>
      <c r="L995" s="1" t="str">
        <f t="shared" si="123"/>
        <v>2021</v>
      </c>
      <c r="M995" s="1">
        <f t="shared" si="124"/>
        <v>39</v>
      </c>
      <c r="N995" s="10">
        <f t="shared" si="125"/>
        <v>3</v>
      </c>
    </row>
    <row r="996" spans="1:14" x14ac:dyDescent="0.25">
      <c r="A996" s="7">
        <v>44460</v>
      </c>
      <c r="B996" s="1" t="s">
        <v>58</v>
      </c>
      <c r="C996" s="1" t="str">
        <f>VLOOKUP(B996,Datos1!$F$1:$H$52,3,FALSE)</f>
        <v>Corporation</v>
      </c>
      <c r="D996" s="1" t="str">
        <f ca="1">VLOOKUP(IF(RANDBETWEEN(1,100)&lt;=60, 1, IF(RANDBETWEEN(1,100)&lt;=75, 2, 3)),Datos1!$B$62:$C$64,2,FALSE)</f>
        <v>FMCG</v>
      </c>
      <c r="E996" s="1" t="str">
        <f ca="1">VLOOKUP(IF(RANDBETWEEN(1,100)&lt;=70, 1, IF(RANDBETWEEN(1,100)&lt;=70+10, 2, IF(RANDBETWEEN(1,100)&lt;=70+10+10, 3, IF(RANDBETWEEN(1,100)&lt;=70+10+10+10, 4, 5)))),Datos1!$B$66:$C$70,2,FALSE)</f>
        <v>Paid</v>
      </c>
      <c r="F996" s="1" t="str">
        <f>VLOOKUP(B996,Datos1!$F$1:$H$52,2,FALSE)</f>
        <v>Míchigan</v>
      </c>
      <c r="G996" s="8">
        <f t="shared" ca="1" si="126"/>
        <v>1230495</v>
      </c>
      <c r="H996" s="8">
        <f t="shared" ca="1" si="127"/>
        <v>639857.4</v>
      </c>
      <c r="I996" s="9">
        <f t="shared" ca="1" si="120"/>
        <v>0.52</v>
      </c>
      <c r="J996" s="1" t="str">
        <f t="shared" si="121"/>
        <v>September</v>
      </c>
      <c r="K996" s="1">
        <f t="shared" si="122"/>
        <v>9</v>
      </c>
      <c r="L996" s="1" t="str">
        <f t="shared" si="123"/>
        <v>2021</v>
      </c>
      <c r="M996" s="1">
        <f t="shared" si="124"/>
        <v>39</v>
      </c>
      <c r="N996" s="10">
        <f t="shared" si="125"/>
        <v>3</v>
      </c>
    </row>
    <row r="997" spans="1:14" x14ac:dyDescent="0.25">
      <c r="A997" s="7">
        <v>44461</v>
      </c>
      <c r="B997" s="1" t="s">
        <v>35</v>
      </c>
      <c r="C997" s="1" t="str">
        <f>VLOOKUP(B997,Datos1!$F$1:$H$52,3,FALSE)</f>
        <v>Medium-sized business</v>
      </c>
      <c r="D997" s="1" t="str">
        <f ca="1">VLOOKUP(IF(RANDBETWEEN(1,100)&lt;=60, 1, IF(RANDBETWEEN(1,100)&lt;=75, 2, 3)),Datos1!$B$62:$C$64,2,FALSE)</f>
        <v>FMCG</v>
      </c>
      <c r="E997" s="1" t="str">
        <f ca="1">VLOOKUP(IF(RANDBETWEEN(1,100)&lt;=70, 1, IF(RANDBETWEEN(1,100)&lt;=70+10, 2, IF(RANDBETWEEN(1,100)&lt;=70+10+10, 3, IF(RANDBETWEEN(1,100)&lt;=70+10+10+10, 4, 5)))),Datos1!$B$66:$C$70,2,FALSE)</f>
        <v>Paid</v>
      </c>
      <c r="F997" s="1" t="str">
        <f>VLOOKUP(B997,Datos1!$F$1:$H$52,2,FALSE)</f>
        <v>Ohio</v>
      </c>
      <c r="G997" s="8">
        <f t="shared" ca="1" si="126"/>
        <v>348806</v>
      </c>
      <c r="H997" s="8">
        <f t="shared" ca="1" si="127"/>
        <v>136034.34</v>
      </c>
      <c r="I997" s="9">
        <f t="shared" ca="1" si="120"/>
        <v>0.39</v>
      </c>
      <c r="J997" s="1" t="str">
        <f t="shared" si="121"/>
        <v>September</v>
      </c>
      <c r="K997" s="1">
        <f t="shared" si="122"/>
        <v>9</v>
      </c>
      <c r="L997" s="1" t="str">
        <f t="shared" si="123"/>
        <v>2021</v>
      </c>
      <c r="M997" s="1">
        <f t="shared" si="124"/>
        <v>39</v>
      </c>
      <c r="N997" s="10">
        <f t="shared" si="125"/>
        <v>3</v>
      </c>
    </row>
    <row r="998" spans="1:14" x14ac:dyDescent="0.25">
      <c r="A998" s="7">
        <v>44462</v>
      </c>
      <c r="B998" s="1" t="s">
        <v>47</v>
      </c>
      <c r="C998" s="1" t="str">
        <f>VLOOKUP(B998,Datos1!$F$1:$H$52,3,FALSE)</f>
        <v>Medium-sized business</v>
      </c>
      <c r="D998" s="1" t="str">
        <f ca="1">VLOOKUP(IF(RANDBETWEEN(1,100)&lt;=60, 1, IF(RANDBETWEEN(1,100)&lt;=75, 2, 3)),Datos1!$B$62:$C$64,2,FALSE)</f>
        <v>Contract Manufacturing</v>
      </c>
      <c r="E998" s="1" t="str">
        <f ca="1">VLOOKUP(IF(RANDBETWEEN(1,100)&lt;=70, 1, IF(RANDBETWEEN(1,100)&lt;=70+10, 2, IF(RANDBETWEEN(1,100)&lt;=70+10+10, 3, IF(RANDBETWEEN(1,100)&lt;=70+10+10+10, 4, 5)))),Datos1!$B$66:$C$70,2,FALSE)</f>
        <v>Pending</v>
      </c>
      <c r="F998" s="1" t="str">
        <f>VLOOKUP(B998,Datos1!$F$1:$H$52,2,FALSE)</f>
        <v>Misuri</v>
      </c>
      <c r="G998" s="8">
        <f t="shared" ca="1" si="126"/>
        <v>350401</v>
      </c>
      <c r="H998" s="8">
        <f t="shared" ca="1" si="127"/>
        <v>98112.280000000013</v>
      </c>
      <c r="I998" s="9">
        <f t="shared" ca="1" si="120"/>
        <v>0.28000000000000003</v>
      </c>
      <c r="J998" s="1" t="str">
        <f t="shared" si="121"/>
        <v>September</v>
      </c>
      <c r="K998" s="1">
        <f t="shared" si="122"/>
        <v>9</v>
      </c>
      <c r="L998" s="1" t="str">
        <f t="shared" si="123"/>
        <v>2021</v>
      </c>
      <c r="M998" s="1">
        <f t="shared" si="124"/>
        <v>39</v>
      </c>
      <c r="N998" s="10">
        <f t="shared" si="125"/>
        <v>3</v>
      </c>
    </row>
    <row r="999" spans="1:14" x14ac:dyDescent="0.25">
      <c r="A999" s="7">
        <v>44463</v>
      </c>
      <c r="B999" s="1" t="s">
        <v>46</v>
      </c>
      <c r="C999" s="1" t="str">
        <f>VLOOKUP(B999,Datos1!$F$1:$H$52,3,FALSE)</f>
        <v>Corporation</v>
      </c>
      <c r="D999" s="1" t="str">
        <f ca="1">VLOOKUP(IF(RANDBETWEEN(1,100)&lt;=60, 1, IF(RANDBETWEEN(1,100)&lt;=75, 2, 3)),Datos1!$B$62:$C$64,2,FALSE)</f>
        <v>FMCG</v>
      </c>
      <c r="E999" s="1" t="str">
        <f ca="1">VLOOKUP(IF(RANDBETWEEN(1,100)&lt;=70, 1, IF(RANDBETWEEN(1,100)&lt;=70+10, 2, IF(RANDBETWEEN(1,100)&lt;=70+10+10, 3, IF(RANDBETWEEN(1,100)&lt;=70+10+10+10, 4, 5)))),Datos1!$B$66:$C$70,2,FALSE)</f>
        <v>Pending</v>
      </c>
      <c r="F999" s="1" t="str">
        <f>VLOOKUP(B999,Datos1!$F$1:$H$52,2,FALSE)</f>
        <v>Tennessee</v>
      </c>
      <c r="G999" s="8">
        <f t="shared" ca="1" si="126"/>
        <v>1700076</v>
      </c>
      <c r="H999" s="8">
        <f t="shared" ca="1" si="127"/>
        <v>901040.28</v>
      </c>
      <c r="I999" s="9">
        <f t="shared" ca="1" si="120"/>
        <v>0.53</v>
      </c>
      <c r="J999" s="1" t="str">
        <f t="shared" si="121"/>
        <v>September</v>
      </c>
      <c r="K999" s="1">
        <f t="shared" si="122"/>
        <v>9</v>
      </c>
      <c r="L999" s="1" t="str">
        <f t="shared" si="123"/>
        <v>2021</v>
      </c>
      <c r="M999" s="1">
        <f t="shared" si="124"/>
        <v>39</v>
      </c>
      <c r="N999" s="10">
        <f t="shared" si="125"/>
        <v>3</v>
      </c>
    </row>
    <row r="1000" spans="1:14" x14ac:dyDescent="0.25">
      <c r="A1000" s="7">
        <v>44464</v>
      </c>
      <c r="B1000" s="1" t="s">
        <v>57</v>
      </c>
      <c r="C1000" s="1" t="str">
        <f>VLOOKUP(B1000,Datos1!$F$1:$H$52,3,FALSE)</f>
        <v>Small business</v>
      </c>
      <c r="D1000" s="1" t="str">
        <f ca="1">VLOOKUP(IF(RANDBETWEEN(1,100)&lt;=60, 1, IF(RANDBETWEEN(1,100)&lt;=75, 2, 3)),Datos1!$B$62:$C$64,2,FALSE)</f>
        <v>FMCG</v>
      </c>
      <c r="E1000" s="1" t="str">
        <f ca="1">VLOOKUP(IF(RANDBETWEEN(1,100)&lt;=70, 1, IF(RANDBETWEEN(1,100)&lt;=70+10, 2, IF(RANDBETWEEN(1,100)&lt;=70+10+10, 3, IF(RANDBETWEEN(1,100)&lt;=70+10+10+10, 4, 5)))),Datos1!$B$66:$C$70,2,FALSE)</f>
        <v>Paid</v>
      </c>
      <c r="F1000" s="1" t="str">
        <f>VLOOKUP(B1000,Datos1!$F$1:$H$52,2,FALSE)</f>
        <v>Florida</v>
      </c>
      <c r="G1000" s="8">
        <f t="shared" ca="1" si="126"/>
        <v>108643</v>
      </c>
      <c r="H1000" s="8">
        <f t="shared" ca="1" si="127"/>
        <v>63012.939999999995</v>
      </c>
      <c r="I1000" s="9">
        <f t="shared" ca="1" si="120"/>
        <v>0.57999999999999996</v>
      </c>
      <c r="J1000" s="1" t="str">
        <f t="shared" si="121"/>
        <v>September</v>
      </c>
      <c r="K1000" s="1">
        <f t="shared" si="122"/>
        <v>9</v>
      </c>
      <c r="L1000" s="1" t="str">
        <f t="shared" si="123"/>
        <v>2021</v>
      </c>
      <c r="M1000" s="1">
        <f t="shared" si="124"/>
        <v>39</v>
      </c>
      <c r="N1000" s="10">
        <f t="shared" si="125"/>
        <v>3</v>
      </c>
    </row>
    <row r="1001" spans="1:14" x14ac:dyDescent="0.25">
      <c r="A1001" s="7">
        <v>44465</v>
      </c>
      <c r="B1001" s="1" t="s">
        <v>23</v>
      </c>
      <c r="C1001" s="1" t="str">
        <f>VLOOKUP(B1001,Datos1!$F$1:$H$52,3,FALSE)</f>
        <v>Corporation</v>
      </c>
      <c r="D1001" s="1" t="str">
        <f ca="1">VLOOKUP(IF(RANDBETWEEN(1,100)&lt;=60, 1, IF(RANDBETWEEN(1,100)&lt;=75, 2, 3)),Datos1!$B$62:$C$64,2,FALSE)</f>
        <v>Contract Manufacturing</v>
      </c>
      <c r="E1001" s="1" t="str">
        <f ca="1">VLOOKUP(IF(RANDBETWEEN(1,100)&lt;=70, 1, IF(RANDBETWEEN(1,100)&lt;=70+10, 2, IF(RANDBETWEEN(1,100)&lt;=70+10+10, 3, IF(RANDBETWEEN(1,100)&lt;=70+10+10+10, 4, 5)))),Datos1!$B$66:$C$70,2,FALSE)</f>
        <v>Paid</v>
      </c>
      <c r="F1001" s="1" t="str">
        <f>VLOOKUP(B1001,Datos1!$F$1:$H$52,2,FALSE)</f>
        <v>Nueva Jersey</v>
      </c>
      <c r="G1001" s="8">
        <f t="shared" ca="1" si="126"/>
        <v>1725715</v>
      </c>
      <c r="H1001" s="8">
        <f t="shared" ca="1" si="127"/>
        <v>655771.69999999995</v>
      </c>
      <c r="I1001" s="9">
        <f t="shared" ca="1" si="120"/>
        <v>0.38</v>
      </c>
      <c r="J1001" s="1" t="str">
        <f t="shared" si="121"/>
        <v>September</v>
      </c>
      <c r="K1001" s="1">
        <f t="shared" si="122"/>
        <v>9</v>
      </c>
      <c r="L1001" s="1" t="str">
        <f t="shared" si="123"/>
        <v>2021</v>
      </c>
      <c r="M1001" s="1">
        <f t="shared" si="124"/>
        <v>39</v>
      </c>
      <c r="N1001" s="10">
        <f t="shared" si="125"/>
        <v>3</v>
      </c>
    </row>
    <row r="1002" spans="1:14" x14ac:dyDescent="0.25">
      <c r="A1002" s="7">
        <v>44466</v>
      </c>
      <c r="B1002" s="1" t="s">
        <v>56</v>
      </c>
      <c r="C1002" s="1" t="str">
        <f>VLOOKUP(B1002,Datos1!$F$1:$H$52,3,FALSE)</f>
        <v>Small business</v>
      </c>
      <c r="D1002" s="1" t="str">
        <f ca="1">VLOOKUP(IF(RANDBETWEEN(1,100)&lt;=60, 1, IF(RANDBETWEEN(1,100)&lt;=75, 2, 3)),Datos1!$B$62:$C$64,2,FALSE)</f>
        <v>Contract Manufacturing</v>
      </c>
      <c r="E1002" s="1" t="str">
        <f ca="1">VLOOKUP(IF(RANDBETWEEN(1,100)&lt;=70, 1, IF(RANDBETWEEN(1,100)&lt;=70+10, 2, IF(RANDBETWEEN(1,100)&lt;=70+10+10, 3, IF(RANDBETWEEN(1,100)&lt;=70+10+10+10, 4, 5)))),Datos1!$B$66:$C$70,2,FALSE)</f>
        <v>Paid</v>
      </c>
      <c r="F1002" s="1" t="str">
        <f>VLOOKUP(B1002,Datos1!$F$1:$H$52,2,FALSE)</f>
        <v>Illinois</v>
      </c>
      <c r="G1002" s="8">
        <f t="shared" ca="1" si="126"/>
        <v>175915</v>
      </c>
      <c r="H1002" s="8">
        <f t="shared" ca="1" si="127"/>
        <v>58051.950000000004</v>
      </c>
      <c r="I1002" s="9">
        <f t="shared" ca="1" si="120"/>
        <v>0.33</v>
      </c>
      <c r="J1002" s="1" t="str">
        <f t="shared" si="121"/>
        <v>September</v>
      </c>
      <c r="K1002" s="1">
        <f t="shared" si="122"/>
        <v>9</v>
      </c>
      <c r="L1002" s="1" t="str">
        <f t="shared" si="123"/>
        <v>2021</v>
      </c>
      <c r="M1002" s="1">
        <f t="shared" si="124"/>
        <v>40</v>
      </c>
      <c r="N1002" s="10">
        <f t="shared" si="125"/>
        <v>3</v>
      </c>
    </row>
    <row r="1003" spans="1:14" x14ac:dyDescent="0.25">
      <c r="A1003" s="7">
        <v>44467</v>
      </c>
      <c r="B1003" s="1" t="s">
        <v>61</v>
      </c>
      <c r="C1003" s="1" t="str">
        <f>VLOOKUP(B1003,Datos1!$F$1:$H$52,3,FALSE)</f>
        <v>Corporation</v>
      </c>
      <c r="D1003" s="1" t="str">
        <f ca="1">VLOOKUP(IF(RANDBETWEEN(1,100)&lt;=60, 1, IF(RANDBETWEEN(1,100)&lt;=75, 2, 3)),Datos1!$B$62:$C$64,2,FALSE)</f>
        <v>FMCG</v>
      </c>
      <c r="E100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03" s="1" t="str">
        <f>VLOOKUP(B1003,Datos1!$F$1:$H$52,2,FALSE)</f>
        <v>Washington</v>
      </c>
      <c r="G1003" s="8">
        <f t="shared" ca="1" si="126"/>
        <v>1699708</v>
      </c>
      <c r="H1003" s="8">
        <f t="shared" ca="1" si="127"/>
        <v>662886.12</v>
      </c>
      <c r="I1003" s="9">
        <f t="shared" ca="1" si="120"/>
        <v>0.39</v>
      </c>
      <c r="J1003" s="1" t="str">
        <f t="shared" si="121"/>
        <v>September</v>
      </c>
      <c r="K1003" s="1">
        <f t="shared" si="122"/>
        <v>9</v>
      </c>
      <c r="L1003" s="1" t="str">
        <f t="shared" si="123"/>
        <v>2021</v>
      </c>
      <c r="M1003" s="1">
        <f t="shared" si="124"/>
        <v>40</v>
      </c>
      <c r="N1003" s="10">
        <f t="shared" si="125"/>
        <v>3</v>
      </c>
    </row>
    <row r="1004" spans="1:14" x14ac:dyDescent="0.25">
      <c r="A1004" s="7">
        <v>44468</v>
      </c>
      <c r="B1004" s="1" t="s">
        <v>6</v>
      </c>
      <c r="C1004" s="1" t="str">
        <f>VLOOKUP(B1004,Datos1!$F$1:$H$52,3,FALSE)</f>
        <v>Corporation</v>
      </c>
      <c r="D1004" s="1" t="str">
        <f ca="1">VLOOKUP(IF(RANDBETWEEN(1,100)&lt;=60, 1, IF(RANDBETWEEN(1,100)&lt;=75, 2, 3)),Datos1!$B$62:$C$64,2,FALSE)</f>
        <v>FMCG</v>
      </c>
      <c r="E1004" s="1" t="str">
        <f ca="1">VLOOKUP(IF(RANDBETWEEN(1,100)&lt;=70, 1, IF(RANDBETWEEN(1,100)&lt;=70+10, 2, IF(RANDBETWEEN(1,100)&lt;=70+10+10, 3, IF(RANDBETWEEN(1,100)&lt;=70+10+10+10, 4, 5)))),Datos1!$B$66:$C$70,2,FALSE)</f>
        <v>Paid</v>
      </c>
      <c r="F1004" s="1" t="str">
        <f>VLOOKUP(B1004,Datos1!$F$1:$H$52,2,FALSE)</f>
        <v>Washington</v>
      </c>
      <c r="G1004" s="8">
        <f t="shared" ca="1" si="126"/>
        <v>606743</v>
      </c>
      <c r="H1004" s="8">
        <f t="shared" ca="1" si="127"/>
        <v>218427.47999999998</v>
      </c>
      <c r="I1004" s="9">
        <f t="shared" ca="1" si="120"/>
        <v>0.36</v>
      </c>
      <c r="J1004" s="1" t="str">
        <f t="shared" si="121"/>
        <v>September</v>
      </c>
      <c r="K1004" s="1">
        <f t="shared" si="122"/>
        <v>9</v>
      </c>
      <c r="L1004" s="1" t="str">
        <f t="shared" si="123"/>
        <v>2021</v>
      </c>
      <c r="M1004" s="1">
        <f t="shared" si="124"/>
        <v>40</v>
      </c>
      <c r="N1004" s="10">
        <f t="shared" si="125"/>
        <v>3</v>
      </c>
    </row>
    <row r="1005" spans="1:14" x14ac:dyDescent="0.25">
      <c r="A1005" s="7">
        <v>44469</v>
      </c>
      <c r="B1005" s="1" t="s">
        <v>6</v>
      </c>
      <c r="C1005" s="1" t="str">
        <f>VLOOKUP(B1005,Datos1!$F$1:$H$52,3,FALSE)</f>
        <v>Corporation</v>
      </c>
      <c r="D1005" s="1" t="str">
        <f ca="1">VLOOKUP(IF(RANDBETWEEN(1,100)&lt;=60, 1, IF(RANDBETWEEN(1,100)&lt;=75, 2, 3)),Datos1!$B$62:$C$64,2,FALSE)</f>
        <v>Contract Manufacturing</v>
      </c>
      <c r="E1005" s="1" t="str">
        <f ca="1">VLOOKUP(IF(RANDBETWEEN(1,100)&lt;=70, 1, IF(RANDBETWEEN(1,100)&lt;=70+10, 2, IF(RANDBETWEEN(1,100)&lt;=70+10+10, 3, IF(RANDBETWEEN(1,100)&lt;=70+10+10+10, 4, 5)))),Datos1!$B$66:$C$70,2,FALSE)</f>
        <v>Overdue</v>
      </c>
      <c r="F1005" s="1" t="str">
        <f>VLOOKUP(B1005,Datos1!$F$1:$H$52,2,FALSE)</f>
        <v>Washington</v>
      </c>
      <c r="G1005" s="8">
        <f t="shared" ca="1" si="126"/>
        <v>845496</v>
      </c>
      <c r="H1005" s="8">
        <f t="shared" ca="1" si="127"/>
        <v>304378.56</v>
      </c>
      <c r="I1005" s="9">
        <f t="shared" ca="1" si="120"/>
        <v>0.36</v>
      </c>
      <c r="J1005" s="1" t="str">
        <f t="shared" si="121"/>
        <v>September</v>
      </c>
      <c r="K1005" s="1">
        <f t="shared" si="122"/>
        <v>9</v>
      </c>
      <c r="L1005" s="1" t="str">
        <f t="shared" si="123"/>
        <v>2021</v>
      </c>
      <c r="M1005" s="1">
        <f t="shared" si="124"/>
        <v>40</v>
      </c>
      <c r="N1005" s="10">
        <f t="shared" si="125"/>
        <v>3</v>
      </c>
    </row>
    <row r="1006" spans="1:14" x14ac:dyDescent="0.25">
      <c r="A1006" s="7">
        <v>44470</v>
      </c>
      <c r="B1006" s="1" t="s">
        <v>44</v>
      </c>
      <c r="C1006" s="1" t="str">
        <f>VLOOKUP(B1006,Datos1!$F$1:$H$52,3,FALSE)</f>
        <v>Corporation</v>
      </c>
      <c r="D1006" s="1" t="str">
        <f ca="1">VLOOKUP(IF(RANDBETWEEN(1,100)&lt;=60, 1, IF(RANDBETWEEN(1,100)&lt;=75, 2, 3)),Datos1!$B$62:$C$64,2,FALSE)</f>
        <v>Contract Manufacturing</v>
      </c>
      <c r="E1006" s="1" t="str">
        <f ca="1">VLOOKUP(IF(RANDBETWEEN(1,100)&lt;=70, 1, IF(RANDBETWEEN(1,100)&lt;=70+10, 2, IF(RANDBETWEEN(1,100)&lt;=70+10+10, 3, IF(RANDBETWEEN(1,100)&lt;=70+10+10+10, 4, 5)))),Datos1!$B$66:$C$70,2,FALSE)</f>
        <v>Paid</v>
      </c>
      <c r="F1006" s="1" t="str">
        <f>VLOOKUP(B1006,Datos1!$F$1:$H$52,2,FALSE)</f>
        <v>Arizona</v>
      </c>
      <c r="G1006" s="8">
        <f t="shared" ca="1" si="126"/>
        <v>1695332</v>
      </c>
      <c r="H1006" s="8">
        <f t="shared" ca="1" si="127"/>
        <v>406879.68</v>
      </c>
      <c r="I1006" s="9">
        <f t="shared" ca="1" si="120"/>
        <v>0.24</v>
      </c>
      <c r="J1006" s="1" t="str">
        <f t="shared" si="121"/>
        <v>October</v>
      </c>
      <c r="K1006" s="1">
        <f t="shared" si="122"/>
        <v>10</v>
      </c>
      <c r="L1006" s="1" t="str">
        <f t="shared" si="123"/>
        <v>2021</v>
      </c>
      <c r="M1006" s="1">
        <f t="shared" si="124"/>
        <v>40</v>
      </c>
      <c r="N1006" s="10">
        <f t="shared" si="125"/>
        <v>4</v>
      </c>
    </row>
    <row r="1007" spans="1:14" x14ac:dyDescent="0.25">
      <c r="A1007" s="7">
        <v>44471</v>
      </c>
      <c r="B1007" s="1" t="s">
        <v>29</v>
      </c>
      <c r="C1007" s="1" t="str">
        <f>VLOOKUP(B1007,Datos1!$F$1:$H$52,3,FALSE)</f>
        <v>Corporation</v>
      </c>
      <c r="D1007" s="1" t="str">
        <f ca="1">VLOOKUP(IF(RANDBETWEEN(1,100)&lt;=60, 1, IF(RANDBETWEEN(1,100)&lt;=75, 2, 3)),Datos1!$B$62:$C$64,2,FALSE)</f>
        <v>FMCG</v>
      </c>
      <c r="E1007" s="1" t="str">
        <f ca="1">VLOOKUP(IF(RANDBETWEEN(1,100)&lt;=70, 1, IF(RANDBETWEEN(1,100)&lt;=70+10, 2, IF(RANDBETWEEN(1,100)&lt;=70+10+10, 3, IF(RANDBETWEEN(1,100)&lt;=70+10+10+10, 4, 5)))),Datos1!$B$66:$C$70,2,FALSE)</f>
        <v>Paid</v>
      </c>
      <c r="F1007" s="1" t="str">
        <f>VLOOKUP(B1007,Datos1!$F$1:$H$52,2,FALSE)</f>
        <v>Florida</v>
      </c>
      <c r="G1007" s="8">
        <f t="shared" ca="1" si="126"/>
        <v>1420226</v>
      </c>
      <c r="H1007" s="8">
        <f t="shared" ca="1" si="127"/>
        <v>795326.56</v>
      </c>
      <c r="I1007" s="9">
        <f t="shared" ca="1" si="120"/>
        <v>0.56000000000000005</v>
      </c>
      <c r="J1007" s="1" t="str">
        <f t="shared" si="121"/>
        <v>October</v>
      </c>
      <c r="K1007" s="1">
        <f t="shared" si="122"/>
        <v>10</v>
      </c>
      <c r="L1007" s="1" t="str">
        <f t="shared" si="123"/>
        <v>2021</v>
      </c>
      <c r="M1007" s="1">
        <f t="shared" si="124"/>
        <v>40</v>
      </c>
      <c r="N1007" s="10">
        <f t="shared" si="125"/>
        <v>4</v>
      </c>
    </row>
    <row r="1008" spans="1:14" x14ac:dyDescent="0.25">
      <c r="A1008" s="7">
        <v>44472</v>
      </c>
      <c r="B1008" s="1" t="s">
        <v>50</v>
      </c>
      <c r="C1008" s="1" t="str">
        <f>VLOOKUP(B1008,Datos1!$F$1:$H$52,3,FALSE)</f>
        <v>Small business</v>
      </c>
      <c r="D1008" s="1" t="str">
        <f ca="1">VLOOKUP(IF(RANDBETWEEN(1,100)&lt;=60, 1, IF(RANDBETWEEN(1,100)&lt;=75, 2, 3)),Datos1!$B$62:$C$64,2,FALSE)</f>
        <v>FMCG</v>
      </c>
      <c r="E1008" s="1" t="str">
        <f ca="1">VLOOKUP(IF(RANDBETWEEN(1,100)&lt;=70, 1, IF(RANDBETWEEN(1,100)&lt;=70+10, 2, IF(RANDBETWEEN(1,100)&lt;=70+10+10, 3, IF(RANDBETWEEN(1,100)&lt;=70+10+10+10, 4, 5)))),Datos1!$B$66:$C$70,2,FALSE)</f>
        <v>Paid</v>
      </c>
      <c r="F1008" s="1" t="str">
        <f>VLOOKUP(B1008,Datos1!$F$1:$H$52,2,FALSE)</f>
        <v>Florida</v>
      </c>
      <c r="G1008" s="8">
        <f t="shared" ca="1" si="126"/>
        <v>199666</v>
      </c>
      <c r="H1008" s="8">
        <f t="shared" ca="1" si="127"/>
        <v>111812.96</v>
      </c>
      <c r="I1008" s="9">
        <f t="shared" ca="1" si="120"/>
        <v>0.56000000000000005</v>
      </c>
      <c r="J1008" s="1" t="str">
        <f t="shared" si="121"/>
        <v>October</v>
      </c>
      <c r="K1008" s="1">
        <f t="shared" si="122"/>
        <v>10</v>
      </c>
      <c r="L1008" s="1" t="str">
        <f t="shared" si="123"/>
        <v>2021</v>
      </c>
      <c r="M1008" s="1">
        <f t="shared" si="124"/>
        <v>40</v>
      </c>
      <c r="N1008" s="10">
        <f t="shared" si="125"/>
        <v>4</v>
      </c>
    </row>
    <row r="1009" spans="1:14" x14ac:dyDescent="0.25">
      <c r="A1009" s="7">
        <v>44473</v>
      </c>
      <c r="B1009" s="1" t="s">
        <v>44</v>
      </c>
      <c r="C1009" s="1" t="str">
        <f>VLOOKUP(B1009,Datos1!$F$1:$H$52,3,FALSE)</f>
        <v>Corporation</v>
      </c>
      <c r="D1009" s="1" t="str">
        <f ca="1">VLOOKUP(IF(RANDBETWEEN(1,100)&lt;=60, 1, IF(RANDBETWEEN(1,100)&lt;=75, 2, 3)),Datos1!$B$62:$C$64,2,FALSE)</f>
        <v>Contract Manufacturing</v>
      </c>
      <c r="E1009" s="1" t="str">
        <f ca="1">VLOOKUP(IF(RANDBETWEEN(1,100)&lt;=70, 1, IF(RANDBETWEEN(1,100)&lt;=70+10, 2, IF(RANDBETWEEN(1,100)&lt;=70+10+10, 3, IF(RANDBETWEEN(1,100)&lt;=70+10+10+10, 4, 5)))),Datos1!$B$66:$C$70,2,FALSE)</f>
        <v>Paid</v>
      </c>
      <c r="F1009" s="1" t="str">
        <f>VLOOKUP(B1009,Datos1!$F$1:$H$52,2,FALSE)</f>
        <v>Arizona</v>
      </c>
      <c r="G1009" s="8">
        <f t="shared" ca="1" si="126"/>
        <v>1726000</v>
      </c>
      <c r="H1009" s="8">
        <f t="shared" ca="1" si="127"/>
        <v>535060</v>
      </c>
      <c r="I1009" s="9">
        <f t="shared" ca="1" si="120"/>
        <v>0.31</v>
      </c>
      <c r="J1009" s="1" t="str">
        <f t="shared" si="121"/>
        <v>October</v>
      </c>
      <c r="K1009" s="1">
        <f t="shared" si="122"/>
        <v>10</v>
      </c>
      <c r="L1009" s="1" t="str">
        <f t="shared" si="123"/>
        <v>2021</v>
      </c>
      <c r="M1009" s="1">
        <f t="shared" si="124"/>
        <v>41</v>
      </c>
      <c r="N1009" s="10">
        <f t="shared" si="125"/>
        <v>4</v>
      </c>
    </row>
    <row r="1010" spans="1:14" x14ac:dyDescent="0.25">
      <c r="A1010" s="7">
        <v>44474</v>
      </c>
      <c r="B1010" s="1" t="s">
        <v>15</v>
      </c>
      <c r="C1010" s="1" t="str">
        <f>VLOOKUP(B1010,Datos1!$F$1:$H$52,3,FALSE)</f>
        <v>Medium-sized business</v>
      </c>
      <c r="D1010" s="1" t="str">
        <f ca="1">VLOOKUP(IF(RANDBETWEEN(1,100)&lt;=60, 1, IF(RANDBETWEEN(1,100)&lt;=75, 2, 3)),Datos1!$B$62:$C$64,2,FALSE)</f>
        <v>FMCG</v>
      </c>
      <c r="E1010" s="1" t="str">
        <f ca="1">VLOOKUP(IF(RANDBETWEEN(1,100)&lt;=70, 1, IF(RANDBETWEEN(1,100)&lt;=70+10, 2, IF(RANDBETWEEN(1,100)&lt;=70+10+10, 3, IF(RANDBETWEEN(1,100)&lt;=70+10+10+10, 4, 5)))),Datos1!$B$66:$C$70,2,FALSE)</f>
        <v>Paid</v>
      </c>
      <c r="F1010" s="1" t="str">
        <f>VLOOKUP(B1010,Datos1!$F$1:$H$52,2,FALSE)</f>
        <v>Míchigan</v>
      </c>
      <c r="G1010" s="8">
        <f t="shared" ca="1" si="126"/>
        <v>437343</v>
      </c>
      <c r="H1010" s="8">
        <f t="shared" ca="1" si="127"/>
        <v>174937.2</v>
      </c>
      <c r="I1010" s="9">
        <f t="shared" ca="1" si="120"/>
        <v>0.4</v>
      </c>
      <c r="J1010" s="1" t="str">
        <f t="shared" si="121"/>
        <v>October</v>
      </c>
      <c r="K1010" s="1">
        <f t="shared" si="122"/>
        <v>10</v>
      </c>
      <c r="L1010" s="1" t="str">
        <f t="shared" si="123"/>
        <v>2021</v>
      </c>
      <c r="M1010" s="1">
        <f t="shared" si="124"/>
        <v>41</v>
      </c>
      <c r="N1010" s="10">
        <f t="shared" si="125"/>
        <v>4</v>
      </c>
    </row>
    <row r="1011" spans="1:14" x14ac:dyDescent="0.25">
      <c r="A1011" s="7">
        <v>44475</v>
      </c>
      <c r="B1011" s="1" t="s">
        <v>21</v>
      </c>
      <c r="C1011" s="1" t="str">
        <f>VLOOKUP(B1011,Datos1!$F$1:$H$52,3,FALSE)</f>
        <v>Medium-sized business</v>
      </c>
      <c r="D1011" s="1" t="str">
        <f ca="1">VLOOKUP(IF(RANDBETWEEN(1,100)&lt;=60, 1, IF(RANDBETWEEN(1,100)&lt;=75, 2, 3)),Datos1!$B$62:$C$64,2,FALSE)</f>
        <v>Contract Manufacturing</v>
      </c>
      <c r="E1011" s="1" t="str">
        <f ca="1">VLOOKUP(IF(RANDBETWEEN(1,100)&lt;=70, 1, IF(RANDBETWEEN(1,100)&lt;=70+10, 2, IF(RANDBETWEEN(1,100)&lt;=70+10+10, 3, IF(RANDBETWEEN(1,100)&lt;=70+10+10+10, 4, 5)))),Datos1!$B$66:$C$70,2,FALSE)</f>
        <v>Paid</v>
      </c>
      <c r="F1011" s="1" t="str">
        <f>VLOOKUP(B1011,Datos1!$F$1:$H$52,2,FALSE)</f>
        <v>Carolina del Norte</v>
      </c>
      <c r="G1011" s="8">
        <f t="shared" ca="1" si="126"/>
        <v>332348</v>
      </c>
      <c r="H1011" s="8">
        <f t="shared" ca="1" si="127"/>
        <v>122968.76</v>
      </c>
      <c r="I1011" s="9">
        <f t="shared" ca="1" si="120"/>
        <v>0.37</v>
      </c>
      <c r="J1011" s="1" t="str">
        <f t="shared" si="121"/>
        <v>October</v>
      </c>
      <c r="K1011" s="1">
        <f t="shared" si="122"/>
        <v>10</v>
      </c>
      <c r="L1011" s="1" t="str">
        <f t="shared" si="123"/>
        <v>2021</v>
      </c>
      <c r="M1011" s="1">
        <f t="shared" si="124"/>
        <v>41</v>
      </c>
      <c r="N1011" s="10">
        <f t="shared" si="125"/>
        <v>4</v>
      </c>
    </row>
    <row r="1012" spans="1:14" x14ac:dyDescent="0.25">
      <c r="A1012" s="7">
        <v>44476</v>
      </c>
      <c r="B1012" s="1" t="s">
        <v>10</v>
      </c>
      <c r="C1012" s="1" t="str">
        <f>VLOOKUP(B1012,Datos1!$F$1:$H$52,3,FALSE)</f>
        <v>Corporation</v>
      </c>
      <c r="D1012" s="1" t="str">
        <f ca="1">VLOOKUP(IF(RANDBETWEEN(1,100)&lt;=60, 1, IF(RANDBETWEEN(1,100)&lt;=75, 2, 3)),Datos1!$B$62:$C$64,2,FALSE)</f>
        <v>Contract Manufacturing</v>
      </c>
      <c r="E1012" s="1" t="str">
        <f ca="1">VLOOKUP(IF(RANDBETWEEN(1,100)&lt;=70, 1, IF(RANDBETWEEN(1,100)&lt;=70+10, 2, IF(RANDBETWEEN(1,100)&lt;=70+10+10, 3, IF(RANDBETWEEN(1,100)&lt;=70+10+10+10, 4, 5)))),Datos1!$B$66:$C$70,2,FALSE)</f>
        <v>Paid</v>
      </c>
      <c r="F1012" s="1" t="str">
        <f>VLOOKUP(B1012,Datos1!$F$1:$H$52,2,FALSE)</f>
        <v>Texas</v>
      </c>
      <c r="G1012" s="8">
        <f t="shared" ca="1" si="126"/>
        <v>1734754</v>
      </c>
      <c r="H1012" s="8">
        <f t="shared" ca="1" si="127"/>
        <v>676554.06</v>
      </c>
      <c r="I1012" s="9">
        <f t="shared" ca="1" si="120"/>
        <v>0.39</v>
      </c>
      <c r="J1012" s="1" t="str">
        <f t="shared" si="121"/>
        <v>October</v>
      </c>
      <c r="K1012" s="1">
        <f t="shared" si="122"/>
        <v>10</v>
      </c>
      <c r="L1012" s="1" t="str">
        <f t="shared" si="123"/>
        <v>2021</v>
      </c>
      <c r="M1012" s="1">
        <f t="shared" si="124"/>
        <v>41</v>
      </c>
      <c r="N1012" s="10">
        <f t="shared" si="125"/>
        <v>4</v>
      </c>
    </row>
    <row r="1013" spans="1:14" x14ac:dyDescent="0.25">
      <c r="A1013" s="7">
        <v>44477</v>
      </c>
      <c r="B1013" s="1" t="s">
        <v>6</v>
      </c>
      <c r="C1013" s="1" t="str">
        <f>VLOOKUP(B1013,Datos1!$F$1:$H$52,3,FALSE)</f>
        <v>Corporation</v>
      </c>
      <c r="D1013" s="1" t="str">
        <f ca="1">VLOOKUP(IF(RANDBETWEEN(1,100)&lt;=60, 1, IF(RANDBETWEEN(1,100)&lt;=75, 2, 3)),Datos1!$B$62:$C$64,2,FALSE)</f>
        <v>Industrial cereal products</v>
      </c>
      <c r="E1013" s="1" t="str">
        <f ca="1">VLOOKUP(IF(RANDBETWEEN(1,100)&lt;=70, 1, IF(RANDBETWEEN(1,100)&lt;=70+10, 2, IF(RANDBETWEEN(1,100)&lt;=70+10+10, 3, IF(RANDBETWEEN(1,100)&lt;=70+10+10+10, 4, 5)))),Datos1!$B$66:$C$70,2,FALSE)</f>
        <v>Paid</v>
      </c>
      <c r="F1013" s="1" t="str">
        <f>VLOOKUP(B1013,Datos1!$F$1:$H$52,2,FALSE)</f>
        <v>Washington</v>
      </c>
      <c r="G1013" s="8">
        <f t="shared" ca="1" si="126"/>
        <v>1493869</v>
      </c>
      <c r="H1013" s="8">
        <f t="shared" ca="1" si="127"/>
        <v>492976.77</v>
      </c>
      <c r="I1013" s="9">
        <f t="shared" ca="1" si="120"/>
        <v>0.33</v>
      </c>
      <c r="J1013" s="1" t="str">
        <f t="shared" si="121"/>
        <v>October</v>
      </c>
      <c r="K1013" s="1">
        <f t="shared" si="122"/>
        <v>10</v>
      </c>
      <c r="L1013" s="1" t="str">
        <f t="shared" si="123"/>
        <v>2021</v>
      </c>
      <c r="M1013" s="1">
        <f t="shared" si="124"/>
        <v>41</v>
      </c>
      <c r="N1013" s="10">
        <f t="shared" si="125"/>
        <v>4</v>
      </c>
    </row>
    <row r="1014" spans="1:14" x14ac:dyDescent="0.25">
      <c r="A1014" s="7">
        <v>44478</v>
      </c>
      <c r="B1014" s="1" t="s">
        <v>61</v>
      </c>
      <c r="C1014" s="1" t="str">
        <f>VLOOKUP(B1014,Datos1!$F$1:$H$52,3,FALSE)</f>
        <v>Corporation</v>
      </c>
      <c r="D1014" s="1" t="str">
        <f ca="1">VLOOKUP(IF(RANDBETWEEN(1,100)&lt;=60, 1, IF(RANDBETWEEN(1,100)&lt;=75, 2, 3)),Datos1!$B$62:$C$64,2,FALSE)</f>
        <v>Contract Manufacturing</v>
      </c>
      <c r="E101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14" s="1" t="str">
        <f>VLOOKUP(B1014,Datos1!$F$1:$H$52,2,FALSE)</f>
        <v>Washington</v>
      </c>
      <c r="G1014" s="8">
        <f t="shared" ca="1" si="126"/>
        <v>804445</v>
      </c>
      <c r="H1014" s="8">
        <f t="shared" ca="1" si="127"/>
        <v>289600.2</v>
      </c>
      <c r="I1014" s="9">
        <f t="shared" ca="1" si="120"/>
        <v>0.36</v>
      </c>
      <c r="J1014" s="1" t="str">
        <f t="shared" si="121"/>
        <v>October</v>
      </c>
      <c r="K1014" s="1">
        <f t="shared" si="122"/>
        <v>10</v>
      </c>
      <c r="L1014" s="1" t="str">
        <f t="shared" si="123"/>
        <v>2021</v>
      </c>
      <c r="M1014" s="1">
        <f t="shared" si="124"/>
        <v>41</v>
      </c>
      <c r="N1014" s="10">
        <f t="shared" si="125"/>
        <v>4</v>
      </c>
    </row>
    <row r="1015" spans="1:14" x14ac:dyDescent="0.25">
      <c r="A1015" s="7">
        <v>44479</v>
      </c>
      <c r="B1015" s="1" t="s">
        <v>50</v>
      </c>
      <c r="C1015" s="1" t="str">
        <f>VLOOKUP(B1015,Datos1!$F$1:$H$52,3,FALSE)</f>
        <v>Small business</v>
      </c>
      <c r="D1015" s="1" t="str">
        <f ca="1">VLOOKUP(IF(RANDBETWEEN(1,100)&lt;=60, 1, IF(RANDBETWEEN(1,100)&lt;=75, 2, 3)),Datos1!$B$62:$C$64,2,FALSE)</f>
        <v>Industrial cereal products</v>
      </c>
      <c r="E1015" s="1" t="str">
        <f ca="1">VLOOKUP(IF(RANDBETWEEN(1,100)&lt;=70, 1, IF(RANDBETWEEN(1,100)&lt;=70+10, 2, IF(RANDBETWEEN(1,100)&lt;=70+10+10, 3, IF(RANDBETWEEN(1,100)&lt;=70+10+10+10, 4, 5)))),Datos1!$B$66:$C$70,2,FALSE)</f>
        <v>Paid</v>
      </c>
      <c r="F1015" s="1" t="str">
        <f>VLOOKUP(B1015,Datos1!$F$1:$H$52,2,FALSE)</f>
        <v>Florida</v>
      </c>
      <c r="G1015" s="8">
        <f t="shared" ca="1" si="126"/>
        <v>242041</v>
      </c>
      <c r="H1015" s="8">
        <f t="shared" ca="1" si="127"/>
        <v>58089.84</v>
      </c>
      <c r="I1015" s="9">
        <f t="shared" ca="1" si="120"/>
        <v>0.24</v>
      </c>
      <c r="J1015" s="1" t="str">
        <f t="shared" si="121"/>
        <v>October</v>
      </c>
      <c r="K1015" s="1">
        <f t="shared" si="122"/>
        <v>10</v>
      </c>
      <c r="L1015" s="1" t="str">
        <f t="shared" si="123"/>
        <v>2021</v>
      </c>
      <c r="M1015" s="1">
        <f t="shared" si="124"/>
        <v>41</v>
      </c>
      <c r="N1015" s="10">
        <f t="shared" si="125"/>
        <v>4</v>
      </c>
    </row>
    <row r="1016" spans="1:14" x14ac:dyDescent="0.25">
      <c r="A1016" s="7">
        <v>44480</v>
      </c>
      <c r="B1016" s="1" t="s">
        <v>55</v>
      </c>
      <c r="C1016" s="1" t="str">
        <f>VLOOKUP(B1016,Datos1!$F$1:$H$52,3,FALSE)</f>
        <v>Medium-sized business</v>
      </c>
      <c r="D1016" s="1" t="str">
        <f ca="1">VLOOKUP(IF(RANDBETWEEN(1,100)&lt;=60, 1, IF(RANDBETWEEN(1,100)&lt;=75, 2, 3)),Datos1!$B$62:$C$64,2,FALSE)</f>
        <v>Contract Manufacturing</v>
      </c>
      <c r="E1016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1016" s="1" t="str">
        <f>VLOOKUP(B1016,Datos1!$F$1:$H$52,2,FALSE)</f>
        <v>Pensilvania</v>
      </c>
      <c r="G1016" s="8">
        <f t="shared" ca="1" si="126"/>
        <v>448927</v>
      </c>
      <c r="H1016" s="8">
        <f t="shared" ca="1" si="127"/>
        <v>139167.37</v>
      </c>
      <c r="I1016" s="9">
        <f t="shared" ca="1" si="120"/>
        <v>0.31</v>
      </c>
      <c r="J1016" s="1" t="str">
        <f t="shared" si="121"/>
        <v>October</v>
      </c>
      <c r="K1016" s="1">
        <f t="shared" si="122"/>
        <v>10</v>
      </c>
      <c r="L1016" s="1" t="str">
        <f t="shared" si="123"/>
        <v>2021</v>
      </c>
      <c r="M1016" s="1">
        <f t="shared" si="124"/>
        <v>42</v>
      </c>
      <c r="N1016" s="10">
        <f t="shared" si="125"/>
        <v>4</v>
      </c>
    </row>
    <row r="1017" spans="1:14" x14ac:dyDescent="0.25">
      <c r="A1017" s="7">
        <v>44481</v>
      </c>
      <c r="B1017" s="1" t="s">
        <v>43</v>
      </c>
      <c r="C1017" s="1" t="str">
        <f>VLOOKUP(B1017,Datos1!$F$1:$H$52,3,FALSE)</f>
        <v>Corporation</v>
      </c>
      <c r="D1017" s="1" t="str">
        <f ca="1">VLOOKUP(IF(RANDBETWEEN(1,100)&lt;=60, 1, IF(RANDBETWEEN(1,100)&lt;=75, 2, 3)),Datos1!$B$62:$C$64,2,FALSE)</f>
        <v>FMCG</v>
      </c>
      <c r="E1017" s="1" t="str">
        <f ca="1">VLOOKUP(IF(RANDBETWEEN(1,100)&lt;=70, 1, IF(RANDBETWEEN(1,100)&lt;=70+10, 2, IF(RANDBETWEEN(1,100)&lt;=70+10+10, 3, IF(RANDBETWEEN(1,100)&lt;=70+10+10+10, 4, 5)))),Datos1!$B$66:$C$70,2,FALSE)</f>
        <v>Paid</v>
      </c>
      <c r="F1017" s="1" t="str">
        <f>VLOOKUP(B1017,Datos1!$F$1:$H$52,2,FALSE)</f>
        <v>Massachusetts</v>
      </c>
      <c r="G1017" s="8">
        <f t="shared" ca="1" si="126"/>
        <v>1061174</v>
      </c>
      <c r="H1017" s="8">
        <f t="shared" ca="1" si="127"/>
        <v>519975.26</v>
      </c>
      <c r="I1017" s="9">
        <f t="shared" ca="1" si="120"/>
        <v>0.49</v>
      </c>
      <c r="J1017" s="1" t="str">
        <f t="shared" si="121"/>
        <v>October</v>
      </c>
      <c r="K1017" s="1">
        <f t="shared" si="122"/>
        <v>10</v>
      </c>
      <c r="L1017" s="1" t="str">
        <f t="shared" si="123"/>
        <v>2021</v>
      </c>
      <c r="M1017" s="1">
        <f t="shared" si="124"/>
        <v>42</v>
      </c>
      <c r="N1017" s="10">
        <f t="shared" si="125"/>
        <v>4</v>
      </c>
    </row>
    <row r="1018" spans="1:14" x14ac:dyDescent="0.25">
      <c r="A1018" s="7">
        <v>44482</v>
      </c>
      <c r="B1018" s="1" t="s">
        <v>24</v>
      </c>
      <c r="C1018" s="1" t="str">
        <f>VLOOKUP(B1018,Datos1!$F$1:$H$52,3,FALSE)</f>
        <v>Medium-sized business</v>
      </c>
      <c r="D1018" s="1" t="str">
        <f ca="1">VLOOKUP(IF(RANDBETWEEN(1,100)&lt;=60, 1, IF(RANDBETWEEN(1,100)&lt;=75, 2, 3)),Datos1!$B$62:$C$64,2,FALSE)</f>
        <v>Contract Manufacturing</v>
      </c>
      <c r="E1018" s="1" t="str">
        <f ca="1">VLOOKUP(IF(RANDBETWEEN(1,100)&lt;=70, 1, IF(RANDBETWEEN(1,100)&lt;=70+10, 2, IF(RANDBETWEEN(1,100)&lt;=70+10+10, 3, IF(RANDBETWEEN(1,100)&lt;=70+10+10+10, 4, 5)))),Datos1!$B$66:$C$70,2,FALSE)</f>
        <v>Paid</v>
      </c>
      <c r="F1018" s="1" t="str">
        <f>VLOOKUP(B1018,Datos1!$F$1:$H$52,2,FALSE)</f>
        <v>Misuri</v>
      </c>
      <c r="G1018" s="8">
        <f t="shared" ca="1" si="126"/>
        <v>458813</v>
      </c>
      <c r="H1018" s="8">
        <f t="shared" ca="1" si="127"/>
        <v>100938.86</v>
      </c>
      <c r="I1018" s="9">
        <f t="shared" ca="1" si="120"/>
        <v>0.22</v>
      </c>
      <c r="J1018" s="1" t="str">
        <f t="shared" si="121"/>
        <v>October</v>
      </c>
      <c r="K1018" s="1">
        <f t="shared" si="122"/>
        <v>10</v>
      </c>
      <c r="L1018" s="1" t="str">
        <f t="shared" si="123"/>
        <v>2021</v>
      </c>
      <c r="M1018" s="1">
        <f t="shared" si="124"/>
        <v>42</v>
      </c>
      <c r="N1018" s="10">
        <f t="shared" si="125"/>
        <v>4</v>
      </c>
    </row>
    <row r="1019" spans="1:14" x14ac:dyDescent="0.25">
      <c r="A1019" s="7">
        <v>44483</v>
      </c>
      <c r="B1019" s="1" t="s">
        <v>56</v>
      </c>
      <c r="C1019" s="1" t="str">
        <f>VLOOKUP(B1019,Datos1!$F$1:$H$52,3,FALSE)</f>
        <v>Small business</v>
      </c>
      <c r="D1019" s="1" t="str">
        <f ca="1">VLOOKUP(IF(RANDBETWEEN(1,100)&lt;=60, 1, IF(RANDBETWEEN(1,100)&lt;=75, 2, 3)),Datos1!$B$62:$C$64,2,FALSE)</f>
        <v>FMCG</v>
      </c>
      <c r="E1019" s="1" t="str">
        <f ca="1">VLOOKUP(IF(RANDBETWEEN(1,100)&lt;=70, 1, IF(RANDBETWEEN(1,100)&lt;=70+10, 2, IF(RANDBETWEEN(1,100)&lt;=70+10+10, 3, IF(RANDBETWEEN(1,100)&lt;=70+10+10+10, 4, 5)))),Datos1!$B$66:$C$70,2,FALSE)</f>
        <v>Paid</v>
      </c>
      <c r="F1019" s="1" t="str">
        <f>VLOOKUP(B1019,Datos1!$F$1:$H$52,2,FALSE)</f>
        <v>Illinois</v>
      </c>
      <c r="G1019" s="8">
        <f t="shared" ca="1" si="126"/>
        <v>200984</v>
      </c>
      <c r="H1019" s="8">
        <f t="shared" ca="1" si="127"/>
        <v>130639.6</v>
      </c>
      <c r="I1019" s="9">
        <f t="shared" ca="1" si="120"/>
        <v>0.65</v>
      </c>
      <c r="J1019" s="1" t="str">
        <f t="shared" si="121"/>
        <v>October</v>
      </c>
      <c r="K1019" s="1">
        <f t="shared" si="122"/>
        <v>10</v>
      </c>
      <c r="L1019" s="1" t="str">
        <f t="shared" si="123"/>
        <v>2021</v>
      </c>
      <c r="M1019" s="1">
        <f t="shared" si="124"/>
        <v>42</v>
      </c>
      <c r="N1019" s="10">
        <f t="shared" si="125"/>
        <v>4</v>
      </c>
    </row>
    <row r="1020" spans="1:14" x14ac:dyDescent="0.25">
      <c r="A1020" s="7">
        <v>44484</v>
      </c>
      <c r="B1020" s="1" t="s">
        <v>54</v>
      </c>
      <c r="C1020" s="1" t="str">
        <f>VLOOKUP(B1020,Datos1!$F$1:$H$52,3,FALSE)</f>
        <v>Small business</v>
      </c>
      <c r="D1020" s="1" t="str">
        <f ca="1">VLOOKUP(IF(RANDBETWEEN(1,100)&lt;=60, 1, IF(RANDBETWEEN(1,100)&lt;=75, 2, 3)),Datos1!$B$62:$C$64,2,FALSE)</f>
        <v>Contract Manufacturing</v>
      </c>
      <c r="E1020" s="1" t="str">
        <f ca="1">VLOOKUP(IF(RANDBETWEEN(1,100)&lt;=70, 1, IF(RANDBETWEEN(1,100)&lt;=70+10, 2, IF(RANDBETWEEN(1,100)&lt;=70+10+10, 3, IF(RANDBETWEEN(1,100)&lt;=70+10+10+10, 4, 5)))),Datos1!$B$66:$C$70,2,FALSE)</f>
        <v>Overdue</v>
      </c>
      <c r="F1020" s="1" t="str">
        <f>VLOOKUP(B1020,Datos1!$F$1:$H$52,2,FALSE)</f>
        <v>Nueva York</v>
      </c>
      <c r="G1020" s="8">
        <f t="shared" ca="1" si="126"/>
        <v>162451</v>
      </c>
      <c r="H1020" s="8">
        <f t="shared" ca="1" si="127"/>
        <v>55233.340000000004</v>
      </c>
      <c r="I1020" s="9">
        <f t="shared" ca="1" si="120"/>
        <v>0.34</v>
      </c>
      <c r="J1020" s="1" t="str">
        <f t="shared" si="121"/>
        <v>October</v>
      </c>
      <c r="K1020" s="1">
        <f t="shared" si="122"/>
        <v>10</v>
      </c>
      <c r="L1020" s="1" t="str">
        <f t="shared" si="123"/>
        <v>2021</v>
      </c>
      <c r="M1020" s="1">
        <f t="shared" si="124"/>
        <v>42</v>
      </c>
      <c r="N1020" s="10">
        <f t="shared" si="125"/>
        <v>4</v>
      </c>
    </row>
    <row r="1021" spans="1:14" x14ac:dyDescent="0.25">
      <c r="A1021" s="7">
        <v>44485</v>
      </c>
      <c r="B1021" s="1" t="s">
        <v>59</v>
      </c>
      <c r="C1021" s="1" t="str">
        <f>VLOOKUP(B1021,Datos1!$F$1:$H$52,3,FALSE)</f>
        <v>Small business</v>
      </c>
      <c r="D1021" s="1" t="str">
        <f ca="1">VLOOKUP(IF(RANDBETWEEN(1,100)&lt;=60, 1, IF(RANDBETWEEN(1,100)&lt;=75, 2, 3)),Datos1!$B$62:$C$64,2,FALSE)</f>
        <v>Contract Manufacturing</v>
      </c>
      <c r="E1021" s="1" t="str">
        <f ca="1">VLOOKUP(IF(RANDBETWEEN(1,100)&lt;=70, 1, IF(RANDBETWEEN(1,100)&lt;=70+10, 2, IF(RANDBETWEEN(1,100)&lt;=70+10+10, 3, IF(RANDBETWEEN(1,100)&lt;=70+10+10+10, 4, 5)))),Datos1!$B$66:$C$70,2,FALSE)</f>
        <v>Paid</v>
      </c>
      <c r="F1021" s="1" t="str">
        <f>VLOOKUP(B1021,Datos1!$F$1:$H$52,2,FALSE)</f>
        <v>Nueva Jersey</v>
      </c>
      <c r="G1021" s="8">
        <f t="shared" ca="1" si="126"/>
        <v>146774</v>
      </c>
      <c r="H1021" s="8">
        <f t="shared" ca="1" si="127"/>
        <v>49903.16</v>
      </c>
      <c r="I1021" s="9">
        <f t="shared" ca="1" si="120"/>
        <v>0.34</v>
      </c>
      <c r="J1021" s="1" t="str">
        <f t="shared" si="121"/>
        <v>October</v>
      </c>
      <c r="K1021" s="1">
        <f t="shared" si="122"/>
        <v>10</v>
      </c>
      <c r="L1021" s="1" t="str">
        <f t="shared" si="123"/>
        <v>2021</v>
      </c>
      <c r="M1021" s="1">
        <f t="shared" si="124"/>
        <v>42</v>
      </c>
      <c r="N1021" s="10">
        <f t="shared" si="125"/>
        <v>4</v>
      </c>
    </row>
    <row r="1022" spans="1:14" x14ac:dyDescent="0.25">
      <c r="A1022" s="7">
        <v>44486</v>
      </c>
      <c r="B1022" s="1" t="s">
        <v>34</v>
      </c>
      <c r="C1022" s="1" t="str">
        <f>VLOOKUP(B1022,Datos1!$F$1:$H$52,3,FALSE)</f>
        <v>Medium-sized business</v>
      </c>
      <c r="D1022" s="1" t="str">
        <f ca="1">VLOOKUP(IF(RANDBETWEEN(1,100)&lt;=60, 1, IF(RANDBETWEEN(1,100)&lt;=75, 2, 3)),Datos1!$B$62:$C$64,2,FALSE)</f>
        <v>FMCG</v>
      </c>
      <c r="E1022" s="1" t="str">
        <f ca="1">VLOOKUP(IF(RANDBETWEEN(1,100)&lt;=70, 1, IF(RANDBETWEEN(1,100)&lt;=70+10, 2, IF(RANDBETWEEN(1,100)&lt;=70+10+10, 3, IF(RANDBETWEEN(1,100)&lt;=70+10+10+10, 4, 5)))),Datos1!$B$66:$C$70,2,FALSE)</f>
        <v>Paid</v>
      </c>
      <c r="F1022" s="1" t="str">
        <f>VLOOKUP(B1022,Datos1!$F$1:$H$52,2,FALSE)</f>
        <v>California</v>
      </c>
      <c r="G1022" s="8">
        <f t="shared" ca="1" si="126"/>
        <v>376325</v>
      </c>
      <c r="H1022" s="8">
        <f t="shared" ca="1" si="127"/>
        <v>229558.25</v>
      </c>
      <c r="I1022" s="9">
        <f t="shared" ca="1" si="120"/>
        <v>0.61</v>
      </c>
      <c r="J1022" s="1" t="str">
        <f t="shared" si="121"/>
        <v>October</v>
      </c>
      <c r="K1022" s="1">
        <f t="shared" si="122"/>
        <v>10</v>
      </c>
      <c r="L1022" s="1" t="str">
        <f t="shared" si="123"/>
        <v>2021</v>
      </c>
      <c r="M1022" s="1">
        <f t="shared" si="124"/>
        <v>42</v>
      </c>
      <c r="N1022" s="10">
        <f t="shared" si="125"/>
        <v>4</v>
      </c>
    </row>
    <row r="1023" spans="1:14" x14ac:dyDescent="0.25">
      <c r="A1023" s="7">
        <v>44487</v>
      </c>
      <c r="B1023" s="1" t="s">
        <v>35</v>
      </c>
      <c r="C1023" s="1" t="str">
        <f>VLOOKUP(B1023,Datos1!$F$1:$H$52,3,FALSE)</f>
        <v>Medium-sized business</v>
      </c>
      <c r="D1023" s="1" t="str">
        <f ca="1">VLOOKUP(IF(RANDBETWEEN(1,100)&lt;=60, 1, IF(RANDBETWEEN(1,100)&lt;=75, 2, 3)),Datos1!$B$62:$C$64,2,FALSE)</f>
        <v>Contract Manufacturing</v>
      </c>
      <c r="E102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23" s="1" t="str">
        <f>VLOOKUP(B1023,Datos1!$F$1:$H$52,2,FALSE)</f>
        <v>Ohio</v>
      </c>
      <c r="G1023" s="8">
        <f t="shared" ca="1" si="126"/>
        <v>367766</v>
      </c>
      <c r="H1023" s="8">
        <f t="shared" ca="1" si="127"/>
        <v>125040.44</v>
      </c>
      <c r="I1023" s="9">
        <f t="shared" ca="1" si="120"/>
        <v>0.34</v>
      </c>
      <c r="J1023" s="1" t="str">
        <f t="shared" si="121"/>
        <v>October</v>
      </c>
      <c r="K1023" s="1">
        <f t="shared" si="122"/>
        <v>10</v>
      </c>
      <c r="L1023" s="1" t="str">
        <f t="shared" si="123"/>
        <v>2021</v>
      </c>
      <c r="M1023" s="1">
        <f t="shared" si="124"/>
        <v>43</v>
      </c>
      <c r="N1023" s="10">
        <f t="shared" si="125"/>
        <v>4</v>
      </c>
    </row>
    <row r="1024" spans="1:14" x14ac:dyDescent="0.25">
      <c r="A1024" s="7">
        <v>44488</v>
      </c>
      <c r="B1024" s="1" t="s">
        <v>28</v>
      </c>
      <c r="C1024" s="1" t="str">
        <f>VLOOKUP(B1024,Datos1!$F$1:$H$52,3,FALSE)</f>
        <v>Corporation</v>
      </c>
      <c r="D1024" s="1" t="str">
        <f ca="1">VLOOKUP(IF(RANDBETWEEN(1,100)&lt;=60, 1, IF(RANDBETWEEN(1,100)&lt;=75, 2, 3)),Datos1!$B$62:$C$64,2,FALSE)</f>
        <v>FMCG</v>
      </c>
      <c r="E102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24" s="1" t="str">
        <f>VLOOKUP(B1024,Datos1!$F$1:$H$52,2,FALSE)</f>
        <v>Texas</v>
      </c>
      <c r="G1024" s="8">
        <f t="shared" ca="1" si="126"/>
        <v>905669</v>
      </c>
      <c r="H1024" s="8">
        <f t="shared" ca="1" si="127"/>
        <v>434721.12</v>
      </c>
      <c r="I1024" s="9">
        <f t="shared" ca="1" si="120"/>
        <v>0.48</v>
      </c>
      <c r="J1024" s="1" t="str">
        <f t="shared" si="121"/>
        <v>October</v>
      </c>
      <c r="K1024" s="1">
        <f t="shared" si="122"/>
        <v>10</v>
      </c>
      <c r="L1024" s="1" t="str">
        <f t="shared" si="123"/>
        <v>2021</v>
      </c>
      <c r="M1024" s="1">
        <f t="shared" si="124"/>
        <v>43</v>
      </c>
      <c r="N1024" s="10">
        <f t="shared" si="125"/>
        <v>4</v>
      </c>
    </row>
    <row r="1025" spans="1:14" x14ac:dyDescent="0.25">
      <c r="A1025" s="7">
        <v>44489</v>
      </c>
      <c r="B1025" s="1" t="s">
        <v>32</v>
      </c>
      <c r="C1025" s="1" t="str">
        <f>VLOOKUP(B1025,Datos1!$F$1:$H$52,3,FALSE)</f>
        <v>Corporation</v>
      </c>
      <c r="D1025" s="1" t="str">
        <f ca="1">VLOOKUP(IF(RANDBETWEEN(1,100)&lt;=60, 1, IF(RANDBETWEEN(1,100)&lt;=75, 2, 3)),Datos1!$B$62:$C$64,2,FALSE)</f>
        <v>Industrial cereal products</v>
      </c>
      <c r="E1025" s="1" t="str">
        <f ca="1">VLOOKUP(IF(RANDBETWEEN(1,100)&lt;=70, 1, IF(RANDBETWEEN(1,100)&lt;=70+10, 2, IF(RANDBETWEEN(1,100)&lt;=70+10+10, 3, IF(RANDBETWEEN(1,100)&lt;=70+10+10+10, 4, 5)))),Datos1!$B$66:$C$70,2,FALSE)</f>
        <v>Paid</v>
      </c>
      <c r="F1025" s="1" t="str">
        <f>VLOOKUP(B1025,Datos1!$F$1:$H$52,2,FALSE)</f>
        <v>Ohio</v>
      </c>
      <c r="G1025" s="8">
        <f t="shared" ca="1" si="126"/>
        <v>1524329</v>
      </c>
      <c r="H1025" s="8">
        <f t="shared" ca="1" si="127"/>
        <v>259135.93000000002</v>
      </c>
      <c r="I1025" s="9">
        <f t="shared" ca="1" si="120"/>
        <v>0.17</v>
      </c>
      <c r="J1025" s="1" t="str">
        <f t="shared" si="121"/>
        <v>October</v>
      </c>
      <c r="K1025" s="1">
        <f t="shared" si="122"/>
        <v>10</v>
      </c>
      <c r="L1025" s="1" t="str">
        <f t="shared" si="123"/>
        <v>2021</v>
      </c>
      <c r="M1025" s="1">
        <f t="shared" si="124"/>
        <v>43</v>
      </c>
      <c r="N1025" s="10">
        <f t="shared" si="125"/>
        <v>4</v>
      </c>
    </row>
    <row r="1026" spans="1:14" x14ac:dyDescent="0.25">
      <c r="A1026" s="7">
        <v>44490</v>
      </c>
      <c r="B1026" s="1" t="s">
        <v>31</v>
      </c>
      <c r="C1026" s="1" t="str">
        <f>VLOOKUP(B1026,Datos1!$F$1:$H$52,3,FALSE)</f>
        <v>Small business</v>
      </c>
      <c r="D1026" s="1" t="str">
        <f ca="1">VLOOKUP(IF(RANDBETWEEN(1,100)&lt;=60, 1, IF(RANDBETWEEN(1,100)&lt;=75, 2, 3)),Datos1!$B$62:$C$64,2,FALSE)</f>
        <v>Industrial cereal products</v>
      </c>
      <c r="E102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26" s="1" t="str">
        <f>VLOOKUP(B1026,Datos1!$F$1:$H$52,2,FALSE)</f>
        <v>Georgia</v>
      </c>
      <c r="G1026" s="8">
        <f t="shared" ca="1" si="126"/>
        <v>171271</v>
      </c>
      <c r="H1026" s="8">
        <f t="shared" ca="1" si="127"/>
        <v>34254.200000000004</v>
      </c>
      <c r="I1026" s="9">
        <f t="shared" ref="I1026:I1089" ca="1" si="128">IF(D1026="FMCG",(RANDBETWEEN(35,65)/100),IF(D1026="Industrial cereal products",(RANDBETWEEN(15,35)/100),(RANDBETWEEN(20,40)/100)))</f>
        <v>0.2</v>
      </c>
      <c r="J1026" s="1" t="str">
        <f t="shared" ref="J1026:J1089" si="129">IF(TEXT(A1026,"MMMM")="enero","January",IF(TEXT(A1026,"MMMM")="febrero","February",IF(TEXT(A1026,"MMMM")="marzo","March",IF(TEXT(A1026,"MMMM")="abril","April",
IF(TEXT(A1026,"MMMM")="mayo","May",IF(TEXT(A1026,"MMMM")="junio","June",IF(TEXT(A1026,"MMMM")="julio","July",IF(TEXT(A1026,"MMMM")="agosto","August",
IF(TEXT(A1026,"MMMM")="Septiembre","September",IF(TEXT(A1026,"MMMM")="Octubre","October",IF(TEXT(A1026,"MMMM")="noviembre","November","December")))))))))))</f>
        <v>October</v>
      </c>
      <c r="K1026" s="1">
        <f t="shared" ref="K1026:K1089" si="130">MONTH(A1026)</f>
        <v>10</v>
      </c>
      <c r="L1026" s="1" t="str">
        <f t="shared" ref="L1026:L1089" si="131">TEXT(A1026,"AAAA")</f>
        <v>2021</v>
      </c>
      <c r="M1026" s="1">
        <f t="shared" ref="M1026:M1089" si="132">WEEKNUM(A1026,2)</f>
        <v>43</v>
      </c>
      <c r="N1026" s="10">
        <f t="shared" ref="N1026:N1089" si="133">INT((MONTH(A1026)-1)/3)+1</f>
        <v>4</v>
      </c>
    </row>
    <row r="1027" spans="1:14" x14ac:dyDescent="0.25">
      <c r="A1027" s="7">
        <v>44491</v>
      </c>
      <c r="B1027" s="1" t="s">
        <v>19</v>
      </c>
      <c r="C1027" s="1" t="str">
        <f>VLOOKUP(B1027,Datos1!$F$1:$H$52,3,FALSE)</f>
        <v>Corporation</v>
      </c>
      <c r="D1027" s="1" t="str">
        <f ca="1">VLOOKUP(IF(RANDBETWEEN(1,100)&lt;=60, 1, IF(RANDBETWEEN(1,100)&lt;=75, 2, 3)),Datos1!$B$62:$C$64,2,FALSE)</f>
        <v>Contract Manufacturing</v>
      </c>
      <c r="E1027" s="1" t="str">
        <f ca="1">VLOOKUP(IF(RANDBETWEEN(1,100)&lt;=70, 1, IF(RANDBETWEEN(1,100)&lt;=70+10, 2, IF(RANDBETWEEN(1,100)&lt;=70+10+10, 3, IF(RANDBETWEEN(1,100)&lt;=70+10+10+10, 4, 5)))),Datos1!$B$66:$C$70,2,FALSE)</f>
        <v>Overdue</v>
      </c>
      <c r="F1027" s="1" t="str">
        <f>VLOOKUP(B1027,Datos1!$F$1:$H$52,2,FALSE)</f>
        <v>Virginia</v>
      </c>
      <c r="G1027" s="8">
        <f t="shared" ref="G1027:G1090" ca="1" si="134">IF(C1027="Small business",RANDBETWEEN(70000,250000),IF(C1027="Medium-sized business",RANDBETWEEN(250000,500000),RANDBETWEEN(500000,1800000)))</f>
        <v>825612</v>
      </c>
      <c r="H1027" s="8">
        <f t="shared" ref="H1027:H1090" ca="1" si="135">G1027*I1027</f>
        <v>297220.32</v>
      </c>
      <c r="I1027" s="9">
        <f t="shared" ca="1" si="128"/>
        <v>0.36</v>
      </c>
      <c r="J1027" s="1" t="str">
        <f t="shared" si="129"/>
        <v>October</v>
      </c>
      <c r="K1027" s="1">
        <f t="shared" si="130"/>
        <v>10</v>
      </c>
      <c r="L1027" s="1" t="str">
        <f t="shared" si="131"/>
        <v>2021</v>
      </c>
      <c r="M1027" s="1">
        <f t="shared" si="132"/>
        <v>43</v>
      </c>
      <c r="N1027" s="10">
        <f t="shared" si="133"/>
        <v>4</v>
      </c>
    </row>
    <row r="1028" spans="1:14" x14ac:dyDescent="0.25">
      <c r="A1028" s="7">
        <v>44492</v>
      </c>
      <c r="B1028" s="1" t="s">
        <v>40</v>
      </c>
      <c r="C1028" s="1" t="str">
        <f>VLOOKUP(B1028,Datos1!$F$1:$H$52,3,FALSE)</f>
        <v>Corporation</v>
      </c>
      <c r="D1028" s="1" t="str">
        <f ca="1">VLOOKUP(IF(RANDBETWEEN(1,100)&lt;=60, 1, IF(RANDBETWEEN(1,100)&lt;=75, 2, 3)),Datos1!$B$62:$C$64,2,FALSE)</f>
        <v>FMCG</v>
      </c>
      <c r="E1028" s="1" t="str">
        <f ca="1">VLOOKUP(IF(RANDBETWEEN(1,100)&lt;=70, 1, IF(RANDBETWEEN(1,100)&lt;=70+10, 2, IF(RANDBETWEEN(1,100)&lt;=70+10+10, 3, IF(RANDBETWEEN(1,100)&lt;=70+10+10+10, 4, 5)))),Datos1!$B$66:$C$70,2,FALSE)</f>
        <v>Paid</v>
      </c>
      <c r="F1028" s="1" t="str">
        <f>VLOOKUP(B1028,Datos1!$F$1:$H$52,2,FALSE)</f>
        <v>Indiana</v>
      </c>
      <c r="G1028" s="8">
        <f t="shared" ca="1" si="134"/>
        <v>1168928</v>
      </c>
      <c r="H1028" s="8">
        <f t="shared" ca="1" si="135"/>
        <v>537706.88</v>
      </c>
      <c r="I1028" s="9">
        <f t="shared" ca="1" si="128"/>
        <v>0.46</v>
      </c>
      <c r="J1028" s="1" t="str">
        <f t="shared" si="129"/>
        <v>October</v>
      </c>
      <c r="K1028" s="1">
        <f t="shared" si="130"/>
        <v>10</v>
      </c>
      <c r="L1028" s="1" t="str">
        <f t="shared" si="131"/>
        <v>2021</v>
      </c>
      <c r="M1028" s="1">
        <f t="shared" si="132"/>
        <v>43</v>
      </c>
      <c r="N1028" s="10">
        <f t="shared" si="133"/>
        <v>4</v>
      </c>
    </row>
    <row r="1029" spans="1:14" x14ac:dyDescent="0.25">
      <c r="A1029" s="7">
        <v>44493</v>
      </c>
      <c r="B1029" s="1" t="s">
        <v>39</v>
      </c>
      <c r="C1029" s="1" t="str">
        <f>VLOOKUP(B1029,Datos1!$F$1:$H$52,3,FALSE)</f>
        <v>Corporation</v>
      </c>
      <c r="D1029" s="1" t="str">
        <f ca="1">VLOOKUP(IF(RANDBETWEEN(1,100)&lt;=60, 1, IF(RANDBETWEEN(1,100)&lt;=75, 2, 3)),Datos1!$B$62:$C$64,2,FALSE)</f>
        <v>FMCG</v>
      </c>
      <c r="E1029" s="1" t="str">
        <f ca="1">VLOOKUP(IF(RANDBETWEEN(1,100)&lt;=70, 1, IF(RANDBETWEEN(1,100)&lt;=70+10, 2, IF(RANDBETWEEN(1,100)&lt;=70+10+10, 3, IF(RANDBETWEEN(1,100)&lt;=70+10+10+10, 4, 5)))),Datos1!$B$66:$C$70,2,FALSE)</f>
        <v>Paid</v>
      </c>
      <c r="F1029" s="1" t="str">
        <f>VLOOKUP(B1029,Datos1!$F$1:$H$52,2,FALSE)</f>
        <v>Misuri</v>
      </c>
      <c r="G1029" s="8">
        <f t="shared" ca="1" si="134"/>
        <v>824470</v>
      </c>
      <c r="H1029" s="8">
        <f t="shared" ca="1" si="135"/>
        <v>428724.4</v>
      </c>
      <c r="I1029" s="9">
        <f t="shared" ca="1" si="128"/>
        <v>0.52</v>
      </c>
      <c r="J1029" s="1" t="str">
        <f t="shared" si="129"/>
        <v>October</v>
      </c>
      <c r="K1029" s="1">
        <f t="shared" si="130"/>
        <v>10</v>
      </c>
      <c r="L1029" s="1" t="str">
        <f t="shared" si="131"/>
        <v>2021</v>
      </c>
      <c r="M1029" s="1">
        <f t="shared" si="132"/>
        <v>43</v>
      </c>
      <c r="N1029" s="10">
        <f t="shared" si="133"/>
        <v>4</v>
      </c>
    </row>
    <row r="1030" spans="1:14" x14ac:dyDescent="0.25">
      <c r="A1030" s="7">
        <v>44494</v>
      </c>
      <c r="B1030" s="1" t="s">
        <v>12</v>
      </c>
      <c r="C1030" s="1" t="str">
        <f>VLOOKUP(B1030,Datos1!$F$1:$H$52,3,FALSE)</f>
        <v>Corporation</v>
      </c>
      <c r="D1030" s="1" t="str">
        <f ca="1">VLOOKUP(IF(RANDBETWEEN(1,100)&lt;=60, 1, IF(RANDBETWEEN(1,100)&lt;=75, 2, 3)),Datos1!$B$62:$C$64,2,FALSE)</f>
        <v>FMCG</v>
      </c>
      <c r="E103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30" s="1" t="str">
        <f>VLOOKUP(B1030,Datos1!$F$1:$H$52,2,FALSE)</f>
        <v>Washington</v>
      </c>
      <c r="G1030" s="8">
        <f t="shared" ca="1" si="134"/>
        <v>1176708</v>
      </c>
      <c r="H1030" s="8">
        <f t="shared" ca="1" si="135"/>
        <v>553052.76</v>
      </c>
      <c r="I1030" s="9">
        <f t="shared" ca="1" si="128"/>
        <v>0.47</v>
      </c>
      <c r="J1030" s="1" t="str">
        <f t="shared" si="129"/>
        <v>October</v>
      </c>
      <c r="K1030" s="1">
        <f t="shared" si="130"/>
        <v>10</v>
      </c>
      <c r="L1030" s="1" t="str">
        <f t="shared" si="131"/>
        <v>2021</v>
      </c>
      <c r="M1030" s="1">
        <f t="shared" si="132"/>
        <v>44</v>
      </c>
      <c r="N1030" s="10">
        <f t="shared" si="133"/>
        <v>4</v>
      </c>
    </row>
    <row r="1031" spans="1:14" x14ac:dyDescent="0.25">
      <c r="A1031" s="7">
        <v>44495</v>
      </c>
      <c r="B1031" s="1" t="s">
        <v>47</v>
      </c>
      <c r="C1031" s="1" t="str">
        <f>VLOOKUP(B1031,Datos1!$F$1:$H$52,3,FALSE)</f>
        <v>Medium-sized business</v>
      </c>
      <c r="D1031" s="1" t="str">
        <f ca="1">VLOOKUP(IF(RANDBETWEEN(1,100)&lt;=60, 1, IF(RANDBETWEEN(1,100)&lt;=75, 2, 3)),Datos1!$B$62:$C$64,2,FALSE)</f>
        <v>FMCG</v>
      </c>
      <c r="E1031" s="1" t="str">
        <f ca="1">VLOOKUP(IF(RANDBETWEEN(1,100)&lt;=70, 1, IF(RANDBETWEEN(1,100)&lt;=70+10, 2, IF(RANDBETWEEN(1,100)&lt;=70+10+10, 3, IF(RANDBETWEEN(1,100)&lt;=70+10+10+10, 4, 5)))),Datos1!$B$66:$C$70,2,FALSE)</f>
        <v>Paid</v>
      </c>
      <c r="F1031" s="1" t="str">
        <f>VLOOKUP(B1031,Datos1!$F$1:$H$52,2,FALSE)</f>
        <v>Misuri</v>
      </c>
      <c r="G1031" s="8">
        <f t="shared" ca="1" si="134"/>
        <v>456322</v>
      </c>
      <c r="H1031" s="8">
        <f t="shared" ca="1" si="135"/>
        <v>296609.3</v>
      </c>
      <c r="I1031" s="9">
        <f t="shared" ca="1" si="128"/>
        <v>0.65</v>
      </c>
      <c r="J1031" s="1" t="str">
        <f t="shared" si="129"/>
        <v>October</v>
      </c>
      <c r="K1031" s="1">
        <f t="shared" si="130"/>
        <v>10</v>
      </c>
      <c r="L1031" s="1" t="str">
        <f t="shared" si="131"/>
        <v>2021</v>
      </c>
      <c r="M1031" s="1">
        <f t="shared" si="132"/>
        <v>44</v>
      </c>
      <c r="N1031" s="10">
        <f t="shared" si="133"/>
        <v>4</v>
      </c>
    </row>
    <row r="1032" spans="1:14" x14ac:dyDescent="0.25">
      <c r="A1032" s="7">
        <v>44496</v>
      </c>
      <c r="B1032" s="1" t="s">
        <v>23</v>
      </c>
      <c r="C1032" s="1" t="str">
        <f>VLOOKUP(B1032,Datos1!$F$1:$H$52,3,FALSE)</f>
        <v>Corporation</v>
      </c>
      <c r="D1032" s="1" t="str">
        <f ca="1">VLOOKUP(IF(RANDBETWEEN(1,100)&lt;=60, 1, IF(RANDBETWEEN(1,100)&lt;=75, 2, 3)),Datos1!$B$62:$C$64,2,FALSE)</f>
        <v>FMCG</v>
      </c>
      <c r="E1032" s="1" t="str">
        <f ca="1">VLOOKUP(IF(RANDBETWEEN(1,100)&lt;=70, 1, IF(RANDBETWEEN(1,100)&lt;=70+10, 2, IF(RANDBETWEEN(1,100)&lt;=70+10+10, 3, IF(RANDBETWEEN(1,100)&lt;=70+10+10+10, 4, 5)))),Datos1!$B$66:$C$70,2,FALSE)</f>
        <v>Paid</v>
      </c>
      <c r="F1032" s="1" t="str">
        <f>VLOOKUP(B1032,Datos1!$F$1:$H$52,2,FALSE)</f>
        <v>Nueva Jersey</v>
      </c>
      <c r="G1032" s="8">
        <f t="shared" ca="1" si="134"/>
        <v>1085412</v>
      </c>
      <c r="H1032" s="8">
        <f t="shared" ca="1" si="135"/>
        <v>586122.48</v>
      </c>
      <c r="I1032" s="9">
        <f t="shared" ca="1" si="128"/>
        <v>0.54</v>
      </c>
      <c r="J1032" s="1" t="str">
        <f t="shared" si="129"/>
        <v>October</v>
      </c>
      <c r="K1032" s="1">
        <f t="shared" si="130"/>
        <v>10</v>
      </c>
      <c r="L1032" s="1" t="str">
        <f t="shared" si="131"/>
        <v>2021</v>
      </c>
      <c r="M1032" s="1">
        <f t="shared" si="132"/>
        <v>44</v>
      </c>
      <c r="N1032" s="10">
        <f t="shared" si="133"/>
        <v>4</v>
      </c>
    </row>
    <row r="1033" spans="1:14" x14ac:dyDescent="0.25">
      <c r="A1033" s="7">
        <v>44497</v>
      </c>
      <c r="B1033" s="1" t="s">
        <v>31</v>
      </c>
      <c r="C1033" s="1" t="str">
        <f>VLOOKUP(B1033,Datos1!$F$1:$H$52,3,FALSE)</f>
        <v>Small business</v>
      </c>
      <c r="D1033" s="1" t="str">
        <f ca="1">VLOOKUP(IF(RANDBETWEEN(1,100)&lt;=60, 1, IF(RANDBETWEEN(1,100)&lt;=75, 2, 3)),Datos1!$B$62:$C$64,2,FALSE)</f>
        <v>Contract Manufacturing</v>
      </c>
      <c r="E1033" s="1" t="str">
        <f ca="1">VLOOKUP(IF(RANDBETWEEN(1,100)&lt;=70, 1, IF(RANDBETWEEN(1,100)&lt;=70+10, 2, IF(RANDBETWEEN(1,100)&lt;=70+10+10, 3, IF(RANDBETWEEN(1,100)&lt;=70+10+10+10, 4, 5)))),Datos1!$B$66:$C$70,2,FALSE)</f>
        <v>Paid</v>
      </c>
      <c r="F1033" s="1" t="str">
        <f>VLOOKUP(B1033,Datos1!$F$1:$H$52,2,FALSE)</f>
        <v>Georgia</v>
      </c>
      <c r="G1033" s="8">
        <f t="shared" ca="1" si="134"/>
        <v>227215</v>
      </c>
      <c r="H1033" s="8">
        <f t="shared" ca="1" si="135"/>
        <v>49987.3</v>
      </c>
      <c r="I1033" s="9">
        <f t="shared" ca="1" si="128"/>
        <v>0.22</v>
      </c>
      <c r="J1033" s="1" t="str">
        <f t="shared" si="129"/>
        <v>October</v>
      </c>
      <c r="K1033" s="1">
        <f t="shared" si="130"/>
        <v>10</v>
      </c>
      <c r="L1033" s="1" t="str">
        <f t="shared" si="131"/>
        <v>2021</v>
      </c>
      <c r="M1033" s="1">
        <f t="shared" si="132"/>
        <v>44</v>
      </c>
      <c r="N1033" s="10">
        <f t="shared" si="133"/>
        <v>4</v>
      </c>
    </row>
    <row r="1034" spans="1:14" x14ac:dyDescent="0.25">
      <c r="A1034" s="7">
        <v>44498</v>
      </c>
      <c r="B1034" s="1" t="s">
        <v>53</v>
      </c>
      <c r="C1034" s="1" t="str">
        <f>VLOOKUP(B1034,Datos1!$F$1:$H$52,3,FALSE)</f>
        <v>Medium-sized business</v>
      </c>
      <c r="D1034" s="1" t="str">
        <f ca="1">VLOOKUP(IF(RANDBETWEEN(1,100)&lt;=60, 1, IF(RANDBETWEEN(1,100)&lt;=75, 2, 3)),Datos1!$B$62:$C$64,2,FALSE)</f>
        <v>FMCG</v>
      </c>
      <c r="E1034" s="1" t="str">
        <f ca="1">VLOOKUP(IF(RANDBETWEEN(1,100)&lt;=70, 1, IF(RANDBETWEEN(1,100)&lt;=70+10, 2, IF(RANDBETWEEN(1,100)&lt;=70+10+10, 3, IF(RANDBETWEEN(1,100)&lt;=70+10+10+10, 4, 5)))),Datos1!$B$66:$C$70,2,FALSE)</f>
        <v>Paid</v>
      </c>
      <c r="F1034" s="1" t="str">
        <f>VLOOKUP(B1034,Datos1!$F$1:$H$52,2,FALSE)</f>
        <v>Florida</v>
      </c>
      <c r="G1034" s="8">
        <f t="shared" ca="1" si="134"/>
        <v>251892</v>
      </c>
      <c r="H1034" s="8">
        <f t="shared" ca="1" si="135"/>
        <v>100756.8</v>
      </c>
      <c r="I1034" s="9">
        <f t="shared" ca="1" si="128"/>
        <v>0.4</v>
      </c>
      <c r="J1034" s="1" t="str">
        <f t="shared" si="129"/>
        <v>October</v>
      </c>
      <c r="K1034" s="1">
        <f t="shared" si="130"/>
        <v>10</v>
      </c>
      <c r="L1034" s="1" t="str">
        <f t="shared" si="131"/>
        <v>2021</v>
      </c>
      <c r="M1034" s="1">
        <f t="shared" si="132"/>
        <v>44</v>
      </c>
      <c r="N1034" s="10">
        <f t="shared" si="133"/>
        <v>4</v>
      </c>
    </row>
    <row r="1035" spans="1:14" x14ac:dyDescent="0.25">
      <c r="A1035" s="7">
        <v>44499</v>
      </c>
      <c r="B1035" s="1" t="s">
        <v>33</v>
      </c>
      <c r="C1035" s="1" t="str">
        <f>VLOOKUP(B1035,Datos1!$F$1:$H$52,3,FALSE)</f>
        <v>Corporation</v>
      </c>
      <c r="D1035" s="1" t="str">
        <f ca="1">VLOOKUP(IF(RANDBETWEEN(1,100)&lt;=60, 1, IF(RANDBETWEEN(1,100)&lt;=75, 2, 3)),Datos1!$B$62:$C$64,2,FALSE)</f>
        <v>FMCG</v>
      </c>
      <c r="E1035" s="1" t="str">
        <f ca="1">VLOOKUP(IF(RANDBETWEEN(1,100)&lt;=70, 1, IF(RANDBETWEEN(1,100)&lt;=70+10, 2, IF(RANDBETWEEN(1,100)&lt;=70+10+10, 3, IF(RANDBETWEEN(1,100)&lt;=70+10+10+10, 4, 5)))),Datos1!$B$66:$C$70,2,FALSE)</f>
        <v>Paid</v>
      </c>
      <c r="F1035" s="1" t="str">
        <f>VLOOKUP(B1035,Datos1!$F$1:$H$52,2,FALSE)</f>
        <v>Tennessee</v>
      </c>
      <c r="G1035" s="8">
        <f t="shared" ca="1" si="134"/>
        <v>639097</v>
      </c>
      <c r="H1035" s="8">
        <f t="shared" ca="1" si="135"/>
        <v>338721.41000000003</v>
      </c>
      <c r="I1035" s="9">
        <f t="shared" ca="1" si="128"/>
        <v>0.53</v>
      </c>
      <c r="J1035" s="1" t="str">
        <f t="shared" si="129"/>
        <v>October</v>
      </c>
      <c r="K1035" s="1">
        <f t="shared" si="130"/>
        <v>10</v>
      </c>
      <c r="L1035" s="1" t="str">
        <f t="shared" si="131"/>
        <v>2021</v>
      </c>
      <c r="M1035" s="1">
        <f t="shared" si="132"/>
        <v>44</v>
      </c>
      <c r="N1035" s="10">
        <f t="shared" si="133"/>
        <v>4</v>
      </c>
    </row>
    <row r="1036" spans="1:14" x14ac:dyDescent="0.25">
      <c r="A1036" s="7">
        <v>44500</v>
      </c>
      <c r="B1036" s="1" t="s">
        <v>16</v>
      </c>
      <c r="C1036" s="1" t="str">
        <f>VLOOKUP(B1036,Datos1!$F$1:$H$52,3,FALSE)</f>
        <v>Small business</v>
      </c>
      <c r="D1036" s="1" t="str">
        <f ca="1">VLOOKUP(IF(RANDBETWEEN(1,100)&lt;=60, 1, IF(RANDBETWEEN(1,100)&lt;=75, 2, 3)),Datos1!$B$62:$C$64,2,FALSE)</f>
        <v>FMCG</v>
      </c>
      <c r="E1036" s="1" t="str">
        <f ca="1">VLOOKUP(IF(RANDBETWEEN(1,100)&lt;=70, 1, IF(RANDBETWEEN(1,100)&lt;=70+10, 2, IF(RANDBETWEEN(1,100)&lt;=70+10+10, 3, IF(RANDBETWEEN(1,100)&lt;=70+10+10+10, 4, 5)))),Datos1!$B$66:$C$70,2,FALSE)</f>
        <v>Paid</v>
      </c>
      <c r="F1036" s="1" t="str">
        <f>VLOOKUP(B1036,Datos1!$F$1:$H$52,2,FALSE)</f>
        <v>Nueva Jersey</v>
      </c>
      <c r="G1036" s="8">
        <f t="shared" ca="1" si="134"/>
        <v>130898</v>
      </c>
      <c r="H1036" s="8">
        <f t="shared" ca="1" si="135"/>
        <v>60213.08</v>
      </c>
      <c r="I1036" s="9">
        <f t="shared" ca="1" si="128"/>
        <v>0.46</v>
      </c>
      <c r="J1036" s="1" t="str">
        <f t="shared" si="129"/>
        <v>October</v>
      </c>
      <c r="K1036" s="1">
        <f t="shared" si="130"/>
        <v>10</v>
      </c>
      <c r="L1036" s="1" t="str">
        <f t="shared" si="131"/>
        <v>2021</v>
      </c>
      <c r="M1036" s="1">
        <f t="shared" si="132"/>
        <v>44</v>
      </c>
      <c r="N1036" s="10">
        <f t="shared" si="133"/>
        <v>4</v>
      </c>
    </row>
    <row r="1037" spans="1:14" x14ac:dyDescent="0.25">
      <c r="A1037" s="7">
        <v>44501</v>
      </c>
      <c r="B1037" s="1" t="s">
        <v>48</v>
      </c>
      <c r="C1037" s="1" t="str">
        <f>VLOOKUP(B1037,Datos1!$F$1:$H$52,3,FALSE)</f>
        <v>Corporation</v>
      </c>
      <c r="D1037" s="1" t="str">
        <f ca="1">VLOOKUP(IF(RANDBETWEEN(1,100)&lt;=60, 1, IF(RANDBETWEEN(1,100)&lt;=75, 2, 3)),Datos1!$B$62:$C$64,2,FALSE)</f>
        <v>Industrial cereal products</v>
      </c>
      <c r="E1037" s="1" t="str">
        <f ca="1">VLOOKUP(IF(RANDBETWEEN(1,100)&lt;=70, 1, IF(RANDBETWEEN(1,100)&lt;=70+10, 2, IF(RANDBETWEEN(1,100)&lt;=70+10+10, 3, IF(RANDBETWEEN(1,100)&lt;=70+10+10+10, 4, 5)))),Datos1!$B$66:$C$70,2,FALSE)</f>
        <v>Paid</v>
      </c>
      <c r="F1037" s="1" t="str">
        <f>VLOOKUP(B1037,Datos1!$F$1:$H$52,2,FALSE)</f>
        <v>California</v>
      </c>
      <c r="G1037" s="8">
        <f t="shared" ca="1" si="134"/>
        <v>1339241</v>
      </c>
      <c r="H1037" s="8">
        <f t="shared" ca="1" si="135"/>
        <v>348202.66000000003</v>
      </c>
      <c r="I1037" s="9">
        <f t="shared" ca="1" si="128"/>
        <v>0.26</v>
      </c>
      <c r="J1037" s="1" t="str">
        <f t="shared" si="129"/>
        <v>November</v>
      </c>
      <c r="K1037" s="1">
        <f t="shared" si="130"/>
        <v>11</v>
      </c>
      <c r="L1037" s="1" t="str">
        <f t="shared" si="131"/>
        <v>2021</v>
      </c>
      <c r="M1037" s="1">
        <f t="shared" si="132"/>
        <v>45</v>
      </c>
      <c r="N1037" s="10">
        <f t="shared" si="133"/>
        <v>4</v>
      </c>
    </row>
    <row r="1038" spans="1:14" x14ac:dyDescent="0.25">
      <c r="A1038" s="7">
        <v>44502</v>
      </c>
      <c r="B1038" s="1" t="s">
        <v>31</v>
      </c>
      <c r="C1038" s="1" t="str">
        <f>VLOOKUP(B1038,Datos1!$F$1:$H$52,3,FALSE)</f>
        <v>Small business</v>
      </c>
      <c r="D1038" s="1" t="str">
        <f ca="1">VLOOKUP(IF(RANDBETWEEN(1,100)&lt;=60, 1, IF(RANDBETWEEN(1,100)&lt;=75, 2, 3)),Datos1!$B$62:$C$64,2,FALSE)</f>
        <v>FMCG</v>
      </c>
      <c r="E1038" s="1" t="str">
        <f ca="1">VLOOKUP(IF(RANDBETWEEN(1,100)&lt;=70, 1, IF(RANDBETWEEN(1,100)&lt;=70+10, 2, IF(RANDBETWEEN(1,100)&lt;=70+10+10, 3, IF(RANDBETWEEN(1,100)&lt;=70+10+10+10, 4, 5)))),Datos1!$B$66:$C$70,2,FALSE)</f>
        <v>Paid</v>
      </c>
      <c r="F1038" s="1" t="str">
        <f>VLOOKUP(B1038,Datos1!$F$1:$H$52,2,FALSE)</f>
        <v>Georgia</v>
      </c>
      <c r="G1038" s="8">
        <f t="shared" ca="1" si="134"/>
        <v>246730</v>
      </c>
      <c r="H1038" s="8">
        <f t="shared" ca="1" si="135"/>
        <v>150505.29999999999</v>
      </c>
      <c r="I1038" s="9">
        <f t="shared" ca="1" si="128"/>
        <v>0.61</v>
      </c>
      <c r="J1038" s="1" t="str">
        <f t="shared" si="129"/>
        <v>November</v>
      </c>
      <c r="K1038" s="1">
        <f t="shared" si="130"/>
        <v>11</v>
      </c>
      <c r="L1038" s="1" t="str">
        <f t="shared" si="131"/>
        <v>2021</v>
      </c>
      <c r="M1038" s="1">
        <f t="shared" si="132"/>
        <v>45</v>
      </c>
      <c r="N1038" s="10">
        <f t="shared" si="133"/>
        <v>4</v>
      </c>
    </row>
    <row r="1039" spans="1:14" x14ac:dyDescent="0.25">
      <c r="A1039" s="7">
        <v>44503</v>
      </c>
      <c r="B1039" s="1" t="s">
        <v>56</v>
      </c>
      <c r="C1039" s="1" t="str">
        <f>VLOOKUP(B1039,Datos1!$F$1:$H$52,3,FALSE)</f>
        <v>Small business</v>
      </c>
      <c r="D1039" s="1" t="str">
        <f ca="1">VLOOKUP(IF(RANDBETWEEN(1,100)&lt;=60, 1, IF(RANDBETWEEN(1,100)&lt;=75, 2, 3)),Datos1!$B$62:$C$64,2,FALSE)</f>
        <v>FMCG</v>
      </c>
      <c r="E1039" s="1" t="str">
        <f ca="1">VLOOKUP(IF(RANDBETWEEN(1,100)&lt;=70, 1, IF(RANDBETWEEN(1,100)&lt;=70+10, 2, IF(RANDBETWEEN(1,100)&lt;=70+10+10, 3, IF(RANDBETWEEN(1,100)&lt;=70+10+10+10, 4, 5)))),Datos1!$B$66:$C$70,2,FALSE)</f>
        <v>Paid</v>
      </c>
      <c r="F1039" s="1" t="str">
        <f>VLOOKUP(B1039,Datos1!$F$1:$H$52,2,FALSE)</f>
        <v>Illinois</v>
      </c>
      <c r="G1039" s="8">
        <f t="shared" ca="1" si="134"/>
        <v>103808</v>
      </c>
      <c r="H1039" s="8">
        <f t="shared" ca="1" si="135"/>
        <v>55018.240000000005</v>
      </c>
      <c r="I1039" s="9">
        <f t="shared" ca="1" si="128"/>
        <v>0.53</v>
      </c>
      <c r="J1039" s="1" t="str">
        <f t="shared" si="129"/>
        <v>November</v>
      </c>
      <c r="K1039" s="1">
        <f t="shared" si="130"/>
        <v>11</v>
      </c>
      <c r="L1039" s="1" t="str">
        <f t="shared" si="131"/>
        <v>2021</v>
      </c>
      <c r="M1039" s="1">
        <f t="shared" si="132"/>
        <v>45</v>
      </c>
      <c r="N1039" s="10">
        <f t="shared" si="133"/>
        <v>4</v>
      </c>
    </row>
    <row r="1040" spans="1:14" x14ac:dyDescent="0.25">
      <c r="A1040" s="7">
        <v>44504</v>
      </c>
      <c r="B1040" s="1" t="s">
        <v>52</v>
      </c>
      <c r="C1040" s="1" t="str">
        <f>VLOOKUP(B1040,Datos1!$F$1:$H$52,3,FALSE)</f>
        <v>Corporation</v>
      </c>
      <c r="D1040" s="1" t="str">
        <f ca="1">VLOOKUP(IF(RANDBETWEEN(1,100)&lt;=60, 1, IF(RANDBETWEEN(1,100)&lt;=75, 2, 3)),Datos1!$B$62:$C$64,2,FALSE)</f>
        <v>FMCG</v>
      </c>
      <c r="E1040" s="1" t="str">
        <f ca="1">VLOOKUP(IF(RANDBETWEEN(1,100)&lt;=70, 1, IF(RANDBETWEEN(1,100)&lt;=70+10, 2, IF(RANDBETWEEN(1,100)&lt;=70+10+10, 3, IF(RANDBETWEEN(1,100)&lt;=70+10+10+10, 4, 5)))),Datos1!$B$66:$C$70,2,FALSE)</f>
        <v>Paid</v>
      </c>
      <c r="F1040" s="1" t="str">
        <f>VLOOKUP(B1040,Datos1!$F$1:$H$52,2,FALSE)</f>
        <v>Texas</v>
      </c>
      <c r="G1040" s="8">
        <f t="shared" ca="1" si="134"/>
        <v>799613</v>
      </c>
      <c r="H1040" s="8">
        <f t="shared" ca="1" si="135"/>
        <v>311849.07</v>
      </c>
      <c r="I1040" s="9">
        <f t="shared" ca="1" si="128"/>
        <v>0.39</v>
      </c>
      <c r="J1040" s="1" t="str">
        <f t="shared" si="129"/>
        <v>November</v>
      </c>
      <c r="K1040" s="1">
        <f t="shared" si="130"/>
        <v>11</v>
      </c>
      <c r="L1040" s="1" t="str">
        <f t="shared" si="131"/>
        <v>2021</v>
      </c>
      <c r="M1040" s="1">
        <f t="shared" si="132"/>
        <v>45</v>
      </c>
      <c r="N1040" s="10">
        <f t="shared" si="133"/>
        <v>4</v>
      </c>
    </row>
    <row r="1041" spans="1:14" x14ac:dyDescent="0.25">
      <c r="A1041" s="7">
        <v>44505</v>
      </c>
      <c r="B1041" s="1" t="s">
        <v>27</v>
      </c>
      <c r="C1041" s="1" t="str">
        <f>VLOOKUP(B1041,Datos1!$F$1:$H$52,3,FALSE)</f>
        <v>Corporation</v>
      </c>
      <c r="D1041" s="1" t="str">
        <f ca="1">VLOOKUP(IF(RANDBETWEEN(1,100)&lt;=60, 1, IF(RANDBETWEEN(1,100)&lt;=75, 2, 3)),Datos1!$B$62:$C$64,2,FALSE)</f>
        <v>FMCG</v>
      </c>
      <c r="E1041" s="1" t="str">
        <f ca="1">VLOOKUP(IF(RANDBETWEEN(1,100)&lt;=70, 1, IF(RANDBETWEEN(1,100)&lt;=70+10, 2, IF(RANDBETWEEN(1,100)&lt;=70+10+10, 3, IF(RANDBETWEEN(1,100)&lt;=70+10+10+10, 4, 5)))),Datos1!$B$66:$C$70,2,FALSE)</f>
        <v>Overdue</v>
      </c>
      <c r="F1041" s="1" t="str">
        <f>VLOOKUP(B1041,Datos1!$F$1:$H$52,2,FALSE)</f>
        <v>Virginia</v>
      </c>
      <c r="G1041" s="8">
        <f t="shared" ca="1" si="134"/>
        <v>507472</v>
      </c>
      <c r="H1041" s="8">
        <f t="shared" ca="1" si="135"/>
        <v>289259.03999999998</v>
      </c>
      <c r="I1041" s="9">
        <f t="shared" ca="1" si="128"/>
        <v>0.56999999999999995</v>
      </c>
      <c r="J1041" s="1" t="str">
        <f t="shared" si="129"/>
        <v>November</v>
      </c>
      <c r="K1041" s="1">
        <f t="shared" si="130"/>
        <v>11</v>
      </c>
      <c r="L1041" s="1" t="str">
        <f t="shared" si="131"/>
        <v>2021</v>
      </c>
      <c r="M1041" s="1">
        <f t="shared" si="132"/>
        <v>45</v>
      </c>
      <c r="N1041" s="10">
        <f t="shared" si="133"/>
        <v>4</v>
      </c>
    </row>
    <row r="1042" spans="1:14" x14ac:dyDescent="0.25">
      <c r="A1042" s="7">
        <v>44506</v>
      </c>
      <c r="B1042" s="1" t="s">
        <v>48</v>
      </c>
      <c r="C1042" s="1" t="str">
        <f>VLOOKUP(B1042,Datos1!$F$1:$H$52,3,FALSE)</f>
        <v>Corporation</v>
      </c>
      <c r="D1042" s="1" t="str">
        <f ca="1">VLOOKUP(IF(RANDBETWEEN(1,100)&lt;=60, 1, IF(RANDBETWEEN(1,100)&lt;=75, 2, 3)),Datos1!$B$62:$C$64,2,FALSE)</f>
        <v>Contract Manufacturing</v>
      </c>
      <c r="E1042" s="1" t="str">
        <f ca="1">VLOOKUP(IF(RANDBETWEEN(1,100)&lt;=70, 1, IF(RANDBETWEEN(1,100)&lt;=70+10, 2, IF(RANDBETWEEN(1,100)&lt;=70+10+10, 3, IF(RANDBETWEEN(1,100)&lt;=70+10+10+10, 4, 5)))),Datos1!$B$66:$C$70,2,FALSE)</f>
        <v>Paid</v>
      </c>
      <c r="F1042" s="1" t="str">
        <f>VLOOKUP(B1042,Datos1!$F$1:$H$52,2,FALSE)</f>
        <v>California</v>
      </c>
      <c r="G1042" s="8">
        <f t="shared" ca="1" si="134"/>
        <v>1609273</v>
      </c>
      <c r="H1042" s="8">
        <f t="shared" ca="1" si="135"/>
        <v>321854.60000000003</v>
      </c>
      <c r="I1042" s="9">
        <f t="shared" ca="1" si="128"/>
        <v>0.2</v>
      </c>
      <c r="J1042" s="1" t="str">
        <f t="shared" si="129"/>
        <v>November</v>
      </c>
      <c r="K1042" s="1">
        <f t="shared" si="130"/>
        <v>11</v>
      </c>
      <c r="L1042" s="1" t="str">
        <f t="shared" si="131"/>
        <v>2021</v>
      </c>
      <c r="M1042" s="1">
        <f t="shared" si="132"/>
        <v>45</v>
      </c>
      <c r="N1042" s="10">
        <f t="shared" si="133"/>
        <v>4</v>
      </c>
    </row>
    <row r="1043" spans="1:14" x14ac:dyDescent="0.25">
      <c r="A1043" s="7">
        <v>44507</v>
      </c>
      <c r="B1043" s="1" t="s">
        <v>60</v>
      </c>
      <c r="C1043" s="1" t="str">
        <f>VLOOKUP(B1043,Datos1!$F$1:$H$52,3,FALSE)</f>
        <v>Medium-sized business</v>
      </c>
      <c r="D1043" s="1" t="str">
        <f ca="1">VLOOKUP(IF(RANDBETWEEN(1,100)&lt;=60, 1, IF(RANDBETWEEN(1,100)&lt;=75, 2, 3)),Datos1!$B$62:$C$64,2,FALSE)</f>
        <v>FMCG</v>
      </c>
      <c r="E1043" s="1" t="str">
        <f ca="1">VLOOKUP(IF(RANDBETWEEN(1,100)&lt;=70, 1, IF(RANDBETWEEN(1,100)&lt;=70+10, 2, IF(RANDBETWEEN(1,100)&lt;=70+10+10, 3, IF(RANDBETWEEN(1,100)&lt;=70+10+10+10, 4, 5)))),Datos1!$B$66:$C$70,2,FALSE)</f>
        <v>Paid</v>
      </c>
      <c r="F1043" s="1" t="str">
        <f>VLOOKUP(B1043,Datos1!$F$1:$H$52,2,FALSE)</f>
        <v>Virginia</v>
      </c>
      <c r="G1043" s="8">
        <f t="shared" ca="1" si="134"/>
        <v>449625</v>
      </c>
      <c r="H1043" s="8">
        <f t="shared" ca="1" si="135"/>
        <v>287760</v>
      </c>
      <c r="I1043" s="9">
        <f t="shared" ca="1" si="128"/>
        <v>0.64</v>
      </c>
      <c r="J1043" s="1" t="str">
        <f t="shared" si="129"/>
        <v>November</v>
      </c>
      <c r="K1043" s="1">
        <f t="shared" si="130"/>
        <v>11</v>
      </c>
      <c r="L1043" s="1" t="str">
        <f t="shared" si="131"/>
        <v>2021</v>
      </c>
      <c r="M1043" s="1">
        <f t="shared" si="132"/>
        <v>45</v>
      </c>
      <c r="N1043" s="10">
        <f t="shared" si="133"/>
        <v>4</v>
      </c>
    </row>
    <row r="1044" spans="1:14" x14ac:dyDescent="0.25">
      <c r="A1044" s="7">
        <v>44508</v>
      </c>
      <c r="B1044" s="1" t="s">
        <v>54</v>
      </c>
      <c r="C1044" s="1" t="str">
        <f>VLOOKUP(B1044,Datos1!$F$1:$H$52,3,FALSE)</f>
        <v>Small business</v>
      </c>
      <c r="D1044" s="1" t="str">
        <f ca="1">VLOOKUP(IF(RANDBETWEEN(1,100)&lt;=60, 1, IF(RANDBETWEEN(1,100)&lt;=75, 2, 3)),Datos1!$B$62:$C$64,2,FALSE)</f>
        <v>FMCG</v>
      </c>
      <c r="E1044" s="1" t="str">
        <f ca="1">VLOOKUP(IF(RANDBETWEEN(1,100)&lt;=70, 1, IF(RANDBETWEEN(1,100)&lt;=70+10, 2, IF(RANDBETWEEN(1,100)&lt;=70+10+10, 3, IF(RANDBETWEEN(1,100)&lt;=70+10+10+10, 4, 5)))),Datos1!$B$66:$C$70,2,FALSE)</f>
        <v>Paid</v>
      </c>
      <c r="F1044" s="1" t="str">
        <f>VLOOKUP(B1044,Datos1!$F$1:$H$52,2,FALSE)</f>
        <v>Nueva York</v>
      </c>
      <c r="G1044" s="8">
        <f t="shared" ca="1" si="134"/>
        <v>136286</v>
      </c>
      <c r="H1044" s="8">
        <f t="shared" ca="1" si="135"/>
        <v>47700.1</v>
      </c>
      <c r="I1044" s="9">
        <f t="shared" ca="1" si="128"/>
        <v>0.35</v>
      </c>
      <c r="J1044" s="1" t="str">
        <f t="shared" si="129"/>
        <v>November</v>
      </c>
      <c r="K1044" s="1">
        <f t="shared" si="130"/>
        <v>11</v>
      </c>
      <c r="L1044" s="1" t="str">
        <f t="shared" si="131"/>
        <v>2021</v>
      </c>
      <c r="M1044" s="1">
        <f t="shared" si="132"/>
        <v>46</v>
      </c>
      <c r="N1044" s="10">
        <f t="shared" si="133"/>
        <v>4</v>
      </c>
    </row>
    <row r="1045" spans="1:14" x14ac:dyDescent="0.25">
      <c r="A1045" s="7">
        <v>44509</v>
      </c>
      <c r="B1045" s="1" t="s">
        <v>46</v>
      </c>
      <c r="C1045" s="1" t="str">
        <f>VLOOKUP(B1045,Datos1!$F$1:$H$52,3,FALSE)</f>
        <v>Corporation</v>
      </c>
      <c r="D1045" s="1" t="str">
        <f ca="1">VLOOKUP(IF(RANDBETWEEN(1,100)&lt;=60, 1, IF(RANDBETWEEN(1,100)&lt;=75, 2, 3)),Datos1!$B$62:$C$64,2,FALSE)</f>
        <v>FMCG</v>
      </c>
      <c r="E1045" s="1" t="str">
        <f ca="1">VLOOKUP(IF(RANDBETWEEN(1,100)&lt;=70, 1, IF(RANDBETWEEN(1,100)&lt;=70+10, 2, IF(RANDBETWEEN(1,100)&lt;=70+10+10, 3, IF(RANDBETWEEN(1,100)&lt;=70+10+10+10, 4, 5)))),Datos1!$B$66:$C$70,2,FALSE)</f>
        <v>Paid</v>
      </c>
      <c r="F1045" s="1" t="str">
        <f>VLOOKUP(B1045,Datos1!$F$1:$H$52,2,FALSE)</f>
        <v>Tennessee</v>
      </c>
      <c r="G1045" s="8">
        <f t="shared" ca="1" si="134"/>
        <v>738598</v>
      </c>
      <c r="H1045" s="8">
        <f t="shared" ca="1" si="135"/>
        <v>435772.81999999995</v>
      </c>
      <c r="I1045" s="9">
        <f t="shared" ca="1" si="128"/>
        <v>0.59</v>
      </c>
      <c r="J1045" s="1" t="str">
        <f t="shared" si="129"/>
        <v>November</v>
      </c>
      <c r="K1045" s="1">
        <f t="shared" si="130"/>
        <v>11</v>
      </c>
      <c r="L1045" s="1" t="str">
        <f t="shared" si="131"/>
        <v>2021</v>
      </c>
      <c r="M1045" s="1">
        <f t="shared" si="132"/>
        <v>46</v>
      </c>
      <c r="N1045" s="10">
        <f t="shared" si="133"/>
        <v>4</v>
      </c>
    </row>
    <row r="1046" spans="1:14" x14ac:dyDescent="0.25">
      <c r="A1046" s="7">
        <v>44510</v>
      </c>
      <c r="B1046" s="1" t="s">
        <v>34</v>
      </c>
      <c r="C1046" s="1" t="str">
        <f>VLOOKUP(B1046,Datos1!$F$1:$H$52,3,FALSE)</f>
        <v>Medium-sized business</v>
      </c>
      <c r="D1046" s="1" t="str">
        <f ca="1">VLOOKUP(IF(RANDBETWEEN(1,100)&lt;=60, 1, IF(RANDBETWEEN(1,100)&lt;=75, 2, 3)),Datos1!$B$62:$C$64,2,FALSE)</f>
        <v>Industrial cereal products</v>
      </c>
      <c r="E104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46" s="1" t="str">
        <f>VLOOKUP(B1046,Datos1!$F$1:$H$52,2,FALSE)</f>
        <v>California</v>
      </c>
      <c r="G1046" s="8">
        <f t="shared" ca="1" si="134"/>
        <v>469124</v>
      </c>
      <c r="H1046" s="8">
        <f t="shared" ca="1" si="135"/>
        <v>79751.08</v>
      </c>
      <c r="I1046" s="9">
        <f t="shared" ca="1" si="128"/>
        <v>0.17</v>
      </c>
      <c r="J1046" s="1" t="str">
        <f t="shared" si="129"/>
        <v>November</v>
      </c>
      <c r="K1046" s="1">
        <f t="shared" si="130"/>
        <v>11</v>
      </c>
      <c r="L1046" s="1" t="str">
        <f t="shared" si="131"/>
        <v>2021</v>
      </c>
      <c r="M1046" s="1">
        <f t="shared" si="132"/>
        <v>46</v>
      </c>
      <c r="N1046" s="10">
        <f t="shared" si="133"/>
        <v>4</v>
      </c>
    </row>
    <row r="1047" spans="1:14" x14ac:dyDescent="0.25">
      <c r="A1047" s="7">
        <v>44511</v>
      </c>
      <c r="B1047" s="1" t="s">
        <v>16</v>
      </c>
      <c r="C1047" s="1" t="str">
        <f>VLOOKUP(B1047,Datos1!$F$1:$H$52,3,FALSE)</f>
        <v>Small business</v>
      </c>
      <c r="D1047" s="1" t="str">
        <f ca="1">VLOOKUP(IF(RANDBETWEEN(1,100)&lt;=60, 1, IF(RANDBETWEEN(1,100)&lt;=75, 2, 3)),Datos1!$B$62:$C$64,2,FALSE)</f>
        <v>FMCG</v>
      </c>
      <c r="E1047" s="1" t="str">
        <f ca="1">VLOOKUP(IF(RANDBETWEEN(1,100)&lt;=70, 1, IF(RANDBETWEEN(1,100)&lt;=70+10, 2, IF(RANDBETWEEN(1,100)&lt;=70+10+10, 3, IF(RANDBETWEEN(1,100)&lt;=70+10+10+10, 4, 5)))),Datos1!$B$66:$C$70,2,FALSE)</f>
        <v>Paid</v>
      </c>
      <c r="F1047" s="1" t="str">
        <f>VLOOKUP(B1047,Datos1!$F$1:$H$52,2,FALSE)</f>
        <v>Nueva Jersey</v>
      </c>
      <c r="G1047" s="8">
        <f t="shared" ca="1" si="134"/>
        <v>106767</v>
      </c>
      <c r="H1047" s="8">
        <f t="shared" ca="1" si="135"/>
        <v>45909.81</v>
      </c>
      <c r="I1047" s="9">
        <f t="shared" ca="1" si="128"/>
        <v>0.43</v>
      </c>
      <c r="J1047" s="1" t="str">
        <f t="shared" si="129"/>
        <v>November</v>
      </c>
      <c r="K1047" s="1">
        <f t="shared" si="130"/>
        <v>11</v>
      </c>
      <c r="L1047" s="1" t="str">
        <f t="shared" si="131"/>
        <v>2021</v>
      </c>
      <c r="M1047" s="1">
        <f t="shared" si="132"/>
        <v>46</v>
      </c>
      <c r="N1047" s="10">
        <f t="shared" si="133"/>
        <v>4</v>
      </c>
    </row>
    <row r="1048" spans="1:14" x14ac:dyDescent="0.25">
      <c r="A1048" s="7">
        <v>44512</v>
      </c>
      <c r="B1048" s="1" t="s">
        <v>56</v>
      </c>
      <c r="C1048" s="1" t="str">
        <f>VLOOKUP(B1048,Datos1!$F$1:$H$52,3,FALSE)</f>
        <v>Small business</v>
      </c>
      <c r="D1048" s="1" t="str">
        <f ca="1">VLOOKUP(IF(RANDBETWEEN(1,100)&lt;=60, 1, IF(RANDBETWEEN(1,100)&lt;=75, 2, 3)),Datos1!$B$62:$C$64,2,FALSE)</f>
        <v>Contract Manufacturing</v>
      </c>
      <c r="E1048" s="1" t="str">
        <f ca="1">VLOOKUP(IF(RANDBETWEEN(1,100)&lt;=70, 1, IF(RANDBETWEEN(1,100)&lt;=70+10, 2, IF(RANDBETWEEN(1,100)&lt;=70+10+10, 3, IF(RANDBETWEEN(1,100)&lt;=70+10+10+10, 4, 5)))),Datos1!$B$66:$C$70,2,FALSE)</f>
        <v>Paid</v>
      </c>
      <c r="F1048" s="1" t="str">
        <f>VLOOKUP(B1048,Datos1!$F$1:$H$52,2,FALSE)</f>
        <v>Illinois</v>
      </c>
      <c r="G1048" s="8">
        <f t="shared" ca="1" si="134"/>
        <v>162459</v>
      </c>
      <c r="H1048" s="8">
        <f t="shared" ca="1" si="135"/>
        <v>53611.47</v>
      </c>
      <c r="I1048" s="9">
        <f t="shared" ca="1" si="128"/>
        <v>0.33</v>
      </c>
      <c r="J1048" s="1" t="str">
        <f t="shared" si="129"/>
        <v>November</v>
      </c>
      <c r="K1048" s="1">
        <f t="shared" si="130"/>
        <v>11</v>
      </c>
      <c r="L1048" s="1" t="str">
        <f t="shared" si="131"/>
        <v>2021</v>
      </c>
      <c r="M1048" s="1">
        <f t="shared" si="132"/>
        <v>46</v>
      </c>
      <c r="N1048" s="10">
        <f t="shared" si="133"/>
        <v>4</v>
      </c>
    </row>
    <row r="1049" spans="1:14" x14ac:dyDescent="0.25">
      <c r="A1049" s="7">
        <v>44513</v>
      </c>
      <c r="B1049" s="1" t="s">
        <v>29</v>
      </c>
      <c r="C1049" s="1" t="str">
        <f>VLOOKUP(B1049,Datos1!$F$1:$H$52,3,FALSE)</f>
        <v>Corporation</v>
      </c>
      <c r="D1049" s="1" t="str">
        <f ca="1">VLOOKUP(IF(RANDBETWEEN(1,100)&lt;=60, 1, IF(RANDBETWEEN(1,100)&lt;=75, 2, 3)),Datos1!$B$62:$C$64,2,FALSE)</f>
        <v>FMCG</v>
      </c>
      <c r="E1049" s="1" t="str">
        <f ca="1">VLOOKUP(IF(RANDBETWEEN(1,100)&lt;=70, 1, IF(RANDBETWEEN(1,100)&lt;=70+10, 2, IF(RANDBETWEEN(1,100)&lt;=70+10+10, 3, IF(RANDBETWEEN(1,100)&lt;=70+10+10+10, 4, 5)))),Datos1!$B$66:$C$70,2,FALSE)</f>
        <v>Paid</v>
      </c>
      <c r="F1049" s="1" t="str">
        <f>VLOOKUP(B1049,Datos1!$F$1:$H$52,2,FALSE)</f>
        <v>Florida</v>
      </c>
      <c r="G1049" s="8">
        <f t="shared" ca="1" si="134"/>
        <v>1769079</v>
      </c>
      <c r="H1049" s="8">
        <f t="shared" ca="1" si="135"/>
        <v>849157.91999999993</v>
      </c>
      <c r="I1049" s="9">
        <f t="shared" ca="1" si="128"/>
        <v>0.48</v>
      </c>
      <c r="J1049" s="1" t="str">
        <f t="shared" si="129"/>
        <v>November</v>
      </c>
      <c r="K1049" s="1">
        <f t="shared" si="130"/>
        <v>11</v>
      </c>
      <c r="L1049" s="1" t="str">
        <f t="shared" si="131"/>
        <v>2021</v>
      </c>
      <c r="M1049" s="1">
        <f t="shared" si="132"/>
        <v>46</v>
      </c>
      <c r="N1049" s="10">
        <f t="shared" si="133"/>
        <v>4</v>
      </c>
    </row>
    <row r="1050" spans="1:14" x14ac:dyDescent="0.25">
      <c r="A1050" s="7">
        <v>44514</v>
      </c>
      <c r="B1050" s="1" t="s">
        <v>16</v>
      </c>
      <c r="C1050" s="1" t="str">
        <f>VLOOKUP(B1050,Datos1!$F$1:$H$52,3,FALSE)</f>
        <v>Small business</v>
      </c>
      <c r="D1050" s="1" t="str">
        <f ca="1">VLOOKUP(IF(RANDBETWEEN(1,100)&lt;=60, 1, IF(RANDBETWEEN(1,100)&lt;=75, 2, 3)),Datos1!$B$62:$C$64,2,FALSE)</f>
        <v>FMCG</v>
      </c>
      <c r="E105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50" s="1" t="str">
        <f>VLOOKUP(B1050,Datos1!$F$1:$H$52,2,FALSE)</f>
        <v>Nueva Jersey</v>
      </c>
      <c r="G1050" s="8">
        <f t="shared" ca="1" si="134"/>
        <v>150844</v>
      </c>
      <c r="H1050" s="8">
        <f t="shared" ca="1" si="135"/>
        <v>96540.160000000003</v>
      </c>
      <c r="I1050" s="9">
        <f t="shared" ca="1" si="128"/>
        <v>0.64</v>
      </c>
      <c r="J1050" s="1" t="str">
        <f t="shared" si="129"/>
        <v>November</v>
      </c>
      <c r="K1050" s="1">
        <f t="shared" si="130"/>
        <v>11</v>
      </c>
      <c r="L1050" s="1" t="str">
        <f t="shared" si="131"/>
        <v>2021</v>
      </c>
      <c r="M1050" s="1">
        <f t="shared" si="132"/>
        <v>46</v>
      </c>
      <c r="N1050" s="10">
        <f t="shared" si="133"/>
        <v>4</v>
      </c>
    </row>
    <row r="1051" spans="1:14" x14ac:dyDescent="0.25">
      <c r="A1051" s="7">
        <v>44515</v>
      </c>
      <c r="B1051" s="1" t="s">
        <v>36</v>
      </c>
      <c r="C1051" s="1" t="str">
        <f>VLOOKUP(B1051,Datos1!$F$1:$H$52,3,FALSE)</f>
        <v>Medium-sized business</v>
      </c>
      <c r="D1051" s="1" t="str">
        <f ca="1">VLOOKUP(IF(RANDBETWEEN(1,100)&lt;=60, 1, IF(RANDBETWEEN(1,100)&lt;=75, 2, 3)),Datos1!$B$62:$C$64,2,FALSE)</f>
        <v>Industrial cereal products</v>
      </c>
      <c r="E10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51" s="1" t="str">
        <f>VLOOKUP(B1051,Datos1!$F$1:$H$52,2,FALSE)</f>
        <v>Arizona</v>
      </c>
      <c r="G1051" s="8">
        <f t="shared" ca="1" si="134"/>
        <v>423082</v>
      </c>
      <c r="H1051" s="8">
        <f t="shared" ca="1" si="135"/>
        <v>126924.59999999999</v>
      </c>
      <c r="I1051" s="9">
        <f t="shared" ca="1" si="128"/>
        <v>0.3</v>
      </c>
      <c r="J1051" s="1" t="str">
        <f t="shared" si="129"/>
        <v>November</v>
      </c>
      <c r="K1051" s="1">
        <f t="shared" si="130"/>
        <v>11</v>
      </c>
      <c r="L1051" s="1" t="str">
        <f t="shared" si="131"/>
        <v>2021</v>
      </c>
      <c r="M1051" s="1">
        <f t="shared" si="132"/>
        <v>47</v>
      </c>
      <c r="N1051" s="10">
        <f t="shared" si="133"/>
        <v>4</v>
      </c>
    </row>
    <row r="1052" spans="1:14" x14ac:dyDescent="0.25">
      <c r="A1052" s="7">
        <v>44516</v>
      </c>
      <c r="B1052" s="1" t="s">
        <v>16</v>
      </c>
      <c r="C1052" s="1" t="str">
        <f>VLOOKUP(B1052,Datos1!$F$1:$H$52,3,FALSE)</f>
        <v>Small business</v>
      </c>
      <c r="D1052" s="1" t="str">
        <f ca="1">VLOOKUP(IF(RANDBETWEEN(1,100)&lt;=60, 1, IF(RANDBETWEEN(1,100)&lt;=75, 2, 3)),Datos1!$B$62:$C$64,2,FALSE)</f>
        <v>Contract Manufacturing</v>
      </c>
      <c r="E1052" s="1" t="str">
        <f ca="1">VLOOKUP(IF(RANDBETWEEN(1,100)&lt;=70, 1, IF(RANDBETWEEN(1,100)&lt;=70+10, 2, IF(RANDBETWEEN(1,100)&lt;=70+10+10, 3, IF(RANDBETWEEN(1,100)&lt;=70+10+10+10, 4, 5)))),Datos1!$B$66:$C$70,2,FALSE)</f>
        <v>Paid</v>
      </c>
      <c r="F1052" s="1" t="str">
        <f>VLOOKUP(B1052,Datos1!$F$1:$H$52,2,FALSE)</f>
        <v>Nueva Jersey</v>
      </c>
      <c r="G1052" s="8">
        <f t="shared" ca="1" si="134"/>
        <v>213311</v>
      </c>
      <c r="H1052" s="8">
        <f t="shared" ca="1" si="135"/>
        <v>81058.180000000008</v>
      </c>
      <c r="I1052" s="9">
        <f t="shared" ca="1" si="128"/>
        <v>0.38</v>
      </c>
      <c r="J1052" s="1" t="str">
        <f t="shared" si="129"/>
        <v>November</v>
      </c>
      <c r="K1052" s="1">
        <f t="shared" si="130"/>
        <v>11</v>
      </c>
      <c r="L1052" s="1" t="str">
        <f t="shared" si="131"/>
        <v>2021</v>
      </c>
      <c r="M1052" s="1">
        <f t="shared" si="132"/>
        <v>47</v>
      </c>
      <c r="N1052" s="10">
        <f t="shared" si="133"/>
        <v>4</v>
      </c>
    </row>
    <row r="1053" spans="1:14" x14ac:dyDescent="0.25">
      <c r="A1053" s="7">
        <v>44517</v>
      </c>
      <c r="B1053" s="1" t="s">
        <v>25</v>
      </c>
      <c r="C1053" s="1" t="str">
        <f>VLOOKUP(B1053,Datos1!$F$1:$H$52,3,FALSE)</f>
        <v>Corporation</v>
      </c>
      <c r="D1053" s="1" t="str">
        <f ca="1">VLOOKUP(IF(RANDBETWEEN(1,100)&lt;=60, 1, IF(RANDBETWEEN(1,100)&lt;=75, 2, 3)),Datos1!$B$62:$C$64,2,FALSE)</f>
        <v>FMCG</v>
      </c>
      <c r="E1053" s="1" t="str">
        <f ca="1">VLOOKUP(IF(RANDBETWEEN(1,100)&lt;=70, 1, IF(RANDBETWEEN(1,100)&lt;=70+10, 2, IF(RANDBETWEEN(1,100)&lt;=70+10+10, 3, IF(RANDBETWEEN(1,100)&lt;=70+10+10+10, 4, 5)))),Datos1!$B$66:$C$70,2,FALSE)</f>
        <v>Paid</v>
      </c>
      <c r="F1053" s="1" t="str">
        <f>VLOOKUP(B1053,Datos1!$F$1:$H$52,2,FALSE)</f>
        <v>Míchigan</v>
      </c>
      <c r="G1053" s="8">
        <f t="shared" ca="1" si="134"/>
        <v>1446793</v>
      </c>
      <c r="H1053" s="8">
        <f t="shared" ca="1" si="135"/>
        <v>535313.41</v>
      </c>
      <c r="I1053" s="9">
        <f t="shared" ca="1" si="128"/>
        <v>0.37</v>
      </c>
      <c r="J1053" s="1" t="str">
        <f t="shared" si="129"/>
        <v>November</v>
      </c>
      <c r="K1053" s="1">
        <f t="shared" si="130"/>
        <v>11</v>
      </c>
      <c r="L1053" s="1" t="str">
        <f t="shared" si="131"/>
        <v>2021</v>
      </c>
      <c r="M1053" s="1">
        <f t="shared" si="132"/>
        <v>47</v>
      </c>
      <c r="N1053" s="10">
        <f t="shared" si="133"/>
        <v>4</v>
      </c>
    </row>
    <row r="1054" spans="1:14" x14ac:dyDescent="0.25">
      <c r="A1054" s="7">
        <v>44518</v>
      </c>
      <c r="B1054" s="1" t="s">
        <v>25</v>
      </c>
      <c r="C1054" s="1" t="str">
        <f>VLOOKUP(B1054,Datos1!$F$1:$H$52,3,FALSE)</f>
        <v>Corporation</v>
      </c>
      <c r="D1054" s="1" t="str">
        <f ca="1">VLOOKUP(IF(RANDBETWEEN(1,100)&lt;=60, 1, IF(RANDBETWEEN(1,100)&lt;=75, 2, 3)),Datos1!$B$62:$C$64,2,FALSE)</f>
        <v>Contract Manufacturing</v>
      </c>
      <c r="E105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054" s="1" t="str">
        <f>VLOOKUP(B1054,Datos1!$F$1:$H$52,2,FALSE)</f>
        <v>Míchigan</v>
      </c>
      <c r="G1054" s="8">
        <f t="shared" ca="1" si="134"/>
        <v>921164</v>
      </c>
      <c r="H1054" s="8">
        <f t="shared" ca="1" si="135"/>
        <v>193444.44</v>
      </c>
      <c r="I1054" s="9">
        <f t="shared" ca="1" si="128"/>
        <v>0.21</v>
      </c>
      <c r="J1054" s="1" t="str">
        <f t="shared" si="129"/>
        <v>November</v>
      </c>
      <c r="K1054" s="1">
        <f t="shared" si="130"/>
        <v>11</v>
      </c>
      <c r="L1054" s="1" t="str">
        <f t="shared" si="131"/>
        <v>2021</v>
      </c>
      <c r="M1054" s="1">
        <f t="shared" si="132"/>
        <v>47</v>
      </c>
      <c r="N1054" s="10">
        <f t="shared" si="133"/>
        <v>4</v>
      </c>
    </row>
    <row r="1055" spans="1:14" x14ac:dyDescent="0.25">
      <c r="A1055" s="7">
        <v>44519</v>
      </c>
      <c r="B1055" s="1" t="s">
        <v>45</v>
      </c>
      <c r="C1055" s="1" t="str">
        <f>VLOOKUP(B1055,Datos1!$F$1:$H$52,3,FALSE)</f>
        <v>Small business</v>
      </c>
      <c r="D1055" s="1" t="str">
        <f ca="1">VLOOKUP(IF(RANDBETWEEN(1,100)&lt;=60, 1, IF(RANDBETWEEN(1,100)&lt;=75, 2, 3)),Datos1!$B$62:$C$64,2,FALSE)</f>
        <v>Contract Manufacturing</v>
      </c>
      <c r="E1055" s="1" t="str">
        <f ca="1">VLOOKUP(IF(RANDBETWEEN(1,100)&lt;=70, 1, IF(RANDBETWEEN(1,100)&lt;=70+10, 2, IF(RANDBETWEEN(1,100)&lt;=70+10+10, 3, IF(RANDBETWEEN(1,100)&lt;=70+10+10+10, 4, 5)))),Datos1!$B$66:$C$70,2,FALSE)</f>
        <v>Paid</v>
      </c>
      <c r="F1055" s="1" t="str">
        <f>VLOOKUP(B1055,Datos1!$F$1:$H$52,2,FALSE)</f>
        <v>Massachusetts</v>
      </c>
      <c r="G1055" s="8">
        <f t="shared" ca="1" si="134"/>
        <v>178925</v>
      </c>
      <c r="H1055" s="8">
        <f t="shared" ca="1" si="135"/>
        <v>59045.25</v>
      </c>
      <c r="I1055" s="9">
        <f t="shared" ca="1" si="128"/>
        <v>0.33</v>
      </c>
      <c r="J1055" s="1" t="str">
        <f t="shared" si="129"/>
        <v>November</v>
      </c>
      <c r="K1055" s="1">
        <f t="shared" si="130"/>
        <v>11</v>
      </c>
      <c r="L1055" s="1" t="str">
        <f t="shared" si="131"/>
        <v>2021</v>
      </c>
      <c r="M1055" s="1">
        <f t="shared" si="132"/>
        <v>47</v>
      </c>
      <c r="N1055" s="10">
        <f t="shared" si="133"/>
        <v>4</v>
      </c>
    </row>
    <row r="1056" spans="1:14" x14ac:dyDescent="0.25">
      <c r="A1056" s="7">
        <v>44520</v>
      </c>
      <c r="B1056" s="1" t="s">
        <v>39</v>
      </c>
      <c r="C1056" s="1" t="str">
        <f>VLOOKUP(B1056,Datos1!$F$1:$H$52,3,FALSE)</f>
        <v>Corporation</v>
      </c>
      <c r="D1056" s="1" t="str">
        <f ca="1">VLOOKUP(IF(RANDBETWEEN(1,100)&lt;=60, 1, IF(RANDBETWEEN(1,100)&lt;=75, 2, 3)),Datos1!$B$62:$C$64,2,FALSE)</f>
        <v>FMCG</v>
      </c>
      <c r="E105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56" s="1" t="str">
        <f>VLOOKUP(B1056,Datos1!$F$1:$H$52,2,FALSE)</f>
        <v>Misuri</v>
      </c>
      <c r="G1056" s="8">
        <f t="shared" ca="1" si="134"/>
        <v>1036383</v>
      </c>
      <c r="H1056" s="8">
        <f t="shared" ca="1" si="135"/>
        <v>590738.30999999994</v>
      </c>
      <c r="I1056" s="9">
        <f t="shared" ca="1" si="128"/>
        <v>0.56999999999999995</v>
      </c>
      <c r="J1056" s="1" t="str">
        <f t="shared" si="129"/>
        <v>November</v>
      </c>
      <c r="K1056" s="1">
        <f t="shared" si="130"/>
        <v>11</v>
      </c>
      <c r="L1056" s="1" t="str">
        <f t="shared" si="131"/>
        <v>2021</v>
      </c>
      <c r="M1056" s="1">
        <f t="shared" si="132"/>
        <v>47</v>
      </c>
      <c r="N1056" s="10">
        <f t="shared" si="133"/>
        <v>4</v>
      </c>
    </row>
    <row r="1057" spans="1:14" x14ac:dyDescent="0.25">
      <c r="A1057" s="7">
        <v>44521</v>
      </c>
      <c r="B1057" s="1" t="s">
        <v>43</v>
      </c>
      <c r="C1057" s="1" t="str">
        <f>VLOOKUP(B1057,Datos1!$F$1:$H$52,3,FALSE)</f>
        <v>Corporation</v>
      </c>
      <c r="D1057" s="1" t="str">
        <f ca="1">VLOOKUP(IF(RANDBETWEEN(1,100)&lt;=60, 1, IF(RANDBETWEEN(1,100)&lt;=75, 2, 3)),Datos1!$B$62:$C$64,2,FALSE)</f>
        <v>Contract Manufacturing</v>
      </c>
      <c r="E1057" s="1" t="str">
        <f ca="1">VLOOKUP(IF(RANDBETWEEN(1,100)&lt;=70, 1, IF(RANDBETWEEN(1,100)&lt;=70+10, 2, IF(RANDBETWEEN(1,100)&lt;=70+10+10, 3, IF(RANDBETWEEN(1,100)&lt;=70+10+10+10, 4, 5)))),Datos1!$B$66:$C$70,2,FALSE)</f>
        <v>Paid</v>
      </c>
      <c r="F1057" s="1" t="str">
        <f>VLOOKUP(B1057,Datos1!$F$1:$H$52,2,FALSE)</f>
        <v>Massachusetts</v>
      </c>
      <c r="G1057" s="8">
        <f t="shared" ca="1" si="134"/>
        <v>1703249</v>
      </c>
      <c r="H1057" s="8">
        <f t="shared" ca="1" si="135"/>
        <v>391747.27</v>
      </c>
      <c r="I1057" s="9">
        <f t="shared" ca="1" si="128"/>
        <v>0.23</v>
      </c>
      <c r="J1057" s="1" t="str">
        <f t="shared" si="129"/>
        <v>November</v>
      </c>
      <c r="K1057" s="1">
        <f t="shared" si="130"/>
        <v>11</v>
      </c>
      <c r="L1057" s="1" t="str">
        <f t="shared" si="131"/>
        <v>2021</v>
      </c>
      <c r="M1057" s="1">
        <f t="shared" si="132"/>
        <v>47</v>
      </c>
      <c r="N1057" s="10">
        <f t="shared" si="133"/>
        <v>4</v>
      </c>
    </row>
    <row r="1058" spans="1:14" x14ac:dyDescent="0.25">
      <c r="A1058" s="7">
        <v>44522</v>
      </c>
      <c r="B1058" s="1" t="s">
        <v>58</v>
      </c>
      <c r="C1058" s="1" t="str">
        <f>VLOOKUP(B1058,Datos1!$F$1:$H$52,3,FALSE)</f>
        <v>Corporation</v>
      </c>
      <c r="D1058" s="1" t="str">
        <f ca="1">VLOOKUP(IF(RANDBETWEEN(1,100)&lt;=60, 1, IF(RANDBETWEEN(1,100)&lt;=75, 2, 3)),Datos1!$B$62:$C$64,2,FALSE)</f>
        <v>Industrial cereal products</v>
      </c>
      <c r="E1058" s="1" t="str">
        <f ca="1">VLOOKUP(IF(RANDBETWEEN(1,100)&lt;=70, 1, IF(RANDBETWEEN(1,100)&lt;=70+10, 2, IF(RANDBETWEEN(1,100)&lt;=70+10+10, 3, IF(RANDBETWEEN(1,100)&lt;=70+10+10+10, 4, 5)))),Datos1!$B$66:$C$70,2,FALSE)</f>
        <v>Paid</v>
      </c>
      <c r="F1058" s="1" t="str">
        <f>VLOOKUP(B1058,Datos1!$F$1:$H$52,2,FALSE)</f>
        <v>Míchigan</v>
      </c>
      <c r="G1058" s="8">
        <f t="shared" ca="1" si="134"/>
        <v>916227</v>
      </c>
      <c r="H1058" s="8">
        <f t="shared" ca="1" si="135"/>
        <v>146596.32</v>
      </c>
      <c r="I1058" s="9">
        <f t="shared" ca="1" si="128"/>
        <v>0.16</v>
      </c>
      <c r="J1058" s="1" t="str">
        <f t="shared" si="129"/>
        <v>November</v>
      </c>
      <c r="K1058" s="1">
        <f t="shared" si="130"/>
        <v>11</v>
      </c>
      <c r="L1058" s="1" t="str">
        <f t="shared" si="131"/>
        <v>2021</v>
      </c>
      <c r="M1058" s="1">
        <f t="shared" si="132"/>
        <v>48</v>
      </c>
      <c r="N1058" s="10">
        <f t="shared" si="133"/>
        <v>4</v>
      </c>
    </row>
    <row r="1059" spans="1:14" x14ac:dyDescent="0.25">
      <c r="A1059" s="7">
        <v>44523</v>
      </c>
      <c r="B1059" s="1" t="s">
        <v>56</v>
      </c>
      <c r="C1059" s="1" t="str">
        <f>VLOOKUP(B1059,Datos1!$F$1:$H$52,3,FALSE)</f>
        <v>Small business</v>
      </c>
      <c r="D1059" s="1" t="str">
        <f ca="1">VLOOKUP(IF(RANDBETWEEN(1,100)&lt;=60, 1, IF(RANDBETWEEN(1,100)&lt;=75, 2, 3)),Datos1!$B$62:$C$64,2,FALSE)</f>
        <v>FMCG</v>
      </c>
      <c r="E105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59" s="1" t="str">
        <f>VLOOKUP(B1059,Datos1!$F$1:$H$52,2,FALSE)</f>
        <v>Illinois</v>
      </c>
      <c r="G1059" s="8">
        <f t="shared" ca="1" si="134"/>
        <v>201997</v>
      </c>
      <c r="H1059" s="8">
        <f t="shared" ca="1" si="135"/>
        <v>113118.32</v>
      </c>
      <c r="I1059" s="9">
        <f t="shared" ca="1" si="128"/>
        <v>0.56000000000000005</v>
      </c>
      <c r="J1059" s="1" t="str">
        <f t="shared" si="129"/>
        <v>November</v>
      </c>
      <c r="K1059" s="1">
        <f t="shared" si="130"/>
        <v>11</v>
      </c>
      <c r="L1059" s="1" t="str">
        <f t="shared" si="131"/>
        <v>2021</v>
      </c>
      <c r="M1059" s="1">
        <f t="shared" si="132"/>
        <v>48</v>
      </c>
      <c r="N1059" s="10">
        <f t="shared" si="133"/>
        <v>4</v>
      </c>
    </row>
    <row r="1060" spans="1:14" x14ac:dyDescent="0.25">
      <c r="A1060" s="7">
        <v>44524</v>
      </c>
      <c r="B1060" s="1" t="s">
        <v>53</v>
      </c>
      <c r="C1060" s="1" t="str">
        <f>VLOOKUP(B1060,Datos1!$F$1:$H$52,3,FALSE)</f>
        <v>Medium-sized business</v>
      </c>
      <c r="D1060" s="1" t="str">
        <f ca="1">VLOOKUP(IF(RANDBETWEEN(1,100)&lt;=60, 1, IF(RANDBETWEEN(1,100)&lt;=75, 2, 3)),Datos1!$B$62:$C$64,2,FALSE)</f>
        <v>FMCG</v>
      </c>
      <c r="E1060" s="1" t="str">
        <f ca="1">VLOOKUP(IF(RANDBETWEEN(1,100)&lt;=70, 1, IF(RANDBETWEEN(1,100)&lt;=70+10, 2, IF(RANDBETWEEN(1,100)&lt;=70+10+10, 3, IF(RANDBETWEEN(1,100)&lt;=70+10+10+10, 4, 5)))),Datos1!$B$66:$C$70,2,FALSE)</f>
        <v>Paid</v>
      </c>
      <c r="F1060" s="1" t="str">
        <f>VLOOKUP(B1060,Datos1!$F$1:$H$52,2,FALSE)</f>
        <v>Florida</v>
      </c>
      <c r="G1060" s="8">
        <f t="shared" ca="1" si="134"/>
        <v>322052</v>
      </c>
      <c r="H1060" s="8">
        <f t="shared" ca="1" si="135"/>
        <v>173908.08000000002</v>
      </c>
      <c r="I1060" s="9">
        <f t="shared" ca="1" si="128"/>
        <v>0.54</v>
      </c>
      <c r="J1060" s="1" t="str">
        <f t="shared" si="129"/>
        <v>November</v>
      </c>
      <c r="K1060" s="1">
        <f t="shared" si="130"/>
        <v>11</v>
      </c>
      <c r="L1060" s="1" t="str">
        <f t="shared" si="131"/>
        <v>2021</v>
      </c>
      <c r="M1060" s="1">
        <f t="shared" si="132"/>
        <v>48</v>
      </c>
      <c r="N1060" s="10">
        <f t="shared" si="133"/>
        <v>4</v>
      </c>
    </row>
    <row r="1061" spans="1:14" x14ac:dyDescent="0.25">
      <c r="A1061" s="7">
        <v>44525</v>
      </c>
      <c r="B1061" s="1" t="s">
        <v>27</v>
      </c>
      <c r="C1061" s="1" t="str">
        <f>VLOOKUP(B1061,Datos1!$F$1:$H$52,3,FALSE)</f>
        <v>Corporation</v>
      </c>
      <c r="D1061" s="1" t="str">
        <f ca="1">VLOOKUP(IF(RANDBETWEEN(1,100)&lt;=60, 1, IF(RANDBETWEEN(1,100)&lt;=75, 2, 3)),Datos1!$B$62:$C$64,2,FALSE)</f>
        <v>FMCG</v>
      </c>
      <c r="E1061" s="1" t="str">
        <f ca="1">VLOOKUP(IF(RANDBETWEEN(1,100)&lt;=70, 1, IF(RANDBETWEEN(1,100)&lt;=70+10, 2, IF(RANDBETWEEN(1,100)&lt;=70+10+10, 3, IF(RANDBETWEEN(1,100)&lt;=70+10+10+10, 4, 5)))),Datos1!$B$66:$C$70,2,FALSE)</f>
        <v>Paid</v>
      </c>
      <c r="F1061" s="1" t="str">
        <f>VLOOKUP(B1061,Datos1!$F$1:$H$52,2,FALSE)</f>
        <v>Virginia</v>
      </c>
      <c r="G1061" s="8">
        <f t="shared" ca="1" si="134"/>
        <v>1728176</v>
      </c>
      <c r="H1061" s="8">
        <f t="shared" ca="1" si="135"/>
        <v>967778.56</v>
      </c>
      <c r="I1061" s="9">
        <f t="shared" ca="1" si="128"/>
        <v>0.56000000000000005</v>
      </c>
      <c r="J1061" s="1" t="str">
        <f t="shared" si="129"/>
        <v>November</v>
      </c>
      <c r="K1061" s="1">
        <f t="shared" si="130"/>
        <v>11</v>
      </c>
      <c r="L1061" s="1" t="str">
        <f t="shared" si="131"/>
        <v>2021</v>
      </c>
      <c r="M1061" s="1">
        <f t="shared" si="132"/>
        <v>48</v>
      </c>
      <c r="N1061" s="10">
        <f t="shared" si="133"/>
        <v>4</v>
      </c>
    </row>
    <row r="1062" spans="1:14" x14ac:dyDescent="0.25">
      <c r="A1062" s="7">
        <v>44526</v>
      </c>
      <c r="B1062" s="1" t="s">
        <v>30</v>
      </c>
      <c r="C1062" s="1" t="str">
        <f>VLOOKUP(B1062,Datos1!$F$1:$H$52,3,FALSE)</f>
        <v>Medium-sized business</v>
      </c>
      <c r="D1062" s="1" t="str">
        <f ca="1">VLOOKUP(IF(RANDBETWEEN(1,100)&lt;=60, 1, IF(RANDBETWEEN(1,100)&lt;=75, 2, 3)),Datos1!$B$62:$C$64,2,FALSE)</f>
        <v>Industrial cereal products</v>
      </c>
      <c r="E1062" s="1" t="str">
        <f ca="1">VLOOKUP(IF(RANDBETWEEN(1,100)&lt;=70, 1, IF(RANDBETWEEN(1,100)&lt;=70+10, 2, IF(RANDBETWEEN(1,100)&lt;=70+10+10, 3, IF(RANDBETWEEN(1,100)&lt;=70+10+10+10, 4, 5)))),Datos1!$B$66:$C$70,2,FALSE)</f>
        <v>Paid</v>
      </c>
      <c r="F1062" s="1" t="str">
        <f>VLOOKUP(B1062,Datos1!$F$1:$H$52,2,FALSE)</f>
        <v>Washington</v>
      </c>
      <c r="G1062" s="8">
        <f t="shared" ca="1" si="134"/>
        <v>465456</v>
      </c>
      <c r="H1062" s="8">
        <f t="shared" ca="1" si="135"/>
        <v>97745.76</v>
      </c>
      <c r="I1062" s="9">
        <f t="shared" ca="1" si="128"/>
        <v>0.21</v>
      </c>
      <c r="J1062" s="1" t="str">
        <f t="shared" si="129"/>
        <v>November</v>
      </c>
      <c r="K1062" s="1">
        <f t="shared" si="130"/>
        <v>11</v>
      </c>
      <c r="L1062" s="1" t="str">
        <f t="shared" si="131"/>
        <v>2021</v>
      </c>
      <c r="M1062" s="1">
        <f t="shared" si="132"/>
        <v>48</v>
      </c>
      <c r="N1062" s="10">
        <f t="shared" si="133"/>
        <v>4</v>
      </c>
    </row>
    <row r="1063" spans="1:14" x14ac:dyDescent="0.25">
      <c r="A1063" s="7">
        <v>44527</v>
      </c>
      <c r="B1063" s="1" t="s">
        <v>32</v>
      </c>
      <c r="C1063" s="1" t="str">
        <f>VLOOKUP(B1063,Datos1!$F$1:$H$52,3,FALSE)</f>
        <v>Corporation</v>
      </c>
      <c r="D1063" s="1" t="str">
        <f ca="1">VLOOKUP(IF(RANDBETWEEN(1,100)&lt;=60, 1, IF(RANDBETWEEN(1,100)&lt;=75, 2, 3)),Datos1!$B$62:$C$64,2,FALSE)</f>
        <v>Industrial cereal products</v>
      </c>
      <c r="E1063" s="1" t="str">
        <f ca="1">VLOOKUP(IF(RANDBETWEEN(1,100)&lt;=70, 1, IF(RANDBETWEEN(1,100)&lt;=70+10, 2, IF(RANDBETWEEN(1,100)&lt;=70+10+10, 3, IF(RANDBETWEEN(1,100)&lt;=70+10+10+10, 4, 5)))),Datos1!$B$66:$C$70,2,FALSE)</f>
        <v>Paid</v>
      </c>
      <c r="F1063" s="1" t="str">
        <f>VLOOKUP(B1063,Datos1!$F$1:$H$52,2,FALSE)</f>
        <v>Ohio</v>
      </c>
      <c r="G1063" s="8">
        <f t="shared" ca="1" si="134"/>
        <v>857693</v>
      </c>
      <c r="H1063" s="8">
        <f t="shared" ca="1" si="135"/>
        <v>205846.31999999998</v>
      </c>
      <c r="I1063" s="9">
        <f t="shared" ca="1" si="128"/>
        <v>0.24</v>
      </c>
      <c r="J1063" s="1" t="str">
        <f t="shared" si="129"/>
        <v>November</v>
      </c>
      <c r="K1063" s="1">
        <f t="shared" si="130"/>
        <v>11</v>
      </c>
      <c r="L1063" s="1" t="str">
        <f t="shared" si="131"/>
        <v>2021</v>
      </c>
      <c r="M1063" s="1">
        <f t="shared" si="132"/>
        <v>48</v>
      </c>
      <c r="N1063" s="10">
        <f t="shared" si="133"/>
        <v>4</v>
      </c>
    </row>
    <row r="1064" spans="1:14" x14ac:dyDescent="0.25">
      <c r="A1064" s="7">
        <v>44528</v>
      </c>
      <c r="B1064" s="1" t="s">
        <v>13</v>
      </c>
      <c r="C1064" s="1" t="str">
        <f>VLOOKUP(B1064,Datos1!$F$1:$H$52,3,FALSE)</f>
        <v>Medium-sized business</v>
      </c>
      <c r="D1064" s="1" t="str">
        <f ca="1">VLOOKUP(IF(RANDBETWEEN(1,100)&lt;=60, 1, IF(RANDBETWEEN(1,100)&lt;=75, 2, 3)),Datos1!$B$62:$C$64,2,FALSE)</f>
        <v>FMCG</v>
      </c>
      <c r="E1064" s="1" t="str">
        <f ca="1">VLOOKUP(IF(RANDBETWEEN(1,100)&lt;=70, 1, IF(RANDBETWEEN(1,100)&lt;=70+10, 2, IF(RANDBETWEEN(1,100)&lt;=70+10+10, 3, IF(RANDBETWEEN(1,100)&lt;=70+10+10+10, 4, 5)))),Datos1!$B$66:$C$70,2,FALSE)</f>
        <v>Paid</v>
      </c>
      <c r="F1064" s="1" t="str">
        <f>VLOOKUP(B1064,Datos1!$F$1:$H$52,2,FALSE)</f>
        <v>Carolina del Norte</v>
      </c>
      <c r="G1064" s="8">
        <f t="shared" ca="1" si="134"/>
        <v>356423</v>
      </c>
      <c r="H1064" s="8">
        <f t="shared" ca="1" si="135"/>
        <v>139004.97</v>
      </c>
      <c r="I1064" s="9">
        <f t="shared" ca="1" si="128"/>
        <v>0.39</v>
      </c>
      <c r="J1064" s="1" t="str">
        <f t="shared" si="129"/>
        <v>November</v>
      </c>
      <c r="K1064" s="1">
        <f t="shared" si="130"/>
        <v>11</v>
      </c>
      <c r="L1064" s="1" t="str">
        <f t="shared" si="131"/>
        <v>2021</v>
      </c>
      <c r="M1064" s="1">
        <f t="shared" si="132"/>
        <v>48</v>
      </c>
      <c r="N1064" s="10">
        <f t="shared" si="133"/>
        <v>4</v>
      </c>
    </row>
    <row r="1065" spans="1:14" x14ac:dyDescent="0.25">
      <c r="A1065" s="7">
        <v>44529</v>
      </c>
      <c r="B1065" s="1" t="s">
        <v>29</v>
      </c>
      <c r="C1065" s="1" t="str">
        <f>VLOOKUP(B1065,Datos1!$F$1:$H$52,3,FALSE)</f>
        <v>Corporation</v>
      </c>
      <c r="D1065" s="1" t="str">
        <f ca="1">VLOOKUP(IF(RANDBETWEEN(1,100)&lt;=60, 1, IF(RANDBETWEEN(1,100)&lt;=75, 2, 3)),Datos1!$B$62:$C$64,2,FALSE)</f>
        <v>FMCG</v>
      </c>
      <c r="E106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65" s="1" t="str">
        <f>VLOOKUP(B1065,Datos1!$F$1:$H$52,2,FALSE)</f>
        <v>Florida</v>
      </c>
      <c r="G1065" s="8">
        <f t="shared" ca="1" si="134"/>
        <v>1205463</v>
      </c>
      <c r="H1065" s="8">
        <f t="shared" ca="1" si="135"/>
        <v>433966.68</v>
      </c>
      <c r="I1065" s="9">
        <f t="shared" ca="1" si="128"/>
        <v>0.36</v>
      </c>
      <c r="J1065" s="1" t="str">
        <f t="shared" si="129"/>
        <v>November</v>
      </c>
      <c r="K1065" s="1">
        <f t="shared" si="130"/>
        <v>11</v>
      </c>
      <c r="L1065" s="1" t="str">
        <f t="shared" si="131"/>
        <v>2021</v>
      </c>
      <c r="M1065" s="1">
        <f t="shared" si="132"/>
        <v>49</v>
      </c>
      <c r="N1065" s="10">
        <f t="shared" si="133"/>
        <v>4</v>
      </c>
    </row>
    <row r="1066" spans="1:14" x14ac:dyDescent="0.25">
      <c r="A1066" s="7">
        <v>44530</v>
      </c>
      <c r="B1066" s="1" t="s">
        <v>39</v>
      </c>
      <c r="C1066" s="1" t="str">
        <f>VLOOKUP(B1066,Datos1!$F$1:$H$52,3,FALSE)</f>
        <v>Corporation</v>
      </c>
      <c r="D1066" s="1" t="str">
        <f ca="1">VLOOKUP(IF(RANDBETWEEN(1,100)&lt;=60, 1, IF(RANDBETWEEN(1,100)&lt;=75, 2, 3)),Datos1!$B$62:$C$64,2,FALSE)</f>
        <v>FMCG</v>
      </c>
      <c r="E1066" s="1" t="str">
        <f ca="1">VLOOKUP(IF(RANDBETWEEN(1,100)&lt;=70, 1, IF(RANDBETWEEN(1,100)&lt;=70+10, 2, IF(RANDBETWEEN(1,100)&lt;=70+10+10, 3, IF(RANDBETWEEN(1,100)&lt;=70+10+10+10, 4, 5)))),Datos1!$B$66:$C$70,2,FALSE)</f>
        <v>Paid</v>
      </c>
      <c r="F1066" s="1" t="str">
        <f>VLOOKUP(B1066,Datos1!$F$1:$H$52,2,FALSE)</f>
        <v>Misuri</v>
      </c>
      <c r="G1066" s="8">
        <f t="shared" ca="1" si="134"/>
        <v>1631067</v>
      </c>
      <c r="H1066" s="8">
        <f t="shared" ca="1" si="135"/>
        <v>603494.79</v>
      </c>
      <c r="I1066" s="9">
        <f t="shared" ca="1" si="128"/>
        <v>0.37</v>
      </c>
      <c r="J1066" s="1" t="str">
        <f t="shared" si="129"/>
        <v>November</v>
      </c>
      <c r="K1066" s="1">
        <f t="shared" si="130"/>
        <v>11</v>
      </c>
      <c r="L1066" s="1" t="str">
        <f t="shared" si="131"/>
        <v>2021</v>
      </c>
      <c r="M1066" s="1">
        <f t="shared" si="132"/>
        <v>49</v>
      </c>
      <c r="N1066" s="10">
        <f t="shared" si="133"/>
        <v>4</v>
      </c>
    </row>
    <row r="1067" spans="1:14" x14ac:dyDescent="0.25">
      <c r="A1067" s="7">
        <v>44531</v>
      </c>
      <c r="B1067" s="1" t="s">
        <v>62</v>
      </c>
      <c r="C1067" s="1" t="str">
        <f>VLOOKUP(B1067,Datos1!$F$1:$H$52,3,FALSE)</f>
        <v>Corporation</v>
      </c>
      <c r="D1067" s="1" t="str">
        <f ca="1">VLOOKUP(IF(RANDBETWEEN(1,100)&lt;=60, 1, IF(RANDBETWEEN(1,100)&lt;=75, 2, 3)),Datos1!$B$62:$C$64,2,FALSE)</f>
        <v>FMCG</v>
      </c>
      <c r="E1067" s="1" t="str">
        <f ca="1">VLOOKUP(IF(RANDBETWEEN(1,100)&lt;=70, 1, IF(RANDBETWEEN(1,100)&lt;=70+10, 2, IF(RANDBETWEEN(1,100)&lt;=70+10+10, 3, IF(RANDBETWEEN(1,100)&lt;=70+10+10+10, 4, 5)))),Datos1!$B$66:$C$70,2,FALSE)</f>
        <v>Paid</v>
      </c>
      <c r="F1067" s="1" t="str">
        <f>VLOOKUP(B1067,Datos1!$F$1:$H$52,2,FALSE)</f>
        <v>Arizona</v>
      </c>
      <c r="G1067" s="8">
        <f t="shared" ca="1" si="134"/>
        <v>884455</v>
      </c>
      <c r="H1067" s="8">
        <f t="shared" ca="1" si="135"/>
        <v>336092.9</v>
      </c>
      <c r="I1067" s="9">
        <f t="shared" ca="1" si="128"/>
        <v>0.38</v>
      </c>
      <c r="J1067" s="1" t="str">
        <f t="shared" si="129"/>
        <v>December</v>
      </c>
      <c r="K1067" s="1">
        <f t="shared" si="130"/>
        <v>12</v>
      </c>
      <c r="L1067" s="1" t="str">
        <f t="shared" si="131"/>
        <v>2021</v>
      </c>
      <c r="M1067" s="1">
        <f t="shared" si="132"/>
        <v>49</v>
      </c>
      <c r="N1067" s="10">
        <f t="shared" si="133"/>
        <v>4</v>
      </c>
    </row>
    <row r="1068" spans="1:14" x14ac:dyDescent="0.25">
      <c r="A1068" s="7">
        <v>44532</v>
      </c>
      <c r="B1068" s="1" t="s">
        <v>52</v>
      </c>
      <c r="C1068" s="1" t="str">
        <f>VLOOKUP(B1068,Datos1!$F$1:$H$52,3,FALSE)</f>
        <v>Corporation</v>
      </c>
      <c r="D1068" s="1" t="str">
        <f ca="1">VLOOKUP(IF(RANDBETWEEN(1,100)&lt;=60, 1, IF(RANDBETWEEN(1,100)&lt;=75, 2, 3)),Datos1!$B$62:$C$64,2,FALSE)</f>
        <v>FMCG</v>
      </c>
      <c r="E1068" s="1" t="str">
        <f ca="1">VLOOKUP(IF(RANDBETWEEN(1,100)&lt;=70, 1, IF(RANDBETWEEN(1,100)&lt;=70+10, 2, IF(RANDBETWEEN(1,100)&lt;=70+10+10, 3, IF(RANDBETWEEN(1,100)&lt;=70+10+10+10, 4, 5)))),Datos1!$B$66:$C$70,2,FALSE)</f>
        <v>Paid</v>
      </c>
      <c r="F1068" s="1" t="str">
        <f>VLOOKUP(B1068,Datos1!$F$1:$H$52,2,FALSE)</f>
        <v>Texas</v>
      </c>
      <c r="G1068" s="8">
        <f t="shared" ca="1" si="134"/>
        <v>1685746</v>
      </c>
      <c r="H1068" s="8">
        <f t="shared" ca="1" si="135"/>
        <v>724870.78</v>
      </c>
      <c r="I1068" s="9">
        <f t="shared" ca="1" si="128"/>
        <v>0.43</v>
      </c>
      <c r="J1068" s="1" t="str">
        <f t="shared" si="129"/>
        <v>December</v>
      </c>
      <c r="K1068" s="1">
        <f t="shared" si="130"/>
        <v>12</v>
      </c>
      <c r="L1068" s="1" t="str">
        <f t="shared" si="131"/>
        <v>2021</v>
      </c>
      <c r="M1068" s="1">
        <f t="shared" si="132"/>
        <v>49</v>
      </c>
      <c r="N1068" s="10">
        <f t="shared" si="133"/>
        <v>4</v>
      </c>
    </row>
    <row r="1069" spans="1:14" x14ac:dyDescent="0.25">
      <c r="A1069" s="7">
        <v>44533</v>
      </c>
      <c r="B1069" s="1" t="s">
        <v>61</v>
      </c>
      <c r="C1069" s="1" t="str">
        <f>VLOOKUP(B1069,Datos1!$F$1:$H$52,3,FALSE)</f>
        <v>Corporation</v>
      </c>
      <c r="D1069" s="1" t="str">
        <f ca="1">VLOOKUP(IF(RANDBETWEEN(1,100)&lt;=60, 1, IF(RANDBETWEEN(1,100)&lt;=75, 2, 3)),Datos1!$B$62:$C$64,2,FALSE)</f>
        <v>FMCG</v>
      </c>
      <c r="E1069" s="1" t="str">
        <f ca="1">VLOOKUP(IF(RANDBETWEEN(1,100)&lt;=70, 1, IF(RANDBETWEEN(1,100)&lt;=70+10, 2, IF(RANDBETWEEN(1,100)&lt;=70+10+10, 3, IF(RANDBETWEEN(1,100)&lt;=70+10+10+10, 4, 5)))),Datos1!$B$66:$C$70,2,FALSE)</f>
        <v>Paid</v>
      </c>
      <c r="F1069" s="1" t="str">
        <f>VLOOKUP(B1069,Datos1!$F$1:$H$52,2,FALSE)</f>
        <v>Washington</v>
      </c>
      <c r="G1069" s="8">
        <f t="shared" ca="1" si="134"/>
        <v>1685186</v>
      </c>
      <c r="H1069" s="8">
        <f t="shared" ca="1" si="135"/>
        <v>792037.41999999993</v>
      </c>
      <c r="I1069" s="9">
        <f t="shared" ca="1" si="128"/>
        <v>0.47</v>
      </c>
      <c r="J1069" s="1" t="str">
        <f t="shared" si="129"/>
        <v>December</v>
      </c>
      <c r="K1069" s="1">
        <f t="shared" si="130"/>
        <v>12</v>
      </c>
      <c r="L1069" s="1" t="str">
        <f t="shared" si="131"/>
        <v>2021</v>
      </c>
      <c r="M1069" s="1">
        <f t="shared" si="132"/>
        <v>49</v>
      </c>
      <c r="N1069" s="10">
        <f t="shared" si="133"/>
        <v>4</v>
      </c>
    </row>
    <row r="1070" spans="1:14" x14ac:dyDescent="0.25">
      <c r="A1070" s="7">
        <v>44534</v>
      </c>
      <c r="B1070" s="1" t="s">
        <v>36</v>
      </c>
      <c r="C1070" s="1" t="str">
        <f>VLOOKUP(B1070,Datos1!$F$1:$H$52,3,FALSE)</f>
        <v>Medium-sized business</v>
      </c>
      <c r="D1070" s="1" t="str">
        <f ca="1">VLOOKUP(IF(RANDBETWEEN(1,100)&lt;=60, 1, IF(RANDBETWEEN(1,100)&lt;=75, 2, 3)),Datos1!$B$62:$C$64,2,FALSE)</f>
        <v>FMCG</v>
      </c>
      <c r="E1070" s="1" t="str">
        <f ca="1">VLOOKUP(IF(RANDBETWEEN(1,100)&lt;=70, 1, IF(RANDBETWEEN(1,100)&lt;=70+10, 2, IF(RANDBETWEEN(1,100)&lt;=70+10+10, 3, IF(RANDBETWEEN(1,100)&lt;=70+10+10+10, 4, 5)))),Datos1!$B$66:$C$70,2,FALSE)</f>
        <v>Overdue</v>
      </c>
      <c r="F1070" s="1" t="str">
        <f>VLOOKUP(B1070,Datos1!$F$1:$H$52,2,FALSE)</f>
        <v>Arizona</v>
      </c>
      <c r="G1070" s="8">
        <f t="shared" ca="1" si="134"/>
        <v>317440</v>
      </c>
      <c r="H1070" s="8">
        <f t="shared" ca="1" si="135"/>
        <v>111104</v>
      </c>
      <c r="I1070" s="9">
        <f t="shared" ca="1" si="128"/>
        <v>0.35</v>
      </c>
      <c r="J1070" s="1" t="str">
        <f t="shared" si="129"/>
        <v>December</v>
      </c>
      <c r="K1070" s="1">
        <f t="shared" si="130"/>
        <v>12</v>
      </c>
      <c r="L1070" s="1" t="str">
        <f t="shared" si="131"/>
        <v>2021</v>
      </c>
      <c r="M1070" s="1">
        <f t="shared" si="132"/>
        <v>49</v>
      </c>
      <c r="N1070" s="10">
        <f t="shared" si="133"/>
        <v>4</v>
      </c>
    </row>
    <row r="1071" spans="1:14" x14ac:dyDescent="0.25">
      <c r="A1071" s="7">
        <v>44535</v>
      </c>
      <c r="B1071" s="1" t="s">
        <v>43</v>
      </c>
      <c r="C1071" s="1" t="str">
        <f>VLOOKUP(B1071,Datos1!$F$1:$H$52,3,FALSE)</f>
        <v>Corporation</v>
      </c>
      <c r="D1071" s="1" t="str">
        <f ca="1">VLOOKUP(IF(RANDBETWEEN(1,100)&lt;=60, 1, IF(RANDBETWEEN(1,100)&lt;=75, 2, 3)),Datos1!$B$62:$C$64,2,FALSE)</f>
        <v>FMCG</v>
      </c>
      <c r="E107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71" s="1" t="str">
        <f>VLOOKUP(B1071,Datos1!$F$1:$H$52,2,FALSE)</f>
        <v>Massachusetts</v>
      </c>
      <c r="G1071" s="8">
        <f t="shared" ca="1" si="134"/>
        <v>1545059</v>
      </c>
      <c r="H1071" s="8">
        <f t="shared" ca="1" si="135"/>
        <v>849782.45000000007</v>
      </c>
      <c r="I1071" s="9">
        <f t="shared" ca="1" si="128"/>
        <v>0.55000000000000004</v>
      </c>
      <c r="J1071" s="1" t="str">
        <f t="shared" si="129"/>
        <v>December</v>
      </c>
      <c r="K1071" s="1">
        <f t="shared" si="130"/>
        <v>12</v>
      </c>
      <c r="L1071" s="1" t="str">
        <f t="shared" si="131"/>
        <v>2021</v>
      </c>
      <c r="M1071" s="1">
        <f t="shared" si="132"/>
        <v>49</v>
      </c>
      <c r="N1071" s="10">
        <f t="shared" si="133"/>
        <v>4</v>
      </c>
    </row>
    <row r="1072" spans="1:14" x14ac:dyDescent="0.25">
      <c r="A1072" s="7">
        <v>44536</v>
      </c>
      <c r="B1072" s="1" t="s">
        <v>43</v>
      </c>
      <c r="C1072" s="1" t="str">
        <f>VLOOKUP(B1072,Datos1!$F$1:$H$52,3,FALSE)</f>
        <v>Corporation</v>
      </c>
      <c r="D1072" s="1" t="str">
        <f ca="1">VLOOKUP(IF(RANDBETWEEN(1,100)&lt;=60, 1, IF(RANDBETWEEN(1,100)&lt;=75, 2, 3)),Datos1!$B$62:$C$64,2,FALSE)</f>
        <v>FMCG</v>
      </c>
      <c r="E1072" s="1" t="str">
        <f ca="1">VLOOKUP(IF(RANDBETWEEN(1,100)&lt;=70, 1, IF(RANDBETWEEN(1,100)&lt;=70+10, 2, IF(RANDBETWEEN(1,100)&lt;=70+10+10, 3, IF(RANDBETWEEN(1,100)&lt;=70+10+10+10, 4, 5)))),Datos1!$B$66:$C$70,2,FALSE)</f>
        <v>Paid</v>
      </c>
      <c r="F1072" s="1" t="str">
        <f>VLOOKUP(B1072,Datos1!$F$1:$H$52,2,FALSE)</f>
        <v>Massachusetts</v>
      </c>
      <c r="G1072" s="8">
        <f t="shared" ca="1" si="134"/>
        <v>909030</v>
      </c>
      <c r="H1072" s="8">
        <f t="shared" ca="1" si="135"/>
        <v>327250.8</v>
      </c>
      <c r="I1072" s="9">
        <f t="shared" ca="1" si="128"/>
        <v>0.36</v>
      </c>
      <c r="J1072" s="1" t="str">
        <f t="shared" si="129"/>
        <v>December</v>
      </c>
      <c r="K1072" s="1">
        <f t="shared" si="130"/>
        <v>12</v>
      </c>
      <c r="L1072" s="1" t="str">
        <f t="shared" si="131"/>
        <v>2021</v>
      </c>
      <c r="M1072" s="1">
        <f t="shared" si="132"/>
        <v>50</v>
      </c>
      <c r="N1072" s="10">
        <f t="shared" si="133"/>
        <v>4</v>
      </c>
    </row>
    <row r="1073" spans="1:14" x14ac:dyDescent="0.25">
      <c r="A1073" s="7">
        <v>44537</v>
      </c>
      <c r="B1073" s="1" t="s">
        <v>27</v>
      </c>
      <c r="C1073" s="1" t="str">
        <f>VLOOKUP(B1073,Datos1!$F$1:$H$52,3,FALSE)</f>
        <v>Corporation</v>
      </c>
      <c r="D1073" s="1" t="str">
        <f ca="1">VLOOKUP(IF(RANDBETWEEN(1,100)&lt;=60, 1, IF(RANDBETWEEN(1,100)&lt;=75, 2, 3)),Datos1!$B$62:$C$64,2,FALSE)</f>
        <v>Contract Manufacturing</v>
      </c>
      <c r="E1073" s="1" t="str">
        <f ca="1">VLOOKUP(IF(RANDBETWEEN(1,100)&lt;=70, 1, IF(RANDBETWEEN(1,100)&lt;=70+10, 2, IF(RANDBETWEEN(1,100)&lt;=70+10+10, 3, IF(RANDBETWEEN(1,100)&lt;=70+10+10+10, 4, 5)))),Datos1!$B$66:$C$70,2,FALSE)</f>
        <v>Paid</v>
      </c>
      <c r="F1073" s="1" t="str">
        <f>VLOOKUP(B1073,Datos1!$F$1:$H$52,2,FALSE)</f>
        <v>Virginia</v>
      </c>
      <c r="G1073" s="8">
        <f t="shared" ca="1" si="134"/>
        <v>939568</v>
      </c>
      <c r="H1073" s="8">
        <f t="shared" ca="1" si="135"/>
        <v>328848.8</v>
      </c>
      <c r="I1073" s="9">
        <f t="shared" ca="1" si="128"/>
        <v>0.35</v>
      </c>
      <c r="J1073" s="1" t="str">
        <f t="shared" si="129"/>
        <v>December</v>
      </c>
      <c r="K1073" s="1">
        <f t="shared" si="130"/>
        <v>12</v>
      </c>
      <c r="L1073" s="1" t="str">
        <f t="shared" si="131"/>
        <v>2021</v>
      </c>
      <c r="M1073" s="1">
        <f t="shared" si="132"/>
        <v>50</v>
      </c>
      <c r="N1073" s="10">
        <f t="shared" si="133"/>
        <v>4</v>
      </c>
    </row>
    <row r="1074" spans="1:14" x14ac:dyDescent="0.25">
      <c r="A1074" s="7">
        <v>44538</v>
      </c>
      <c r="B1074" s="1" t="s">
        <v>56</v>
      </c>
      <c r="C1074" s="1" t="str">
        <f>VLOOKUP(B1074,Datos1!$F$1:$H$52,3,FALSE)</f>
        <v>Small business</v>
      </c>
      <c r="D1074" s="1" t="str">
        <f ca="1">VLOOKUP(IF(RANDBETWEEN(1,100)&lt;=60, 1, IF(RANDBETWEEN(1,100)&lt;=75, 2, 3)),Datos1!$B$62:$C$64,2,FALSE)</f>
        <v>FMCG</v>
      </c>
      <c r="E1074" s="1" t="str">
        <f ca="1">VLOOKUP(IF(RANDBETWEEN(1,100)&lt;=70, 1, IF(RANDBETWEEN(1,100)&lt;=70+10, 2, IF(RANDBETWEEN(1,100)&lt;=70+10+10, 3, IF(RANDBETWEEN(1,100)&lt;=70+10+10+10, 4, 5)))),Datos1!$B$66:$C$70,2,FALSE)</f>
        <v>Paid</v>
      </c>
      <c r="F1074" s="1" t="str">
        <f>VLOOKUP(B1074,Datos1!$F$1:$H$52,2,FALSE)</f>
        <v>Illinois</v>
      </c>
      <c r="G1074" s="8">
        <f t="shared" ca="1" si="134"/>
        <v>196690</v>
      </c>
      <c r="H1074" s="8">
        <f t="shared" ca="1" si="135"/>
        <v>74742.2</v>
      </c>
      <c r="I1074" s="9">
        <f t="shared" ca="1" si="128"/>
        <v>0.38</v>
      </c>
      <c r="J1074" s="1" t="str">
        <f t="shared" si="129"/>
        <v>December</v>
      </c>
      <c r="K1074" s="1">
        <f t="shared" si="130"/>
        <v>12</v>
      </c>
      <c r="L1074" s="1" t="str">
        <f t="shared" si="131"/>
        <v>2021</v>
      </c>
      <c r="M1074" s="1">
        <f t="shared" si="132"/>
        <v>50</v>
      </c>
      <c r="N1074" s="10">
        <f t="shared" si="133"/>
        <v>4</v>
      </c>
    </row>
    <row r="1075" spans="1:14" x14ac:dyDescent="0.25">
      <c r="A1075" s="7">
        <v>44539</v>
      </c>
      <c r="B1075" s="1" t="s">
        <v>45</v>
      </c>
      <c r="C1075" s="1" t="str">
        <f>VLOOKUP(B1075,Datos1!$F$1:$H$52,3,FALSE)</f>
        <v>Small business</v>
      </c>
      <c r="D1075" s="1" t="str">
        <f ca="1">VLOOKUP(IF(RANDBETWEEN(1,100)&lt;=60, 1, IF(RANDBETWEEN(1,100)&lt;=75, 2, 3)),Datos1!$B$62:$C$64,2,FALSE)</f>
        <v>FMCG</v>
      </c>
      <c r="E1075" s="1" t="str">
        <f ca="1">VLOOKUP(IF(RANDBETWEEN(1,100)&lt;=70, 1, IF(RANDBETWEEN(1,100)&lt;=70+10, 2, IF(RANDBETWEEN(1,100)&lt;=70+10+10, 3, IF(RANDBETWEEN(1,100)&lt;=70+10+10+10, 4, 5)))),Datos1!$B$66:$C$70,2,FALSE)</f>
        <v>Paid</v>
      </c>
      <c r="F1075" s="1" t="str">
        <f>VLOOKUP(B1075,Datos1!$F$1:$H$52,2,FALSE)</f>
        <v>Massachusetts</v>
      </c>
      <c r="G1075" s="8">
        <f t="shared" ca="1" si="134"/>
        <v>187166</v>
      </c>
      <c r="H1075" s="8">
        <f t="shared" ca="1" si="135"/>
        <v>108556.28</v>
      </c>
      <c r="I1075" s="9">
        <f t="shared" ca="1" si="128"/>
        <v>0.57999999999999996</v>
      </c>
      <c r="J1075" s="1" t="str">
        <f t="shared" si="129"/>
        <v>December</v>
      </c>
      <c r="K1075" s="1">
        <f t="shared" si="130"/>
        <v>12</v>
      </c>
      <c r="L1075" s="1" t="str">
        <f t="shared" si="131"/>
        <v>2021</v>
      </c>
      <c r="M1075" s="1">
        <f t="shared" si="132"/>
        <v>50</v>
      </c>
      <c r="N1075" s="10">
        <f t="shared" si="133"/>
        <v>4</v>
      </c>
    </row>
    <row r="1076" spans="1:14" x14ac:dyDescent="0.25">
      <c r="A1076" s="7">
        <v>44540</v>
      </c>
      <c r="B1076" s="1" t="s">
        <v>62</v>
      </c>
      <c r="C1076" s="1" t="str">
        <f>VLOOKUP(B1076,Datos1!$F$1:$H$52,3,FALSE)</f>
        <v>Corporation</v>
      </c>
      <c r="D1076" s="1" t="str">
        <f ca="1">VLOOKUP(IF(RANDBETWEEN(1,100)&lt;=60, 1, IF(RANDBETWEEN(1,100)&lt;=75, 2, 3)),Datos1!$B$62:$C$64,2,FALSE)</f>
        <v>FMCG</v>
      </c>
      <c r="E1076" s="1" t="str">
        <f ca="1">VLOOKUP(IF(RANDBETWEEN(1,100)&lt;=70, 1, IF(RANDBETWEEN(1,100)&lt;=70+10, 2, IF(RANDBETWEEN(1,100)&lt;=70+10+10, 3, IF(RANDBETWEEN(1,100)&lt;=70+10+10+10, 4, 5)))),Datos1!$B$66:$C$70,2,FALSE)</f>
        <v>Paid</v>
      </c>
      <c r="F1076" s="1" t="str">
        <f>VLOOKUP(B1076,Datos1!$F$1:$H$52,2,FALSE)</f>
        <v>Arizona</v>
      </c>
      <c r="G1076" s="8">
        <f t="shared" ca="1" si="134"/>
        <v>1595373</v>
      </c>
      <c r="H1076" s="8">
        <f t="shared" ca="1" si="135"/>
        <v>654102.92999999993</v>
      </c>
      <c r="I1076" s="9">
        <f t="shared" ca="1" si="128"/>
        <v>0.41</v>
      </c>
      <c r="J1076" s="1" t="str">
        <f t="shared" si="129"/>
        <v>December</v>
      </c>
      <c r="K1076" s="1">
        <f t="shared" si="130"/>
        <v>12</v>
      </c>
      <c r="L1076" s="1" t="str">
        <f t="shared" si="131"/>
        <v>2021</v>
      </c>
      <c r="M1076" s="1">
        <f t="shared" si="132"/>
        <v>50</v>
      </c>
      <c r="N1076" s="10">
        <f t="shared" si="133"/>
        <v>4</v>
      </c>
    </row>
    <row r="1077" spans="1:14" x14ac:dyDescent="0.25">
      <c r="A1077" s="7">
        <v>44541</v>
      </c>
      <c r="B1077" s="1" t="s">
        <v>29</v>
      </c>
      <c r="C1077" s="1" t="str">
        <f>VLOOKUP(B1077,Datos1!$F$1:$H$52,3,FALSE)</f>
        <v>Corporation</v>
      </c>
      <c r="D1077" s="1" t="str">
        <f ca="1">VLOOKUP(IF(RANDBETWEEN(1,100)&lt;=60, 1, IF(RANDBETWEEN(1,100)&lt;=75, 2, 3)),Datos1!$B$62:$C$64,2,FALSE)</f>
        <v>FMCG</v>
      </c>
      <c r="E107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77" s="1" t="str">
        <f>VLOOKUP(B1077,Datos1!$F$1:$H$52,2,FALSE)</f>
        <v>Florida</v>
      </c>
      <c r="G1077" s="8">
        <f t="shared" ca="1" si="134"/>
        <v>1437889</v>
      </c>
      <c r="H1077" s="8">
        <f t="shared" ca="1" si="135"/>
        <v>762081.17</v>
      </c>
      <c r="I1077" s="9">
        <f t="shared" ca="1" si="128"/>
        <v>0.53</v>
      </c>
      <c r="J1077" s="1" t="str">
        <f t="shared" si="129"/>
        <v>December</v>
      </c>
      <c r="K1077" s="1">
        <f t="shared" si="130"/>
        <v>12</v>
      </c>
      <c r="L1077" s="1" t="str">
        <f t="shared" si="131"/>
        <v>2021</v>
      </c>
      <c r="M1077" s="1">
        <f t="shared" si="132"/>
        <v>50</v>
      </c>
      <c r="N1077" s="10">
        <f t="shared" si="133"/>
        <v>4</v>
      </c>
    </row>
    <row r="1078" spans="1:14" x14ac:dyDescent="0.25">
      <c r="A1078" s="7">
        <v>44542</v>
      </c>
      <c r="B1078" s="1" t="s">
        <v>45</v>
      </c>
      <c r="C1078" s="1" t="str">
        <f>VLOOKUP(B1078,Datos1!$F$1:$H$52,3,FALSE)</f>
        <v>Small business</v>
      </c>
      <c r="D1078" s="1" t="str">
        <f ca="1">VLOOKUP(IF(RANDBETWEEN(1,100)&lt;=60, 1, IF(RANDBETWEEN(1,100)&lt;=75, 2, 3)),Datos1!$B$62:$C$64,2,FALSE)</f>
        <v>FMCG</v>
      </c>
      <c r="E1078" s="1" t="str">
        <f ca="1">VLOOKUP(IF(RANDBETWEEN(1,100)&lt;=70, 1, IF(RANDBETWEEN(1,100)&lt;=70+10, 2, IF(RANDBETWEEN(1,100)&lt;=70+10+10, 3, IF(RANDBETWEEN(1,100)&lt;=70+10+10+10, 4, 5)))),Datos1!$B$66:$C$70,2,FALSE)</f>
        <v>Paid</v>
      </c>
      <c r="F1078" s="1" t="str">
        <f>VLOOKUP(B1078,Datos1!$F$1:$H$52,2,FALSE)</f>
        <v>Massachusetts</v>
      </c>
      <c r="G1078" s="8">
        <f t="shared" ca="1" si="134"/>
        <v>138128</v>
      </c>
      <c r="H1078" s="8">
        <f t="shared" ca="1" si="135"/>
        <v>89783.2</v>
      </c>
      <c r="I1078" s="9">
        <f t="shared" ca="1" si="128"/>
        <v>0.65</v>
      </c>
      <c r="J1078" s="1" t="str">
        <f t="shared" si="129"/>
        <v>December</v>
      </c>
      <c r="K1078" s="1">
        <f t="shared" si="130"/>
        <v>12</v>
      </c>
      <c r="L1078" s="1" t="str">
        <f t="shared" si="131"/>
        <v>2021</v>
      </c>
      <c r="M1078" s="1">
        <f t="shared" si="132"/>
        <v>50</v>
      </c>
      <c r="N1078" s="10">
        <f t="shared" si="133"/>
        <v>4</v>
      </c>
    </row>
    <row r="1079" spans="1:14" x14ac:dyDescent="0.25">
      <c r="A1079" s="7">
        <v>44543</v>
      </c>
      <c r="B1079" s="1" t="s">
        <v>25</v>
      </c>
      <c r="C1079" s="1" t="str">
        <f>VLOOKUP(B1079,Datos1!$F$1:$H$52,3,FALSE)</f>
        <v>Corporation</v>
      </c>
      <c r="D1079" s="1" t="str">
        <f ca="1">VLOOKUP(IF(RANDBETWEEN(1,100)&lt;=60, 1, IF(RANDBETWEEN(1,100)&lt;=75, 2, 3)),Datos1!$B$62:$C$64,2,FALSE)</f>
        <v>FMCG</v>
      </c>
      <c r="E107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79" s="1" t="str">
        <f>VLOOKUP(B1079,Datos1!$F$1:$H$52,2,FALSE)</f>
        <v>Míchigan</v>
      </c>
      <c r="G1079" s="8">
        <f t="shared" ca="1" si="134"/>
        <v>1284684</v>
      </c>
      <c r="H1079" s="8">
        <f t="shared" ca="1" si="135"/>
        <v>488179.92</v>
      </c>
      <c r="I1079" s="9">
        <f t="shared" ca="1" si="128"/>
        <v>0.38</v>
      </c>
      <c r="J1079" s="1" t="str">
        <f t="shared" si="129"/>
        <v>December</v>
      </c>
      <c r="K1079" s="1">
        <f t="shared" si="130"/>
        <v>12</v>
      </c>
      <c r="L1079" s="1" t="str">
        <f t="shared" si="131"/>
        <v>2021</v>
      </c>
      <c r="M1079" s="1">
        <f t="shared" si="132"/>
        <v>51</v>
      </c>
      <c r="N1079" s="10">
        <f t="shared" si="133"/>
        <v>4</v>
      </c>
    </row>
    <row r="1080" spans="1:14" x14ac:dyDescent="0.25">
      <c r="A1080" s="7">
        <v>44544</v>
      </c>
      <c r="B1080" s="1" t="s">
        <v>44</v>
      </c>
      <c r="C1080" s="1" t="str">
        <f>VLOOKUP(B1080,Datos1!$F$1:$H$52,3,FALSE)</f>
        <v>Corporation</v>
      </c>
      <c r="D1080" s="1" t="str">
        <f ca="1">VLOOKUP(IF(RANDBETWEEN(1,100)&lt;=60, 1, IF(RANDBETWEEN(1,100)&lt;=75, 2, 3)),Datos1!$B$62:$C$64,2,FALSE)</f>
        <v>FMCG</v>
      </c>
      <c r="E1080" s="1" t="str">
        <f ca="1">VLOOKUP(IF(RANDBETWEEN(1,100)&lt;=70, 1, IF(RANDBETWEEN(1,100)&lt;=70+10, 2, IF(RANDBETWEEN(1,100)&lt;=70+10+10, 3, IF(RANDBETWEEN(1,100)&lt;=70+10+10+10, 4, 5)))),Datos1!$B$66:$C$70,2,FALSE)</f>
        <v>Paid</v>
      </c>
      <c r="F1080" s="1" t="str">
        <f>VLOOKUP(B1080,Datos1!$F$1:$H$52,2,FALSE)</f>
        <v>Arizona</v>
      </c>
      <c r="G1080" s="8">
        <f t="shared" ca="1" si="134"/>
        <v>877562</v>
      </c>
      <c r="H1080" s="8">
        <f t="shared" ca="1" si="135"/>
        <v>315922.32</v>
      </c>
      <c r="I1080" s="9">
        <f t="shared" ca="1" si="128"/>
        <v>0.36</v>
      </c>
      <c r="J1080" s="1" t="str">
        <f t="shared" si="129"/>
        <v>December</v>
      </c>
      <c r="K1080" s="1">
        <f t="shared" si="130"/>
        <v>12</v>
      </c>
      <c r="L1080" s="1" t="str">
        <f t="shared" si="131"/>
        <v>2021</v>
      </c>
      <c r="M1080" s="1">
        <f t="shared" si="132"/>
        <v>51</v>
      </c>
      <c r="N1080" s="10">
        <f t="shared" si="133"/>
        <v>4</v>
      </c>
    </row>
    <row r="1081" spans="1:14" x14ac:dyDescent="0.25">
      <c r="A1081" s="7">
        <v>44545</v>
      </c>
      <c r="B1081" s="1" t="s">
        <v>43</v>
      </c>
      <c r="C1081" s="1" t="str">
        <f>VLOOKUP(B1081,Datos1!$F$1:$H$52,3,FALSE)</f>
        <v>Corporation</v>
      </c>
      <c r="D1081" s="1" t="str">
        <f ca="1">VLOOKUP(IF(RANDBETWEEN(1,100)&lt;=60, 1, IF(RANDBETWEEN(1,100)&lt;=75, 2, 3)),Datos1!$B$62:$C$64,2,FALSE)</f>
        <v>FMCG</v>
      </c>
      <c r="E1081" s="1" t="str">
        <f ca="1">VLOOKUP(IF(RANDBETWEEN(1,100)&lt;=70, 1, IF(RANDBETWEEN(1,100)&lt;=70+10, 2, IF(RANDBETWEEN(1,100)&lt;=70+10+10, 3, IF(RANDBETWEEN(1,100)&lt;=70+10+10+10, 4, 5)))),Datos1!$B$66:$C$70,2,FALSE)</f>
        <v>Paid</v>
      </c>
      <c r="F1081" s="1" t="str">
        <f>VLOOKUP(B1081,Datos1!$F$1:$H$52,2,FALSE)</f>
        <v>Massachusetts</v>
      </c>
      <c r="G1081" s="8">
        <f t="shared" ca="1" si="134"/>
        <v>795436</v>
      </c>
      <c r="H1081" s="8">
        <f t="shared" ca="1" si="135"/>
        <v>501124.68</v>
      </c>
      <c r="I1081" s="9">
        <f t="shared" ca="1" si="128"/>
        <v>0.63</v>
      </c>
      <c r="J1081" s="1" t="str">
        <f t="shared" si="129"/>
        <v>December</v>
      </c>
      <c r="K1081" s="1">
        <f t="shared" si="130"/>
        <v>12</v>
      </c>
      <c r="L1081" s="1" t="str">
        <f t="shared" si="131"/>
        <v>2021</v>
      </c>
      <c r="M1081" s="1">
        <f t="shared" si="132"/>
        <v>51</v>
      </c>
      <c r="N1081" s="10">
        <f t="shared" si="133"/>
        <v>4</v>
      </c>
    </row>
    <row r="1082" spans="1:14" x14ac:dyDescent="0.25">
      <c r="A1082" s="7">
        <v>44546</v>
      </c>
      <c r="B1082" s="1" t="s">
        <v>19</v>
      </c>
      <c r="C1082" s="1" t="str">
        <f>VLOOKUP(B1082,Datos1!$F$1:$H$52,3,FALSE)</f>
        <v>Corporation</v>
      </c>
      <c r="D1082" s="1" t="str">
        <f ca="1">VLOOKUP(IF(RANDBETWEEN(1,100)&lt;=60, 1, IF(RANDBETWEEN(1,100)&lt;=75, 2, 3)),Datos1!$B$62:$C$64,2,FALSE)</f>
        <v>FMCG</v>
      </c>
      <c r="E1082" s="1" t="str">
        <f ca="1">VLOOKUP(IF(RANDBETWEEN(1,100)&lt;=70, 1, IF(RANDBETWEEN(1,100)&lt;=70+10, 2, IF(RANDBETWEEN(1,100)&lt;=70+10+10, 3, IF(RANDBETWEEN(1,100)&lt;=70+10+10+10, 4, 5)))),Datos1!$B$66:$C$70,2,FALSE)</f>
        <v>Overdue</v>
      </c>
      <c r="F1082" s="1" t="str">
        <f>VLOOKUP(B1082,Datos1!$F$1:$H$52,2,FALSE)</f>
        <v>Virginia</v>
      </c>
      <c r="G1082" s="8">
        <f t="shared" ca="1" si="134"/>
        <v>581656</v>
      </c>
      <c r="H1082" s="8">
        <f t="shared" ca="1" si="135"/>
        <v>314094.24000000005</v>
      </c>
      <c r="I1082" s="9">
        <f t="shared" ca="1" si="128"/>
        <v>0.54</v>
      </c>
      <c r="J1082" s="1" t="str">
        <f t="shared" si="129"/>
        <v>December</v>
      </c>
      <c r="K1082" s="1">
        <f t="shared" si="130"/>
        <v>12</v>
      </c>
      <c r="L1082" s="1" t="str">
        <f t="shared" si="131"/>
        <v>2021</v>
      </c>
      <c r="M1082" s="1">
        <f t="shared" si="132"/>
        <v>51</v>
      </c>
      <c r="N1082" s="10">
        <f t="shared" si="133"/>
        <v>4</v>
      </c>
    </row>
    <row r="1083" spans="1:14" x14ac:dyDescent="0.25">
      <c r="A1083" s="7">
        <v>44547</v>
      </c>
      <c r="B1083" s="1" t="s">
        <v>45</v>
      </c>
      <c r="C1083" s="1" t="str">
        <f>VLOOKUP(B1083,Datos1!$F$1:$H$52,3,FALSE)</f>
        <v>Small business</v>
      </c>
      <c r="D1083" s="1" t="str">
        <f ca="1">VLOOKUP(IF(RANDBETWEEN(1,100)&lt;=60, 1, IF(RANDBETWEEN(1,100)&lt;=75, 2, 3)),Datos1!$B$62:$C$64,2,FALSE)</f>
        <v>FMCG</v>
      </c>
      <c r="E1083" s="1" t="str">
        <f ca="1">VLOOKUP(IF(RANDBETWEEN(1,100)&lt;=70, 1, IF(RANDBETWEEN(1,100)&lt;=70+10, 2, IF(RANDBETWEEN(1,100)&lt;=70+10+10, 3, IF(RANDBETWEEN(1,100)&lt;=70+10+10+10, 4, 5)))),Datos1!$B$66:$C$70,2,FALSE)</f>
        <v>Paid</v>
      </c>
      <c r="F1083" s="1" t="str">
        <f>VLOOKUP(B1083,Datos1!$F$1:$H$52,2,FALSE)</f>
        <v>Massachusetts</v>
      </c>
      <c r="G1083" s="8">
        <f t="shared" ca="1" si="134"/>
        <v>127960</v>
      </c>
      <c r="H1083" s="8">
        <f t="shared" ca="1" si="135"/>
        <v>46065.599999999999</v>
      </c>
      <c r="I1083" s="9">
        <f t="shared" ca="1" si="128"/>
        <v>0.36</v>
      </c>
      <c r="J1083" s="1" t="str">
        <f t="shared" si="129"/>
        <v>December</v>
      </c>
      <c r="K1083" s="1">
        <f t="shared" si="130"/>
        <v>12</v>
      </c>
      <c r="L1083" s="1" t="str">
        <f t="shared" si="131"/>
        <v>2021</v>
      </c>
      <c r="M1083" s="1">
        <f t="shared" si="132"/>
        <v>51</v>
      </c>
      <c r="N1083" s="10">
        <f t="shared" si="133"/>
        <v>4</v>
      </c>
    </row>
    <row r="1084" spans="1:14" x14ac:dyDescent="0.25">
      <c r="A1084" s="7">
        <v>44548</v>
      </c>
      <c r="B1084" s="1" t="s">
        <v>13</v>
      </c>
      <c r="C1084" s="1" t="str">
        <f>VLOOKUP(B1084,Datos1!$F$1:$H$52,3,FALSE)</f>
        <v>Medium-sized business</v>
      </c>
      <c r="D1084" s="1" t="str">
        <f ca="1">VLOOKUP(IF(RANDBETWEEN(1,100)&lt;=60, 1, IF(RANDBETWEEN(1,100)&lt;=75, 2, 3)),Datos1!$B$62:$C$64,2,FALSE)</f>
        <v>Contract Manufacturing</v>
      </c>
      <c r="E108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84" s="1" t="str">
        <f>VLOOKUP(B1084,Datos1!$F$1:$H$52,2,FALSE)</f>
        <v>Carolina del Norte</v>
      </c>
      <c r="G1084" s="8">
        <f t="shared" ca="1" si="134"/>
        <v>285066</v>
      </c>
      <c r="H1084" s="8">
        <f t="shared" ca="1" si="135"/>
        <v>108325.08</v>
      </c>
      <c r="I1084" s="9">
        <f t="shared" ca="1" si="128"/>
        <v>0.38</v>
      </c>
      <c r="J1084" s="1" t="str">
        <f t="shared" si="129"/>
        <v>December</v>
      </c>
      <c r="K1084" s="1">
        <f t="shared" si="130"/>
        <v>12</v>
      </c>
      <c r="L1084" s="1" t="str">
        <f t="shared" si="131"/>
        <v>2021</v>
      </c>
      <c r="M1084" s="1">
        <f t="shared" si="132"/>
        <v>51</v>
      </c>
      <c r="N1084" s="10">
        <f t="shared" si="133"/>
        <v>4</v>
      </c>
    </row>
    <row r="1085" spans="1:14" x14ac:dyDescent="0.25">
      <c r="A1085" s="7">
        <v>44549</v>
      </c>
      <c r="B1085" s="1" t="s">
        <v>60</v>
      </c>
      <c r="C1085" s="1" t="str">
        <f>VLOOKUP(B1085,Datos1!$F$1:$H$52,3,FALSE)</f>
        <v>Medium-sized business</v>
      </c>
      <c r="D1085" s="1" t="str">
        <f ca="1">VLOOKUP(IF(RANDBETWEEN(1,100)&lt;=60, 1, IF(RANDBETWEEN(1,100)&lt;=75, 2, 3)),Datos1!$B$62:$C$64,2,FALSE)</f>
        <v>FMCG</v>
      </c>
      <c r="E1085" s="1" t="str">
        <f ca="1">VLOOKUP(IF(RANDBETWEEN(1,100)&lt;=70, 1, IF(RANDBETWEEN(1,100)&lt;=70+10, 2, IF(RANDBETWEEN(1,100)&lt;=70+10+10, 3, IF(RANDBETWEEN(1,100)&lt;=70+10+10+10, 4, 5)))),Datos1!$B$66:$C$70,2,FALSE)</f>
        <v>Paid</v>
      </c>
      <c r="F1085" s="1" t="str">
        <f>VLOOKUP(B1085,Datos1!$F$1:$H$52,2,FALSE)</f>
        <v>Virginia</v>
      </c>
      <c r="G1085" s="8">
        <f t="shared" ca="1" si="134"/>
        <v>471711</v>
      </c>
      <c r="H1085" s="8">
        <f t="shared" ca="1" si="135"/>
        <v>183967.29</v>
      </c>
      <c r="I1085" s="9">
        <f t="shared" ca="1" si="128"/>
        <v>0.39</v>
      </c>
      <c r="J1085" s="1" t="str">
        <f t="shared" si="129"/>
        <v>December</v>
      </c>
      <c r="K1085" s="1">
        <f t="shared" si="130"/>
        <v>12</v>
      </c>
      <c r="L1085" s="1" t="str">
        <f t="shared" si="131"/>
        <v>2021</v>
      </c>
      <c r="M1085" s="1">
        <f t="shared" si="132"/>
        <v>51</v>
      </c>
      <c r="N1085" s="10">
        <f t="shared" si="133"/>
        <v>4</v>
      </c>
    </row>
    <row r="1086" spans="1:14" x14ac:dyDescent="0.25">
      <c r="A1086" s="7">
        <v>44550</v>
      </c>
      <c r="B1086" s="1" t="s">
        <v>36</v>
      </c>
      <c r="C1086" s="1" t="str">
        <f>VLOOKUP(B1086,Datos1!$F$1:$H$52,3,FALSE)</f>
        <v>Medium-sized business</v>
      </c>
      <c r="D1086" s="1" t="str">
        <f ca="1">VLOOKUP(IF(RANDBETWEEN(1,100)&lt;=60, 1, IF(RANDBETWEEN(1,100)&lt;=75, 2, 3)),Datos1!$B$62:$C$64,2,FALSE)</f>
        <v>FMCG</v>
      </c>
      <c r="E108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86" s="1" t="str">
        <f>VLOOKUP(B1086,Datos1!$F$1:$H$52,2,FALSE)</f>
        <v>Arizona</v>
      </c>
      <c r="G1086" s="8">
        <f t="shared" ca="1" si="134"/>
        <v>420105</v>
      </c>
      <c r="H1086" s="8">
        <f t="shared" ca="1" si="135"/>
        <v>189047.25</v>
      </c>
      <c r="I1086" s="9">
        <f t="shared" ca="1" si="128"/>
        <v>0.45</v>
      </c>
      <c r="J1086" s="1" t="str">
        <f t="shared" si="129"/>
        <v>December</v>
      </c>
      <c r="K1086" s="1">
        <f t="shared" si="130"/>
        <v>12</v>
      </c>
      <c r="L1086" s="1" t="str">
        <f t="shared" si="131"/>
        <v>2021</v>
      </c>
      <c r="M1086" s="1">
        <f t="shared" si="132"/>
        <v>52</v>
      </c>
      <c r="N1086" s="10">
        <f t="shared" si="133"/>
        <v>4</v>
      </c>
    </row>
    <row r="1087" spans="1:14" x14ac:dyDescent="0.25">
      <c r="A1087" s="7">
        <v>44551</v>
      </c>
      <c r="B1087" s="1" t="s">
        <v>30</v>
      </c>
      <c r="C1087" s="1" t="str">
        <f>VLOOKUP(B1087,Datos1!$F$1:$H$52,3,FALSE)</f>
        <v>Medium-sized business</v>
      </c>
      <c r="D1087" s="1" t="str">
        <f ca="1">VLOOKUP(IF(RANDBETWEEN(1,100)&lt;=60, 1, IF(RANDBETWEEN(1,100)&lt;=75, 2, 3)),Datos1!$B$62:$C$64,2,FALSE)</f>
        <v>FMCG</v>
      </c>
      <c r="E108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087" s="1" t="str">
        <f>VLOOKUP(B1087,Datos1!$F$1:$H$52,2,FALSE)</f>
        <v>Washington</v>
      </c>
      <c r="G1087" s="8">
        <f t="shared" ca="1" si="134"/>
        <v>384445</v>
      </c>
      <c r="H1087" s="8">
        <f t="shared" ca="1" si="135"/>
        <v>176844.7</v>
      </c>
      <c r="I1087" s="9">
        <f t="shared" ca="1" si="128"/>
        <v>0.46</v>
      </c>
      <c r="J1087" s="1" t="str">
        <f t="shared" si="129"/>
        <v>December</v>
      </c>
      <c r="K1087" s="1">
        <f t="shared" si="130"/>
        <v>12</v>
      </c>
      <c r="L1087" s="1" t="str">
        <f t="shared" si="131"/>
        <v>2021</v>
      </c>
      <c r="M1087" s="1">
        <f t="shared" si="132"/>
        <v>52</v>
      </c>
      <c r="N1087" s="10">
        <f t="shared" si="133"/>
        <v>4</v>
      </c>
    </row>
    <row r="1088" spans="1:14" x14ac:dyDescent="0.25">
      <c r="A1088" s="7">
        <v>44552</v>
      </c>
      <c r="B1088" s="1" t="s">
        <v>44</v>
      </c>
      <c r="C1088" s="1" t="str">
        <f>VLOOKUP(B1088,Datos1!$F$1:$H$52,3,FALSE)</f>
        <v>Corporation</v>
      </c>
      <c r="D1088" s="1" t="str">
        <f ca="1">VLOOKUP(IF(RANDBETWEEN(1,100)&lt;=60, 1, IF(RANDBETWEEN(1,100)&lt;=75, 2, 3)),Datos1!$B$62:$C$64,2,FALSE)</f>
        <v>Contract Manufacturing</v>
      </c>
      <c r="E1088" s="1" t="str">
        <f ca="1">VLOOKUP(IF(RANDBETWEEN(1,100)&lt;=70, 1, IF(RANDBETWEEN(1,100)&lt;=70+10, 2, IF(RANDBETWEEN(1,100)&lt;=70+10+10, 3, IF(RANDBETWEEN(1,100)&lt;=70+10+10+10, 4, 5)))),Datos1!$B$66:$C$70,2,FALSE)</f>
        <v>Paid</v>
      </c>
      <c r="F1088" s="1" t="str">
        <f>VLOOKUP(B1088,Datos1!$F$1:$H$52,2,FALSE)</f>
        <v>Arizona</v>
      </c>
      <c r="G1088" s="8">
        <f t="shared" ca="1" si="134"/>
        <v>707074</v>
      </c>
      <c r="H1088" s="8">
        <f t="shared" ca="1" si="135"/>
        <v>197980.72000000003</v>
      </c>
      <c r="I1088" s="9">
        <f t="shared" ca="1" si="128"/>
        <v>0.28000000000000003</v>
      </c>
      <c r="J1088" s="1" t="str">
        <f t="shared" si="129"/>
        <v>December</v>
      </c>
      <c r="K1088" s="1">
        <f t="shared" si="130"/>
        <v>12</v>
      </c>
      <c r="L1088" s="1" t="str">
        <f t="shared" si="131"/>
        <v>2021</v>
      </c>
      <c r="M1088" s="1">
        <f t="shared" si="132"/>
        <v>52</v>
      </c>
      <c r="N1088" s="10">
        <f t="shared" si="133"/>
        <v>4</v>
      </c>
    </row>
    <row r="1089" spans="1:14" x14ac:dyDescent="0.25">
      <c r="A1089" s="7">
        <v>44553</v>
      </c>
      <c r="B1089" s="1" t="s">
        <v>60</v>
      </c>
      <c r="C1089" s="1" t="str">
        <f>VLOOKUP(B1089,Datos1!$F$1:$H$52,3,FALSE)</f>
        <v>Medium-sized business</v>
      </c>
      <c r="D1089" s="1" t="str">
        <f ca="1">VLOOKUP(IF(RANDBETWEEN(1,100)&lt;=60, 1, IF(RANDBETWEEN(1,100)&lt;=75, 2, 3)),Datos1!$B$62:$C$64,2,FALSE)</f>
        <v>Industrial cereal products</v>
      </c>
      <c r="E1089" s="1" t="str">
        <f ca="1">VLOOKUP(IF(RANDBETWEEN(1,100)&lt;=70, 1, IF(RANDBETWEEN(1,100)&lt;=70+10, 2, IF(RANDBETWEEN(1,100)&lt;=70+10+10, 3, IF(RANDBETWEEN(1,100)&lt;=70+10+10+10, 4, 5)))),Datos1!$B$66:$C$70,2,FALSE)</f>
        <v>Paid</v>
      </c>
      <c r="F1089" s="1" t="str">
        <f>VLOOKUP(B1089,Datos1!$F$1:$H$52,2,FALSE)</f>
        <v>Virginia</v>
      </c>
      <c r="G1089" s="8">
        <f t="shared" ca="1" si="134"/>
        <v>349623</v>
      </c>
      <c r="H1089" s="8">
        <f t="shared" ca="1" si="135"/>
        <v>80413.290000000008</v>
      </c>
      <c r="I1089" s="9">
        <f t="shared" ca="1" si="128"/>
        <v>0.23</v>
      </c>
      <c r="J1089" s="1" t="str">
        <f t="shared" si="129"/>
        <v>December</v>
      </c>
      <c r="K1089" s="1">
        <f t="shared" si="130"/>
        <v>12</v>
      </c>
      <c r="L1089" s="1" t="str">
        <f t="shared" si="131"/>
        <v>2021</v>
      </c>
      <c r="M1089" s="1">
        <f t="shared" si="132"/>
        <v>52</v>
      </c>
      <c r="N1089" s="10">
        <f t="shared" si="133"/>
        <v>4</v>
      </c>
    </row>
    <row r="1090" spans="1:14" x14ac:dyDescent="0.25">
      <c r="A1090" s="7">
        <v>44554</v>
      </c>
      <c r="B1090" s="1" t="s">
        <v>53</v>
      </c>
      <c r="C1090" s="1" t="str">
        <f>VLOOKUP(B1090,Datos1!$F$1:$H$52,3,FALSE)</f>
        <v>Medium-sized business</v>
      </c>
      <c r="D1090" s="1" t="str">
        <f ca="1">VLOOKUP(IF(RANDBETWEEN(1,100)&lt;=60, 1, IF(RANDBETWEEN(1,100)&lt;=75, 2, 3)),Datos1!$B$62:$C$64,2,FALSE)</f>
        <v>FMCG</v>
      </c>
      <c r="E1090" s="1" t="str">
        <f ca="1">VLOOKUP(IF(RANDBETWEEN(1,100)&lt;=70, 1, IF(RANDBETWEEN(1,100)&lt;=70+10, 2, IF(RANDBETWEEN(1,100)&lt;=70+10+10, 3, IF(RANDBETWEEN(1,100)&lt;=70+10+10+10, 4, 5)))),Datos1!$B$66:$C$70,2,FALSE)</f>
        <v>Paid</v>
      </c>
      <c r="F1090" s="1" t="str">
        <f>VLOOKUP(B1090,Datos1!$F$1:$H$52,2,FALSE)</f>
        <v>Florida</v>
      </c>
      <c r="G1090" s="8">
        <f t="shared" ca="1" si="134"/>
        <v>351219</v>
      </c>
      <c r="H1090" s="8">
        <f t="shared" ca="1" si="135"/>
        <v>214243.59</v>
      </c>
      <c r="I1090" s="9">
        <f t="shared" ref="I1090:I1153" ca="1" si="136">IF(D1090="FMCG",(RANDBETWEEN(35,65)/100),IF(D1090="Industrial cereal products",(RANDBETWEEN(15,35)/100),(RANDBETWEEN(20,40)/100)))</f>
        <v>0.61</v>
      </c>
      <c r="J1090" s="1" t="str">
        <f t="shared" ref="J1090:J1153" si="137">IF(TEXT(A1090,"MMMM")="enero","January",IF(TEXT(A1090,"MMMM")="febrero","February",IF(TEXT(A1090,"MMMM")="marzo","March",IF(TEXT(A1090,"MMMM")="abril","April",
IF(TEXT(A1090,"MMMM")="mayo","May",IF(TEXT(A1090,"MMMM")="junio","June",IF(TEXT(A1090,"MMMM")="julio","July",IF(TEXT(A1090,"MMMM")="agosto","August",
IF(TEXT(A1090,"MMMM")="Septiembre","September",IF(TEXT(A1090,"MMMM")="Octubre","October",IF(TEXT(A1090,"MMMM")="noviembre","November","December")))))))))))</f>
        <v>December</v>
      </c>
      <c r="K1090" s="1">
        <f t="shared" ref="K1090:K1153" si="138">MONTH(A1090)</f>
        <v>12</v>
      </c>
      <c r="L1090" s="1" t="str">
        <f t="shared" ref="L1090:L1153" si="139">TEXT(A1090,"AAAA")</f>
        <v>2021</v>
      </c>
      <c r="M1090" s="1">
        <f t="shared" ref="M1090:M1153" si="140">WEEKNUM(A1090,2)</f>
        <v>52</v>
      </c>
      <c r="N1090" s="10">
        <f t="shared" ref="N1090:N1153" si="141">INT((MONTH(A1090)-1)/3)+1</f>
        <v>4</v>
      </c>
    </row>
    <row r="1091" spans="1:14" x14ac:dyDescent="0.25">
      <c r="A1091" s="7">
        <v>44555</v>
      </c>
      <c r="B1091" s="1" t="s">
        <v>37</v>
      </c>
      <c r="C1091" s="1" t="str">
        <f>VLOOKUP(B1091,Datos1!$F$1:$H$52,3,FALSE)</f>
        <v>Small business</v>
      </c>
      <c r="D1091" s="1" t="str">
        <f ca="1">VLOOKUP(IF(RANDBETWEEN(1,100)&lt;=60, 1, IF(RANDBETWEEN(1,100)&lt;=75, 2, 3)),Datos1!$B$62:$C$64,2,FALSE)</f>
        <v>FMCG</v>
      </c>
      <c r="E1091" s="1" t="str">
        <f ca="1">VLOOKUP(IF(RANDBETWEEN(1,100)&lt;=70, 1, IF(RANDBETWEEN(1,100)&lt;=70+10, 2, IF(RANDBETWEEN(1,100)&lt;=70+10+10, 3, IF(RANDBETWEEN(1,100)&lt;=70+10+10+10, 4, 5)))),Datos1!$B$66:$C$70,2,FALSE)</f>
        <v>Paid</v>
      </c>
      <c r="F1091" s="1" t="str">
        <f>VLOOKUP(B1091,Datos1!$F$1:$H$52,2,FALSE)</f>
        <v>Massachusetts</v>
      </c>
      <c r="G1091" s="8">
        <f t="shared" ref="G1091:G1154" ca="1" si="142">IF(C1091="Small business",RANDBETWEEN(70000,250000),IF(C1091="Medium-sized business",RANDBETWEEN(250000,500000),RANDBETWEEN(500000,1800000)))</f>
        <v>223762</v>
      </c>
      <c r="H1091" s="8">
        <f t="shared" ref="H1091:H1154" ca="1" si="143">G1091*I1091</f>
        <v>80554.319999999992</v>
      </c>
      <c r="I1091" s="9">
        <f t="shared" ca="1" si="136"/>
        <v>0.36</v>
      </c>
      <c r="J1091" s="1" t="str">
        <f t="shared" si="137"/>
        <v>December</v>
      </c>
      <c r="K1091" s="1">
        <f t="shared" si="138"/>
        <v>12</v>
      </c>
      <c r="L1091" s="1" t="str">
        <f t="shared" si="139"/>
        <v>2021</v>
      </c>
      <c r="M1091" s="1">
        <f t="shared" si="140"/>
        <v>52</v>
      </c>
      <c r="N1091" s="10">
        <f t="shared" si="141"/>
        <v>4</v>
      </c>
    </row>
    <row r="1092" spans="1:14" x14ac:dyDescent="0.25">
      <c r="A1092" s="7">
        <v>44556</v>
      </c>
      <c r="B1092" s="1" t="s">
        <v>59</v>
      </c>
      <c r="C1092" s="1" t="str">
        <f>VLOOKUP(B1092,Datos1!$F$1:$H$52,3,FALSE)</f>
        <v>Small business</v>
      </c>
      <c r="D1092" s="1" t="str">
        <f ca="1">VLOOKUP(IF(RANDBETWEEN(1,100)&lt;=60, 1, IF(RANDBETWEEN(1,100)&lt;=75, 2, 3)),Datos1!$B$62:$C$64,2,FALSE)</f>
        <v>FMCG</v>
      </c>
      <c r="E1092" s="1" t="str">
        <f ca="1">VLOOKUP(IF(RANDBETWEEN(1,100)&lt;=70, 1, IF(RANDBETWEEN(1,100)&lt;=70+10, 2, IF(RANDBETWEEN(1,100)&lt;=70+10+10, 3, IF(RANDBETWEEN(1,100)&lt;=70+10+10+10, 4, 5)))),Datos1!$B$66:$C$70,2,FALSE)</f>
        <v>Paid</v>
      </c>
      <c r="F1092" s="1" t="str">
        <f>VLOOKUP(B1092,Datos1!$F$1:$H$52,2,FALSE)</f>
        <v>Nueva Jersey</v>
      </c>
      <c r="G1092" s="8">
        <f t="shared" ca="1" si="142"/>
        <v>247672</v>
      </c>
      <c r="H1092" s="8">
        <f t="shared" ca="1" si="143"/>
        <v>89161.919999999998</v>
      </c>
      <c r="I1092" s="9">
        <f t="shared" ca="1" si="136"/>
        <v>0.36</v>
      </c>
      <c r="J1092" s="1" t="str">
        <f t="shared" si="137"/>
        <v>December</v>
      </c>
      <c r="K1092" s="1">
        <f t="shared" si="138"/>
        <v>12</v>
      </c>
      <c r="L1092" s="1" t="str">
        <f t="shared" si="139"/>
        <v>2021</v>
      </c>
      <c r="M1092" s="1">
        <f t="shared" si="140"/>
        <v>52</v>
      </c>
      <c r="N1092" s="10">
        <f t="shared" si="141"/>
        <v>4</v>
      </c>
    </row>
    <row r="1093" spans="1:14" x14ac:dyDescent="0.25">
      <c r="A1093" s="7">
        <v>44557</v>
      </c>
      <c r="B1093" s="1" t="s">
        <v>20</v>
      </c>
      <c r="C1093" s="1" t="str">
        <f>VLOOKUP(B1093,Datos1!$F$1:$H$52,3,FALSE)</f>
        <v>Corporation</v>
      </c>
      <c r="D1093" s="1" t="str">
        <f ca="1">VLOOKUP(IF(RANDBETWEEN(1,100)&lt;=60, 1, IF(RANDBETWEEN(1,100)&lt;=75, 2, 3)),Datos1!$B$62:$C$64,2,FALSE)</f>
        <v>Contract Manufacturing</v>
      </c>
      <c r="E1093" s="1" t="str">
        <f ca="1">VLOOKUP(IF(RANDBETWEEN(1,100)&lt;=70, 1, IF(RANDBETWEEN(1,100)&lt;=70+10, 2, IF(RANDBETWEEN(1,100)&lt;=70+10+10, 3, IF(RANDBETWEEN(1,100)&lt;=70+10+10+10, 4, 5)))),Datos1!$B$66:$C$70,2,FALSE)</f>
        <v>Paid</v>
      </c>
      <c r="F1093" s="1" t="str">
        <f>VLOOKUP(B1093,Datos1!$F$1:$H$52,2,FALSE)</f>
        <v>Georgia</v>
      </c>
      <c r="G1093" s="8">
        <f t="shared" ca="1" si="142"/>
        <v>525759</v>
      </c>
      <c r="H1093" s="8">
        <f t="shared" ca="1" si="143"/>
        <v>205046.01</v>
      </c>
      <c r="I1093" s="9">
        <f t="shared" ca="1" si="136"/>
        <v>0.39</v>
      </c>
      <c r="J1093" s="1" t="str">
        <f t="shared" si="137"/>
        <v>December</v>
      </c>
      <c r="K1093" s="1">
        <f t="shared" si="138"/>
        <v>12</v>
      </c>
      <c r="L1093" s="1" t="str">
        <f t="shared" si="139"/>
        <v>2021</v>
      </c>
      <c r="M1093" s="1">
        <f t="shared" si="140"/>
        <v>53</v>
      </c>
      <c r="N1093" s="10">
        <f t="shared" si="141"/>
        <v>4</v>
      </c>
    </row>
    <row r="1094" spans="1:14" x14ac:dyDescent="0.25">
      <c r="A1094" s="7">
        <v>44558</v>
      </c>
      <c r="B1094" s="1" t="s">
        <v>62</v>
      </c>
      <c r="C1094" s="1" t="str">
        <f>VLOOKUP(B1094,Datos1!$F$1:$H$52,3,FALSE)</f>
        <v>Corporation</v>
      </c>
      <c r="D1094" s="1" t="str">
        <f ca="1">VLOOKUP(IF(RANDBETWEEN(1,100)&lt;=60, 1, IF(RANDBETWEEN(1,100)&lt;=75, 2, 3)),Datos1!$B$62:$C$64,2,FALSE)</f>
        <v>FMCG</v>
      </c>
      <c r="E1094" s="1" t="str">
        <f ca="1">VLOOKUP(IF(RANDBETWEEN(1,100)&lt;=70, 1, IF(RANDBETWEEN(1,100)&lt;=70+10, 2, IF(RANDBETWEEN(1,100)&lt;=70+10+10, 3, IF(RANDBETWEEN(1,100)&lt;=70+10+10+10, 4, 5)))),Datos1!$B$66:$C$70,2,FALSE)</f>
        <v>Paid</v>
      </c>
      <c r="F1094" s="1" t="str">
        <f>VLOOKUP(B1094,Datos1!$F$1:$H$52,2,FALSE)</f>
        <v>Arizona</v>
      </c>
      <c r="G1094" s="8">
        <f t="shared" ca="1" si="142"/>
        <v>642971</v>
      </c>
      <c r="H1094" s="8">
        <f t="shared" ca="1" si="143"/>
        <v>360063.76</v>
      </c>
      <c r="I1094" s="9">
        <f t="shared" ca="1" si="136"/>
        <v>0.56000000000000005</v>
      </c>
      <c r="J1094" s="1" t="str">
        <f t="shared" si="137"/>
        <v>December</v>
      </c>
      <c r="K1094" s="1">
        <f t="shared" si="138"/>
        <v>12</v>
      </c>
      <c r="L1094" s="1" t="str">
        <f t="shared" si="139"/>
        <v>2021</v>
      </c>
      <c r="M1094" s="1">
        <f t="shared" si="140"/>
        <v>53</v>
      </c>
      <c r="N1094" s="10">
        <f t="shared" si="141"/>
        <v>4</v>
      </c>
    </row>
    <row r="1095" spans="1:14" x14ac:dyDescent="0.25">
      <c r="A1095" s="7">
        <v>44559</v>
      </c>
      <c r="B1095" s="1" t="s">
        <v>6</v>
      </c>
      <c r="C1095" s="1" t="str">
        <f>VLOOKUP(B1095,Datos1!$F$1:$H$52,3,FALSE)</f>
        <v>Corporation</v>
      </c>
      <c r="D1095" s="1" t="str">
        <f ca="1">VLOOKUP(IF(RANDBETWEEN(1,100)&lt;=60, 1, IF(RANDBETWEEN(1,100)&lt;=75, 2, 3)),Datos1!$B$62:$C$64,2,FALSE)</f>
        <v>Contract Manufacturing</v>
      </c>
      <c r="E1095" s="1" t="str">
        <f ca="1">VLOOKUP(IF(RANDBETWEEN(1,100)&lt;=70, 1, IF(RANDBETWEEN(1,100)&lt;=70+10, 2, IF(RANDBETWEEN(1,100)&lt;=70+10+10, 3, IF(RANDBETWEEN(1,100)&lt;=70+10+10+10, 4, 5)))),Datos1!$B$66:$C$70,2,FALSE)</f>
        <v>Paid</v>
      </c>
      <c r="F1095" s="1" t="str">
        <f>VLOOKUP(B1095,Datos1!$F$1:$H$52,2,FALSE)</f>
        <v>Washington</v>
      </c>
      <c r="G1095" s="8">
        <f t="shared" ca="1" si="142"/>
        <v>1623814</v>
      </c>
      <c r="H1095" s="8">
        <f t="shared" ca="1" si="143"/>
        <v>519620.48000000004</v>
      </c>
      <c r="I1095" s="9">
        <f t="shared" ca="1" si="136"/>
        <v>0.32</v>
      </c>
      <c r="J1095" s="1" t="str">
        <f t="shared" si="137"/>
        <v>December</v>
      </c>
      <c r="K1095" s="1">
        <f t="shared" si="138"/>
        <v>12</v>
      </c>
      <c r="L1095" s="1" t="str">
        <f t="shared" si="139"/>
        <v>2021</v>
      </c>
      <c r="M1095" s="1">
        <f t="shared" si="140"/>
        <v>53</v>
      </c>
      <c r="N1095" s="10">
        <f t="shared" si="141"/>
        <v>4</v>
      </c>
    </row>
    <row r="1096" spans="1:14" x14ac:dyDescent="0.25">
      <c r="A1096" s="7">
        <v>44560</v>
      </c>
      <c r="B1096" s="1" t="s">
        <v>44</v>
      </c>
      <c r="C1096" s="1" t="str">
        <f>VLOOKUP(B1096,Datos1!$F$1:$H$52,3,FALSE)</f>
        <v>Corporation</v>
      </c>
      <c r="D1096" s="1" t="str">
        <f ca="1">VLOOKUP(IF(RANDBETWEEN(1,100)&lt;=60, 1, IF(RANDBETWEEN(1,100)&lt;=75, 2, 3)),Datos1!$B$62:$C$64,2,FALSE)</f>
        <v>Contract Manufacturing</v>
      </c>
      <c r="E1096" s="1" t="str">
        <f ca="1">VLOOKUP(IF(RANDBETWEEN(1,100)&lt;=70, 1, IF(RANDBETWEEN(1,100)&lt;=70+10, 2, IF(RANDBETWEEN(1,100)&lt;=70+10+10, 3, IF(RANDBETWEEN(1,100)&lt;=70+10+10+10, 4, 5)))),Datos1!$B$66:$C$70,2,FALSE)</f>
        <v>Paid</v>
      </c>
      <c r="F1096" s="1" t="str">
        <f>VLOOKUP(B1096,Datos1!$F$1:$H$52,2,FALSE)</f>
        <v>Arizona</v>
      </c>
      <c r="G1096" s="8">
        <f t="shared" ca="1" si="142"/>
        <v>1095824</v>
      </c>
      <c r="H1096" s="8">
        <f t="shared" ca="1" si="143"/>
        <v>350663.67999999999</v>
      </c>
      <c r="I1096" s="9">
        <f t="shared" ca="1" si="136"/>
        <v>0.32</v>
      </c>
      <c r="J1096" s="1" t="str">
        <f t="shared" si="137"/>
        <v>December</v>
      </c>
      <c r="K1096" s="1">
        <f t="shared" si="138"/>
        <v>12</v>
      </c>
      <c r="L1096" s="1" t="str">
        <f t="shared" si="139"/>
        <v>2021</v>
      </c>
      <c r="M1096" s="1">
        <f t="shared" si="140"/>
        <v>53</v>
      </c>
      <c r="N1096" s="10">
        <f t="shared" si="141"/>
        <v>4</v>
      </c>
    </row>
    <row r="1097" spans="1:14" x14ac:dyDescent="0.25">
      <c r="A1097" s="7">
        <v>44561</v>
      </c>
      <c r="B1097" s="1" t="s">
        <v>59</v>
      </c>
      <c r="C1097" s="1" t="str">
        <f>VLOOKUP(B1097,Datos1!$F$1:$H$52,3,FALSE)</f>
        <v>Small business</v>
      </c>
      <c r="D1097" s="1" t="str">
        <f ca="1">VLOOKUP(IF(RANDBETWEEN(1,100)&lt;=60, 1, IF(RANDBETWEEN(1,100)&lt;=75, 2, 3)),Datos1!$B$62:$C$64,2,FALSE)</f>
        <v>Contract Manufacturing</v>
      </c>
      <c r="E1097" s="1" t="str">
        <f ca="1">VLOOKUP(IF(RANDBETWEEN(1,100)&lt;=70, 1, IF(RANDBETWEEN(1,100)&lt;=70+10, 2, IF(RANDBETWEEN(1,100)&lt;=70+10+10, 3, IF(RANDBETWEEN(1,100)&lt;=70+10+10+10, 4, 5)))),Datos1!$B$66:$C$70,2,FALSE)</f>
        <v>Paid</v>
      </c>
      <c r="F1097" s="1" t="str">
        <f>VLOOKUP(B1097,Datos1!$F$1:$H$52,2,FALSE)</f>
        <v>Nueva Jersey</v>
      </c>
      <c r="G1097" s="8">
        <f t="shared" ca="1" si="142"/>
        <v>89403</v>
      </c>
      <c r="H1097" s="8">
        <f t="shared" ca="1" si="143"/>
        <v>33973.14</v>
      </c>
      <c r="I1097" s="9">
        <f t="shared" ca="1" si="136"/>
        <v>0.38</v>
      </c>
      <c r="J1097" s="1" t="str">
        <f t="shared" si="137"/>
        <v>December</v>
      </c>
      <c r="K1097" s="1">
        <f t="shared" si="138"/>
        <v>12</v>
      </c>
      <c r="L1097" s="1" t="str">
        <f t="shared" si="139"/>
        <v>2021</v>
      </c>
      <c r="M1097" s="1">
        <f t="shared" si="140"/>
        <v>53</v>
      </c>
      <c r="N1097" s="10">
        <f t="shared" si="141"/>
        <v>4</v>
      </c>
    </row>
    <row r="1098" spans="1:14" x14ac:dyDescent="0.25">
      <c r="A1098" s="7">
        <v>44562</v>
      </c>
      <c r="B1098" s="1" t="s">
        <v>41</v>
      </c>
      <c r="C1098" s="1" t="str">
        <f>VLOOKUP(B1098,Datos1!$F$1:$H$52,3,FALSE)</f>
        <v>Medium-sized business</v>
      </c>
      <c r="D1098" s="1" t="str">
        <f ca="1">VLOOKUP(IF(RANDBETWEEN(1,100)&lt;=60, 1, IF(RANDBETWEEN(1,100)&lt;=75, 2, 3)),Datos1!$B$62:$C$64,2,FALSE)</f>
        <v>FMCG</v>
      </c>
      <c r="E1098" s="1" t="str">
        <f ca="1">VLOOKUP(IF(RANDBETWEEN(1,100)&lt;=70, 1, IF(RANDBETWEEN(1,100)&lt;=70+10, 2, IF(RANDBETWEEN(1,100)&lt;=70+10+10, 3, IF(RANDBETWEEN(1,100)&lt;=70+10+10+10, 4, 5)))),Datos1!$B$66:$C$70,2,FALSE)</f>
        <v>Paid</v>
      </c>
      <c r="F1098" s="1" t="str">
        <f>VLOOKUP(B1098,Datos1!$F$1:$H$52,2,FALSE)</f>
        <v>Maryland</v>
      </c>
      <c r="G1098" s="8">
        <f t="shared" ca="1" si="142"/>
        <v>448351</v>
      </c>
      <c r="H1098" s="8">
        <f t="shared" ca="1" si="143"/>
        <v>210724.97</v>
      </c>
      <c r="I1098" s="9">
        <f t="shared" ca="1" si="136"/>
        <v>0.47</v>
      </c>
      <c r="J1098" s="1" t="str">
        <f t="shared" si="137"/>
        <v>January</v>
      </c>
      <c r="K1098" s="1">
        <f t="shared" si="138"/>
        <v>1</v>
      </c>
      <c r="L1098" s="1" t="str">
        <f t="shared" si="139"/>
        <v>2022</v>
      </c>
      <c r="M1098" s="1">
        <f t="shared" si="140"/>
        <v>1</v>
      </c>
      <c r="N1098" s="10">
        <f t="shared" si="141"/>
        <v>1</v>
      </c>
    </row>
    <row r="1099" spans="1:14" x14ac:dyDescent="0.25">
      <c r="A1099" s="7">
        <v>44563</v>
      </c>
      <c r="B1099" s="1" t="s">
        <v>26</v>
      </c>
      <c r="C1099" s="1" t="str">
        <f>VLOOKUP(B1099,Datos1!$F$1:$H$52,3,FALSE)</f>
        <v>Corporation</v>
      </c>
      <c r="D1099" s="1" t="str">
        <f ca="1">VLOOKUP(IF(RANDBETWEEN(1,100)&lt;=60, 1, IF(RANDBETWEEN(1,100)&lt;=75, 2, 3)),Datos1!$B$62:$C$64,2,FALSE)</f>
        <v>Contract Manufacturing</v>
      </c>
      <c r="E1099" s="1" t="str">
        <f ca="1">VLOOKUP(IF(RANDBETWEEN(1,100)&lt;=70, 1, IF(RANDBETWEEN(1,100)&lt;=70+10, 2, IF(RANDBETWEEN(1,100)&lt;=70+10+10, 3, IF(RANDBETWEEN(1,100)&lt;=70+10+10+10, 4, 5)))),Datos1!$B$66:$C$70,2,FALSE)</f>
        <v>Paid</v>
      </c>
      <c r="F1099" s="1" t="str">
        <f>VLOOKUP(B1099,Datos1!$F$1:$H$52,2,FALSE)</f>
        <v>Nueva Jersey</v>
      </c>
      <c r="G1099" s="8">
        <f t="shared" ca="1" si="142"/>
        <v>1589799</v>
      </c>
      <c r="H1099" s="8">
        <f t="shared" ca="1" si="143"/>
        <v>461041.70999999996</v>
      </c>
      <c r="I1099" s="9">
        <f t="shared" ca="1" si="136"/>
        <v>0.28999999999999998</v>
      </c>
      <c r="J1099" s="1" t="str">
        <f t="shared" si="137"/>
        <v>January</v>
      </c>
      <c r="K1099" s="1">
        <f t="shared" si="138"/>
        <v>1</v>
      </c>
      <c r="L1099" s="1" t="str">
        <f t="shared" si="139"/>
        <v>2022</v>
      </c>
      <c r="M1099" s="1">
        <f t="shared" si="140"/>
        <v>1</v>
      </c>
      <c r="N1099" s="10">
        <f t="shared" si="141"/>
        <v>1</v>
      </c>
    </row>
    <row r="1100" spans="1:14" x14ac:dyDescent="0.25">
      <c r="A1100" s="7">
        <v>44564</v>
      </c>
      <c r="B1100" s="1" t="s">
        <v>54</v>
      </c>
      <c r="C1100" s="1" t="str">
        <f>VLOOKUP(B1100,Datos1!$F$1:$H$52,3,FALSE)</f>
        <v>Small business</v>
      </c>
      <c r="D1100" s="1" t="str">
        <f ca="1">VLOOKUP(IF(RANDBETWEEN(1,100)&lt;=60, 1, IF(RANDBETWEEN(1,100)&lt;=75, 2, 3)),Datos1!$B$62:$C$64,2,FALSE)</f>
        <v>Contract Manufacturing</v>
      </c>
      <c r="E1100" s="1" t="str">
        <f ca="1">VLOOKUP(IF(RANDBETWEEN(1,100)&lt;=70, 1, IF(RANDBETWEEN(1,100)&lt;=70+10, 2, IF(RANDBETWEEN(1,100)&lt;=70+10+10, 3, IF(RANDBETWEEN(1,100)&lt;=70+10+10+10, 4, 5)))),Datos1!$B$66:$C$70,2,FALSE)</f>
        <v>Paid</v>
      </c>
      <c r="F1100" s="1" t="str">
        <f>VLOOKUP(B1100,Datos1!$F$1:$H$52,2,FALSE)</f>
        <v>Nueva York</v>
      </c>
      <c r="G1100" s="8">
        <f t="shared" ca="1" si="142"/>
        <v>232415</v>
      </c>
      <c r="H1100" s="8">
        <f t="shared" ca="1" si="143"/>
        <v>92966</v>
      </c>
      <c r="I1100" s="9">
        <f t="shared" ca="1" si="136"/>
        <v>0.4</v>
      </c>
      <c r="J1100" s="1" t="str">
        <f t="shared" si="137"/>
        <v>January</v>
      </c>
      <c r="K1100" s="1">
        <f t="shared" si="138"/>
        <v>1</v>
      </c>
      <c r="L1100" s="1" t="str">
        <f t="shared" si="139"/>
        <v>2022</v>
      </c>
      <c r="M1100" s="1">
        <f t="shared" si="140"/>
        <v>2</v>
      </c>
      <c r="N1100" s="10">
        <f t="shared" si="141"/>
        <v>1</v>
      </c>
    </row>
    <row r="1101" spans="1:14" x14ac:dyDescent="0.25">
      <c r="A1101" s="7">
        <v>44565</v>
      </c>
      <c r="B1101" s="1" t="s">
        <v>22</v>
      </c>
      <c r="C1101" s="1" t="str">
        <f>VLOOKUP(B1101,Datos1!$F$1:$H$52,3,FALSE)</f>
        <v>Corporation</v>
      </c>
      <c r="D1101" s="1" t="str">
        <f ca="1">VLOOKUP(IF(RANDBETWEEN(1,100)&lt;=60, 1, IF(RANDBETWEEN(1,100)&lt;=75, 2, 3)),Datos1!$B$62:$C$64,2,FALSE)</f>
        <v>Industrial cereal products</v>
      </c>
      <c r="E1101" s="1" t="str">
        <f ca="1">VLOOKUP(IF(RANDBETWEEN(1,100)&lt;=70, 1, IF(RANDBETWEEN(1,100)&lt;=70+10, 2, IF(RANDBETWEEN(1,100)&lt;=70+10+10, 3, IF(RANDBETWEEN(1,100)&lt;=70+10+10+10, 4, 5)))),Datos1!$B$66:$C$70,2,FALSE)</f>
        <v>Paid</v>
      </c>
      <c r="F1101" s="1" t="str">
        <f>VLOOKUP(B1101,Datos1!$F$1:$H$52,2,FALSE)</f>
        <v>Míchigan</v>
      </c>
      <c r="G1101" s="8">
        <f t="shared" ca="1" si="142"/>
        <v>1171606</v>
      </c>
      <c r="H1101" s="8">
        <f t="shared" ca="1" si="143"/>
        <v>234321.2</v>
      </c>
      <c r="I1101" s="9">
        <f t="shared" ca="1" si="136"/>
        <v>0.2</v>
      </c>
      <c r="J1101" s="1" t="str">
        <f t="shared" si="137"/>
        <v>January</v>
      </c>
      <c r="K1101" s="1">
        <f t="shared" si="138"/>
        <v>1</v>
      </c>
      <c r="L1101" s="1" t="str">
        <f t="shared" si="139"/>
        <v>2022</v>
      </c>
      <c r="M1101" s="1">
        <f t="shared" si="140"/>
        <v>2</v>
      </c>
      <c r="N1101" s="10">
        <f t="shared" si="141"/>
        <v>1</v>
      </c>
    </row>
    <row r="1102" spans="1:14" x14ac:dyDescent="0.25">
      <c r="A1102" s="7">
        <v>44566</v>
      </c>
      <c r="B1102" s="1" t="s">
        <v>40</v>
      </c>
      <c r="C1102" s="1" t="str">
        <f>VLOOKUP(B1102,Datos1!$F$1:$H$52,3,FALSE)</f>
        <v>Corporation</v>
      </c>
      <c r="D1102" s="1" t="str">
        <f ca="1">VLOOKUP(IF(RANDBETWEEN(1,100)&lt;=60, 1, IF(RANDBETWEEN(1,100)&lt;=75, 2, 3)),Datos1!$B$62:$C$64,2,FALSE)</f>
        <v>Contract Manufacturing</v>
      </c>
      <c r="E1102" s="1" t="str">
        <f ca="1">VLOOKUP(IF(RANDBETWEEN(1,100)&lt;=70, 1, IF(RANDBETWEEN(1,100)&lt;=70+10, 2, IF(RANDBETWEEN(1,100)&lt;=70+10+10, 3, IF(RANDBETWEEN(1,100)&lt;=70+10+10+10, 4, 5)))),Datos1!$B$66:$C$70,2,FALSE)</f>
        <v>Paid</v>
      </c>
      <c r="F1102" s="1" t="str">
        <f>VLOOKUP(B1102,Datos1!$F$1:$H$52,2,FALSE)</f>
        <v>Indiana</v>
      </c>
      <c r="G1102" s="8">
        <f t="shared" ca="1" si="142"/>
        <v>953633</v>
      </c>
      <c r="H1102" s="8">
        <f t="shared" ca="1" si="143"/>
        <v>295626.23</v>
      </c>
      <c r="I1102" s="9">
        <f t="shared" ca="1" si="136"/>
        <v>0.31</v>
      </c>
      <c r="J1102" s="1" t="str">
        <f t="shared" si="137"/>
        <v>January</v>
      </c>
      <c r="K1102" s="1">
        <f t="shared" si="138"/>
        <v>1</v>
      </c>
      <c r="L1102" s="1" t="str">
        <f t="shared" si="139"/>
        <v>2022</v>
      </c>
      <c r="M1102" s="1">
        <f t="shared" si="140"/>
        <v>2</v>
      </c>
      <c r="N1102" s="10">
        <f t="shared" si="141"/>
        <v>1</v>
      </c>
    </row>
    <row r="1103" spans="1:14" x14ac:dyDescent="0.25">
      <c r="A1103" s="7">
        <v>44567</v>
      </c>
      <c r="B1103" s="1" t="s">
        <v>13</v>
      </c>
      <c r="C1103" s="1" t="str">
        <f>VLOOKUP(B1103,Datos1!$F$1:$H$52,3,FALSE)</f>
        <v>Medium-sized business</v>
      </c>
      <c r="D1103" s="1" t="str">
        <f ca="1">VLOOKUP(IF(RANDBETWEEN(1,100)&lt;=60, 1, IF(RANDBETWEEN(1,100)&lt;=75, 2, 3)),Datos1!$B$62:$C$64,2,FALSE)</f>
        <v>FMCG</v>
      </c>
      <c r="E1103" s="1" t="str">
        <f ca="1">VLOOKUP(IF(RANDBETWEEN(1,100)&lt;=70, 1, IF(RANDBETWEEN(1,100)&lt;=70+10, 2, IF(RANDBETWEEN(1,100)&lt;=70+10+10, 3, IF(RANDBETWEEN(1,100)&lt;=70+10+10+10, 4, 5)))),Datos1!$B$66:$C$70,2,FALSE)</f>
        <v>Paid</v>
      </c>
      <c r="F1103" s="1" t="str">
        <f>VLOOKUP(B1103,Datos1!$F$1:$H$52,2,FALSE)</f>
        <v>Carolina del Norte</v>
      </c>
      <c r="G1103" s="8">
        <f t="shared" ca="1" si="142"/>
        <v>401884</v>
      </c>
      <c r="H1103" s="8">
        <f t="shared" ca="1" si="143"/>
        <v>188885.47999999998</v>
      </c>
      <c r="I1103" s="9">
        <f t="shared" ca="1" si="136"/>
        <v>0.47</v>
      </c>
      <c r="J1103" s="1" t="str">
        <f t="shared" si="137"/>
        <v>January</v>
      </c>
      <c r="K1103" s="1">
        <f t="shared" si="138"/>
        <v>1</v>
      </c>
      <c r="L1103" s="1" t="str">
        <f t="shared" si="139"/>
        <v>2022</v>
      </c>
      <c r="M1103" s="1">
        <f t="shared" si="140"/>
        <v>2</v>
      </c>
      <c r="N1103" s="10">
        <f t="shared" si="141"/>
        <v>1</v>
      </c>
    </row>
    <row r="1104" spans="1:14" x14ac:dyDescent="0.25">
      <c r="A1104" s="7">
        <v>44568</v>
      </c>
      <c r="B1104" s="1" t="s">
        <v>62</v>
      </c>
      <c r="C1104" s="1" t="str">
        <f>VLOOKUP(B1104,Datos1!$F$1:$H$52,3,FALSE)</f>
        <v>Corporation</v>
      </c>
      <c r="D1104" s="1" t="str">
        <f ca="1">VLOOKUP(IF(RANDBETWEEN(1,100)&lt;=60, 1, IF(RANDBETWEEN(1,100)&lt;=75, 2, 3)),Datos1!$B$62:$C$64,2,FALSE)</f>
        <v>Contract Manufacturing</v>
      </c>
      <c r="E1104" s="1" t="str">
        <f ca="1">VLOOKUP(IF(RANDBETWEEN(1,100)&lt;=70, 1, IF(RANDBETWEEN(1,100)&lt;=70+10, 2, IF(RANDBETWEEN(1,100)&lt;=70+10+10, 3, IF(RANDBETWEEN(1,100)&lt;=70+10+10+10, 4, 5)))),Datos1!$B$66:$C$70,2,FALSE)</f>
        <v>Paid</v>
      </c>
      <c r="F1104" s="1" t="str">
        <f>VLOOKUP(B1104,Datos1!$F$1:$H$52,2,FALSE)</f>
        <v>Arizona</v>
      </c>
      <c r="G1104" s="8">
        <f t="shared" ca="1" si="142"/>
        <v>604746</v>
      </c>
      <c r="H1104" s="8">
        <f t="shared" ca="1" si="143"/>
        <v>223756.02</v>
      </c>
      <c r="I1104" s="9">
        <f t="shared" ca="1" si="136"/>
        <v>0.37</v>
      </c>
      <c r="J1104" s="1" t="str">
        <f t="shared" si="137"/>
        <v>January</v>
      </c>
      <c r="K1104" s="1">
        <f t="shared" si="138"/>
        <v>1</v>
      </c>
      <c r="L1104" s="1" t="str">
        <f t="shared" si="139"/>
        <v>2022</v>
      </c>
      <c r="M1104" s="1">
        <f t="shared" si="140"/>
        <v>2</v>
      </c>
      <c r="N1104" s="10">
        <f t="shared" si="141"/>
        <v>1</v>
      </c>
    </row>
    <row r="1105" spans="1:14" x14ac:dyDescent="0.25">
      <c r="A1105" s="7">
        <v>44569</v>
      </c>
      <c r="B1105" s="1" t="s">
        <v>16</v>
      </c>
      <c r="C1105" s="1" t="str">
        <f>VLOOKUP(B1105,Datos1!$F$1:$H$52,3,FALSE)</f>
        <v>Small business</v>
      </c>
      <c r="D1105" s="1" t="str">
        <f ca="1">VLOOKUP(IF(RANDBETWEEN(1,100)&lt;=60, 1, IF(RANDBETWEEN(1,100)&lt;=75, 2, 3)),Datos1!$B$62:$C$64,2,FALSE)</f>
        <v>FMCG</v>
      </c>
      <c r="E1105" s="1" t="str">
        <f ca="1">VLOOKUP(IF(RANDBETWEEN(1,100)&lt;=70, 1, IF(RANDBETWEEN(1,100)&lt;=70+10, 2, IF(RANDBETWEEN(1,100)&lt;=70+10+10, 3, IF(RANDBETWEEN(1,100)&lt;=70+10+10+10, 4, 5)))),Datos1!$B$66:$C$70,2,FALSE)</f>
        <v>Paid</v>
      </c>
      <c r="F1105" s="1" t="str">
        <f>VLOOKUP(B1105,Datos1!$F$1:$H$52,2,FALSE)</f>
        <v>Nueva Jersey</v>
      </c>
      <c r="G1105" s="8">
        <f t="shared" ca="1" si="142"/>
        <v>87495</v>
      </c>
      <c r="H1105" s="8">
        <f t="shared" ca="1" si="143"/>
        <v>32373.149999999998</v>
      </c>
      <c r="I1105" s="9">
        <f t="shared" ca="1" si="136"/>
        <v>0.37</v>
      </c>
      <c r="J1105" s="1" t="str">
        <f t="shared" si="137"/>
        <v>January</v>
      </c>
      <c r="K1105" s="1">
        <f t="shared" si="138"/>
        <v>1</v>
      </c>
      <c r="L1105" s="1" t="str">
        <f t="shared" si="139"/>
        <v>2022</v>
      </c>
      <c r="M1105" s="1">
        <f t="shared" si="140"/>
        <v>2</v>
      </c>
      <c r="N1105" s="10">
        <f t="shared" si="141"/>
        <v>1</v>
      </c>
    </row>
    <row r="1106" spans="1:14" x14ac:dyDescent="0.25">
      <c r="A1106" s="7">
        <v>44570</v>
      </c>
      <c r="B1106" s="1" t="s">
        <v>31</v>
      </c>
      <c r="C1106" s="1" t="str">
        <f>VLOOKUP(B1106,Datos1!$F$1:$H$52,3,FALSE)</f>
        <v>Small business</v>
      </c>
      <c r="D1106" s="1" t="str">
        <f ca="1">VLOOKUP(IF(RANDBETWEEN(1,100)&lt;=60, 1, IF(RANDBETWEEN(1,100)&lt;=75, 2, 3)),Datos1!$B$62:$C$64,2,FALSE)</f>
        <v>Contract Manufacturing</v>
      </c>
      <c r="E110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06" s="1" t="str">
        <f>VLOOKUP(B1106,Datos1!$F$1:$H$52,2,FALSE)</f>
        <v>Georgia</v>
      </c>
      <c r="G1106" s="8">
        <f t="shared" ca="1" si="142"/>
        <v>103923</v>
      </c>
      <c r="H1106" s="8">
        <f t="shared" ca="1" si="143"/>
        <v>25980.75</v>
      </c>
      <c r="I1106" s="9">
        <f t="shared" ca="1" si="136"/>
        <v>0.25</v>
      </c>
      <c r="J1106" s="1" t="str">
        <f t="shared" si="137"/>
        <v>January</v>
      </c>
      <c r="K1106" s="1">
        <f t="shared" si="138"/>
        <v>1</v>
      </c>
      <c r="L1106" s="1" t="str">
        <f t="shared" si="139"/>
        <v>2022</v>
      </c>
      <c r="M1106" s="1">
        <f t="shared" si="140"/>
        <v>2</v>
      </c>
      <c r="N1106" s="10">
        <f t="shared" si="141"/>
        <v>1</v>
      </c>
    </row>
    <row r="1107" spans="1:14" x14ac:dyDescent="0.25">
      <c r="A1107" s="7">
        <v>44571</v>
      </c>
      <c r="B1107" s="1" t="s">
        <v>20</v>
      </c>
      <c r="C1107" s="1" t="str">
        <f>VLOOKUP(B1107,Datos1!$F$1:$H$52,3,FALSE)</f>
        <v>Corporation</v>
      </c>
      <c r="D1107" s="1" t="str">
        <f ca="1">VLOOKUP(IF(RANDBETWEEN(1,100)&lt;=60, 1, IF(RANDBETWEEN(1,100)&lt;=75, 2, 3)),Datos1!$B$62:$C$64,2,FALSE)</f>
        <v>Industrial cereal products</v>
      </c>
      <c r="E1107" s="1" t="str">
        <f ca="1">VLOOKUP(IF(RANDBETWEEN(1,100)&lt;=70, 1, IF(RANDBETWEEN(1,100)&lt;=70+10, 2, IF(RANDBETWEEN(1,100)&lt;=70+10+10, 3, IF(RANDBETWEEN(1,100)&lt;=70+10+10+10, 4, 5)))),Datos1!$B$66:$C$70,2,FALSE)</f>
        <v>Paid</v>
      </c>
      <c r="F1107" s="1" t="str">
        <f>VLOOKUP(B1107,Datos1!$F$1:$H$52,2,FALSE)</f>
        <v>Georgia</v>
      </c>
      <c r="G1107" s="8">
        <f t="shared" ca="1" si="142"/>
        <v>955915</v>
      </c>
      <c r="H1107" s="8">
        <f t="shared" ca="1" si="143"/>
        <v>277215.34999999998</v>
      </c>
      <c r="I1107" s="9">
        <f t="shared" ca="1" si="136"/>
        <v>0.28999999999999998</v>
      </c>
      <c r="J1107" s="1" t="str">
        <f t="shared" si="137"/>
        <v>January</v>
      </c>
      <c r="K1107" s="1">
        <f t="shared" si="138"/>
        <v>1</v>
      </c>
      <c r="L1107" s="1" t="str">
        <f t="shared" si="139"/>
        <v>2022</v>
      </c>
      <c r="M1107" s="1">
        <f t="shared" si="140"/>
        <v>3</v>
      </c>
      <c r="N1107" s="10">
        <f t="shared" si="141"/>
        <v>1</v>
      </c>
    </row>
    <row r="1108" spans="1:14" x14ac:dyDescent="0.25">
      <c r="A1108" s="7">
        <v>44572</v>
      </c>
      <c r="B1108" s="1" t="s">
        <v>53</v>
      </c>
      <c r="C1108" s="1" t="str">
        <f>VLOOKUP(B1108,Datos1!$F$1:$H$52,3,FALSE)</f>
        <v>Medium-sized business</v>
      </c>
      <c r="D1108" s="1" t="str">
        <f ca="1">VLOOKUP(IF(RANDBETWEEN(1,100)&lt;=60, 1, IF(RANDBETWEEN(1,100)&lt;=75, 2, 3)),Datos1!$B$62:$C$64,2,FALSE)</f>
        <v>Contract Manufacturing</v>
      </c>
      <c r="E1108" s="1" t="str">
        <f ca="1">VLOOKUP(IF(RANDBETWEEN(1,100)&lt;=70, 1, IF(RANDBETWEEN(1,100)&lt;=70+10, 2, IF(RANDBETWEEN(1,100)&lt;=70+10+10, 3, IF(RANDBETWEEN(1,100)&lt;=70+10+10+10, 4, 5)))),Datos1!$B$66:$C$70,2,FALSE)</f>
        <v>Overdue</v>
      </c>
      <c r="F1108" s="1" t="str">
        <f>VLOOKUP(B1108,Datos1!$F$1:$H$52,2,FALSE)</f>
        <v>Florida</v>
      </c>
      <c r="G1108" s="8">
        <f t="shared" ca="1" si="142"/>
        <v>304789</v>
      </c>
      <c r="H1108" s="8">
        <f t="shared" ca="1" si="143"/>
        <v>60957.8</v>
      </c>
      <c r="I1108" s="9">
        <f t="shared" ca="1" si="136"/>
        <v>0.2</v>
      </c>
      <c r="J1108" s="1" t="str">
        <f t="shared" si="137"/>
        <v>January</v>
      </c>
      <c r="K1108" s="1">
        <f t="shared" si="138"/>
        <v>1</v>
      </c>
      <c r="L1108" s="1" t="str">
        <f t="shared" si="139"/>
        <v>2022</v>
      </c>
      <c r="M1108" s="1">
        <f t="shared" si="140"/>
        <v>3</v>
      </c>
      <c r="N1108" s="10">
        <f t="shared" si="141"/>
        <v>1</v>
      </c>
    </row>
    <row r="1109" spans="1:14" x14ac:dyDescent="0.25">
      <c r="A1109" s="7">
        <v>44573</v>
      </c>
      <c r="B1109" s="1" t="s">
        <v>54</v>
      </c>
      <c r="C1109" s="1" t="str">
        <f>VLOOKUP(B1109,Datos1!$F$1:$H$52,3,FALSE)</f>
        <v>Small business</v>
      </c>
      <c r="D1109" s="1" t="str">
        <f ca="1">VLOOKUP(IF(RANDBETWEEN(1,100)&lt;=60, 1, IF(RANDBETWEEN(1,100)&lt;=75, 2, 3)),Datos1!$B$62:$C$64,2,FALSE)</f>
        <v>FMCG</v>
      </c>
      <c r="E1109" s="1" t="str">
        <f ca="1">VLOOKUP(IF(RANDBETWEEN(1,100)&lt;=70, 1, IF(RANDBETWEEN(1,100)&lt;=70+10, 2, IF(RANDBETWEEN(1,100)&lt;=70+10+10, 3, IF(RANDBETWEEN(1,100)&lt;=70+10+10+10, 4, 5)))),Datos1!$B$66:$C$70,2,FALSE)</f>
        <v>Paid</v>
      </c>
      <c r="F1109" s="1" t="str">
        <f>VLOOKUP(B1109,Datos1!$F$1:$H$52,2,FALSE)</f>
        <v>Nueva York</v>
      </c>
      <c r="G1109" s="8">
        <f t="shared" ca="1" si="142"/>
        <v>158802</v>
      </c>
      <c r="H1109" s="8">
        <f t="shared" ca="1" si="143"/>
        <v>93693.18</v>
      </c>
      <c r="I1109" s="9">
        <f t="shared" ca="1" si="136"/>
        <v>0.59</v>
      </c>
      <c r="J1109" s="1" t="str">
        <f t="shared" si="137"/>
        <v>January</v>
      </c>
      <c r="K1109" s="1">
        <f t="shared" si="138"/>
        <v>1</v>
      </c>
      <c r="L1109" s="1" t="str">
        <f t="shared" si="139"/>
        <v>2022</v>
      </c>
      <c r="M1109" s="1">
        <f t="shared" si="140"/>
        <v>3</v>
      </c>
      <c r="N1109" s="10">
        <f t="shared" si="141"/>
        <v>1</v>
      </c>
    </row>
    <row r="1110" spans="1:14" x14ac:dyDescent="0.25">
      <c r="A1110" s="7">
        <v>44574</v>
      </c>
      <c r="B1110" s="1" t="s">
        <v>28</v>
      </c>
      <c r="C1110" s="1" t="str">
        <f>VLOOKUP(B1110,Datos1!$F$1:$H$52,3,FALSE)</f>
        <v>Corporation</v>
      </c>
      <c r="D1110" s="1" t="str">
        <f ca="1">VLOOKUP(IF(RANDBETWEEN(1,100)&lt;=60, 1, IF(RANDBETWEEN(1,100)&lt;=75, 2, 3)),Datos1!$B$62:$C$64,2,FALSE)</f>
        <v>FMCG</v>
      </c>
      <c r="E1110" s="1" t="str">
        <f ca="1">VLOOKUP(IF(RANDBETWEEN(1,100)&lt;=70, 1, IF(RANDBETWEEN(1,100)&lt;=70+10, 2, IF(RANDBETWEEN(1,100)&lt;=70+10+10, 3, IF(RANDBETWEEN(1,100)&lt;=70+10+10+10, 4, 5)))),Datos1!$B$66:$C$70,2,FALSE)</f>
        <v>Paid</v>
      </c>
      <c r="F1110" s="1" t="str">
        <f>VLOOKUP(B1110,Datos1!$F$1:$H$52,2,FALSE)</f>
        <v>Texas</v>
      </c>
      <c r="G1110" s="8">
        <f t="shared" ca="1" si="142"/>
        <v>1088738</v>
      </c>
      <c r="H1110" s="8">
        <f t="shared" ca="1" si="143"/>
        <v>446382.57999999996</v>
      </c>
      <c r="I1110" s="9">
        <f t="shared" ca="1" si="136"/>
        <v>0.41</v>
      </c>
      <c r="J1110" s="1" t="str">
        <f t="shared" si="137"/>
        <v>January</v>
      </c>
      <c r="K1110" s="1">
        <f t="shared" si="138"/>
        <v>1</v>
      </c>
      <c r="L1110" s="1" t="str">
        <f t="shared" si="139"/>
        <v>2022</v>
      </c>
      <c r="M1110" s="1">
        <f t="shared" si="140"/>
        <v>3</v>
      </c>
      <c r="N1110" s="10">
        <f t="shared" si="141"/>
        <v>1</v>
      </c>
    </row>
    <row r="1111" spans="1:14" x14ac:dyDescent="0.25">
      <c r="A1111" s="7">
        <v>44575</v>
      </c>
      <c r="B1111" s="1" t="s">
        <v>27</v>
      </c>
      <c r="C1111" s="1" t="str">
        <f>VLOOKUP(B1111,Datos1!$F$1:$H$52,3,FALSE)</f>
        <v>Corporation</v>
      </c>
      <c r="D1111" s="1" t="str">
        <f ca="1">VLOOKUP(IF(RANDBETWEEN(1,100)&lt;=60, 1, IF(RANDBETWEEN(1,100)&lt;=75, 2, 3)),Datos1!$B$62:$C$64,2,FALSE)</f>
        <v>Contract Manufacturing</v>
      </c>
      <c r="E1111" s="1" t="str">
        <f ca="1">VLOOKUP(IF(RANDBETWEEN(1,100)&lt;=70, 1, IF(RANDBETWEEN(1,100)&lt;=70+10, 2, IF(RANDBETWEEN(1,100)&lt;=70+10+10, 3, IF(RANDBETWEEN(1,100)&lt;=70+10+10+10, 4, 5)))),Datos1!$B$66:$C$70,2,FALSE)</f>
        <v>Paid</v>
      </c>
      <c r="F1111" s="1" t="str">
        <f>VLOOKUP(B1111,Datos1!$F$1:$H$52,2,FALSE)</f>
        <v>Virginia</v>
      </c>
      <c r="G1111" s="8">
        <f t="shared" ca="1" si="142"/>
        <v>911223</v>
      </c>
      <c r="H1111" s="8">
        <f t="shared" ca="1" si="143"/>
        <v>337152.51</v>
      </c>
      <c r="I1111" s="9">
        <f t="shared" ca="1" si="136"/>
        <v>0.37</v>
      </c>
      <c r="J1111" s="1" t="str">
        <f t="shared" si="137"/>
        <v>January</v>
      </c>
      <c r="K1111" s="1">
        <f t="shared" si="138"/>
        <v>1</v>
      </c>
      <c r="L1111" s="1" t="str">
        <f t="shared" si="139"/>
        <v>2022</v>
      </c>
      <c r="M1111" s="1">
        <f t="shared" si="140"/>
        <v>3</v>
      </c>
      <c r="N1111" s="10">
        <f t="shared" si="141"/>
        <v>1</v>
      </c>
    </row>
    <row r="1112" spans="1:14" x14ac:dyDescent="0.25">
      <c r="A1112" s="7">
        <v>44576</v>
      </c>
      <c r="B1112" s="1" t="s">
        <v>57</v>
      </c>
      <c r="C1112" s="1" t="str">
        <f>VLOOKUP(B1112,Datos1!$F$1:$H$52,3,FALSE)</f>
        <v>Small business</v>
      </c>
      <c r="D1112" s="1" t="str">
        <f ca="1">VLOOKUP(IF(RANDBETWEEN(1,100)&lt;=60, 1, IF(RANDBETWEEN(1,100)&lt;=75, 2, 3)),Datos1!$B$62:$C$64,2,FALSE)</f>
        <v>FMCG</v>
      </c>
      <c r="E111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12" s="1" t="str">
        <f>VLOOKUP(B1112,Datos1!$F$1:$H$52,2,FALSE)</f>
        <v>Florida</v>
      </c>
      <c r="G1112" s="8">
        <f t="shared" ca="1" si="142"/>
        <v>105560</v>
      </c>
      <c r="H1112" s="8">
        <f t="shared" ca="1" si="143"/>
        <v>51724.4</v>
      </c>
      <c r="I1112" s="9">
        <f t="shared" ca="1" si="136"/>
        <v>0.49</v>
      </c>
      <c r="J1112" s="1" t="str">
        <f t="shared" si="137"/>
        <v>January</v>
      </c>
      <c r="K1112" s="1">
        <f t="shared" si="138"/>
        <v>1</v>
      </c>
      <c r="L1112" s="1" t="str">
        <f t="shared" si="139"/>
        <v>2022</v>
      </c>
      <c r="M1112" s="1">
        <f t="shared" si="140"/>
        <v>3</v>
      </c>
      <c r="N1112" s="10">
        <f t="shared" si="141"/>
        <v>1</v>
      </c>
    </row>
    <row r="1113" spans="1:14" x14ac:dyDescent="0.25">
      <c r="A1113" s="7">
        <v>44577</v>
      </c>
      <c r="B1113" s="1" t="s">
        <v>6</v>
      </c>
      <c r="C1113" s="1" t="str">
        <f>VLOOKUP(B1113,Datos1!$F$1:$H$52,3,FALSE)</f>
        <v>Corporation</v>
      </c>
      <c r="D1113" s="1" t="str">
        <f ca="1">VLOOKUP(IF(RANDBETWEEN(1,100)&lt;=60, 1, IF(RANDBETWEEN(1,100)&lt;=75, 2, 3)),Datos1!$B$62:$C$64,2,FALSE)</f>
        <v>FMCG</v>
      </c>
      <c r="E1113" s="1" t="str">
        <f ca="1">VLOOKUP(IF(RANDBETWEEN(1,100)&lt;=70, 1, IF(RANDBETWEEN(1,100)&lt;=70+10, 2, IF(RANDBETWEEN(1,100)&lt;=70+10+10, 3, IF(RANDBETWEEN(1,100)&lt;=70+10+10+10, 4, 5)))),Datos1!$B$66:$C$70,2,FALSE)</f>
        <v>Paid</v>
      </c>
      <c r="F1113" s="1" t="str">
        <f>VLOOKUP(B1113,Datos1!$F$1:$H$52,2,FALSE)</f>
        <v>Washington</v>
      </c>
      <c r="G1113" s="8">
        <f t="shared" ca="1" si="142"/>
        <v>863061</v>
      </c>
      <c r="H1113" s="8">
        <f t="shared" ca="1" si="143"/>
        <v>379746.84</v>
      </c>
      <c r="I1113" s="9">
        <f t="shared" ca="1" si="136"/>
        <v>0.44</v>
      </c>
      <c r="J1113" s="1" t="str">
        <f t="shared" si="137"/>
        <v>January</v>
      </c>
      <c r="K1113" s="1">
        <f t="shared" si="138"/>
        <v>1</v>
      </c>
      <c r="L1113" s="1" t="str">
        <f t="shared" si="139"/>
        <v>2022</v>
      </c>
      <c r="M1113" s="1">
        <f t="shared" si="140"/>
        <v>3</v>
      </c>
      <c r="N1113" s="10">
        <f t="shared" si="141"/>
        <v>1</v>
      </c>
    </row>
    <row r="1114" spans="1:14" x14ac:dyDescent="0.25">
      <c r="A1114" s="7">
        <v>44578</v>
      </c>
      <c r="B1114" s="1" t="s">
        <v>45</v>
      </c>
      <c r="C1114" s="1" t="str">
        <f>VLOOKUP(B1114,Datos1!$F$1:$H$52,3,FALSE)</f>
        <v>Small business</v>
      </c>
      <c r="D1114" s="1" t="str">
        <f ca="1">VLOOKUP(IF(RANDBETWEEN(1,100)&lt;=60, 1, IF(RANDBETWEEN(1,100)&lt;=75, 2, 3)),Datos1!$B$62:$C$64,2,FALSE)</f>
        <v>FMCG</v>
      </c>
      <c r="E1114" s="1" t="str">
        <f ca="1">VLOOKUP(IF(RANDBETWEEN(1,100)&lt;=70, 1, IF(RANDBETWEEN(1,100)&lt;=70+10, 2, IF(RANDBETWEEN(1,100)&lt;=70+10+10, 3, IF(RANDBETWEEN(1,100)&lt;=70+10+10+10, 4, 5)))),Datos1!$B$66:$C$70,2,FALSE)</f>
        <v>Paid</v>
      </c>
      <c r="F1114" s="1" t="str">
        <f>VLOOKUP(B1114,Datos1!$F$1:$H$52,2,FALSE)</f>
        <v>Massachusetts</v>
      </c>
      <c r="G1114" s="8">
        <f t="shared" ca="1" si="142"/>
        <v>119511</v>
      </c>
      <c r="H1114" s="8">
        <f t="shared" ca="1" si="143"/>
        <v>77682.150000000009</v>
      </c>
      <c r="I1114" s="9">
        <f t="shared" ca="1" si="136"/>
        <v>0.65</v>
      </c>
      <c r="J1114" s="1" t="str">
        <f t="shared" si="137"/>
        <v>January</v>
      </c>
      <c r="K1114" s="1">
        <f t="shared" si="138"/>
        <v>1</v>
      </c>
      <c r="L1114" s="1" t="str">
        <f t="shared" si="139"/>
        <v>2022</v>
      </c>
      <c r="M1114" s="1">
        <f t="shared" si="140"/>
        <v>4</v>
      </c>
      <c r="N1114" s="10">
        <f t="shared" si="141"/>
        <v>1</v>
      </c>
    </row>
    <row r="1115" spans="1:14" x14ac:dyDescent="0.25">
      <c r="A1115" s="7">
        <v>44579</v>
      </c>
      <c r="B1115" s="1" t="s">
        <v>53</v>
      </c>
      <c r="C1115" s="1" t="str">
        <f>VLOOKUP(B1115,Datos1!$F$1:$H$52,3,FALSE)</f>
        <v>Medium-sized business</v>
      </c>
      <c r="D1115" s="1" t="str">
        <f ca="1">VLOOKUP(IF(RANDBETWEEN(1,100)&lt;=60, 1, IF(RANDBETWEEN(1,100)&lt;=75, 2, 3)),Datos1!$B$62:$C$64,2,FALSE)</f>
        <v>Industrial cereal products</v>
      </c>
      <c r="E1115" s="1" t="str">
        <f ca="1">VLOOKUP(IF(RANDBETWEEN(1,100)&lt;=70, 1, IF(RANDBETWEEN(1,100)&lt;=70+10, 2, IF(RANDBETWEEN(1,100)&lt;=70+10+10, 3, IF(RANDBETWEEN(1,100)&lt;=70+10+10+10, 4, 5)))),Datos1!$B$66:$C$70,2,FALSE)</f>
        <v>Paid</v>
      </c>
      <c r="F1115" s="1" t="str">
        <f>VLOOKUP(B1115,Datos1!$F$1:$H$52,2,FALSE)</f>
        <v>Florida</v>
      </c>
      <c r="G1115" s="8">
        <f t="shared" ca="1" si="142"/>
        <v>448525</v>
      </c>
      <c r="H1115" s="8">
        <f t="shared" ca="1" si="143"/>
        <v>98675.5</v>
      </c>
      <c r="I1115" s="9">
        <f t="shared" ca="1" si="136"/>
        <v>0.22</v>
      </c>
      <c r="J1115" s="1" t="str">
        <f t="shared" si="137"/>
        <v>January</v>
      </c>
      <c r="K1115" s="1">
        <f t="shared" si="138"/>
        <v>1</v>
      </c>
      <c r="L1115" s="1" t="str">
        <f t="shared" si="139"/>
        <v>2022</v>
      </c>
      <c r="M1115" s="1">
        <f t="shared" si="140"/>
        <v>4</v>
      </c>
      <c r="N1115" s="10">
        <f t="shared" si="141"/>
        <v>1</v>
      </c>
    </row>
    <row r="1116" spans="1:14" x14ac:dyDescent="0.25">
      <c r="A1116" s="7">
        <v>44580</v>
      </c>
      <c r="B1116" s="1" t="s">
        <v>15</v>
      </c>
      <c r="C1116" s="1" t="str">
        <f>VLOOKUP(B1116,Datos1!$F$1:$H$52,3,FALSE)</f>
        <v>Medium-sized business</v>
      </c>
      <c r="D1116" s="1" t="str">
        <f ca="1">VLOOKUP(IF(RANDBETWEEN(1,100)&lt;=60, 1, IF(RANDBETWEEN(1,100)&lt;=75, 2, 3)),Datos1!$B$62:$C$64,2,FALSE)</f>
        <v>Contract Manufacturing</v>
      </c>
      <c r="E1116" s="1" t="str">
        <f ca="1">VLOOKUP(IF(RANDBETWEEN(1,100)&lt;=70, 1, IF(RANDBETWEEN(1,100)&lt;=70+10, 2, IF(RANDBETWEEN(1,100)&lt;=70+10+10, 3, IF(RANDBETWEEN(1,100)&lt;=70+10+10+10, 4, 5)))),Datos1!$B$66:$C$70,2,FALSE)</f>
        <v>Paid</v>
      </c>
      <c r="F1116" s="1" t="str">
        <f>VLOOKUP(B1116,Datos1!$F$1:$H$52,2,FALSE)</f>
        <v>Míchigan</v>
      </c>
      <c r="G1116" s="8">
        <f t="shared" ca="1" si="142"/>
        <v>339512</v>
      </c>
      <c r="H1116" s="8">
        <f t="shared" ca="1" si="143"/>
        <v>78087.760000000009</v>
      </c>
      <c r="I1116" s="9">
        <f t="shared" ca="1" si="136"/>
        <v>0.23</v>
      </c>
      <c r="J1116" s="1" t="str">
        <f t="shared" si="137"/>
        <v>January</v>
      </c>
      <c r="K1116" s="1">
        <f t="shared" si="138"/>
        <v>1</v>
      </c>
      <c r="L1116" s="1" t="str">
        <f t="shared" si="139"/>
        <v>2022</v>
      </c>
      <c r="M1116" s="1">
        <f t="shared" si="140"/>
        <v>4</v>
      </c>
      <c r="N1116" s="10">
        <f t="shared" si="141"/>
        <v>1</v>
      </c>
    </row>
    <row r="1117" spans="1:14" x14ac:dyDescent="0.25">
      <c r="A1117" s="7">
        <v>44581</v>
      </c>
      <c r="B1117" s="1" t="s">
        <v>28</v>
      </c>
      <c r="C1117" s="1" t="str">
        <f>VLOOKUP(B1117,Datos1!$F$1:$H$52,3,FALSE)</f>
        <v>Corporation</v>
      </c>
      <c r="D1117" s="1" t="str">
        <f ca="1">VLOOKUP(IF(RANDBETWEEN(1,100)&lt;=60, 1, IF(RANDBETWEEN(1,100)&lt;=75, 2, 3)),Datos1!$B$62:$C$64,2,FALSE)</f>
        <v>FMCG</v>
      </c>
      <c r="E11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17" s="1" t="str">
        <f>VLOOKUP(B1117,Datos1!$F$1:$H$52,2,FALSE)</f>
        <v>Texas</v>
      </c>
      <c r="G1117" s="8">
        <f t="shared" ca="1" si="142"/>
        <v>665117</v>
      </c>
      <c r="H1117" s="8">
        <f t="shared" ca="1" si="143"/>
        <v>425674.88</v>
      </c>
      <c r="I1117" s="9">
        <f t="shared" ca="1" si="136"/>
        <v>0.64</v>
      </c>
      <c r="J1117" s="1" t="str">
        <f t="shared" si="137"/>
        <v>January</v>
      </c>
      <c r="K1117" s="1">
        <f t="shared" si="138"/>
        <v>1</v>
      </c>
      <c r="L1117" s="1" t="str">
        <f t="shared" si="139"/>
        <v>2022</v>
      </c>
      <c r="M1117" s="1">
        <f t="shared" si="140"/>
        <v>4</v>
      </c>
      <c r="N1117" s="10">
        <f t="shared" si="141"/>
        <v>1</v>
      </c>
    </row>
    <row r="1118" spans="1:14" x14ac:dyDescent="0.25">
      <c r="A1118" s="7">
        <v>44582</v>
      </c>
      <c r="B1118" s="1" t="s">
        <v>25</v>
      </c>
      <c r="C1118" s="1" t="str">
        <f>VLOOKUP(B1118,Datos1!$F$1:$H$52,3,FALSE)</f>
        <v>Corporation</v>
      </c>
      <c r="D1118" s="1" t="str">
        <f ca="1">VLOOKUP(IF(RANDBETWEEN(1,100)&lt;=60, 1, IF(RANDBETWEEN(1,100)&lt;=75, 2, 3)),Datos1!$B$62:$C$64,2,FALSE)</f>
        <v>FMCG</v>
      </c>
      <c r="E1118" s="1" t="str">
        <f ca="1">VLOOKUP(IF(RANDBETWEEN(1,100)&lt;=70, 1, IF(RANDBETWEEN(1,100)&lt;=70+10, 2, IF(RANDBETWEEN(1,100)&lt;=70+10+10, 3, IF(RANDBETWEEN(1,100)&lt;=70+10+10+10, 4, 5)))),Datos1!$B$66:$C$70,2,FALSE)</f>
        <v>Paid</v>
      </c>
      <c r="F1118" s="1" t="str">
        <f>VLOOKUP(B1118,Datos1!$F$1:$H$52,2,FALSE)</f>
        <v>Míchigan</v>
      </c>
      <c r="G1118" s="8">
        <f t="shared" ca="1" si="142"/>
        <v>777304</v>
      </c>
      <c r="H1118" s="8">
        <f t="shared" ca="1" si="143"/>
        <v>419744.16000000003</v>
      </c>
      <c r="I1118" s="9">
        <f t="shared" ca="1" si="136"/>
        <v>0.54</v>
      </c>
      <c r="J1118" s="1" t="str">
        <f t="shared" si="137"/>
        <v>January</v>
      </c>
      <c r="K1118" s="1">
        <f t="shared" si="138"/>
        <v>1</v>
      </c>
      <c r="L1118" s="1" t="str">
        <f t="shared" si="139"/>
        <v>2022</v>
      </c>
      <c r="M1118" s="1">
        <f t="shared" si="140"/>
        <v>4</v>
      </c>
      <c r="N1118" s="10">
        <f t="shared" si="141"/>
        <v>1</v>
      </c>
    </row>
    <row r="1119" spans="1:14" x14ac:dyDescent="0.25">
      <c r="A1119" s="7">
        <v>44583</v>
      </c>
      <c r="B1119" s="1" t="s">
        <v>43</v>
      </c>
      <c r="C1119" s="1" t="str">
        <f>VLOOKUP(B1119,Datos1!$F$1:$H$52,3,FALSE)</f>
        <v>Corporation</v>
      </c>
      <c r="D1119" s="1" t="str">
        <f ca="1">VLOOKUP(IF(RANDBETWEEN(1,100)&lt;=60, 1, IF(RANDBETWEEN(1,100)&lt;=75, 2, 3)),Datos1!$B$62:$C$64,2,FALSE)</f>
        <v>FMCG</v>
      </c>
      <c r="E1119" s="1" t="str">
        <f ca="1">VLOOKUP(IF(RANDBETWEEN(1,100)&lt;=70, 1, IF(RANDBETWEEN(1,100)&lt;=70+10, 2, IF(RANDBETWEEN(1,100)&lt;=70+10+10, 3, IF(RANDBETWEEN(1,100)&lt;=70+10+10+10, 4, 5)))),Datos1!$B$66:$C$70,2,FALSE)</f>
        <v>Paid</v>
      </c>
      <c r="F1119" s="1" t="str">
        <f>VLOOKUP(B1119,Datos1!$F$1:$H$52,2,FALSE)</f>
        <v>Massachusetts</v>
      </c>
      <c r="G1119" s="8">
        <f t="shared" ca="1" si="142"/>
        <v>1751863</v>
      </c>
      <c r="H1119" s="8">
        <f t="shared" ca="1" si="143"/>
        <v>1121192.32</v>
      </c>
      <c r="I1119" s="9">
        <f t="shared" ca="1" si="136"/>
        <v>0.64</v>
      </c>
      <c r="J1119" s="1" t="str">
        <f t="shared" si="137"/>
        <v>January</v>
      </c>
      <c r="K1119" s="1">
        <f t="shared" si="138"/>
        <v>1</v>
      </c>
      <c r="L1119" s="1" t="str">
        <f t="shared" si="139"/>
        <v>2022</v>
      </c>
      <c r="M1119" s="1">
        <f t="shared" si="140"/>
        <v>4</v>
      </c>
      <c r="N1119" s="10">
        <f t="shared" si="141"/>
        <v>1</v>
      </c>
    </row>
    <row r="1120" spans="1:14" x14ac:dyDescent="0.25">
      <c r="A1120" s="7">
        <v>44584</v>
      </c>
      <c r="B1120" s="1" t="s">
        <v>40</v>
      </c>
      <c r="C1120" s="1" t="str">
        <f>VLOOKUP(B1120,Datos1!$F$1:$H$52,3,FALSE)</f>
        <v>Corporation</v>
      </c>
      <c r="D1120" s="1" t="str">
        <f ca="1">VLOOKUP(IF(RANDBETWEEN(1,100)&lt;=60, 1, IF(RANDBETWEEN(1,100)&lt;=75, 2, 3)),Datos1!$B$62:$C$64,2,FALSE)</f>
        <v>FMCG</v>
      </c>
      <c r="E1120" s="1" t="str">
        <f ca="1">VLOOKUP(IF(RANDBETWEEN(1,100)&lt;=70, 1, IF(RANDBETWEEN(1,100)&lt;=70+10, 2, IF(RANDBETWEEN(1,100)&lt;=70+10+10, 3, IF(RANDBETWEEN(1,100)&lt;=70+10+10+10, 4, 5)))),Datos1!$B$66:$C$70,2,FALSE)</f>
        <v>Paid</v>
      </c>
      <c r="F1120" s="1" t="str">
        <f>VLOOKUP(B1120,Datos1!$F$1:$H$52,2,FALSE)</f>
        <v>Indiana</v>
      </c>
      <c r="G1120" s="8">
        <f t="shared" ca="1" si="142"/>
        <v>1680561</v>
      </c>
      <c r="H1120" s="8">
        <f t="shared" ca="1" si="143"/>
        <v>672224.4</v>
      </c>
      <c r="I1120" s="9">
        <f t="shared" ca="1" si="136"/>
        <v>0.4</v>
      </c>
      <c r="J1120" s="1" t="str">
        <f t="shared" si="137"/>
        <v>January</v>
      </c>
      <c r="K1120" s="1">
        <f t="shared" si="138"/>
        <v>1</v>
      </c>
      <c r="L1120" s="1" t="str">
        <f t="shared" si="139"/>
        <v>2022</v>
      </c>
      <c r="M1120" s="1">
        <f t="shared" si="140"/>
        <v>4</v>
      </c>
      <c r="N1120" s="10">
        <f t="shared" si="141"/>
        <v>1</v>
      </c>
    </row>
    <row r="1121" spans="1:14" x14ac:dyDescent="0.25">
      <c r="A1121" s="7">
        <v>44585</v>
      </c>
      <c r="B1121" s="1" t="s">
        <v>6</v>
      </c>
      <c r="C1121" s="1" t="str">
        <f>VLOOKUP(B1121,Datos1!$F$1:$H$52,3,FALSE)</f>
        <v>Corporation</v>
      </c>
      <c r="D1121" s="1" t="str">
        <f ca="1">VLOOKUP(IF(RANDBETWEEN(1,100)&lt;=60, 1, IF(RANDBETWEEN(1,100)&lt;=75, 2, 3)),Datos1!$B$62:$C$64,2,FALSE)</f>
        <v>FMCG</v>
      </c>
      <c r="E112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21" s="1" t="str">
        <f>VLOOKUP(B1121,Datos1!$F$1:$H$52,2,FALSE)</f>
        <v>Washington</v>
      </c>
      <c r="G1121" s="8">
        <f t="shared" ca="1" si="142"/>
        <v>1581479</v>
      </c>
      <c r="H1121" s="8">
        <f t="shared" ca="1" si="143"/>
        <v>838183.87</v>
      </c>
      <c r="I1121" s="9">
        <f t="shared" ca="1" si="136"/>
        <v>0.53</v>
      </c>
      <c r="J1121" s="1" t="str">
        <f t="shared" si="137"/>
        <v>January</v>
      </c>
      <c r="K1121" s="1">
        <f t="shared" si="138"/>
        <v>1</v>
      </c>
      <c r="L1121" s="1" t="str">
        <f t="shared" si="139"/>
        <v>2022</v>
      </c>
      <c r="M1121" s="1">
        <f t="shared" si="140"/>
        <v>5</v>
      </c>
      <c r="N1121" s="10">
        <f t="shared" si="141"/>
        <v>1</v>
      </c>
    </row>
    <row r="1122" spans="1:14" x14ac:dyDescent="0.25">
      <c r="A1122" s="7">
        <v>44586</v>
      </c>
      <c r="B1122" s="1" t="s">
        <v>13</v>
      </c>
      <c r="C1122" s="1" t="str">
        <f>VLOOKUP(B1122,Datos1!$F$1:$H$52,3,FALSE)</f>
        <v>Medium-sized business</v>
      </c>
      <c r="D1122" s="1" t="str">
        <f ca="1">VLOOKUP(IF(RANDBETWEEN(1,100)&lt;=60, 1, IF(RANDBETWEEN(1,100)&lt;=75, 2, 3)),Datos1!$B$62:$C$64,2,FALSE)</f>
        <v>FMCG</v>
      </c>
      <c r="E1122" s="1" t="str">
        <f ca="1">VLOOKUP(IF(RANDBETWEEN(1,100)&lt;=70, 1, IF(RANDBETWEEN(1,100)&lt;=70+10, 2, IF(RANDBETWEEN(1,100)&lt;=70+10+10, 3, IF(RANDBETWEEN(1,100)&lt;=70+10+10+10, 4, 5)))),Datos1!$B$66:$C$70,2,FALSE)</f>
        <v>Paid</v>
      </c>
      <c r="F1122" s="1" t="str">
        <f>VLOOKUP(B1122,Datos1!$F$1:$H$52,2,FALSE)</f>
        <v>Carolina del Norte</v>
      </c>
      <c r="G1122" s="8">
        <f t="shared" ca="1" si="142"/>
        <v>326522</v>
      </c>
      <c r="H1122" s="8">
        <f t="shared" ca="1" si="143"/>
        <v>169791.44</v>
      </c>
      <c r="I1122" s="9">
        <f t="shared" ca="1" si="136"/>
        <v>0.52</v>
      </c>
      <c r="J1122" s="1" t="str">
        <f t="shared" si="137"/>
        <v>January</v>
      </c>
      <c r="K1122" s="1">
        <f t="shared" si="138"/>
        <v>1</v>
      </c>
      <c r="L1122" s="1" t="str">
        <f t="shared" si="139"/>
        <v>2022</v>
      </c>
      <c r="M1122" s="1">
        <f t="shared" si="140"/>
        <v>5</v>
      </c>
      <c r="N1122" s="10">
        <f t="shared" si="141"/>
        <v>1</v>
      </c>
    </row>
    <row r="1123" spans="1:14" x14ac:dyDescent="0.25">
      <c r="A1123" s="7">
        <v>44587</v>
      </c>
      <c r="B1123" s="1" t="s">
        <v>31</v>
      </c>
      <c r="C1123" s="1" t="str">
        <f>VLOOKUP(B1123,Datos1!$F$1:$H$52,3,FALSE)</f>
        <v>Small business</v>
      </c>
      <c r="D1123" s="1" t="str">
        <f ca="1">VLOOKUP(IF(RANDBETWEEN(1,100)&lt;=60, 1, IF(RANDBETWEEN(1,100)&lt;=75, 2, 3)),Datos1!$B$62:$C$64,2,FALSE)</f>
        <v>Contract Manufacturing</v>
      </c>
      <c r="E1123" s="1" t="str">
        <f ca="1">VLOOKUP(IF(RANDBETWEEN(1,100)&lt;=70, 1, IF(RANDBETWEEN(1,100)&lt;=70+10, 2, IF(RANDBETWEEN(1,100)&lt;=70+10+10, 3, IF(RANDBETWEEN(1,100)&lt;=70+10+10+10, 4, 5)))),Datos1!$B$66:$C$70,2,FALSE)</f>
        <v>Paid</v>
      </c>
      <c r="F1123" s="1" t="str">
        <f>VLOOKUP(B1123,Datos1!$F$1:$H$52,2,FALSE)</f>
        <v>Georgia</v>
      </c>
      <c r="G1123" s="8">
        <f t="shared" ca="1" si="142"/>
        <v>195402</v>
      </c>
      <c r="H1123" s="8">
        <f t="shared" ca="1" si="143"/>
        <v>68390.7</v>
      </c>
      <c r="I1123" s="9">
        <f t="shared" ca="1" si="136"/>
        <v>0.35</v>
      </c>
      <c r="J1123" s="1" t="str">
        <f t="shared" si="137"/>
        <v>January</v>
      </c>
      <c r="K1123" s="1">
        <f t="shared" si="138"/>
        <v>1</v>
      </c>
      <c r="L1123" s="1" t="str">
        <f t="shared" si="139"/>
        <v>2022</v>
      </c>
      <c r="M1123" s="1">
        <f t="shared" si="140"/>
        <v>5</v>
      </c>
      <c r="N1123" s="10">
        <f t="shared" si="141"/>
        <v>1</v>
      </c>
    </row>
    <row r="1124" spans="1:14" x14ac:dyDescent="0.25">
      <c r="A1124" s="7">
        <v>44588</v>
      </c>
      <c r="B1124" s="1" t="s">
        <v>55</v>
      </c>
      <c r="C1124" s="1" t="str">
        <f>VLOOKUP(B1124,Datos1!$F$1:$H$52,3,FALSE)</f>
        <v>Medium-sized business</v>
      </c>
      <c r="D1124" s="1" t="str">
        <f ca="1">VLOOKUP(IF(RANDBETWEEN(1,100)&lt;=60, 1, IF(RANDBETWEEN(1,100)&lt;=75, 2, 3)),Datos1!$B$62:$C$64,2,FALSE)</f>
        <v>FMCG</v>
      </c>
      <c r="E1124" s="1" t="str">
        <f ca="1">VLOOKUP(IF(RANDBETWEEN(1,100)&lt;=70, 1, IF(RANDBETWEEN(1,100)&lt;=70+10, 2, IF(RANDBETWEEN(1,100)&lt;=70+10+10, 3, IF(RANDBETWEEN(1,100)&lt;=70+10+10+10, 4, 5)))),Datos1!$B$66:$C$70,2,FALSE)</f>
        <v>Paid</v>
      </c>
      <c r="F1124" s="1" t="str">
        <f>VLOOKUP(B1124,Datos1!$F$1:$H$52,2,FALSE)</f>
        <v>Pensilvania</v>
      </c>
      <c r="G1124" s="8">
        <f t="shared" ca="1" si="142"/>
        <v>275766</v>
      </c>
      <c r="H1124" s="8">
        <f t="shared" ca="1" si="143"/>
        <v>118579.38</v>
      </c>
      <c r="I1124" s="9">
        <f t="shared" ca="1" si="136"/>
        <v>0.43</v>
      </c>
      <c r="J1124" s="1" t="str">
        <f t="shared" si="137"/>
        <v>January</v>
      </c>
      <c r="K1124" s="1">
        <f t="shared" si="138"/>
        <v>1</v>
      </c>
      <c r="L1124" s="1" t="str">
        <f t="shared" si="139"/>
        <v>2022</v>
      </c>
      <c r="M1124" s="1">
        <f t="shared" si="140"/>
        <v>5</v>
      </c>
      <c r="N1124" s="10">
        <f t="shared" si="141"/>
        <v>1</v>
      </c>
    </row>
    <row r="1125" spans="1:14" x14ac:dyDescent="0.25">
      <c r="A1125" s="7">
        <v>44589</v>
      </c>
      <c r="B1125" s="1" t="s">
        <v>13</v>
      </c>
      <c r="C1125" s="1" t="str">
        <f>VLOOKUP(B1125,Datos1!$F$1:$H$52,3,FALSE)</f>
        <v>Medium-sized business</v>
      </c>
      <c r="D1125" s="1" t="str">
        <f ca="1">VLOOKUP(IF(RANDBETWEEN(1,100)&lt;=60, 1, IF(RANDBETWEEN(1,100)&lt;=75, 2, 3)),Datos1!$B$62:$C$64,2,FALSE)</f>
        <v>FMCG</v>
      </c>
      <c r="E112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25" s="1" t="str">
        <f>VLOOKUP(B1125,Datos1!$F$1:$H$52,2,FALSE)</f>
        <v>Carolina del Norte</v>
      </c>
      <c r="G1125" s="8">
        <f t="shared" ca="1" si="142"/>
        <v>347531</v>
      </c>
      <c r="H1125" s="8">
        <f t="shared" ca="1" si="143"/>
        <v>152913.64000000001</v>
      </c>
      <c r="I1125" s="9">
        <f t="shared" ca="1" si="136"/>
        <v>0.44</v>
      </c>
      <c r="J1125" s="1" t="str">
        <f t="shared" si="137"/>
        <v>January</v>
      </c>
      <c r="K1125" s="1">
        <f t="shared" si="138"/>
        <v>1</v>
      </c>
      <c r="L1125" s="1" t="str">
        <f t="shared" si="139"/>
        <v>2022</v>
      </c>
      <c r="M1125" s="1">
        <f t="shared" si="140"/>
        <v>5</v>
      </c>
      <c r="N1125" s="10">
        <f t="shared" si="141"/>
        <v>1</v>
      </c>
    </row>
    <row r="1126" spans="1:14" x14ac:dyDescent="0.25">
      <c r="A1126" s="7">
        <v>44590</v>
      </c>
      <c r="B1126" s="1" t="s">
        <v>59</v>
      </c>
      <c r="C1126" s="1" t="str">
        <f>VLOOKUP(B1126,Datos1!$F$1:$H$52,3,FALSE)</f>
        <v>Small business</v>
      </c>
      <c r="D1126" s="1" t="str">
        <f ca="1">VLOOKUP(IF(RANDBETWEEN(1,100)&lt;=60, 1, IF(RANDBETWEEN(1,100)&lt;=75, 2, 3)),Datos1!$B$62:$C$64,2,FALSE)</f>
        <v>Contract Manufacturing</v>
      </c>
      <c r="E112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26" s="1" t="str">
        <f>VLOOKUP(B1126,Datos1!$F$1:$H$52,2,FALSE)</f>
        <v>Nueva Jersey</v>
      </c>
      <c r="G1126" s="8">
        <f t="shared" ca="1" si="142"/>
        <v>119495</v>
      </c>
      <c r="H1126" s="8">
        <f t="shared" ca="1" si="143"/>
        <v>37043.449999999997</v>
      </c>
      <c r="I1126" s="9">
        <f t="shared" ca="1" si="136"/>
        <v>0.31</v>
      </c>
      <c r="J1126" s="1" t="str">
        <f t="shared" si="137"/>
        <v>January</v>
      </c>
      <c r="K1126" s="1">
        <f t="shared" si="138"/>
        <v>1</v>
      </c>
      <c r="L1126" s="1" t="str">
        <f t="shared" si="139"/>
        <v>2022</v>
      </c>
      <c r="M1126" s="1">
        <f t="shared" si="140"/>
        <v>5</v>
      </c>
      <c r="N1126" s="10">
        <f t="shared" si="141"/>
        <v>1</v>
      </c>
    </row>
    <row r="1127" spans="1:14" x14ac:dyDescent="0.25">
      <c r="A1127" s="7">
        <v>44591</v>
      </c>
      <c r="B1127" s="1" t="s">
        <v>35</v>
      </c>
      <c r="C1127" s="1" t="str">
        <f>VLOOKUP(B1127,Datos1!$F$1:$H$52,3,FALSE)</f>
        <v>Medium-sized business</v>
      </c>
      <c r="D1127" s="1" t="str">
        <f ca="1">VLOOKUP(IF(RANDBETWEEN(1,100)&lt;=60, 1, IF(RANDBETWEEN(1,100)&lt;=75, 2, 3)),Datos1!$B$62:$C$64,2,FALSE)</f>
        <v>Contract Manufacturing</v>
      </c>
      <c r="E1127" s="1" t="str">
        <f ca="1">VLOOKUP(IF(RANDBETWEEN(1,100)&lt;=70, 1, IF(RANDBETWEEN(1,100)&lt;=70+10, 2, IF(RANDBETWEEN(1,100)&lt;=70+10+10, 3, IF(RANDBETWEEN(1,100)&lt;=70+10+10+10, 4, 5)))),Datos1!$B$66:$C$70,2,FALSE)</f>
        <v>Paid</v>
      </c>
      <c r="F1127" s="1" t="str">
        <f>VLOOKUP(B1127,Datos1!$F$1:$H$52,2,FALSE)</f>
        <v>Ohio</v>
      </c>
      <c r="G1127" s="8">
        <f t="shared" ca="1" si="142"/>
        <v>434496</v>
      </c>
      <c r="H1127" s="8">
        <f t="shared" ca="1" si="143"/>
        <v>108624</v>
      </c>
      <c r="I1127" s="9">
        <f t="shared" ca="1" si="136"/>
        <v>0.25</v>
      </c>
      <c r="J1127" s="1" t="str">
        <f t="shared" si="137"/>
        <v>January</v>
      </c>
      <c r="K1127" s="1">
        <f t="shared" si="138"/>
        <v>1</v>
      </c>
      <c r="L1127" s="1" t="str">
        <f t="shared" si="139"/>
        <v>2022</v>
      </c>
      <c r="M1127" s="1">
        <f t="shared" si="140"/>
        <v>5</v>
      </c>
      <c r="N1127" s="10">
        <f t="shared" si="141"/>
        <v>1</v>
      </c>
    </row>
    <row r="1128" spans="1:14" x14ac:dyDescent="0.25">
      <c r="A1128" s="7">
        <v>44592</v>
      </c>
      <c r="B1128" s="1" t="s">
        <v>51</v>
      </c>
      <c r="C1128" s="1" t="str">
        <f>VLOOKUP(B1128,Datos1!$F$1:$H$52,3,FALSE)</f>
        <v>Corporation</v>
      </c>
      <c r="D1128" s="1" t="str">
        <f ca="1">VLOOKUP(IF(RANDBETWEEN(1,100)&lt;=60, 1, IF(RANDBETWEEN(1,100)&lt;=75, 2, 3)),Datos1!$B$62:$C$64,2,FALSE)</f>
        <v>Industrial cereal products</v>
      </c>
      <c r="E1128" s="1" t="str">
        <f ca="1">VLOOKUP(IF(RANDBETWEEN(1,100)&lt;=70, 1, IF(RANDBETWEEN(1,100)&lt;=70+10, 2, IF(RANDBETWEEN(1,100)&lt;=70+10+10, 3, IF(RANDBETWEEN(1,100)&lt;=70+10+10+10, 4, 5)))),Datos1!$B$66:$C$70,2,FALSE)</f>
        <v>Overdue</v>
      </c>
      <c r="F1128" s="1" t="str">
        <f>VLOOKUP(B1128,Datos1!$F$1:$H$52,2,FALSE)</f>
        <v>California</v>
      </c>
      <c r="G1128" s="8">
        <f t="shared" ca="1" si="142"/>
        <v>1475099</v>
      </c>
      <c r="H1128" s="8">
        <f t="shared" ca="1" si="143"/>
        <v>413027.72000000003</v>
      </c>
      <c r="I1128" s="9">
        <f t="shared" ca="1" si="136"/>
        <v>0.28000000000000003</v>
      </c>
      <c r="J1128" s="1" t="str">
        <f t="shared" si="137"/>
        <v>January</v>
      </c>
      <c r="K1128" s="1">
        <f t="shared" si="138"/>
        <v>1</v>
      </c>
      <c r="L1128" s="1" t="str">
        <f t="shared" si="139"/>
        <v>2022</v>
      </c>
      <c r="M1128" s="1">
        <f t="shared" si="140"/>
        <v>6</v>
      </c>
      <c r="N1128" s="10">
        <f t="shared" si="141"/>
        <v>1</v>
      </c>
    </row>
    <row r="1129" spans="1:14" x14ac:dyDescent="0.25">
      <c r="A1129" s="7">
        <v>44593</v>
      </c>
      <c r="B1129" s="1" t="s">
        <v>25</v>
      </c>
      <c r="C1129" s="1" t="str">
        <f>VLOOKUP(B1129,Datos1!$F$1:$H$52,3,FALSE)</f>
        <v>Corporation</v>
      </c>
      <c r="D1129" s="1" t="str">
        <f ca="1">VLOOKUP(IF(RANDBETWEEN(1,100)&lt;=60, 1, IF(RANDBETWEEN(1,100)&lt;=75, 2, 3)),Datos1!$B$62:$C$64,2,FALSE)</f>
        <v>FMCG</v>
      </c>
      <c r="E112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29" s="1" t="str">
        <f>VLOOKUP(B1129,Datos1!$F$1:$H$52,2,FALSE)</f>
        <v>Míchigan</v>
      </c>
      <c r="G1129" s="8">
        <f t="shared" ca="1" si="142"/>
        <v>1716761</v>
      </c>
      <c r="H1129" s="8">
        <f t="shared" ca="1" si="143"/>
        <v>721039.62</v>
      </c>
      <c r="I1129" s="9">
        <f t="shared" ca="1" si="136"/>
        <v>0.42</v>
      </c>
      <c r="J1129" s="1" t="str">
        <f t="shared" si="137"/>
        <v>February</v>
      </c>
      <c r="K1129" s="1">
        <f t="shared" si="138"/>
        <v>2</v>
      </c>
      <c r="L1129" s="1" t="str">
        <f t="shared" si="139"/>
        <v>2022</v>
      </c>
      <c r="M1129" s="1">
        <f t="shared" si="140"/>
        <v>6</v>
      </c>
      <c r="N1129" s="10">
        <f t="shared" si="141"/>
        <v>1</v>
      </c>
    </row>
    <row r="1130" spans="1:14" x14ac:dyDescent="0.25">
      <c r="A1130" s="7">
        <v>44594</v>
      </c>
      <c r="B1130" s="1" t="s">
        <v>23</v>
      </c>
      <c r="C1130" s="1" t="str">
        <f>VLOOKUP(B1130,Datos1!$F$1:$H$52,3,FALSE)</f>
        <v>Corporation</v>
      </c>
      <c r="D1130" s="1" t="str">
        <f ca="1">VLOOKUP(IF(RANDBETWEEN(1,100)&lt;=60, 1, IF(RANDBETWEEN(1,100)&lt;=75, 2, 3)),Datos1!$B$62:$C$64,2,FALSE)</f>
        <v>Contract Manufacturing</v>
      </c>
      <c r="E1130" s="1" t="str">
        <f ca="1">VLOOKUP(IF(RANDBETWEEN(1,100)&lt;=70, 1, IF(RANDBETWEEN(1,100)&lt;=70+10, 2, IF(RANDBETWEEN(1,100)&lt;=70+10+10, 3, IF(RANDBETWEEN(1,100)&lt;=70+10+10+10, 4, 5)))),Datos1!$B$66:$C$70,2,FALSE)</f>
        <v>Paid</v>
      </c>
      <c r="F1130" s="1" t="str">
        <f>VLOOKUP(B1130,Datos1!$F$1:$H$52,2,FALSE)</f>
        <v>Nueva Jersey</v>
      </c>
      <c r="G1130" s="8">
        <f t="shared" ca="1" si="142"/>
        <v>1036598</v>
      </c>
      <c r="H1130" s="8">
        <f t="shared" ca="1" si="143"/>
        <v>404273.22000000003</v>
      </c>
      <c r="I1130" s="9">
        <f t="shared" ca="1" si="136"/>
        <v>0.39</v>
      </c>
      <c r="J1130" s="1" t="str">
        <f t="shared" si="137"/>
        <v>February</v>
      </c>
      <c r="K1130" s="1">
        <f t="shared" si="138"/>
        <v>2</v>
      </c>
      <c r="L1130" s="1" t="str">
        <f t="shared" si="139"/>
        <v>2022</v>
      </c>
      <c r="M1130" s="1">
        <f t="shared" si="140"/>
        <v>6</v>
      </c>
      <c r="N1130" s="10">
        <f t="shared" si="141"/>
        <v>1</v>
      </c>
    </row>
    <row r="1131" spans="1:14" x14ac:dyDescent="0.25">
      <c r="A1131" s="7">
        <v>44595</v>
      </c>
      <c r="B1131" s="1" t="s">
        <v>61</v>
      </c>
      <c r="C1131" s="1" t="str">
        <f>VLOOKUP(B1131,Datos1!$F$1:$H$52,3,FALSE)</f>
        <v>Corporation</v>
      </c>
      <c r="D1131" s="1" t="str">
        <f ca="1">VLOOKUP(IF(RANDBETWEEN(1,100)&lt;=60, 1, IF(RANDBETWEEN(1,100)&lt;=75, 2, 3)),Datos1!$B$62:$C$64,2,FALSE)</f>
        <v>Contract Manufacturing</v>
      </c>
      <c r="E113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31" s="1" t="str">
        <f>VLOOKUP(B1131,Datos1!$F$1:$H$52,2,FALSE)</f>
        <v>Washington</v>
      </c>
      <c r="G1131" s="8">
        <f t="shared" ca="1" si="142"/>
        <v>1184688</v>
      </c>
      <c r="H1131" s="8">
        <f t="shared" ca="1" si="143"/>
        <v>379100.16000000003</v>
      </c>
      <c r="I1131" s="9">
        <f t="shared" ca="1" si="136"/>
        <v>0.32</v>
      </c>
      <c r="J1131" s="1" t="str">
        <f t="shared" si="137"/>
        <v>February</v>
      </c>
      <c r="K1131" s="1">
        <f t="shared" si="138"/>
        <v>2</v>
      </c>
      <c r="L1131" s="1" t="str">
        <f t="shared" si="139"/>
        <v>2022</v>
      </c>
      <c r="M1131" s="1">
        <f t="shared" si="140"/>
        <v>6</v>
      </c>
      <c r="N1131" s="10">
        <f t="shared" si="141"/>
        <v>1</v>
      </c>
    </row>
    <row r="1132" spans="1:14" x14ac:dyDescent="0.25">
      <c r="A1132" s="7">
        <v>44596</v>
      </c>
      <c r="B1132" s="1" t="s">
        <v>36</v>
      </c>
      <c r="C1132" s="1" t="str">
        <f>VLOOKUP(B1132,Datos1!$F$1:$H$52,3,FALSE)</f>
        <v>Medium-sized business</v>
      </c>
      <c r="D1132" s="1" t="str">
        <f ca="1">VLOOKUP(IF(RANDBETWEEN(1,100)&lt;=60, 1, IF(RANDBETWEEN(1,100)&lt;=75, 2, 3)),Datos1!$B$62:$C$64,2,FALSE)</f>
        <v>FMCG</v>
      </c>
      <c r="E113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32" s="1" t="str">
        <f>VLOOKUP(B1132,Datos1!$F$1:$H$52,2,FALSE)</f>
        <v>Arizona</v>
      </c>
      <c r="G1132" s="8">
        <f t="shared" ca="1" si="142"/>
        <v>322239</v>
      </c>
      <c r="H1132" s="8">
        <f t="shared" ca="1" si="143"/>
        <v>141785.16</v>
      </c>
      <c r="I1132" s="9">
        <f t="shared" ca="1" si="136"/>
        <v>0.44</v>
      </c>
      <c r="J1132" s="1" t="str">
        <f t="shared" si="137"/>
        <v>February</v>
      </c>
      <c r="K1132" s="1">
        <f t="shared" si="138"/>
        <v>2</v>
      </c>
      <c r="L1132" s="1" t="str">
        <f t="shared" si="139"/>
        <v>2022</v>
      </c>
      <c r="M1132" s="1">
        <f t="shared" si="140"/>
        <v>6</v>
      </c>
      <c r="N1132" s="10">
        <f t="shared" si="141"/>
        <v>1</v>
      </c>
    </row>
    <row r="1133" spans="1:14" x14ac:dyDescent="0.25">
      <c r="A1133" s="7">
        <v>44597</v>
      </c>
      <c r="B1133" s="1" t="s">
        <v>37</v>
      </c>
      <c r="C1133" s="1" t="str">
        <f>VLOOKUP(B1133,Datos1!$F$1:$H$52,3,FALSE)</f>
        <v>Small business</v>
      </c>
      <c r="D1133" s="1" t="str">
        <f ca="1">VLOOKUP(IF(RANDBETWEEN(1,100)&lt;=60, 1, IF(RANDBETWEEN(1,100)&lt;=75, 2, 3)),Datos1!$B$62:$C$64,2,FALSE)</f>
        <v>FMCG</v>
      </c>
      <c r="E1133" s="1" t="str">
        <f ca="1">VLOOKUP(IF(RANDBETWEEN(1,100)&lt;=70, 1, IF(RANDBETWEEN(1,100)&lt;=70+10, 2, IF(RANDBETWEEN(1,100)&lt;=70+10+10, 3, IF(RANDBETWEEN(1,100)&lt;=70+10+10+10, 4, 5)))),Datos1!$B$66:$C$70,2,FALSE)</f>
        <v>Paid</v>
      </c>
      <c r="F1133" s="1" t="str">
        <f>VLOOKUP(B1133,Datos1!$F$1:$H$52,2,FALSE)</f>
        <v>Massachusetts</v>
      </c>
      <c r="G1133" s="8">
        <f t="shared" ca="1" si="142"/>
        <v>189415</v>
      </c>
      <c r="H1133" s="8">
        <f t="shared" ca="1" si="143"/>
        <v>113649</v>
      </c>
      <c r="I1133" s="9">
        <f t="shared" ca="1" si="136"/>
        <v>0.6</v>
      </c>
      <c r="J1133" s="1" t="str">
        <f t="shared" si="137"/>
        <v>February</v>
      </c>
      <c r="K1133" s="1">
        <f t="shared" si="138"/>
        <v>2</v>
      </c>
      <c r="L1133" s="1" t="str">
        <f t="shared" si="139"/>
        <v>2022</v>
      </c>
      <c r="M1133" s="1">
        <f t="shared" si="140"/>
        <v>6</v>
      </c>
      <c r="N1133" s="10">
        <f t="shared" si="141"/>
        <v>1</v>
      </c>
    </row>
    <row r="1134" spans="1:14" x14ac:dyDescent="0.25">
      <c r="A1134" s="7">
        <v>44598</v>
      </c>
      <c r="B1134" s="1" t="s">
        <v>58</v>
      </c>
      <c r="C1134" s="1" t="str">
        <f>VLOOKUP(B1134,Datos1!$F$1:$H$52,3,FALSE)</f>
        <v>Corporation</v>
      </c>
      <c r="D1134" s="1" t="str">
        <f ca="1">VLOOKUP(IF(RANDBETWEEN(1,100)&lt;=60, 1, IF(RANDBETWEEN(1,100)&lt;=75, 2, 3)),Datos1!$B$62:$C$64,2,FALSE)</f>
        <v>FMCG</v>
      </c>
      <c r="E113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34" s="1" t="str">
        <f>VLOOKUP(B1134,Datos1!$F$1:$H$52,2,FALSE)</f>
        <v>Míchigan</v>
      </c>
      <c r="G1134" s="8">
        <f t="shared" ca="1" si="142"/>
        <v>918371</v>
      </c>
      <c r="H1134" s="8">
        <f t="shared" ca="1" si="143"/>
        <v>514287.76000000007</v>
      </c>
      <c r="I1134" s="9">
        <f t="shared" ca="1" si="136"/>
        <v>0.56000000000000005</v>
      </c>
      <c r="J1134" s="1" t="str">
        <f t="shared" si="137"/>
        <v>February</v>
      </c>
      <c r="K1134" s="1">
        <f t="shared" si="138"/>
        <v>2</v>
      </c>
      <c r="L1134" s="1" t="str">
        <f t="shared" si="139"/>
        <v>2022</v>
      </c>
      <c r="M1134" s="1">
        <f t="shared" si="140"/>
        <v>6</v>
      </c>
      <c r="N1134" s="10">
        <f t="shared" si="141"/>
        <v>1</v>
      </c>
    </row>
    <row r="1135" spans="1:14" x14ac:dyDescent="0.25">
      <c r="A1135" s="7">
        <v>44599</v>
      </c>
      <c r="B1135" s="1" t="s">
        <v>37</v>
      </c>
      <c r="C1135" s="1" t="str">
        <f>VLOOKUP(B1135,Datos1!$F$1:$H$52,3,FALSE)</f>
        <v>Small business</v>
      </c>
      <c r="D1135" s="1" t="str">
        <f ca="1">VLOOKUP(IF(RANDBETWEEN(1,100)&lt;=60, 1, IF(RANDBETWEEN(1,100)&lt;=75, 2, 3)),Datos1!$B$62:$C$64,2,FALSE)</f>
        <v>FMCG</v>
      </c>
      <c r="E1135" s="1" t="str">
        <f ca="1">VLOOKUP(IF(RANDBETWEEN(1,100)&lt;=70, 1, IF(RANDBETWEEN(1,100)&lt;=70+10, 2, IF(RANDBETWEEN(1,100)&lt;=70+10+10, 3, IF(RANDBETWEEN(1,100)&lt;=70+10+10+10, 4, 5)))),Datos1!$B$66:$C$70,2,FALSE)</f>
        <v>Paid</v>
      </c>
      <c r="F1135" s="1" t="str">
        <f>VLOOKUP(B1135,Datos1!$F$1:$H$52,2,FALSE)</f>
        <v>Massachusetts</v>
      </c>
      <c r="G1135" s="8">
        <f t="shared" ca="1" si="142"/>
        <v>179674</v>
      </c>
      <c r="H1135" s="8">
        <f t="shared" ca="1" si="143"/>
        <v>102414.18</v>
      </c>
      <c r="I1135" s="9">
        <f t="shared" ca="1" si="136"/>
        <v>0.56999999999999995</v>
      </c>
      <c r="J1135" s="1" t="str">
        <f t="shared" si="137"/>
        <v>February</v>
      </c>
      <c r="K1135" s="1">
        <f t="shared" si="138"/>
        <v>2</v>
      </c>
      <c r="L1135" s="1" t="str">
        <f t="shared" si="139"/>
        <v>2022</v>
      </c>
      <c r="M1135" s="1">
        <f t="shared" si="140"/>
        <v>7</v>
      </c>
      <c r="N1135" s="10">
        <f t="shared" si="141"/>
        <v>1</v>
      </c>
    </row>
    <row r="1136" spans="1:14" x14ac:dyDescent="0.25">
      <c r="A1136" s="7">
        <v>44600</v>
      </c>
      <c r="B1136" s="1" t="s">
        <v>56</v>
      </c>
      <c r="C1136" s="1" t="str">
        <f>VLOOKUP(B1136,Datos1!$F$1:$H$52,3,FALSE)</f>
        <v>Small business</v>
      </c>
      <c r="D1136" s="1" t="str">
        <f ca="1">VLOOKUP(IF(RANDBETWEEN(1,100)&lt;=60, 1, IF(RANDBETWEEN(1,100)&lt;=75, 2, 3)),Datos1!$B$62:$C$64,2,FALSE)</f>
        <v>FMCG</v>
      </c>
      <c r="E1136" s="1" t="str">
        <f ca="1">VLOOKUP(IF(RANDBETWEEN(1,100)&lt;=70, 1, IF(RANDBETWEEN(1,100)&lt;=70+10, 2, IF(RANDBETWEEN(1,100)&lt;=70+10+10, 3, IF(RANDBETWEEN(1,100)&lt;=70+10+10+10, 4, 5)))),Datos1!$B$66:$C$70,2,FALSE)</f>
        <v>Paid</v>
      </c>
      <c r="F1136" s="1" t="str">
        <f>VLOOKUP(B1136,Datos1!$F$1:$H$52,2,FALSE)</f>
        <v>Illinois</v>
      </c>
      <c r="G1136" s="8">
        <f t="shared" ca="1" si="142"/>
        <v>219385</v>
      </c>
      <c r="H1136" s="8">
        <f t="shared" ca="1" si="143"/>
        <v>118467.90000000001</v>
      </c>
      <c r="I1136" s="9">
        <f t="shared" ca="1" si="136"/>
        <v>0.54</v>
      </c>
      <c r="J1136" s="1" t="str">
        <f t="shared" si="137"/>
        <v>February</v>
      </c>
      <c r="K1136" s="1">
        <f t="shared" si="138"/>
        <v>2</v>
      </c>
      <c r="L1136" s="1" t="str">
        <f t="shared" si="139"/>
        <v>2022</v>
      </c>
      <c r="M1136" s="1">
        <f t="shared" si="140"/>
        <v>7</v>
      </c>
      <c r="N1136" s="10">
        <f t="shared" si="141"/>
        <v>1</v>
      </c>
    </row>
    <row r="1137" spans="1:14" x14ac:dyDescent="0.25">
      <c r="A1137" s="7">
        <v>44601</v>
      </c>
      <c r="B1137" s="1" t="s">
        <v>43</v>
      </c>
      <c r="C1137" s="1" t="str">
        <f>VLOOKUP(B1137,Datos1!$F$1:$H$52,3,FALSE)</f>
        <v>Corporation</v>
      </c>
      <c r="D1137" s="1" t="str">
        <f ca="1">VLOOKUP(IF(RANDBETWEEN(1,100)&lt;=60, 1, IF(RANDBETWEEN(1,100)&lt;=75, 2, 3)),Datos1!$B$62:$C$64,2,FALSE)</f>
        <v>Contract Manufacturing</v>
      </c>
      <c r="E1137" s="1" t="str">
        <f ca="1">VLOOKUP(IF(RANDBETWEEN(1,100)&lt;=70, 1, IF(RANDBETWEEN(1,100)&lt;=70+10, 2, IF(RANDBETWEEN(1,100)&lt;=70+10+10, 3, IF(RANDBETWEEN(1,100)&lt;=70+10+10+10, 4, 5)))),Datos1!$B$66:$C$70,2,FALSE)</f>
        <v>Paid</v>
      </c>
      <c r="F1137" s="1" t="str">
        <f>VLOOKUP(B1137,Datos1!$F$1:$H$52,2,FALSE)</f>
        <v>Massachusetts</v>
      </c>
      <c r="G1137" s="8">
        <f t="shared" ca="1" si="142"/>
        <v>1712114</v>
      </c>
      <c r="H1137" s="8">
        <f t="shared" ca="1" si="143"/>
        <v>513634.19999999995</v>
      </c>
      <c r="I1137" s="9">
        <f t="shared" ca="1" si="136"/>
        <v>0.3</v>
      </c>
      <c r="J1137" s="1" t="str">
        <f t="shared" si="137"/>
        <v>February</v>
      </c>
      <c r="K1137" s="1">
        <f t="shared" si="138"/>
        <v>2</v>
      </c>
      <c r="L1137" s="1" t="str">
        <f t="shared" si="139"/>
        <v>2022</v>
      </c>
      <c r="M1137" s="1">
        <f t="shared" si="140"/>
        <v>7</v>
      </c>
      <c r="N1137" s="10">
        <f t="shared" si="141"/>
        <v>1</v>
      </c>
    </row>
    <row r="1138" spans="1:14" x14ac:dyDescent="0.25">
      <c r="A1138" s="7">
        <v>44602</v>
      </c>
      <c r="B1138" s="1" t="s">
        <v>21</v>
      </c>
      <c r="C1138" s="1" t="str">
        <f>VLOOKUP(B1138,Datos1!$F$1:$H$52,3,FALSE)</f>
        <v>Medium-sized business</v>
      </c>
      <c r="D1138" s="1" t="str">
        <f ca="1">VLOOKUP(IF(RANDBETWEEN(1,100)&lt;=60, 1, IF(RANDBETWEEN(1,100)&lt;=75, 2, 3)),Datos1!$B$62:$C$64,2,FALSE)</f>
        <v>FMCG</v>
      </c>
      <c r="E113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38" s="1" t="str">
        <f>VLOOKUP(B1138,Datos1!$F$1:$H$52,2,FALSE)</f>
        <v>Carolina del Norte</v>
      </c>
      <c r="G1138" s="8">
        <f t="shared" ca="1" si="142"/>
        <v>393009</v>
      </c>
      <c r="H1138" s="8">
        <f t="shared" ca="1" si="143"/>
        <v>251525.76000000001</v>
      </c>
      <c r="I1138" s="9">
        <f t="shared" ca="1" si="136"/>
        <v>0.64</v>
      </c>
      <c r="J1138" s="1" t="str">
        <f t="shared" si="137"/>
        <v>February</v>
      </c>
      <c r="K1138" s="1">
        <f t="shared" si="138"/>
        <v>2</v>
      </c>
      <c r="L1138" s="1" t="str">
        <f t="shared" si="139"/>
        <v>2022</v>
      </c>
      <c r="M1138" s="1">
        <f t="shared" si="140"/>
        <v>7</v>
      </c>
      <c r="N1138" s="10">
        <f t="shared" si="141"/>
        <v>1</v>
      </c>
    </row>
    <row r="1139" spans="1:14" x14ac:dyDescent="0.25">
      <c r="A1139" s="7">
        <v>44603</v>
      </c>
      <c r="B1139" s="1" t="s">
        <v>29</v>
      </c>
      <c r="C1139" s="1" t="str">
        <f>VLOOKUP(B1139,Datos1!$F$1:$H$52,3,FALSE)</f>
        <v>Corporation</v>
      </c>
      <c r="D1139" s="1" t="str">
        <f ca="1">VLOOKUP(IF(RANDBETWEEN(1,100)&lt;=60, 1, IF(RANDBETWEEN(1,100)&lt;=75, 2, 3)),Datos1!$B$62:$C$64,2,FALSE)</f>
        <v>Industrial cereal products</v>
      </c>
      <c r="E1139" s="1" t="str">
        <f ca="1">VLOOKUP(IF(RANDBETWEEN(1,100)&lt;=70, 1, IF(RANDBETWEEN(1,100)&lt;=70+10, 2, IF(RANDBETWEEN(1,100)&lt;=70+10+10, 3, IF(RANDBETWEEN(1,100)&lt;=70+10+10+10, 4, 5)))),Datos1!$B$66:$C$70,2,FALSE)</f>
        <v>Paid</v>
      </c>
      <c r="F1139" s="1" t="str">
        <f>VLOOKUP(B1139,Datos1!$F$1:$H$52,2,FALSE)</f>
        <v>Florida</v>
      </c>
      <c r="G1139" s="8">
        <f t="shared" ca="1" si="142"/>
        <v>1430861</v>
      </c>
      <c r="H1139" s="8">
        <f t="shared" ca="1" si="143"/>
        <v>357715.25</v>
      </c>
      <c r="I1139" s="9">
        <f t="shared" ca="1" si="136"/>
        <v>0.25</v>
      </c>
      <c r="J1139" s="1" t="str">
        <f t="shared" si="137"/>
        <v>February</v>
      </c>
      <c r="K1139" s="1">
        <f t="shared" si="138"/>
        <v>2</v>
      </c>
      <c r="L1139" s="1" t="str">
        <f t="shared" si="139"/>
        <v>2022</v>
      </c>
      <c r="M1139" s="1">
        <f t="shared" si="140"/>
        <v>7</v>
      </c>
      <c r="N1139" s="10">
        <f t="shared" si="141"/>
        <v>1</v>
      </c>
    </row>
    <row r="1140" spans="1:14" x14ac:dyDescent="0.25">
      <c r="A1140" s="7">
        <v>44604</v>
      </c>
      <c r="B1140" s="1" t="s">
        <v>30</v>
      </c>
      <c r="C1140" s="1" t="str">
        <f>VLOOKUP(B1140,Datos1!$F$1:$H$52,3,FALSE)</f>
        <v>Medium-sized business</v>
      </c>
      <c r="D1140" s="1" t="str">
        <f ca="1">VLOOKUP(IF(RANDBETWEEN(1,100)&lt;=60, 1, IF(RANDBETWEEN(1,100)&lt;=75, 2, 3)),Datos1!$B$62:$C$64,2,FALSE)</f>
        <v>FMCG</v>
      </c>
      <c r="E1140" s="1" t="str">
        <f ca="1">VLOOKUP(IF(RANDBETWEEN(1,100)&lt;=70, 1, IF(RANDBETWEEN(1,100)&lt;=70+10, 2, IF(RANDBETWEEN(1,100)&lt;=70+10+10, 3, IF(RANDBETWEEN(1,100)&lt;=70+10+10+10, 4, 5)))),Datos1!$B$66:$C$70,2,FALSE)</f>
        <v>Overdue</v>
      </c>
      <c r="F1140" s="1" t="str">
        <f>VLOOKUP(B1140,Datos1!$F$1:$H$52,2,FALSE)</f>
        <v>Washington</v>
      </c>
      <c r="G1140" s="8">
        <f t="shared" ca="1" si="142"/>
        <v>303634</v>
      </c>
      <c r="H1140" s="8">
        <f t="shared" ca="1" si="143"/>
        <v>148780.66</v>
      </c>
      <c r="I1140" s="9">
        <f t="shared" ca="1" si="136"/>
        <v>0.49</v>
      </c>
      <c r="J1140" s="1" t="str">
        <f t="shared" si="137"/>
        <v>February</v>
      </c>
      <c r="K1140" s="1">
        <f t="shared" si="138"/>
        <v>2</v>
      </c>
      <c r="L1140" s="1" t="str">
        <f t="shared" si="139"/>
        <v>2022</v>
      </c>
      <c r="M1140" s="1">
        <f t="shared" si="140"/>
        <v>7</v>
      </c>
      <c r="N1140" s="10">
        <f t="shared" si="141"/>
        <v>1</v>
      </c>
    </row>
    <row r="1141" spans="1:14" x14ac:dyDescent="0.25">
      <c r="A1141" s="7">
        <v>44605</v>
      </c>
      <c r="B1141" s="1" t="s">
        <v>27</v>
      </c>
      <c r="C1141" s="1" t="str">
        <f>VLOOKUP(B1141,Datos1!$F$1:$H$52,3,FALSE)</f>
        <v>Corporation</v>
      </c>
      <c r="D1141" s="1" t="str">
        <f ca="1">VLOOKUP(IF(RANDBETWEEN(1,100)&lt;=60, 1, IF(RANDBETWEEN(1,100)&lt;=75, 2, 3)),Datos1!$B$62:$C$64,2,FALSE)</f>
        <v>Contract Manufacturing</v>
      </c>
      <c r="E1141" s="1" t="str">
        <f ca="1">VLOOKUP(IF(RANDBETWEEN(1,100)&lt;=70, 1, IF(RANDBETWEEN(1,100)&lt;=70+10, 2, IF(RANDBETWEEN(1,100)&lt;=70+10+10, 3, IF(RANDBETWEEN(1,100)&lt;=70+10+10+10, 4, 5)))),Datos1!$B$66:$C$70,2,FALSE)</f>
        <v>Paid</v>
      </c>
      <c r="F1141" s="1" t="str">
        <f>VLOOKUP(B1141,Datos1!$F$1:$H$52,2,FALSE)</f>
        <v>Virginia</v>
      </c>
      <c r="G1141" s="8">
        <f t="shared" ca="1" si="142"/>
        <v>1503086</v>
      </c>
      <c r="H1141" s="8">
        <f t="shared" ca="1" si="143"/>
        <v>571172.68000000005</v>
      </c>
      <c r="I1141" s="9">
        <f t="shared" ca="1" si="136"/>
        <v>0.38</v>
      </c>
      <c r="J1141" s="1" t="str">
        <f t="shared" si="137"/>
        <v>February</v>
      </c>
      <c r="K1141" s="1">
        <f t="shared" si="138"/>
        <v>2</v>
      </c>
      <c r="L1141" s="1" t="str">
        <f t="shared" si="139"/>
        <v>2022</v>
      </c>
      <c r="M1141" s="1">
        <f t="shared" si="140"/>
        <v>7</v>
      </c>
      <c r="N1141" s="10">
        <f t="shared" si="141"/>
        <v>1</v>
      </c>
    </row>
    <row r="1142" spans="1:14" x14ac:dyDescent="0.25">
      <c r="A1142" s="7">
        <v>44606</v>
      </c>
      <c r="B1142" s="1" t="s">
        <v>48</v>
      </c>
      <c r="C1142" s="1" t="str">
        <f>VLOOKUP(B1142,Datos1!$F$1:$H$52,3,FALSE)</f>
        <v>Corporation</v>
      </c>
      <c r="D1142" s="1" t="str">
        <f ca="1">VLOOKUP(IF(RANDBETWEEN(1,100)&lt;=60, 1, IF(RANDBETWEEN(1,100)&lt;=75, 2, 3)),Datos1!$B$62:$C$64,2,FALSE)</f>
        <v>Contract Manufacturing</v>
      </c>
      <c r="E1142" s="1" t="str">
        <f ca="1">VLOOKUP(IF(RANDBETWEEN(1,100)&lt;=70, 1, IF(RANDBETWEEN(1,100)&lt;=70+10, 2, IF(RANDBETWEEN(1,100)&lt;=70+10+10, 3, IF(RANDBETWEEN(1,100)&lt;=70+10+10+10, 4, 5)))),Datos1!$B$66:$C$70,2,FALSE)</f>
        <v>Paid</v>
      </c>
      <c r="F1142" s="1" t="str">
        <f>VLOOKUP(B1142,Datos1!$F$1:$H$52,2,FALSE)</f>
        <v>California</v>
      </c>
      <c r="G1142" s="8">
        <f t="shared" ca="1" si="142"/>
        <v>1160626</v>
      </c>
      <c r="H1142" s="8">
        <f t="shared" ca="1" si="143"/>
        <v>266943.98000000004</v>
      </c>
      <c r="I1142" s="9">
        <f t="shared" ca="1" si="136"/>
        <v>0.23</v>
      </c>
      <c r="J1142" s="1" t="str">
        <f t="shared" si="137"/>
        <v>February</v>
      </c>
      <c r="K1142" s="1">
        <f t="shared" si="138"/>
        <v>2</v>
      </c>
      <c r="L1142" s="1" t="str">
        <f t="shared" si="139"/>
        <v>2022</v>
      </c>
      <c r="M1142" s="1">
        <f t="shared" si="140"/>
        <v>8</v>
      </c>
      <c r="N1142" s="10">
        <f t="shared" si="141"/>
        <v>1</v>
      </c>
    </row>
    <row r="1143" spans="1:14" x14ac:dyDescent="0.25">
      <c r="A1143" s="7">
        <v>44607</v>
      </c>
      <c r="B1143" s="1" t="s">
        <v>31</v>
      </c>
      <c r="C1143" s="1" t="str">
        <f>VLOOKUP(B1143,Datos1!$F$1:$H$52,3,FALSE)</f>
        <v>Small business</v>
      </c>
      <c r="D1143" s="1" t="str">
        <f ca="1">VLOOKUP(IF(RANDBETWEEN(1,100)&lt;=60, 1, IF(RANDBETWEEN(1,100)&lt;=75, 2, 3)),Datos1!$B$62:$C$64,2,FALSE)</f>
        <v>FMCG</v>
      </c>
      <c r="E1143" s="1" t="str">
        <f ca="1">VLOOKUP(IF(RANDBETWEEN(1,100)&lt;=70, 1, IF(RANDBETWEEN(1,100)&lt;=70+10, 2, IF(RANDBETWEEN(1,100)&lt;=70+10+10, 3, IF(RANDBETWEEN(1,100)&lt;=70+10+10+10, 4, 5)))),Datos1!$B$66:$C$70,2,FALSE)</f>
        <v>Paid</v>
      </c>
      <c r="F1143" s="1" t="str">
        <f>VLOOKUP(B1143,Datos1!$F$1:$H$52,2,FALSE)</f>
        <v>Georgia</v>
      </c>
      <c r="G1143" s="8">
        <f t="shared" ca="1" si="142"/>
        <v>223446</v>
      </c>
      <c r="H1143" s="8">
        <f t="shared" ca="1" si="143"/>
        <v>145239.9</v>
      </c>
      <c r="I1143" s="9">
        <f t="shared" ca="1" si="136"/>
        <v>0.65</v>
      </c>
      <c r="J1143" s="1" t="str">
        <f t="shared" si="137"/>
        <v>February</v>
      </c>
      <c r="K1143" s="1">
        <f t="shared" si="138"/>
        <v>2</v>
      </c>
      <c r="L1143" s="1" t="str">
        <f t="shared" si="139"/>
        <v>2022</v>
      </c>
      <c r="M1143" s="1">
        <f t="shared" si="140"/>
        <v>8</v>
      </c>
      <c r="N1143" s="10">
        <f t="shared" si="141"/>
        <v>1</v>
      </c>
    </row>
    <row r="1144" spans="1:14" x14ac:dyDescent="0.25">
      <c r="A1144" s="7">
        <v>44608</v>
      </c>
      <c r="B1144" s="1" t="s">
        <v>28</v>
      </c>
      <c r="C1144" s="1" t="str">
        <f>VLOOKUP(B1144,Datos1!$F$1:$H$52,3,FALSE)</f>
        <v>Corporation</v>
      </c>
      <c r="D1144" s="1" t="str">
        <f ca="1">VLOOKUP(IF(RANDBETWEEN(1,100)&lt;=60, 1, IF(RANDBETWEEN(1,100)&lt;=75, 2, 3)),Datos1!$B$62:$C$64,2,FALSE)</f>
        <v>FMCG</v>
      </c>
      <c r="E1144" s="1" t="str">
        <f ca="1">VLOOKUP(IF(RANDBETWEEN(1,100)&lt;=70, 1, IF(RANDBETWEEN(1,100)&lt;=70+10, 2, IF(RANDBETWEEN(1,100)&lt;=70+10+10, 3, IF(RANDBETWEEN(1,100)&lt;=70+10+10+10, 4, 5)))),Datos1!$B$66:$C$70,2,FALSE)</f>
        <v>Paid</v>
      </c>
      <c r="F1144" s="1" t="str">
        <f>VLOOKUP(B1144,Datos1!$F$1:$H$52,2,FALSE)</f>
        <v>Texas</v>
      </c>
      <c r="G1144" s="8">
        <f t="shared" ca="1" si="142"/>
        <v>1666035</v>
      </c>
      <c r="H1144" s="8">
        <f t="shared" ca="1" si="143"/>
        <v>766376.1</v>
      </c>
      <c r="I1144" s="9">
        <f t="shared" ca="1" si="136"/>
        <v>0.46</v>
      </c>
      <c r="J1144" s="1" t="str">
        <f t="shared" si="137"/>
        <v>February</v>
      </c>
      <c r="K1144" s="1">
        <f t="shared" si="138"/>
        <v>2</v>
      </c>
      <c r="L1144" s="1" t="str">
        <f t="shared" si="139"/>
        <v>2022</v>
      </c>
      <c r="M1144" s="1">
        <f t="shared" si="140"/>
        <v>8</v>
      </c>
      <c r="N1144" s="10">
        <f t="shared" si="141"/>
        <v>1</v>
      </c>
    </row>
    <row r="1145" spans="1:14" x14ac:dyDescent="0.25">
      <c r="A1145" s="7">
        <v>44609</v>
      </c>
      <c r="B1145" s="1" t="s">
        <v>29</v>
      </c>
      <c r="C1145" s="1" t="str">
        <f>VLOOKUP(B1145,Datos1!$F$1:$H$52,3,FALSE)</f>
        <v>Corporation</v>
      </c>
      <c r="D1145" s="1" t="str">
        <f ca="1">VLOOKUP(IF(RANDBETWEEN(1,100)&lt;=60, 1, IF(RANDBETWEEN(1,100)&lt;=75, 2, 3)),Datos1!$B$62:$C$64,2,FALSE)</f>
        <v>FMCG</v>
      </c>
      <c r="E1145" s="1" t="str">
        <f ca="1">VLOOKUP(IF(RANDBETWEEN(1,100)&lt;=70, 1, IF(RANDBETWEEN(1,100)&lt;=70+10, 2, IF(RANDBETWEEN(1,100)&lt;=70+10+10, 3, IF(RANDBETWEEN(1,100)&lt;=70+10+10+10, 4, 5)))),Datos1!$B$66:$C$70,2,FALSE)</f>
        <v>Paid</v>
      </c>
      <c r="F1145" s="1" t="str">
        <f>VLOOKUP(B1145,Datos1!$F$1:$H$52,2,FALSE)</f>
        <v>Florida</v>
      </c>
      <c r="G1145" s="8">
        <f t="shared" ca="1" si="142"/>
        <v>987633</v>
      </c>
      <c r="H1145" s="8">
        <f t="shared" ca="1" si="143"/>
        <v>622208.79</v>
      </c>
      <c r="I1145" s="9">
        <f t="shared" ca="1" si="136"/>
        <v>0.63</v>
      </c>
      <c r="J1145" s="1" t="str">
        <f t="shared" si="137"/>
        <v>February</v>
      </c>
      <c r="K1145" s="1">
        <f t="shared" si="138"/>
        <v>2</v>
      </c>
      <c r="L1145" s="1" t="str">
        <f t="shared" si="139"/>
        <v>2022</v>
      </c>
      <c r="M1145" s="1">
        <f t="shared" si="140"/>
        <v>8</v>
      </c>
      <c r="N1145" s="10">
        <f t="shared" si="141"/>
        <v>1</v>
      </c>
    </row>
    <row r="1146" spans="1:14" x14ac:dyDescent="0.25">
      <c r="A1146" s="7">
        <v>44610</v>
      </c>
      <c r="B1146" s="1" t="s">
        <v>53</v>
      </c>
      <c r="C1146" s="1" t="str">
        <f>VLOOKUP(B1146,Datos1!$F$1:$H$52,3,FALSE)</f>
        <v>Medium-sized business</v>
      </c>
      <c r="D1146" s="1" t="str">
        <f ca="1">VLOOKUP(IF(RANDBETWEEN(1,100)&lt;=60, 1, IF(RANDBETWEEN(1,100)&lt;=75, 2, 3)),Datos1!$B$62:$C$64,2,FALSE)</f>
        <v>FMCG</v>
      </c>
      <c r="E1146" s="1" t="str">
        <f ca="1">VLOOKUP(IF(RANDBETWEEN(1,100)&lt;=70, 1, IF(RANDBETWEEN(1,100)&lt;=70+10, 2, IF(RANDBETWEEN(1,100)&lt;=70+10+10, 3, IF(RANDBETWEEN(1,100)&lt;=70+10+10+10, 4, 5)))),Datos1!$B$66:$C$70,2,FALSE)</f>
        <v>Paid</v>
      </c>
      <c r="F1146" s="1" t="str">
        <f>VLOOKUP(B1146,Datos1!$F$1:$H$52,2,FALSE)</f>
        <v>Florida</v>
      </c>
      <c r="G1146" s="8">
        <f t="shared" ca="1" si="142"/>
        <v>466203</v>
      </c>
      <c r="H1146" s="8">
        <f t="shared" ca="1" si="143"/>
        <v>284383.83</v>
      </c>
      <c r="I1146" s="9">
        <f t="shared" ca="1" si="136"/>
        <v>0.61</v>
      </c>
      <c r="J1146" s="1" t="str">
        <f t="shared" si="137"/>
        <v>February</v>
      </c>
      <c r="K1146" s="1">
        <f t="shared" si="138"/>
        <v>2</v>
      </c>
      <c r="L1146" s="1" t="str">
        <f t="shared" si="139"/>
        <v>2022</v>
      </c>
      <c r="M1146" s="1">
        <f t="shared" si="140"/>
        <v>8</v>
      </c>
      <c r="N1146" s="10">
        <f t="shared" si="141"/>
        <v>1</v>
      </c>
    </row>
    <row r="1147" spans="1:14" x14ac:dyDescent="0.25">
      <c r="A1147" s="7">
        <v>44611</v>
      </c>
      <c r="B1147" s="1" t="s">
        <v>61</v>
      </c>
      <c r="C1147" s="1" t="str">
        <f>VLOOKUP(B1147,Datos1!$F$1:$H$52,3,FALSE)</f>
        <v>Corporation</v>
      </c>
      <c r="D1147" s="1" t="str">
        <f ca="1">VLOOKUP(IF(RANDBETWEEN(1,100)&lt;=60, 1, IF(RANDBETWEEN(1,100)&lt;=75, 2, 3)),Datos1!$B$62:$C$64,2,FALSE)</f>
        <v>FMCG</v>
      </c>
      <c r="E1147" s="1" t="str">
        <f ca="1">VLOOKUP(IF(RANDBETWEEN(1,100)&lt;=70, 1, IF(RANDBETWEEN(1,100)&lt;=70+10, 2, IF(RANDBETWEEN(1,100)&lt;=70+10+10, 3, IF(RANDBETWEEN(1,100)&lt;=70+10+10+10, 4, 5)))),Datos1!$B$66:$C$70,2,FALSE)</f>
        <v>Paid</v>
      </c>
      <c r="F1147" s="1" t="str">
        <f>VLOOKUP(B1147,Datos1!$F$1:$H$52,2,FALSE)</f>
        <v>Washington</v>
      </c>
      <c r="G1147" s="8">
        <f t="shared" ca="1" si="142"/>
        <v>858993</v>
      </c>
      <c r="H1147" s="8">
        <f t="shared" ca="1" si="143"/>
        <v>369366.99</v>
      </c>
      <c r="I1147" s="9">
        <f t="shared" ca="1" si="136"/>
        <v>0.43</v>
      </c>
      <c r="J1147" s="1" t="str">
        <f t="shared" si="137"/>
        <v>February</v>
      </c>
      <c r="K1147" s="1">
        <f t="shared" si="138"/>
        <v>2</v>
      </c>
      <c r="L1147" s="1" t="str">
        <f t="shared" si="139"/>
        <v>2022</v>
      </c>
      <c r="M1147" s="1">
        <f t="shared" si="140"/>
        <v>8</v>
      </c>
      <c r="N1147" s="10">
        <f t="shared" si="141"/>
        <v>1</v>
      </c>
    </row>
    <row r="1148" spans="1:14" x14ac:dyDescent="0.25">
      <c r="A1148" s="7">
        <v>44612</v>
      </c>
      <c r="B1148" s="1" t="s">
        <v>43</v>
      </c>
      <c r="C1148" s="1" t="str">
        <f>VLOOKUP(B1148,Datos1!$F$1:$H$52,3,FALSE)</f>
        <v>Corporation</v>
      </c>
      <c r="D1148" s="1" t="str">
        <f ca="1">VLOOKUP(IF(RANDBETWEEN(1,100)&lt;=60, 1, IF(RANDBETWEEN(1,100)&lt;=75, 2, 3)),Datos1!$B$62:$C$64,2,FALSE)</f>
        <v>Contract Manufacturing</v>
      </c>
      <c r="E1148" s="1" t="str">
        <f ca="1">VLOOKUP(IF(RANDBETWEEN(1,100)&lt;=70, 1, IF(RANDBETWEEN(1,100)&lt;=70+10, 2, IF(RANDBETWEEN(1,100)&lt;=70+10+10, 3, IF(RANDBETWEEN(1,100)&lt;=70+10+10+10, 4, 5)))),Datos1!$B$66:$C$70,2,FALSE)</f>
        <v>Overdue</v>
      </c>
      <c r="F1148" s="1" t="str">
        <f>VLOOKUP(B1148,Datos1!$F$1:$H$52,2,FALSE)</f>
        <v>Massachusetts</v>
      </c>
      <c r="G1148" s="8">
        <f t="shared" ca="1" si="142"/>
        <v>963794</v>
      </c>
      <c r="H1148" s="8">
        <f t="shared" ca="1" si="143"/>
        <v>366241.72000000003</v>
      </c>
      <c r="I1148" s="9">
        <f t="shared" ca="1" si="136"/>
        <v>0.38</v>
      </c>
      <c r="J1148" s="1" t="str">
        <f t="shared" si="137"/>
        <v>February</v>
      </c>
      <c r="K1148" s="1">
        <f t="shared" si="138"/>
        <v>2</v>
      </c>
      <c r="L1148" s="1" t="str">
        <f t="shared" si="139"/>
        <v>2022</v>
      </c>
      <c r="M1148" s="1">
        <f t="shared" si="140"/>
        <v>8</v>
      </c>
      <c r="N1148" s="10">
        <f t="shared" si="141"/>
        <v>1</v>
      </c>
    </row>
    <row r="1149" spans="1:14" x14ac:dyDescent="0.25">
      <c r="A1149" s="7">
        <v>44613</v>
      </c>
      <c r="B1149" s="1" t="s">
        <v>44</v>
      </c>
      <c r="C1149" s="1" t="str">
        <f>VLOOKUP(B1149,Datos1!$F$1:$H$52,3,FALSE)</f>
        <v>Corporation</v>
      </c>
      <c r="D1149" s="1" t="str">
        <f ca="1">VLOOKUP(IF(RANDBETWEEN(1,100)&lt;=60, 1, IF(RANDBETWEEN(1,100)&lt;=75, 2, 3)),Datos1!$B$62:$C$64,2,FALSE)</f>
        <v>Contract Manufacturing</v>
      </c>
      <c r="E1149" s="1" t="str">
        <f ca="1">VLOOKUP(IF(RANDBETWEEN(1,100)&lt;=70, 1, IF(RANDBETWEEN(1,100)&lt;=70+10, 2, IF(RANDBETWEEN(1,100)&lt;=70+10+10, 3, IF(RANDBETWEEN(1,100)&lt;=70+10+10+10, 4, 5)))),Datos1!$B$66:$C$70,2,FALSE)</f>
        <v>Paid</v>
      </c>
      <c r="F1149" s="1" t="str">
        <f>VLOOKUP(B1149,Datos1!$F$1:$H$52,2,FALSE)</f>
        <v>Arizona</v>
      </c>
      <c r="G1149" s="8">
        <f t="shared" ca="1" si="142"/>
        <v>1473476</v>
      </c>
      <c r="H1149" s="8">
        <f t="shared" ca="1" si="143"/>
        <v>471512.32000000001</v>
      </c>
      <c r="I1149" s="9">
        <f t="shared" ca="1" si="136"/>
        <v>0.32</v>
      </c>
      <c r="J1149" s="1" t="str">
        <f t="shared" si="137"/>
        <v>February</v>
      </c>
      <c r="K1149" s="1">
        <f t="shared" si="138"/>
        <v>2</v>
      </c>
      <c r="L1149" s="1" t="str">
        <f t="shared" si="139"/>
        <v>2022</v>
      </c>
      <c r="M1149" s="1">
        <f t="shared" si="140"/>
        <v>9</v>
      </c>
      <c r="N1149" s="10">
        <f t="shared" si="141"/>
        <v>1</v>
      </c>
    </row>
    <row r="1150" spans="1:14" x14ac:dyDescent="0.25">
      <c r="A1150" s="7">
        <v>44614</v>
      </c>
      <c r="B1150" s="1" t="s">
        <v>58</v>
      </c>
      <c r="C1150" s="1" t="str">
        <f>VLOOKUP(B1150,Datos1!$F$1:$H$52,3,FALSE)</f>
        <v>Corporation</v>
      </c>
      <c r="D1150" s="1" t="str">
        <f ca="1">VLOOKUP(IF(RANDBETWEEN(1,100)&lt;=60, 1, IF(RANDBETWEEN(1,100)&lt;=75, 2, 3)),Datos1!$B$62:$C$64,2,FALSE)</f>
        <v>FMCG</v>
      </c>
      <c r="E115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50" s="1" t="str">
        <f>VLOOKUP(B1150,Datos1!$F$1:$H$52,2,FALSE)</f>
        <v>Míchigan</v>
      </c>
      <c r="G1150" s="8">
        <f t="shared" ca="1" si="142"/>
        <v>743432</v>
      </c>
      <c r="H1150" s="8">
        <f t="shared" ca="1" si="143"/>
        <v>304807.12</v>
      </c>
      <c r="I1150" s="9">
        <f t="shared" ca="1" si="136"/>
        <v>0.41</v>
      </c>
      <c r="J1150" s="1" t="str">
        <f t="shared" si="137"/>
        <v>February</v>
      </c>
      <c r="K1150" s="1">
        <f t="shared" si="138"/>
        <v>2</v>
      </c>
      <c r="L1150" s="1" t="str">
        <f t="shared" si="139"/>
        <v>2022</v>
      </c>
      <c r="M1150" s="1">
        <f t="shared" si="140"/>
        <v>9</v>
      </c>
      <c r="N1150" s="10">
        <f t="shared" si="141"/>
        <v>1</v>
      </c>
    </row>
    <row r="1151" spans="1:14" x14ac:dyDescent="0.25">
      <c r="A1151" s="7">
        <v>44615</v>
      </c>
      <c r="B1151" s="1" t="s">
        <v>22</v>
      </c>
      <c r="C1151" s="1" t="str">
        <f>VLOOKUP(B1151,Datos1!$F$1:$H$52,3,FALSE)</f>
        <v>Corporation</v>
      </c>
      <c r="D1151" s="1" t="str">
        <f ca="1">VLOOKUP(IF(RANDBETWEEN(1,100)&lt;=60, 1, IF(RANDBETWEEN(1,100)&lt;=75, 2, 3)),Datos1!$B$62:$C$64,2,FALSE)</f>
        <v>Industrial cereal products</v>
      </c>
      <c r="E1151" s="1" t="str">
        <f ca="1">VLOOKUP(IF(RANDBETWEEN(1,100)&lt;=70, 1, IF(RANDBETWEEN(1,100)&lt;=70+10, 2, IF(RANDBETWEEN(1,100)&lt;=70+10+10, 3, IF(RANDBETWEEN(1,100)&lt;=70+10+10+10, 4, 5)))),Datos1!$B$66:$C$70,2,FALSE)</f>
        <v>Paid</v>
      </c>
      <c r="F1151" s="1" t="str">
        <f>VLOOKUP(B1151,Datos1!$F$1:$H$52,2,FALSE)</f>
        <v>Míchigan</v>
      </c>
      <c r="G1151" s="8">
        <f t="shared" ca="1" si="142"/>
        <v>544105</v>
      </c>
      <c r="H1151" s="8">
        <f t="shared" ca="1" si="143"/>
        <v>119703.1</v>
      </c>
      <c r="I1151" s="9">
        <f t="shared" ca="1" si="136"/>
        <v>0.22</v>
      </c>
      <c r="J1151" s="1" t="str">
        <f t="shared" si="137"/>
        <v>February</v>
      </c>
      <c r="K1151" s="1">
        <f t="shared" si="138"/>
        <v>2</v>
      </c>
      <c r="L1151" s="1" t="str">
        <f t="shared" si="139"/>
        <v>2022</v>
      </c>
      <c r="M1151" s="1">
        <f t="shared" si="140"/>
        <v>9</v>
      </c>
      <c r="N1151" s="10">
        <f t="shared" si="141"/>
        <v>1</v>
      </c>
    </row>
    <row r="1152" spans="1:14" x14ac:dyDescent="0.25">
      <c r="A1152" s="7">
        <v>44616</v>
      </c>
      <c r="B1152" s="1" t="s">
        <v>51</v>
      </c>
      <c r="C1152" s="1" t="str">
        <f>VLOOKUP(B1152,Datos1!$F$1:$H$52,3,FALSE)</f>
        <v>Corporation</v>
      </c>
      <c r="D1152" s="1" t="str">
        <f ca="1">VLOOKUP(IF(RANDBETWEEN(1,100)&lt;=60, 1, IF(RANDBETWEEN(1,100)&lt;=75, 2, 3)),Datos1!$B$62:$C$64,2,FALSE)</f>
        <v>FMCG</v>
      </c>
      <c r="E1152" s="1" t="str">
        <f ca="1">VLOOKUP(IF(RANDBETWEEN(1,100)&lt;=70, 1, IF(RANDBETWEEN(1,100)&lt;=70+10, 2, IF(RANDBETWEEN(1,100)&lt;=70+10+10, 3, IF(RANDBETWEEN(1,100)&lt;=70+10+10+10, 4, 5)))),Datos1!$B$66:$C$70,2,FALSE)</f>
        <v>Paid</v>
      </c>
      <c r="F1152" s="1" t="str">
        <f>VLOOKUP(B1152,Datos1!$F$1:$H$52,2,FALSE)</f>
        <v>California</v>
      </c>
      <c r="G1152" s="8">
        <f t="shared" ca="1" si="142"/>
        <v>940320</v>
      </c>
      <c r="H1152" s="8">
        <f t="shared" ca="1" si="143"/>
        <v>338515.20000000001</v>
      </c>
      <c r="I1152" s="9">
        <f t="shared" ca="1" si="136"/>
        <v>0.36</v>
      </c>
      <c r="J1152" s="1" t="str">
        <f t="shared" si="137"/>
        <v>February</v>
      </c>
      <c r="K1152" s="1">
        <f t="shared" si="138"/>
        <v>2</v>
      </c>
      <c r="L1152" s="1" t="str">
        <f t="shared" si="139"/>
        <v>2022</v>
      </c>
      <c r="M1152" s="1">
        <f t="shared" si="140"/>
        <v>9</v>
      </c>
      <c r="N1152" s="10">
        <f t="shared" si="141"/>
        <v>1</v>
      </c>
    </row>
    <row r="1153" spans="1:14" x14ac:dyDescent="0.25">
      <c r="A1153" s="7">
        <v>44617</v>
      </c>
      <c r="B1153" s="1" t="s">
        <v>60</v>
      </c>
      <c r="C1153" s="1" t="str">
        <f>VLOOKUP(B1153,Datos1!$F$1:$H$52,3,FALSE)</f>
        <v>Medium-sized business</v>
      </c>
      <c r="D1153" s="1" t="str">
        <f ca="1">VLOOKUP(IF(RANDBETWEEN(1,100)&lt;=60, 1, IF(RANDBETWEEN(1,100)&lt;=75, 2, 3)),Datos1!$B$62:$C$64,2,FALSE)</f>
        <v>Contract Manufacturing</v>
      </c>
      <c r="E115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53" s="1" t="str">
        <f>VLOOKUP(B1153,Datos1!$F$1:$H$52,2,FALSE)</f>
        <v>Virginia</v>
      </c>
      <c r="G1153" s="8">
        <f t="shared" ca="1" si="142"/>
        <v>483079</v>
      </c>
      <c r="H1153" s="8">
        <f t="shared" ca="1" si="143"/>
        <v>149754.49</v>
      </c>
      <c r="I1153" s="9">
        <f t="shared" ca="1" si="136"/>
        <v>0.31</v>
      </c>
      <c r="J1153" s="1" t="str">
        <f t="shared" si="137"/>
        <v>February</v>
      </c>
      <c r="K1153" s="1">
        <f t="shared" si="138"/>
        <v>2</v>
      </c>
      <c r="L1153" s="1" t="str">
        <f t="shared" si="139"/>
        <v>2022</v>
      </c>
      <c r="M1153" s="1">
        <f t="shared" si="140"/>
        <v>9</v>
      </c>
      <c r="N1153" s="10">
        <f t="shared" si="141"/>
        <v>1</v>
      </c>
    </row>
    <row r="1154" spans="1:14" x14ac:dyDescent="0.25">
      <c r="A1154" s="7">
        <v>44618</v>
      </c>
      <c r="B1154" s="1" t="s">
        <v>53</v>
      </c>
      <c r="C1154" s="1" t="str">
        <f>VLOOKUP(B1154,Datos1!$F$1:$H$52,3,FALSE)</f>
        <v>Medium-sized business</v>
      </c>
      <c r="D1154" s="1" t="str">
        <f ca="1">VLOOKUP(IF(RANDBETWEEN(1,100)&lt;=60, 1, IF(RANDBETWEEN(1,100)&lt;=75, 2, 3)),Datos1!$B$62:$C$64,2,FALSE)</f>
        <v>FMCG</v>
      </c>
      <c r="E1154" s="1" t="str">
        <f ca="1">VLOOKUP(IF(RANDBETWEEN(1,100)&lt;=70, 1, IF(RANDBETWEEN(1,100)&lt;=70+10, 2, IF(RANDBETWEEN(1,100)&lt;=70+10+10, 3, IF(RANDBETWEEN(1,100)&lt;=70+10+10+10, 4, 5)))),Datos1!$B$66:$C$70,2,FALSE)</f>
        <v>Paid</v>
      </c>
      <c r="F1154" s="1" t="str">
        <f>VLOOKUP(B1154,Datos1!$F$1:$H$52,2,FALSE)</f>
        <v>Florida</v>
      </c>
      <c r="G1154" s="8">
        <f t="shared" ca="1" si="142"/>
        <v>315813</v>
      </c>
      <c r="H1154" s="8">
        <f t="shared" ca="1" si="143"/>
        <v>161064.63</v>
      </c>
      <c r="I1154" s="9">
        <f t="shared" ref="I1154:I1217" ca="1" si="144">IF(D1154="FMCG",(RANDBETWEEN(35,65)/100),IF(D1154="Industrial cereal products",(RANDBETWEEN(15,35)/100),(RANDBETWEEN(20,40)/100)))</f>
        <v>0.51</v>
      </c>
      <c r="J1154" s="1" t="str">
        <f t="shared" ref="J1154:J1217" si="145">IF(TEXT(A1154,"MMMM")="enero","January",IF(TEXT(A1154,"MMMM")="febrero","February",IF(TEXT(A1154,"MMMM")="marzo","March",IF(TEXT(A1154,"MMMM")="abril","April",
IF(TEXT(A1154,"MMMM")="mayo","May",IF(TEXT(A1154,"MMMM")="junio","June",IF(TEXT(A1154,"MMMM")="julio","July",IF(TEXT(A1154,"MMMM")="agosto","August",
IF(TEXT(A1154,"MMMM")="Septiembre","September",IF(TEXT(A1154,"MMMM")="Octubre","October",IF(TEXT(A1154,"MMMM")="noviembre","November","December")))))))))))</f>
        <v>February</v>
      </c>
      <c r="K1154" s="1">
        <f t="shared" ref="K1154:K1217" si="146">MONTH(A1154)</f>
        <v>2</v>
      </c>
      <c r="L1154" s="1" t="str">
        <f t="shared" ref="L1154:L1217" si="147">TEXT(A1154,"AAAA")</f>
        <v>2022</v>
      </c>
      <c r="M1154" s="1">
        <f t="shared" ref="M1154:M1217" si="148">WEEKNUM(A1154,2)</f>
        <v>9</v>
      </c>
      <c r="N1154" s="10">
        <f t="shared" ref="N1154:N1217" si="149">INT((MONTH(A1154)-1)/3)+1</f>
        <v>1</v>
      </c>
    </row>
    <row r="1155" spans="1:14" x14ac:dyDescent="0.25">
      <c r="A1155" s="7">
        <v>44619</v>
      </c>
      <c r="B1155" s="1" t="s">
        <v>47</v>
      </c>
      <c r="C1155" s="1" t="str">
        <f>VLOOKUP(B1155,Datos1!$F$1:$H$52,3,FALSE)</f>
        <v>Medium-sized business</v>
      </c>
      <c r="D1155" s="1" t="str">
        <f ca="1">VLOOKUP(IF(RANDBETWEEN(1,100)&lt;=60, 1, IF(RANDBETWEEN(1,100)&lt;=75, 2, 3)),Datos1!$B$62:$C$64,2,FALSE)</f>
        <v>FMCG</v>
      </c>
      <c r="E1155" s="1" t="str">
        <f ca="1">VLOOKUP(IF(RANDBETWEEN(1,100)&lt;=70, 1, IF(RANDBETWEEN(1,100)&lt;=70+10, 2, IF(RANDBETWEEN(1,100)&lt;=70+10+10, 3, IF(RANDBETWEEN(1,100)&lt;=70+10+10+10, 4, 5)))),Datos1!$B$66:$C$70,2,FALSE)</f>
        <v>Paid</v>
      </c>
      <c r="F1155" s="1" t="str">
        <f>VLOOKUP(B1155,Datos1!$F$1:$H$52,2,FALSE)</f>
        <v>Misuri</v>
      </c>
      <c r="G1155" s="8">
        <f t="shared" ref="G1155:G1218" ca="1" si="150">IF(C1155="Small business",RANDBETWEEN(70000,250000),IF(C1155="Medium-sized business",RANDBETWEEN(250000,500000),RANDBETWEEN(500000,1800000)))</f>
        <v>492965</v>
      </c>
      <c r="H1155" s="8">
        <f t="shared" ref="H1155:H1218" ca="1" si="151">G1155*I1155</f>
        <v>266201.10000000003</v>
      </c>
      <c r="I1155" s="9">
        <f t="shared" ca="1" si="144"/>
        <v>0.54</v>
      </c>
      <c r="J1155" s="1" t="str">
        <f t="shared" si="145"/>
        <v>February</v>
      </c>
      <c r="K1155" s="1">
        <f t="shared" si="146"/>
        <v>2</v>
      </c>
      <c r="L1155" s="1" t="str">
        <f t="shared" si="147"/>
        <v>2022</v>
      </c>
      <c r="M1155" s="1">
        <f t="shared" si="148"/>
        <v>9</v>
      </c>
      <c r="N1155" s="10">
        <f t="shared" si="149"/>
        <v>1</v>
      </c>
    </row>
    <row r="1156" spans="1:14" x14ac:dyDescent="0.25">
      <c r="A1156" s="7">
        <v>44620</v>
      </c>
      <c r="B1156" s="1" t="s">
        <v>6</v>
      </c>
      <c r="C1156" s="1" t="str">
        <f>VLOOKUP(B1156,Datos1!$F$1:$H$52,3,FALSE)</f>
        <v>Corporation</v>
      </c>
      <c r="D1156" s="1" t="str">
        <f ca="1">VLOOKUP(IF(RANDBETWEEN(1,100)&lt;=60, 1, IF(RANDBETWEEN(1,100)&lt;=75, 2, 3)),Datos1!$B$62:$C$64,2,FALSE)</f>
        <v>FMCG</v>
      </c>
      <c r="E1156" s="1" t="str">
        <f ca="1">VLOOKUP(IF(RANDBETWEEN(1,100)&lt;=70, 1, IF(RANDBETWEEN(1,100)&lt;=70+10, 2, IF(RANDBETWEEN(1,100)&lt;=70+10+10, 3, IF(RANDBETWEEN(1,100)&lt;=70+10+10+10, 4, 5)))),Datos1!$B$66:$C$70,2,FALSE)</f>
        <v>Paid</v>
      </c>
      <c r="F1156" s="1" t="str">
        <f>VLOOKUP(B1156,Datos1!$F$1:$H$52,2,FALSE)</f>
        <v>Washington</v>
      </c>
      <c r="G1156" s="8">
        <f t="shared" ca="1" si="150"/>
        <v>1689449</v>
      </c>
      <c r="H1156" s="8">
        <f t="shared" ca="1" si="151"/>
        <v>641990.62</v>
      </c>
      <c r="I1156" s="9">
        <f t="shared" ca="1" si="144"/>
        <v>0.38</v>
      </c>
      <c r="J1156" s="1" t="str">
        <f t="shared" si="145"/>
        <v>February</v>
      </c>
      <c r="K1156" s="1">
        <f t="shared" si="146"/>
        <v>2</v>
      </c>
      <c r="L1156" s="1" t="str">
        <f t="shared" si="147"/>
        <v>2022</v>
      </c>
      <c r="M1156" s="1">
        <f t="shared" si="148"/>
        <v>10</v>
      </c>
      <c r="N1156" s="10">
        <f t="shared" si="149"/>
        <v>1</v>
      </c>
    </row>
    <row r="1157" spans="1:14" x14ac:dyDescent="0.25">
      <c r="A1157" s="7">
        <v>44621</v>
      </c>
      <c r="B1157" s="1" t="s">
        <v>37</v>
      </c>
      <c r="C1157" s="1" t="str">
        <f>VLOOKUP(B1157,Datos1!$F$1:$H$52,3,FALSE)</f>
        <v>Small business</v>
      </c>
      <c r="D1157" s="1" t="str">
        <f ca="1">VLOOKUP(IF(RANDBETWEEN(1,100)&lt;=60, 1, IF(RANDBETWEEN(1,100)&lt;=75, 2, 3)),Datos1!$B$62:$C$64,2,FALSE)</f>
        <v>FMCG</v>
      </c>
      <c r="E1157" s="1" t="str">
        <f ca="1">VLOOKUP(IF(RANDBETWEEN(1,100)&lt;=70, 1, IF(RANDBETWEEN(1,100)&lt;=70+10, 2, IF(RANDBETWEEN(1,100)&lt;=70+10+10, 3, IF(RANDBETWEEN(1,100)&lt;=70+10+10+10, 4, 5)))),Datos1!$B$66:$C$70,2,FALSE)</f>
        <v>Paid</v>
      </c>
      <c r="F1157" s="1" t="str">
        <f>VLOOKUP(B1157,Datos1!$F$1:$H$52,2,FALSE)</f>
        <v>Massachusetts</v>
      </c>
      <c r="G1157" s="8">
        <f t="shared" ca="1" si="150"/>
        <v>137366</v>
      </c>
      <c r="H1157" s="8">
        <f t="shared" ca="1" si="151"/>
        <v>71430.320000000007</v>
      </c>
      <c r="I1157" s="9">
        <f t="shared" ca="1" si="144"/>
        <v>0.52</v>
      </c>
      <c r="J1157" s="1" t="str">
        <f t="shared" si="145"/>
        <v>March</v>
      </c>
      <c r="K1157" s="1">
        <f t="shared" si="146"/>
        <v>3</v>
      </c>
      <c r="L1157" s="1" t="str">
        <f t="shared" si="147"/>
        <v>2022</v>
      </c>
      <c r="M1157" s="1">
        <f t="shared" si="148"/>
        <v>10</v>
      </c>
      <c r="N1157" s="10">
        <f t="shared" si="149"/>
        <v>1</v>
      </c>
    </row>
    <row r="1158" spans="1:14" x14ac:dyDescent="0.25">
      <c r="A1158" s="7">
        <v>44622</v>
      </c>
      <c r="B1158" s="1" t="s">
        <v>27</v>
      </c>
      <c r="C1158" s="1" t="str">
        <f>VLOOKUP(B1158,Datos1!$F$1:$H$52,3,FALSE)</f>
        <v>Corporation</v>
      </c>
      <c r="D1158" s="1" t="str">
        <f ca="1">VLOOKUP(IF(RANDBETWEEN(1,100)&lt;=60, 1, IF(RANDBETWEEN(1,100)&lt;=75, 2, 3)),Datos1!$B$62:$C$64,2,FALSE)</f>
        <v>Contract Manufacturing</v>
      </c>
      <c r="E1158" s="1" t="str">
        <f ca="1">VLOOKUP(IF(RANDBETWEEN(1,100)&lt;=70, 1, IF(RANDBETWEEN(1,100)&lt;=70+10, 2, IF(RANDBETWEEN(1,100)&lt;=70+10+10, 3, IF(RANDBETWEEN(1,100)&lt;=70+10+10+10, 4, 5)))),Datos1!$B$66:$C$70,2,FALSE)</f>
        <v>Paid</v>
      </c>
      <c r="F1158" s="1" t="str">
        <f>VLOOKUP(B1158,Datos1!$F$1:$H$52,2,FALSE)</f>
        <v>Virginia</v>
      </c>
      <c r="G1158" s="8">
        <f t="shared" ca="1" si="150"/>
        <v>1389516</v>
      </c>
      <c r="H1158" s="8">
        <f t="shared" ca="1" si="151"/>
        <v>277903.2</v>
      </c>
      <c r="I1158" s="9">
        <f t="shared" ca="1" si="144"/>
        <v>0.2</v>
      </c>
      <c r="J1158" s="1" t="str">
        <f t="shared" si="145"/>
        <v>March</v>
      </c>
      <c r="K1158" s="1">
        <f t="shared" si="146"/>
        <v>3</v>
      </c>
      <c r="L1158" s="1" t="str">
        <f t="shared" si="147"/>
        <v>2022</v>
      </c>
      <c r="M1158" s="1">
        <f t="shared" si="148"/>
        <v>10</v>
      </c>
      <c r="N1158" s="10">
        <f t="shared" si="149"/>
        <v>1</v>
      </c>
    </row>
    <row r="1159" spans="1:14" x14ac:dyDescent="0.25">
      <c r="A1159" s="7">
        <v>44623</v>
      </c>
      <c r="B1159" s="1" t="s">
        <v>15</v>
      </c>
      <c r="C1159" s="1" t="str">
        <f>VLOOKUP(B1159,Datos1!$F$1:$H$52,3,FALSE)</f>
        <v>Medium-sized business</v>
      </c>
      <c r="D1159" s="1" t="str">
        <f ca="1">VLOOKUP(IF(RANDBETWEEN(1,100)&lt;=60, 1, IF(RANDBETWEEN(1,100)&lt;=75, 2, 3)),Datos1!$B$62:$C$64,2,FALSE)</f>
        <v>FMCG</v>
      </c>
      <c r="E1159" s="1" t="str">
        <f ca="1">VLOOKUP(IF(RANDBETWEEN(1,100)&lt;=70, 1, IF(RANDBETWEEN(1,100)&lt;=70+10, 2, IF(RANDBETWEEN(1,100)&lt;=70+10+10, 3, IF(RANDBETWEEN(1,100)&lt;=70+10+10+10, 4, 5)))),Datos1!$B$66:$C$70,2,FALSE)</f>
        <v>Paid</v>
      </c>
      <c r="F1159" s="1" t="str">
        <f>VLOOKUP(B1159,Datos1!$F$1:$H$52,2,FALSE)</f>
        <v>Míchigan</v>
      </c>
      <c r="G1159" s="8">
        <f t="shared" ca="1" si="150"/>
        <v>497351</v>
      </c>
      <c r="H1159" s="8">
        <f t="shared" ca="1" si="151"/>
        <v>238728.47999999998</v>
      </c>
      <c r="I1159" s="9">
        <f t="shared" ca="1" si="144"/>
        <v>0.48</v>
      </c>
      <c r="J1159" s="1" t="str">
        <f t="shared" si="145"/>
        <v>March</v>
      </c>
      <c r="K1159" s="1">
        <f t="shared" si="146"/>
        <v>3</v>
      </c>
      <c r="L1159" s="1" t="str">
        <f t="shared" si="147"/>
        <v>2022</v>
      </c>
      <c r="M1159" s="1">
        <f t="shared" si="148"/>
        <v>10</v>
      </c>
      <c r="N1159" s="10">
        <f t="shared" si="149"/>
        <v>1</v>
      </c>
    </row>
    <row r="1160" spans="1:14" x14ac:dyDescent="0.25">
      <c r="A1160" s="7">
        <v>44624</v>
      </c>
      <c r="B1160" s="1" t="s">
        <v>30</v>
      </c>
      <c r="C1160" s="1" t="str">
        <f>VLOOKUP(B1160,Datos1!$F$1:$H$52,3,FALSE)</f>
        <v>Medium-sized business</v>
      </c>
      <c r="D1160" s="1" t="str">
        <f ca="1">VLOOKUP(IF(RANDBETWEEN(1,100)&lt;=60, 1, IF(RANDBETWEEN(1,100)&lt;=75, 2, 3)),Datos1!$B$62:$C$64,2,FALSE)</f>
        <v>FMCG</v>
      </c>
      <c r="E1160" s="1" t="str">
        <f ca="1">VLOOKUP(IF(RANDBETWEEN(1,100)&lt;=70, 1, IF(RANDBETWEEN(1,100)&lt;=70+10, 2, IF(RANDBETWEEN(1,100)&lt;=70+10+10, 3, IF(RANDBETWEEN(1,100)&lt;=70+10+10+10, 4, 5)))),Datos1!$B$66:$C$70,2,FALSE)</f>
        <v>Paid</v>
      </c>
      <c r="F1160" s="1" t="str">
        <f>VLOOKUP(B1160,Datos1!$F$1:$H$52,2,FALSE)</f>
        <v>Washington</v>
      </c>
      <c r="G1160" s="8">
        <f t="shared" ca="1" si="150"/>
        <v>353993</v>
      </c>
      <c r="H1160" s="8">
        <f t="shared" ca="1" si="151"/>
        <v>194696.15000000002</v>
      </c>
      <c r="I1160" s="9">
        <f t="shared" ca="1" si="144"/>
        <v>0.55000000000000004</v>
      </c>
      <c r="J1160" s="1" t="str">
        <f t="shared" si="145"/>
        <v>March</v>
      </c>
      <c r="K1160" s="1">
        <f t="shared" si="146"/>
        <v>3</v>
      </c>
      <c r="L1160" s="1" t="str">
        <f t="shared" si="147"/>
        <v>2022</v>
      </c>
      <c r="M1160" s="1">
        <f t="shared" si="148"/>
        <v>10</v>
      </c>
      <c r="N1160" s="10">
        <f t="shared" si="149"/>
        <v>1</v>
      </c>
    </row>
    <row r="1161" spans="1:14" x14ac:dyDescent="0.25">
      <c r="A1161" s="7">
        <v>44625</v>
      </c>
      <c r="B1161" s="1" t="s">
        <v>41</v>
      </c>
      <c r="C1161" s="1" t="str">
        <f>VLOOKUP(B1161,Datos1!$F$1:$H$52,3,FALSE)</f>
        <v>Medium-sized business</v>
      </c>
      <c r="D1161" s="1" t="str">
        <f ca="1">VLOOKUP(IF(RANDBETWEEN(1,100)&lt;=60, 1, IF(RANDBETWEEN(1,100)&lt;=75, 2, 3)),Datos1!$B$62:$C$64,2,FALSE)</f>
        <v>Contract Manufacturing</v>
      </c>
      <c r="E1161" s="1" t="str">
        <f ca="1">VLOOKUP(IF(RANDBETWEEN(1,100)&lt;=70, 1, IF(RANDBETWEEN(1,100)&lt;=70+10, 2, IF(RANDBETWEEN(1,100)&lt;=70+10+10, 3, IF(RANDBETWEEN(1,100)&lt;=70+10+10+10, 4, 5)))),Datos1!$B$66:$C$70,2,FALSE)</f>
        <v>Paid</v>
      </c>
      <c r="F1161" s="1" t="str">
        <f>VLOOKUP(B1161,Datos1!$F$1:$H$52,2,FALSE)</f>
        <v>Maryland</v>
      </c>
      <c r="G1161" s="8">
        <f t="shared" ca="1" si="150"/>
        <v>472539</v>
      </c>
      <c r="H1161" s="8">
        <f t="shared" ca="1" si="151"/>
        <v>151212.48000000001</v>
      </c>
      <c r="I1161" s="9">
        <f t="shared" ca="1" si="144"/>
        <v>0.32</v>
      </c>
      <c r="J1161" s="1" t="str">
        <f t="shared" si="145"/>
        <v>March</v>
      </c>
      <c r="K1161" s="1">
        <f t="shared" si="146"/>
        <v>3</v>
      </c>
      <c r="L1161" s="1" t="str">
        <f t="shared" si="147"/>
        <v>2022</v>
      </c>
      <c r="M1161" s="1">
        <f t="shared" si="148"/>
        <v>10</v>
      </c>
      <c r="N1161" s="10">
        <f t="shared" si="149"/>
        <v>1</v>
      </c>
    </row>
    <row r="1162" spans="1:14" x14ac:dyDescent="0.25">
      <c r="A1162" s="7">
        <v>44626</v>
      </c>
      <c r="B1162" s="1" t="s">
        <v>46</v>
      </c>
      <c r="C1162" s="1" t="str">
        <f>VLOOKUP(B1162,Datos1!$F$1:$H$52,3,FALSE)</f>
        <v>Corporation</v>
      </c>
      <c r="D1162" s="1" t="str">
        <f ca="1">VLOOKUP(IF(RANDBETWEEN(1,100)&lt;=60, 1, IF(RANDBETWEEN(1,100)&lt;=75, 2, 3)),Datos1!$B$62:$C$64,2,FALSE)</f>
        <v>FMCG</v>
      </c>
      <c r="E1162" s="1" t="str">
        <f ca="1">VLOOKUP(IF(RANDBETWEEN(1,100)&lt;=70, 1, IF(RANDBETWEEN(1,100)&lt;=70+10, 2, IF(RANDBETWEEN(1,100)&lt;=70+10+10, 3, IF(RANDBETWEEN(1,100)&lt;=70+10+10+10, 4, 5)))),Datos1!$B$66:$C$70,2,FALSE)</f>
        <v>Paid</v>
      </c>
      <c r="F1162" s="1" t="str">
        <f>VLOOKUP(B1162,Datos1!$F$1:$H$52,2,FALSE)</f>
        <v>Tennessee</v>
      </c>
      <c r="G1162" s="8">
        <f t="shared" ca="1" si="150"/>
        <v>1651342</v>
      </c>
      <c r="H1162" s="8">
        <f t="shared" ca="1" si="151"/>
        <v>858697.84000000008</v>
      </c>
      <c r="I1162" s="9">
        <f t="shared" ca="1" si="144"/>
        <v>0.52</v>
      </c>
      <c r="J1162" s="1" t="str">
        <f t="shared" si="145"/>
        <v>March</v>
      </c>
      <c r="K1162" s="1">
        <f t="shared" si="146"/>
        <v>3</v>
      </c>
      <c r="L1162" s="1" t="str">
        <f t="shared" si="147"/>
        <v>2022</v>
      </c>
      <c r="M1162" s="1">
        <f t="shared" si="148"/>
        <v>10</v>
      </c>
      <c r="N1162" s="10">
        <f t="shared" si="149"/>
        <v>1</v>
      </c>
    </row>
    <row r="1163" spans="1:14" x14ac:dyDescent="0.25">
      <c r="A1163" s="7">
        <v>44627</v>
      </c>
      <c r="B1163" s="1" t="s">
        <v>38</v>
      </c>
      <c r="C1163" s="1" t="str">
        <f>VLOOKUP(B1163,Datos1!$F$1:$H$52,3,FALSE)</f>
        <v>Small business</v>
      </c>
      <c r="D1163" s="1" t="str">
        <f ca="1">VLOOKUP(IF(RANDBETWEEN(1,100)&lt;=60, 1, IF(RANDBETWEEN(1,100)&lt;=75, 2, 3)),Datos1!$B$62:$C$64,2,FALSE)</f>
        <v>FMCG</v>
      </c>
      <c r="E1163" s="1" t="str">
        <f ca="1">VLOOKUP(IF(RANDBETWEEN(1,100)&lt;=70, 1, IF(RANDBETWEEN(1,100)&lt;=70+10, 2, IF(RANDBETWEEN(1,100)&lt;=70+10+10, 3, IF(RANDBETWEEN(1,100)&lt;=70+10+10+10, 4, 5)))),Datos1!$B$66:$C$70,2,FALSE)</f>
        <v>Paid</v>
      </c>
      <c r="F1163" s="1" t="str">
        <f>VLOOKUP(B1163,Datos1!$F$1:$H$52,2,FALSE)</f>
        <v>Tennessee</v>
      </c>
      <c r="G1163" s="8">
        <f t="shared" ca="1" si="150"/>
        <v>141055</v>
      </c>
      <c r="H1163" s="8">
        <f t="shared" ca="1" si="151"/>
        <v>84633</v>
      </c>
      <c r="I1163" s="9">
        <f t="shared" ca="1" si="144"/>
        <v>0.6</v>
      </c>
      <c r="J1163" s="1" t="str">
        <f t="shared" si="145"/>
        <v>March</v>
      </c>
      <c r="K1163" s="1">
        <f t="shared" si="146"/>
        <v>3</v>
      </c>
      <c r="L1163" s="1" t="str">
        <f t="shared" si="147"/>
        <v>2022</v>
      </c>
      <c r="M1163" s="1">
        <f t="shared" si="148"/>
        <v>11</v>
      </c>
      <c r="N1163" s="10">
        <f t="shared" si="149"/>
        <v>1</v>
      </c>
    </row>
    <row r="1164" spans="1:14" x14ac:dyDescent="0.25">
      <c r="A1164" s="7">
        <v>44628</v>
      </c>
      <c r="B1164" s="1" t="s">
        <v>16</v>
      </c>
      <c r="C1164" s="1" t="str">
        <f>VLOOKUP(B1164,Datos1!$F$1:$H$52,3,FALSE)</f>
        <v>Small business</v>
      </c>
      <c r="D1164" s="1" t="str">
        <f ca="1">VLOOKUP(IF(RANDBETWEEN(1,100)&lt;=60, 1, IF(RANDBETWEEN(1,100)&lt;=75, 2, 3)),Datos1!$B$62:$C$64,2,FALSE)</f>
        <v>FMCG</v>
      </c>
      <c r="E116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164" s="1" t="str">
        <f>VLOOKUP(B1164,Datos1!$F$1:$H$52,2,FALSE)</f>
        <v>Nueva Jersey</v>
      </c>
      <c r="G1164" s="8">
        <f t="shared" ca="1" si="150"/>
        <v>197880</v>
      </c>
      <c r="H1164" s="8">
        <f t="shared" ca="1" si="151"/>
        <v>96961.2</v>
      </c>
      <c r="I1164" s="9">
        <f t="shared" ca="1" si="144"/>
        <v>0.49</v>
      </c>
      <c r="J1164" s="1" t="str">
        <f t="shared" si="145"/>
        <v>March</v>
      </c>
      <c r="K1164" s="1">
        <f t="shared" si="146"/>
        <v>3</v>
      </c>
      <c r="L1164" s="1" t="str">
        <f t="shared" si="147"/>
        <v>2022</v>
      </c>
      <c r="M1164" s="1">
        <f t="shared" si="148"/>
        <v>11</v>
      </c>
      <c r="N1164" s="10">
        <f t="shared" si="149"/>
        <v>1</v>
      </c>
    </row>
    <row r="1165" spans="1:14" x14ac:dyDescent="0.25">
      <c r="A1165" s="7">
        <v>44629</v>
      </c>
      <c r="B1165" s="1" t="s">
        <v>50</v>
      </c>
      <c r="C1165" s="1" t="str">
        <f>VLOOKUP(B1165,Datos1!$F$1:$H$52,3,FALSE)</f>
        <v>Small business</v>
      </c>
      <c r="D1165" s="1" t="str">
        <f ca="1">VLOOKUP(IF(RANDBETWEEN(1,100)&lt;=60, 1, IF(RANDBETWEEN(1,100)&lt;=75, 2, 3)),Datos1!$B$62:$C$64,2,FALSE)</f>
        <v>Industrial cereal products</v>
      </c>
      <c r="E1165" s="1" t="str">
        <f ca="1">VLOOKUP(IF(RANDBETWEEN(1,100)&lt;=70, 1, IF(RANDBETWEEN(1,100)&lt;=70+10, 2, IF(RANDBETWEEN(1,100)&lt;=70+10+10, 3, IF(RANDBETWEEN(1,100)&lt;=70+10+10+10, 4, 5)))),Datos1!$B$66:$C$70,2,FALSE)</f>
        <v>Paid</v>
      </c>
      <c r="F1165" s="1" t="str">
        <f>VLOOKUP(B1165,Datos1!$F$1:$H$52,2,FALSE)</f>
        <v>Florida</v>
      </c>
      <c r="G1165" s="8">
        <f t="shared" ca="1" si="150"/>
        <v>214449</v>
      </c>
      <c r="H1165" s="8">
        <f t="shared" ca="1" si="151"/>
        <v>75057.149999999994</v>
      </c>
      <c r="I1165" s="9">
        <f t="shared" ca="1" si="144"/>
        <v>0.35</v>
      </c>
      <c r="J1165" s="1" t="str">
        <f t="shared" si="145"/>
        <v>March</v>
      </c>
      <c r="K1165" s="1">
        <f t="shared" si="146"/>
        <v>3</v>
      </c>
      <c r="L1165" s="1" t="str">
        <f t="shared" si="147"/>
        <v>2022</v>
      </c>
      <c r="M1165" s="1">
        <f t="shared" si="148"/>
        <v>11</v>
      </c>
      <c r="N1165" s="10">
        <f t="shared" si="149"/>
        <v>1</v>
      </c>
    </row>
    <row r="1166" spans="1:14" x14ac:dyDescent="0.25">
      <c r="A1166" s="7">
        <v>44630</v>
      </c>
      <c r="B1166" s="1" t="s">
        <v>28</v>
      </c>
      <c r="C1166" s="1" t="str">
        <f>VLOOKUP(B1166,Datos1!$F$1:$H$52,3,FALSE)</f>
        <v>Corporation</v>
      </c>
      <c r="D1166" s="1" t="str">
        <f ca="1">VLOOKUP(IF(RANDBETWEEN(1,100)&lt;=60, 1, IF(RANDBETWEEN(1,100)&lt;=75, 2, 3)),Datos1!$B$62:$C$64,2,FALSE)</f>
        <v>FMCG</v>
      </c>
      <c r="E1166" s="1" t="str">
        <f ca="1">VLOOKUP(IF(RANDBETWEEN(1,100)&lt;=70, 1, IF(RANDBETWEEN(1,100)&lt;=70+10, 2, IF(RANDBETWEEN(1,100)&lt;=70+10+10, 3, IF(RANDBETWEEN(1,100)&lt;=70+10+10+10, 4, 5)))),Datos1!$B$66:$C$70,2,FALSE)</f>
        <v>Paid</v>
      </c>
      <c r="F1166" s="1" t="str">
        <f>VLOOKUP(B1166,Datos1!$F$1:$H$52,2,FALSE)</f>
        <v>Texas</v>
      </c>
      <c r="G1166" s="8">
        <f t="shared" ca="1" si="150"/>
        <v>1747302</v>
      </c>
      <c r="H1166" s="8">
        <f t="shared" ca="1" si="151"/>
        <v>995962.1399999999</v>
      </c>
      <c r="I1166" s="9">
        <f t="shared" ca="1" si="144"/>
        <v>0.56999999999999995</v>
      </c>
      <c r="J1166" s="1" t="str">
        <f t="shared" si="145"/>
        <v>March</v>
      </c>
      <c r="K1166" s="1">
        <f t="shared" si="146"/>
        <v>3</v>
      </c>
      <c r="L1166" s="1" t="str">
        <f t="shared" si="147"/>
        <v>2022</v>
      </c>
      <c r="M1166" s="1">
        <f t="shared" si="148"/>
        <v>11</v>
      </c>
      <c r="N1166" s="10">
        <f t="shared" si="149"/>
        <v>1</v>
      </c>
    </row>
    <row r="1167" spans="1:14" x14ac:dyDescent="0.25">
      <c r="A1167" s="7">
        <v>44631</v>
      </c>
      <c r="B1167" s="1" t="s">
        <v>30</v>
      </c>
      <c r="C1167" s="1" t="str">
        <f>VLOOKUP(B1167,Datos1!$F$1:$H$52,3,FALSE)</f>
        <v>Medium-sized business</v>
      </c>
      <c r="D1167" s="1" t="str">
        <f ca="1">VLOOKUP(IF(RANDBETWEEN(1,100)&lt;=60, 1, IF(RANDBETWEEN(1,100)&lt;=75, 2, 3)),Datos1!$B$62:$C$64,2,FALSE)</f>
        <v>FMCG</v>
      </c>
      <c r="E1167" s="1" t="str">
        <f ca="1">VLOOKUP(IF(RANDBETWEEN(1,100)&lt;=70, 1, IF(RANDBETWEEN(1,100)&lt;=70+10, 2, IF(RANDBETWEEN(1,100)&lt;=70+10+10, 3, IF(RANDBETWEEN(1,100)&lt;=70+10+10+10, 4, 5)))),Datos1!$B$66:$C$70,2,FALSE)</f>
        <v>Paid</v>
      </c>
      <c r="F1167" s="1" t="str">
        <f>VLOOKUP(B1167,Datos1!$F$1:$H$52,2,FALSE)</f>
        <v>Washington</v>
      </c>
      <c r="G1167" s="8">
        <f t="shared" ca="1" si="150"/>
        <v>490554</v>
      </c>
      <c r="H1167" s="8">
        <f t="shared" ca="1" si="151"/>
        <v>176599.44</v>
      </c>
      <c r="I1167" s="9">
        <f t="shared" ca="1" si="144"/>
        <v>0.36</v>
      </c>
      <c r="J1167" s="1" t="str">
        <f t="shared" si="145"/>
        <v>March</v>
      </c>
      <c r="K1167" s="1">
        <f t="shared" si="146"/>
        <v>3</v>
      </c>
      <c r="L1167" s="1" t="str">
        <f t="shared" si="147"/>
        <v>2022</v>
      </c>
      <c r="M1167" s="1">
        <f t="shared" si="148"/>
        <v>11</v>
      </c>
      <c r="N1167" s="10">
        <f t="shared" si="149"/>
        <v>1</v>
      </c>
    </row>
    <row r="1168" spans="1:14" x14ac:dyDescent="0.25">
      <c r="A1168" s="7">
        <v>44632</v>
      </c>
      <c r="B1168" s="1" t="s">
        <v>30</v>
      </c>
      <c r="C1168" s="1" t="str">
        <f>VLOOKUP(B1168,Datos1!$F$1:$H$52,3,FALSE)</f>
        <v>Medium-sized business</v>
      </c>
      <c r="D1168" s="1" t="str">
        <f ca="1">VLOOKUP(IF(RANDBETWEEN(1,100)&lt;=60, 1, IF(RANDBETWEEN(1,100)&lt;=75, 2, 3)),Datos1!$B$62:$C$64,2,FALSE)</f>
        <v>FMCG</v>
      </c>
      <c r="E116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68" s="1" t="str">
        <f>VLOOKUP(B1168,Datos1!$F$1:$H$52,2,FALSE)</f>
        <v>Washington</v>
      </c>
      <c r="G1168" s="8">
        <f t="shared" ca="1" si="150"/>
        <v>278752</v>
      </c>
      <c r="H1168" s="8">
        <f t="shared" ca="1" si="151"/>
        <v>111500.8</v>
      </c>
      <c r="I1168" s="9">
        <f t="shared" ca="1" si="144"/>
        <v>0.4</v>
      </c>
      <c r="J1168" s="1" t="str">
        <f t="shared" si="145"/>
        <v>March</v>
      </c>
      <c r="K1168" s="1">
        <f t="shared" si="146"/>
        <v>3</v>
      </c>
      <c r="L1168" s="1" t="str">
        <f t="shared" si="147"/>
        <v>2022</v>
      </c>
      <c r="M1168" s="1">
        <f t="shared" si="148"/>
        <v>11</v>
      </c>
      <c r="N1168" s="10">
        <f t="shared" si="149"/>
        <v>1</v>
      </c>
    </row>
    <row r="1169" spans="1:14" x14ac:dyDescent="0.25">
      <c r="A1169" s="7">
        <v>44633</v>
      </c>
      <c r="B1169" s="1" t="s">
        <v>35</v>
      </c>
      <c r="C1169" s="1" t="str">
        <f>VLOOKUP(B1169,Datos1!$F$1:$H$52,3,FALSE)</f>
        <v>Medium-sized business</v>
      </c>
      <c r="D1169" s="1" t="str">
        <f ca="1">VLOOKUP(IF(RANDBETWEEN(1,100)&lt;=60, 1, IF(RANDBETWEEN(1,100)&lt;=75, 2, 3)),Datos1!$B$62:$C$64,2,FALSE)</f>
        <v>FMCG</v>
      </c>
      <c r="E116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69" s="1" t="str">
        <f>VLOOKUP(B1169,Datos1!$F$1:$H$52,2,FALSE)</f>
        <v>Ohio</v>
      </c>
      <c r="G1169" s="8">
        <f t="shared" ca="1" si="150"/>
        <v>266979</v>
      </c>
      <c r="H1169" s="8">
        <f t="shared" ca="1" si="151"/>
        <v>173536.35</v>
      </c>
      <c r="I1169" s="9">
        <f t="shared" ca="1" si="144"/>
        <v>0.65</v>
      </c>
      <c r="J1169" s="1" t="str">
        <f t="shared" si="145"/>
        <v>March</v>
      </c>
      <c r="K1169" s="1">
        <f t="shared" si="146"/>
        <v>3</v>
      </c>
      <c r="L1169" s="1" t="str">
        <f t="shared" si="147"/>
        <v>2022</v>
      </c>
      <c r="M1169" s="1">
        <f t="shared" si="148"/>
        <v>11</v>
      </c>
      <c r="N1169" s="10">
        <f t="shared" si="149"/>
        <v>1</v>
      </c>
    </row>
    <row r="1170" spans="1:14" x14ac:dyDescent="0.25">
      <c r="A1170" s="7">
        <v>44634</v>
      </c>
      <c r="B1170" s="1" t="s">
        <v>28</v>
      </c>
      <c r="C1170" s="1" t="str">
        <f>VLOOKUP(B1170,Datos1!$F$1:$H$52,3,FALSE)</f>
        <v>Corporation</v>
      </c>
      <c r="D1170" s="1" t="str">
        <f ca="1">VLOOKUP(IF(RANDBETWEEN(1,100)&lt;=60, 1, IF(RANDBETWEEN(1,100)&lt;=75, 2, 3)),Datos1!$B$62:$C$64,2,FALSE)</f>
        <v>Contract Manufacturing</v>
      </c>
      <c r="E117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70" s="1" t="str">
        <f>VLOOKUP(B1170,Datos1!$F$1:$H$52,2,FALSE)</f>
        <v>Texas</v>
      </c>
      <c r="G1170" s="8">
        <f t="shared" ca="1" si="150"/>
        <v>1536749</v>
      </c>
      <c r="H1170" s="8">
        <f t="shared" ca="1" si="151"/>
        <v>583964.62</v>
      </c>
      <c r="I1170" s="9">
        <f t="shared" ca="1" si="144"/>
        <v>0.38</v>
      </c>
      <c r="J1170" s="1" t="str">
        <f t="shared" si="145"/>
        <v>March</v>
      </c>
      <c r="K1170" s="1">
        <f t="shared" si="146"/>
        <v>3</v>
      </c>
      <c r="L1170" s="1" t="str">
        <f t="shared" si="147"/>
        <v>2022</v>
      </c>
      <c r="M1170" s="1">
        <f t="shared" si="148"/>
        <v>12</v>
      </c>
      <c r="N1170" s="10">
        <f t="shared" si="149"/>
        <v>1</v>
      </c>
    </row>
    <row r="1171" spans="1:14" x14ac:dyDescent="0.25">
      <c r="A1171" s="7">
        <v>44635</v>
      </c>
      <c r="B1171" s="1" t="s">
        <v>37</v>
      </c>
      <c r="C1171" s="1" t="str">
        <f>VLOOKUP(B1171,Datos1!$F$1:$H$52,3,FALSE)</f>
        <v>Small business</v>
      </c>
      <c r="D1171" s="1" t="str">
        <f ca="1">VLOOKUP(IF(RANDBETWEEN(1,100)&lt;=60, 1, IF(RANDBETWEEN(1,100)&lt;=75, 2, 3)),Datos1!$B$62:$C$64,2,FALSE)</f>
        <v>Contract Manufacturing</v>
      </c>
      <c r="E1171" s="1" t="str">
        <f ca="1">VLOOKUP(IF(RANDBETWEEN(1,100)&lt;=70, 1, IF(RANDBETWEEN(1,100)&lt;=70+10, 2, IF(RANDBETWEEN(1,100)&lt;=70+10+10, 3, IF(RANDBETWEEN(1,100)&lt;=70+10+10+10, 4, 5)))),Datos1!$B$66:$C$70,2,FALSE)</f>
        <v>Paid</v>
      </c>
      <c r="F1171" s="1" t="str">
        <f>VLOOKUP(B1171,Datos1!$F$1:$H$52,2,FALSE)</f>
        <v>Massachusetts</v>
      </c>
      <c r="G1171" s="8">
        <f t="shared" ca="1" si="150"/>
        <v>239258</v>
      </c>
      <c r="H1171" s="8">
        <f t="shared" ca="1" si="151"/>
        <v>93310.62000000001</v>
      </c>
      <c r="I1171" s="9">
        <f t="shared" ca="1" si="144"/>
        <v>0.39</v>
      </c>
      <c r="J1171" s="1" t="str">
        <f t="shared" si="145"/>
        <v>March</v>
      </c>
      <c r="K1171" s="1">
        <f t="shared" si="146"/>
        <v>3</v>
      </c>
      <c r="L1171" s="1" t="str">
        <f t="shared" si="147"/>
        <v>2022</v>
      </c>
      <c r="M1171" s="1">
        <f t="shared" si="148"/>
        <v>12</v>
      </c>
      <c r="N1171" s="10">
        <f t="shared" si="149"/>
        <v>1</v>
      </c>
    </row>
    <row r="1172" spans="1:14" x14ac:dyDescent="0.25">
      <c r="A1172" s="7">
        <v>44636</v>
      </c>
      <c r="B1172" s="1" t="s">
        <v>6</v>
      </c>
      <c r="C1172" s="1" t="str">
        <f>VLOOKUP(B1172,Datos1!$F$1:$H$52,3,FALSE)</f>
        <v>Corporation</v>
      </c>
      <c r="D1172" s="1" t="str">
        <f ca="1">VLOOKUP(IF(RANDBETWEEN(1,100)&lt;=60, 1, IF(RANDBETWEEN(1,100)&lt;=75, 2, 3)),Datos1!$B$62:$C$64,2,FALSE)</f>
        <v>Contract Manufacturing</v>
      </c>
      <c r="E1172" s="1" t="str">
        <f ca="1">VLOOKUP(IF(RANDBETWEEN(1,100)&lt;=70, 1, IF(RANDBETWEEN(1,100)&lt;=70+10, 2, IF(RANDBETWEEN(1,100)&lt;=70+10+10, 3, IF(RANDBETWEEN(1,100)&lt;=70+10+10+10, 4, 5)))),Datos1!$B$66:$C$70,2,FALSE)</f>
        <v>Paid</v>
      </c>
      <c r="F1172" s="1" t="str">
        <f>VLOOKUP(B1172,Datos1!$F$1:$H$52,2,FALSE)</f>
        <v>Washington</v>
      </c>
      <c r="G1172" s="8">
        <f t="shared" ca="1" si="150"/>
        <v>942766</v>
      </c>
      <c r="H1172" s="8">
        <f t="shared" ca="1" si="151"/>
        <v>207408.52</v>
      </c>
      <c r="I1172" s="9">
        <f t="shared" ca="1" si="144"/>
        <v>0.22</v>
      </c>
      <c r="J1172" s="1" t="str">
        <f t="shared" si="145"/>
        <v>March</v>
      </c>
      <c r="K1172" s="1">
        <f t="shared" si="146"/>
        <v>3</v>
      </c>
      <c r="L1172" s="1" t="str">
        <f t="shared" si="147"/>
        <v>2022</v>
      </c>
      <c r="M1172" s="1">
        <f t="shared" si="148"/>
        <v>12</v>
      </c>
      <c r="N1172" s="10">
        <f t="shared" si="149"/>
        <v>1</v>
      </c>
    </row>
    <row r="1173" spans="1:14" x14ac:dyDescent="0.25">
      <c r="A1173" s="7">
        <v>44637</v>
      </c>
      <c r="B1173" s="1" t="s">
        <v>62</v>
      </c>
      <c r="C1173" s="1" t="str">
        <f>VLOOKUP(B1173,Datos1!$F$1:$H$52,3,FALSE)</f>
        <v>Corporation</v>
      </c>
      <c r="D1173" s="1" t="str">
        <f ca="1">VLOOKUP(IF(RANDBETWEEN(1,100)&lt;=60, 1, IF(RANDBETWEEN(1,100)&lt;=75, 2, 3)),Datos1!$B$62:$C$64,2,FALSE)</f>
        <v>FMCG</v>
      </c>
      <c r="E117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73" s="1" t="str">
        <f>VLOOKUP(B1173,Datos1!$F$1:$H$52,2,FALSE)</f>
        <v>Arizona</v>
      </c>
      <c r="G1173" s="8">
        <f t="shared" ca="1" si="150"/>
        <v>715875</v>
      </c>
      <c r="H1173" s="8">
        <f t="shared" ca="1" si="151"/>
        <v>465318.75</v>
      </c>
      <c r="I1173" s="9">
        <f t="shared" ca="1" si="144"/>
        <v>0.65</v>
      </c>
      <c r="J1173" s="1" t="str">
        <f t="shared" si="145"/>
        <v>March</v>
      </c>
      <c r="K1173" s="1">
        <f t="shared" si="146"/>
        <v>3</v>
      </c>
      <c r="L1173" s="1" t="str">
        <f t="shared" si="147"/>
        <v>2022</v>
      </c>
      <c r="M1173" s="1">
        <f t="shared" si="148"/>
        <v>12</v>
      </c>
      <c r="N1173" s="10">
        <f t="shared" si="149"/>
        <v>1</v>
      </c>
    </row>
    <row r="1174" spans="1:14" x14ac:dyDescent="0.25">
      <c r="A1174" s="7">
        <v>44638</v>
      </c>
      <c r="B1174" s="1" t="s">
        <v>42</v>
      </c>
      <c r="C1174" s="1" t="str">
        <f>VLOOKUP(B1174,Datos1!$F$1:$H$52,3,FALSE)</f>
        <v>Corporation</v>
      </c>
      <c r="D1174" s="1" t="str">
        <f ca="1">VLOOKUP(IF(RANDBETWEEN(1,100)&lt;=60, 1, IF(RANDBETWEEN(1,100)&lt;=75, 2, 3)),Datos1!$B$62:$C$64,2,FALSE)</f>
        <v>FMCG</v>
      </c>
      <c r="E1174" s="1" t="str">
        <f ca="1">VLOOKUP(IF(RANDBETWEEN(1,100)&lt;=70, 1, IF(RANDBETWEEN(1,100)&lt;=70+10, 2, IF(RANDBETWEEN(1,100)&lt;=70+10+10, 3, IF(RANDBETWEEN(1,100)&lt;=70+10+10+10, 4, 5)))),Datos1!$B$66:$C$70,2,FALSE)</f>
        <v>Paid</v>
      </c>
      <c r="F1174" s="1" t="str">
        <f>VLOOKUP(B1174,Datos1!$F$1:$H$52,2,FALSE)</f>
        <v>Wisconsin</v>
      </c>
      <c r="G1174" s="8">
        <f t="shared" ca="1" si="150"/>
        <v>1304221</v>
      </c>
      <c r="H1174" s="8">
        <f t="shared" ca="1" si="151"/>
        <v>508646.19</v>
      </c>
      <c r="I1174" s="9">
        <f t="shared" ca="1" si="144"/>
        <v>0.39</v>
      </c>
      <c r="J1174" s="1" t="str">
        <f t="shared" si="145"/>
        <v>March</v>
      </c>
      <c r="K1174" s="1">
        <f t="shared" si="146"/>
        <v>3</v>
      </c>
      <c r="L1174" s="1" t="str">
        <f t="shared" si="147"/>
        <v>2022</v>
      </c>
      <c r="M1174" s="1">
        <f t="shared" si="148"/>
        <v>12</v>
      </c>
      <c r="N1174" s="10">
        <f t="shared" si="149"/>
        <v>1</v>
      </c>
    </row>
    <row r="1175" spans="1:14" x14ac:dyDescent="0.25">
      <c r="A1175" s="7">
        <v>44639</v>
      </c>
      <c r="B1175" s="1" t="s">
        <v>10</v>
      </c>
      <c r="C1175" s="1" t="str">
        <f>VLOOKUP(B1175,Datos1!$F$1:$H$52,3,FALSE)</f>
        <v>Corporation</v>
      </c>
      <c r="D1175" s="1" t="str">
        <f ca="1">VLOOKUP(IF(RANDBETWEEN(1,100)&lt;=60, 1, IF(RANDBETWEEN(1,100)&lt;=75, 2, 3)),Datos1!$B$62:$C$64,2,FALSE)</f>
        <v>FMCG</v>
      </c>
      <c r="E1175" s="1" t="str">
        <f ca="1">VLOOKUP(IF(RANDBETWEEN(1,100)&lt;=70, 1, IF(RANDBETWEEN(1,100)&lt;=70+10, 2, IF(RANDBETWEEN(1,100)&lt;=70+10+10, 3, IF(RANDBETWEEN(1,100)&lt;=70+10+10+10, 4, 5)))),Datos1!$B$66:$C$70,2,FALSE)</f>
        <v>Paid</v>
      </c>
      <c r="F1175" s="1" t="str">
        <f>VLOOKUP(B1175,Datos1!$F$1:$H$52,2,FALSE)</f>
        <v>Texas</v>
      </c>
      <c r="G1175" s="8">
        <f t="shared" ca="1" si="150"/>
        <v>1188969</v>
      </c>
      <c r="H1175" s="8">
        <f t="shared" ca="1" si="151"/>
        <v>749050.47</v>
      </c>
      <c r="I1175" s="9">
        <f t="shared" ca="1" si="144"/>
        <v>0.63</v>
      </c>
      <c r="J1175" s="1" t="str">
        <f t="shared" si="145"/>
        <v>March</v>
      </c>
      <c r="K1175" s="1">
        <f t="shared" si="146"/>
        <v>3</v>
      </c>
      <c r="L1175" s="1" t="str">
        <f t="shared" si="147"/>
        <v>2022</v>
      </c>
      <c r="M1175" s="1">
        <f t="shared" si="148"/>
        <v>12</v>
      </c>
      <c r="N1175" s="10">
        <f t="shared" si="149"/>
        <v>1</v>
      </c>
    </row>
    <row r="1176" spans="1:14" x14ac:dyDescent="0.25">
      <c r="A1176" s="7">
        <v>44640</v>
      </c>
      <c r="B1176" s="1" t="s">
        <v>20</v>
      </c>
      <c r="C1176" s="1" t="str">
        <f>VLOOKUP(B1176,Datos1!$F$1:$H$52,3,FALSE)</f>
        <v>Corporation</v>
      </c>
      <c r="D1176" s="1" t="str">
        <f ca="1">VLOOKUP(IF(RANDBETWEEN(1,100)&lt;=60, 1, IF(RANDBETWEEN(1,100)&lt;=75, 2, 3)),Datos1!$B$62:$C$64,2,FALSE)</f>
        <v>FMCG</v>
      </c>
      <c r="E117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76" s="1" t="str">
        <f>VLOOKUP(B1176,Datos1!$F$1:$H$52,2,FALSE)</f>
        <v>Georgia</v>
      </c>
      <c r="G1176" s="8">
        <f t="shared" ca="1" si="150"/>
        <v>1796189</v>
      </c>
      <c r="H1176" s="8">
        <f t="shared" ca="1" si="151"/>
        <v>772361.27</v>
      </c>
      <c r="I1176" s="9">
        <f t="shared" ca="1" si="144"/>
        <v>0.43</v>
      </c>
      <c r="J1176" s="1" t="str">
        <f t="shared" si="145"/>
        <v>March</v>
      </c>
      <c r="K1176" s="1">
        <f t="shared" si="146"/>
        <v>3</v>
      </c>
      <c r="L1176" s="1" t="str">
        <f t="shared" si="147"/>
        <v>2022</v>
      </c>
      <c r="M1176" s="1">
        <f t="shared" si="148"/>
        <v>12</v>
      </c>
      <c r="N1176" s="10">
        <f t="shared" si="149"/>
        <v>1</v>
      </c>
    </row>
    <row r="1177" spans="1:14" x14ac:dyDescent="0.25">
      <c r="A1177" s="7">
        <v>44641</v>
      </c>
      <c r="B1177" s="1" t="s">
        <v>10</v>
      </c>
      <c r="C1177" s="1" t="str">
        <f>VLOOKUP(B1177,Datos1!$F$1:$H$52,3,FALSE)</f>
        <v>Corporation</v>
      </c>
      <c r="D1177" s="1" t="str">
        <f ca="1">VLOOKUP(IF(RANDBETWEEN(1,100)&lt;=60, 1, IF(RANDBETWEEN(1,100)&lt;=75, 2, 3)),Datos1!$B$62:$C$64,2,FALSE)</f>
        <v>FMCG</v>
      </c>
      <c r="E117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77" s="1" t="str">
        <f>VLOOKUP(B1177,Datos1!$F$1:$H$52,2,FALSE)</f>
        <v>Texas</v>
      </c>
      <c r="G1177" s="8">
        <f t="shared" ca="1" si="150"/>
        <v>990315</v>
      </c>
      <c r="H1177" s="8">
        <f t="shared" ca="1" si="151"/>
        <v>554576.4</v>
      </c>
      <c r="I1177" s="9">
        <f t="shared" ca="1" si="144"/>
        <v>0.56000000000000005</v>
      </c>
      <c r="J1177" s="1" t="str">
        <f t="shared" si="145"/>
        <v>March</v>
      </c>
      <c r="K1177" s="1">
        <f t="shared" si="146"/>
        <v>3</v>
      </c>
      <c r="L1177" s="1" t="str">
        <f t="shared" si="147"/>
        <v>2022</v>
      </c>
      <c r="M1177" s="1">
        <f t="shared" si="148"/>
        <v>13</v>
      </c>
      <c r="N1177" s="10">
        <f t="shared" si="149"/>
        <v>1</v>
      </c>
    </row>
    <row r="1178" spans="1:14" x14ac:dyDescent="0.25">
      <c r="A1178" s="7">
        <v>44642</v>
      </c>
      <c r="B1178" s="1" t="s">
        <v>35</v>
      </c>
      <c r="C1178" s="1" t="str">
        <f>VLOOKUP(B1178,Datos1!$F$1:$H$52,3,FALSE)</f>
        <v>Medium-sized business</v>
      </c>
      <c r="D1178" s="1" t="str">
        <f ca="1">VLOOKUP(IF(RANDBETWEEN(1,100)&lt;=60, 1, IF(RANDBETWEEN(1,100)&lt;=75, 2, 3)),Datos1!$B$62:$C$64,2,FALSE)</f>
        <v>Contract Manufacturing</v>
      </c>
      <c r="E117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78" s="1" t="str">
        <f>VLOOKUP(B1178,Datos1!$F$1:$H$52,2,FALSE)</f>
        <v>Ohio</v>
      </c>
      <c r="G1178" s="8">
        <f t="shared" ca="1" si="150"/>
        <v>334431</v>
      </c>
      <c r="H1178" s="8">
        <f t="shared" ca="1" si="151"/>
        <v>70230.509999999995</v>
      </c>
      <c r="I1178" s="9">
        <f t="shared" ca="1" si="144"/>
        <v>0.21</v>
      </c>
      <c r="J1178" s="1" t="str">
        <f t="shared" si="145"/>
        <v>March</v>
      </c>
      <c r="K1178" s="1">
        <f t="shared" si="146"/>
        <v>3</v>
      </c>
      <c r="L1178" s="1" t="str">
        <f t="shared" si="147"/>
        <v>2022</v>
      </c>
      <c r="M1178" s="1">
        <f t="shared" si="148"/>
        <v>13</v>
      </c>
      <c r="N1178" s="10">
        <f t="shared" si="149"/>
        <v>1</v>
      </c>
    </row>
    <row r="1179" spans="1:14" x14ac:dyDescent="0.25">
      <c r="A1179" s="7">
        <v>44643</v>
      </c>
      <c r="B1179" s="1" t="s">
        <v>51</v>
      </c>
      <c r="C1179" s="1" t="str">
        <f>VLOOKUP(B1179,Datos1!$F$1:$H$52,3,FALSE)</f>
        <v>Corporation</v>
      </c>
      <c r="D1179" s="1" t="str">
        <f ca="1">VLOOKUP(IF(RANDBETWEEN(1,100)&lt;=60, 1, IF(RANDBETWEEN(1,100)&lt;=75, 2, 3)),Datos1!$B$62:$C$64,2,FALSE)</f>
        <v>FMCG</v>
      </c>
      <c r="E1179" s="1" t="str">
        <f ca="1">VLOOKUP(IF(RANDBETWEEN(1,100)&lt;=70, 1, IF(RANDBETWEEN(1,100)&lt;=70+10, 2, IF(RANDBETWEEN(1,100)&lt;=70+10+10, 3, IF(RANDBETWEEN(1,100)&lt;=70+10+10+10, 4, 5)))),Datos1!$B$66:$C$70,2,FALSE)</f>
        <v>Paid</v>
      </c>
      <c r="F1179" s="1" t="str">
        <f>VLOOKUP(B1179,Datos1!$F$1:$H$52,2,FALSE)</f>
        <v>California</v>
      </c>
      <c r="G1179" s="8">
        <f t="shared" ca="1" si="150"/>
        <v>1345817</v>
      </c>
      <c r="H1179" s="8">
        <f t="shared" ca="1" si="151"/>
        <v>699824.84</v>
      </c>
      <c r="I1179" s="9">
        <f t="shared" ca="1" si="144"/>
        <v>0.52</v>
      </c>
      <c r="J1179" s="1" t="str">
        <f t="shared" si="145"/>
        <v>March</v>
      </c>
      <c r="K1179" s="1">
        <f t="shared" si="146"/>
        <v>3</v>
      </c>
      <c r="L1179" s="1" t="str">
        <f t="shared" si="147"/>
        <v>2022</v>
      </c>
      <c r="M1179" s="1">
        <f t="shared" si="148"/>
        <v>13</v>
      </c>
      <c r="N1179" s="10">
        <f t="shared" si="149"/>
        <v>1</v>
      </c>
    </row>
    <row r="1180" spans="1:14" x14ac:dyDescent="0.25">
      <c r="A1180" s="7">
        <v>44644</v>
      </c>
      <c r="B1180" s="1" t="s">
        <v>35</v>
      </c>
      <c r="C1180" s="1" t="str">
        <f>VLOOKUP(B1180,Datos1!$F$1:$H$52,3,FALSE)</f>
        <v>Medium-sized business</v>
      </c>
      <c r="D1180" s="1" t="str">
        <f ca="1">VLOOKUP(IF(RANDBETWEEN(1,100)&lt;=60, 1, IF(RANDBETWEEN(1,100)&lt;=75, 2, 3)),Datos1!$B$62:$C$64,2,FALSE)</f>
        <v>FMCG</v>
      </c>
      <c r="E1180" s="1" t="str">
        <f ca="1">VLOOKUP(IF(RANDBETWEEN(1,100)&lt;=70, 1, IF(RANDBETWEEN(1,100)&lt;=70+10, 2, IF(RANDBETWEEN(1,100)&lt;=70+10+10, 3, IF(RANDBETWEEN(1,100)&lt;=70+10+10+10, 4, 5)))),Datos1!$B$66:$C$70,2,FALSE)</f>
        <v>Paid</v>
      </c>
      <c r="F1180" s="1" t="str">
        <f>VLOOKUP(B1180,Datos1!$F$1:$H$52,2,FALSE)</f>
        <v>Ohio</v>
      </c>
      <c r="G1180" s="8">
        <f t="shared" ca="1" si="150"/>
        <v>301395</v>
      </c>
      <c r="H1180" s="8">
        <f t="shared" ca="1" si="151"/>
        <v>180837</v>
      </c>
      <c r="I1180" s="9">
        <f t="shared" ca="1" si="144"/>
        <v>0.6</v>
      </c>
      <c r="J1180" s="1" t="str">
        <f t="shared" si="145"/>
        <v>March</v>
      </c>
      <c r="K1180" s="1">
        <f t="shared" si="146"/>
        <v>3</v>
      </c>
      <c r="L1180" s="1" t="str">
        <f t="shared" si="147"/>
        <v>2022</v>
      </c>
      <c r="M1180" s="1">
        <f t="shared" si="148"/>
        <v>13</v>
      </c>
      <c r="N1180" s="10">
        <f t="shared" si="149"/>
        <v>1</v>
      </c>
    </row>
    <row r="1181" spans="1:14" x14ac:dyDescent="0.25">
      <c r="A1181" s="7">
        <v>44645</v>
      </c>
      <c r="B1181" s="1" t="s">
        <v>53</v>
      </c>
      <c r="C1181" s="1" t="str">
        <f>VLOOKUP(B1181,Datos1!$F$1:$H$52,3,FALSE)</f>
        <v>Medium-sized business</v>
      </c>
      <c r="D1181" s="1" t="str">
        <f ca="1">VLOOKUP(IF(RANDBETWEEN(1,100)&lt;=60, 1, IF(RANDBETWEEN(1,100)&lt;=75, 2, 3)),Datos1!$B$62:$C$64,2,FALSE)</f>
        <v>Contract Manufacturing</v>
      </c>
      <c r="E1181" s="1" t="str">
        <f ca="1">VLOOKUP(IF(RANDBETWEEN(1,100)&lt;=70, 1, IF(RANDBETWEEN(1,100)&lt;=70+10, 2, IF(RANDBETWEEN(1,100)&lt;=70+10+10, 3, IF(RANDBETWEEN(1,100)&lt;=70+10+10+10, 4, 5)))),Datos1!$B$66:$C$70,2,FALSE)</f>
        <v>Paid</v>
      </c>
      <c r="F1181" s="1" t="str">
        <f>VLOOKUP(B1181,Datos1!$F$1:$H$52,2,FALSE)</f>
        <v>Florida</v>
      </c>
      <c r="G1181" s="8">
        <f t="shared" ca="1" si="150"/>
        <v>491245</v>
      </c>
      <c r="H1181" s="8">
        <f t="shared" ca="1" si="151"/>
        <v>157198.39999999999</v>
      </c>
      <c r="I1181" s="9">
        <f t="shared" ca="1" si="144"/>
        <v>0.32</v>
      </c>
      <c r="J1181" s="1" t="str">
        <f t="shared" si="145"/>
        <v>March</v>
      </c>
      <c r="K1181" s="1">
        <f t="shared" si="146"/>
        <v>3</v>
      </c>
      <c r="L1181" s="1" t="str">
        <f t="shared" si="147"/>
        <v>2022</v>
      </c>
      <c r="M1181" s="1">
        <f t="shared" si="148"/>
        <v>13</v>
      </c>
      <c r="N1181" s="10">
        <f t="shared" si="149"/>
        <v>1</v>
      </c>
    </row>
    <row r="1182" spans="1:14" x14ac:dyDescent="0.25">
      <c r="A1182" s="7">
        <v>44646</v>
      </c>
      <c r="B1182" s="1" t="s">
        <v>52</v>
      </c>
      <c r="C1182" s="1" t="str">
        <f>VLOOKUP(B1182,Datos1!$F$1:$H$52,3,FALSE)</f>
        <v>Corporation</v>
      </c>
      <c r="D1182" s="1" t="str">
        <f ca="1">VLOOKUP(IF(RANDBETWEEN(1,100)&lt;=60, 1, IF(RANDBETWEEN(1,100)&lt;=75, 2, 3)),Datos1!$B$62:$C$64,2,FALSE)</f>
        <v>FMCG</v>
      </c>
      <c r="E1182" s="1" t="str">
        <f ca="1">VLOOKUP(IF(RANDBETWEEN(1,100)&lt;=70, 1, IF(RANDBETWEEN(1,100)&lt;=70+10, 2, IF(RANDBETWEEN(1,100)&lt;=70+10+10, 3, IF(RANDBETWEEN(1,100)&lt;=70+10+10+10, 4, 5)))),Datos1!$B$66:$C$70,2,FALSE)</f>
        <v>Paid</v>
      </c>
      <c r="F1182" s="1" t="str">
        <f>VLOOKUP(B1182,Datos1!$F$1:$H$52,2,FALSE)</f>
        <v>Texas</v>
      </c>
      <c r="G1182" s="8">
        <f t="shared" ca="1" si="150"/>
        <v>1375087</v>
      </c>
      <c r="H1182" s="8">
        <f t="shared" ca="1" si="151"/>
        <v>591287.41</v>
      </c>
      <c r="I1182" s="9">
        <f t="shared" ca="1" si="144"/>
        <v>0.43</v>
      </c>
      <c r="J1182" s="1" t="str">
        <f t="shared" si="145"/>
        <v>March</v>
      </c>
      <c r="K1182" s="1">
        <f t="shared" si="146"/>
        <v>3</v>
      </c>
      <c r="L1182" s="1" t="str">
        <f t="shared" si="147"/>
        <v>2022</v>
      </c>
      <c r="M1182" s="1">
        <f t="shared" si="148"/>
        <v>13</v>
      </c>
      <c r="N1182" s="10">
        <f t="shared" si="149"/>
        <v>1</v>
      </c>
    </row>
    <row r="1183" spans="1:14" x14ac:dyDescent="0.25">
      <c r="A1183" s="7">
        <v>44647</v>
      </c>
      <c r="B1183" s="1" t="s">
        <v>39</v>
      </c>
      <c r="C1183" s="1" t="str">
        <f>VLOOKUP(B1183,Datos1!$F$1:$H$52,3,FALSE)</f>
        <v>Corporation</v>
      </c>
      <c r="D1183" s="1" t="str">
        <f ca="1">VLOOKUP(IF(RANDBETWEEN(1,100)&lt;=60, 1, IF(RANDBETWEEN(1,100)&lt;=75, 2, 3)),Datos1!$B$62:$C$64,2,FALSE)</f>
        <v>FMCG</v>
      </c>
      <c r="E118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83" s="1" t="str">
        <f>VLOOKUP(B1183,Datos1!$F$1:$H$52,2,FALSE)</f>
        <v>Misuri</v>
      </c>
      <c r="G1183" s="8">
        <f t="shared" ca="1" si="150"/>
        <v>985900</v>
      </c>
      <c r="H1183" s="8">
        <f t="shared" ca="1" si="151"/>
        <v>483091</v>
      </c>
      <c r="I1183" s="9">
        <f t="shared" ca="1" si="144"/>
        <v>0.49</v>
      </c>
      <c r="J1183" s="1" t="str">
        <f t="shared" si="145"/>
        <v>March</v>
      </c>
      <c r="K1183" s="1">
        <f t="shared" si="146"/>
        <v>3</v>
      </c>
      <c r="L1183" s="1" t="str">
        <f t="shared" si="147"/>
        <v>2022</v>
      </c>
      <c r="M1183" s="1">
        <f t="shared" si="148"/>
        <v>13</v>
      </c>
      <c r="N1183" s="10">
        <f t="shared" si="149"/>
        <v>1</v>
      </c>
    </row>
    <row r="1184" spans="1:14" x14ac:dyDescent="0.25">
      <c r="A1184" s="7">
        <v>44648</v>
      </c>
      <c r="B1184" s="1" t="s">
        <v>55</v>
      </c>
      <c r="C1184" s="1" t="str">
        <f>VLOOKUP(B1184,Datos1!$F$1:$H$52,3,FALSE)</f>
        <v>Medium-sized business</v>
      </c>
      <c r="D1184" s="1" t="str">
        <f ca="1">VLOOKUP(IF(RANDBETWEEN(1,100)&lt;=60, 1, IF(RANDBETWEEN(1,100)&lt;=75, 2, 3)),Datos1!$B$62:$C$64,2,FALSE)</f>
        <v>Contract Manufacturing</v>
      </c>
      <c r="E118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184" s="1" t="str">
        <f>VLOOKUP(B1184,Datos1!$F$1:$H$52,2,FALSE)</f>
        <v>Pensilvania</v>
      </c>
      <c r="G1184" s="8">
        <f t="shared" ca="1" si="150"/>
        <v>351514</v>
      </c>
      <c r="H1184" s="8">
        <f t="shared" ca="1" si="151"/>
        <v>73817.94</v>
      </c>
      <c r="I1184" s="9">
        <f t="shared" ca="1" si="144"/>
        <v>0.21</v>
      </c>
      <c r="J1184" s="1" t="str">
        <f t="shared" si="145"/>
        <v>March</v>
      </c>
      <c r="K1184" s="1">
        <f t="shared" si="146"/>
        <v>3</v>
      </c>
      <c r="L1184" s="1" t="str">
        <f t="shared" si="147"/>
        <v>2022</v>
      </c>
      <c r="M1184" s="1">
        <f t="shared" si="148"/>
        <v>14</v>
      </c>
      <c r="N1184" s="10">
        <f t="shared" si="149"/>
        <v>1</v>
      </c>
    </row>
    <row r="1185" spans="1:14" x14ac:dyDescent="0.25">
      <c r="A1185" s="7">
        <v>44649</v>
      </c>
      <c r="B1185" s="1" t="s">
        <v>55</v>
      </c>
      <c r="C1185" s="1" t="str">
        <f>VLOOKUP(B1185,Datos1!$F$1:$H$52,3,FALSE)</f>
        <v>Medium-sized business</v>
      </c>
      <c r="D1185" s="1" t="str">
        <f ca="1">VLOOKUP(IF(RANDBETWEEN(1,100)&lt;=60, 1, IF(RANDBETWEEN(1,100)&lt;=75, 2, 3)),Datos1!$B$62:$C$64,2,FALSE)</f>
        <v>FMCG</v>
      </c>
      <c r="E1185" s="1" t="str">
        <f ca="1">VLOOKUP(IF(RANDBETWEEN(1,100)&lt;=70, 1, IF(RANDBETWEEN(1,100)&lt;=70+10, 2, IF(RANDBETWEEN(1,100)&lt;=70+10+10, 3, IF(RANDBETWEEN(1,100)&lt;=70+10+10+10, 4, 5)))),Datos1!$B$66:$C$70,2,FALSE)</f>
        <v>Paid</v>
      </c>
      <c r="F1185" s="1" t="str">
        <f>VLOOKUP(B1185,Datos1!$F$1:$H$52,2,FALSE)</f>
        <v>Pensilvania</v>
      </c>
      <c r="G1185" s="8">
        <f t="shared" ca="1" si="150"/>
        <v>334728</v>
      </c>
      <c r="H1185" s="8">
        <f t="shared" ca="1" si="151"/>
        <v>137238.47999999998</v>
      </c>
      <c r="I1185" s="9">
        <f t="shared" ca="1" si="144"/>
        <v>0.41</v>
      </c>
      <c r="J1185" s="1" t="str">
        <f t="shared" si="145"/>
        <v>March</v>
      </c>
      <c r="K1185" s="1">
        <f t="shared" si="146"/>
        <v>3</v>
      </c>
      <c r="L1185" s="1" t="str">
        <f t="shared" si="147"/>
        <v>2022</v>
      </c>
      <c r="M1185" s="1">
        <f t="shared" si="148"/>
        <v>14</v>
      </c>
      <c r="N1185" s="10">
        <f t="shared" si="149"/>
        <v>1</v>
      </c>
    </row>
    <row r="1186" spans="1:14" x14ac:dyDescent="0.25">
      <c r="A1186" s="7">
        <v>44650</v>
      </c>
      <c r="B1186" s="1" t="s">
        <v>51</v>
      </c>
      <c r="C1186" s="1" t="str">
        <f>VLOOKUP(B1186,Datos1!$F$1:$H$52,3,FALSE)</f>
        <v>Corporation</v>
      </c>
      <c r="D1186" s="1" t="str">
        <f ca="1">VLOOKUP(IF(RANDBETWEEN(1,100)&lt;=60, 1, IF(RANDBETWEEN(1,100)&lt;=75, 2, 3)),Datos1!$B$62:$C$64,2,FALSE)</f>
        <v>FMCG</v>
      </c>
      <c r="E1186" s="1" t="str">
        <f ca="1">VLOOKUP(IF(RANDBETWEEN(1,100)&lt;=70, 1, IF(RANDBETWEEN(1,100)&lt;=70+10, 2, IF(RANDBETWEEN(1,100)&lt;=70+10+10, 3, IF(RANDBETWEEN(1,100)&lt;=70+10+10+10, 4, 5)))),Datos1!$B$66:$C$70,2,FALSE)</f>
        <v>Paid</v>
      </c>
      <c r="F1186" s="1" t="str">
        <f>VLOOKUP(B1186,Datos1!$F$1:$H$52,2,FALSE)</f>
        <v>California</v>
      </c>
      <c r="G1186" s="8">
        <f t="shared" ca="1" si="150"/>
        <v>1122534</v>
      </c>
      <c r="H1186" s="8">
        <f t="shared" ca="1" si="151"/>
        <v>662295.05999999994</v>
      </c>
      <c r="I1186" s="9">
        <f t="shared" ca="1" si="144"/>
        <v>0.59</v>
      </c>
      <c r="J1186" s="1" t="str">
        <f t="shared" si="145"/>
        <v>March</v>
      </c>
      <c r="K1186" s="1">
        <f t="shared" si="146"/>
        <v>3</v>
      </c>
      <c r="L1186" s="1" t="str">
        <f t="shared" si="147"/>
        <v>2022</v>
      </c>
      <c r="M1186" s="1">
        <f t="shared" si="148"/>
        <v>14</v>
      </c>
      <c r="N1186" s="10">
        <f t="shared" si="149"/>
        <v>1</v>
      </c>
    </row>
    <row r="1187" spans="1:14" x14ac:dyDescent="0.25">
      <c r="A1187" s="7">
        <v>44651</v>
      </c>
      <c r="B1187" s="1" t="s">
        <v>32</v>
      </c>
      <c r="C1187" s="1" t="str">
        <f>VLOOKUP(B1187,Datos1!$F$1:$H$52,3,FALSE)</f>
        <v>Corporation</v>
      </c>
      <c r="D1187" s="1" t="str">
        <f ca="1">VLOOKUP(IF(RANDBETWEEN(1,100)&lt;=60, 1, IF(RANDBETWEEN(1,100)&lt;=75, 2, 3)),Datos1!$B$62:$C$64,2,FALSE)</f>
        <v>Industrial cereal products</v>
      </c>
      <c r="E1187" s="1" t="str">
        <f ca="1">VLOOKUP(IF(RANDBETWEEN(1,100)&lt;=70, 1, IF(RANDBETWEEN(1,100)&lt;=70+10, 2, IF(RANDBETWEEN(1,100)&lt;=70+10+10, 3, IF(RANDBETWEEN(1,100)&lt;=70+10+10+10, 4, 5)))),Datos1!$B$66:$C$70,2,FALSE)</f>
        <v>Paid</v>
      </c>
      <c r="F1187" s="1" t="str">
        <f>VLOOKUP(B1187,Datos1!$F$1:$H$52,2,FALSE)</f>
        <v>Ohio</v>
      </c>
      <c r="G1187" s="8">
        <f t="shared" ca="1" si="150"/>
        <v>1662898</v>
      </c>
      <c r="H1187" s="8">
        <f t="shared" ca="1" si="151"/>
        <v>282692.66000000003</v>
      </c>
      <c r="I1187" s="9">
        <f t="shared" ca="1" si="144"/>
        <v>0.17</v>
      </c>
      <c r="J1187" s="1" t="str">
        <f t="shared" si="145"/>
        <v>March</v>
      </c>
      <c r="K1187" s="1">
        <f t="shared" si="146"/>
        <v>3</v>
      </c>
      <c r="L1187" s="1" t="str">
        <f t="shared" si="147"/>
        <v>2022</v>
      </c>
      <c r="M1187" s="1">
        <f t="shared" si="148"/>
        <v>14</v>
      </c>
      <c r="N1187" s="10">
        <f t="shared" si="149"/>
        <v>1</v>
      </c>
    </row>
    <row r="1188" spans="1:14" x14ac:dyDescent="0.25">
      <c r="A1188" s="7">
        <v>44652</v>
      </c>
      <c r="B1188" s="1" t="s">
        <v>38</v>
      </c>
      <c r="C1188" s="1" t="str">
        <f>VLOOKUP(B1188,Datos1!$F$1:$H$52,3,FALSE)</f>
        <v>Small business</v>
      </c>
      <c r="D1188" s="1" t="str">
        <f ca="1">VLOOKUP(IF(RANDBETWEEN(1,100)&lt;=60, 1, IF(RANDBETWEEN(1,100)&lt;=75, 2, 3)),Datos1!$B$62:$C$64,2,FALSE)</f>
        <v>FMCG</v>
      </c>
      <c r="E118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88" s="1" t="str">
        <f>VLOOKUP(B1188,Datos1!$F$1:$H$52,2,FALSE)</f>
        <v>Tennessee</v>
      </c>
      <c r="G1188" s="8">
        <f t="shared" ca="1" si="150"/>
        <v>216570</v>
      </c>
      <c r="H1188" s="8">
        <f t="shared" ca="1" si="151"/>
        <v>88793.7</v>
      </c>
      <c r="I1188" s="9">
        <f t="shared" ca="1" si="144"/>
        <v>0.41</v>
      </c>
      <c r="J1188" s="1" t="str">
        <f t="shared" si="145"/>
        <v>April</v>
      </c>
      <c r="K1188" s="1">
        <f t="shared" si="146"/>
        <v>4</v>
      </c>
      <c r="L1188" s="1" t="str">
        <f t="shared" si="147"/>
        <v>2022</v>
      </c>
      <c r="M1188" s="1">
        <f t="shared" si="148"/>
        <v>14</v>
      </c>
      <c r="N1188" s="10">
        <f t="shared" si="149"/>
        <v>2</v>
      </c>
    </row>
    <row r="1189" spans="1:14" x14ac:dyDescent="0.25">
      <c r="A1189" s="7">
        <v>44653</v>
      </c>
      <c r="B1189" s="1" t="s">
        <v>26</v>
      </c>
      <c r="C1189" s="1" t="str">
        <f>VLOOKUP(B1189,Datos1!$F$1:$H$52,3,FALSE)</f>
        <v>Corporation</v>
      </c>
      <c r="D1189" s="1" t="str">
        <f ca="1">VLOOKUP(IF(RANDBETWEEN(1,100)&lt;=60, 1, IF(RANDBETWEEN(1,100)&lt;=75, 2, 3)),Datos1!$B$62:$C$64,2,FALSE)</f>
        <v>FMCG</v>
      </c>
      <c r="E1189" s="1" t="str">
        <f ca="1">VLOOKUP(IF(RANDBETWEEN(1,100)&lt;=70, 1, IF(RANDBETWEEN(1,100)&lt;=70+10, 2, IF(RANDBETWEEN(1,100)&lt;=70+10+10, 3, IF(RANDBETWEEN(1,100)&lt;=70+10+10+10, 4, 5)))),Datos1!$B$66:$C$70,2,FALSE)</f>
        <v>Paid</v>
      </c>
      <c r="F1189" s="1" t="str">
        <f>VLOOKUP(B1189,Datos1!$F$1:$H$52,2,FALSE)</f>
        <v>Nueva Jersey</v>
      </c>
      <c r="G1189" s="8">
        <f t="shared" ca="1" si="150"/>
        <v>822163</v>
      </c>
      <c r="H1189" s="8">
        <f t="shared" ca="1" si="151"/>
        <v>287757.05</v>
      </c>
      <c r="I1189" s="9">
        <f t="shared" ca="1" si="144"/>
        <v>0.35</v>
      </c>
      <c r="J1189" s="1" t="str">
        <f t="shared" si="145"/>
        <v>April</v>
      </c>
      <c r="K1189" s="1">
        <f t="shared" si="146"/>
        <v>4</v>
      </c>
      <c r="L1189" s="1" t="str">
        <f t="shared" si="147"/>
        <v>2022</v>
      </c>
      <c r="M1189" s="1">
        <f t="shared" si="148"/>
        <v>14</v>
      </c>
      <c r="N1189" s="10">
        <f t="shared" si="149"/>
        <v>2</v>
      </c>
    </row>
    <row r="1190" spans="1:14" x14ac:dyDescent="0.25">
      <c r="A1190" s="7">
        <v>44654</v>
      </c>
      <c r="B1190" s="1" t="s">
        <v>43</v>
      </c>
      <c r="C1190" s="1" t="str">
        <f>VLOOKUP(B1190,Datos1!$F$1:$H$52,3,FALSE)</f>
        <v>Corporation</v>
      </c>
      <c r="D1190" s="1" t="str">
        <f ca="1">VLOOKUP(IF(RANDBETWEEN(1,100)&lt;=60, 1, IF(RANDBETWEEN(1,100)&lt;=75, 2, 3)),Datos1!$B$62:$C$64,2,FALSE)</f>
        <v>FMCG</v>
      </c>
      <c r="E119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90" s="1" t="str">
        <f>VLOOKUP(B1190,Datos1!$F$1:$H$52,2,FALSE)</f>
        <v>Massachusetts</v>
      </c>
      <c r="G1190" s="8">
        <f t="shared" ca="1" si="150"/>
        <v>1595629</v>
      </c>
      <c r="H1190" s="8">
        <f t="shared" ca="1" si="151"/>
        <v>558470.14999999991</v>
      </c>
      <c r="I1190" s="9">
        <f t="shared" ca="1" si="144"/>
        <v>0.35</v>
      </c>
      <c r="J1190" s="1" t="str">
        <f t="shared" si="145"/>
        <v>April</v>
      </c>
      <c r="K1190" s="1">
        <f t="shared" si="146"/>
        <v>4</v>
      </c>
      <c r="L1190" s="1" t="str">
        <f t="shared" si="147"/>
        <v>2022</v>
      </c>
      <c r="M1190" s="1">
        <f t="shared" si="148"/>
        <v>14</v>
      </c>
      <c r="N1190" s="10">
        <f t="shared" si="149"/>
        <v>2</v>
      </c>
    </row>
    <row r="1191" spans="1:14" x14ac:dyDescent="0.25">
      <c r="A1191" s="7">
        <v>44655</v>
      </c>
      <c r="B1191" s="1" t="s">
        <v>36</v>
      </c>
      <c r="C1191" s="1" t="str">
        <f>VLOOKUP(B1191,Datos1!$F$1:$H$52,3,FALSE)</f>
        <v>Medium-sized business</v>
      </c>
      <c r="D1191" s="1" t="str">
        <f ca="1">VLOOKUP(IF(RANDBETWEEN(1,100)&lt;=60, 1, IF(RANDBETWEEN(1,100)&lt;=75, 2, 3)),Datos1!$B$62:$C$64,2,FALSE)</f>
        <v>FMCG</v>
      </c>
      <c r="E1191" s="1" t="str">
        <f ca="1">VLOOKUP(IF(RANDBETWEEN(1,100)&lt;=70, 1, IF(RANDBETWEEN(1,100)&lt;=70+10, 2, IF(RANDBETWEEN(1,100)&lt;=70+10+10, 3, IF(RANDBETWEEN(1,100)&lt;=70+10+10+10, 4, 5)))),Datos1!$B$66:$C$70,2,FALSE)</f>
        <v>Paid</v>
      </c>
      <c r="F1191" s="1" t="str">
        <f>VLOOKUP(B1191,Datos1!$F$1:$H$52,2,FALSE)</f>
        <v>Arizona</v>
      </c>
      <c r="G1191" s="8">
        <f t="shared" ca="1" si="150"/>
        <v>414370</v>
      </c>
      <c r="H1191" s="8">
        <f t="shared" ca="1" si="151"/>
        <v>149173.19999999998</v>
      </c>
      <c r="I1191" s="9">
        <f t="shared" ca="1" si="144"/>
        <v>0.36</v>
      </c>
      <c r="J1191" s="1" t="str">
        <f t="shared" si="145"/>
        <v>April</v>
      </c>
      <c r="K1191" s="1">
        <f t="shared" si="146"/>
        <v>4</v>
      </c>
      <c r="L1191" s="1" t="str">
        <f t="shared" si="147"/>
        <v>2022</v>
      </c>
      <c r="M1191" s="1">
        <f t="shared" si="148"/>
        <v>15</v>
      </c>
      <c r="N1191" s="10">
        <f t="shared" si="149"/>
        <v>2</v>
      </c>
    </row>
    <row r="1192" spans="1:14" x14ac:dyDescent="0.25">
      <c r="A1192" s="7">
        <v>44656</v>
      </c>
      <c r="B1192" s="1" t="s">
        <v>16</v>
      </c>
      <c r="C1192" s="1" t="str">
        <f>VLOOKUP(B1192,Datos1!$F$1:$H$52,3,FALSE)</f>
        <v>Small business</v>
      </c>
      <c r="D1192" s="1" t="str">
        <f ca="1">VLOOKUP(IF(RANDBETWEEN(1,100)&lt;=60, 1, IF(RANDBETWEEN(1,100)&lt;=75, 2, 3)),Datos1!$B$62:$C$64,2,FALSE)</f>
        <v>Industrial cereal products</v>
      </c>
      <c r="E119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92" s="1" t="str">
        <f>VLOOKUP(B1192,Datos1!$F$1:$H$52,2,FALSE)</f>
        <v>Nueva Jersey</v>
      </c>
      <c r="G1192" s="8">
        <f t="shared" ca="1" si="150"/>
        <v>148856</v>
      </c>
      <c r="H1192" s="8">
        <f t="shared" ca="1" si="151"/>
        <v>46145.36</v>
      </c>
      <c r="I1192" s="9">
        <f t="shared" ca="1" si="144"/>
        <v>0.31</v>
      </c>
      <c r="J1192" s="1" t="str">
        <f t="shared" si="145"/>
        <v>April</v>
      </c>
      <c r="K1192" s="1">
        <f t="shared" si="146"/>
        <v>4</v>
      </c>
      <c r="L1192" s="1" t="str">
        <f t="shared" si="147"/>
        <v>2022</v>
      </c>
      <c r="M1192" s="1">
        <f t="shared" si="148"/>
        <v>15</v>
      </c>
      <c r="N1192" s="10">
        <f t="shared" si="149"/>
        <v>2</v>
      </c>
    </row>
    <row r="1193" spans="1:14" x14ac:dyDescent="0.25">
      <c r="A1193" s="7">
        <v>44657</v>
      </c>
      <c r="B1193" s="1" t="s">
        <v>27</v>
      </c>
      <c r="C1193" s="1" t="str">
        <f>VLOOKUP(B1193,Datos1!$F$1:$H$52,3,FALSE)</f>
        <v>Corporation</v>
      </c>
      <c r="D1193" s="1" t="str">
        <f ca="1">VLOOKUP(IF(RANDBETWEEN(1,100)&lt;=60, 1, IF(RANDBETWEEN(1,100)&lt;=75, 2, 3)),Datos1!$B$62:$C$64,2,FALSE)</f>
        <v>Industrial cereal products</v>
      </c>
      <c r="E1193" s="1" t="str">
        <f ca="1">VLOOKUP(IF(RANDBETWEEN(1,100)&lt;=70, 1, IF(RANDBETWEEN(1,100)&lt;=70+10, 2, IF(RANDBETWEEN(1,100)&lt;=70+10+10, 3, IF(RANDBETWEEN(1,100)&lt;=70+10+10+10, 4, 5)))),Datos1!$B$66:$C$70,2,FALSE)</f>
        <v>Paid</v>
      </c>
      <c r="F1193" s="1" t="str">
        <f>VLOOKUP(B1193,Datos1!$F$1:$H$52,2,FALSE)</f>
        <v>Virginia</v>
      </c>
      <c r="G1193" s="8">
        <f t="shared" ca="1" si="150"/>
        <v>588977</v>
      </c>
      <c r="H1193" s="8">
        <f t="shared" ca="1" si="151"/>
        <v>106015.86</v>
      </c>
      <c r="I1193" s="9">
        <f t="shared" ca="1" si="144"/>
        <v>0.18</v>
      </c>
      <c r="J1193" s="1" t="str">
        <f t="shared" si="145"/>
        <v>April</v>
      </c>
      <c r="K1193" s="1">
        <f t="shared" si="146"/>
        <v>4</v>
      </c>
      <c r="L1193" s="1" t="str">
        <f t="shared" si="147"/>
        <v>2022</v>
      </c>
      <c r="M1193" s="1">
        <f t="shared" si="148"/>
        <v>15</v>
      </c>
      <c r="N1193" s="10">
        <f t="shared" si="149"/>
        <v>2</v>
      </c>
    </row>
    <row r="1194" spans="1:14" x14ac:dyDescent="0.25">
      <c r="A1194" s="7">
        <v>44658</v>
      </c>
      <c r="B1194" s="1" t="s">
        <v>19</v>
      </c>
      <c r="C1194" s="1" t="str">
        <f>VLOOKUP(B1194,Datos1!$F$1:$H$52,3,FALSE)</f>
        <v>Corporation</v>
      </c>
      <c r="D1194" s="1" t="str">
        <f ca="1">VLOOKUP(IF(RANDBETWEEN(1,100)&lt;=60, 1, IF(RANDBETWEEN(1,100)&lt;=75, 2, 3)),Datos1!$B$62:$C$64,2,FALSE)</f>
        <v>FMCG</v>
      </c>
      <c r="E119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94" s="1" t="str">
        <f>VLOOKUP(B1194,Datos1!$F$1:$H$52,2,FALSE)</f>
        <v>Virginia</v>
      </c>
      <c r="G1194" s="8">
        <f t="shared" ca="1" si="150"/>
        <v>638079</v>
      </c>
      <c r="H1194" s="8">
        <f t="shared" ca="1" si="151"/>
        <v>236089.23</v>
      </c>
      <c r="I1194" s="9">
        <f t="shared" ca="1" si="144"/>
        <v>0.37</v>
      </c>
      <c r="J1194" s="1" t="str">
        <f t="shared" si="145"/>
        <v>April</v>
      </c>
      <c r="K1194" s="1">
        <f t="shared" si="146"/>
        <v>4</v>
      </c>
      <c r="L1194" s="1" t="str">
        <f t="shared" si="147"/>
        <v>2022</v>
      </c>
      <c r="M1194" s="1">
        <f t="shared" si="148"/>
        <v>15</v>
      </c>
      <c r="N1194" s="10">
        <f t="shared" si="149"/>
        <v>2</v>
      </c>
    </row>
    <row r="1195" spans="1:14" x14ac:dyDescent="0.25">
      <c r="A1195" s="7">
        <v>44659</v>
      </c>
      <c r="B1195" s="1" t="s">
        <v>41</v>
      </c>
      <c r="C1195" s="1" t="str">
        <f>VLOOKUP(B1195,Datos1!$F$1:$H$52,3,FALSE)</f>
        <v>Medium-sized business</v>
      </c>
      <c r="D1195" s="1" t="str">
        <f ca="1">VLOOKUP(IF(RANDBETWEEN(1,100)&lt;=60, 1, IF(RANDBETWEEN(1,100)&lt;=75, 2, 3)),Datos1!$B$62:$C$64,2,FALSE)</f>
        <v>FMCG</v>
      </c>
      <c r="E1195" s="1" t="str">
        <f ca="1">VLOOKUP(IF(RANDBETWEEN(1,100)&lt;=70, 1, IF(RANDBETWEEN(1,100)&lt;=70+10, 2, IF(RANDBETWEEN(1,100)&lt;=70+10+10, 3, IF(RANDBETWEEN(1,100)&lt;=70+10+10+10, 4, 5)))),Datos1!$B$66:$C$70,2,FALSE)</f>
        <v>Paid</v>
      </c>
      <c r="F1195" s="1" t="str">
        <f>VLOOKUP(B1195,Datos1!$F$1:$H$52,2,FALSE)</f>
        <v>Maryland</v>
      </c>
      <c r="G1195" s="8">
        <f t="shared" ca="1" si="150"/>
        <v>367865</v>
      </c>
      <c r="H1195" s="8">
        <f t="shared" ca="1" si="151"/>
        <v>235433.60000000001</v>
      </c>
      <c r="I1195" s="9">
        <f t="shared" ca="1" si="144"/>
        <v>0.64</v>
      </c>
      <c r="J1195" s="1" t="str">
        <f t="shared" si="145"/>
        <v>April</v>
      </c>
      <c r="K1195" s="1">
        <f t="shared" si="146"/>
        <v>4</v>
      </c>
      <c r="L1195" s="1" t="str">
        <f t="shared" si="147"/>
        <v>2022</v>
      </c>
      <c r="M1195" s="1">
        <f t="shared" si="148"/>
        <v>15</v>
      </c>
      <c r="N1195" s="10">
        <f t="shared" si="149"/>
        <v>2</v>
      </c>
    </row>
    <row r="1196" spans="1:14" x14ac:dyDescent="0.25">
      <c r="A1196" s="7">
        <v>44660</v>
      </c>
      <c r="B1196" s="1" t="s">
        <v>59</v>
      </c>
      <c r="C1196" s="1" t="str">
        <f>VLOOKUP(B1196,Datos1!$F$1:$H$52,3,FALSE)</f>
        <v>Small business</v>
      </c>
      <c r="D1196" s="1" t="str">
        <f ca="1">VLOOKUP(IF(RANDBETWEEN(1,100)&lt;=60, 1, IF(RANDBETWEEN(1,100)&lt;=75, 2, 3)),Datos1!$B$62:$C$64,2,FALSE)</f>
        <v>Contract Manufacturing</v>
      </c>
      <c r="E119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196" s="1" t="str">
        <f>VLOOKUP(B1196,Datos1!$F$1:$H$52,2,FALSE)</f>
        <v>Nueva Jersey</v>
      </c>
      <c r="G1196" s="8">
        <f t="shared" ca="1" si="150"/>
        <v>83979</v>
      </c>
      <c r="H1196" s="8">
        <f t="shared" ca="1" si="151"/>
        <v>23514.120000000003</v>
      </c>
      <c r="I1196" s="9">
        <f t="shared" ca="1" si="144"/>
        <v>0.28000000000000003</v>
      </c>
      <c r="J1196" s="1" t="str">
        <f t="shared" si="145"/>
        <v>April</v>
      </c>
      <c r="K1196" s="1">
        <f t="shared" si="146"/>
        <v>4</v>
      </c>
      <c r="L1196" s="1" t="str">
        <f t="shared" si="147"/>
        <v>2022</v>
      </c>
      <c r="M1196" s="1">
        <f t="shared" si="148"/>
        <v>15</v>
      </c>
      <c r="N1196" s="10">
        <f t="shared" si="149"/>
        <v>2</v>
      </c>
    </row>
    <row r="1197" spans="1:14" x14ac:dyDescent="0.25">
      <c r="A1197" s="7">
        <v>44661</v>
      </c>
      <c r="B1197" s="1" t="s">
        <v>32</v>
      </c>
      <c r="C1197" s="1" t="str">
        <f>VLOOKUP(B1197,Datos1!$F$1:$H$52,3,FALSE)</f>
        <v>Corporation</v>
      </c>
      <c r="D1197" s="1" t="str">
        <f ca="1">VLOOKUP(IF(RANDBETWEEN(1,100)&lt;=60, 1, IF(RANDBETWEEN(1,100)&lt;=75, 2, 3)),Datos1!$B$62:$C$64,2,FALSE)</f>
        <v>Contract Manufacturing</v>
      </c>
      <c r="E1197" s="1" t="str">
        <f ca="1">VLOOKUP(IF(RANDBETWEEN(1,100)&lt;=70, 1, IF(RANDBETWEEN(1,100)&lt;=70+10, 2, IF(RANDBETWEEN(1,100)&lt;=70+10+10, 3, IF(RANDBETWEEN(1,100)&lt;=70+10+10+10, 4, 5)))),Datos1!$B$66:$C$70,2,FALSE)</f>
        <v>Paid</v>
      </c>
      <c r="F1197" s="1" t="str">
        <f>VLOOKUP(B1197,Datos1!$F$1:$H$52,2,FALSE)</f>
        <v>Ohio</v>
      </c>
      <c r="G1197" s="8">
        <f t="shared" ca="1" si="150"/>
        <v>1494205</v>
      </c>
      <c r="H1197" s="8">
        <f t="shared" ca="1" si="151"/>
        <v>418377.4</v>
      </c>
      <c r="I1197" s="9">
        <f t="shared" ca="1" si="144"/>
        <v>0.28000000000000003</v>
      </c>
      <c r="J1197" s="1" t="str">
        <f t="shared" si="145"/>
        <v>April</v>
      </c>
      <c r="K1197" s="1">
        <f t="shared" si="146"/>
        <v>4</v>
      </c>
      <c r="L1197" s="1" t="str">
        <f t="shared" si="147"/>
        <v>2022</v>
      </c>
      <c r="M1197" s="1">
        <f t="shared" si="148"/>
        <v>15</v>
      </c>
      <c r="N1197" s="10">
        <f t="shared" si="149"/>
        <v>2</v>
      </c>
    </row>
    <row r="1198" spans="1:14" x14ac:dyDescent="0.25">
      <c r="A1198" s="7">
        <v>44662</v>
      </c>
      <c r="B1198" s="1" t="s">
        <v>27</v>
      </c>
      <c r="C1198" s="1" t="str">
        <f>VLOOKUP(B1198,Datos1!$F$1:$H$52,3,FALSE)</f>
        <v>Corporation</v>
      </c>
      <c r="D1198" s="1" t="str">
        <f ca="1">VLOOKUP(IF(RANDBETWEEN(1,100)&lt;=60, 1, IF(RANDBETWEEN(1,100)&lt;=75, 2, 3)),Datos1!$B$62:$C$64,2,FALSE)</f>
        <v>Contract Manufacturing</v>
      </c>
      <c r="E1198" s="1" t="str">
        <f ca="1">VLOOKUP(IF(RANDBETWEEN(1,100)&lt;=70, 1, IF(RANDBETWEEN(1,100)&lt;=70+10, 2, IF(RANDBETWEEN(1,100)&lt;=70+10+10, 3, IF(RANDBETWEEN(1,100)&lt;=70+10+10+10, 4, 5)))),Datos1!$B$66:$C$70,2,FALSE)</f>
        <v>Paid</v>
      </c>
      <c r="F1198" s="1" t="str">
        <f>VLOOKUP(B1198,Datos1!$F$1:$H$52,2,FALSE)</f>
        <v>Virginia</v>
      </c>
      <c r="G1198" s="8">
        <f t="shared" ca="1" si="150"/>
        <v>1023481</v>
      </c>
      <c r="H1198" s="8">
        <f t="shared" ca="1" si="151"/>
        <v>255870.25</v>
      </c>
      <c r="I1198" s="9">
        <f t="shared" ca="1" si="144"/>
        <v>0.25</v>
      </c>
      <c r="J1198" s="1" t="str">
        <f t="shared" si="145"/>
        <v>April</v>
      </c>
      <c r="K1198" s="1">
        <f t="shared" si="146"/>
        <v>4</v>
      </c>
      <c r="L1198" s="1" t="str">
        <f t="shared" si="147"/>
        <v>2022</v>
      </c>
      <c r="M1198" s="1">
        <f t="shared" si="148"/>
        <v>16</v>
      </c>
      <c r="N1198" s="10">
        <f t="shared" si="149"/>
        <v>2</v>
      </c>
    </row>
    <row r="1199" spans="1:14" x14ac:dyDescent="0.25">
      <c r="A1199" s="7">
        <v>44663</v>
      </c>
      <c r="B1199" s="1" t="s">
        <v>10</v>
      </c>
      <c r="C1199" s="1" t="str">
        <f>VLOOKUP(B1199,Datos1!$F$1:$H$52,3,FALSE)</f>
        <v>Corporation</v>
      </c>
      <c r="D1199" s="1" t="str">
        <f ca="1">VLOOKUP(IF(RANDBETWEEN(1,100)&lt;=60, 1, IF(RANDBETWEEN(1,100)&lt;=75, 2, 3)),Datos1!$B$62:$C$64,2,FALSE)</f>
        <v>Contract Manufacturing</v>
      </c>
      <c r="E1199" s="1" t="str">
        <f ca="1">VLOOKUP(IF(RANDBETWEEN(1,100)&lt;=70, 1, IF(RANDBETWEEN(1,100)&lt;=70+10, 2, IF(RANDBETWEEN(1,100)&lt;=70+10+10, 3, IF(RANDBETWEEN(1,100)&lt;=70+10+10+10, 4, 5)))),Datos1!$B$66:$C$70,2,FALSE)</f>
        <v>Paid</v>
      </c>
      <c r="F1199" s="1" t="str">
        <f>VLOOKUP(B1199,Datos1!$F$1:$H$52,2,FALSE)</f>
        <v>Texas</v>
      </c>
      <c r="G1199" s="8">
        <f t="shared" ca="1" si="150"/>
        <v>895209</v>
      </c>
      <c r="H1199" s="8">
        <f t="shared" ca="1" si="151"/>
        <v>241706.43000000002</v>
      </c>
      <c r="I1199" s="9">
        <f t="shared" ca="1" si="144"/>
        <v>0.27</v>
      </c>
      <c r="J1199" s="1" t="str">
        <f t="shared" si="145"/>
        <v>April</v>
      </c>
      <c r="K1199" s="1">
        <f t="shared" si="146"/>
        <v>4</v>
      </c>
      <c r="L1199" s="1" t="str">
        <f t="shared" si="147"/>
        <v>2022</v>
      </c>
      <c r="M1199" s="1">
        <f t="shared" si="148"/>
        <v>16</v>
      </c>
      <c r="N1199" s="10">
        <f t="shared" si="149"/>
        <v>2</v>
      </c>
    </row>
    <row r="1200" spans="1:14" x14ac:dyDescent="0.25">
      <c r="A1200" s="7">
        <v>44664</v>
      </c>
      <c r="B1200" s="1" t="s">
        <v>45</v>
      </c>
      <c r="C1200" s="1" t="str">
        <f>VLOOKUP(B1200,Datos1!$F$1:$H$52,3,FALSE)</f>
        <v>Small business</v>
      </c>
      <c r="D1200" s="1" t="str">
        <f ca="1">VLOOKUP(IF(RANDBETWEEN(1,100)&lt;=60, 1, IF(RANDBETWEEN(1,100)&lt;=75, 2, 3)),Datos1!$B$62:$C$64,2,FALSE)</f>
        <v>FMCG</v>
      </c>
      <c r="E1200" s="1" t="str">
        <f ca="1">VLOOKUP(IF(RANDBETWEEN(1,100)&lt;=70, 1, IF(RANDBETWEEN(1,100)&lt;=70+10, 2, IF(RANDBETWEEN(1,100)&lt;=70+10+10, 3, IF(RANDBETWEEN(1,100)&lt;=70+10+10+10, 4, 5)))),Datos1!$B$66:$C$70,2,FALSE)</f>
        <v>Paid</v>
      </c>
      <c r="F1200" s="1" t="str">
        <f>VLOOKUP(B1200,Datos1!$F$1:$H$52,2,FALSE)</f>
        <v>Massachusetts</v>
      </c>
      <c r="G1200" s="8">
        <f t="shared" ca="1" si="150"/>
        <v>200393</v>
      </c>
      <c r="H1200" s="8">
        <f t="shared" ca="1" si="151"/>
        <v>110216.15000000001</v>
      </c>
      <c r="I1200" s="9">
        <f t="shared" ca="1" si="144"/>
        <v>0.55000000000000004</v>
      </c>
      <c r="J1200" s="1" t="str">
        <f t="shared" si="145"/>
        <v>April</v>
      </c>
      <c r="K1200" s="1">
        <f t="shared" si="146"/>
        <v>4</v>
      </c>
      <c r="L1200" s="1" t="str">
        <f t="shared" si="147"/>
        <v>2022</v>
      </c>
      <c r="M1200" s="1">
        <f t="shared" si="148"/>
        <v>16</v>
      </c>
      <c r="N1200" s="10">
        <f t="shared" si="149"/>
        <v>2</v>
      </c>
    </row>
    <row r="1201" spans="1:14" x14ac:dyDescent="0.25">
      <c r="A1201" s="7">
        <v>44665</v>
      </c>
      <c r="B1201" s="1" t="s">
        <v>44</v>
      </c>
      <c r="C1201" s="1" t="str">
        <f>VLOOKUP(B1201,Datos1!$F$1:$H$52,3,FALSE)</f>
        <v>Corporation</v>
      </c>
      <c r="D1201" s="1" t="str">
        <f ca="1">VLOOKUP(IF(RANDBETWEEN(1,100)&lt;=60, 1, IF(RANDBETWEEN(1,100)&lt;=75, 2, 3)),Datos1!$B$62:$C$64,2,FALSE)</f>
        <v>FMCG</v>
      </c>
      <c r="E1201" s="1" t="str">
        <f ca="1">VLOOKUP(IF(RANDBETWEEN(1,100)&lt;=70, 1, IF(RANDBETWEEN(1,100)&lt;=70+10, 2, IF(RANDBETWEEN(1,100)&lt;=70+10+10, 3, IF(RANDBETWEEN(1,100)&lt;=70+10+10+10, 4, 5)))),Datos1!$B$66:$C$70,2,FALSE)</f>
        <v>Paid</v>
      </c>
      <c r="F1201" s="1" t="str">
        <f>VLOOKUP(B1201,Datos1!$F$1:$H$52,2,FALSE)</f>
        <v>Arizona</v>
      </c>
      <c r="G1201" s="8">
        <f t="shared" ca="1" si="150"/>
        <v>808909</v>
      </c>
      <c r="H1201" s="8">
        <f t="shared" ca="1" si="151"/>
        <v>380187.23</v>
      </c>
      <c r="I1201" s="9">
        <f t="shared" ca="1" si="144"/>
        <v>0.47</v>
      </c>
      <c r="J1201" s="1" t="str">
        <f t="shared" si="145"/>
        <v>April</v>
      </c>
      <c r="K1201" s="1">
        <f t="shared" si="146"/>
        <v>4</v>
      </c>
      <c r="L1201" s="1" t="str">
        <f t="shared" si="147"/>
        <v>2022</v>
      </c>
      <c r="M1201" s="1">
        <f t="shared" si="148"/>
        <v>16</v>
      </c>
      <c r="N1201" s="10">
        <f t="shared" si="149"/>
        <v>2</v>
      </c>
    </row>
    <row r="1202" spans="1:14" x14ac:dyDescent="0.25">
      <c r="A1202" s="7">
        <v>44666</v>
      </c>
      <c r="B1202" s="1" t="s">
        <v>27</v>
      </c>
      <c r="C1202" s="1" t="str">
        <f>VLOOKUP(B1202,Datos1!$F$1:$H$52,3,FALSE)</f>
        <v>Corporation</v>
      </c>
      <c r="D1202" s="1" t="str">
        <f ca="1">VLOOKUP(IF(RANDBETWEEN(1,100)&lt;=60, 1, IF(RANDBETWEEN(1,100)&lt;=75, 2, 3)),Datos1!$B$62:$C$64,2,FALSE)</f>
        <v>Contract Manufacturing</v>
      </c>
      <c r="E1202" s="1" t="str">
        <f ca="1">VLOOKUP(IF(RANDBETWEEN(1,100)&lt;=70, 1, IF(RANDBETWEEN(1,100)&lt;=70+10, 2, IF(RANDBETWEEN(1,100)&lt;=70+10+10, 3, IF(RANDBETWEEN(1,100)&lt;=70+10+10+10, 4, 5)))),Datos1!$B$66:$C$70,2,FALSE)</f>
        <v>Paid</v>
      </c>
      <c r="F1202" s="1" t="str">
        <f>VLOOKUP(B1202,Datos1!$F$1:$H$52,2,FALSE)</f>
        <v>Virginia</v>
      </c>
      <c r="G1202" s="8">
        <f t="shared" ca="1" si="150"/>
        <v>1168542</v>
      </c>
      <c r="H1202" s="8">
        <f t="shared" ca="1" si="151"/>
        <v>292135.5</v>
      </c>
      <c r="I1202" s="9">
        <f t="shared" ca="1" si="144"/>
        <v>0.25</v>
      </c>
      <c r="J1202" s="1" t="str">
        <f t="shared" si="145"/>
        <v>April</v>
      </c>
      <c r="K1202" s="1">
        <f t="shared" si="146"/>
        <v>4</v>
      </c>
      <c r="L1202" s="1" t="str">
        <f t="shared" si="147"/>
        <v>2022</v>
      </c>
      <c r="M1202" s="1">
        <f t="shared" si="148"/>
        <v>16</v>
      </c>
      <c r="N1202" s="10">
        <f t="shared" si="149"/>
        <v>2</v>
      </c>
    </row>
    <row r="1203" spans="1:14" x14ac:dyDescent="0.25">
      <c r="A1203" s="7">
        <v>44667</v>
      </c>
      <c r="B1203" s="1" t="s">
        <v>35</v>
      </c>
      <c r="C1203" s="1" t="str">
        <f>VLOOKUP(B1203,Datos1!$F$1:$H$52,3,FALSE)</f>
        <v>Medium-sized business</v>
      </c>
      <c r="D1203" s="1" t="str">
        <f ca="1">VLOOKUP(IF(RANDBETWEEN(1,100)&lt;=60, 1, IF(RANDBETWEEN(1,100)&lt;=75, 2, 3)),Datos1!$B$62:$C$64,2,FALSE)</f>
        <v>Contract Manufacturing</v>
      </c>
      <c r="E1203" s="1" t="str">
        <f ca="1">VLOOKUP(IF(RANDBETWEEN(1,100)&lt;=70, 1, IF(RANDBETWEEN(1,100)&lt;=70+10, 2, IF(RANDBETWEEN(1,100)&lt;=70+10+10, 3, IF(RANDBETWEEN(1,100)&lt;=70+10+10+10, 4, 5)))),Datos1!$B$66:$C$70,2,FALSE)</f>
        <v>Paid</v>
      </c>
      <c r="F1203" s="1" t="str">
        <f>VLOOKUP(B1203,Datos1!$F$1:$H$52,2,FALSE)</f>
        <v>Ohio</v>
      </c>
      <c r="G1203" s="8">
        <f t="shared" ca="1" si="150"/>
        <v>420134</v>
      </c>
      <c r="H1203" s="8">
        <f t="shared" ca="1" si="151"/>
        <v>126040.2</v>
      </c>
      <c r="I1203" s="9">
        <f t="shared" ca="1" si="144"/>
        <v>0.3</v>
      </c>
      <c r="J1203" s="1" t="str">
        <f t="shared" si="145"/>
        <v>April</v>
      </c>
      <c r="K1203" s="1">
        <f t="shared" si="146"/>
        <v>4</v>
      </c>
      <c r="L1203" s="1" t="str">
        <f t="shared" si="147"/>
        <v>2022</v>
      </c>
      <c r="M1203" s="1">
        <f t="shared" si="148"/>
        <v>16</v>
      </c>
      <c r="N1203" s="10">
        <f t="shared" si="149"/>
        <v>2</v>
      </c>
    </row>
    <row r="1204" spans="1:14" x14ac:dyDescent="0.25">
      <c r="A1204" s="7">
        <v>44668</v>
      </c>
      <c r="B1204" s="1" t="s">
        <v>15</v>
      </c>
      <c r="C1204" s="1" t="str">
        <f>VLOOKUP(B1204,Datos1!$F$1:$H$52,3,FALSE)</f>
        <v>Medium-sized business</v>
      </c>
      <c r="D1204" s="1" t="str">
        <f ca="1">VLOOKUP(IF(RANDBETWEEN(1,100)&lt;=60, 1, IF(RANDBETWEEN(1,100)&lt;=75, 2, 3)),Datos1!$B$62:$C$64,2,FALSE)</f>
        <v>FMCG</v>
      </c>
      <c r="E120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204" s="1" t="str">
        <f>VLOOKUP(B1204,Datos1!$F$1:$H$52,2,FALSE)</f>
        <v>Míchigan</v>
      </c>
      <c r="G1204" s="8">
        <f t="shared" ca="1" si="150"/>
        <v>486232</v>
      </c>
      <c r="H1204" s="8">
        <f t="shared" ca="1" si="151"/>
        <v>184768.16</v>
      </c>
      <c r="I1204" s="9">
        <f t="shared" ca="1" si="144"/>
        <v>0.38</v>
      </c>
      <c r="J1204" s="1" t="str">
        <f t="shared" si="145"/>
        <v>April</v>
      </c>
      <c r="K1204" s="1">
        <f t="shared" si="146"/>
        <v>4</v>
      </c>
      <c r="L1204" s="1" t="str">
        <f t="shared" si="147"/>
        <v>2022</v>
      </c>
      <c r="M1204" s="1">
        <f t="shared" si="148"/>
        <v>16</v>
      </c>
      <c r="N1204" s="10">
        <f t="shared" si="149"/>
        <v>2</v>
      </c>
    </row>
    <row r="1205" spans="1:14" x14ac:dyDescent="0.25">
      <c r="A1205" s="7">
        <v>44669</v>
      </c>
      <c r="B1205" s="1" t="s">
        <v>38</v>
      </c>
      <c r="C1205" s="1" t="str">
        <f>VLOOKUP(B1205,Datos1!$F$1:$H$52,3,FALSE)</f>
        <v>Small business</v>
      </c>
      <c r="D1205" s="1" t="str">
        <f ca="1">VLOOKUP(IF(RANDBETWEEN(1,100)&lt;=60, 1, IF(RANDBETWEEN(1,100)&lt;=75, 2, 3)),Datos1!$B$62:$C$64,2,FALSE)</f>
        <v>Industrial cereal products</v>
      </c>
      <c r="E1205" s="1" t="str">
        <f ca="1">VLOOKUP(IF(RANDBETWEEN(1,100)&lt;=70, 1, IF(RANDBETWEEN(1,100)&lt;=70+10, 2, IF(RANDBETWEEN(1,100)&lt;=70+10+10, 3, IF(RANDBETWEEN(1,100)&lt;=70+10+10+10, 4, 5)))),Datos1!$B$66:$C$70,2,FALSE)</f>
        <v>Paid</v>
      </c>
      <c r="F1205" s="1" t="str">
        <f>VLOOKUP(B1205,Datos1!$F$1:$H$52,2,FALSE)</f>
        <v>Tennessee</v>
      </c>
      <c r="G1205" s="8">
        <f t="shared" ca="1" si="150"/>
        <v>237206</v>
      </c>
      <c r="H1205" s="8">
        <f t="shared" ca="1" si="151"/>
        <v>61673.560000000005</v>
      </c>
      <c r="I1205" s="9">
        <f t="shared" ca="1" si="144"/>
        <v>0.26</v>
      </c>
      <c r="J1205" s="1" t="str">
        <f t="shared" si="145"/>
        <v>April</v>
      </c>
      <c r="K1205" s="1">
        <f t="shared" si="146"/>
        <v>4</v>
      </c>
      <c r="L1205" s="1" t="str">
        <f t="shared" si="147"/>
        <v>2022</v>
      </c>
      <c r="M1205" s="1">
        <f t="shared" si="148"/>
        <v>17</v>
      </c>
      <c r="N1205" s="10">
        <f t="shared" si="149"/>
        <v>2</v>
      </c>
    </row>
    <row r="1206" spans="1:14" x14ac:dyDescent="0.25">
      <c r="A1206" s="7">
        <v>44670</v>
      </c>
      <c r="B1206" s="1" t="s">
        <v>54</v>
      </c>
      <c r="C1206" s="1" t="str">
        <f>VLOOKUP(B1206,Datos1!$F$1:$H$52,3,FALSE)</f>
        <v>Small business</v>
      </c>
      <c r="D1206" s="1" t="str">
        <f ca="1">VLOOKUP(IF(RANDBETWEEN(1,100)&lt;=60, 1, IF(RANDBETWEEN(1,100)&lt;=75, 2, 3)),Datos1!$B$62:$C$64,2,FALSE)</f>
        <v>Contract Manufacturing</v>
      </c>
      <c r="E1206" s="1" t="str">
        <f ca="1">VLOOKUP(IF(RANDBETWEEN(1,100)&lt;=70, 1, IF(RANDBETWEEN(1,100)&lt;=70+10, 2, IF(RANDBETWEEN(1,100)&lt;=70+10+10, 3, IF(RANDBETWEEN(1,100)&lt;=70+10+10+10, 4, 5)))),Datos1!$B$66:$C$70,2,FALSE)</f>
        <v>Paid</v>
      </c>
      <c r="F1206" s="1" t="str">
        <f>VLOOKUP(B1206,Datos1!$F$1:$H$52,2,FALSE)</f>
        <v>Nueva York</v>
      </c>
      <c r="G1206" s="8">
        <f t="shared" ca="1" si="150"/>
        <v>96673</v>
      </c>
      <c r="H1206" s="8">
        <f t="shared" ca="1" si="151"/>
        <v>28035.17</v>
      </c>
      <c r="I1206" s="9">
        <f t="shared" ca="1" si="144"/>
        <v>0.28999999999999998</v>
      </c>
      <c r="J1206" s="1" t="str">
        <f t="shared" si="145"/>
        <v>April</v>
      </c>
      <c r="K1206" s="1">
        <f t="shared" si="146"/>
        <v>4</v>
      </c>
      <c r="L1206" s="1" t="str">
        <f t="shared" si="147"/>
        <v>2022</v>
      </c>
      <c r="M1206" s="1">
        <f t="shared" si="148"/>
        <v>17</v>
      </c>
      <c r="N1206" s="10">
        <f t="shared" si="149"/>
        <v>2</v>
      </c>
    </row>
    <row r="1207" spans="1:14" x14ac:dyDescent="0.25">
      <c r="A1207" s="7">
        <v>44671</v>
      </c>
      <c r="B1207" s="1" t="s">
        <v>10</v>
      </c>
      <c r="C1207" s="1" t="str">
        <f>VLOOKUP(B1207,Datos1!$F$1:$H$52,3,FALSE)</f>
        <v>Corporation</v>
      </c>
      <c r="D1207" s="1" t="str">
        <f ca="1">VLOOKUP(IF(RANDBETWEEN(1,100)&lt;=60, 1, IF(RANDBETWEEN(1,100)&lt;=75, 2, 3)),Datos1!$B$62:$C$64,2,FALSE)</f>
        <v>FMCG</v>
      </c>
      <c r="E1207" s="1" t="str">
        <f ca="1">VLOOKUP(IF(RANDBETWEEN(1,100)&lt;=70, 1, IF(RANDBETWEEN(1,100)&lt;=70+10, 2, IF(RANDBETWEEN(1,100)&lt;=70+10+10, 3, IF(RANDBETWEEN(1,100)&lt;=70+10+10+10, 4, 5)))),Datos1!$B$66:$C$70,2,FALSE)</f>
        <v>Paid</v>
      </c>
      <c r="F1207" s="1" t="str">
        <f>VLOOKUP(B1207,Datos1!$F$1:$H$52,2,FALSE)</f>
        <v>Texas</v>
      </c>
      <c r="G1207" s="8">
        <f t="shared" ca="1" si="150"/>
        <v>760139</v>
      </c>
      <c r="H1207" s="8">
        <f t="shared" ca="1" si="151"/>
        <v>334461.15999999997</v>
      </c>
      <c r="I1207" s="9">
        <f t="shared" ca="1" si="144"/>
        <v>0.44</v>
      </c>
      <c r="J1207" s="1" t="str">
        <f t="shared" si="145"/>
        <v>April</v>
      </c>
      <c r="K1207" s="1">
        <f t="shared" si="146"/>
        <v>4</v>
      </c>
      <c r="L1207" s="1" t="str">
        <f t="shared" si="147"/>
        <v>2022</v>
      </c>
      <c r="M1207" s="1">
        <f t="shared" si="148"/>
        <v>17</v>
      </c>
      <c r="N1207" s="10">
        <f t="shared" si="149"/>
        <v>2</v>
      </c>
    </row>
    <row r="1208" spans="1:14" x14ac:dyDescent="0.25">
      <c r="A1208" s="7">
        <v>44672</v>
      </c>
      <c r="B1208" s="1" t="s">
        <v>42</v>
      </c>
      <c r="C1208" s="1" t="str">
        <f>VLOOKUP(B1208,Datos1!$F$1:$H$52,3,FALSE)</f>
        <v>Corporation</v>
      </c>
      <c r="D1208" s="1" t="str">
        <f ca="1">VLOOKUP(IF(RANDBETWEEN(1,100)&lt;=60, 1, IF(RANDBETWEEN(1,100)&lt;=75, 2, 3)),Datos1!$B$62:$C$64,2,FALSE)</f>
        <v>FMCG</v>
      </c>
      <c r="E1208" s="1" t="str">
        <f ca="1">VLOOKUP(IF(RANDBETWEEN(1,100)&lt;=70, 1, IF(RANDBETWEEN(1,100)&lt;=70+10, 2, IF(RANDBETWEEN(1,100)&lt;=70+10+10, 3, IF(RANDBETWEEN(1,100)&lt;=70+10+10+10, 4, 5)))),Datos1!$B$66:$C$70,2,FALSE)</f>
        <v>Paid</v>
      </c>
      <c r="F1208" s="1" t="str">
        <f>VLOOKUP(B1208,Datos1!$F$1:$H$52,2,FALSE)</f>
        <v>Wisconsin</v>
      </c>
      <c r="G1208" s="8">
        <f t="shared" ca="1" si="150"/>
        <v>1375220</v>
      </c>
      <c r="H1208" s="8">
        <f t="shared" ca="1" si="151"/>
        <v>893893</v>
      </c>
      <c r="I1208" s="9">
        <f t="shared" ca="1" si="144"/>
        <v>0.65</v>
      </c>
      <c r="J1208" s="1" t="str">
        <f t="shared" si="145"/>
        <v>April</v>
      </c>
      <c r="K1208" s="1">
        <f t="shared" si="146"/>
        <v>4</v>
      </c>
      <c r="L1208" s="1" t="str">
        <f t="shared" si="147"/>
        <v>2022</v>
      </c>
      <c r="M1208" s="1">
        <f t="shared" si="148"/>
        <v>17</v>
      </c>
      <c r="N1208" s="10">
        <f t="shared" si="149"/>
        <v>2</v>
      </c>
    </row>
    <row r="1209" spans="1:14" x14ac:dyDescent="0.25">
      <c r="A1209" s="7">
        <v>44673</v>
      </c>
      <c r="B1209" s="1" t="s">
        <v>49</v>
      </c>
      <c r="C1209" s="1" t="str">
        <f>VLOOKUP(B1209,Datos1!$F$1:$H$52,3,FALSE)</f>
        <v>Corporation</v>
      </c>
      <c r="D1209" s="1" t="str">
        <f ca="1">VLOOKUP(IF(RANDBETWEEN(1,100)&lt;=60, 1, IF(RANDBETWEEN(1,100)&lt;=75, 2, 3)),Datos1!$B$62:$C$64,2,FALSE)</f>
        <v>Contract Manufacturing</v>
      </c>
      <c r="E1209" s="1" t="str">
        <f ca="1">VLOOKUP(IF(RANDBETWEEN(1,100)&lt;=70, 1, IF(RANDBETWEEN(1,100)&lt;=70+10, 2, IF(RANDBETWEEN(1,100)&lt;=70+10+10, 3, IF(RANDBETWEEN(1,100)&lt;=70+10+10+10, 4, 5)))),Datos1!$B$66:$C$70,2,FALSE)</f>
        <v>Paid</v>
      </c>
      <c r="F1209" s="1" t="str">
        <f>VLOOKUP(B1209,Datos1!$F$1:$H$52,2,FALSE)</f>
        <v>Texas</v>
      </c>
      <c r="G1209" s="8">
        <f t="shared" ca="1" si="150"/>
        <v>1358494</v>
      </c>
      <c r="H1209" s="8">
        <f t="shared" ca="1" si="151"/>
        <v>326038.56</v>
      </c>
      <c r="I1209" s="9">
        <f t="shared" ca="1" si="144"/>
        <v>0.24</v>
      </c>
      <c r="J1209" s="1" t="str">
        <f t="shared" si="145"/>
        <v>April</v>
      </c>
      <c r="K1209" s="1">
        <f t="shared" si="146"/>
        <v>4</v>
      </c>
      <c r="L1209" s="1" t="str">
        <f t="shared" si="147"/>
        <v>2022</v>
      </c>
      <c r="M1209" s="1">
        <f t="shared" si="148"/>
        <v>17</v>
      </c>
      <c r="N1209" s="10">
        <f t="shared" si="149"/>
        <v>2</v>
      </c>
    </row>
    <row r="1210" spans="1:14" x14ac:dyDescent="0.25">
      <c r="A1210" s="7">
        <v>44674</v>
      </c>
      <c r="B1210" s="1" t="s">
        <v>31</v>
      </c>
      <c r="C1210" s="1" t="str">
        <f>VLOOKUP(B1210,Datos1!$F$1:$H$52,3,FALSE)</f>
        <v>Small business</v>
      </c>
      <c r="D1210" s="1" t="str">
        <f ca="1">VLOOKUP(IF(RANDBETWEEN(1,100)&lt;=60, 1, IF(RANDBETWEEN(1,100)&lt;=75, 2, 3)),Datos1!$B$62:$C$64,2,FALSE)</f>
        <v>FMCG</v>
      </c>
      <c r="E1210" s="1" t="str">
        <f ca="1">VLOOKUP(IF(RANDBETWEEN(1,100)&lt;=70, 1, IF(RANDBETWEEN(1,100)&lt;=70+10, 2, IF(RANDBETWEEN(1,100)&lt;=70+10+10, 3, IF(RANDBETWEEN(1,100)&lt;=70+10+10+10, 4, 5)))),Datos1!$B$66:$C$70,2,FALSE)</f>
        <v>Paid</v>
      </c>
      <c r="F1210" s="1" t="str">
        <f>VLOOKUP(B1210,Datos1!$F$1:$H$52,2,FALSE)</f>
        <v>Georgia</v>
      </c>
      <c r="G1210" s="8">
        <f t="shared" ca="1" si="150"/>
        <v>146653</v>
      </c>
      <c r="H1210" s="8">
        <f t="shared" ca="1" si="151"/>
        <v>83592.209999999992</v>
      </c>
      <c r="I1210" s="9">
        <f t="shared" ca="1" si="144"/>
        <v>0.56999999999999995</v>
      </c>
      <c r="J1210" s="1" t="str">
        <f t="shared" si="145"/>
        <v>April</v>
      </c>
      <c r="K1210" s="1">
        <f t="shared" si="146"/>
        <v>4</v>
      </c>
      <c r="L1210" s="1" t="str">
        <f t="shared" si="147"/>
        <v>2022</v>
      </c>
      <c r="M1210" s="1">
        <f t="shared" si="148"/>
        <v>17</v>
      </c>
      <c r="N1210" s="10">
        <f t="shared" si="149"/>
        <v>2</v>
      </c>
    </row>
    <row r="1211" spans="1:14" x14ac:dyDescent="0.25">
      <c r="A1211" s="7">
        <v>44675</v>
      </c>
      <c r="B1211" s="1" t="s">
        <v>15</v>
      </c>
      <c r="C1211" s="1" t="str">
        <f>VLOOKUP(B1211,Datos1!$F$1:$H$52,3,FALSE)</f>
        <v>Medium-sized business</v>
      </c>
      <c r="D1211" s="1" t="str">
        <f ca="1">VLOOKUP(IF(RANDBETWEEN(1,100)&lt;=60, 1, IF(RANDBETWEEN(1,100)&lt;=75, 2, 3)),Datos1!$B$62:$C$64,2,FALSE)</f>
        <v>FMCG</v>
      </c>
      <c r="E1211" s="1" t="str">
        <f ca="1">VLOOKUP(IF(RANDBETWEEN(1,100)&lt;=70, 1, IF(RANDBETWEEN(1,100)&lt;=70+10, 2, IF(RANDBETWEEN(1,100)&lt;=70+10+10, 3, IF(RANDBETWEEN(1,100)&lt;=70+10+10+10, 4, 5)))),Datos1!$B$66:$C$70,2,FALSE)</f>
        <v>Paid</v>
      </c>
      <c r="F1211" s="1" t="str">
        <f>VLOOKUP(B1211,Datos1!$F$1:$H$52,2,FALSE)</f>
        <v>Míchigan</v>
      </c>
      <c r="G1211" s="8">
        <f t="shared" ca="1" si="150"/>
        <v>416110</v>
      </c>
      <c r="H1211" s="8">
        <f t="shared" ca="1" si="151"/>
        <v>158121.79999999999</v>
      </c>
      <c r="I1211" s="9">
        <f t="shared" ca="1" si="144"/>
        <v>0.38</v>
      </c>
      <c r="J1211" s="1" t="str">
        <f t="shared" si="145"/>
        <v>April</v>
      </c>
      <c r="K1211" s="1">
        <f t="shared" si="146"/>
        <v>4</v>
      </c>
      <c r="L1211" s="1" t="str">
        <f t="shared" si="147"/>
        <v>2022</v>
      </c>
      <c r="M1211" s="1">
        <f t="shared" si="148"/>
        <v>17</v>
      </c>
      <c r="N1211" s="10">
        <f t="shared" si="149"/>
        <v>2</v>
      </c>
    </row>
    <row r="1212" spans="1:14" x14ac:dyDescent="0.25">
      <c r="A1212" s="7">
        <v>44676</v>
      </c>
      <c r="B1212" s="1" t="s">
        <v>56</v>
      </c>
      <c r="C1212" s="1" t="str">
        <f>VLOOKUP(B1212,Datos1!$F$1:$H$52,3,FALSE)</f>
        <v>Small business</v>
      </c>
      <c r="D1212" s="1" t="str">
        <f ca="1">VLOOKUP(IF(RANDBETWEEN(1,100)&lt;=60, 1, IF(RANDBETWEEN(1,100)&lt;=75, 2, 3)),Datos1!$B$62:$C$64,2,FALSE)</f>
        <v>FMCG</v>
      </c>
      <c r="E1212" s="1" t="str">
        <f ca="1">VLOOKUP(IF(RANDBETWEEN(1,100)&lt;=70, 1, IF(RANDBETWEEN(1,100)&lt;=70+10, 2, IF(RANDBETWEEN(1,100)&lt;=70+10+10, 3, IF(RANDBETWEEN(1,100)&lt;=70+10+10+10, 4, 5)))),Datos1!$B$66:$C$70,2,FALSE)</f>
        <v>Paid</v>
      </c>
      <c r="F1212" s="1" t="str">
        <f>VLOOKUP(B1212,Datos1!$F$1:$H$52,2,FALSE)</f>
        <v>Illinois</v>
      </c>
      <c r="G1212" s="8">
        <f t="shared" ca="1" si="150"/>
        <v>162117</v>
      </c>
      <c r="H1212" s="8">
        <f t="shared" ca="1" si="151"/>
        <v>100512.54</v>
      </c>
      <c r="I1212" s="9">
        <f t="shared" ca="1" si="144"/>
        <v>0.62</v>
      </c>
      <c r="J1212" s="1" t="str">
        <f t="shared" si="145"/>
        <v>April</v>
      </c>
      <c r="K1212" s="1">
        <f t="shared" si="146"/>
        <v>4</v>
      </c>
      <c r="L1212" s="1" t="str">
        <f t="shared" si="147"/>
        <v>2022</v>
      </c>
      <c r="M1212" s="1">
        <f t="shared" si="148"/>
        <v>18</v>
      </c>
      <c r="N1212" s="10">
        <f t="shared" si="149"/>
        <v>2</v>
      </c>
    </row>
    <row r="1213" spans="1:14" x14ac:dyDescent="0.25">
      <c r="A1213" s="7">
        <v>44677</v>
      </c>
      <c r="B1213" s="1" t="s">
        <v>55</v>
      </c>
      <c r="C1213" s="1" t="str">
        <f>VLOOKUP(B1213,Datos1!$F$1:$H$52,3,FALSE)</f>
        <v>Medium-sized business</v>
      </c>
      <c r="D1213" s="1" t="str">
        <f ca="1">VLOOKUP(IF(RANDBETWEEN(1,100)&lt;=60, 1, IF(RANDBETWEEN(1,100)&lt;=75, 2, 3)),Datos1!$B$62:$C$64,2,FALSE)</f>
        <v>FMCG</v>
      </c>
      <c r="E1213" s="1" t="str">
        <f ca="1">VLOOKUP(IF(RANDBETWEEN(1,100)&lt;=70, 1, IF(RANDBETWEEN(1,100)&lt;=70+10, 2, IF(RANDBETWEEN(1,100)&lt;=70+10+10, 3, IF(RANDBETWEEN(1,100)&lt;=70+10+10+10, 4, 5)))),Datos1!$B$66:$C$70,2,FALSE)</f>
        <v>Overdue</v>
      </c>
      <c r="F1213" s="1" t="str">
        <f>VLOOKUP(B1213,Datos1!$F$1:$H$52,2,FALSE)</f>
        <v>Pensilvania</v>
      </c>
      <c r="G1213" s="8">
        <f t="shared" ca="1" si="150"/>
        <v>366239</v>
      </c>
      <c r="H1213" s="8">
        <f t="shared" ca="1" si="151"/>
        <v>153820.38</v>
      </c>
      <c r="I1213" s="9">
        <f t="shared" ca="1" si="144"/>
        <v>0.42</v>
      </c>
      <c r="J1213" s="1" t="str">
        <f t="shared" si="145"/>
        <v>April</v>
      </c>
      <c r="K1213" s="1">
        <f t="shared" si="146"/>
        <v>4</v>
      </c>
      <c r="L1213" s="1" t="str">
        <f t="shared" si="147"/>
        <v>2022</v>
      </c>
      <c r="M1213" s="1">
        <f t="shared" si="148"/>
        <v>18</v>
      </c>
      <c r="N1213" s="10">
        <f t="shared" si="149"/>
        <v>2</v>
      </c>
    </row>
    <row r="1214" spans="1:14" x14ac:dyDescent="0.25">
      <c r="A1214" s="7">
        <v>44678</v>
      </c>
      <c r="B1214" s="1" t="s">
        <v>60</v>
      </c>
      <c r="C1214" s="1" t="str">
        <f>VLOOKUP(B1214,Datos1!$F$1:$H$52,3,FALSE)</f>
        <v>Medium-sized business</v>
      </c>
      <c r="D1214" s="1" t="str">
        <f ca="1">VLOOKUP(IF(RANDBETWEEN(1,100)&lt;=60, 1, IF(RANDBETWEEN(1,100)&lt;=75, 2, 3)),Datos1!$B$62:$C$64,2,FALSE)</f>
        <v>Contract Manufacturing</v>
      </c>
      <c r="E121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14" s="1" t="str">
        <f>VLOOKUP(B1214,Datos1!$F$1:$H$52,2,FALSE)</f>
        <v>Virginia</v>
      </c>
      <c r="G1214" s="8">
        <f t="shared" ca="1" si="150"/>
        <v>485852</v>
      </c>
      <c r="H1214" s="8">
        <f t="shared" ca="1" si="151"/>
        <v>165189.68000000002</v>
      </c>
      <c r="I1214" s="9">
        <f t="shared" ca="1" si="144"/>
        <v>0.34</v>
      </c>
      <c r="J1214" s="1" t="str">
        <f t="shared" si="145"/>
        <v>April</v>
      </c>
      <c r="K1214" s="1">
        <f t="shared" si="146"/>
        <v>4</v>
      </c>
      <c r="L1214" s="1" t="str">
        <f t="shared" si="147"/>
        <v>2022</v>
      </c>
      <c r="M1214" s="1">
        <f t="shared" si="148"/>
        <v>18</v>
      </c>
      <c r="N1214" s="10">
        <f t="shared" si="149"/>
        <v>2</v>
      </c>
    </row>
    <row r="1215" spans="1:14" x14ac:dyDescent="0.25">
      <c r="A1215" s="7">
        <v>44679</v>
      </c>
      <c r="B1215" s="1" t="s">
        <v>44</v>
      </c>
      <c r="C1215" s="1" t="str">
        <f>VLOOKUP(B1215,Datos1!$F$1:$H$52,3,FALSE)</f>
        <v>Corporation</v>
      </c>
      <c r="D1215" s="1" t="str">
        <f ca="1">VLOOKUP(IF(RANDBETWEEN(1,100)&lt;=60, 1, IF(RANDBETWEEN(1,100)&lt;=75, 2, 3)),Datos1!$B$62:$C$64,2,FALSE)</f>
        <v>FMCG</v>
      </c>
      <c r="E1215" s="1" t="str">
        <f ca="1">VLOOKUP(IF(RANDBETWEEN(1,100)&lt;=70, 1, IF(RANDBETWEEN(1,100)&lt;=70+10, 2, IF(RANDBETWEEN(1,100)&lt;=70+10+10, 3, IF(RANDBETWEEN(1,100)&lt;=70+10+10+10, 4, 5)))),Datos1!$B$66:$C$70,2,FALSE)</f>
        <v>Paid</v>
      </c>
      <c r="F1215" s="1" t="str">
        <f>VLOOKUP(B1215,Datos1!$F$1:$H$52,2,FALSE)</f>
        <v>Arizona</v>
      </c>
      <c r="G1215" s="8">
        <f t="shared" ca="1" si="150"/>
        <v>1588163</v>
      </c>
      <c r="H1215" s="8">
        <f t="shared" ca="1" si="151"/>
        <v>730554.98</v>
      </c>
      <c r="I1215" s="9">
        <f t="shared" ca="1" si="144"/>
        <v>0.46</v>
      </c>
      <c r="J1215" s="1" t="str">
        <f t="shared" si="145"/>
        <v>April</v>
      </c>
      <c r="K1215" s="1">
        <f t="shared" si="146"/>
        <v>4</v>
      </c>
      <c r="L1215" s="1" t="str">
        <f t="shared" si="147"/>
        <v>2022</v>
      </c>
      <c r="M1215" s="1">
        <f t="shared" si="148"/>
        <v>18</v>
      </c>
      <c r="N1215" s="10">
        <f t="shared" si="149"/>
        <v>2</v>
      </c>
    </row>
    <row r="1216" spans="1:14" x14ac:dyDescent="0.25">
      <c r="A1216" s="7">
        <v>44680</v>
      </c>
      <c r="B1216" s="1" t="s">
        <v>44</v>
      </c>
      <c r="C1216" s="1" t="str">
        <f>VLOOKUP(B1216,Datos1!$F$1:$H$52,3,FALSE)</f>
        <v>Corporation</v>
      </c>
      <c r="D1216" s="1" t="str">
        <f ca="1">VLOOKUP(IF(RANDBETWEEN(1,100)&lt;=60, 1, IF(RANDBETWEEN(1,100)&lt;=75, 2, 3)),Datos1!$B$62:$C$64,2,FALSE)</f>
        <v>FMCG</v>
      </c>
      <c r="E1216" s="1" t="str">
        <f ca="1">VLOOKUP(IF(RANDBETWEEN(1,100)&lt;=70, 1, IF(RANDBETWEEN(1,100)&lt;=70+10, 2, IF(RANDBETWEEN(1,100)&lt;=70+10+10, 3, IF(RANDBETWEEN(1,100)&lt;=70+10+10+10, 4, 5)))),Datos1!$B$66:$C$70,2,FALSE)</f>
        <v>Overdue</v>
      </c>
      <c r="F1216" s="1" t="str">
        <f>VLOOKUP(B1216,Datos1!$F$1:$H$52,2,FALSE)</f>
        <v>Arizona</v>
      </c>
      <c r="G1216" s="8">
        <f t="shared" ca="1" si="150"/>
        <v>506571</v>
      </c>
      <c r="H1216" s="8">
        <f t="shared" ca="1" si="151"/>
        <v>212759.81999999998</v>
      </c>
      <c r="I1216" s="9">
        <f t="shared" ca="1" si="144"/>
        <v>0.42</v>
      </c>
      <c r="J1216" s="1" t="str">
        <f t="shared" si="145"/>
        <v>April</v>
      </c>
      <c r="K1216" s="1">
        <f t="shared" si="146"/>
        <v>4</v>
      </c>
      <c r="L1216" s="1" t="str">
        <f t="shared" si="147"/>
        <v>2022</v>
      </c>
      <c r="M1216" s="1">
        <f t="shared" si="148"/>
        <v>18</v>
      </c>
      <c r="N1216" s="10">
        <f t="shared" si="149"/>
        <v>2</v>
      </c>
    </row>
    <row r="1217" spans="1:14" x14ac:dyDescent="0.25">
      <c r="A1217" s="7">
        <v>44681</v>
      </c>
      <c r="B1217" s="1" t="s">
        <v>51</v>
      </c>
      <c r="C1217" s="1" t="str">
        <f>VLOOKUP(B1217,Datos1!$F$1:$H$52,3,FALSE)</f>
        <v>Corporation</v>
      </c>
      <c r="D1217" s="1" t="str">
        <f ca="1">VLOOKUP(IF(RANDBETWEEN(1,100)&lt;=60, 1, IF(RANDBETWEEN(1,100)&lt;=75, 2, 3)),Datos1!$B$62:$C$64,2,FALSE)</f>
        <v>FMCG</v>
      </c>
      <c r="E12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17" s="1" t="str">
        <f>VLOOKUP(B1217,Datos1!$F$1:$H$52,2,FALSE)</f>
        <v>California</v>
      </c>
      <c r="G1217" s="8">
        <f t="shared" ca="1" si="150"/>
        <v>531282</v>
      </c>
      <c r="H1217" s="8">
        <f t="shared" ca="1" si="151"/>
        <v>302830.74</v>
      </c>
      <c r="I1217" s="9">
        <f t="shared" ca="1" si="144"/>
        <v>0.56999999999999995</v>
      </c>
      <c r="J1217" s="1" t="str">
        <f t="shared" si="145"/>
        <v>April</v>
      </c>
      <c r="K1217" s="1">
        <f t="shared" si="146"/>
        <v>4</v>
      </c>
      <c r="L1217" s="1" t="str">
        <f t="shared" si="147"/>
        <v>2022</v>
      </c>
      <c r="M1217" s="1">
        <f t="shared" si="148"/>
        <v>18</v>
      </c>
      <c r="N1217" s="10">
        <f t="shared" si="149"/>
        <v>2</v>
      </c>
    </row>
    <row r="1218" spans="1:14" x14ac:dyDescent="0.25">
      <c r="A1218" s="7">
        <v>44682</v>
      </c>
      <c r="B1218" s="1" t="s">
        <v>25</v>
      </c>
      <c r="C1218" s="1" t="str">
        <f>VLOOKUP(B1218,Datos1!$F$1:$H$52,3,FALSE)</f>
        <v>Corporation</v>
      </c>
      <c r="D1218" s="1" t="str">
        <f ca="1">VLOOKUP(IF(RANDBETWEEN(1,100)&lt;=60, 1, IF(RANDBETWEEN(1,100)&lt;=75, 2, 3)),Datos1!$B$62:$C$64,2,FALSE)</f>
        <v>FMCG</v>
      </c>
      <c r="E1218" s="1" t="str">
        <f ca="1">VLOOKUP(IF(RANDBETWEEN(1,100)&lt;=70, 1, IF(RANDBETWEEN(1,100)&lt;=70+10, 2, IF(RANDBETWEEN(1,100)&lt;=70+10+10, 3, IF(RANDBETWEEN(1,100)&lt;=70+10+10+10, 4, 5)))),Datos1!$B$66:$C$70,2,FALSE)</f>
        <v>Paid</v>
      </c>
      <c r="F1218" s="1" t="str">
        <f>VLOOKUP(B1218,Datos1!$F$1:$H$52,2,FALSE)</f>
        <v>Míchigan</v>
      </c>
      <c r="G1218" s="8">
        <f t="shared" ca="1" si="150"/>
        <v>616339</v>
      </c>
      <c r="H1218" s="8">
        <f t="shared" ca="1" si="151"/>
        <v>369803.39999999997</v>
      </c>
      <c r="I1218" s="9">
        <f t="shared" ref="I1218:I1281" ca="1" si="152">IF(D1218="FMCG",(RANDBETWEEN(35,65)/100),IF(D1218="Industrial cereal products",(RANDBETWEEN(15,35)/100),(RANDBETWEEN(20,40)/100)))</f>
        <v>0.6</v>
      </c>
      <c r="J1218" s="1" t="str">
        <f t="shared" ref="J1218:J1281" si="153">IF(TEXT(A1218,"MMMM")="enero","January",IF(TEXT(A1218,"MMMM")="febrero","February",IF(TEXT(A1218,"MMMM")="marzo","March",IF(TEXT(A1218,"MMMM")="abril","April",
IF(TEXT(A1218,"MMMM")="mayo","May",IF(TEXT(A1218,"MMMM")="junio","June",IF(TEXT(A1218,"MMMM")="julio","July",IF(TEXT(A1218,"MMMM")="agosto","August",
IF(TEXT(A1218,"MMMM")="Septiembre","September",IF(TEXT(A1218,"MMMM")="Octubre","October",IF(TEXT(A1218,"MMMM")="noviembre","November","December")))))))))))</f>
        <v>May</v>
      </c>
      <c r="K1218" s="1">
        <f t="shared" ref="K1218:K1281" si="154">MONTH(A1218)</f>
        <v>5</v>
      </c>
      <c r="L1218" s="1" t="str">
        <f t="shared" ref="L1218:L1281" si="155">TEXT(A1218,"AAAA")</f>
        <v>2022</v>
      </c>
      <c r="M1218" s="1">
        <f t="shared" ref="M1218:M1281" si="156">WEEKNUM(A1218,2)</f>
        <v>18</v>
      </c>
      <c r="N1218" s="10">
        <f t="shared" ref="N1218:N1281" si="157">INT((MONTH(A1218)-1)/3)+1</f>
        <v>2</v>
      </c>
    </row>
    <row r="1219" spans="1:14" x14ac:dyDescent="0.25">
      <c r="A1219" s="7">
        <v>44683</v>
      </c>
      <c r="B1219" s="1" t="s">
        <v>21</v>
      </c>
      <c r="C1219" s="1" t="str">
        <f>VLOOKUP(B1219,Datos1!$F$1:$H$52,3,FALSE)</f>
        <v>Medium-sized business</v>
      </c>
      <c r="D1219" s="1" t="str">
        <f ca="1">VLOOKUP(IF(RANDBETWEEN(1,100)&lt;=60, 1, IF(RANDBETWEEN(1,100)&lt;=75, 2, 3)),Datos1!$B$62:$C$64,2,FALSE)</f>
        <v>Contract Manufacturing</v>
      </c>
      <c r="E1219" s="1" t="str">
        <f ca="1">VLOOKUP(IF(RANDBETWEEN(1,100)&lt;=70, 1, IF(RANDBETWEEN(1,100)&lt;=70+10, 2, IF(RANDBETWEEN(1,100)&lt;=70+10+10, 3, IF(RANDBETWEEN(1,100)&lt;=70+10+10+10, 4, 5)))),Datos1!$B$66:$C$70,2,FALSE)</f>
        <v>Paid</v>
      </c>
      <c r="F1219" s="1" t="str">
        <f>VLOOKUP(B1219,Datos1!$F$1:$H$52,2,FALSE)</f>
        <v>Carolina del Norte</v>
      </c>
      <c r="G1219" s="8">
        <f t="shared" ref="G1219:G1282" ca="1" si="158">IF(C1219="Small business",RANDBETWEEN(70000,250000),IF(C1219="Medium-sized business",RANDBETWEEN(250000,500000),RANDBETWEEN(500000,1800000)))</f>
        <v>313851</v>
      </c>
      <c r="H1219" s="8">
        <f t="shared" ref="H1219:H1282" ca="1" si="159">G1219*I1219</f>
        <v>69047.22</v>
      </c>
      <c r="I1219" s="9">
        <f t="shared" ca="1" si="152"/>
        <v>0.22</v>
      </c>
      <c r="J1219" s="1" t="str">
        <f t="shared" si="153"/>
        <v>May</v>
      </c>
      <c r="K1219" s="1">
        <f t="shared" si="154"/>
        <v>5</v>
      </c>
      <c r="L1219" s="1" t="str">
        <f t="shared" si="155"/>
        <v>2022</v>
      </c>
      <c r="M1219" s="1">
        <f t="shared" si="156"/>
        <v>19</v>
      </c>
      <c r="N1219" s="10">
        <f t="shared" si="157"/>
        <v>2</v>
      </c>
    </row>
    <row r="1220" spans="1:14" x14ac:dyDescent="0.25">
      <c r="A1220" s="7">
        <v>44684</v>
      </c>
      <c r="B1220" s="1" t="s">
        <v>28</v>
      </c>
      <c r="C1220" s="1" t="str">
        <f>VLOOKUP(B1220,Datos1!$F$1:$H$52,3,FALSE)</f>
        <v>Corporation</v>
      </c>
      <c r="D1220" s="1" t="str">
        <f ca="1">VLOOKUP(IF(RANDBETWEEN(1,100)&lt;=60, 1, IF(RANDBETWEEN(1,100)&lt;=75, 2, 3)),Datos1!$B$62:$C$64,2,FALSE)</f>
        <v>FMCG</v>
      </c>
      <c r="E1220" s="1" t="str">
        <f ca="1">VLOOKUP(IF(RANDBETWEEN(1,100)&lt;=70, 1, IF(RANDBETWEEN(1,100)&lt;=70+10, 2, IF(RANDBETWEEN(1,100)&lt;=70+10+10, 3, IF(RANDBETWEEN(1,100)&lt;=70+10+10+10, 4, 5)))),Datos1!$B$66:$C$70,2,FALSE)</f>
        <v>Paid</v>
      </c>
      <c r="F1220" s="1" t="str">
        <f>VLOOKUP(B1220,Datos1!$F$1:$H$52,2,FALSE)</f>
        <v>Texas</v>
      </c>
      <c r="G1220" s="8">
        <f t="shared" ca="1" si="158"/>
        <v>649017</v>
      </c>
      <c r="H1220" s="8">
        <f t="shared" ca="1" si="159"/>
        <v>298547.82</v>
      </c>
      <c r="I1220" s="9">
        <f t="shared" ca="1" si="152"/>
        <v>0.46</v>
      </c>
      <c r="J1220" s="1" t="str">
        <f t="shared" si="153"/>
        <v>May</v>
      </c>
      <c r="K1220" s="1">
        <f t="shared" si="154"/>
        <v>5</v>
      </c>
      <c r="L1220" s="1" t="str">
        <f t="shared" si="155"/>
        <v>2022</v>
      </c>
      <c r="M1220" s="1">
        <f t="shared" si="156"/>
        <v>19</v>
      </c>
      <c r="N1220" s="10">
        <f t="shared" si="157"/>
        <v>2</v>
      </c>
    </row>
    <row r="1221" spans="1:14" x14ac:dyDescent="0.25">
      <c r="A1221" s="7">
        <v>44685</v>
      </c>
      <c r="B1221" s="1" t="s">
        <v>12</v>
      </c>
      <c r="C1221" s="1" t="str">
        <f>VLOOKUP(B1221,Datos1!$F$1:$H$52,3,FALSE)</f>
        <v>Corporation</v>
      </c>
      <c r="D1221" s="1" t="str">
        <f ca="1">VLOOKUP(IF(RANDBETWEEN(1,100)&lt;=60, 1, IF(RANDBETWEEN(1,100)&lt;=75, 2, 3)),Datos1!$B$62:$C$64,2,FALSE)</f>
        <v>FMCG</v>
      </c>
      <c r="E1221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1221" s="1" t="str">
        <f>VLOOKUP(B1221,Datos1!$F$1:$H$52,2,FALSE)</f>
        <v>Washington</v>
      </c>
      <c r="G1221" s="8">
        <f t="shared" ca="1" si="158"/>
        <v>505113</v>
      </c>
      <c r="H1221" s="8">
        <f t="shared" ca="1" si="159"/>
        <v>262658.76</v>
      </c>
      <c r="I1221" s="9">
        <f t="shared" ca="1" si="152"/>
        <v>0.52</v>
      </c>
      <c r="J1221" s="1" t="str">
        <f t="shared" si="153"/>
        <v>May</v>
      </c>
      <c r="K1221" s="1">
        <f t="shared" si="154"/>
        <v>5</v>
      </c>
      <c r="L1221" s="1" t="str">
        <f t="shared" si="155"/>
        <v>2022</v>
      </c>
      <c r="M1221" s="1">
        <f t="shared" si="156"/>
        <v>19</v>
      </c>
      <c r="N1221" s="10">
        <f t="shared" si="157"/>
        <v>2</v>
      </c>
    </row>
    <row r="1222" spans="1:14" x14ac:dyDescent="0.25">
      <c r="A1222" s="7">
        <v>44686</v>
      </c>
      <c r="B1222" s="1" t="s">
        <v>25</v>
      </c>
      <c r="C1222" s="1" t="str">
        <f>VLOOKUP(B1222,Datos1!$F$1:$H$52,3,FALSE)</f>
        <v>Corporation</v>
      </c>
      <c r="D1222" s="1" t="str">
        <f ca="1">VLOOKUP(IF(RANDBETWEEN(1,100)&lt;=60, 1, IF(RANDBETWEEN(1,100)&lt;=75, 2, 3)),Datos1!$B$62:$C$64,2,FALSE)</f>
        <v>Contract Manufacturing</v>
      </c>
      <c r="E122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22" s="1" t="str">
        <f>VLOOKUP(B1222,Datos1!$F$1:$H$52,2,FALSE)</f>
        <v>Míchigan</v>
      </c>
      <c r="G1222" s="8">
        <f t="shared" ca="1" si="158"/>
        <v>1784001</v>
      </c>
      <c r="H1222" s="8">
        <f t="shared" ca="1" si="159"/>
        <v>642240.36</v>
      </c>
      <c r="I1222" s="9">
        <f t="shared" ca="1" si="152"/>
        <v>0.36</v>
      </c>
      <c r="J1222" s="1" t="str">
        <f t="shared" si="153"/>
        <v>May</v>
      </c>
      <c r="K1222" s="1">
        <f t="shared" si="154"/>
        <v>5</v>
      </c>
      <c r="L1222" s="1" t="str">
        <f t="shared" si="155"/>
        <v>2022</v>
      </c>
      <c r="M1222" s="1">
        <f t="shared" si="156"/>
        <v>19</v>
      </c>
      <c r="N1222" s="10">
        <f t="shared" si="157"/>
        <v>2</v>
      </c>
    </row>
    <row r="1223" spans="1:14" x14ac:dyDescent="0.25">
      <c r="A1223" s="7">
        <v>44687</v>
      </c>
      <c r="B1223" s="1" t="s">
        <v>44</v>
      </c>
      <c r="C1223" s="1" t="str">
        <f>VLOOKUP(B1223,Datos1!$F$1:$H$52,3,FALSE)</f>
        <v>Corporation</v>
      </c>
      <c r="D1223" s="1" t="str">
        <f ca="1">VLOOKUP(IF(RANDBETWEEN(1,100)&lt;=60, 1, IF(RANDBETWEEN(1,100)&lt;=75, 2, 3)),Datos1!$B$62:$C$64,2,FALSE)</f>
        <v>FMCG</v>
      </c>
      <c r="E122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23" s="1" t="str">
        <f>VLOOKUP(B1223,Datos1!$F$1:$H$52,2,FALSE)</f>
        <v>Arizona</v>
      </c>
      <c r="G1223" s="8">
        <f t="shared" ca="1" si="158"/>
        <v>1198317</v>
      </c>
      <c r="H1223" s="8">
        <f t="shared" ca="1" si="159"/>
        <v>431394.12</v>
      </c>
      <c r="I1223" s="9">
        <f t="shared" ca="1" si="152"/>
        <v>0.36</v>
      </c>
      <c r="J1223" s="1" t="str">
        <f t="shared" si="153"/>
        <v>May</v>
      </c>
      <c r="K1223" s="1">
        <f t="shared" si="154"/>
        <v>5</v>
      </c>
      <c r="L1223" s="1" t="str">
        <f t="shared" si="155"/>
        <v>2022</v>
      </c>
      <c r="M1223" s="1">
        <f t="shared" si="156"/>
        <v>19</v>
      </c>
      <c r="N1223" s="10">
        <f t="shared" si="157"/>
        <v>2</v>
      </c>
    </row>
    <row r="1224" spans="1:14" x14ac:dyDescent="0.25">
      <c r="A1224" s="7">
        <v>44688</v>
      </c>
      <c r="B1224" s="1" t="s">
        <v>49</v>
      </c>
      <c r="C1224" s="1" t="str">
        <f>VLOOKUP(B1224,Datos1!$F$1:$H$52,3,FALSE)</f>
        <v>Corporation</v>
      </c>
      <c r="D1224" s="1" t="str">
        <f ca="1">VLOOKUP(IF(RANDBETWEEN(1,100)&lt;=60, 1, IF(RANDBETWEEN(1,100)&lt;=75, 2, 3)),Datos1!$B$62:$C$64,2,FALSE)</f>
        <v>FMCG</v>
      </c>
      <c r="E1224" s="1" t="str">
        <f ca="1">VLOOKUP(IF(RANDBETWEEN(1,100)&lt;=70, 1, IF(RANDBETWEEN(1,100)&lt;=70+10, 2, IF(RANDBETWEEN(1,100)&lt;=70+10+10, 3, IF(RANDBETWEEN(1,100)&lt;=70+10+10+10, 4, 5)))),Datos1!$B$66:$C$70,2,FALSE)</f>
        <v>Paid</v>
      </c>
      <c r="F1224" s="1" t="str">
        <f>VLOOKUP(B1224,Datos1!$F$1:$H$52,2,FALSE)</f>
        <v>Texas</v>
      </c>
      <c r="G1224" s="8">
        <f t="shared" ca="1" si="158"/>
        <v>941803</v>
      </c>
      <c r="H1224" s="8">
        <f t="shared" ca="1" si="159"/>
        <v>583917.86</v>
      </c>
      <c r="I1224" s="9">
        <f t="shared" ca="1" si="152"/>
        <v>0.62</v>
      </c>
      <c r="J1224" s="1" t="str">
        <f t="shared" si="153"/>
        <v>May</v>
      </c>
      <c r="K1224" s="1">
        <f t="shared" si="154"/>
        <v>5</v>
      </c>
      <c r="L1224" s="1" t="str">
        <f t="shared" si="155"/>
        <v>2022</v>
      </c>
      <c r="M1224" s="1">
        <f t="shared" si="156"/>
        <v>19</v>
      </c>
      <c r="N1224" s="10">
        <f t="shared" si="157"/>
        <v>2</v>
      </c>
    </row>
    <row r="1225" spans="1:14" x14ac:dyDescent="0.25">
      <c r="A1225" s="7">
        <v>44689</v>
      </c>
      <c r="B1225" s="1" t="s">
        <v>55</v>
      </c>
      <c r="C1225" s="1" t="str">
        <f>VLOOKUP(B1225,Datos1!$F$1:$H$52,3,FALSE)</f>
        <v>Medium-sized business</v>
      </c>
      <c r="D1225" s="1" t="str">
        <f ca="1">VLOOKUP(IF(RANDBETWEEN(1,100)&lt;=60, 1, IF(RANDBETWEEN(1,100)&lt;=75, 2, 3)),Datos1!$B$62:$C$64,2,FALSE)</f>
        <v>Contract Manufacturing</v>
      </c>
      <c r="E122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25" s="1" t="str">
        <f>VLOOKUP(B1225,Datos1!$F$1:$H$52,2,FALSE)</f>
        <v>Pensilvania</v>
      </c>
      <c r="G1225" s="8">
        <f t="shared" ca="1" si="158"/>
        <v>442504</v>
      </c>
      <c r="H1225" s="8">
        <f t="shared" ca="1" si="159"/>
        <v>101775.92</v>
      </c>
      <c r="I1225" s="9">
        <f t="shared" ca="1" si="152"/>
        <v>0.23</v>
      </c>
      <c r="J1225" s="1" t="str">
        <f t="shared" si="153"/>
        <v>May</v>
      </c>
      <c r="K1225" s="1">
        <f t="shared" si="154"/>
        <v>5</v>
      </c>
      <c r="L1225" s="1" t="str">
        <f t="shared" si="155"/>
        <v>2022</v>
      </c>
      <c r="M1225" s="1">
        <f t="shared" si="156"/>
        <v>19</v>
      </c>
      <c r="N1225" s="10">
        <f t="shared" si="157"/>
        <v>2</v>
      </c>
    </row>
    <row r="1226" spans="1:14" x14ac:dyDescent="0.25">
      <c r="A1226" s="7">
        <v>44690</v>
      </c>
      <c r="B1226" s="1" t="s">
        <v>20</v>
      </c>
      <c r="C1226" s="1" t="str">
        <f>VLOOKUP(B1226,Datos1!$F$1:$H$52,3,FALSE)</f>
        <v>Corporation</v>
      </c>
      <c r="D1226" s="1" t="str">
        <f ca="1">VLOOKUP(IF(RANDBETWEEN(1,100)&lt;=60, 1, IF(RANDBETWEEN(1,100)&lt;=75, 2, 3)),Datos1!$B$62:$C$64,2,FALSE)</f>
        <v>Contract Manufacturing</v>
      </c>
      <c r="E1226" s="1" t="str">
        <f ca="1">VLOOKUP(IF(RANDBETWEEN(1,100)&lt;=70, 1, IF(RANDBETWEEN(1,100)&lt;=70+10, 2, IF(RANDBETWEEN(1,100)&lt;=70+10+10, 3, IF(RANDBETWEEN(1,100)&lt;=70+10+10+10, 4, 5)))),Datos1!$B$66:$C$70,2,FALSE)</f>
        <v>Paid</v>
      </c>
      <c r="F1226" s="1" t="str">
        <f>VLOOKUP(B1226,Datos1!$F$1:$H$52,2,FALSE)</f>
        <v>Georgia</v>
      </c>
      <c r="G1226" s="8">
        <f t="shared" ca="1" si="158"/>
        <v>627457</v>
      </c>
      <c r="H1226" s="8">
        <f t="shared" ca="1" si="159"/>
        <v>169413.39</v>
      </c>
      <c r="I1226" s="9">
        <f t="shared" ca="1" si="152"/>
        <v>0.27</v>
      </c>
      <c r="J1226" s="1" t="str">
        <f t="shared" si="153"/>
        <v>May</v>
      </c>
      <c r="K1226" s="1">
        <f t="shared" si="154"/>
        <v>5</v>
      </c>
      <c r="L1226" s="1" t="str">
        <f t="shared" si="155"/>
        <v>2022</v>
      </c>
      <c r="M1226" s="1">
        <f t="shared" si="156"/>
        <v>20</v>
      </c>
      <c r="N1226" s="10">
        <f t="shared" si="157"/>
        <v>2</v>
      </c>
    </row>
    <row r="1227" spans="1:14" x14ac:dyDescent="0.25">
      <c r="A1227" s="7">
        <v>44691</v>
      </c>
      <c r="B1227" s="1" t="s">
        <v>31</v>
      </c>
      <c r="C1227" s="1" t="str">
        <f>VLOOKUP(B1227,Datos1!$F$1:$H$52,3,FALSE)</f>
        <v>Small business</v>
      </c>
      <c r="D1227" s="1" t="str">
        <f ca="1">VLOOKUP(IF(RANDBETWEEN(1,100)&lt;=60, 1, IF(RANDBETWEEN(1,100)&lt;=75, 2, 3)),Datos1!$B$62:$C$64,2,FALSE)</f>
        <v>FMCG</v>
      </c>
      <c r="E122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27" s="1" t="str">
        <f>VLOOKUP(B1227,Datos1!$F$1:$H$52,2,FALSE)</f>
        <v>Georgia</v>
      </c>
      <c r="G1227" s="8">
        <f t="shared" ca="1" si="158"/>
        <v>196494</v>
      </c>
      <c r="H1227" s="8">
        <f t="shared" ca="1" si="159"/>
        <v>115931.45999999999</v>
      </c>
      <c r="I1227" s="9">
        <f t="shared" ca="1" si="152"/>
        <v>0.59</v>
      </c>
      <c r="J1227" s="1" t="str">
        <f t="shared" si="153"/>
        <v>May</v>
      </c>
      <c r="K1227" s="1">
        <f t="shared" si="154"/>
        <v>5</v>
      </c>
      <c r="L1227" s="1" t="str">
        <f t="shared" si="155"/>
        <v>2022</v>
      </c>
      <c r="M1227" s="1">
        <f t="shared" si="156"/>
        <v>20</v>
      </c>
      <c r="N1227" s="10">
        <f t="shared" si="157"/>
        <v>2</v>
      </c>
    </row>
    <row r="1228" spans="1:14" x14ac:dyDescent="0.25">
      <c r="A1228" s="7">
        <v>44692</v>
      </c>
      <c r="B1228" s="1" t="s">
        <v>55</v>
      </c>
      <c r="C1228" s="1" t="str">
        <f>VLOOKUP(B1228,Datos1!$F$1:$H$52,3,FALSE)</f>
        <v>Medium-sized business</v>
      </c>
      <c r="D1228" s="1" t="str">
        <f ca="1">VLOOKUP(IF(RANDBETWEEN(1,100)&lt;=60, 1, IF(RANDBETWEEN(1,100)&lt;=75, 2, 3)),Datos1!$B$62:$C$64,2,FALSE)</f>
        <v>FMCG</v>
      </c>
      <c r="E1228" s="1" t="str">
        <f ca="1">VLOOKUP(IF(RANDBETWEEN(1,100)&lt;=70, 1, IF(RANDBETWEEN(1,100)&lt;=70+10, 2, IF(RANDBETWEEN(1,100)&lt;=70+10+10, 3, IF(RANDBETWEEN(1,100)&lt;=70+10+10+10, 4, 5)))),Datos1!$B$66:$C$70,2,FALSE)</f>
        <v>Overdue</v>
      </c>
      <c r="F1228" s="1" t="str">
        <f>VLOOKUP(B1228,Datos1!$F$1:$H$52,2,FALSE)</f>
        <v>Pensilvania</v>
      </c>
      <c r="G1228" s="8">
        <f t="shared" ca="1" si="158"/>
        <v>465202</v>
      </c>
      <c r="H1228" s="8">
        <f t="shared" ca="1" si="159"/>
        <v>283773.21999999997</v>
      </c>
      <c r="I1228" s="9">
        <f t="shared" ca="1" si="152"/>
        <v>0.61</v>
      </c>
      <c r="J1228" s="1" t="str">
        <f t="shared" si="153"/>
        <v>May</v>
      </c>
      <c r="K1228" s="1">
        <f t="shared" si="154"/>
        <v>5</v>
      </c>
      <c r="L1228" s="1" t="str">
        <f t="shared" si="155"/>
        <v>2022</v>
      </c>
      <c r="M1228" s="1">
        <f t="shared" si="156"/>
        <v>20</v>
      </c>
      <c r="N1228" s="10">
        <f t="shared" si="157"/>
        <v>2</v>
      </c>
    </row>
    <row r="1229" spans="1:14" x14ac:dyDescent="0.25">
      <c r="A1229" s="7">
        <v>44693</v>
      </c>
      <c r="B1229" s="1" t="s">
        <v>51</v>
      </c>
      <c r="C1229" s="1" t="str">
        <f>VLOOKUP(B1229,Datos1!$F$1:$H$52,3,FALSE)</f>
        <v>Corporation</v>
      </c>
      <c r="D1229" s="1" t="str">
        <f ca="1">VLOOKUP(IF(RANDBETWEEN(1,100)&lt;=60, 1, IF(RANDBETWEEN(1,100)&lt;=75, 2, 3)),Datos1!$B$62:$C$64,2,FALSE)</f>
        <v>FMCG</v>
      </c>
      <c r="E1229" s="1" t="str">
        <f ca="1">VLOOKUP(IF(RANDBETWEEN(1,100)&lt;=70, 1, IF(RANDBETWEEN(1,100)&lt;=70+10, 2, IF(RANDBETWEEN(1,100)&lt;=70+10+10, 3, IF(RANDBETWEEN(1,100)&lt;=70+10+10+10, 4, 5)))),Datos1!$B$66:$C$70,2,FALSE)</f>
        <v>Paid</v>
      </c>
      <c r="F1229" s="1" t="str">
        <f>VLOOKUP(B1229,Datos1!$F$1:$H$52,2,FALSE)</f>
        <v>California</v>
      </c>
      <c r="G1229" s="8">
        <f t="shared" ca="1" si="158"/>
        <v>675373</v>
      </c>
      <c r="H1229" s="8">
        <f t="shared" ca="1" si="159"/>
        <v>378208.88000000006</v>
      </c>
      <c r="I1229" s="9">
        <f t="shared" ca="1" si="152"/>
        <v>0.56000000000000005</v>
      </c>
      <c r="J1229" s="1" t="str">
        <f t="shared" si="153"/>
        <v>May</v>
      </c>
      <c r="K1229" s="1">
        <f t="shared" si="154"/>
        <v>5</v>
      </c>
      <c r="L1229" s="1" t="str">
        <f t="shared" si="155"/>
        <v>2022</v>
      </c>
      <c r="M1229" s="1">
        <f t="shared" si="156"/>
        <v>20</v>
      </c>
      <c r="N1229" s="10">
        <f t="shared" si="157"/>
        <v>2</v>
      </c>
    </row>
    <row r="1230" spans="1:14" x14ac:dyDescent="0.25">
      <c r="A1230" s="7">
        <v>44694</v>
      </c>
      <c r="B1230" s="1" t="s">
        <v>59</v>
      </c>
      <c r="C1230" s="1" t="str">
        <f>VLOOKUP(B1230,Datos1!$F$1:$H$52,3,FALSE)</f>
        <v>Small business</v>
      </c>
      <c r="D1230" s="1" t="str">
        <f ca="1">VLOOKUP(IF(RANDBETWEEN(1,100)&lt;=60, 1, IF(RANDBETWEEN(1,100)&lt;=75, 2, 3)),Datos1!$B$62:$C$64,2,FALSE)</f>
        <v>Industrial cereal products</v>
      </c>
      <c r="E1230" s="1" t="str">
        <f ca="1">VLOOKUP(IF(RANDBETWEEN(1,100)&lt;=70, 1, IF(RANDBETWEEN(1,100)&lt;=70+10, 2, IF(RANDBETWEEN(1,100)&lt;=70+10+10, 3, IF(RANDBETWEEN(1,100)&lt;=70+10+10+10, 4, 5)))),Datos1!$B$66:$C$70,2,FALSE)</f>
        <v>Paid</v>
      </c>
      <c r="F1230" s="1" t="str">
        <f>VLOOKUP(B1230,Datos1!$F$1:$H$52,2,FALSE)</f>
        <v>Nueva Jersey</v>
      </c>
      <c r="G1230" s="8">
        <f t="shared" ca="1" si="158"/>
        <v>114421</v>
      </c>
      <c r="H1230" s="8">
        <f t="shared" ca="1" si="159"/>
        <v>30893.670000000002</v>
      </c>
      <c r="I1230" s="9">
        <f t="shared" ca="1" si="152"/>
        <v>0.27</v>
      </c>
      <c r="J1230" s="1" t="str">
        <f t="shared" si="153"/>
        <v>May</v>
      </c>
      <c r="K1230" s="1">
        <f t="shared" si="154"/>
        <v>5</v>
      </c>
      <c r="L1230" s="1" t="str">
        <f t="shared" si="155"/>
        <v>2022</v>
      </c>
      <c r="M1230" s="1">
        <f t="shared" si="156"/>
        <v>20</v>
      </c>
      <c r="N1230" s="10">
        <f t="shared" si="157"/>
        <v>2</v>
      </c>
    </row>
    <row r="1231" spans="1:14" x14ac:dyDescent="0.25">
      <c r="A1231" s="7">
        <v>44695</v>
      </c>
      <c r="B1231" s="1" t="s">
        <v>38</v>
      </c>
      <c r="C1231" s="1" t="str">
        <f>VLOOKUP(B1231,Datos1!$F$1:$H$52,3,FALSE)</f>
        <v>Small business</v>
      </c>
      <c r="D1231" s="1" t="str">
        <f ca="1">VLOOKUP(IF(RANDBETWEEN(1,100)&lt;=60, 1, IF(RANDBETWEEN(1,100)&lt;=75, 2, 3)),Datos1!$B$62:$C$64,2,FALSE)</f>
        <v>FMCG</v>
      </c>
      <c r="E1231" s="1" t="str">
        <f ca="1">VLOOKUP(IF(RANDBETWEEN(1,100)&lt;=70, 1, IF(RANDBETWEEN(1,100)&lt;=70+10, 2, IF(RANDBETWEEN(1,100)&lt;=70+10+10, 3, IF(RANDBETWEEN(1,100)&lt;=70+10+10+10, 4, 5)))),Datos1!$B$66:$C$70,2,FALSE)</f>
        <v>Paid</v>
      </c>
      <c r="F1231" s="1" t="str">
        <f>VLOOKUP(B1231,Datos1!$F$1:$H$52,2,FALSE)</f>
        <v>Tennessee</v>
      </c>
      <c r="G1231" s="8">
        <f t="shared" ca="1" si="158"/>
        <v>249661</v>
      </c>
      <c r="H1231" s="8">
        <f t="shared" ca="1" si="159"/>
        <v>152293.21</v>
      </c>
      <c r="I1231" s="9">
        <f t="shared" ca="1" si="152"/>
        <v>0.61</v>
      </c>
      <c r="J1231" s="1" t="str">
        <f t="shared" si="153"/>
        <v>May</v>
      </c>
      <c r="K1231" s="1">
        <f t="shared" si="154"/>
        <v>5</v>
      </c>
      <c r="L1231" s="1" t="str">
        <f t="shared" si="155"/>
        <v>2022</v>
      </c>
      <c r="M1231" s="1">
        <f t="shared" si="156"/>
        <v>20</v>
      </c>
      <c r="N1231" s="10">
        <f t="shared" si="157"/>
        <v>2</v>
      </c>
    </row>
    <row r="1232" spans="1:14" x14ac:dyDescent="0.25">
      <c r="A1232" s="7">
        <v>44696</v>
      </c>
      <c r="B1232" s="1" t="s">
        <v>23</v>
      </c>
      <c r="C1232" s="1" t="str">
        <f>VLOOKUP(B1232,Datos1!$F$1:$H$52,3,FALSE)</f>
        <v>Corporation</v>
      </c>
      <c r="D1232" s="1" t="str">
        <f ca="1">VLOOKUP(IF(RANDBETWEEN(1,100)&lt;=60, 1, IF(RANDBETWEEN(1,100)&lt;=75, 2, 3)),Datos1!$B$62:$C$64,2,FALSE)</f>
        <v>FMCG</v>
      </c>
      <c r="E1232" s="1" t="str">
        <f ca="1">VLOOKUP(IF(RANDBETWEEN(1,100)&lt;=70, 1, IF(RANDBETWEEN(1,100)&lt;=70+10, 2, IF(RANDBETWEEN(1,100)&lt;=70+10+10, 3, IF(RANDBETWEEN(1,100)&lt;=70+10+10+10, 4, 5)))),Datos1!$B$66:$C$70,2,FALSE)</f>
        <v>Paid</v>
      </c>
      <c r="F1232" s="1" t="str">
        <f>VLOOKUP(B1232,Datos1!$F$1:$H$52,2,FALSE)</f>
        <v>Nueva Jersey</v>
      </c>
      <c r="G1232" s="8">
        <f t="shared" ca="1" si="158"/>
        <v>1453751</v>
      </c>
      <c r="H1232" s="8">
        <f t="shared" ca="1" si="159"/>
        <v>625112.92999999993</v>
      </c>
      <c r="I1232" s="9">
        <f t="shared" ca="1" si="152"/>
        <v>0.43</v>
      </c>
      <c r="J1232" s="1" t="str">
        <f t="shared" si="153"/>
        <v>May</v>
      </c>
      <c r="K1232" s="1">
        <f t="shared" si="154"/>
        <v>5</v>
      </c>
      <c r="L1232" s="1" t="str">
        <f t="shared" si="155"/>
        <v>2022</v>
      </c>
      <c r="M1232" s="1">
        <f t="shared" si="156"/>
        <v>20</v>
      </c>
      <c r="N1232" s="10">
        <f t="shared" si="157"/>
        <v>2</v>
      </c>
    </row>
    <row r="1233" spans="1:14" x14ac:dyDescent="0.25">
      <c r="A1233" s="7">
        <v>44697</v>
      </c>
      <c r="B1233" s="1" t="s">
        <v>28</v>
      </c>
      <c r="C1233" s="1" t="str">
        <f>VLOOKUP(B1233,Datos1!$F$1:$H$52,3,FALSE)</f>
        <v>Corporation</v>
      </c>
      <c r="D1233" s="1" t="str">
        <f ca="1">VLOOKUP(IF(RANDBETWEEN(1,100)&lt;=60, 1, IF(RANDBETWEEN(1,100)&lt;=75, 2, 3)),Datos1!$B$62:$C$64,2,FALSE)</f>
        <v>FMCG</v>
      </c>
      <c r="E1233" s="1" t="str">
        <f ca="1">VLOOKUP(IF(RANDBETWEEN(1,100)&lt;=70, 1, IF(RANDBETWEEN(1,100)&lt;=70+10, 2, IF(RANDBETWEEN(1,100)&lt;=70+10+10, 3, IF(RANDBETWEEN(1,100)&lt;=70+10+10+10, 4, 5)))),Datos1!$B$66:$C$70,2,FALSE)</f>
        <v>Paid</v>
      </c>
      <c r="F1233" s="1" t="str">
        <f>VLOOKUP(B1233,Datos1!$F$1:$H$52,2,FALSE)</f>
        <v>Texas</v>
      </c>
      <c r="G1233" s="8">
        <f t="shared" ca="1" si="158"/>
        <v>1538742</v>
      </c>
      <c r="H1233" s="8">
        <f t="shared" ca="1" si="159"/>
        <v>969407.46</v>
      </c>
      <c r="I1233" s="9">
        <f t="shared" ca="1" si="152"/>
        <v>0.63</v>
      </c>
      <c r="J1233" s="1" t="str">
        <f t="shared" si="153"/>
        <v>May</v>
      </c>
      <c r="K1233" s="1">
        <f t="shared" si="154"/>
        <v>5</v>
      </c>
      <c r="L1233" s="1" t="str">
        <f t="shared" si="155"/>
        <v>2022</v>
      </c>
      <c r="M1233" s="1">
        <f t="shared" si="156"/>
        <v>21</v>
      </c>
      <c r="N1233" s="10">
        <f t="shared" si="157"/>
        <v>2</v>
      </c>
    </row>
    <row r="1234" spans="1:14" x14ac:dyDescent="0.25">
      <c r="A1234" s="7">
        <v>44698</v>
      </c>
      <c r="B1234" s="1" t="s">
        <v>56</v>
      </c>
      <c r="C1234" s="1" t="str">
        <f>VLOOKUP(B1234,Datos1!$F$1:$H$52,3,FALSE)</f>
        <v>Small business</v>
      </c>
      <c r="D1234" s="1" t="str">
        <f ca="1">VLOOKUP(IF(RANDBETWEEN(1,100)&lt;=60, 1, IF(RANDBETWEEN(1,100)&lt;=75, 2, 3)),Datos1!$B$62:$C$64,2,FALSE)</f>
        <v>Contract Manufacturing</v>
      </c>
      <c r="E123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34" s="1" t="str">
        <f>VLOOKUP(B1234,Datos1!$F$1:$H$52,2,FALSE)</f>
        <v>Illinois</v>
      </c>
      <c r="G1234" s="8">
        <f t="shared" ca="1" si="158"/>
        <v>102741</v>
      </c>
      <c r="H1234" s="8">
        <f t="shared" ca="1" si="159"/>
        <v>38014.17</v>
      </c>
      <c r="I1234" s="9">
        <f t="shared" ca="1" si="152"/>
        <v>0.37</v>
      </c>
      <c r="J1234" s="1" t="str">
        <f t="shared" si="153"/>
        <v>May</v>
      </c>
      <c r="K1234" s="1">
        <f t="shared" si="154"/>
        <v>5</v>
      </c>
      <c r="L1234" s="1" t="str">
        <f t="shared" si="155"/>
        <v>2022</v>
      </c>
      <c r="M1234" s="1">
        <f t="shared" si="156"/>
        <v>21</v>
      </c>
      <c r="N1234" s="10">
        <f t="shared" si="157"/>
        <v>2</v>
      </c>
    </row>
    <row r="1235" spans="1:14" x14ac:dyDescent="0.25">
      <c r="A1235" s="7">
        <v>44699</v>
      </c>
      <c r="B1235" s="1" t="s">
        <v>27</v>
      </c>
      <c r="C1235" s="1" t="str">
        <f>VLOOKUP(B1235,Datos1!$F$1:$H$52,3,FALSE)</f>
        <v>Corporation</v>
      </c>
      <c r="D1235" s="1" t="str">
        <f ca="1">VLOOKUP(IF(RANDBETWEEN(1,100)&lt;=60, 1, IF(RANDBETWEEN(1,100)&lt;=75, 2, 3)),Datos1!$B$62:$C$64,2,FALSE)</f>
        <v>Industrial cereal products</v>
      </c>
      <c r="E123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35" s="1" t="str">
        <f>VLOOKUP(B1235,Datos1!$F$1:$H$52,2,FALSE)</f>
        <v>Virginia</v>
      </c>
      <c r="G1235" s="8">
        <f t="shared" ca="1" si="158"/>
        <v>1198917</v>
      </c>
      <c r="H1235" s="8">
        <f t="shared" ca="1" si="159"/>
        <v>347685.93</v>
      </c>
      <c r="I1235" s="9">
        <f t="shared" ca="1" si="152"/>
        <v>0.28999999999999998</v>
      </c>
      <c r="J1235" s="1" t="str">
        <f t="shared" si="153"/>
        <v>May</v>
      </c>
      <c r="K1235" s="1">
        <f t="shared" si="154"/>
        <v>5</v>
      </c>
      <c r="L1235" s="1" t="str">
        <f t="shared" si="155"/>
        <v>2022</v>
      </c>
      <c r="M1235" s="1">
        <f t="shared" si="156"/>
        <v>21</v>
      </c>
      <c r="N1235" s="10">
        <f t="shared" si="157"/>
        <v>2</v>
      </c>
    </row>
    <row r="1236" spans="1:14" x14ac:dyDescent="0.25">
      <c r="A1236" s="7">
        <v>44700</v>
      </c>
      <c r="B1236" s="1" t="s">
        <v>28</v>
      </c>
      <c r="C1236" s="1" t="str">
        <f>VLOOKUP(B1236,Datos1!$F$1:$H$52,3,FALSE)</f>
        <v>Corporation</v>
      </c>
      <c r="D1236" s="1" t="str">
        <f ca="1">VLOOKUP(IF(RANDBETWEEN(1,100)&lt;=60, 1, IF(RANDBETWEEN(1,100)&lt;=75, 2, 3)),Datos1!$B$62:$C$64,2,FALSE)</f>
        <v>Contract Manufacturing</v>
      </c>
      <c r="E1236" s="1" t="str">
        <f ca="1">VLOOKUP(IF(RANDBETWEEN(1,100)&lt;=70, 1, IF(RANDBETWEEN(1,100)&lt;=70+10, 2, IF(RANDBETWEEN(1,100)&lt;=70+10+10, 3, IF(RANDBETWEEN(1,100)&lt;=70+10+10+10, 4, 5)))),Datos1!$B$66:$C$70,2,FALSE)</f>
        <v>Paid</v>
      </c>
      <c r="F1236" s="1" t="str">
        <f>VLOOKUP(B1236,Datos1!$F$1:$H$52,2,FALSE)</f>
        <v>Texas</v>
      </c>
      <c r="G1236" s="8">
        <f t="shared" ca="1" si="158"/>
        <v>1697069</v>
      </c>
      <c r="H1236" s="8">
        <f t="shared" ca="1" si="159"/>
        <v>390325.87</v>
      </c>
      <c r="I1236" s="9">
        <f t="shared" ca="1" si="152"/>
        <v>0.23</v>
      </c>
      <c r="J1236" s="1" t="str">
        <f t="shared" si="153"/>
        <v>May</v>
      </c>
      <c r="K1236" s="1">
        <f t="shared" si="154"/>
        <v>5</v>
      </c>
      <c r="L1236" s="1" t="str">
        <f t="shared" si="155"/>
        <v>2022</v>
      </c>
      <c r="M1236" s="1">
        <f t="shared" si="156"/>
        <v>21</v>
      </c>
      <c r="N1236" s="10">
        <f t="shared" si="157"/>
        <v>2</v>
      </c>
    </row>
    <row r="1237" spans="1:14" x14ac:dyDescent="0.25">
      <c r="A1237" s="7">
        <v>44701</v>
      </c>
      <c r="B1237" s="1" t="s">
        <v>25</v>
      </c>
      <c r="C1237" s="1" t="str">
        <f>VLOOKUP(B1237,Datos1!$F$1:$H$52,3,FALSE)</f>
        <v>Corporation</v>
      </c>
      <c r="D1237" s="1" t="str">
        <f ca="1">VLOOKUP(IF(RANDBETWEEN(1,100)&lt;=60, 1, IF(RANDBETWEEN(1,100)&lt;=75, 2, 3)),Datos1!$B$62:$C$64,2,FALSE)</f>
        <v>FMCG</v>
      </c>
      <c r="E1237" s="1" t="str">
        <f ca="1">VLOOKUP(IF(RANDBETWEEN(1,100)&lt;=70, 1, IF(RANDBETWEEN(1,100)&lt;=70+10, 2, IF(RANDBETWEEN(1,100)&lt;=70+10+10, 3, IF(RANDBETWEEN(1,100)&lt;=70+10+10+10, 4, 5)))),Datos1!$B$66:$C$70,2,FALSE)</f>
        <v>Paid</v>
      </c>
      <c r="F1237" s="1" t="str">
        <f>VLOOKUP(B1237,Datos1!$F$1:$H$52,2,FALSE)</f>
        <v>Míchigan</v>
      </c>
      <c r="G1237" s="8">
        <f t="shared" ca="1" si="158"/>
        <v>1585753</v>
      </c>
      <c r="H1237" s="8">
        <f t="shared" ca="1" si="159"/>
        <v>999024.39</v>
      </c>
      <c r="I1237" s="9">
        <f t="shared" ca="1" si="152"/>
        <v>0.63</v>
      </c>
      <c r="J1237" s="1" t="str">
        <f t="shared" si="153"/>
        <v>May</v>
      </c>
      <c r="K1237" s="1">
        <f t="shared" si="154"/>
        <v>5</v>
      </c>
      <c r="L1237" s="1" t="str">
        <f t="shared" si="155"/>
        <v>2022</v>
      </c>
      <c r="M1237" s="1">
        <f t="shared" si="156"/>
        <v>21</v>
      </c>
      <c r="N1237" s="10">
        <f t="shared" si="157"/>
        <v>2</v>
      </c>
    </row>
    <row r="1238" spans="1:14" x14ac:dyDescent="0.25">
      <c r="A1238" s="7">
        <v>44702</v>
      </c>
      <c r="B1238" s="1" t="s">
        <v>62</v>
      </c>
      <c r="C1238" s="1" t="str">
        <f>VLOOKUP(B1238,Datos1!$F$1:$H$52,3,FALSE)</f>
        <v>Corporation</v>
      </c>
      <c r="D1238" s="1" t="str">
        <f ca="1">VLOOKUP(IF(RANDBETWEEN(1,100)&lt;=60, 1, IF(RANDBETWEEN(1,100)&lt;=75, 2, 3)),Datos1!$B$62:$C$64,2,FALSE)</f>
        <v>Contract Manufacturing</v>
      </c>
      <c r="E1238" s="1" t="str">
        <f ca="1">VLOOKUP(IF(RANDBETWEEN(1,100)&lt;=70, 1, IF(RANDBETWEEN(1,100)&lt;=70+10, 2, IF(RANDBETWEEN(1,100)&lt;=70+10+10, 3, IF(RANDBETWEEN(1,100)&lt;=70+10+10+10, 4, 5)))),Datos1!$B$66:$C$70,2,FALSE)</f>
        <v>Paid</v>
      </c>
      <c r="F1238" s="1" t="str">
        <f>VLOOKUP(B1238,Datos1!$F$1:$H$52,2,FALSE)</f>
        <v>Arizona</v>
      </c>
      <c r="G1238" s="8">
        <f t="shared" ca="1" si="158"/>
        <v>1164701</v>
      </c>
      <c r="H1238" s="8">
        <f t="shared" ca="1" si="159"/>
        <v>232940.2</v>
      </c>
      <c r="I1238" s="9">
        <f t="shared" ca="1" si="152"/>
        <v>0.2</v>
      </c>
      <c r="J1238" s="1" t="str">
        <f t="shared" si="153"/>
        <v>May</v>
      </c>
      <c r="K1238" s="1">
        <f t="shared" si="154"/>
        <v>5</v>
      </c>
      <c r="L1238" s="1" t="str">
        <f t="shared" si="155"/>
        <v>2022</v>
      </c>
      <c r="M1238" s="1">
        <f t="shared" si="156"/>
        <v>21</v>
      </c>
      <c r="N1238" s="10">
        <f t="shared" si="157"/>
        <v>2</v>
      </c>
    </row>
    <row r="1239" spans="1:14" x14ac:dyDescent="0.25">
      <c r="A1239" s="7">
        <v>44703</v>
      </c>
      <c r="B1239" s="1" t="s">
        <v>60</v>
      </c>
      <c r="C1239" s="1" t="str">
        <f>VLOOKUP(B1239,Datos1!$F$1:$H$52,3,FALSE)</f>
        <v>Medium-sized business</v>
      </c>
      <c r="D1239" s="1" t="str">
        <f ca="1">VLOOKUP(IF(RANDBETWEEN(1,100)&lt;=60, 1, IF(RANDBETWEEN(1,100)&lt;=75, 2, 3)),Datos1!$B$62:$C$64,2,FALSE)</f>
        <v>FMCG</v>
      </c>
      <c r="E1239" s="1" t="str">
        <f ca="1">VLOOKUP(IF(RANDBETWEEN(1,100)&lt;=70, 1, IF(RANDBETWEEN(1,100)&lt;=70+10, 2, IF(RANDBETWEEN(1,100)&lt;=70+10+10, 3, IF(RANDBETWEEN(1,100)&lt;=70+10+10+10, 4, 5)))),Datos1!$B$66:$C$70,2,FALSE)</f>
        <v>Paid</v>
      </c>
      <c r="F1239" s="1" t="str">
        <f>VLOOKUP(B1239,Datos1!$F$1:$H$52,2,FALSE)</f>
        <v>Virginia</v>
      </c>
      <c r="G1239" s="8">
        <f t="shared" ca="1" si="158"/>
        <v>321063</v>
      </c>
      <c r="H1239" s="8">
        <f t="shared" ca="1" si="159"/>
        <v>160531.5</v>
      </c>
      <c r="I1239" s="9">
        <f t="shared" ca="1" si="152"/>
        <v>0.5</v>
      </c>
      <c r="J1239" s="1" t="str">
        <f t="shared" si="153"/>
        <v>May</v>
      </c>
      <c r="K1239" s="1">
        <f t="shared" si="154"/>
        <v>5</v>
      </c>
      <c r="L1239" s="1" t="str">
        <f t="shared" si="155"/>
        <v>2022</v>
      </c>
      <c r="M1239" s="1">
        <f t="shared" si="156"/>
        <v>21</v>
      </c>
      <c r="N1239" s="10">
        <f t="shared" si="157"/>
        <v>2</v>
      </c>
    </row>
    <row r="1240" spans="1:14" x14ac:dyDescent="0.25">
      <c r="A1240" s="7">
        <v>44704</v>
      </c>
      <c r="B1240" s="1" t="s">
        <v>19</v>
      </c>
      <c r="C1240" s="1" t="str">
        <f>VLOOKUP(B1240,Datos1!$F$1:$H$52,3,FALSE)</f>
        <v>Corporation</v>
      </c>
      <c r="D1240" s="1" t="str">
        <f ca="1">VLOOKUP(IF(RANDBETWEEN(1,100)&lt;=60, 1, IF(RANDBETWEEN(1,100)&lt;=75, 2, 3)),Datos1!$B$62:$C$64,2,FALSE)</f>
        <v>FMCG</v>
      </c>
      <c r="E1240" s="1" t="str">
        <f ca="1">VLOOKUP(IF(RANDBETWEEN(1,100)&lt;=70, 1, IF(RANDBETWEEN(1,100)&lt;=70+10, 2, IF(RANDBETWEEN(1,100)&lt;=70+10+10, 3, IF(RANDBETWEEN(1,100)&lt;=70+10+10+10, 4, 5)))),Datos1!$B$66:$C$70,2,FALSE)</f>
        <v>Paid</v>
      </c>
      <c r="F1240" s="1" t="str">
        <f>VLOOKUP(B1240,Datos1!$F$1:$H$52,2,FALSE)</f>
        <v>Virginia</v>
      </c>
      <c r="G1240" s="8">
        <f t="shared" ca="1" si="158"/>
        <v>1300026</v>
      </c>
      <c r="H1240" s="8">
        <f t="shared" ca="1" si="159"/>
        <v>637012.74</v>
      </c>
      <c r="I1240" s="9">
        <f t="shared" ca="1" si="152"/>
        <v>0.49</v>
      </c>
      <c r="J1240" s="1" t="str">
        <f t="shared" si="153"/>
        <v>May</v>
      </c>
      <c r="K1240" s="1">
        <f t="shared" si="154"/>
        <v>5</v>
      </c>
      <c r="L1240" s="1" t="str">
        <f t="shared" si="155"/>
        <v>2022</v>
      </c>
      <c r="M1240" s="1">
        <f t="shared" si="156"/>
        <v>22</v>
      </c>
      <c r="N1240" s="10">
        <f t="shared" si="157"/>
        <v>2</v>
      </c>
    </row>
    <row r="1241" spans="1:14" x14ac:dyDescent="0.25">
      <c r="A1241" s="7">
        <v>44705</v>
      </c>
      <c r="B1241" s="1" t="s">
        <v>6</v>
      </c>
      <c r="C1241" s="1" t="str">
        <f>VLOOKUP(B1241,Datos1!$F$1:$H$52,3,FALSE)</f>
        <v>Corporation</v>
      </c>
      <c r="D1241" s="1" t="str">
        <f ca="1">VLOOKUP(IF(RANDBETWEEN(1,100)&lt;=60, 1, IF(RANDBETWEEN(1,100)&lt;=75, 2, 3)),Datos1!$B$62:$C$64,2,FALSE)</f>
        <v>Contract Manufacturing</v>
      </c>
      <c r="E1241" s="1" t="str">
        <f ca="1">VLOOKUP(IF(RANDBETWEEN(1,100)&lt;=70, 1, IF(RANDBETWEEN(1,100)&lt;=70+10, 2, IF(RANDBETWEEN(1,100)&lt;=70+10+10, 3, IF(RANDBETWEEN(1,100)&lt;=70+10+10+10, 4, 5)))),Datos1!$B$66:$C$70,2,FALSE)</f>
        <v>Paid</v>
      </c>
      <c r="F1241" s="1" t="str">
        <f>VLOOKUP(B1241,Datos1!$F$1:$H$52,2,FALSE)</f>
        <v>Washington</v>
      </c>
      <c r="G1241" s="8">
        <f t="shared" ca="1" si="158"/>
        <v>1632989</v>
      </c>
      <c r="H1241" s="8">
        <f t="shared" ca="1" si="159"/>
        <v>653195.60000000009</v>
      </c>
      <c r="I1241" s="9">
        <f t="shared" ca="1" si="152"/>
        <v>0.4</v>
      </c>
      <c r="J1241" s="1" t="str">
        <f t="shared" si="153"/>
        <v>May</v>
      </c>
      <c r="K1241" s="1">
        <f t="shared" si="154"/>
        <v>5</v>
      </c>
      <c r="L1241" s="1" t="str">
        <f t="shared" si="155"/>
        <v>2022</v>
      </c>
      <c r="M1241" s="1">
        <f t="shared" si="156"/>
        <v>22</v>
      </c>
      <c r="N1241" s="10">
        <f t="shared" si="157"/>
        <v>2</v>
      </c>
    </row>
    <row r="1242" spans="1:14" x14ac:dyDescent="0.25">
      <c r="A1242" s="7">
        <v>44706</v>
      </c>
      <c r="B1242" s="1" t="s">
        <v>13</v>
      </c>
      <c r="C1242" s="1" t="str">
        <f>VLOOKUP(B1242,Datos1!$F$1:$H$52,3,FALSE)</f>
        <v>Medium-sized business</v>
      </c>
      <c r="D1242" s="1" t="str">
        <f ca="1">VLOOKUP(IF(RANDBETWEEN(1,100)&lt;=60, 1, IF(RANDBETWEEN(1,100)&lt;=75, 2, 3)),Datos1!$B$62:$C$64,2,FALSE)</f>
        <v>Industrial cereal products</v>
      </c>
      <c r="E124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42" s="1" t="str">
        <f>VLOOKUP(B1242,Datos1!$F$1:$H$52,2,FALSE)</f>
        <v>Carolina del Norte</v>
      </c>
      <c r="G1242" s="8">
        <f t="shared" ca="1" si="158"/>
        <v>397572</v>
      </c>
      <c r="H1242" s="8">
        <f t="shared" ca="1" si="159"/>
        <v>63611.520000000004</v>
      </c>
      <c r="I1242" s="9">
        <f t="shared" ca="1" si="152"/>
        <v>0.16</v>
      </c>
      <c r="J1242" s="1" t="str">
        <f t="shared" si="153"/>
        <v>May</v>
      </c>
      <c r="K1242" s="1">
        <f t="shared" si="154"/>
        <v>5</v>
      </c>
      <c r="L1242" s="1" t="str">
        <f t="shared" si="155"/>
        <v>2022</v>
      </c>
      <c r="M1242" s="1">
        <f t="shared" si="156"/>
        <v>22</v>
      </c>
      <c r="N1242" s="10">
        <f t="shared" si="157"/>
        <v>2</v>
      </c>
    </row>
    <row r="1243" spans="1:14" x14ac:dyDescent="0.25">
      <c r="A1243" s="7">
        <v>44707</v>
      </c>
      <c r="B1243" s="1" t="s">
        <v>31</v>
      </c>
      <c r="C1243" s="1" t="str">
        <f>VLOOKUP(B1243,Datos1!$F$1:$H$52,3,FALSE)</f>
        <v>Small business</v>
      </c>
      <c r="D1243" s="1" t="str">
        <f ca="1">VLOOKUP(IF(RANDBETWEEN(1,100)&lt;=60, 1, IF(RANDBETWEEN(1,100)&lt;=75, 2, 3)),Datos1!$B$62:$C$64,2,FALSE)</f>
        <v>Industrial cereal products</v>
      </c>
      <c r="E1243" s="1" t="str">
        <f ca="1">VLOOKUP(IF(RANDBETWEEN(1,100)&lt;=70, 1, IF(RANDBETWEEN(1,100)&lt;=70+10, 2, IF(RANDBETWEEN(1,100)&lt;=70+10+10, 3, IF(RANDBETWEEN(1,100)&lt;=70+10+10+10, 4, 5)))),Datos1!$B$66:$C$70,2,FALSE)</f>
        <v>Paid</v>
      </c>
      <c r="F1243" s="1" t="str">
        <f>VLOOKUP(B1243,Datos1!$F$1:$H$52,2,FALSE)</f>
        <v>Georgia</v>
      </c>
      <c r="G1243" s="8">
        <f t="shared" ca="1" si="158"/>
        <v>157835</v>
      </c>
      <c r="H1243" s="8">
        <f t="shared" ca="1" si="159"/>
        <v>26831.95</v>
      </c>
      <c r="I1243" s="9">
        <f t="shared" ca="1" si="152"/>
        <v>0.17</v>
      </c>
      <c r="J1243" s="1" t="str">
        <f t="shared" si="153"/>
        <v>May</v>
      </c>
      <c r="K1243" s="1">
        <f t="shared" si="154"/>
        <v>5</v>
      </c>
      <c r="L1243" s="1" t="str">
        <f t="shared" si="155"/>
        <v>2022</v>
      </c>
      <c r="M1243" s="1">
        <f t="shared" si="156"/>
        <v>22</v>
      </c>
      <c r="N1243" s="10">
        <f t="shared" si="157"/>
        <v>2</v>
      </c>
    </row>
    <row r="1244" spans="1:14" x14ac:dyDescent="0.25">
      <c r="A1244" s="7">
        <v>44708</v>
      </c>
      <c r="B1244" s="1" t="s">
        <v>55</v>
      </c>
      <c r="C1244" s="1" t="str">
        <f>VLOOKUP(B1244,Datos1!$F$1:$H$52,3,FALSE)</f>
        <v>Medium-sized business</v>
      </c>
      <c r="D1244" s="1" t="str">
        <f ca="1">VLOOKUP(IF(RANDBETWEEN(1,100)&lt;=60, 1, IF(RANDBETWEEN(1,100)&lt;=75, 2, 3)),Datos1!$B$62:$C$64,2,FALSE)</f>
        <v>FMCG</v>
      </c>
      <c r="E124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244" s="1" t="str">
        <f>VLOOKUP(B1244,Datos1!$F$1:$H$52,2,FALSE)</f>
        <v>Pensilvania</v>
      </c>
      <c r="G1244" s="8">
        <f t="shared" ca="1" si="158"/>
        <v>493815</v>
      </c>
      <c r="H1244" s="8">
        <f t="shared" ca="1" si="159"/>
        <v>212340.44999999998</v>
      </c>
      <c r="I1244" s="9">
        <f t="shared" ca="1" si="152"/>
        <v>0.43</v>
      </c>
      <c r="J1244" s="1" t="str">
        <f t="shared" si="153"/>
        <v>May</v>
      </c>
      <c r="K1244" s="1">
        <f t="shared" si="154"/>
        <v>5</v>
      </c>
      <c r="L1244" s="1" t="str">
        <f t="shared" si="155"/>
        <v>2022</v>
      </c>
      <c r="M1244" s="1">
        <f t="shared" si="156"/>
        <v>22</v>
      </c>
      <c r="N1244" s="10">
        <f t="shared" si="157"/>
        <v>2</v>
      </c>
    </row>
    <row r="1245" spans="1:14" x14ac:dyDescent="0.25">
      <c r="A1245" s="7">
        <v>44709</v>
      </c>
      <c r="B1245" s="1" t="s">
        <v>56</v>
      </c>
      <c r="C1245" s="1" t="str">
        <f>VLOOKUP(B1245,Datos1!$F$1:$H$52,3,FALSE)</f>
        <v>Small business</v>
      </c>
      <c r="D1245" s="1" t="str">
        <f ca="1">VLOOKUP(IF(RANDBETWEEN(1,100)&lt;=60, 1, IF(RANDBETWEEN(1,100)&lt;=75, 2, 3)),Datos1!$B$62:$C$64,2,FALSE)</f>
        <v>FMCG</v>
      </c>
      <c r="E1245" s="1" t="str">
        <f ca="1">VLOOKUP(IF(RANDBETWEEN(1,100)&lt;=70, 1, IF(RANDBETWEEN(1,100)&lt;=70+10, 2, IF(RANDBETWEEN(1,100)&lt;=70+10+10, 3, IF(RANDBETWEEN(1,100)&lt;=70+10+10+10, 4, 5)))),Datos1!$B$66:$C$70,2,FALSE)</f>
        <v>Paid</v>
      </c>
      <c r="F1245" s="1" t="str">
        <f>VLOOKUP(B1245,Datos1!$F$1:$H$52,2,FALSE)</f>
        <v>Illinois</v>
      </c>
      <c r="G1245" s="8">
        <f t="shared" ca="1" si="158"/>
        <v>179247</v>
      </c>
      <c r="H1245" s="8">
        <f t="shared" ca="1" si="159"/>
        <v>105755.73</v>
      </c>
      <c r="I1245" s="9">
        <f t="shared" ca="1" si="152"/>
        <v>0.59</v>
      </c>
      <c r="J1245" s="1" t="str">
        <f t="shared" si="153"/>
        <v>May</v>
      </c>
      <c r="K1245" s="1">
        <f t="shared" si="154"/>
        <v>5</v>
      </c>
      <c r="L1245" s="1" t="str">
        <f t="shared" si="155"/>
        <v>2022</v>
      </c>
      <c r="M1245" s="1">
        <f t="shared" si="156"/>
        <v>22</v>
      </c>
      <c r="N1245" s="10">
        <f t="shared" si="157"/>
        <v>2</v>
      </c>
    </row>
    <row r="1246" spans="1:14" x14ac:dyDescent="0.25">
      <c r="A1246" s="7">
        <v>44710</v>
      </c>
      <c r="B1246" s="1" t="s">
        <v>53</v>
      </c>
      <c r="C1246" s="1" t="str">
        <f>VLOOKUP(B1246,Datos1!$F$1:$H$52,3,FALSE)</f>
        <v>Medium-sized business</v>
      </c>
      <c r="D1246" s="1" t="str">
        <f ca="1">VLOOKUP(IF(RANDBETWEEN(1,100)&lt;=60, 1, IF(RANDBETWEEN(1,100)&lt;=75, 2, 3)),Datos1!$B$62:$C$64,2,FALSE)</f>
        <v>Industrial cereal products</v>
      </c>
      <c r="E1246" s="1" t="str">
        <f ca="1">VLOOKUP(IF(RANDBETWEEN(1,100)&lt;=70, 1, IF(RANDBETWEEN(1,100)&lt;=70+10, 2, IF(RANDBETWEEN(1,100)&lt;=70+10+10, 3, IF(RANDBETWEEN(1,100)&lt;=70+10+10+10, 4, 5)))),Datos1!$B$66:$C$70,2,FALSE)</f>
        <v>Paid</v>
      </c>
      <c r="F1246" s="1" t="str">
        <f>VLOOKUP(B1246,Datos1!$F$1:$H$52,2,FALSE)</f>
        <v>Florida</v>
      </c>
      <c r="G1246" s="8">
        <f t="shared" ca="1" si="158"/>
        <v>317361</v>
      </c>
      <c r="H1246" s="8">
        <f t="shared" ca="1" si="159"/>
        <v>85687.47</v>
      </c>
      <c r="I1246" s="9">
        <f t="shared" ca="1" si="152"/>
        <v>0.27</v>
      </c>
      <c r="J1246" s="1" t="str">
        <f t="shared" si="153"/>
        <v>May</v>
      </c>
      <c r="K1246" s="1">
        <f t="shared" si="154"/>
        <v>5</v>
      </c>
      <c r="L1246" s="1" t="str">
        <f t="shared" si="155"/>
        <v>2022</v>
      </c>
      <c r="M1246" s="1">
        <f t="shared" si="156"/>
        <v>22</v>
      </c>
      <c r="N1246" s="10">
        <f t="shared" si="157"/>
        <v>2</v>
      </c>
    </row>
    <row r="1247" spans="1:14" x14ac:dyDescent="0.25">
      <c r="A1247" s="7">
        <v>44711</v>
      </c>
      <c r="B1247" s="1" t="s">
        <v>35</v>
      </c>
      <c r="C1247" s="1" t="str">
        <f>VLOOKUP(B1247,Datos1!$F$1:$H$52,3,FALSE)</f>
        <v>Medium-sized business</v>
      </c>
      <c r="D1247" s="1" t="str">
        <f ca="1">VLOOKUP(IF(RANDBETWEEN(1,100)&lt;=60, 1, IF(RANDBETWEEN(1,100)&lt;=75, 2, 3)),Datos1!$B$62:$C$64,2,FALSE)</f>
        <v>FMCG</v>
      </c>
      <c r="E1247" s="1" t="str">
        <f ca="1">VLOOKUP(IF(RANDBETWEEN(1,100)&lt;=70, 1, IF(RANDBETWEEN(1,100)&lt;=70+10, 2, IF(RANDBETWEEN(1,100)&lt;=70+10+10, 3, IF(RANDBETWEEN(1,100)&lt;=70+10+10+10, 4, 5)))),Datos1!$B$66:$C$70,2,FALSE)</f>
        <v>Paid</v>
      </c>
      <c r="F1247" s="1" t="str">
        <f>VLOOKUP(B1247,Datos1!$F$1:$H$52,2,FALSE)</f>
        <v>Ohio</v>
      </c>
      <c r="G1247" s="8">
        <f t="shared" ca="1" si="158"/>
        <v>468670</v>
      </c>
      <c r="H1247" s="8">
        <f t="shared" ca="1" si="159"/>
        <v>220274.9</v>
      </c>
      <c r="I1247" s="9">
        <f t="shared" ca="1" si="152"/>
        <v>0.47</v>
      </c>
      <c r="J1247" s="1" t="str">
        <f t="shared" si="153"/>
        <v>May</v>
      </c>
      <c r="K1247" s="1">
        <f t="shared" si="154"/>
        <v>5</v>
      </c>
      <c r="L1247" s="1" t="str">
        <f t="shared" si="155"/>
        <v>2022</v>
      </c>
      <c r="M1247" s="1">
        <f t="shared" si="156"/>
        <v>23</v>
      </c>
      <c r="N1247" s="10">
        <f t="shared" si="157"/>
        <v>2</v>
      </c>
    </row>
    <row r="1248" spans="1:14" x14ac:dyDescent="0.25">
      <c r="A1248" s="7">
        <v>44712</v>
      </c>
      <c r="B1248" s="1" t="s">
        <v>51</v>
      </c>
      <c r="C1248" s="1" t="str">
        <f>VLOOKUP(B1248,Datos1!$F$1:$H$52,3,FALSE)</f>
        <v>Corporation</v>
      </c>
      <c r="D1248" s="1" t="str">
        <f ca="1">VLOOKUP(IF(RANDBETWEEN(1,100)&lt;=60, 1, IF(RANDBETWEEN(1,100)&lt;=75, 2, 3)),Datos1!$B$62:$C$64,2,FALSE)</f>
        <v>FMCG</v>
      </c>
      <c r="E1248" s="1" t="str">
        <f ca="1">VLOOKUP(IF(RANDBETWEEN(1,100)&lt;=70, 1, IF(RANDBETWEEN(1,100)&lt;=70+10, 2, IF(RANDBETWEEN(1,100)&lt;=70+10+10, 3, IF(RANDBETWEEN(1,100)&lt;=70+10+10+10, 4, 5)))),Datos1!$B$66:$C$70,2,FALSE)</f>
        <v>Paid</v>
      </c>
      <c r="F1248" s="1" t="str">
        <f>VLOOKUP(B1248,Datos1!$F$1:$H$52,2,FALSE)</f>
        <v>California</v>
      </c>
      <c r="G1248" s="8">
        <f t="shared" ca="1" si="158"/>
        <v>1247154</v>
      </c>
      <c r="H1248" s="8">
        <f t="shared" ca="1" si="159"/>
        <v>473918.52</v>
      </c>
      <c r="I1248" s="9">
        <f t="shared" ca="1" si="152"/>
        <v>0.38</v>
      </c>
      <c r="J1248" s="1" t="str">
        <f t="shared" si="153"/>
        <v>May</v>
      </c>
      <c r="K1248" s="1">
        <f t="shared" si="154"/>
        <v>5</v>
      </c>
      <c r="L1248" s="1" t="str">
        <f t="shared" si="155"/>
        <v>2022</v>
      </c>
      <c r="M1248" s="1">
        <f t="shared" si="156"/>
        <v>23</v>
      </c>
      <c r="N1248" s="10">
        <f t="shared" si="157"/>
        <v>2</v>
      </c>
    </row>
    <row r="1249" spans="1:14" x14ac:dyDescent="0.25">
      <c r="A1249" s="7">
        <v>44713</v>
      </c>
      <c r="B1249" s="1" t="s">
        <v>61</v>
      </c>
      <c r="C1249" s="1" t="str">
        <f>VLOOKUP(B1249,Datos1!$F$1:$H$52,3,FALSE)</f>
        <v>Corporation</v>
      </c>
      <c r="D1249" s="1" t="str">
        <f ca="1">VLOOKUP(IF(RANDBETWEEN(1,100)&lt;=60, 1, IF(RANDBETWEEN(1,100)&lt;=75, 2, 3)),Datos1!$B$62:$C$64,2,FALSE)</f>
        <v>FMCG</v>
      </c>
      <c r="E1249" s="1" t="str">
        <f ca="1">VLOOKUP(IF(RANDBETWEEN(1,100)&lt;=70, 1, IF(RANDBETWEEN(1,100)&lt;=70+10, 2, IF(RANDBETWEEN(1,100)&lt;=70+10+10, 3, IF(RANDBETWEEN(1,100)&lt;=70+10+10+10, 4, 5)))),Datos1!$B$66:$C$70,2,FALSE)</f>
        <v>Paid</v>
      </c>
      <c r="F1249" s="1" t="str">
        <f>VLOOKUP(B1249,Datos1!$F$1:$H$52,2,FALSE)</f>
        <v>Washington</v>
      </c>
      <c r="G1249" s="8">
        <f t="shared" ca="1" si="158"/>
        <v>1022684</v>
      </c>
      <c r="H1249" s="8">
        <f t="shared" ca="1" si="159"/>
        <v>644290.92000000004</v>
      </c>
      <c r="I1249" s="9">
        <f t="shared" ca="1" si="152"/>
        <v>0.63</v>
      </c>
      <c r="J1249" s="1" t="str">
        <f t="shared" si="153"/>
        <v>June</v>
      </c>
      <c r="K1249" s="1">
        <f t="shared" si="154"/>
        <v>6</v>
      </c>
      <c r="L1249" s="1" t="str">
        <f t="shared" si="155"/>
        <v>2022</v>
      </c>
      <c r="M1249" s="1">
        <f t="shared" si="156"/>
        <v>23</v>
      </c>
      <c r="N1249" s="10">
        <f t="shared" si="157"/>
        <v>2</v>
      </c>
    </row>
    <row r="1250" spans="1:14" x14ac:dyDescent="0.25">
      <c r="A1250" s="7">
        <v>44714</v>
      </c>
      <c r="B1250" s="1" t="s">
        <v>52</v>
      </c>
      <c r="C1250" s="1" t="str">
        <f>VLOOKUP(B1250,Datos1!$F$1:$H$52,3,FALSE)</f>
        <v>Corporation</v>
      </c>
      <c r="D1250" s="1" t="str">
        <f ca="1">VLOOKUP(IF(RANDBETWEEN(1,100)&lt;=60, 1, IF(RANDBETWEEN(1,100)&lt;=75, 2, 3)),Datos1!$B$62:$C$64,2,FALSE)</f>
        <v>Contract Manufacturing</v>
      </c>
      <c r="E1250" s="1" t="str">
        <f ca="1">VLOOKUP(IF(RANDBETWEEN(1,100)&lt;=70, 1, IF(RANDBETWEEN(1,100)&lt;=70+10, 2, IF(RANDBETWEEN(1,100)&lt;=70+10+10, 3, IF(RANDBETWEEN(1,100)&lt;=70+10+10+10, 4, 5)))),Datos1!$B$66:$C$70,2,FALSE)</f>
        <v>Paid</v>
      </c>
      <c r="F1250" s="1" t="str">
        <f>VLOOKUP(B1250,Datos1!$F$1:$H$52,2,FALSE)</f>
        <v>Texas</v>
      </c>
      <c r="G1250" s="8">
        <f t="shared" ca="1" si="158"/>
        <v>1791229</v>
      </c>
      <c r="H1250" s="8">
        <f t="shared" ca="1" si="159"/>
        <v>537368.69999999995</v>
      </c>
      <c r="I1250" s="9">
        <f t="shared" ca="1" si="152"/>
        <v>0.3</v>
      </c>
      <c r="J1250" s="1" t="str">
        <f t="shared" si="153"/>
        <v>June</v>
      </c>
      <c r="K1250" s="1">
        <f t="shared" si="154"/>
        <v>6</v>
      </c>
      <c r="L1250" s="1" t="str">
        <f t="shared" si="155"/>
        <v>2022</v>
      </c>
      <c r="M1250" s="1">
        <f t="shared" si="156"/>
        <v>23</v>
      </c>
      <c r="N1250" s="10">
        <f t="shared" si="157"/>
        <v>2</v>
      </c>
    </row>
    <row r="1251" spans="1:14" x14ac:dyDescent="0.25">
      <c r="A1251" s="7">
        <v>44715</v>
      </c>
      <c r="B1251" s="1" t="s">
        <v>22</v>
      </c>
      <c r="C1251" s="1" t="str">
        <f>VLOOKUP(B1251,Datos1!$F$1:$H$52,3,FALSE)</f>
        <v>Corporation</v>
      </c>
      <c r="D1251" s="1" t="str">
        <f ca="1">VLOOKUP(IF(RANDBETWEEN(1,100)&lt;=60, 1, IF(RANDBETWEEN(1,100)&lt;=75, 2, 3)),Datos1!$B$62:$C$64,2,FALSE)</f>
        <v>Contract Manufacturing</v>
      </c>
      <c r="E12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51" s="1" t="str">
        <f>VLOOKUP(B1251,Datos1!$F$1:$H$52,2,FALSE)</f>
        <v>Míchigan</v>
      </c>
      <c r="G1251" s="8">
        <f t="shared" ca="1" si="158"/>
        <v>1044426</v>
      </c>
      <c r="H1251" s="8">
        <f t="shared" ca="1" si="159"/>
        <v>281995.02</v>
      </c>
      <c r="I1251" s="9">
        <f t="shared" ca="1" si="152"/>
        <v>0.27</v>
      </c>
      <c r="J1251" s="1" t="str">
        <f t="shared" si="153"/>
        <v>June</v>
      </c>
      <c r="K1251" s="1">
        <f t="shared" si="154"/>
        <v>6</v>
      </c>
      <c r="L1251" s="1" t="str">
        <f t="shared" si="155"/>
        <v>2022</v>
      </c>
      <c r="M1251" s="1">
        <f t="shared" si="156"/>
        <v>23</v>
      </c>
      <c r="N1251" s="10">
        <f t="shared" si="157"/>
        <v>2</v>
      </c>
    </row>
    <row r="1252" spans="1:14" x14ac:dyDescent="0.25">
      <c r="A1252" s="7">
        <v>44716</v>
      </c>
      <c r="B1252" s="1" t="s">
        <v>21</v>
      </c>
      <c r="C1252" s="1" t="str">
        <f>VLOOKUP(B1252,Datos1!$F$1:$H$52,3,FALSE)</f>
        <v>Medium-sized business</v>
      </c>
      <c r="D1252" s="1" t="str">
        <f ca="1">VLOOKUP(IF(RANDBETWEEN(1,100)&lt;=60, 1, IF(RANDBETWEEN(1,100)&lt;=75, 2, 3)),Datos1!$B$62:$C$64,2,FALSE)</f>
        <v>FMCG</v>
      </c>
      <c r="E1252" s="1" t="str">
        <f ca="1">VLOOKUP(IF(RANDBETWEEN(1,100)&lt;=70, 1, IF(RANDBETWEEN(1,100)&lt;=70+10, 2, IF(RANDBETWEEN(1,100)&lt;=70+10+10, 3, IF(RANDBETWEEN(1,100)&lt;=70+10+10+10, 4, 5)))),Datos1!$B$66:$C$70,2,FALSE)</f>
        <v>Paid</v>
      </c>
      <c r="F1252" s="1" t="str">
        <f>VLOOKUP(B1252,Datos1!$F$1:$H$52,2,FALSE)</f>
        <v>Carolina del Norte</v>
      </c>
      <c r="G1252" s="8">
        <f t="shared" ca="1" si="158"/>
        <v>404057</v>
      </c>
      <c r="H1252" s="8">
        <f t="shared" ca="1" si="159"/>
        <v>262637.05</v>
      </c>
      <c r="I1252" s="9">
        <f t="shared" ca="1" si="152"/>
        <v>0.65</v>
      </c>
      <c r="J1252" s="1" t="str">
        <f t="shared" si="153"/>
        <v>June</v>
      </c>
      <c r="K1252" s="1">
        <f t="shared" si="154"/>
        <v>6</v>
      </c>
      <c r="L1252" s="1" t="str">
        <f t="shared" si="155"/>
        <v>2022</v>
      </c>
      <c r="M1252" s="1">
        <f t="shared" si="156"/>
        <v>23</v>
      </c>
      <c r="N1252" s="10">
        <f t="shared" si="157"/>
        <v>2</v>
      </c>
    </row>
    <row r="1253" spans="1:14" x14ac:dyDescent="0.25">
      <c r="A1253" s="7">
        <v>44717</v>
      </c>
      <c r="B1253" s="1" t="s">
        <v>51</v>
      </c>
      <c r="C1253" s="1" t="str">
        <f>VLOOKUP(B1253,Datos1!$F$1:$H$52,3,FALSE)</f>
        <v>Corporation</v>
      </c>
      <c r="D1253" s="1" t="str">
        <f ca="1">VLOOKUP(IF(RANDBETWEEN(1,100)&lt;=60, 1, IF(RANDBETWEEN(1,100)&lt;=75, 2, 3)),Datos1!$B$62:$C$64,2,FALSE)</f>
        <v>Contract Manufacturing</v>
      </c>
      <c r="E1253" s="1" t="str">
        <f ca="1">VLOOKUP(IF(RANDBETWEEN(1,100)&lt;=70, 1, IF(RANDBETWEEN(1,100)&lt;=70+10, 2, IF(RANDBETWEEN(1,100)&lt;=70+10+10, 3, IF(RANDBETWEEN(1,100)&lt;=70+10+10+10, 4, 5)))),Datos1!$B$66:$C$70,2,FALSE)</f>
        <v>Paid</v>
      </c>
      <c r="F1253" s="1" t="str">
        <f>VLOOKUP(B1253,Datos1!$F$1:$H$52,2,FALSE)</f>
        <v>California</v>
      </c>
      <c r="G1253" s="8">
        <f t="shared" ca="1" si="158"/>
        <v>1316949</v>
      </c>
      <c r="H1253" s="8">
        <f t="shared" ca="1" si="159"/>
        <v>342406.74</v>
      </c>
      <c r="I1253" s="9">
        <f t="shared" ca="1" si="152"/>
        <v>0.26</v>
      </c>
      <c r="J1253" s="1" t="str">
        <f t="shared" si="153"/>
        <v>June</v>
      </c>
      <c r="K1253" s="1">
        <f t="shared" si="154"/>
        <v>6</v>
      </c>
      <c r="L1253" s="1" t="str">
        <f t="shared" si="155"/>
        <v>2022</v>
      </c>
      <c r="M1253" s="1">
        <f t="shared" si="156"/>
        <v>23</v>
      </c>
      <c r="N1253" s="10">
        <f t="shared" si="157"/>
        <v>2</v>
      </c>
    </row>
    <row r="1254" spans="1:14" x14ac:dyDescent="0.25">
      <c r="A1254" s="7">
        <v>44718</v>
      </c>
      <c r="B1254" s="1" t="s">
        <v>26</v>
      </c>
      <c r="C1254" s="1" t="str">
        <f>VLOOKUP(B1254,Datos1!$F$1:$H$52,3,FALSE)</f>
        <v>Corporation</v>
      </c>
      <c r="D1254" s="1" t="str">
        <f ca="1">VLOOKUP(IF(RANDBETWEEN(1,100)&lt;=60, 1, IF(RANDBETWEEN(1,100)&lt;=75, 2, 3)),Datos1!$B$62:$C$64,2,FALSE)</f>
        <v>FMCG</v>
      </c>
      <c r="E1254" s="1" t="str">
        <f ca="1">VLOOKUP(IF(RANDBETWEEN(1,100)&lt;=70, 1, IF(RANDBETWEEN(1,100)&lt;=70+10, 2, IF(RANDBETWEEN(1,100)&lt;=70+10+10, 3, IF(RANDBETWEEN(1,100)&lt;=70+10+10+10, 4, 5)))),Datos1!$B$66:$C$70,2,FALSE)</f>
        <v>Paid</v>
      </c>
      <c r="F1254" s="1" t="str">
        <f>VLOOKUP(B1254,Datos1!$F$1:$H$52,2,FALSE)</f>
        <v>Nueva Jersey</v>
      </c>
      <c r="G1254" s="8">
        <f t="shared" ca="1" si="158"/>
        <v>1227540</v>
      </c>
      <c r="H1254" s="8">
        <f t="shared" ca="1" si="159"/>
        <v>429639</v>
      </c>
      <c r="I1254" s="9">
        <f t="shared" ca="1" si="152"/>
        <v>0.35</v>
      </c>
      <c r="J1254" s="1" t="str">
        <f t="shared" si="153"/>
        <v>June</v>
      </c>
      <c r="K1254" s="1">
        <f t="shared" si="154"/>
        <v>6</v>
      </c>
      <c r="L1254" s="1" t="str">
        <f t="shared" si="155"/>
        <v>2022</v>
      </c>
      <c r="M1254" s="1">
        <f t="shared" si="156"/>
        <v>24</v>
      </c>
      <c r="N1254" s="10">
        <f t="shared" si="157"/>
        <v>2</v>
      </c>
    </row>
    <row r="1255" spans="1:14" x14ac:dyDescent="0.25">
      <c r="A1255" s="7">
        <v>44719</v>
      </c>
      <c r="B1255" s="1" t="s">
        <v>31</v>
      </c>
      <c r="C1255" s="1" t="str">
        <f>VLOOKUP(B1255,Datos1!$F$1:$H$52,3,FALSE)</f>
        <v>Small business</v>
      </c>
      <c r="D1255" s="1" t="str">
        <f ca="1">VLOOKUP(IF(RANDBETWEEN(1,100)&lt;=60, 1, IF(RANDBETWEEN(1,100)&lt;=75, 2, 3)),Datos1!$B$62:$C$64,2,FALSE)</f>
        <v>FMCG</v>
      </c>
      <c r="E1255" s="1" t="str">
        <f ca="1">VLOOKUP(IF(RANDBETWEEN(1,100)&lt;=70, 1, IF(RANDBETWEEN(1,100)&lt;=70+10, 2, IF(RANDBETWEEN(1,100)&lt;=70+10+10, 3, IF(RANDBETWEEN(1,100)&lt;=70+10+10+10, 4, 5)))),Datos1!$B$66:$C$70,2,FALSE)</f>
        <v>Paid</v>
      </c>
      <c r="F1255" s="1" t="str">
        <f>VLOOKUP(B1255,Datos1!$F$1:$H$52,2,FALSE)</f>
        <v>Georgia</v>
      </c>
      <c r="G1255" s="8">
        <f t="shared" ca="1" si="158"/>
        <v>206157</v>
      </c>
      <c r="H1255" s="8">
        <f t="shared" ca="1" si="159"/>
        <v>98955.36</v>
      </c>
      <c r="I1255" s="9">
        <f t="shared" ca="1" si="152"/>
        <v>0.48</v>
      </c>
      <c r="J1255" s="1" t="str">
        <f t="shared" si="153"/>
        <v>June</v>
      </c>
      <c r="K1255" s="1">
        <f t="shared" si="154"/>
        <v>6</v>
      </c>
      <c r="L1255" s="1" t="str">
        <f t="shared" si="155"/>
        <v>2022</v>
      </c>
      <c r="M1255" s="1">
        <f t="shared" si="156"/>
        <v>24</v>
      </c>
      <c r="N1255" s="10">
        <f t="shared" si="157"/>
        <v>2</v>
      </c>
    </row>
    <row r="1256" spans="1:14" x14ac:dyDescent="0.25">
      <c r="A1256" s="7">
        <v>44720</v>
      </c>
      <c r="B1256" s="1" t="s">
        <v>43</v>
      </c>
      <c r="C1256" s="1" t="str">
        <f>VLOOKUP(B1256,Datos1!$F$1:$H$52,3,FALSE)</f>
        <v>Corporation</v>
      </c>
      <c r="D1256" s="1" t="str">
        <f ca="1">VLOOKUP(IF(RANDBETWEEN(1,100)&lt;=60, 1, IF(RANDBETWEEN(1,100)&lt;=75, 2, 3)),Datos1!$B$62:$C$64,2,FALSE)</f>
        <v>Contract Manufacturing</v>
      </c>
      <c r="E1256" s="1" t="str">
        <f ca="1">VLOOKUP(IF(RANDBETWEEN(1,100)&lt;=70, 1, IF(RANDBETWEEN(1,100)&lt;=70+10, 2, IF(RANDBETWEEN(1,100)&lt;=70+10+10, 3, IF(RANDBETWEEN(1,100)&lt;=70+10+10+10, 4, 5)))),Datos1!$B$66:$C$70,2,FALSE)</f>
        <v>Paid</v>
      </c>
      <c r="F1256" s="1" t="str">
        <f>VLOOKUP(B1256,Datos1!$F$1:$H$52,2,FALSE)</f>
        <v>Massachusetts</v>
      </c>
      <c r="G1256" s="8">
        <f t="shared" ca="1" si="158"/>
        <v>1292170</v>
      </c>
      <c r="H1256" s="8">
        <f t="shared" ca="1" si="159"/>
        <v>387651</v>
      </c>
      <c r="I1256" s="9">
        <f t="shared" ca="1" si="152"/>
        <v>0.3</v>
      </c>
      <c r="J1256" s="1" t="str">
        <f t="shared" si="153"/>
        <v>June</v>
      </c>
      <c r="K1256" s="1">
        <f t="shared" si="154"/>
        <v>6</v>
      </c>
      <c r="L1256" s="1" t="str">
        <f t="shared" si="155"/>
        <v>2022</v>
      </c>
      <c r="M1256" s="1">
        <f t="shared" si="156"/>
        <v>24</v>
      </c>
      <c r="N1256" s="10">
        <f t="shared" si="157"/>
        <v>2</v>
      </c>
    </row>
    <row r="1257" spans="1:14" x14ac:dyDescent="0.25">
      <c r="A1257" s="7">
        <v>44721</v>
      </c>
      <c r="B1257" s="1" t="s">
        <v>20</v>
      </c>
      <c r="C1257" s="1" t="str">
        <f>VLOOKUP(B1257,Datos1!$F$1:$H$52,3,FALSE)</f>
        <v>Corporation</v>
      </c>
      <c r="D1257" s="1" t="str">
        <f ca="1">VLOOKUP(IF(RANDBETWEEN(1,100)&lt;=60, 1, IF(RANDBETWEEN(1,100)&lt;=75, 2, 3)),Datos1!$B$62:$C$64,2,FALSE)</f>
        <v>Contract Manufacturing</v>
      </c>
      <c r="E1257" s="1" t="str">
        <f ca="1">VLOOKUP(IF(RANDBETWEEN(1,100)&lt;=70, 1, IF(RANDBETWEEN(1,100)&lt;=70+10, 2, IF(RANDBETWEEN(1,100)&lt;=70+10+10, 3, IF(RANDBETWEEN(1,100)&lt;=70+10+10+10, 4, 5)))),Datos1!$B$66:$C$70,2,FALSE)</f>
        <v>Paid</v>
      </c>
      <c r="F1257" s="1" t="str">
        <f>VLOOKUP(B1257,Datos1!$F$1:$H$52,2,FALSE)</f>
        <v>Georgia</v>
      </c>
      <c r="G1257" s="8">
        <f t="shared" ca="1" si="158"/>
        <v>1494167</v>
      </c>
      <c r="H1257" s="8">
        <f t="shared" ca="1" si="159"/>
        <v>567783.46</v>
      </c>
      <c r="I1257" s="9">
        <f t="shared" ca="1" si="152"/>
        <v>0.38</v>
      </c>
      <c r="J1257" s="1" t="str">
        <f t="shared" si="153"/>
        <v>June</v>
      </c>
      <c r="K1257" s="1">
        <f t="shared" si="154"/>
        <v>6</v>
      </c>
      <c r="L1257" s="1" t="str">
        <f t="shared" si="155"/>
        <v>2022</v>
      </c>
      <c r="M1257" s="1">
        <f t="shared" si="156"/>
        <v>24</v>
      </c>
      <c r="N1257" s="10">
        <f t="shared" si="157"/>
        <v>2</v>
      </c>
    </row>
    <row r="1258" spans="1:14" x14ac:dyDescent="0.25">
      <c r="A1258" s="7">
        <v>44722</v>
      </c>
      <c r="B1258" s="1" t="s">
        <v>24</v>
      </c>
      <c r="C1258" s="1" t="str">
        <f>VLOOKUP(B1258,Datos1!$F$1:$H$52,3,FALSE)</f>
        <v>Medium-sized business</v>
      </c>
      <c r="D1258" s="1" t="str">
        <f ca="1">VLOOKUP(IF(RANDBETWEEN(1,100)&lt;=60, 1, IF(RANDBETWEEN(1,100)&lt;=75, 2, 3)),Datos1!$B$62:$C$64,2,FALSE)</f>
        <v>FMCG</v>
      </c>
      <c r="E1258" s="1" t="str">
        <f ca="1">VLOOKUP(IF(RANDBETWEEN(1,100)&lt;=70, 1, IF(RANDBETWEEN(1,100)&lt;=70+10, 2, IF(RANDBETWEEN(1,100)&lt;=70+10+10, 3, IF(RANDBETWEEN(1,100)&lt;=70+10+10+10, 4, 5)))),Datos1!$B$66:$C$70,2,FALSE)</f>
        <v>Paid</v>
      </c>
      <c r="F1258" s="1" t="str">
        <f>VLOOKUP(B1258,Datos1!$F$1:$H$52,2,FALSE)</f>
        <v>Misuri</v>
      </c>
      <c r="G1258" s="8">
        <f t="shared" ca="1" si="158"/>
        <v>439058</v>
      </c>
      <c r="H1258" s="8">
        <f t="shared" ca="1" si="159"/>
        <v>280997.12</v>
      </c>
      <c r="I1258" s="9">
        <f t="shared" ca="1" si="152"/>
        <v>0.64</v>
      </c>
      <c r="J1258" s="1" t="str">
        <f t="shared" si="153"/>
        <v>June</v>
      </c>
      <c r="K1258" s="1">
        <f t="shared" si="154"/>
        <v>6</v>
      </c>
      <c r="L1258" s="1" t="str">
        <f t="shared" si="155"/>
        <v>2022</v>
      </c>
      <c r="M1258" s="1">
        <f t="shared" si="156"/>
        <v>24</v>
      </c>
      <c r="N1258" s="10">
        <f t="shared" si="157"/>
        <v>2</v>
      </c>
    </row>
    <row r="1259" spans="1:14" x14ac:dyDescent="0.25">
      <c r="A1259" s="7">
        <v>44723</v>
      </c>
      <c r="B1259" s="1" t="s">
        <v>42</v>
      </c>
      <c r="C1259" s="1" t="str">
        <f>VLOOKUP(B1259,Datos1!$F$1:$H$52,3,FALSE)</f>
        <v>Corporation</v>
      </c>
      <c r="D1259" s="1" t="str">
        <f ca="1">VLOOKUP(IF(RANDBETWEEN(1,100)&lt;=60, 1, IF(RANDBETWEEN(1,100)&lt;=75, 2, 3)),Datos1!$B$62:$C$64,2,FALSE)</f>
        <v>FMCG</v>
      </c>
      <c r="E1259" s="1" t="str">
        <f ca="1">VLOOKUP(IF(RANDBETWEEN(1,100)&lt;=70, 1, IF(RANDBETWEEN(1,100)&lt;=70+10, 2, IF(RANDBETWEEN(1,100)&lt;=70+10+10, 3, IF(RANDBETWEEN(1,100)&lt;=70+10+10+10, 4, 5)))),Datos1!$B$66:$C$70,2,FALSE)</f>
        <v>Paid</v>
      </c>
      <c r="F1259" s="1" t="str">
        <f>VLOOKUP(B1259,Datos1!$F$1:$H$52,2,FALSE)</f>
        <v>Wisconsin</v>
      </c>
      <c r="G1259" s="8">
        <f t="shared" ca="1" si="158"/>
        <v>862757</v>
      </c>
      <c r="H1259" s="8">
        <f t="shared" ca="1" si="159"/>
        <v>483143.92000000004</v>
      </c>
      <c r="I1259" s="9">
        <f t="shared" ca="1" si="152"/>
        <v>0.56000000000000005</v>
      </c>
      <c r="J1259" s="1" t="str">
        <f t="shared" si="153"/>
        <v>June</v>
      </c>
      <c r="K1259" s="1">
        <f t="shared" si="154"/>
        <v>6</v>
      </c>
      <c r="L1259" s="1" t="str">
        <f t="shared" si="155"/>
        <v>2022</v>
      </c>
      <c r="M1259" s="1">
        <f t="shared" si="156"/>
        <v>24</v>
      </c>
      <c r="N1259" s="10">
        <f t="shared" si="157"/>
        <v>2</v>
      </c>
    </row>
    <row r="1260" spans="1:14" x14ac:dyDescent="0.25">
      <c r="A1260" s="7">
        <v>44724</v>
      </c>
      <c r="B1260" s="1" t="s">
        <v>49</v>
      </c>
      <c r="C1260" s="1" t="str">
        <f>VLOOKUP(B1260,Datos1!$F$1:$H$52,3,FALSE)</f>
        <v>Corporation</v>
      </c>
      <c r="D1260" s="1" t="str">
        <f ca="1">VLOOKUP(IF(RANDBETWEEN(1,100)&lt;=60, 1, IF(RANDBETWEEN(1,100)&lt;=75, 2, 3)),Datos1!$B$62:$C$64,2,FALSE)</f>
        <v>FMCG</v>
      </c>
      <c r="E1260" s="1" t="str">
        <f ca="1">VLOOKUP(IF(RANDBETWEEN(1,100)&lt;=70, 1, IF(RANDBETWEEN(1,100)&lt;=70+10, 2, IF(RANDBETWEEN(1,100)&lt;=70+10+10, 3, IF(RANDBETWEEN(1,100)&lt;=70+10+10+10, 4, 5)))),Datos1!$B$66:$C$70,2,FALSE)</f>
        <v>Paid</v>
      </c>
      <c r="F1260" s="1" t="str">
        <f>VLOOKUP(B1260,Datos1!$F$1:$H$52,2,FALSE)</f>
        <v>Texas</v>
      </c>
      <c r="G1260" s="8">
        <f t="shared" ca="1" si="158"/>
        <v>545683</v>
      </c>
      <c r="H1260" s="8">
        <f t="shared" ca="1" si="159"/>
        <v>223730.03</v>
      </c>
      <c r="I1260" s="9">
        <f t="shared" ca="1" si="152"/>
        <v>0.41</v>
      </c>
      <c r="J1260" s="1" t="str">
        <f t="shared" si="153"/>
        <v>June</v>
      </c>
      <c r="K1260" s="1">
        <f t="shared" si="154"/>
        <v>6</v>
      </c>
      <c r="L1260" s="1" t="str">
        <f t="shared" si="155"/>
        <v>2022</v>
      </c>
      <c r="M1260" s="1">
        <f t="shared" si="156"/>
        <v>24</v>
      </c>
      <c r="N1260" s="10">
        <f t="shared" si="157"/>
        <v>2</v>
      </c>
    </row>
    <row r="1261" spans="1:14" x14ac:dyDescent="0.25">
      <c r="A1261" s="7">
        <v>44725</v>
      </c>
      <c r="B1261" s="1" t="s">
        <v>36</v>
      </c>
      <c r="C1261" s="1" t="str">
        <f>VLOOKUP(B1261,Datos1!$F$1:$H$52,3,FALSE)</f>
        <v>Medium-sized business</v>
      </c>
      <c r="D1261" s="1" t="str">
        <f ca="1">VLOOKUP(IF(RANDBETWEEN(1,100)&lt;=60, 1, IF(RANDBETWEEN(1,100)&lt;=75, 2, 3)),Datos1!$B$62:$C$64,2,FALSE)</f>
        <v>Contract Manufacturing</v>
      </c>
      <c r="E126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61" s="1" t="str">
        <f>VLOOKUP(B1261,Datos1!$F$1:$H$52,2,FALSE)</f>
        <v>Arizona</v>
      </c>
      <c r="G1261" s="8">
        <f t="shared" ca="1" si="158"/>
        <v>404212</v>
      </c>
      <c r="H1261" s="8">
        <f t="shared" ca="1" si="159"/>
        <v>88926.64</v>
      </c>
      <c r="I1261" s="9">
        <f t="shared" ca="1" si="152"/>
        <v>0.22</v>
      </c>
      <c r="J1261" s="1" t="str">
        <f t="shared" si="153"/>
        <v>June</v>
      </c>
      <c r="K1261" s="1">
        <f t="shared" si="154"/>
        <v>6</v>
      </c>
      <c r="L1261" s="1" t="str">
        <f t="shared" si="155"/>
        <v>2022</v>
      </c>
      <c r="M1261" s="1">
        <f t="shared" si="156"/>
        <v>25</v>
      </c>
      <c r="N1261" s="10">
        <f t="shared" si="157"/>
        <v>2</v>
      </c>
    </row>
    <row r="1262" spans="1:14" x14ac:dyDescent="0.25">
      <c r="A1262" s="7">
        <v>44726</v>
      </c>
      <c r="B1262" s="1" t="s">
        <v>40</v>
      </c>
      <c r="C1262" s="1" t="str">
        <f>VLOOKUP(B1262,Datos1!$F$1:$H$52,3,FALSE)</f>
        <v>Corporation</v>
      </c>
      <c r="D1262" s="1" t="str">
        <f ca="1">VLOOKUP(IF(RANDBETWEEN(1,100)&lt;=60, 1, IF(RANDBETWEEN(1,100)&lt;=75, 2, 3)),Datos1!$B$62:$C$64,2,FALSE)</f>
        <v>FMCG</v>
      </c>
      <c r="E126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62" s="1" t="str">
        <f>VLOOKUP(B1262,Datos1!$F$1:$H$52,2,FALSE)</f>
        <v>Indiana</v>
      </c>
      <c r="G1262" s="8">
        <f t="shared" ca="1" si="158"/>
        <v>1033169</v>
      </c>
      <c r="H1262" s="8">
        <f t="shared" ca="1" si="159"/>
        <v>371940.83999999997</v>
      </c>
      <c r="I1262" s="9">
        <f t="shared" ca="1" si="152"/>
        <v>0.36</v>
      </c>
      <c r="J1262" s="1" t="str">
        <f t="shared" si="153"/>
        <v>June</v>
      </c>
      <c r="K1262" s="1">
        <f t="shared" si="154"/>
        <v>6</v>
      </c>
      <c r="L1262" s="1" t="str">
        <f t="shared" si="155"/>
        <v>2022</v>
      </c>
      <c r="M1262" s="1">
        <f t="shared" si="156"/>
        <v>25</v>
      </c>
      <c r="N1262" s="10">
        <f t="shared" si="157"/>
        <v>2</v>
      </c>
    </row>
    <row r="1263" spans="1:14" x14ac:dyDescent="0.25">
      <c r="A1263" s="7">
        <v>44727</v>
      </c>
      <c r="B1263" s="1" t="s">
        <v>55</v>
      </c>
      <c r="C1263" s="1" t="str">
        <f>VLOOKUP(B1263,Datos1!$F$1:$H$52,3,FALSE)</f>
        <v>Medium-sized business</v>
      </c>
      <c r="D1263" s="1" t="str">
        <f ca="1">VLOOKUP(IF(RANDBETWEEN(1,100)&lt;=60, 1, IF(RANDBETWEEN(1,100)&lt;=75, 2, 3)),Datos1!$B$62:$C$64,2,FALSE)</f>
        <v>FMCG</v>
      </c>
      <c r="E1263" s="1" t="str">
        <f ca="1">VLOOKUP(IF(RANDBETWEEN(1,100)&lt;=70, 1, IF(RANDBETWEEN(1,100)&lt;=70+10, 2, IF(RANDBETWEEN(1,100)&lt;=70+10+10, 3, IF(RANDBETWEEN(1,100)&lt;=70+10+10+10, 4, 5)))),Datos1!$B$66:$C$70,2,FALSE)</f>
        <v>Paid</v>
      </c>
      <c r="F1263" s="1" t="str">
        <f>VLOOKUP(B1263,Datos1!$F$1:$H$52,2,FALSE)</f>
        <v>Pensilvania</v>
      </c>
      <c r="G1263" s="8">
        <f t="shared" ca="1" si="158"/>
        <v>326826</v>
      </c>
      <c r="H1263" s="8">
        <f t="shared" ca="1" si="159"/>
        <v>212436.9</v>
      </c>
      <c r="I1263" s="9">
        <f t="shared" ca="1" si="152"/>
        <v>0.65</v>
      </c>
      <c r="J1263" s="1" t="str">
        <f t="shared" si="153"/>
        <v>June</v>
      </c>
      <c r="K1263" s="1">
        <f t="shared" si="154"/>
        <v>6</v>
      </c>
      <c r="L1263" s="1" t="str">
        <f t="shared" si="155"/>
        <v>2022</v>
      </c>
      <c r="M1263" s="1">
        <f t="shared" si="156"/>
        <v>25</v>
      </c>
      <c r="N1263" s="10">
        <f t="shared" si="157"/>
        <v>2</v>
      </c>
    </row>
    <row r="1264" spans="1:14" x14ac:dyDescent="0.25">
      <c r="A1264" s="7">
        <v>44728</v>
      </c>
      <c r="B1264" s="1" t="s">
        <v>13</v>
      </c>
      <c r="C1264" s="1" t="str">
        <f>VLOOKUP(B1264,Datos1!$F$1:$H$52,3,FALSE)</f>
        <v>Medium-sized business</v>
      </c>
      <c r="D1264" s="1" t="str">
        <f ca="1">VLOOKUP(IF(RANDBETWEEN(1,100)&lt;=60, 1, IF(RANDBETWEEN(1,100)&lt;=75, 2, 3)),Datos1!$B$62:$C$64,2,FALSE)</f>
        <v>FMCG</v>
      </c>
      <c r="E1264" s="1" t="str">
        <f ca="1">VLOOKUP(IF(RANDBETWEEN(1,100)&lt;=70, 1, IF(RANDBETWEEN(1,100)&lt;=70+10, 2, IF(RANDBETWEEN(1,100)&lt;=70+10+10, 3, IF(RANDBETWEEN(1,100)&lt;=70+10+10+10, 4, 5)))),Datos1!$B$66:$C$70,2,FALSE)</f>
        <v>Paid</v>
      </c>
      <c r="F1264" s="1" t="str">
        <f>VLOOKUP(B1264,Datos1!$F$1:$H$52,2,FALSE)</f>
        <v>Carolina del Norte</v>
      </c>
      <c r="G1264" s="8">
        <f t="shared" ca="1" si="158"/>
        <v>332049</v>
      </c>
      <c r="H1264" s="8">
        <f t="shared" ca="1" si="159"/>
        <v>182626.95</v>
      </c>
      <c r="I1264" s="9">
        <f t="shared" ca="1" si="152"/>
        <v>0.55000000000000004</v>
      </c>
      <c r="J1264" s="1" t="str">
        <f t="shared" si="153"/>
        <v>June</v>
      </c>
      <c r="K1264" s="1">
        <f t="shared" si="154"/>
        <v>6</v>
      </c>
      <c r="L1264" s="1" t="str">
        <f t="shared" si="155"/>
        <v>2022</v>
      </c>
      <c r="M1264" s="1">
        <f t="shared" si="156"/>
        <v>25</v>
      </c>
      <c r="N1264" s="10">
        <f t="shared" si="157"/>
        <v>2</v>
      </c>
    </row>
    <row r="1265" spans="1:14" x14ac:dyDescent="0.25">
      <c r="A1265" s="7">
        <v>44729</v>
      </c>
      <c r="B1265" s="1" t="s">
        <v>58</v>
      </c>
      <c r="C1265" s="1" t="str">
        <f>VLOOKUP(B1265,Datos1!$F$1:$H$52,3,FALSE)</f>
        <v>Corporation</v>
      </c>
      <c r="D1265" s="1" t="str">
        <f ca="1">VLOOKUP(IF(RANDBETWEEN(1,100)&lt;=60, 1, IF(RANDBETWEEN(1,100)&lt;=75, 2, 3)),Datos1!$B$62:$C$64,2,FALSE)</f>
        <v>FMCG</v>
      </c>
      <c r="E126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65" s="1" t="str">
        <f>VLOOKUP(B1265,Datos1!$F$1:$H$52,2,FALSE)</f>
        <v>Míchigan</v>
      </c>
      <c r="G1265" s="8">
        <f t="shared" ca="1" si="158"/>
        <v>1525030</v>
      </c>
      <c r="H1265" s="8">
        <f t="shared" ca="1" si="159"/>
        <v>823516.20000000007</v>
      </c>
      <c r="I1265" s="9">
        <f t="shared" ca="1" si="152"/>
        <v>0.54</v>
      </c>
      <c r="J1265" s="1" t="str">
        <f t="shared" si="153"/>
        <v>June</v>
      </c>
      <c r="K1265" s="1">
        <f t="shared" si="154"/>
        <v>6</v>
      </c>
      <c r="L1265" s="1" t="str">
        <f t="shared" si="155"/>
        <v>2022</v>
      </c>
      <c r="M1265" s="1">
        <f t="shared" si="156"/>
        <v>25</v>
      </c>
      <c r="N1265" s="10">
        <f t="shared" si="157"/>
        <v>2</v>
      </c>
    </row>
    <row r="1266" spans="1:14" x14ac:dyDescent="0.25">
      <c r="A1266" s="7">
        <v>44730</v>
      </c>
      <c r="B1266" s="1" t="s">
        <v>30</v>
      </c>
      <c r="C1266" s="1" t="str">
        <f>VLOOKUP(B1266,Datos1!$F$1:$H$52,3,FALSE)</f>
        <v>Medium-sized business</v>
      </c>
      <c r="D1266" s="1" t="str">
        <f ca="1">VLOOKUP(IF(RANDBETWEEN(1,100)&lt;=60, 1, IF(RANDBETWEEN(1,100)&lt;=75, 2, 3)),Datos1!$B$62:$C$64,2,FALSE)</f>
        <v>Contract Manufacturing</v>
      </c>
      <c r="E126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66" s="1" t="str">
        <f>VLOOKUP(B1266,Datos1!$F$1:$H$52,2,FALSE)</f>
        <v>Washington</v>
      </c>
      <c r="G1266" s="8">
        <f t="shared" ca="1" si="158"/>
        <v>499807</v>
      </c>
      <c r="H1266" s="8">
        <f t="shared" ca="1" si="159"/>
        <v>184928.59</v>
      </c>
      <c r="I1266" s="9">
        <f t="shared" ca="1" si="152"/>
        <v>0.37</v>
      </c>
      <c r="J1266" s="1" t="str">
        <f t="shared" si="153"/>
        <v>June</v>
      </c>
      <c r="K1266" s="1">
        <f t="shared" si="154"/>
        <v>6</v>
      </c>
      <c r="L1266" s="1" t="str">
        <f t="shared" si="155"/>
        <v>2022</v>
      </c>
      <c r="M1266" s="1">
        <f t="shared" si="156"/>
        <v>25</v>
      </c>
      <c r="N1266" s="10">
        <f t="shared" si="157"/>
        <v>2</v>
      </c>
    </row>
    <row r="1267" spans="1:14" x14ac:dyDescent="0.25">
      <c r="A1267" s="7">
        <v>44731</v>
      </c>
      <c r="B1267" s="1" t="s">
        <v>10</v>
      </c>
      <c r="C1267" s="1" t="str">
        <f>VLOOKUP(B1267,Datos1!$F$1:$H$52,3,FALSE)</f>
        <v>Corporation</v>
      </c>
      <c r="D1267" s="1" t="str">
        <f ca="1">VLOOKUP(IF(RANDBETWEEN(1,100)&lt;=60, 1, IF(RANDBETWEEN(1,100)&lt;=75, 2, 3)),Datos1!$B$62:$C$64,2,FALSE)</f>
        <v>Contract Manufacturing</v>
      </c>
      <c r="E1267" s="1" t="str">
        <f ca="1">VLOOKUP(IF(RANDBETWEEN(1,100)&lt;=70, 1, IF(RANDBETWEEN(1,100)&lt;=70+10, 2, IF(RANDBETWEEN(1,100)&lt;=70+10+10, 3, IF(RANDBETWEEN(1,100)&lt;=70+10+10+10, 4, 5)))),Datos1!$B$66:$C$70,2,FALSE)</f>
        <v>Paid</v>
      </c>
      <c r="F1267" s="1" t="str">
        <f>VLOOKUP(B1267,Datos1!$F$1:$H$52,2,FALSE)</f>
        <v>Texas</v>
      </c>
      <c r="G1267" s="8">
        <f t="shared" ca="1" si="158"/>
        <v>1625957</v>
      </c>
      <c r="H1267" s="8">
        <f t="shared" ca="1" si="159"/>
        <v>373970.11000000004</v>
      </c>
      <c r="I1267" s="9">
        <f t="shared" ca="1" si="152"/>
        <v>0.23</v>
      </c>
      <c r="J1267" s="1" t="str">
        <f t="shared" si="153"/>
        <v>June</v>
      </c>
      <c r="K1267" s="1">
        <f t="shared" si="154"/>
        <v>6</v>
      </c>
      <c r="L1267" s="1" t="str">
        <f t="shared" si="155"/>
        <v>2022</v>
      </c>
      <c r="M1267" s="1">
        <f t="shared" si="156"/>
        <v>25</v>
      </c>
      <c r="N1267" s="10">
        <f t="shared" si="157"/>
        <v>2</v>
      </c>
    </row>
    <row r="1268" spans="1:14" x14ac:dyDescent="0.25">
      <c r="A1268" s="7">
        <v>44732</v>
      </c>
      <c r="B1268" s="1" t="s">
        <v>49</v>
      </c>
      <c r="C1268" s="1" t="str">
        <f>VLOOKUP(B1268,Datos1!$F$1:$H$52,3,FALSE)</f>
        <v>Corporation</v>
      </c>
      <c r="D1268" s="1" t="str">
        <f ca="1">VLOOKUP(IF(RANDBETWEEN(1,100)&lt;=60, 1, IF(RANDBETWEEN(1,100)&lt;=75, 2, 3)),Datos1!$B$62:$C$64,2,FALSE)</f>
        <v>FMCG</v>
      </c>
      <c r="E1268" s="1" t="str">
        <f ca="1">VLOOKUP(IF(RANDBETWEEN(1,100)&lt;=70, 1, IF(RANDBETWEEN(1,100)&lt;=70+10, 2, IF(RANDBETWEEN(1,100)&lt;=70+10+10, 3, IF(RANDBETWEEN(1,100)&lt;=70+10+10+10, 4, 5)))),Datos1!$B$66:$C$70,2,FALSE)</f>
        <v>Paid</v>
      </c>
      <c r="F1268" s="1" t="str">
        <f>VLOOKUP(B1268,Datos1!$F$1:$H$52,2,FALSE)</f>
        <v>Texas</v>
      </c>
      <c r="G1268" s="8">
        <f t="shared" ca="1" si="158"/>
        <v>1505510</v>
      </c>
      <c r="H1268" s="8">
        <f t="shared" ca="1" si="159"/>
        <v>873195.79999999993</v>
      </c>
      <c r="I1268" s="9">
        <f t="shared" ca="1" si="152"/>
        <v>0.57999999999999996</v>
      </c>
      <c r="J1268" s="1" t="str">
        <f t="shared" si="153"/>
        <v>June</v>
      </c>
      <c r="K1268" s="1">
        <f t="shared" si="154"/>
        <v>6</v>
      </c>
      <c r="L1268" s="1" t="str">
        <f t="shared" si="155"/>
        <v>2022</v>
      </c>
      <c r="M1268" s="1">
        <f t="shared" si="156"/>
        <v>26</v>
      </c>
      <c r="N1268" s="10">
        <f t="shared" si="157"/>
        <v>2</v>
      </c>
    </row>
    <row r="1269" spans="1:14" x14ac:dyDescent="0.25">
      <c r="A1269" s="7">
        <v>44733</v>
      </c>
      <c r="B1269" s="1" t="s">
        <v>46</v>
      </c>
      <c r="C1269" s="1" t="str">
        <f>VLOOKUP(B1269,Datos1!$F$1:$H$52,3,FALSE)</f>
        <v>Corporation</v>
      </c>
      <c r="D1269" s="1" t="str">
        <f ca="1">VLOOKUP(IF(RANDBETWEEN(1,100)&lt;=60, 1, IF(RANDBETWEEN(1,100)&lt;=75, 2, 3)),Datos1!$B$62:$C$64,2,FALSE)</f>
        <v>Contract Manufacturing</v>
      </c>
      <c r="E1269" s="1" t="str">
        <f ca="1">VLOOKUP(IF(RANDBETWEEN(1,100)&lt;=70, 1, IF(RANDBETWEEN(1,100)&lt;=70+10, 2, IF(RANDBETWEEN(1,100)&lt;=70+10+10, 3, IF(RANDBETWEEN(1,100)&lt;=70+10+10+10, 4, 5)))),Datos1!$B$66:$C$70,2,FALSE)</f>
        <v>Paid</v>
      </c>
      <c r="F1269" s="1" t="str">
        <f>VLOOKUP(B1269,Datos1!$F$1:$H$52,2,FALSE)</f>
        <v>Tennessee</v>
      </c>
      <c r="G1269" s="8">
        <f t="shared" ca="1" si="158"/>
        <v>1511777</v>
      </c>
      <c r="H1269" s="8">
        <f t="shared" ca="1" si="159"/>
        <v>408179.79000000004</v>
      </c>
      <c r="I1269" s="9">
        <f t="shared" ca="1" si="152"/>
        <v>0.27</v>
      </c>
      <c r="J1269" s="1" t="str">
        <f t="shared" si="153"/>
        <v>June</v>
      </c>
      <c r="K1269" s="1">
        <f t="shared" si="154"/>
        <v>6</v>
      </c>
      <c r="L1269" s="1" t="str">
        <f t="shared" si="155"/>
        <v>2022</v>
      </c>
      <c r="M1269" s="1">
        <f t="shared" si="156"/>
        <v>26</v>
      </c>
      <c r="N1269" s="10">
        <f t="shared" si="157"/>
        <v>2</v>
      </c>
    </row>
    <row r="1270" spans="1:14" x14ac:dyDescent="0.25">
      <c r="A1270" s="7">
        <v>44734</v>
      </c>
      <c r="B1270" s="1" t="s">
        <v>49</v>
      </c>
      <c r="C1270" s="1" t="str">
        <f>VLOOKUP(B1270,Datos1!$F$1:$H$52,3,FALSE)</f>
        <v>Corporation</v>
      </c>
      <c r="D1270" s="1" t="str">
        <f ca="1">VLOOKUP(IF(RANDBETWEEN(1,100)&lt;=60, 1, IF(RANDBETWEEN(1,100)&lt;=75, 2, 3)),Datos1!$B$62:$C$64,2,FALSE)</f>
        <v>Contract Manufacturing</v>
      </c>
      <c r="E1270" s="1" t="str">
        <f ca="1">VLOOKUP(IF(RANDBETWEEN(1,100)&lt;=70, 1, IF(RANDBETWEEN(1,100)&lt;=70+10, 2, IF(RANDBETWEEN(1,100)&lt;=70+10+10, 3, IF(RANDBETWEEN(1,100)&lt;=70+10+10+10, 4, 5)))),Datos1!$B$66:$C$70,2,FALSE)</f>
        <v>Paid</v>
      </c>
      <c r="F1270" s="1" t="str">
        <f>VLOOKUP(B1270,Datos1!$F$1:$H$52,2,FALSE)</f>
        <v>Texas</v>
      </c>
      <c r="G1270" s="8">
        <f t="shared" ca="1" si="158"/>
        <v>807165</v>
      </c>
      <c r="H1270" s="8">
        <f t="shared" ca="1" si="159"/>
        <v>274436.10000000003</v>
      </c>
      <c r="I1270" s="9">
        <f t="shared" ca="1" si="152"/>
        <v>0.34</v>
      </c>
      <c r="J1270" s="1" t="str">
        <f t="shared" si="153"/>
        <v>June</v>
      </c>
      <c r="K1270" s="1">
        <f t="shared" si="154"/>
        <v>6</v>
      </c>
      <c r="L1270" s="1" t="str">
        <f t="shared" si="155"/>
        <v>2022</v>
      </c>
      <c r="M1270" s="1">
        <f t="shared" si="156"/>
        <v>26</v>
      </c>
      <c r="N1270" s="10">
        <f t="shared" si="157"/>
        <v>2</v>
      </c>
    </row>
    <row r="1271" spans="1:14" x14ac:dyDescent="0.25">
      <c r="A1271" s="7">
        <v>44735</v>
      </c>
      <c r="B1271" s="1" t="s">
        <v>40</v>
      </c>
      <c r="C1271" s="1" t="str">
        <f>VLOOKUP(B1271,Datos1!$F$1:$H$52,3,FALSE)</f>
        <v>Corporation</v>
      </c>
      <c r="D1271" s="1" t="str">
        <f ca="1">VLOOKUP(IF(RANDBETWEEN(1,100)&lt;=60, 1, IF(RANDBETWEEN(1,100)&lt;=75, 2, 3)),Datos1!$B$62:$C$64,2,FALSE)</f>
        <v>FMCG</v>
      </c>
      <c r="E1271" s="1" t="str">
        <f ca="1">VLOOKUP(IF(RANDBETWEEN(1,100)&lt;=70, 1, IF(RANDBETWEEN(1,100)&lt;=70+10, 2, IF(RANDBETWEEN(1,100)&lt;=70+10+10, 3, IF(RANDBETWEEN(1,100)&lt;=70+10+10+10, 4, 5)))),Datos1!$B$66:$C$70,2,FALSE)</f>
        <v>Paid</v>
      </c>
      <c r="F1271" s="1" t="str">
        <f>VLOOKUP(B1271,Datos1!$F$1:$H$52,2,FALSE)</f>
        <v>Indiana</v>
      </c>
      <c r="G1271" s="8">
        <f t="shared" ca="1" si="158"/>
        <v>1185829</v>
      </c>
      <c r="H1271" s="8">
        <f t="shared" ca="1" si="159"/>
        <v>592914.5</v>
      </c>
      <c r="I1271" s="9">
        <f t="shared" ca="1" si="152"/>
        <v>0.5</v>
      </c>
      <c r="J1271" s="1" t="str">
        <f t="shared" si="153"/>
        <v>June</v>
      </c>
      <c r="K1271" s="1">
        <f t="shared" si="154"/>
        <v>6</v>
      </c>
      <c r="L1271" s="1" t="str">
        <f t="shared" si="155"/>
        <v>2022</v>
      </c>
      <c r="M1271" s="1">
        <f t="shared" si="156"/>
        <v>26</v>
      </c>
      <c r="N1271" s="10">
        <f t="shared" si="157"/>
        <v>2</v>
      </c>
    </row>
    <row r="1272" spans="1:14" x14ac:dyDescent="0.25">
      <c r="A1272" s="7">
        <v>44736</v>
      </c>
      <c r="B1272" s="1" t="s">
        <v>6</v>
      </c>
      <c r="C1272" s="1" t="str">
        <f>VLOOKUP(B1272,Datos1!$F$1:$H$52,3,FALSE)</f>
        <v>Corporation</v>
      </c>
      <c r="D1272" s="1" t="str">
        <f ca="1">VLOOKUP(IF(RANDBETWEEN(1,100)&lt;=60, 1, IF(RANDBETWEEN(1,100)&lt;=75, 2, 3)),Datos1!$B$62:$C$64,2,FALSE)</f>
        <v>FMCG</v>
      </c>
      <c r="E1272" s="1" t="str">
        <f ca="1">VLOOKUP(IF(RANDBETWEEN(1,100)&lt;=70, 1, IF(RANDBETWEEN(1,100)&lt;=70+10, 2, IF(RANDBETWEEN(1,100)&lt;=70+10+10, 3, IF(RANDBETWEEN(1,100)&lt;=70+10+10+10, 4, 5)))),Datos1!$B$66:$C$70,2,FALSE)</f>
        <v>Paid</v>
      </c>
      <c r="F1272" s="1" t="str">
        <f>VLOOKUP(B1272,Datos1!$F$1:$H$52,2,FALSE)</f>
        <v>Washington</v>
      </c>
      <c r="G1272" s="8">
        <f t="shared" ca="1" si="158"/>
        <v>878960</v>
      </c>
      <c r="H1272" s="8">
        <f t="shared" ca="1" si="159"/>
        <v>351584</v>
      </c>
      <c r="I1272" s="9">
        <f t="shared" ca="1" si="152"/>
        <v>0.4</v>
      </c>
      <c r="J1272" s="1" t="str">
        <f t="shared" si="153"/>
        <v>June</v>
      </c>
      <c r="K1272" s="1">
        <f t="shared" si="154"/>
        <v>6</v>
      </c>
      <c r="L1272" s="1" t="str">
        <f t="shared" si="155"/>
        <v>2022</v>
      </c>
      <c r="M1272" s="1">
        <f t="shared" si="156"/>
        <v>26</v>
      </c>
      <c r="N1272" s="10">
        <f t="shared" si="157"/>
        <v>2</v>
      </c>
    </row>
    <row r="1273" spans="1:14" x14ac:dyDescent="0.25">
      <c r="A1273" s="7">
        <v>44737</v>
      </c>
      <c r="B1273" s="1" t="s">
        <v>13</v>
      </c>
      <c r="C1273" s="1" t="str">
        <f>VLOOKUP(B1273,Datos1!$F$1:$H$52,3,FALSE)</f>
        <v>Medium-sized business</v>
      </c>
      <c r="D1273" s="1" t="str">
        <f ca="1">VLOOKUP(IF(RANDBETWEEN(1,100)&lt;=60, 1, IF(RANDBETWEEN(1,100)&lt;=75, 2, 3)),Datos1!$B$62:$C$64,2,FALSE)</f>
        <v>FMCG</v>
      </c>
      <c r="E127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73" s="1" t="str">
        <f>VLOOKUP(B1273,Datos1!$F$1:$H$52,2,FALSE)</f>
        <v>Carolina del Norte</v>
      </c>
      <c r="G1273" s="8">
        <f t="shared" ca="1" si="158"/>
        <v>321649</v>
      </c>
      <c r="H1273" s="8">
        <f t="shared" ca="1" si="159"/>
        <v>147958.54</v>
      </c>
      <c r="I1273" s="9">
        <f t="shared" ca="1" si="152"/>
        <v>0.46</v>
      </c>
      <c r="J1273" s="1" t="str">
        <f t="shared" si="153"/>
        <v>June</v>
      </c>
      <c r="K1273" s="1">
        <f t="shared" si="154"/>
        <v>6</v>
      </c>
      <c r="L1273" s="1" t="str">
        <f t="shared" si="155"/>
        <v>2022</v>
      </c>
      <c r="M1273" s="1">
        <f t="shared" si="156"/>
        <v>26</v>
      </c>
      <c r="N1273" s="10">
        <f t="shared" si="157"/>
        <v>2</v>
      </c>
    </row>
    <row r="1274" spans="1:14" x14ac:dyDescent="0.25">
      <c r="A1274" s="7">
        <v>44738</v>
      </c>
      <c r="B1274" s="1" t="s">
        <v>31</v>
      </c>
      <c r="C1274" s="1" t="str">
        <f>VLOOKUP(B1274,Datos1!$F$1:$H$52,3,FALSE)</f>
        <v>Small business</v>
      </c>
      <c r="D1274" s="1" t="str">
        <f ca="1">VLOOKUP(IF(RANDBETWEEN(1,100)&lt;=60, 1, IF(RANDBETWEEN(1,100)&lt;=75, 2, 3)),Datos1!$B$62:$C$64,2,FALSE)</f>
        <v>FMCG</v>
      </c>
      <c r="E1274" s="1" t="str">
        <f ca="1">VLOOKUP(IF(RANDBETWEEN(1,100)&lt;=70, 1, IF(RANDBETWEEN(1,100)&lt;=70+10, 2, IF(RANDBETWEEN(1,100)&lt;=70+10+10, 3, IF(RANDBETWEEN(1,100)&lt;=70+10+10+10, 4, 5)))),Datos1!$B$66:$C$70,2,FALSE)</f>
        <v>Paid</v>
      </c>
      <c r="F1274" s="1" t="str">
        <f>VLOOKUP(B1274,Datos1!$F$1:$H$52,2,FALSE)</f>
        <v>Georgia</v>
      </c>
      <c r="G1274" s="8">
        <f t="shared" ca="1" si="158"/>
        <v>197211</v>
      </c>
      <c r="H1274" s="8">
        <f t="shared" ca="1" si="159"/>
        <v>78884.400000000009</v>
      </c>
      <c r="I1274" s="9">
        <f t="shared" ca="1" si="152"/>
        <v>0.4</v>
      </c>
      <c r="J1274" s="1" t="str">
        <f t="shared" si="153"/>
        <v>June</v>
      </c>
      <c r="K1274" s="1">
        <f t="shared" si="154"/>
        <v>6</v>
      </c>
      <c r="L1274" s="1" t="str">
        <f t="shared" si="155"/>
        <v>2022</v>
      </c>
      <c r="M1274" s="1">
        <f t="shared" si="156"/>
        <v>26</v>
      </c>
      <c r="N1274" s="10">
        <f t="shared" si="157"/>
        <v>2</v>
      </c>
    </row>
    <row r="1275" spans="1:14" x14ac:dyDescent="0.25">
      <c r="A1275" s="7">
        <v>44739</v>
      </c>
      <c r="B1275" s="1" t="s">
        <v>45</v>
      </c>
      <c r="C1275" s="1" t="str">
        <f>VLOOKUP(B1275,Datos1!$F$1:$H$52,3,FALSE)</f>
        <v>Small business</v>
      </c>
      <c r="D1275" s="1" t="str">
        <f ca="1">VLOOKUP(IF(RANDBETWEEN(1,100)&lt;=60, 1, IF(RANDBETWEEN(1,100)&lt;=75, 2, 3)),Datos1!$B$62:$C$64,2,FALSE)</f>
        <v>FMCG</v>
      </c>
      <c r="E1275" s="1" t="str">
        <f ca="1">VLOOKUP(IF(RANDBETWEEN(1,100)&lt;=70, 1, IF(RANDBETWEEN(1,100)&lt;=70+10, 2, IF(RANDBETWEEN(1,100)&lt;=70+10+10, 3, IF(RANDBETWEEN(1,100)&lt;=70+10+10+10, 4, 5)))),Datos1!$B$66:$C$70,2,FALSE)</f>
        <v>Paid</v>
      </c>
      <c r="F1275" s="1" t="str">
        <f>VLOOKUP(B1275,Datos1!$F$1:$H$52,2,FALSE)</f>
        <v>Massachusetts</v>
      </c>
      <c r="G1275" s="8">
        <f t="shared" ca="1" si="158"/>
        <v>115164</v>
      </c>
      <c r="H1275" s="8">
        <f t="shared" ca="1" si="159"/>
        <v>47217.24</v>
      </c>
      <c r="I1275" s="9">
        <f t="shared" ca="1" si="152"/>
        <v>0.41</v>
      </c>
      <c r="J1275" s="1" t="str">
        <f t="shared" si="153"/>
        <v>June</v>
      </c>
      <c r="K1275" s="1">
        <f t="shared" si="154"/>
        <v>6</v>
      </c>
      <c r="L1275" s="1" t="str">
        <f t="shared" si="155"/>
        <v>2022</v>
      </c>
      <c r="M1275" s="1">
        <f t="shared" si="156"/>
        <v>27</v>
      </c>
      <c r="N1275" s="10">
        <f t="shared" si="157"/>
        <v>2</v>
      </c>
    </row>
    <row r="1276" spans="1:14" x14ac:dyDescent="0.25">
      <c r="A1276" s="7">
        <v>44740</v>
      </c>
      <c r="B1276" s="1" t="s">
        <v>36</v>
      </c>
      <c r="C1276" s="1" t="str">
        <f>VLOOKUP(B1276,Datos1!$F$1:$H$52,3,FALSE)</f>
        <v>Medium-sized business</v>
      </c>
      <c r="D1276" s="1" t="str">
        <f ca="1">VLOOKUP(IF(RANDBETWEEN(1,100)&lt;=60, 1, IF(RANDBETWEEN(1,100)&lt;=75, 2, 3)),Datos1!$B$62:$C$64,2,FALSE)</f>
        <v>FMCG</v>
      </c>
      <c r="E1276" s="1" t="str">
        <f ca="1">VLOOKUP(IF(RANDBETWEEN(1,100)&lt;=70, 1, IF(RANDBETWEEN(1,100)&lt;=70+10, 2, IF(RANDBETWEEN(1,100)&lt;=70+10+10, 3, IF(RANDBETWEEN(1,100)&lt;=70+10+10+10, 4, 5)))),Datos1!$B$66:$C$70,2,FALSE)</f>
        <v>Paid</v>
      </c>
      <c r="F1276" s="1" t="str">
        <f>VLOOKUP(B1276,Datos1!$F$1:$H$52,2,FALSE)</f>
        <v>Arizona</v>
      </c>
      <c r="G1276" s="8">
        <f t="shared" ca="1" si="158"/>
        <v>499853</v>
      </c>
      <c r="H1276" s="8">
        <f t="shared" ca="1" si="159"/>
        <v>324904.45</v>
      </c>
      <c r="I1276" s="9">
        <f t="shared" ca="1" si="152"/>
        <v>0.65</v>
      </c>
      <c r="J1276" s="1" t="str">
        <f t="shared" si="153"/>
        <v>June</v>
      </c>
      <c r="K1276" s="1">
        <f t="shared" si="154"/>
        <v>6</v>
      </c>
      <c r="L1276" s="1" t="str">
        <f t="shared" si="155"/>
        <v>2022</v>
      </c>
      <c r="M1276" s="1">
        <f t="shared" si="156"/>
        <v>27</v>
      </c>
      <c r="N1276" s="10">
        <f t="shared" si="157"/>
        <v>2</v>
      </c>
    </row>
    <row r="1277" spans="1:14" x14ac:dyDescent="0.25">
      <c r="A1277" s="7">
        <v>44741</v>
      </c>
      <c r="B1277" s="1" t="s">
        <v>34</v>
      </c>
      <c r="C1277" s="1" t="str">
        <f>VLOOKUP(B1277,Datos1!$F$1:$H$52,3,FALSE)</f>
        <v>Medium-sized business</v>
      </c>
      <c r="D1277" s="1" t="str">
        <f ca="1">VLOOKUP(IF(RANDBETWEEN(1,100)&lt;=60, 1, IF(RANDBETWEEN(1,100)&lt;=75, 2, 3)),Datos1!$B$62:$C$64,2,FALSE)</f>
        <v>Industrial cereal products</v>
      </c>
      <c r="E1277" s="1" t="str">
        <f ca="1">VLOOKUP(IF(RANDBETWEEN(1,100)&lt;=70, 1, IF(RANDBETWEEN(1,100)&lt;=70+10, 2, IF(RANDBETWEEN(1,100)&lt;=70+10+10, 3, IF(RANDBETWEEN(1,100)&lt;=70+10+10+10, 4, 5)))),Datos1!$B$66:$C$70,2,FALSE)</f>
        <v>Paid</v>
      </c>
      <c r="F1277" s="1" t="str">
        <f>VLOOKUP(B1277,Datos1!$F$1:$H$52,2,FALSE)</f>
        <v>California</v>
      </c>
      <c r="G1277" s="8">
        <f t="shared" ca="1" si="158"/>
        <v>379828</v>
      </c>
      <c r="H1277" s="8">
        <f t="shared" ca="1" si="159"/>
        <v>64570.76</v>
      </c>
      <c r="I1277" s="9">
        <f t="shared" ca="1" si="152"/>
        <v>0.17</v>
      </c>
      <c r="J1277" s="1" t="str">
        <f t="shared" si="153"/>
        <v>June</v>
      </c>
      <c r="K1277" s="1">
        <f t="shared" si="154"/>
        <v>6</v>
      </c>
      <c r="L1277" s="1" t="str">
        <f t="shared" si="155"/>
        <v>2022</v>
      </c>
      <c r="M1277" s="1">
        <f t="shared" si="156"/>
        <v>27</v>
      </c>
      <c r="N1277" s="10">
        <f t="shared" si="157"/>
        <v>2</v>
      </c>
    </row>
    <row r="1278" spans="1:14" x14ac:dyDescent="0.25">
      <c r="A1278" s="7">
        <v>44742</v>
      </c>
      <c r="B1278" s="1" t="s">
        <v>51</v>
      </c>
      <c r="C1278" s="1" t="str">
        <f>VLOOKUP(B1278,Datos1!$F$1:$H$52,3,FALSE)</f>
        <v>Corporation</v>
      </c>
      <c r="D1278" s="1" t="str">
        <f ca="1">VLOOKUP(IF(RANDBETWEEN(1,100)&lt;=60, 1, IF(RANDBETWEEN(1,100)&lt;=75, 2, 3)),Datos1!$B$62:$C$64,2,FALSE)</f>
        <v>Industrial cereal products</v>
      </c>
      <c r="E1278" s="1" t="str">
        <f ca="1">VLOOKUP(IF(RANDBETWEEN(1,100)&lt;=70, 1, IF(RANDBETWEEN(1,100)&lt;=70+10, 2, IF(RANDBETWEEN(1,100)&lt;=70+10+10, 3, IF(RANDBETWEEN(1,100)&lt;=70+10+10+10, 4, 5)))),Datos1!$B$66:$C$70,2,FALSE)</f>
        <v>Paid</v>
      </c>
      <c r="F1278" s="1" t="str">
        <f>VLOOKUP(B1278,Datos1!$F$1:$H$52,2,FALSE)</f>
        <v>California</v>
      </c>
      <c r="G1278" s="8">
        <f t="shared" ca="1" si="158"/>
        <v>958086</v>
      </c>
      <c r="H1278" s="8">
        <f t="shared" ca="1" si="159"/>
        <v>162874.62000000002</v>
      </c>
      <c r="I1278" s="9">
        <f t="shared" ca="1" si="152"/>
        <v>0.17</v>
      </c>
      <c r="J1278" s="1" t="str">
        <f t="shared" si="153"/>
        <v>June</v>
      </c>
      <c r="K1278" s="1">
        <f t="shared" si="154"/>
        <v>6</v>
      </c>
      <c r="L1278" s="1" t="str">
        <f t="shared" si="155"/>
        <v>2022</v>
      </c>
      <c r="M1278" s="1">
        <f t="shared" si="156"/>
        <v>27</v>
      </c>
      <c r="N1278" s="10">
        <f t="shared" si="157"/>
        <v>2</v>
      </c>
    </row>
    <row r="1279" spans="1:14" x14ac:dyDescent="0.25">
      <c r="A1279" s="7">
        <v>44743</v>
      </c>
      <c r="B1279" s="1" t="s">
        <v>39</v>
      </c>
      <c r="C1279" s="1" t="str">
        <f>VLOOKUP(B1279,Datos1!$F$1:$H$52,3,FALSE)</f>
        <v>Corporation</v>
      </c>
      <c r="D1279" s="1" t="str">
        <f ca="1">VLOOKUP(IF(RANDBETWEEN(1,100)&lt;=60, 1, IF(RANDBETWEEN(1,100)&lt;=75, 2, 3)),Datos1!$B$62:$C$64,2,FALSE)</f>
        <v>Contract Manufacturing</v>
      </c>
      <c r="E1279" s="1" t="str">
        <f ca="1">VLOOKUP(IF(RANDBETWEEN(1,100)&lt;=70, 1, IF(RANDBETWEEN(1,100)&lt;=70+10, 2, IF(RANDBETWEEN(1,100)&lt;=70+10+10, 3, IF(RANDBETWEEN(1,100)&lt;=70+10+10+10, 4, 5)))),Datos1!$B$66:$C$70,2,FALSE)</f>
        <v>Paid</v>
      </c>
      <c r="F1279" s="1" t="str">
        <f>VLOOKUP(B1279,Datos1!$F$1:$H$52,2,FALSE)</f>
        <v>Misuri</v>
      </c>
      <c r="G1279" s="8">
        <f t="shared" ca="1" si="158"/>
        <v>626258</v>
      </c>
      <c r="H1279" s="8">
        <f t="shared" ca="1" si="159"/>
        <v>231715.46</v>
      </c>
      <c r="I1279" s="9">
        <f t="shared" ca="1" si="152"/>
        <v>0.37</v>
      </c>
      <c r="J1279" s="1" t="str">
        <f t="shared" si="153"/>
        <v>July</v>
      </c>
      <c r="K1279" s="1">
        <f t="shared" si="154"/>
        <v>7</v>
      </c>
      <c r="L1279" s="1" t="str">
        <f t="shared" si="155"/>
        <v>2022</v>
      </c>
      <c r="M1279" s="1">
        <f t="shared" si="156"/>
        <v>27</v>
      </c>
      <c r="N1279" s="10">
        <f t="shared" si="157"/>
        <v>3</v>
      </c>
    </row>
    <row r="1280" spans="1:14" x14ac:dyDescent="0.25">
      <c r="A1280" s="7">
        <v>44744</v>
      </c>
      <c r="B1280" s="1" t="s">
        <v>25</v>
      </c>
      <c r="C1280" s="1" t="str">
        <f>VLOOKUP(B1280,Datos1!$F$1:$H$52,3,FALSE)</f>
        <v>Corporation</v>
      </c>
      <c r="D1280" s="1" t="str">
        <f ca="1">VLOOKUP(IF(RANDBETWEEN(1,100)&lt;=60, 1, IF(RANDBETWEEN(1,100)&lt;=75, 2, 3)),Datos1!$B$62:$C$64,2,FALSE)</f>
        <v>FMCG</v>
      </c>
      <c r="E1280" s="1" t="str">
        <f ca="1">VLOOKUP(IF(RANDBETWEEN(1,100)&lt;=70, 1, IF(RANDBETWEEN(1,100)&lt;=70+10, 2, IF(RANDBETWEEN(1,100)&lt;=70+10+10, 3, IF(RANDBETWEEN(1,100)&lt;=70+10+10+10, 4, 5)))),Datos1!$B$66:$C$70,2,FALSE)</f>
        <v>Paid</v>
      </c>
      <c r="F1280" s="1" t="str">
        <f>VLOOKUP(B1280,Datos1!$F$1:$H$52,2,FALSE)</f>
        <v>Míchigan</v>
      </c>
      <c r="G1280" s="8">
        <f t="shared" ca="1" si="158"/>
        <v>1161446</v>
      </c>
      <c r="H1280" s="8">
        <f t="shared" ca="1" si="159"/>
        <v>545879.62</v>
      </c>
      <c r="I1280" s="9">
        <f t="shared" ca="1" si="152"/>
        <v>0.47</v>
      </c>
      <c r="J1280" s="1" t="str">
        <f t="shared" si="153"/>
        <v>July</v>
      </c>
      <c r="K1280" s="1">
        <f t="shared" si="154"/>
        <v>7</v>
      </c>
      <c r="L1280" s="1" t="str">
        <f t="shared" si="155"/>
        <v>2022</v>
      </c>
      <c r="M1280" s="1">
        <f t="shared" si="156"/>
        <v>27</v>
      </c>
      <c r="N1280" s="10">
        <f t="shared" si="157"/>
        <v>3</v>
      </c>
    </row>
    <row r="1281" spans="1:14" x14ac:dyDescent="0.25">
      <c r="A1281" s="7">
        <v>44745</v>
      </c>
      <c r="B1281" s="1" t="s">
        <v>22</v>
      </c>
      <c r="C1281" s="1" t="str">
        <f>VLOOKUP(B1281,Datos1!$F$1:$H$52,3,FALSE)</f>
        <v>Corporation</v>
      </c>
      <c r="D1281" s="1" t="str">
        <f ca="1">VLOOKUP(IF(RANDBETWEEN(1,100)&lt;=60, 1, IF(RANDBETWEEN(1,100)&lt;=75, 2, 3)),Datos1!$B$62:$C$64,2,FALSE)</f>
        <v>Contract Manufacturing</v>
      </c>
      <c r="E1281" s="1" t="str">
        <f ca="1">VLOOKUP(IF(RANDBETWEEN(1,100)&lt;=70, 1, IF(RANDBETWEEN(1,100)&lt;=70+10, 2, IF(RANDBETWEEN(1,100)&lt;=70+10+10, 3, IF(RANDBETWEEN(1,100)&lt;=70+10+10+10, 4, 5)))),Datos1!$B$66:$C$70,2,FALSE)</f>
        <v>Paid</v>
      </c>
      <c r="F1281" s="1" t="str">
        <f>VLOOKUP(B1281,Datos1!$F$1:$H$52,2,FALSE)</f>
        <v>Míchigan</v>
      </c>
      <c r="G1281" s="8">
        <f t="shared" ca="1" si="158"/>
        <v>889277</v>
      </c>
      <c r="H1281" s="8">
        <f t="shared" ca="1" si="159"/>
        <v>248997.56000000003</v>
      </c>
      <c r="I1281" s="9">
        <f t="shared" ca="1" si="152"/>
        <v>0.28000000000000003</v>
      </c>
      <c r="J1281" s="1" t="str">
        <f t="shared" si="153"/>
        <v>July</v>
      </c>
      <c r="K1281" s="1">
        <f t="shared" si="154"/>
        <v>7</v>
      </c>
      <c r="L1281" s="1" t="str">
        <f t="shared" si="155"/>
        <v>2022</v>
      </c>
      <c r="M1281" s="1">
        <f t="shared" si="156"/>
        <v>27</v>
      </c>
      <c r="N1281" s="10">
        <f t="shared" si="157"/>
        <v>3</v>
      </c>
    </row>
    <row r="1282" spans="1:14" x14ac:dyDescent="0.25">
      <c r="A1282" s="7">
        <v>44746</v>
      </c>
      <c r="B1282" s="1" t="s">
        <v>60</v>
      </c>
      <c r="C1282" s="1" t="str">
        <f>VLOOKUP(B1282,Datos1!$F$1:$H$52,3,FALSE)</f>
        <v>Medium-sized business</v>
      </c>
      <c r="D1282" s="1" t="str">
        <f ca="1">VLOOKUP(IF(RANDBETWEEN(1,100)&lt;=60, 1, IF(RANDBETWEEN(1,100)&lt;=75, 2, 3)),Datos1!$B$62:$C$64,2,FALSE)</f>
        <v>Contract Manufacturing</v>
      </c>
      <c r="E1282" s="1" t="str">
        <f ca="1">VLOOKUP(IF(RANDBETWEEN(1,100)&lt;=70, 1, IF(RANDBETWEEN(1,100)&lt;=70+10, 2, IF(RANDBETWEEN(1,100)&lt;=70+10+10, 3, IF(RANDBETWEEN(1,100)&lt;=70+10+10+10, 4, 5)))),Datos1!$B$66:$C$70,2,FALSE)</f>
        <v>Paid</v>
      </c>
      <c r="F1282" s="1" t="str">
        <f>VLOOKUP(B1282,Datos1!$F$1:$H$52,2,FALSE)</f>
        <v>Virginia</v>
      </c>
      <c r="G1282" s="8">
        <f t="shared" ca="1" si="158"/>
        <v>266225</v>
      </c>
      <c r="H1282" s="8">
        <f t="shared" ca="1" si="159"/>
        <v>58569.5</v>
      </c>
      <c r="I1282" s="9">
        <f t="shared" ref="I1282:I1345" ca="1" si="160">IF(D1282="FMCG",(RANDBETWEEN(35,65)/100),IF(D1282="Industrial cereal products",(RANDBETWEEN(15,35)/100),(RANDBETWEEN(20,40)/100)))</f>
        <v>0.22</v>
      </c>
      <c r="J1282" s="1" t="str">
        <f t="shared" ref="J1282:J1345" si="161">IF(TEXT(A1282,"MMMM")="enero","January",IF(TEXT(A1282,"MMMM")="febrero","February",IF(TEXT(A1282,"MMMM")="marzo","March",IF(TEXT(A1282,"MMMM")="abril","April",
IF(TEXT(A1282,"MMMM")="mayo","May",IF(TEXT(A1282,"MMMM")="junio","June",IF(TEXT(A1282,"MMMM")="julio","July",IF(TEXT(A1282,"MMMM")="agosto","August",
IF(TEXT(A1282,"MMMM")="Septiembre","September",IF(TEXT(A1282,"MMMM")="Octubre","October",IF(TEXT(A1282,"MMMM")="noviembre","November","December")))))))))))</f>
        <v>July</v>
      </c>
      <c r="K1282" s="1">
        <f t="shared" ref="K1282:K1345" si="162">MONTH(A1282)</f>
        <v>7</v>
      </c>
      <c r="L1282" s="1" t="str">
        <f t="shared" ref="L1282:L1345" si="163">TEXT(A1282,"AAAA")</f>
        <v>2022</v>
      </c>
      <c r="M1282" s="1">
        <f t="shared" ref="M1282:M1345" si="164">WEEKNUM(A1282,2)</f>
        <v>28</v>
      </c>
      <c r="N1282" s="10">
        <f t="shared" ref="N1282:N1345" si="165">INT((MONTH(A1282)-1)/3)+1</f>
        <v>3</v>
      </c>
    </row>
    <row r="1283" spans="1:14" x14ac:dyDescent="0.25">
      <c r="A1283" s="7">
        <v>44747</v>
      </c>
      <c r="B1283" s="1" t="s">
        <v>29</v>
      </c>
      <c r="C1283" s="1" t="str">
        <f>VLOOKUP(B1283,Datos1!$F$1:$H$52,3,FALSE)</f>
        <v>Corporation</v>
      </c>
      <c r="D1283" s="1" t="str">
        <f ca="1">VLOOKUP(IF(RANDBETWEEN(1,100)&lt;=60, 1, IF(RANDBETWEEN(1,100)&lt;=75, 2, 3)),Datos1!$B$62:$C$64,2,FALSE)</f>
        <v>FMCG</v>
      </c>
      <c r="E128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283" s="1" t="str">
        <f>VLOOKUP(B1283,Datos1!$F$1:$H$52,2,FALSE)</f>
        <v>Florida</v>
      </c>
      <c r="G1283" s="8">
        <f t="shared" ref="G1283:G1346" ca="1" si="166">IF(C1283="Small business",RANDBETWEEN(70000,250000),IF(C1283="Medium-sized business",RANDBETWEEN(250000,500000),RANDBETWEEN(500000,1800000)))</f>
        <v>1607676</v>
      </c>
      <c r="H1283" s="8">
        <f t="shared" ref="H1283:H1346" ca="1" si="167">G1283*I1283</f>
        <v>868145.04</v>
      </c>
      <c r="I1283" s="9">
        <f t="shared" ca="1" si="160"/>
        <v>0.54</v>
      </c>
      <c r="J1283" s="1" t="str">
        <f t="shared" si="161"/>
        <v>July</v>
      </c>
      <c r="K1283" s="1">
        <f t="shared" si="162"/>
        <v>7</v>
      </c>
      <c r="L1283" s="1" t="str">
        <f t="shared" si="163"/>
        <v>2022</v>
      </c>
      <c r="M1283" s="1">
        <f t="shared" si="164"/>
        <v>28</v>
      </c>
      <c r="N1283" s="10">
        <f t="shared" si="165"/>
        <v>3</v>
      </c>
    </row>
    <row r="1284" spans="1:14" x14ac:dyDescent="0.25">
      <c r="A1284" s="7">
        <v>44748</v>
      </c>
      <c r="B1284" s="1" t="s">
        <v>50</v>
      </c>
      <c r="C1284" s="1" t="str">
        <f>VLOOKUP(B1284,Datos1!$F$1:$H$52,3,FALSE)</f>
        <v>Small business</v>
      </c>
      <c r="D1284" s="1" t="str">
        <f ca="1">VLOOKUP(IF(RANDBETWEEN(1,100)&lt;=60, 1, IF(RANDBETWEEN(1,100)&lt;=75, 2, 3)),Datos1!$B$62:$C$64,2,FALSE)</f>
        <v>Contract Manufacturing</v>
      </c>
      <c r="E1284" s="1" t="str">
        <f ca="1">VLOOKUP(IF(RANDBETWEEN(1,100)&lt;=70, 1, IF(RANDBETWEEN(1,100)&lt;=70+10, 2, IF(RANDBETWEEN(1,100)&lt;=70+10+10, 3, IF(RANDBETWEEN(1,100)&lt;=70+10+10+10, 4, 5)))),Datos1!$B$66:$C$70,2,FALSE)</f>
        <v>Paid</v>
      </c>
      <c r="F1284" s="1" t="str">
        <f>VLOOKUP(B1284,Datos1!$F$1:$H$52,2,FALSE)</f>
        <v>Florida</v>
      </c>
      <c r="G1284" s="8">
        <f t="shared" ca="1" si="166"/>
        <v>199701</v>
      </c>
      <c r="H1284" s="8">
        <f t="shared" ca="1" si="167"/>
        <v>43934.22</v>
      </c>
      <c r="I1284" s="9">
        <f t="shared" ca="1" si="160"/>
        <v>0.22</v>
      </c>
      <c r="J1284" s="1" t="str">
        <f t="shared" si="161"/>
        <v>July</v>
      </c>
      <c r="K1284" s="1">
        <f t="shared" si="162"/>
        <v>7</v>
      </c>
      <c r="L1284" s="1" t="str">
        <f t="shared" si="163"/>
        <v>2022</v>
      </c>
      <c r="M1284" s="1">
        <f t="shared" si="164"/>
        <v>28</v>
      </c>
      <c r="N1284" s="10">
        <f t="shared" si="165"/>
        <v>3</v>
      </c>
    </row>
    <row r="1285" spans="1:14" x14ac:dyDescent="0.25">
      <c r="A1285" s="7">
        <v>44749</v>
      </c>
      <c r="B1285" s="1" t="s">
        <v>51</v>
      </c>
      <c r="C1285" s="1" t="str">
        <f>VLOOKUP(B1285,Datos1!$F$1:$H$52,3,FALSE)</f>
        <v>Corporation</v>
      </c>
      <c r="D1285" s="1" t="str">
        <f ca="1">VLOOKUP(IF(RANDBETWEEN(1,100)&lt;=60, 1, IF(RANDBETWEEN(1,100)&lt;=75, 2, 3)),Datos1!$B$62:$C$64,2,FALSE)</f>
        <v>FMCG</v>
      </c>
      <c r="E1285" s="1" t="str">
        <f ca="1">VLOOKUP(IF(RANDBETWEEN(1,100)&lt;=70, 1, IF(RANDBETWEEN(1,100)&lt;=70+10, 2, IF(RANDBETWEEN(1,100)&lt;=70+10+10, 3, IF(RANDBETWEEN(1,100)&lt;=70+10+10+10, 4, 5)))),Datos1!$B$66:$C$70,2,FALSE)</f>
        <v>Paid</v>
      </c>
      <c r="F1285" s="1" t="str">
        <f>VLOOKUP(B1285,Datos1!$F$1:$H$52,2,FALSE)</f>
        <v>California</v>
      </c>
      <c r="G1285" s="8">
        <f t="shared" ca="1" si="166"/>
        <v>1052239</v>
      </c>
      <c r="H1285" s="8">
        <f t="shared" ca="1" si="167"/>
        <v>536641.89</v>
      </c>
      <c r="I1285" s="9">
        <f t="shared" ca="1" si="160"/>
        <v>0.51</v>
      </c>
      <c r="J1285" s="1" t="str">
        <f t="shared" si="161"/>
        <v>July</v>
      </c>
      <c r="K1285" s="1">
        <f t="shared" si="162"/>
        <v>7</v>
      </c>
      <c r="L1285" s="1" t="str">
        <f t="shared" si="163"/>
        <v>2022</v>
      </c>
      <c r="M1285" s="1">
        <f t="shared" si="164"/>
        <v>28</v>
      </c>
      <c r="N1285" s="10">
        <f t="shared" si="165"/>
        <v>3</v>
      </c>
    </row>
    <row r="1286" spans="1:14" x14ac:dyDescent="0.25">
      <c r="A1286" s="7">
        <v>44750</v>
      </c>
      <c r="B1286" s="1" t="s">
        <v>56</v>
      </c>
      <c r="C1286" s="1" t="str">
        <f>VLOOKUP(B1286,Datos1!$F$1:$H$52,3,FALSE)</f>
        <v>Small business</v>
      </c>
      <c r="D1286" s="1" t="str">
        <f ca="1">VLOOKUP(IF(RANDBETWEEN(1,100)&lt;=60, 1, IF(RANDBETWEEN(1,100)&lt;=75, 2, 3)),Datos1!$B$62:$C$64,2,FALSE)</f>
        <v>Contract Manufacturing</v>
      </c>
      <c r="E1286" s="1" t="str">
        <f ca="1">VLOOKUP(IF(RANDBETWEEN(1,100)&lt;=70, 1, IF(RANDBETWEEN(1,100)&lt;=70+10, 2, IF(RANDBETWEEN(1,100)&lt;=70+10+10, 3, IF(RANDBETWEEN(1,100)&lt;=70+10+10+10, 4, 5)))),Datos1!$B$66:$C$70,2,FALSE)</f>
        <v>Paid</v>
      </c>
      <c r="F1286" s="1" t="str">
        <f>VLOOKUP(B1286,Datos1!$F$1:$H$52,2,FALSE)</f>
        <v>Illinois</v>
      </c>
      <c r="G1286" s="8">
        <f t="shared" ca="1" si="166"/>
        <v>132764</v>
      </c>
      <c r="H1286" s="8">
        <f t="shared" ca="1" si="167"/>
        <v>45139.76</v>
      </c>
      <c r="I1286" s="9">
        <f t="shared" ca="1" si="160"/>
        <v>0.34</v>
      </c>
      <c r="J1286" s="1" t="str">
        <f t="shared" si="161"/>
        <v>July</v>
      </c>
      <c r="K1286" s="1">
        <f t="shared" si="162"/>
        <v>7</v>
      </c>
      <c r="L1286" s="1" t="str">
        <f t="shared" si="163"/>
        <v>2022</v>
      </c>
      <c r="M1286" s="1">
        <f t="shared" si="164"/>
        <v>28</v>
      </c>
      <c r="N1286" s="10">
        <f t="shared" si="165"/>
        <v>3</v>
      </c>
    </row>
    <row r="1287" spans="1:14" x14ac:dyDescent="0.25">
      <c r="A1287" s="7">
        <v>44751</v>
      </c>
      <c r="B1287" s="1" t="s">
        <v>47</v>
      </c>
      <c r="C1287" s="1" t="str">
        <f>VLOOKUP(B1287,Datos1!$F$1:$H$52,3,FALSE)</f>
        <v>Medium-sized business</v>
      </c>
      <c r="D1287" s="1" t="str">
        <f ca="1">VLOOKUP(IF(RANDBETWEEN(1,100)&lt;=60, 1, IF(RANDBETWEEN(1,100)&lt;=75, 2, 3)),Datos1!$B$62:$C$64,2,FALSE)</f>
        <v>FMCG</v>
      </c>
      <c r="E1287" s="1" t="str">
        <f ca="1">VLOOKUP(IF(RANDBETWEEN(1,100)&lt;=70, 1, IF(RANDBETWEEN(1,100)&lt;=70+10, 2, IF(RANDBETWEEN(1,100)&lt;=70+10+10, 3, IF(RANDBETWEEN(1,100)&lt;=70+10+10+10, 4, 5)))),Datos1!$B$66:$C$70,2,FALSE)</f>
        <v>Paid</v>
      </c>
      <c r="F1287" s="1" t="str">
        <f>VLOOKUP(B1287,Datos1!$F$1:$H$52,2,FALSE)</f>
        <v>Misuri</v>
      </c>
      <c r="G1287" s="8">
        <f t="shared" ca="1" si="166"/>
        <v>448033</v>
      </c>
      <c r="H1287" s="8">
        <f t="shared" ca="1" si="167"/>
        <v>188173.86</v>
      </c>
      <c r="I1287" s="9">
        <f t="shared" ca="1" si="160"/>
        <v>0.42</v>
      </c>
      <c r="J1287" s="1" t="str">
        <f t="shared" si="161"/>
        <v>July</v>
      </c>
      <c r="K1287" s="1">
        <f t="shared" si="162"/>
        <v>7</v>
      </c>
      <c r="L1287" s="1" t="str">
        <f t="shared" si="163"/>
        <v>2022</v>
      </c>
      <c r="M1287" s="1">
        <f t="shared" si="164"/>
        <v>28</v>
      </c>
      <c r="N1287" s="10">
        <f t="shared" si="165"/>
        <v>3</v>
      </c>
    </row>
    <row r="1288" spans="1:14" x14ac:dyDescent="0.25">
      <c r="A1288" s="7">
        <v>44752</v>
      </c>
      <c r="B1288" s="1" t="s">
        <v>25</v>
      </c>
      <c r="C1288" s="1" t="str">
        <f>VLOOKUP(B1288,Datos1!$F$1:$H$52,3,FALSE)</f>
        <v>Corporation</v>
      </c>
      <c r="D1288" s="1" t="str">
        <f ca="1">VLOOKUP(IF(RANDBETWEEN(1,100)&lt;=60, 1, IF(RANDBETWEEN(1,100)&lt;=75, 2, 3)),Datos1!$B$62:$C$64,2,FALSE)</f>
        <v>Contract Manufacturing</v>
      </c>
      <c r="E1288" s="1" t="str">
        <f ca="1">VLOOKUP(IF(RANDBETWEEN(1,100)&lt;=70, 1, IF(RANDBETWEEN(1,100)&lt;=70+10, 2, IF(RANDBETWEEN(1,100)&lt;=70+10+10, 3, IF(RANDBETWEEN(1,100)&lt;=70+10+10+10, 4, 5)))),Datos1!$B$66:$C$70,2,FALSE)</f>
        <v>Paid</v>
      </c>
      <c r="F1288" s="1" t="str">
        <f>VLOOKUP(B1288,Datos1!$F$1:$H$52,2,FALSE)</f>
        <v>Míchigan</v>
      </c>
      <c r="G1288" s="8">
        <f t="shared" ca="1" si="166"/>
        <v>1701063</v>
      </c>
      <c r="H1288" s="8">
        <f t="shared" ca="1" si="167"/>
        <v>442276.38</v>
      </c>
      <c r="I1288" s="9">
        <f t="shared" ca="1" si="160"/>
        <v>0.26</v>
      </c>
      <c r="J1288" s="1" t="str">
        <f t="shared" si="161"/>
        <v>July</v>
      </c>
      <c r="K1288" s="1">
        <f t="shared" si="162"/>
        <v>7</v>
      </c>
      <c r="L1288" s="1" t="str">
        <f t="shared" si="163"/>
        <v>2022</v>
      </c>
      <c r="M1288" s="1">
        <f t="shared" si="164"/>
        <v>28</v>
      </c>
      <c r="N1288" s="10">
        <f t="shared" si="165"/>
        <v>3</v>
      </c>
    </row>
    <row r="1289" spans="1:14" x14ac:dyDescent="0.25">
      <c r="A1289" s="7">
        <v>44753</v>
      </c>
      <c r="B1289" s="1" t="s">
        <v>57</v>
      </c>
      <c r="C1289" s="1" t="str">
        <f>VLOOKUP(B1289,Datos1!$F$1:$H$52,3,FALSE)</f>
        <v>Small business</v>
      </c>
      <c r="D1289" s="1" t="str">
        <f ca="1">VLOOKUP(IF(RANDBETWEEN(1,100)&lt;=60, 1, IF(RANDBETWEEN(1,100)&lt;=75, 2, 3)),Datos1!$B$62:$C$64,2,FALSE)</f>
        <v>FMCG</v>
      </c>
      <c r="E1289" s="1" t="str">
        <f ca="1">VLOOKUP(IF(RANDBETWEEN(1,100)&lt;=70, 1, IF(RANDBETWEEN(1,100)&lt;=70+10, 2, IF(RANDBETWEEN(1,100)&lt;=70+10+10, 3, IF(RANDBETWEEN(1,100)&lt;=70+10+10+10, 4, 5)))),Datos1!$B$66:$C$70,2,FALSE)</f>
        <v>Paid</v>
      </c>
      <c r="F1289" s="1" t="str">
        <f>VLOOKUP(B1289,Datos1!$F$1:$H$52,2,FALSE)</f>
        <v>Florida</v>
      </c>
      <c r="G1289" s="8">
        <f t="shared" ca="1" si="166"/>
        <v>177413</v>
      </c>
      <c r="H1289" s="8">
        <f t="shared" ca="1" si="167"/>
        <v>74513.459999999992</v>
      </c>
      <c r="I1289" s="9">
        <f t="shared" ca="1" si="160"/>
        <v>0.42</v>
      </c>
      <c r="J1289" s="1" t="str">
        <f t="shared" si="161"/>
        <v>July</v>
      </c>
      <c r="K1289" s="1">
        <f t="shared" si="162"/>
        <v>7</v>
      </c>
      <c r="L1289" s="1" t="str">
        <f t="shared" si="163"/>
        <v>2022</v>
      </c>
      <c r="M1289" s="1">
        <f t="shared" si="164"/>
        <v>29</v>
      </c>
      <c r="N1289" s="10">
        <f t="shared" si="165"/>
        <v>3</v>
      </c>
    </row>
    <row r="1290" spans="1:14" x14ac:dyDescent="0.25">
      <c r="A1290" s="7">
        <v>44754</v>
      </c>
      <c r="B1290" s="1" t="s">
        <v>29</v>
      </c>
      <c r="C1290" s="1" t="str">
        <f>VLOOKUP(B1290,Datos1!$F$1:$H$52,3,FALSE)</f>
        <v>Corporation</v>
      </c>
      <c r="D1290" s="1" t="str">
        <f ca="1">VLOOKUP(IF(RANDBETWEEN(1,100)&lt;=60, 1, IF(RANDBETWEEN(1,100)&lt;=75, 2, 3)),Datos1!$B$62:$C$64,2,FALSE)</f>
        <v>FMCG</v>
      </c>
      <c r="E1290" s="1" t="str">
        <f ca="1">VLOOKUP(IF(RANDBETWEEN(1,100)&lt;=70, 1, IF(RANDBETWEEN(1,100)&lt;=70+10, 2, IF(RANDBETWEEN(1,100)&lt;=70+10+10, 3, IF(RANDBETWEEN(1,100)&lt;=70+10+10+10, 4, 5)))),Datos1!$B$66:$C$70,2,FALSE)</f>
        <v>Paid</v>
      </c>
      <c r="F1290" s="1" t="str">
        <f>VLOOKUP(B1290,Datos1!$F$1:$H$52,2,FALSE)</f>
        <v>Florida</v>
      </c>
      <c r="G1290" s="8">
        <f t="shared" ca="1" si="166"/>
        <v>710752</v>
      </c>
      <c r="H1290" s="8">
        <f t="shared" ca="1" si="167"/>
        <v>440666.24</v>
      </c>
      <c r="I1290" s="9">
        <f t="shared" ca="1" si="160"/>
        <v>0.62</v>
      </c>
      <c r="J1290" s="1" t="str">
        <f t="shared" si="161"/>
        <v>July</v>
      </c>
      <c r="K1290" s="1">
        <f t="shared" si="162"/>
        <v>7</v>
      </c>
      <c r="L1290" s="1" t="str">
        <f t="shared" si="163"/>
        <v>2022</v>
      </c>
      <c r="M1290" s="1">
        <f t="shared" si="164"/>
        <v>29</v>
      </c>
      <c r="N1290" s="10">
        <f t="shared" si="165"/>
        <v>3</v>
      </c>
    </row>
    <row r="1291" spans="1:14" x14ac:dyDescent="0.25">
      <c r="A1291" s="7">
        <v>44755</v>
      </c>
      <c r="B1291" s="1" t="s">
        <v>38</v>
      </c>
      <c r="C1291" s="1" t="str">
        <f>VLOOKUP(B1291,Datos1!$F$1:$H$52,3,FALSE)</f>
        <v>Small business</v>
      </c>
      <c r="D1291" s="1" t="str">
        <f ca="1">VLOOKUP(IF(RANDBETWEEN(1,100)&lt;=60, 1, IF(RANDBETWEEN(1,100)&lt;=75, 2, 3)),Datos1!$B$62:$C$64,2,FALSE)</f>
        <v>Contract Manufacturing</v>
      </c>
      <c r="E1291" s="1" t="str">
        <f ca="1">VLOOKUP(IF(RANDBETWEEN(1,100)&lt;=70, 1, IF(RANDBETWEEN(1,100)&lt;=70+10, 2, IF(RANDBETWEEN(1,100)&lt;=70+10+10, 3, IF(RANDBETWEEN(1,100)&lt;=70+10+10+10, 4, 5)))),Datos1!$B$66:$C$70,2,FALSE)</f>
        <v>Paid</v>
      </c>
      <c r="F1291" s="1" t="str">
        <f>VLOOKUP(B1291,Datos1!$F$1:$H$52,2,FALSE)</f>
        <v>Tennessee</v>
      </c>
      <c r="G1291" s="8">
        <f t="shared" ca="1" si="166"/>
        <v>219010</v>
      </c>
      <c r="H1291" s="8">
        <f t="shared" ca="1" si="167"/>
        <v>65703</v>
      </c>
      <c r="I1291" s="9">
        <f t="shared" ca="1" si="160"/>
        <v>0.3</v>
      </c>
      <c r="J1291" s="1" t="str">
        <f t="shared" si="161"/>
        <v>July</v>
      </c>
      <c r="K1291" s="1">
        <f t="shared" si="162"/>
        <v>7</v>
      </c>
      <c r="L1291" s="1" t="str">
        <f t="shared" si="163"/>
        <v>2022</v>
      </c>
      <c r="M1291" s="1">
        <f t="shared" si="164"/>
        <v>29</v>
      </c>
      <c r="N1291" s="10">
        <f t="shared" si="165"/>
        <v>3</v>
      </c>
    </row>
    <row r="1292" spans="1:14" x14ac:dyDescent="0.25">
      <c r="A1292" s="7">
        <v>44756</v>
      </c>
      <c r="B1292" s="1" t="s">
        <v>28</v>
      </c>
      <c r="C1292" s="1" t="str">
        <f>VLOOKUP(B1292,Datos1!$F$1:$H$52,3,FALSE)</f>
        <v>Corporation</v>
      </c>
      <c r="D1292" s="1" t="str">
        <f ca="1">VLOOKUP(IF(RANDBETWEEN(1,100)&lt;=60, 1, IF(RANDBETWEEN(1,100)&lt;=75, 2, 3)),Datos1!$B$62:$C$64,2,FALSE)</f>
        <v>FMCG</v>
      </c>
      <c r="E1292" s="1" t="str">
        <f ca="1">VLOOKUP(IF(RANDBETWEEN(1,100)&lt;=70, 1, IF(RANDBETWEEN(1,100)&lt;=70+10, 2, IF(RANDBETWEEN(1,100)&lt;=70+10+10, 3, IF(RANDBETWEEN(1,100)&lt;=70+10+10+10, 4, 5)))),Datos1!$B$66:$C$70,2,FALSE)</f>
        <v>Paid</v>
      </c>
      <c r="F1292" s="1" t="str">
        <f>VLOOKUP(B1292,Datos1!$F$1:$H$52,2,FALSE)</f>
        <v>Texas</v>
      </c>
      <c r="G1292" s="8">
        <f t="shared" ca="1" si="166"/>
        <v>1243590</v>
      </c>
      <c r="H1292" s="8">
        <f t="shared" ca="1" si="167"/>
        <v>634230.9</v>
      </c>
      <c r="I1292" s="9">
        <f t="shared" ca="1" si="160"/>
        <v>0.51</v>
      </c>
      <c r="J1292" s="1" t="str">
        <f t="shared" si="161"/>
        <v>July</v>
      </c>
      <c r="K1292" s="1">
        <f t="shared" si="162"/>
        <v>7</v>
      </c>
      <c r="L1292" s="1" t="str">
        <f t="shared" si="163"/>
        <v>2022</v>
      </c>
      <c r="M1292" s="1">
        <f t="shared" si="164"/>
        <v>29</v>
      </c>
      <c r="N1292" s="10">
        <f t="shared" si="165"/>
        <v>3</v>
      </c>
    </row>
    <row r="1293" spans="1:14" x14ac:dyDescent="0.25">
      <c r="A1293" s="7">
        <v>44757</v>
      </c>
      <c r="B1293" s="1" t="s">
        <v>15</v>
      </c>
      <c r="C1293" s="1" t="str">
        <f>VLOOKUP(B1293,Datos1!$F$1:$H$52,3,FALSE)</f>
        <v>Medium-sized business</v>
      </c>
      <c r="D1293" s="1" t="str">
        <f ca="1">VLOOKUP(IF(RANDBETWEEN(1,100)&lt;=60, 1, IF(RANDBETWEEN(1,100)&lt;=75, 2, 3)),Datos1!$B$62:$C$64,2,FALSE)</f>
        <v>Contract Manufacturing</v>
      </c>
      <c r="E1293" s="1" t="str">
        <f ca="1">VLOOKUP(IF(RANDBETWEEN(1,100)&lt;=70, 1, IF(RANDBETWEEN(1,100)&lt;=70+10, 2, IF(RANDBETWEEN(1,100)&lt;=70+10+10, 3, IF(RANDBETWEEN(1,100)&lt;=70+10+10+10, 4, 5)))),Datos1!$B$66:$C$70,2,FALSE)</f>
        <v>Paid</v>
      </c>
      <c r="F1293" s="1" t="str">
        <f>VLOOKUP(B1293,Datos1!$F$1:$H$52,2,FALSE)</f>
        <v>Míchigan</v>
      </c>
      <c r="G1293" s="8">
        <f t="shared" ca="1" si="166"/>
        <v>305519</v>
      </c>
      <c r="H1293" s="8">
        <f t="shared" ca="1" si="167"/>
        <v>67214.180000000008</v>
      </c>
      <c r="I1293" s="9">
        <f t="shared" ca="1" si="160"/>
        <v>0.22</v>
      </c>
      <c r="J1293" s="1" t="str">
        <f t="shared" si="161"/>
        <v>July</v>
      </c>
      <c r="K1293" s="1">
        <f t="shared" si="162"/>
        <v>7</v>
      </c>
      <c r="L1293" s="1" t="str">
        <f t="shared" si="163"/>
        <v>2022</v>
      </c>
      <c r="M1293" s="1">
        <f t="shared" si="164"/>
        <v>29</v>
      </c>
      <c r="N1293" s="10">
        <f t="shared" si="165"/>
        <v>3</v>
      </c>
    </row>
    <row r="1294" spans="1:14" x14ac:dyDescent="0.25">
      <c r="A1294" s="7">
        <v>44758</v>
      </c>
      <c r="B1294" s="1" t="s">
        <v>41</v>
      </c>
      <c r="C1294" s="1" t="str">
        <f>VLOOKUP(B1294,Datos1!$F$1:$H$52,3,FALSE)</f>
        <v>Medium-sized business</v>
      </c>
      <c r="D1294" s="1" t="str">
        <f ca="1">VLOOKUP(IF(RANDBETWEEN(1,100)&lt;=60, 1, IF(RANDBETWEEN(1,100)&lt;=75, 2, 3)),Datos1!$B$62:$C$64,2,FALSE)</f>
        <v>Contract Manufacturing</v>
      </c>
      <c r="E1294" s="1" t="str">
        <f ca="1">VLOOKUP(IF(RANDBETWEEN(1,100)&lt;=70, 1, IF(RANDBETWEEN(1,100)&lt;=70+10, 2, IF(RANDBETWEEN(1,100)&lt;=70+10+10, 3, IF(RANDBETWEEN(1,100)&lt;=70+10+10+10, 4, 5)))),Datos1!$B$66:$C$70,2,FALSE)</f>
        <v>Paid</v>
      </c>
      <c r="F1294" s="1" t="str">
        <f>VLOOKUP(B1294,Datos1!$F$1:$H$52,2,FALSE)</f>
        <v>Maryland</v>
      </c>
      <c r="G1294" s="8">
        <f t="shared" ca="1" si="166"/>
        <v>396640</v>
      </c>
      <c r="H1294" s="8">
        <f t="shared" ca="1" si="167"/>
        <v>115025.59999999999</v>
      </c>
      <c r="I1294" s="9">
        <f t="shared" ca="1" si="160"/>
        <v>0.28999999999999998</v>
      </c>
      <c r="J1294" s="1" t="str">
        <f t="shared" si="161"/>
        <v>July</v>
      </c>
      <c r="K1294" s="1">
        <f t="shared" si="162"/>
        <v>7</v>
      </c>
      <c r="L1294" s="1" t="str">
        <f t="shared" si="163"/>
        <v>2022</v>
      </c>
      <c r="M1294" s="1">
        <f t="shared" si="164"/>
        <v>29</v>
      </c>
      <c r="N1294" s="10">
        <f t="shared" si="165"/>
        <v>3</v>
      </c>
    </row>
    <row r="1295" spans="1:14" x14ac:dyDescent="0.25">
      <c r="A1295" s="7">
        <v>44759</v>
      </c>
      <c r="B1295" s="1" t="s">
        <v>38</v>
      </c>
      <c r="C1295" s="1" t="str">
        <f>VLOOKUP(B1295,Datos1!$F$1:$H$52,3,FALSE)</f>
        <v>Small business</v>
      </c>
      <c r="D1295" s="1" t="str">
        <f ca="1">VLOOKUP(IF(RANDBETWEEN(1,100)&lt;=60, 1, IF(RANDBETWEEN(1,100)&lt;=75, 2, 3)),Datos1!$B$62:$C$64,2,FALSE)</f>
        <v>Contract Manufacturing</v>
      </c>
      <c r="E1295" s="1" t="str">
        <f ca="1">VLOOKUP(IF(RANDBETWEEN(1,100)&lt;=70, 1, IF(RANDBETWEEN(1,100)&lt;=70+10, 2, IF(RANDBETWEEN(1,100)&lt;=70+10+10, 3, IF(RANDBETWEEN(1,100)&lt;=70+10+10+10, 4, 5)))),Datos1!$B$66:$C$70,2,FALSE)</f>
        <v>Paid</v>
      </c>
      <c r="F1295" s="1" t="str">
        <f>VLOOKUP(B1295,Datos1!$F$1:$H$52,2,FALSE)</f>
        <v>Tennessee</v>
      </c>
      <c r="G1295" s="8">
        <f t="shared" ca="1" si="166"/>
        <v>113920</v>
      </c>
      <c r="H1295" s="8">
        <f t="shared" ca="1" si="167"/>
        <v>35315.199999999997</v>
      </c>
      <c r="I1295" s="9">
        <f t="shared" ca="1" si="160"/>
        <v>0.31</v>
      </c>
      <c r="J1295" s="1" t="str">
        <f t="shared" si="161"/>
        <v>July</v>
      </c>
      <c r="K1295" s="1">
        <f t="shared" si="162"/>
        <v>7</v>
      </c>
      <c r="L1295" s="1" t="str">
        <f t="shared" si="163"/>
        <v>2022</v>
      </c>
      <c r="M1295" s="1">
        <f t="shared" si="164"/>
        <v>29</v>
      </c>
      <c r="N1295" s="10">
        <f t="shared" si="165"/>
        <v>3</v>
      </c>
    </row>
    <row r="1296" spans="1:14" x14ac:dyDescent="0.25">
      <c r="A1296" s="7">
        <v>44760</v>
      </c>
      <c r="B1296" s="1" t="s">
        <v>38</v>
      </c>
      <c r="C1296" s="1" t="str">
        <f>VLOOKUP(B1296,Datos1!$F$1:$H$52,3,FALSE)</f>
        <v>Small business</v>
      </c>
      <c r="D1296" s="1" t="str">
        <f ca="1">VLOOKUP(IF(RANDBETWEEN(1,100)&lt;=60, 1, IF(RANDBETWEEN(1,100)&lt;=75, 2, 3)),Datos1!$B$62:$C$64,2,FALSE)</f>
        <v>FMCG</v>
      </c>
      <c r="E1296" s="1" t="str">
        <f ca="1">VLOOKUP(IF(RANDBETWEEN(1,100)&lt;=70, 1, IF(RANDBETWEEN(1,100)&lt;=70+10, 2, IF(RANDBETWEEN(1,100)&lt;=70+10+10, 3, IF(RANDBETWEEN(1,100)&lt;=70+10+10+10, 4, 5)))),Datos1!$B$66:$C$70,2,FALSE)</f>
        <v>Paid</v>
      </c>
      <c r="F1296" s="1" t="str">
        <f>VLOOKUP(B1296,Datos1!$F$1:$H$52,2,FALSE)</f>
        <v>Tennessee</v>
      </c>
      <c r="G1296" s="8">
        <f t="shared" ca="1" si="166"/>
        <v>140135</v>
      </c>
      <c r="H1296" s="8">
        <f t="shared" ca="1" si="167"/>
        <v>56054</v>
      </c>
      <c r="I1296" s="9">
        <f t="shared" ca="1" si="160"/>
        <v>0.4</v>
      </c>
      <c r="J1296" s="1" t="str">
        <f t="shared" si="161"/>
        <v>July</v>
      </c>
      <c r="K1296" s="1">
        <f t="shared" si="162"/>
        <v>7</v>
      </c>
      <c r="L1296" s="1" t="str">
        <f t="shared" si="163"/>
        <v>2022</v>
      </c>
      <c r="M1296" s="1">
        <f t="shared" si="164"/>
        <v>30</v>
      </c>
      <c r="N1296" s="10">
        <f t="shared" si="165"/>
        <v>3</v>
      </c>
    </row>
    <row r="1297" spans="1:14" x14ac:dyDescent="0.25">
      <c r="A1297" s="7">
        <v>44761</v>
      </c>
      <c r="B1297" s="1" t="s">
        <v>32</v>
      </c>
      <c r="C1297" s="1" t="str">
        <f>VLOOKUP(B1297,Datos1!$F$1:$H$52,3,FALSE)</f>
        <v>Corporation</v>
      </c>
      <c r="D1297" s="1" t="str">
        <f ca="1">VLOOKUP(IF(RANDBETWEEN(1,100)&lt;=60, 1, IF(RANDBETWEEN(1,100)&lt;=75, 2, 3)),Datos1!$B$62:$C$64,2,FALSE)</f>
        <v>Contract Manufacturing</v>
      </c>
      <c r="E1297" s="1" t="str">
        <f ca="1">VLOOKUP(IF(RANDBETWEEN(1,100)&lt;=70, 1, IF(RANDBETWEEN(1,100)&lt;=70+10, 2, IF(RANDBETWEEN(1,100)&lt;=70+10+10, 3, IF(RANDBETWEEN(1,100)&lt;=70+10+10+10, 4, 5)))),Datos1!$B$66:$C$70,2,FALSE)</f>
        <v>Paid</v>
      </c>
      <c r="F1297" s="1" t="str">
        <f>VLOOKUP(B1297,Datos1!$F$1:$H$52,2,FALSE)</f>
        <v>Ohio</v>
      </c>
      <c r="G1297" s="8">
        <f t="shared" ca="1" si="166"/>
        <v>660780</v>
      </c>
      <c r="H1297" s="8">
        <f t="shared" ca="1" si="167"/>
        <v>185018.40000000002</v>
      </c>
      <c r="I1297" s="9">
        <f t="shared" ca="1" si="160"/>
        <v>0.28000000000000003</v>
      </c>
      <c r="J1297" s="1" t="str">
        <f t="shared" si="161"/>
        <v>July</v>
      </c>
      <c r="K1297" s="1">
        <f t="shared" si="162"/>
        <v>7</v>
      </c>
      <c r="L1297" s="1" t="str">
        <f t="shared" si="163"/>
        <v>2022</v>
      </c>
      <c r="M1297" s="1">
        <f t="shared" si="164"/>
        <v>30</v>
      </c>
      <c r="N1297" s="10">
        <f t="shared" si="165"/>
        <v>3</v>
      </c>
    </row>
    <row r="1298" spans="1:14" x14ac:dyDescent="0.25">
      <c r="A1298" s="7">
        <v>44762</v>
      </c>
      <c r="B1298" s="1" t="s">
        <v>48</v>
      </c>
      <c r="C1298" s="1" t="str">
        <f>VLOOKUP(B1298,Datos1!$F$1:$H$52,3,FALSE)</f>
        <v>Corporation</v>
      </c>
      <c r="D1298" s="1" t="str">
        <f ca="1">VLOOKUP(IF(RANDBETWEEN(1,100)&lt;=60, 1, IF(RANDBETWEEN(1,100)&lt;=75, 2, 3)),Datos1!$B$62:$C$64,2,FALSE)</f>
        <v>FMCG</v>
      </c>
      <c r="E1298" s="1" t="str">
        <f ca="1">VLOOKUP(IF(RANDBETWEEN(1,100)&lt;=70, 1, IF(RANDBETWEEN(1,100)&lt;=70+10, 2, IF(RANDBETWEEN(1,100)&lt;=70+10+10, 3, IF(RANDBETWEEN(1,100)&lt;=70+10+10+10, 4, 5)))),Datos1!$B$66:$C$70,2,FALSE)</f>
        <v>Paid</v>
      </c>
      <c r="F1298" s="1" t="str">
        <f>VLOOKUP(B1298,Datos1!$F$1:$H$52,2,FALSE)</f>
        <v>California</v>
      </c>
      <c r="G1298" s="8">
        <f t="shared" ca="1" si="166"/>
        <v>1108414</v>
      </c>
      <c r="H1298" s="8">
        <f t="shared" ca="1" si="167"/>
        <v>598543.56000000006</v>
      </c>
      <c r="I1298" s="9">
        <f t="shared" ca="1" si="160"/>
        <v>0.54</v>
      </c>
      <c r="J1298" s="1" t="str">
        <f t="shared" si="161"/>
        <v>July</v>
      </c>
      <c r="K1298" s="1">
        <f t="shared" si="162"/>
        <v>7</v>
      </c>
      <c r="L1298" s="1" t="str">
        <f t="shared" si="163"/>
        <v>2022</v>
      </c>
      <c r="M1298" s="1">
        <f t="shared" si="164"/>
        <v>30</v>
      </c>
      <c r="N1298" s="10">
        <f t="shared" si="165"/>
        <v>3</v>
      </c>
    </row>
    <row r="1299" spans="1:14" x14ac:dyDescent="0.25">
      <c r="A1299" s="7">
        <v>44763</v>
      </c>
      <c r="B1299" s="1" t="s">
        <v>59</v>
      </c>
      <c r="C1299" s="1" t="str">
        <f>VLOOKUP(B1299,Datos1!$F$1:$H$52,3,FALSE)</f>
        <v>Small business</v>
      </c>
      <c r="D1299" s="1" t="str">
        <f ca="1">VLOOKUP(IF(RANDBETWEEN(1,100)&lt;=60, 1, IF(RANDBETWEEN(1,100)&lt;=75, 2, 3)),Datos1!$B$62:$C$64,2,FALSE)</f>
        <v>Industrial cereal products</v>
      </c>
      <c r="E1299" s="1" t="str">
        <f ca="1">VLOOKUP(IF(RANDBETWEEN(1,100)&lt;=70, 1, IF(RANDBETWEEN(1,100)&lt;=70+10, 2, IF(RANDBETWEEN(1,100)&lt;=70+10+10, 3, IF(RANDBETWEEN(1,100)&lt;=70+10+10+10, 4, 5)))),Datos1!$B$66:$C$70,2,FALSE)</f>
        <v>Paid</v>
      </c>
      <c r="F1299" s="1" t="str">
        <f>VLOOKUP(B1299,Datos1!$F$1:$H$52,2,FALSE)</f>
        <v>Nueva Jersey</v>
      </c>
      <c r="G1299" s="8">
        <f t="shared" ca="1" si="166"/>
        <v>189301</v>
      </c>
      <c r="H1299" s="8">
        <f t="shared" ca="1" si="167"/>
        <v>49218.26</v>
      </c>
      <c r="I1299" s="9">
        <f t="shared" ca="1" si="160"/>
        <v>0.26</v>
      </c>
      <c r="J1299" s="1" t="str">
        <f t="shared" si="161"/>
        <v>July</v>
      </c>
      <c r="K1299" s="1">
        <f t="shared" si="162"/>
        <v>7</v>
      </c>
      <c r="L1299" s="1" t="str">
        <f t="shared" si="163"/>
        <v>2022</v>
      </c>
      <c r="M1299" s="1">
        <f t="shared" si="164"/>
        <v>30</v>
      </c>
      <c r="N1299" s="10">
        <f t="shared" si="165"/>
        <v>3</v>
      </c>
    </row>
    <row r="1300" spans="1:14" x14ac:dyDescent="0.25">
      <c r="A1300" s="7">
        <v>44764</v>
      </c>
      <c r="B1300" s="1" t="s">
        <v>12</v>
      </c>
      <c r="C1300" s="1" t="str">
        <f>VLOOKUP(B1300,Datos1!$F$1:$H$52,3,FALSE)</f>
        <v>Corporation</v>
      </c>
      <c r="D1300" s="1" t="str">
        <f ca="1">VLOOKUP(IF(RANDBETWEEN(1,100)&lt;=60, 1, IF(RANDBETWEEN(1,100)&lt;=75, 2, 3)),Datos1!$B$62:$C$64,2,FALSE)</f>
        <v>FMCG</v>
      </c>
      <c r="E130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00" s="1" t="str">
        <f>VLOOKUP(B1300,Datos1!$F$1:$H$52,2,FALSE)</f>
        <v>Washington</v>
      </c>
      <c r="G1300" s="8">
        <f t="shared" ca="1" si="166"/>
        <v>1781084</v>
      </c>
      <c r="H1300" s="8">
        <f t="shared" ca="1" si="167"/>
        <v>997407.04</v>
      </c>
      <c r="I1300" s="9">
        <f t="shared" ca="1" si="160"/>
        <v>0.56000000000000005</v>
      </c>
      <c r="J1300" s="1" t="str">
        <f t="shared" si="161"/>
        <v>July</v>
      </c>
      <c r="K1300" s="1">
        <f t="shared" si="162"/>
        <v>7</v>
      </c>
      <c r="L1300" s="1" t="str">
        <f t="shared" si="163"/>
        <v>2022</v>
      </c>
      <c r="M1300" s="1">
        <f t="shared" si="164"/>
        <v>30</v>
      </c>
      <c r="N1300" s="10">
        <f t="shared" si="165"/>
        <v>3</v>
      </c>
    </row>
    <row r="1301" spans="1:14" x14ac:dyDescent="0.25">
      <c r="A1301" s="7">
        <v>44765</v>
      </c>
      <c r="B1301" s="1" t="s">
        <v>61</v>
      </c>
      <c r="C1301" s="1" t="str">
        <f>VLOOKUP(B1301,Datos1!$F$1:$H$52,3,FALSE)</f>
        <v>Corporation</v>
      </c>
      <c r="D1301" s="1" t="str">
        <f ca="1">VLOOKUP(IF(RANDBETWEEN(1,100)&lt;=60, 1, IF(RANDBETWEEN(1,100)&lt;=75, 2, 3)),Datos1!$B$62:$C$64,2,FALSE)</f>
        <v>FMCG</v>
      </c>
      <c r="E130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01" s="1" t="str">
        <f>VLOOKUP(B1301,Datos1!$F$1:$H$52,2,FALSE)</f>
        <v>Washington</v>
      </c>
      <c r="G1301" s="8">
        <f t="shared" ca="1" si="166"/>
        <v>1570431</v>
      </c>
      <c r="H1301" s="8">
        <f t="shared" ca="1" si="167"/>
        <v>549650.85</v>
      </c>
      <c r="I1301" s="9">
        <f t="shared" ca="1" si="160"/>
        <v>0.35</v>
      </c>
      <c r="J1301" s="1" t="str">
        <f t="shared" si="161"/>
        <v>July</v>
      </c>
      <c r="K1301" s="1">
        <f t="shared" si="162"/>
        <v>7</v>
      </c>
      <c r="L1301" s="1" t="str">
        <f t="shared" si="163"/>
        <v>2022</v>
      </c>
      <c r="M1301" s="1">
        <f t="shared" si="164"/>
        <v>30</v>
      </c>
      <c r="N1301" s="10">
        <f t="shared" si="165"/>
        <v>3</v>
      </c>
    </row>
    <row r="1302" spans="1:14" x14ac:dyDescent="0.25">
      <c r="A1302" s="7">
        <v>44766</v>
      </c>
      <c r="B1302" s="1" t="s">
        <v>16</v>
      </c>
      <c r="C1302" s="1" t="str">
        <f>VLOOKUP(B1302,Datos1!$F$1:$H$52,3,FALSE)</f>
        <v>Small business</v>
      </c>
      <c r="D1302" s="1" t="str">
        <f ca="1">VLOOKUP(IF(RANDBETWEEN(1,100)&lt;=60, 1, IF(RANDBETWEEN(1,100)&lt;=75, 2, 3)),Datos1!$B$62:$C$64,2,FALSE)</f>
        <v>FMCG</v>
      </c>
      <c r="E1302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1302" s="1" t="str">
        <f>VLOOKUP(B1302,Datos1!$F$1:$H$52,2,FALSE)</f>
        <v>Nueva Jersey</v>
      </c>
      <c r="G1302" s="8">
        <f t="shared" ca="1" si="166"/>
        <v>164461</v>
      </c>
      <c r="H1302" s="8">
        <f t="shared" ca="1" si="167"/>
        <v>83875.11</v>
      </c>
      <c r="I1302" s="9">
        <f t="shared" ca="1" si="160"/>
        <v>0.51</v>
      </c>
      <c r="J1302" s="1" t="str">
        <f t="shared" si="161"/>
        <v>July</v>
      </c>
      <c r="K1302" s="1">
        <f t="shared" si="162"/>
        <v>7</v>
      </c>
      <c r="L1302" s="1" t="str">
        <f t="shared" si="163"/>
        <v>2022</v>
      </c>
      <c r="M1302" s="1">
        <f t="shared" si="164"/>
        <v>30</v>
      </c>
      <c r="N1302" s="10">
        <f t="shared" si="165"/>
        <v>3</v>
      </c>
    </row>
    <row r="1303" spans="1:14" x14ac:dyDescent="0.25">
      <c r="A1303" s="7">
        <v>44767</v>
      </c>
      <c r="B1303" s="1" t="s">
        <v>35</v>
      </c>
      <c r="C1303" s="1" t="str">
        <f>VLOOKUP(B1303,Datos1!$F$1:$H$52,3,FALSE)</f>
        <v>Medium-sized business</v>
      </c>
      <c r="D1303" s="1" t="str">
        <f ca="1">VLOOKUP(IF(RANDBETWEEN(1,100)&lt;=60, 1, IF(RANDBETWEEN(1,100)&lt;=75, 2, 3)),Datos1!$B$62:$C$64,2,FALSE)</f>
        <v>FMCG</v>
      </c>
      <c r="E1303" s="1" t="str">
        <f ca="1">VLOOKUP(IF(RANDBETWEEN(1,100)&lt;=70, 1, IF(RANDBETWEEN(1,100)&lt;=70+10, 2, IF(RANDBETWEEN(1,100)&lt;=70+10+10, 3, IF(RANDBETWEEN(1,100)&lt;=70+10+10+10, 4, 5)))),Datos1!$B$66:$C$70,2,FALSE)</f>
        <v>Paid</v>
      </c>
      <c r="F1303" s="1" t="str">
        <f>VLOOKUP(B1303,Datos1!$F$1:$H$52,2,FALSE)</f>
        <v>Ohio</v>
      </c>
      <c r="G1303" s="8">
        <f t="shared" ca="1" si="166"/>
        <v>284563</v>
      </c>
      <c r="H1303" s="8">
        <f t="shared" ca="1" si="167"/>
        <v>147972.76</v>
      </c>
      <c r="I1303" s="9">
        <f t="shared" ca="1" si="160"/>
        <v>0.52</v>
      </c>
      <c r="J1303" s="1" t="str">
        <f t="shared" si="161"/>
        <v>July</v>
      </c>
      <c r="K1303" s="1">
        <f t="shared" si="162"/>
        <v>7</v>
      </c>
      <c r="L1303" s="1" t="str">
        <f t="shared" si="163"/>
        <v>2022</v>
      </c>
      <c r="M1303" s="1">
        <f t="shared" si="164"/>
        <v>31</v>
      </c>
      <c r="N1303" s="10">
        <f t="shared" si="165"/>
        <v>3</v>
      </c>
    </row>
    <row r="1304" spans="1:14" x14ac:dyDescent="0.25">
      <c r="A1304" s="7">
        <v>44768</v>
      </c>
      <c r="B1304" s="1" t="s">
        <v>56</v>
      </c>
      <c r="C1304" s="1" t="str">
        <f>VLOOKUP(B1304,Datos1!$F$1:$H$52,3,FALSE)</f>
        <v>Small business</v>
      </c>
      <c r="D1304" s="1" t="str">
        <f ca="1">VLOOKUP(IF(RANDBETWEEN(1,100)&lt;=60, 1, IF(RANDBETWEEN(1,100)&lt;=75, 2, 3)),Datos1!$B$62:$C$64,2,FALSE)</f>
        <v>Contract Manufacturing</v>
      </c>
      <c r="E1304" s="1" t="str">
        <f ca="1">VLOOKUP(IF(RANDBETWEEN(1,100)&lt;=70, 1, IF(RANDBETWEEN(1,100)&lt;=70+10, 2, IF(RANDBETWEEN(1,100)&lt;=70+10+10, 3, IF(RANDBETWEEN(1,100)&lt;=70+10+10+10, 4, 5)))),Datos1!$B$66:$C$70,2,FALSE)</f>
        <v>Paid</v>
      </c>
      <c r="F1304" s="1" t="str">
        <f>VLOOKUP(B1304,Datos1!$F$1:$H$52,2,FALSE)</f>
        <v>Illinois</v>
      </c>
      <c r="G1304" s="8">
        <f t="shared" ca="1" si="166"/>
        <v>131163</v>
      </c>
      <c r="H1304" s="8">
        <f t="shared" ca="1" si="167"/>
        <v>51153.57</v>
      </c>
      <c r="I1304" s="9">
        <f t="shared" ca="1" si="160"/>
        <v>0.39</v>
      </c>
      <c r="J1304" s="1" t="str">
        <f t="shared" si="161"/>
        <v>July</v>
      </c>
      <c r="K1304" s="1">
        <f t="shared" si="162"/>
        <v>7</v>
      </c>
      <c r="L1304" s="1" t="str">
        <f t="shared" si="163"/>
        <v>2022</v>
      </c>
      <c r="M1304" s="1">
        <f t="shared" si="164"/>
        <v>31</v>
      </c>
      <c r="N1304" s="10">
        <f t="shared" si="165"/>
        <v>3</v>
      </c>
    </row>
    <row r="1305" spans="1:14" x14ac:dyDescent="0.25">
      <c r="A1305" s="7">
        <v>44769</v>
      </c>
      <c r="B1305" s="1" t="s">
        <v>62</v>
      </c>
      <c r="C1305" s="1" t="str">
        <f>VLOOKUP(B1305,Datos1!$F$1:$H$52,3,FALSE)</f>
        <v>Corporation</v>
      </c>
      <c r="D1305" s="1" t="str">
        <f ca="1">VLOOKUP(IF(RANDBETWEEN(1,100)&lt;=60, 1, IF(RANDBETWEEN(1,100)&lt;=75, 2, 3)),Datos1!$B$62:$C$64,2,FALSE)</f>
        <v>FMCG</v>
      </c>
      <c r="E130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05" s="1" t="str">
        <f>VLOOKUP(B1305,Datos1!$F$1:$H$52,2,FALSE)</f>
        <v>Arizona</v>
      </c>
      <c r="G1305" s="8">
        <f t="shared" ca="1" si="166"/>
        <v>1521553</v>
      </c>
      <c r="H1305" s="8">
        <f t="shared" ca="1" si="167"/>
        <v>745560.97</v>
      </c>
      <c r="I1305" s="9">
        <f t="shared" ca="1" si="160"/>
        <v>0.49</v>
      </c>
      <c r="J1305" s="1" t="str">
        <f t="shared" si="161"/>
        <v>July</v>
      </c>
      <c r="K1305" s="1">
        <f t="shared" si="162"/>
        <v>7</v>
      </c>
      <c r="L1305" s="1" t="str">
        <f t="shared" si="163"/>
        <v>2022</v>
      </c>
      <c r="M1305" s="1">
        <f t="shared" si="164"/>
        <v>31</v>
      </c>
      <c r="N1305" s="10">
        <f t="shared" si="165"/>
        <v>3</v>
      </c>
    </row>
    <row r="1306" spans="1:14" x14ac:dyDescent="0.25">
      <c r="A1306" s="7">
        <v>44770</v>
      </c>
      <c r="B1306" s="1" t="s">
        <v>27</v>
      </c>
      <c r="C1306" s="1" t="str">
        <f>VLOOKUP(B1306,Datos1!$F$1:$H$52,3,FALSE)</f>
        <v>Corporation</v>
      </c>
      <c r="D1306" s="1" t="str">
        <f ca="1">VLOOKUP(IF(RANDBETWEEN(1,100)&lt;=60, 1, IF(RANDBETWEEN(1,100)&lt;=75, 2, 3)),Datos1!$B$62:$C$64,2,FALSE)</f>
        <v>Industrial cereal products</v>
      </c>
      <c r="E1306" s="1" t="str">
        <f ca="1">VLOOKUP(IF(RANDBETWEEN(1,100)&lt;=70, 1, IF(RANDBETWEEN(1,100)&lt;=70+10, 2, IF(RANDBETWEEN(1,100)&lt;=70+10+10, 3, IF(RANDBETWEEN(1,100)&lt;=70+10+10+10, 4, 5)))),Datos1!$B$66:$C$70,2,FALSE)</f>
        <v>Paid</v>
      </c>
      <c r="F1306" s="1" t="str">
        <f>VLOOKUP(B1306,Datos1!$F$1:$H$52,2,FALSE)</f>
        <v>Virginia</v>
      </c>
      <c r="G1306" s="8">
        <f t="shared" ca="1" si="166"/>
        <v>731889</v>
      </c>
      <c r="H1306" s="8">
        <f t="shared" ca="1" si="167"/>
        <v>226885.59</v>
      </c>
      <c r="I1306" s="9">
        <f t="shared" ca="1" si="160"/>
        <v>0.31</v>
      </c>
      <c r="J1306" s="1" t="str">
        <f t="shared" si="161"/>
        <v>July</v>
      </c>
      <c r="K1306" s="1">
        <f t="shared" si="162"/>
        <v>7</v>
      </c>
      <c r="L1306" s="1" t="str">
        <f t="shared" si="163"/>
        <v>2022</v>
      </c>
      <c r="M1306" s="1">
        <f t="shared" si="164"/>
        <v>31</v>
      </c>
      <c r="N1306" s="10">
        <f t="shared" si="165"/>
        <v>3</v>
      </c>
    </row>
    <row r="1307" spans="1:14" x14ac:dyDescent="0.25">
      <c r="A1307" s="7">
        <v>44771</v>
      </c>
      <c r="B1307" s="1" t="s">
        <v>62</v>
      </c>
      <c r="C1307" s="1" t="str">
        <f>VLOOKUP(B1307,Datos1!$F$1:$H$52,3,FALSE)</f>
        <v>Corporation</v>
      </c>
      <c r="D1307" s="1" t="str">
        <f ca="1">VLOOKUP(IF(RANDBETWEEN(1,100)&lt;=60, 1, IF(RANDBETWEEN(1,100)&lt;=75, 2, 3)),Datos1!$B$62:$C$64,2,FALSE)</f>
        <v>FMCG</v>
      </c>
      <c r="E1307" s="1" t="str">
        <f ca="1">VLOOKUP(IF(RANDBETWEEN(1,100)&lt;=70, 1, IF(RANDBETWEEN(1,100)&lt;=70+10, 2, IF(RANDBETWEEN(1,100)&lt;=70+10+10, 3, IF(RANDBETWEEN(1,100)&lt;=70+10+10+10, 4, 5)))),Datos1!$B$66:$C$70,2,FALSE)</f>
        <v>Paid</v>
      </c>
      <c r="F1307" s="1" t="str">
        <f>VLOOKUP(B1307,Datos1!$F$1:$H$52,2,FALSE)</f>
        <v>Arizona</v>
      </c>
      <c r="G1307" s="8">
        <f t="shared" ca="1" si="166"/>
        <v>1315623</v>
      </c>
      <c r="H1307" s="8">
        <f t="shared" ca="1" si="167"/>
        <v>526249.20000000007</v>
      </c>
      <c r="I1307" s="9">
        <f t="shared" ca="1" si="160"/>
        <v>0.4</v>
      </c>
      <c r="J1307" s="1" t="str">
        <f t="shared" si="161"/>
        <v>July</v>
      </c>
      <c r="K1307" s="1">
        <f t="shared" si="162"/>
        <v>7</v>
      </c>
      <c r="L1307" s="1" t="str">
        <f t="shared" si="163"/>
        <v>2022</v>
      </c>
      <c r="M1307" s="1">
        <f t="shared" si="164"/>
        <v>31</v>
      </c>
      <c r="N1307" s="10">
        <f t="shared" si="165"/>
        <v>3</v>
      </c>
    </row>
    <row r="1308" spans="1:14" x14ac:dyDescent="0.25">
      <c r="A1308" s="7">
        <v>44772</v>
      </c>
      <c r="B1308" s="1" t="s">
        <v>55</v>
      </c>
      <c r="C1308" s="1" t="str">
        <f>VLOOKUP(B1308,Datos1!$F$1:$H$52,3,FALSE)</f>
        <v>Medium-sized business</v>
      </c>
      <c r="D1308" s="1" t="str">
        <f ca="1">VLOOKUP(IF(RANDBETWEEN(1,100)&lt;=60, 1, IF(RANDBETWEEN(1,100)&lt;=75, 2, 3)),Datos1!$B$62:$C$64,2,FALSE)</f>
        <v>FMCG</v>
      </c>
      <c r="E130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08" s="1" t="str">
        <f>VLOOKUP(B1308,Datos1!$F$1:$H$52,2,FALSE)</f>
        <v>Pensilvania</v>
      </c>
      <c r="G1308" s="8">
        <f t="shared" ca="1" si="166"/>
        <v>336817</v>
      </c>
      <c r="H1308" s="8">
        <f t="shared" ca="1" si="167"/>
        <v>138094.97</v>
      </c>
      <c r="I1308" s="9">
        <f t="shared" ca="1" si="160"/>
        <v>0.41</v>
      </c>
      <c r="J1308" s="1" t="str">
        <f t="shared" si="161"/>
        <v>July</v>
      </c>
      <c r="K1308" s="1">
        <f t="shared" si="162"/>
        <v>7</v>
      </c>
      <c r="L1308" s="1" t="str">
        <f t="shared" si="163"/>
        <v>2022</v>
      </c>
      <c r="M1308" s="1">
        <f t="shared" si="164"/>
        <v>31</v>
      </c>
      <c r="N1308" s="10">
        <f t="shared" si="165"/>
        <v>3</v>
      </c>
    </row>
    <row r="1309" spans="1:14" x14ac:dyDescent="0.25">
      <c r="A1309" s="7">
        <v>44773</v>
      </c>
      <c r="B1309" s="1" t="s">
        <v>51</v>
      </c>
      <c r="C1309" s="1" t="str">
        <f>VLOOKUP(B1309,Datos1!$F$1:$H$52,3,FALSE)</f>
        <v>Corporation</v>
      </c>
      <c r="D1309" s="1" t="str">
        <f ca="1">VLOOKUP(IF(RANDBETWEEN(1,100)&lt;=60, 1, IF(RANDBETWEEN(1,100)&lt;=75, 2, 3)),Datos1!$B$62:$C$64,2,FALSE)</f>
        <v>Contract Manufacturing</v>
      </c>
      <c r="E1309" s="1" t="str">
        <f ca="1">VLOOKUP(IF(RANDBETWEEN(1,100)&lt;=70, 1, IF(RANDBETWEEN(1,100)&lt;=70+10, 2, IF(RANDBETWEEN(1,100)&lt;=70+10+10, 3, IF(RANDBETWEEN(1,100)&lt;=70+10+10+10, 4, 5)))),Datos1!$B$66:$C$70,2,FALSE)</f>
        <v>Paid</v>
      </c>
      <c r="F1309" s="1" t="str">
        <f>VLOOKUP(B1309,Datos1!$F$1:$H$52,2,FALSE)</f>
        <v>California</v>
      </c>
      <c r="G1309" s="8">
        <f t="shared" ca="1" si="166"/>
        <v>1263586</v>
      </c>
      <c r="H1309" s="8">
        <f t="shared" ca="1" si="167"/>
        <v>404347.52</v>
      </c>
      <c r="I1309" s="9">
        <f t="shared" ca="1" si="160"/>
        <v>0.32</v>
      </c>
      <c r="J1309" s="1" t="str">
        <f t="shared" si="161"/>
        <v>July</v>
      </c>
      <c r="K1309" s="1">
        <f t="shared" si="162"/>
        <v>7</v>
      </c>
      <c r="L1309" s="1" t="str">
        <f t="shared" si="163"/>
        <v>2022</v>
      </c>
      <c r="M1309" s="1">
        <f t="shared" si="164"/>
        <v>31</v>
      </c>
      <c r="N1309" s="10">
        <f t="shared" si="165"/>
        <v>3</v>
      </c>
    </row>
    <row r="1310" spans="1:14" x14ac:dyDescent="0.25">
      <c r="A1310" s="7">
        <v>44774</v>
      </c>
      <c r="B1310" s="1" t="s">
        <v>55</v>
      </c>
      <c r="C1310" s="1" t="str">
        <f>VLOOKUP(B1310,Datos1!$F$1:$H$52,3,FALSE)</f>
        <v>Medium-sized business</v>
      </c>
      <c r="D1310" s="1" t="str">
        <f ca="1">VLOOKUP(IF(RANDBETWEEN(1,100)&lt;=60, 1, IF(RANDBETWEEN(1,100)&lt;=75, 2, 3)),Datos1!$B$62:$C$64,2,FALSE)</f>
        <v>FMCG</v>
      </c>
      <c r="E131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10" s="1" t="str">
        <f>VLOOKUP(B1310,Datos1!$F$1:$H$52,2,FALSE)</f>
        <v>Pensilvania</v>
      </c>
      <c r="G1310" s="8">
        <f t="shared" ca="1" si="166"/>
        <v>434807</v>
      </c>
      <c r="H1310" s="8">
        <f t="shared" ca="1" si="167"/>
        <v>178270.87</v>
      </c>
      <c r="I1310" s="9">
        <f t="shared" ca="1" si="160"/>
        <v>0.41</v>
      </c>
      <c r="J1310" s="1" t="str">
        <f t="shared" si="161"/>
        <v>August</v>
      </c>
      <c r="K1310" s="1">
        <f t="shared" si="162"/>
        <v>8</v>
      </c>
      <c r="L1310" s="1" t="str">
        <f t="shared" si="163"/>
        <v>2022</v>
      </c>
      <c r="M1310" s="1">
        <f t="shared" si="164"/>
        <v>32</v>
      </c>
      <c r="N1310" s="10">
        <f t="shared" si="165"/>
        <v>3</v>
      </c>
    </row>
    <row r="1311" spans="1:14" x14ac:dyDescent="0.25">
      <c r="A1311" s="7">
        <v>44775</v>
      </c>
      <c r="B1311" s="1" t="s">
        <v>23</v>
      </c>
      <c r="C1311" s="1" t="str">
        <f>VLOOKUP(B1311,Datos1!$F$1:$H$52,3,FALSE)</f>
        <v>Corporation</v>
      </c>
      <c r="D1311" s="1" t="str">
        <f ca="1">VLOOKUP(IF(RANDBETWEEN(1,100)&lt;=60, 1, IF(RANDBETWEEN(1,100)&lt;=75, 2, 3)),Datos1!$B$62:$C$64,2,FALSE)</f>
        <v>FMCG</v>
      </c>
      <c r="E1311" s="1" t="str">
        <f ca="1">VLOOKUP(IF(RANDBETWEEN(1,100)&lt;=70, 1, IF(RANDBETWEEN(1,100)&lt;=70+10, 2, IF(RANDBETWEEN(1,100)&lt;=70+10+10, 3, IF(RANDBETWEEN(1,100)&lt;=70+10+10+10, 4, 5)))),Datos1!$B$66:$C$70,2,FALSE)</f>
        <v>Paid</v>
      </c>
      <c r="F1311" s="1" t="str">
        <f>VLOOKUP(B1311,Datos1!$F$1:$H$52,2,FALSE)</f>
        <v>Nueva Jersey</v>
      </c>
      <c r="G1311" s="8">
        <f t="shared" ca="1" si="166"/>
        <v>539330</v>
      </c>
      <c r="H1311" s="8">
        <f t="shared" ca="1" si="167"/>
        <v>302024.80000000005</v>
      </c>
      <c r="I1311" s="9">
        <f t="shared" ca="1" si="160"/>
        <v>0.56000000000000005</v>
      </c>
      <c r="J1311" s="1" t="str">
        <f t="shared" si="161"/>
        <v>August</v>
      </c>
      <c r="K1311" s="1">
        <f t="shared" si="162"/>
        <v>8</v>
      </c>
      <c r="L1311" s="1" t="str">
        <f t="shared" si="163"/>
        <v>2022</v>
      </c>
      <c r="M1311" s="1">
        <f t="shared" si="164"/>
        <v>32</v>
      </c>
      <c r="N1311" s="10">
        <f t="shared" si="165"/>
        <v>3</v>
      </c>
    </row>
    <row r="1312" spans="1:14" x14ac:dyDescent="0.25">
      <c r="A1312" s="7">
        <v>44776</v>
      </c>
      <c r="B1312" s="1" t="s">
        <v>27</v>
      </c>
      <c r="C1312" s="1" t="str">
        <f>VLOOKUP(B1312,Datos1!$F$1:$H$52,3,FALSE)</f>
        <v>Corporation</v>
      </c>
      <c r="D1312" s="1" t="str">
        <f ca="1">VLOOKUP(IF(RANDBETWEEN(1,100)&lt;=60, 1, IF(RANDBETWEEN(1,100)&lt;=75, 2, 3)),Datos1!$B$62:$C$64,2,FALSE)</f>
        <v>FMCG</v>
      </c>
      <c r="E1312" s="1" t="str">
        <f ca="1">VLOOKUP(IF(RANDBETWEEN(1,100)&lt;=70, 1, IF(RANDBETWEEN(1,100)&lt;=70+10, 2, IF(RANDBETWEEN(1,100)&lt;=70+10+10, 3, IF(RANDBETWEEN(1,100)&lt;=70+10+10+10, 4, 5)))),Datos1!$B$66:$C$70,2,FALSE)</f>
        <v>Paid</v>
      </c>
      <c r="F1312" s="1" t="str">
        <f>VLOOKUP(B1312,Datos1!$F$1:$H$52,2,FALSE)</f>
        <v>Virginia</v>
      </c>
      <c r="G1312" s="8">
        <f t="shared" ca="1" si="166"/>
        <v>1256689</v>
      </c>
      <c r="H1312" s="8">
        <f t="shared" ca="1" si="167"/>
        <v>477541.82</v>
      </c>
      <c r="I1312" s="9">
        <f t="shared" ca="1" si="160"/>
        <v>0.38</v>
      </c>
      <c r="J1312" s="1" t="str">
        <f t="shared" si="161"/>
        <v>August</v>
      </c>
      <c r="K1312" s="1">
        <f t="shared" si="162"/>
        <v>8</v>
      </c>
      <c r="L1312" s="1" t="str">
        <f t="shared" si="163"/>
        <v>2022</v>
      </c>
      <c r="M1312" s="1">
        <f t="shared" si="164"/>
        <v>32</v>
      </c>
      <c r="N1312" s="10">
        <f t="shared" si="165"/>
        <v>3</v>
      </c>
    </row>
    <row r="1313" spans="1:14" x14ac:dyDescent="0.25">
      <c r="A1313" s="7">
        <v>44777</v>
      </c>
      <c r="B1313" s="1" t="s">
        <v>58</v>
      </c>
      <c r="C1313" s="1" t="str">
        <f>VLOOKUP(B1313,Datos1!$F$1:$H$52,3,FALSE)</f>
        <v>Corporation</v>
      </c>
      <c r="D1313" s="1" t="str">
        <f ca="1">VLOOKUP(IF(RANDBETWEEN(1,100)&lt;=60, 1, IF(RANDBETWEEN(1,100)&lt;=75, 2, 3)),Datos1!$B$62:$C$64,2,FALSE)</f>
        <v>FMCG</v>
      </c>
      <c r="E1313" s="1" t="str">
        <f ca="1">VLOOKUP(IF(RANDBETWEEN(1,100)&lt;=70, 1, IF(RANDBETWEEN(1,100)&lt;=70+10, 2, IF(RANDBETWEEN(1,100)&lt;=70+10+10, 3, IF(RANDBETWEEN(1,100)&lt;=70+10+10+10, 4, 5)))),Datos1!$B$66:$C$70,2,FALSE)</f>
        <v>Paid</v>
      </c>
      <c r="F1313" s="1" t="str">
        <f>VLOOKUP(B1313,Datos1!$F$1:$H$52,2,FALSE)</f>
        <v>Míchigan</v>
      </c>
      <c r="G1313" s="8">
        <f t="shared" ca="1" si="166"/>
        <v>964826</v>
      </c>
      <c r="H1313" s="8">
        <f t="shared" ca="1" si="167"/>
        <v>588543.86</v>
      </c>
      <c r="I1313" s="9">
        <f t="shared" ca="1" si="160"/>
        <v>0.61</v>
      </c>
      <c r="J1313" s="1" t="str">
        <f t="shared" si="161"/>
        <v>August</v>
      </c>
      <c r="K1313" s="1">
        <f t="shared" si="162"/>
        <v>8</v>
      </c>
      <c r="L1313" s="1" t="str">
        <f t="shared" si="163"/>
        <v>2022</v>
      </c>
      <c r="M1313" s="1">
        <f t="shared" si="164"/>
        <v>32</v>
      </c>
      <c r="N1313" s="10">
        <f t="shared" si="165"/>
        <v>3</v>
      </c>
    </row>
    <row r="1314" spans="1:14" x14ac:dyDescent="0.25">
      <c r="A1314" s="7">
        <v>44778</v>
      </c>
      <c r="B1314" s="1" t="s">
        <v>43</v>
      </c>
      <c r="C1314" s="1" t="str">
        <f>VLOOKUP(B1314,Datos1!$F$1:$H$52,3,FALSE)</f>
        <v>Corporation</v>
      </c>
      <c r="D1314" s="1" t="str">
        <f ca="1">VLOOKUP(IF(RANDBETWEEN(1,100)&lt;=60, 1, IF(RANDBETWEEN(1,100)&lt;=75, 2, 3)),Datos1!$B$62:$C$64,2,FALSE)</f>
        <v>FMCG</v>
      </c>
      <c r="E1314" s="1" t="str">
        <f ca="1">VLOOKUP(IF(RANDBETWEEN(1,100)&lt;=70, 1, IF(RANDBETWEEN(1,100)&lt;=70+10, 2, IF(RANDBETWEEN(1,100)&lt;=70+10+10, 3, IF(RANDBETWEEN(1,100)&lt;=70+10+10+10, 4, 5)))),Datos1!$B$66:$C$70,2,FALSE)</f>
        <v>Paid</v>
      </c>
      <c r="F1314" s="1" t="str">
        <f>VLOOKUP(B1314,Datos1!$F$1:$H$52,2,FALSE)</f>
        <v>Massachusetts</v>
      </c>
      <c r="G1314" s="8">
        <f t="shared" ca="1" si="166"/>
        <v>1117801</v>
      </c>
      <c r="H1314" s="8">
        <f t="shared" ca="1" si="167"/>
        <v>614790.55000000005</v>
      </c>
      <c r="I1314" s="9">
        <f t="shared" ca="1" si="160"/>
        <v>0.55000000000000004</v>
      </c>
      <c r="J1314" s="1" t="str">
        <f t="shared" si="161"/>
        <v>August</v>
      </c>
      <c r="K1314" s="1">
        <f t="shared" si="162"/>
        <v>8</v>
      </c>
      <c r="L1314" s="1" t="str">
        <f t="shared" si="163"/>
        <v>2022</v>
      </c>
      <c r="M1314" s="1">
        <f t="shared" si="164"/>
        <v>32</v>
      </c>
      <c r="N1314" s="10">
        <f t="shared" si="165"/>
        <v>3</v>
      </c>
    </row>
    <row r="1315" spans="1:14" x14ac:dyDescent="0.25">
      <c r="A1315" s="7">
        <v>44779</v>
      </c>
      <c r="B1315" s="1" t="s">
        <v>10</v>
      </c>
      <c r="C1315" s="1" t="str">
        <f>VLOOKUP(B1315,Datos1!$F$1:$H$52,3,FALSE)</f>
        <v>Corporation</v>
      </c>
      <c r="D1315" s="1" t="str">
        <f ca="1">VLOOKUP(IF(RANDBETWEEN(1,100)&lt;=60, 1, IF(RANDBETWEEN(1,100)&lt;=75, 2, 3)),Datos1!$B$62:$C$64,2,FALSE)</f>
        <v>FMCG</v>
      </c>
      <c r="E131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15" s="1" t="str">
        <f>VLOOKUP(B1315,Datos1!$F$1:$H$52,2,FALSE)</f>
        <v>Texas</v>
      </c>
      <c r="G1315" s="8">
        <f t="shared" ca="1" si="166"/>
        <v>1509371</v>
      </c>
      <c r="H1315" s="8">
        <f t="shared" ca="1" si="167"/>
        <v>754685.5</v>
      </c>
      <c r="I1315" s="9">
        <f t="shared" ca="1" si="160"/>
        <v>0.5</v>
      </c>
      <c r="J1315" s="1" t="str">
        <f t="shared" si="161"/>
        <v>August</v>
      </c>
      <c r="K1315" s="1">
        <f t="shared" si="162"/>
        <v>8</v>
      </c>
      <c r="L1315" s="1" t="str">
        <f t="shared" si="163"/>
        <v>2022</v>
      </c>
      <c r="M1315" s="1">
        <f t="shared" si="164"/>
        <v>32</v>
      </c>
      <c r="N1315" s="10">
        <f t="shared" si="165"/>
        <v>3</v>
      </c>
    </row>
    <row r="1316" spans="1:14" x14ac:dyDescent="0.25">
      <c r="A1316" s="7">
        <v>44780</v>
      </c>
      <c r="B1316" s="1" t="s">
        <v>19</v>
      </c>
      <c r="C1316" s="1" t="str">
        <f>VLOOKUP(B1316,Datos1!$F$1:$H$52,3,FALSE)</f>
        <v>Corporation</v>
      </c>
      <c r="D1316" s="1" t="str">
        <f ca="1">VLOOKUP(IF(RANDBETWEEN(1,100)&lt;=60, 1, IF(RANDBETWEEN(1,100)&lt;=75, 2, 3)),Datos1!$B$62:$C$64,2,FALSE)</f>
        <v>FMCG</v>
      </c>
      <c r="E131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16" s="1" t="str">
        <f>VLOOKUP(B1316,Datos1!$F$1:$H$52,2,FALSE)</f>
        <v>Virginia</v>
      </c>
      <c r="G1316" s="8">
        <f t="shared" ca="1" si="166"/>
        <v>1713137</v>
      </c>
      <c r="H1316" s="8">
        <f t="shared" ca="1" si="167"/>
        <v>822305.76</v>
      </c>
      <c r="I1316" s="9">
        <f t="shared" ca="1" si="160"/>
        <v>0.48</v>
      </c>
      <c r="J1316" s="1" t="str">
        <f t="shared" si="161"/>
        <v>August</v>
      </c>
      <c r="K1316" s="1">
        <f t="shared" si="162"/>
        <v>8</v>
      </c>
      <c r="L1316" s="1" t="str">
        <f t="shared" si="163"/>
        <v>2022</v>
      </c>
      <c r="M1316" s="1">
        <f t="shared" si="164"/>
        <v>32</v>
      </c>
      <c r="N1316" s="10">
        <f t="shared" si="165"/>
        <v>3</v>
      </c>
    </row>
    <row r="1317" spans="1:14" x14ac:dyDescent="0.25">
      <c r="A1317" s="7">
        <v>44781</v>
      </c>
      <c r="B1317" s="1" t="s">
        <v>55</v>
      </c>
      <c r="C1317" s="1" t="str">
        <f>VLOOKUP(B1317,Datos1!$F$1:$H$52,3,FALSE)</f>
        <v>Medium-sized business</v>
      </c>
      <c r="D1317" s="1" t="str">
        <f ca="1">VLOOKUP(IF(RANDBETWEEN(1,100)&lt;=60, 1, IF(RANDBETWEEN(1,100)&lt;=75, 2, 3)),Datos1!$B$62:$C$64,2,FALSE)</f>
        <v>Contract Manufacturing</v>
      </c>
      <c r="E1317" s="1" t="str">
        <f ca="1">VLOOKUP(IF(RANDBETWEEN(1,100)&lt;=70, 1, IF(RANDBETWEEN(1,100)&lt;=70+10, 2, IF(RANDBETWEEN(1,100)&lt;=70+10+10, 3, IF(RANDBETWEEN(1,100)&lt;=70+10+10+10, 4, 5)))),Datos1!$B$66:$C$70,2,FALSE)</f>
        <v>Paid</v>
      </c>
      <c r="F1317" s="1" t="str">
        <f>VLOOKUP(B1317,Datos1!$F$1:$H$52,2,FALSE)</f>
        <v>Pensilvania</v>
      </c>
      <c r="G1317" s="8">
        <f t="shared" ca="1" si="166"/>
        <v>493354</v>
      </c>
      <c r="H1317" s="8">
        <f t="shared" ca="1" si="167"/>
        <v>177607.44</v>
      </c>
      <c r="I1317" s="9">
        <f t="shared" ca="1" si="160"/>
        <v>0.36</v>
      </c>
      <c r="J1317" s="1" t="str">
        <f t="shared" si="161"/>
        <v>August</v>
      </c>
      <c r="K1317" s="1">
        <f t="shared" si="162"/>
        <v>8</v>
      </c>
      <c r="L1317" s="1" t="str">
        <f t="shared" si="163"/>
        <v>2022</v>
      </c>
      <c r="M1317" s="1">
        <f t="shared" si="164"/>
        <v>33</v>
      </c>
      <c r="N1317" s="10">
        <f t="shared" si="165"/>
        <v>3</v>
      </c>
    </row>
    <row r="1318" spans="1:14" x14ac:dyDescent="0.25">
      <c r="A1318" s="7">
        <v>44782</v>
      </c>
      <c r="B1318" s="1" t="s">
        <v>62</v>
      </c>
      <c r="C1318" s="1" t="str">
        <f>VLOOKUP(B1318,Datos1!$F$1:$H$52,3,FALSE)</f>
        <v>Corporation</v>
      </c>
      <c r="D1318" s="1" t="str">
        <f ca="1">VLOOKUP(IF(RANDBETWEEN(1,100)&lt;=60, 1, IF(RANDBETWEEN(1,100)&lt;=75, 2, 3)),Datos1!$B$62:$C$64,2,FALSE)</f>
        <v>FMCG</v>
      </c>
      <c r="E1318" s="1" t="str">
        <f ca="1">VLOOKUP(IF(RANDBETWEEN(1,100)&lt;=70, 1, IF(RANDBETWEEN(1,100)&lt;=70+10, 2, IF(RANDBETWEEN(1,100)&lt;=70+10+10, 3, IF(RANDBETWEEN(1,100)&lt;=70+10+10+10, 4, 5)))),Datos1!$B$66:$C$70,2,FALSE)</f>
        <v>Paid</v>
      </c>
      <c r="F1318" s="1" t="str">
        <f>VLOOKUP(B1318,Datos1!$F$1:$H$52,2,FALSE)</f>
        <v>Arizona</v>
      </c>
      <c r="G1318" s="8">
        <f t="shared" ca="1" si="166"/>
        <v>1315015</v>
      </c>
      <c r="H1318" s="8">
        <f t="shared" ca="1" si="167"/>
        <v>473405.39999999997</v>
      </c>
      <c r="I1318" s="9">
        <f t="shared" ca="1" si="160"/>
        <v>0.36</v>
      </c>
      <c r="J1318" s="1" t="str">
        <f t="shared" si="161"/>
        <v>August</v>
      </c>
      <c r="K1318" s="1">
        <f t="shared" si="162"/>
        <v>8</v>
      </c>
      <c r="L1318" s="1" t="str">
        <f t="shared" si="163"/>
        <v>2022</v>
      </c>
      <c r="M1318" s="1">
        <f t="shared" si="164"/>
        <v>33</v>
      </c>
      <c r="N1318" s="10">
        <f t="shared" si="165"/>
        <v>3</v>
      </c>
    </row>
    <row r="1319" spans="1:14" x14ac:dyDescent="0.25">
      <c r="A1319" s="7">
        <v>44783</v>
      </c>
      <c r="B1319" s="1" t="s">
        <v>54</v>
      </c>
      <c r="C1319" s="1" t="str">
        <f>VLOOKUP(B1319,Datos1!$F$1:$H$52,3,FALSE)</f>
        <v>Small business</v>
      </c>
      <c r="D1319" s="1" t="str">
        <f ca="1">VLOOKUP(IF(RANDBETWEEN(1,100)&lt;=60, 1, IF(RANDBETWEEN(1,100)&lt;=75, 2, 3)),Datos1!$B$62:$C$64,2,FALSE)</f>
        <v>FMCG</v>
      </c>
      <c r="E1319" s="1" t="str">
        <f ca="1">VLOOKUP(IF(RANDBETWEEN(1,100)&lt;=70, 1, IF(RANDBETWEEN(1,100)&lt;=70+10, 2, IF(RANDBETWEEN(1,100)&lt;=70+10+10, 3, IF(RANDBETWEEN(1,100)&lt;=70+10+10+10, 4, 5)))),Datos1!$B$66:$C$70,2,FALSE)</f>
        <v>Paid</v>
      </c>
      <c r="F1319" s="1" t="str">
        <f>VLOOKUP(B1319,Datos1!$F$1:$H$52,2,FALSE)</f>
        <v>Nueva York</v>
      </c>
      <c r="G1319" s="8">
        <f t="shared" ca="1" si="166"/>
        <v>234521</v>
      </c>
      <c r="H1319" s="8">
        <f t="shared" ca="1" si="167"/>
        <v>150093.44</v>
      </c>
      <c r="I1319" s="9">
        <f t="shared" ca="1" si="160"/>
        <v>0.64</v>
      </c>
      <c r="J1319" s="1" t="str">
        <f t="shared" si="161"/>
        <v>August</v>
      </c>
      <c r="K1319" s="1">
        <f t="shared" si="162"/>
        <v>8</v>
      </c>
      <c r="L1319" s="1" t="str">
        <f t="shared" si="163"/>
        <v>2022</v>
      </c>
      <c r="M1319" s="1">
        <f t="shared" si="164"/>
        <v>33</v>
      </c>
      <c r="N1319" s="10">
        <f t="shared" si="165"/>
        <v>3</v>
      </c>
    </row>
    <row r="1320" spans="1:14" x14ac:dyDescent="0.25">
      <c r="A1320" s="7">
        <v>44784</v>
      </c>
      <c r="B1320" s="1" t="s">
        <v>44</v>
      </c>
      <c r="C1320" s="1" t="str">
        <f>VLOOKUP(B1320,Datos1!$F$1:$H$52,3,FALSE)</f>
        <v>Corporation</v>
      </c>
      <c r="D1320" s="1" t="str">
        <f ca="1">VLOOKUP(IF(RANDBETWEEN(1,100)&lt;=60, 1, IF(RANDBETWEEN(1,100)&lt;=75, 2, 3)),Datos1!$B$62:$C$64,2,FALSE)</f>
        <v>Industrial cereal products</v>
      </c>
      <c r="E1320" s="1" t="str">
        <f ca="1">VLOOKUP(IF(RANDBETWEEN(1,100)&lt;=70, 1, IF(RANDBETWEEN(1,100)&lt;=70+10, 2, IF(RANDBETWEEN(1,100)&lt;=70+10+10, 3, IF(RANDBETWEEN(1,100)&lt;=70+10+10+10, 4, 5)))),Datos1!$B$66:$C$70,2,FALSE)</f>
        <v>Overdue</v>
      </c>
      <c r="F1320" s="1" t="str">
        <f>VLOOKUP(B1320,Datos1!$F$1:$H$52,2,FALSE)</f>
        <v>Arizona</v>
      </c>
      <c r="G1320" s="8">
        <f t="shared" ca="1" si="166"/>
        <v>1563042</v>
      </c>
      <c r="H1320" s="8">
        <f t="shared" ca="1" si="167"/>
        <v>453282.18</v>
      </c>
      <c r="I1320" s="9">
        <f t="shared" ca="1" si="160"/>
        <v>0.28999999999999998</v>
      </c>
      <c r="J1320" s="1" t="str">
        <f t="shared" si="161"/>
        <v>August</v>
      </c>
      <c r="K1320" s="1">
        <f t="shared" si="162"/>
        <v>8</v>
      </c>
      <c r="L1320" s="1" t="str">
        <f t="shared" si="163"/>
        <v>2022</v>
      </c>
      <c r="M1320" s="1">
        <f t="shared" si="164"/>
        <v>33</v>
      </c>
      <c r="N1320" s="10">
        <f t="shared" si="165"/>
        <v>3</v>
      </c>
    </row>
    <row r="1321" spans="1:14" x14ac:dyDescent="0.25">
      <c r="A1321" s="7">
        <v>44785</v>
      </c>
      <c r="B1321" s="1" t="s">
        <v>29</v>
      </c>
      <c r="C1321" s="1" t="str">
        <f>VLOOKUP(B1321,Datos1!$F$1:$H$52,3,FALSE)</f>
        <v>Corporation</v>
      </c>
      <c r="D1321" s="1" t="str">
        <f ca="1">VLOOKUP(IF(RANDBETWEEN(1,100)&lt;=60, 1, IF(RANDBETWEEN(1,100)&lt;=75, 2, 3)),Datos1!$B$62:$C$64,2,FALSE)</f>
        <v>Contract Manufacturing</v>
      </c>
      <c r="E132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21" s="1" t="str">
        <f>VLOOKUP(B1321,Datos1!$F$1:$H$52,2,FALSE)</f>
        <v>Florida</v>
      </c>
      <c r="G1321" s="8">
        <f t="shared" ca="1" si="166"/>
        <v>1752146</v>
      </c>
      <c r="H1321" s="8">
        <f t="shared" ca="1" si="167"/>
        <v>525643.79999999993</v>
      </c>
      <c r="I1321" s="9">
        <f t="shared" ca="1" si="160"/>
        <v>0.3</v>
      </c>
      <c r="J1321" s="1" t="str">
        <f t="shared" si="161"/>
        <v>August</v>
      </c>
      <c r="K1321" s="1">
        <f t="shared" si="162"/>
        <v>8</v>
      </c>
      <c r="L1321" s="1" t="str">
        <f t="shared" si="163"/>
        <v>2022</v>
      </c>
      <c r="M1321" s="1">
        <f t="shared" si="164"/>
        <v>33</v>
      </c>
      <c r="N1321" s="10">
        <f t="shared" si="165"/>
        <v>3</v>
      </c>
    </row>
    <row r="1322" spans="1:14" x14ac:dyDescent="0.25">
      <c r="A1322" s="7">
        <v>44786</v>
      </c>
      <c r="B1322" s="1" t="s">
        <v>52</v>
      </c>
      <c r="C1322" s="1" t="str">
        <f>VLOOKUP(B1322,Datos1!$F$1:$H$52,3,FALSE)</f>
        <v>Corporation</v>
      </c>
      <c r="D1322" s="1" t="str">
        <f ca="1">VLOOKUP(IF(RANDBETWEEN(1,100)&lt;=60, 1, IF(RANDBETWEEN(1,100)&lt;=75, 2, 3)),Datos1!$B$62:$C$64,2,FALSE)</f>
        <v>Industrial cereal products</v>
      </c>
      <c r="E132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22" s="1" t="str">
        <f>VLOOKUP(B1322,Datos1!$F$1:$H$52,2,FALSE)</f>
        <v>Texas</v>
      </c>
      <c r="G1322" s="8">
        <f t="shared" ca="1" si="166"/>
        <v>1753652</v>
      </c>
      <c r="H1322" s="8">
        <f t="shared" ca="1" si="167"/>
        <v>385803.44</v>
      </c>
      <c r="I1322" s="9">
        <f t="shared" ca="1" si="160"/>
        <v>0.22</v>
      </c>
      <c r="J1322" s="1" t="str">
        <f t="shared" si="161"/>
        <v>August</v>
      </c>
      <c r="K1322" s="1">
        <f t="shared" si="162"/>
        <v>8</v>
      </c>
      <c r="L1322" s="1" t="str">
        <f t="shared" si="163"/>
        <v>2022</v>
      </c>
      <c r="M1322" s="1">
        <f t="shared" si="164"/>
        <v>33</v>
      </c>
      <c r="N1322" s="10">
        <f t="shared" si="165"/>
        <v>3</v>
      </c>
    </row>
    <row r="1323" spans="1:14" x14ac:dyDescent="0.25">
      <c r="A1323" s="7">
        <v>44787</v>
      </c>
      <c r="B1323" s="1" t="s">
        <v>36</v>
      </c>
      <c r="C1323" s="1" t="str">
        <f>VLOOKUP(B1323,Datos1!$F$1:$H$52,3,FALSE)</f>
        <v>Medium-sized business</v>
      </c>
      <c r="D1323" s="1" t="str">
        <f ca="1">VLOOKUP(IF(RANDBETWEEN(1,100)&lt;=60, 1, IF(RANDBETWEEN(1,100)&lt;=75, 2, 3)),Datos1!$B$62:$C$64,2,FALSE)</f>
        <v>FMCG</v>
      </c>
      <c r="E1323" s="1" t="str">
        <f ca="1">VLOOKUP(IF(RANDBETWEEN(1,100)&lt;=70, 1, IF(RANDBETWEEN(1,100)&lt;=70+10, 2, IF(RANDBETWEEN(1,100)&lt;=70+10+10, 3, IF(RANDBETWEEN(1,100)&lt;=70+10+10+10, 4, 5)))),Datos1!$B$66:$C$70,2,FALSE)</f>
        <v>Paid</v>
      </c>
      <c r="F1323" s="1" t="str">
        <f>VLOOKUP(B1323,Datos1!$F$1:$H$52,2,FALSE)</f>
        <v>Arizona</v>
      </c>
      <c r="G1323" s="8">
        <f t="shared" ca="1" si="166"/>
        <v>390272</v>
      </c>
      <c r="H1323" s="8">
        <f t="shared" ca="1" si="167"/>
        <v>175622.39999999999</v>
      </c>
      <c r="I1323" s="9">
        <f t="shared" ca="1" si="160"/>
        <v>0.45</v>
      </c>
      <c r="J1323" s="1" t="str">
        <f t="shared" si="161"/>
        <v>August</v>
      </c>
      <c r="K1323" s="1">
        <f t="shared" si="162"/>
        <v>8</v>
      </c>
      <c r="L1323" s="1" t="str">
        <f t="shared" si="163"/>
        <v>2022</v>
      </c>
      <c r="M1323" s="1">
        <f t="shared" si="164"/>
        <v>33</v>
      </c>
      <c r="N1323" s="10">
        <f t="shared" si="165"/>
        <v>3</v>
      </c>
    </row>
    <row r="1324" spans="1:14" x14ac:dyDescent="0.25">
      <c r="A1324" s="7">
        <v>44788</v>
      </c>
      <c r="B1324" s="1" t="s">
        <v>31</v>
      </c>
      <c r="C1324" s="1" t="str">
        <f>VLOOKUP(B1324,Datos1!$F$1:$H$52,3,FALSE)</f>
        <v>Small business</v>
      </c>
      <c r="D1324" s="1" t="str">
        <f ca="1">VLOOKUP(IF(RANDBETWEEN(1,100)&lt;=60, 1, IF(RANDBETWEEN(1,100)&lt;=75, 2, 3)),Datos1!$B$62:$C$64,2,FALSE)</f>
        <v>Contract Manufacturing</v>
      </c>
      <c r="E132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24" s="1" t="str">
        <f>VLOOKUP(B1324,Datos1!$F$1:$H$52,2,FALSE)</f>
        <v>Georgia</v>
      </c>
      <c r="G1324" s="8">
        <f t="shared" ca="1" si="166"/>
        <v>238220</v>
      </c>
      <c r="H1324" s="8">
        <f t="shared" ca="1" si="167"/>
        <v>92905.8</v>
      </c>
      <c r="I1324" s="9">
        <f t="shared" ca="1" si="160"/>
        <v>0.39</v>
      </c>
      <c r="J1324" s="1" t="str">
        <f t="shared" si="161"/>
        <v>August</v>
      </c>
      <c r="K1324" s="1">
        <f t="shared" si="162"/>
        <v>8</v>
      </c>
      <c r="L1324" s="1" t="str">
        <f t="shared" si="163"/>
        <v>2022</v>
      </c>
      <c r="M1324" s="1">
        <f t="shared" si="164"/>
        <v>34</v>
      </c>
      <c r="N1324" s="10">
        <f t="shared" si="165"/>
        <v>3</v>
      </c>
    </row>
    <row r="1325" spans="1:14" x14ac:dyDescent="0.25">
      <c r="A1325" s="7">
        <v>44789</v>
      </c>
      <c r="B1325" s="1" t="s">
        <v>54</v>
      </c>
      <c r="C1325" s="1" t="str">
        <f>VLOOKUP(B1325,Datos1!$F$1:$H$52,3,FALSE)</f>
        <v>Small business</v>
      </c>
      <c r="D1325" s="1" t="str">
        <f ca="1">VLOOKUP(IF(RANDBETWEEN(1,100)&lt;=60, 1, IF(RANDBETWEEN(1,100)&lt;=75, 2, 3)),Datos1!$B$62:$C$64,2,FALSE)</f>
        <v>FMCG</v>
      </c>
      <c r="E132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25" s="1" t="str">
        <f>VLOOKUP(B1325,Datos1!$F$1:$H$52,2,FALSE)</f>
        <v>Nueva York</v>
      </c>
      <c r="G1325" s="8">
        <f t="shared" ca="1" si="166"/>
        <v>128786</v>
      </c>
      <c r="H1325" s="8">
        <f t="shared" ca="1" si="167"/>
        <v>66968.72</v>
      </c>
      <c r="I1325" s="9">
        <f t="shared" ca="1" si="160"/>
        <v>0.52</v>
      </c>
      <c r="J1325" s="1" t="str">
        <f t="shared" si="161"/>
        <v>August</v>
      </c>
      <c r="K1325" s="1">
        <f t="shared" si="162"/>
        <v>8</v>
      </c>
      <c r="L1325" s="1" t="str">
        <f t="shared" si="163"/>
        <v>2022</v>
      </c>
      <c r="M1325" s="1">
        <f t="shared" si="164"/>
        <v>34</v>
      </c>
      <c r="N1325" s="10">
        <f t="shared" si="165"/>
        <v>3</v>
      </c>
    </row>
    <row r="1326" spans="1:14" x14ac:dyDescent="0.25">
      <c r="A1326" s="7">
        <v>44790</v>
      </c>
      <c r="B1326" s="1" t="s">
        <v>31</v>
      </c>
      <c r="C1326" s="1" t="str">
        <f>VLOOKUP(B1326,Datos1!$F$1:$H$52,3,FALSE)</f>
        <v>Small business</v>
      </c>
      <c r="D1326" s="1" t="str">
        <f ca="1">VLOOKUP(IF(RANDBETWEEN(1,100)&lt;=60, 1, IF(RANDBETWEEN(1,100)&lt;=75, 2, 3)),Datos1!$B$62:$C$64,2,FALSE)</f>
        <v>Industrial cereal products</v>
      </c>
      <c r="E132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26" s="1" t="str">
        <f>VLOOKUP(B1326,Datos1!$F$1:$H$52,2,FALSE)</f>
        <v>Georgia</v>
      </c>
      <c r="G1326" s="8">
        <f t="shared" ca="1" si="166"/>
        <v>225811</v>
      </c>
      <c r="H1326" s="8">
        <f t="shared" ca="1" si="167"/>
        <v>63227.080000000009</v>
      </c>
      <c r="I1326" s="9">
        <f t="shared" ca="1" si="160"/>
        <v>0.28000000000000003</v>
      </c>
      <c r="J1326" s="1" t="str">
        <f t="shared" si="161"/>
        <v>August</v>
      </c>
      <c r="K1326" s="1">
        <f t="shared" si="162"/>
        <v>8</v>
      </c>
      <c r="L1326" s="1" t="str">
        <f t="shared" si="163"/>
        <v>2022</v>
      </c>
      <c r="M1326" s="1">
        <f t="shared" si="164"/>
        <v>34</v>
      </c>
      <c r="N1326" s="10">
        <f t="shared" si="165"/>
        <v>3</v>
      </c>
    </row>
    <row r="1327" spans="1:14" x14ac:dyDescent="0.25">
      <c r="A1327" s="7">
        <v>44791</v>
      </c>
      <c r="B1327" s="1" t="s">
        <v>54</v>
      </c>
      <c r="C1327" s="1" t="str">
        <f>VLOOKUP(B1327,Datos1!$F$1:$H$52,3,FALSE)</f>
        <v>Small business</v>
      </c>
      <c r="D1327" s="1" t="str">
        <f ca="1">VLOOKUP(IF(RANDBETWEEN(1,100)&lt;=60, 1, IF(RANDBETWEEN(1,100)&lt;=75, 2, 3)),Datos1!$B$62:$C$64,2,FALSE)</f>
        <v>FMCG</v>
      </c>
      <c r="E1327" s="1" t="str">
        <f ca="1">VLOOKUP(IF(RANDBETWEEN(1,100)&lt;=70, 1, IF(RANDBETWEEN(1,100)&lt;=70+10, 2, IF(RANDBETWEEN(1,100)&lt;=70+10+10, 3, IF(RANDBETWEEN(1,100)&lt;=70+10+10+10, 4, 5)))),Datos1!$B$66:$C$70,2,FALSE)</f>
        <v>Paid</v>
      </c>
      <c r="F1327" s="1" t="str">
        <f>VLOOKUP(B1327,Datos1!$F$1:$H$52,2,FALSE)</f>
        <v>Nueva York</v>
      </c>
      <c r="G1327" s="8">
        <f t="shared" ca="1" si="166"/>
        <v>150032</v>
      </c>
      <c r="H1327" s="8">
        <f t="shared" ca="1" si="167"/>
        <v>55511.839999999997</v>
      </c>
      <c r="I1327" s="9">
        <f t="shared" ca="1" si="160"/>
        <v>0.37</v>
      </c>
      <c r="J1327" s="1" t="str">
        <f t="shared" si="161"/>
        <v>August</v>
      </c>
      <c r="K1327" s="1">
        <f t="shared" si="162"/>
        <v>8</v>
      </c>
      <c r="L1327" s="1" t="str">
        <f t="shared" si="163"/>
        <v>2022</v>
      </c>
      <c r="M1327" s="1">
        <f t="shared" si="164"/>
        <v>34</v>
      </c>
      <c r="N1327" s="10">
        <f t="shared" si="165"/>
        <v>3</v>
      </c>
    </row>
    <row r="1328" spans="1:14" x14ac:dyDescent="0.25">
      <c r="A1328" s="7">
        <v>44792</v>
      </c>
      <c r="B1328" s="1" t="s">
        <v>58</v>
      </c>
      <c r="C1328" s="1" t="str">
        <f>VLOOKUP(B1328,Datos1!$F$1:$H$52,3,FALSE)</f>
        <v>Corporation</v>
      </c>
      <c r="D1328" s="1" t="str">
        <f ca="1">VLOOKUP(IF(RANDBETWEEN(1,100)&lt;=60, 1, IF(RANDBETWEEN(1,100)&lt;=75, 2, 3)),Datos1!$B$62:$C$64,2,FALSE)</f>
        <v>FMCG</v>
      </c>
      <c r="E1328" s="1" t="str">
        <f ca="1">VLOOKUP(IF(RANDBETWEEN(1,100)&lt;=70, 1, IF(RANDBETWEEN(1,100)&lt;=70+10, 2, IF(RANDBETWEEN(1,100)&lt;=70+10+10, 3, IF(RANDBETWEEN(1,100)&lt;=70+10+10+10, 4, 5)))),Datos1!$B$66:$C$70,2,FALSE)</f>
        <v>Paid</v>
      </c>
      <c r="F1328" s="1" t="str">
        <f>VLOOKUP(B1328,Datos1!$F$1:$H$52,2,FALSE)</f>
        <v>Míchigan</v>
      </c>
      <c r="G1328" s="8">
        <f t="shared" ca="1" si="166"/>
        <v>644428</v>
      </c>
      <c r="H1328" s="8">
        <f t="shared" ca="1" si="167"/>
        <v>238438.36</v>
      </c>
      <c r="I1328" s="9">
        <f t="shared" ca="1" si="160"/>
        <v>0.37</v>
      </c>
      <c r="J1328" s="1" t="str">
        <f t="shared" si="161"/>
        <v>August</v>
      </c>
      <c r="K1328" s="1">
        <f t="shared" si="162"/>
        <v>8</v>
      </c>
      <c r="L1328" s="1" t="str">
        <f t="shared" si="163"/>
        <v>2022</v>
      </c>
      <c r="M1328" s="1">
        <f t="shared" si="164"/>
        <v>34</v>
      </c>
      <c r="N1328" s="10">
        <f t="shared" si="165"/>
        <v>3</v>
      </c>
    </row>
    <row r="1329" spans="1:14" x14ac:dyDescent="0.25">
      <c r="A1329" s="7">
        <v>44793</v>
      </c>
      <c r="B1329" s="1" t="s">
        <v>55</v>
      </c>
      <c r="C1329" s="1" t="str">
        <f>VLOOKUP(B1329,Datos1!$F$1:$H$52,3,FALSE)</f>
        <v>Medium-sized business</v>
      </c>
      <c r="D1329" s="1" t="str">
        <f ca="1">VLOOKUP(IF(RANDBETWEEN(1,100)&lt;=60, 1, IF(RANDBETWEEN(1,100)&lt;=75, 2, 3)),Datos1!$B$62:$C$64,2,FALSE)</f>
        <v>Contract Manufacturing</v>
      </c>
      <c r="E132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29" s="1" t="str">
        <f>VLOOKUP(B1329,Datos1!$F$1:$H$52,2,FALSE)</f>
        <v>Pensilvania</v>
      </c>
      <c r="G1329" s="8">
        <f t="shared" ca="1" si="166"/>
        <v>428459</v>
      </c>
      <c r="H1329" s="8">
        <f t="shared" ca="1" si="167"/>
        <v>149960.65</v>
      </c>
      <c r="I1329" s="9">
        <f t="shared" ca="1" si="160"/>
        <v>0.35</v>
      </c>
      <c r="J1329" s="1" t="str">
        <f t="shared" si="161"/>
        <v>August</v>
      </c>
      <c r="K1329" s="1">
        <f t="shared" si="162"/>
        <v>8</v>
      </c>
      <c r="L1329" s="1" t="str">
        <f t="shared" si="163"/>
        <v>2022</v>
      </c>
      <c r="M1329" s="1">
        <f t="shared" si="164"/>
        <v>34</v>
      </c>
      <c r="N1329" s="10">
        <f t="shared" si="165"/>
        <v>3</v>
      </c>
    </row>
    <row r="1330" spans="1:14" x14ac:dyDescent="0.25">
      <c r="A1330" s="7">
        <v>44794</v>
      </c>
      <c r="B1330" s="1" t="s">
        <v>41</v>
      </c>
      <c r="C1330" s="1" t="str">
        <f>VLOOKUP(B1330,Datos1!$F$1:$H$52,3,FALSE)</f>
        <v>Medium-sized business</v>
      </c>
      <c r="D1330" s="1" t="str">
        <f ca="1">VLOOKUP(IF(RANDBETWEEN(1,100)&lt;=60, 1, IF(RANDBETWEEN(1,100)&lt;=75, 2, 3)),Datos1!$B$62:$C$64,2,FALSE)</f>
        <v>Contract Manufacturing</v>
      </c>
      <c r="E1330" s="1" t="str">
        <f ca="1">VLOOKUP(IF(RANDBETWEEN(1,100)&lt;=70, 1, IF(RANDBETWEEN(1,100)&lt;=70+10, 2, IF(RANDBETWEEN(1,100)&lt;=70+10+10, 3, IF(RANDBETWEEN(1,100)&lt;=70+10+10+10, 4, 5)))),Datos1!$B$66:$C$70,2,FALSE)</f>
        <v>Paid</v>
      </c>
      <c r="F1330" s="1" t="str">
        <f>VLOOKUP(B1330,Datos1!$F$1:$H$52,2,FALSE)</f>
        <v>Maryland</v>
      </c>
      <c r="G1330" s="8">
        <f t="shared" ca="1" si="166"/>
        <v>401483</v>
      </c>
      <c r="H1330" s="8">
        <f t="shared" ca="1" si="167"/>
        <v>92341.090000000011</v>
      </c>
      <c r="I1330" s="9">
        <f t="shared" ca="1" si="160"/>
        <v>0.23</v>
      </c>
      <c r="J1330" s="1" t="str">
        <f t="shared" si="161"/>
        <v>August</v>
      </c>
      <c r="K1330" s="1">
        <f t="shared" si="162"/>
        <v>8</v>
      </c>
      <c r="L1330" s="1" t="str">
        <f t="shared" si="163"/>
        <v>2022</v>
      </c>
      <c r="M1330" s="1">
        <f t="shared" si="164"/>
        <v>34</v>
      </c>
      <c r="N1330" s="10">
        <f t="shared" si="165"/>
        <v>3</v>
      </c>
    </row>
    <row r="1331" spans="1:14" x14ac:dyDescent="0.25">
      <c r="A1331" s="7">
        <v>44795</v>
      </c>
      <c r="B1331" s="1" t="s">
        <v>24</v>
      </c>
      <c r="C1331" s="1" t="str">
        <f>VLOOKUP(B1331,Datos1!$F$1:$H$52,3,FALSE)</f>
        <v>Medium-sized business</v>
      </c>
      <c r="D1331" s="1" t="str">
        <f ca="1">VLOOKUP(IF(RANDBETWEEN(1,100)&lt;=60, 1, IF(RANDBETWEEN(1,100)&lt;=75, 2, 3)),Datos1!$B$62:$C$64,2,FALSE)</f>
        <v>Industrial cereal products</v>
      </c>
      <c r="E1331" s="1" t="str">
        <f ca="1">VLOOKUP(IF(RANDBETWEEN(1,100)&lt;=70, 1, IF(RANDBETWEEN(1,100)&lt;=70+10, 2, IF(RANDBETWEEN(1,100)&lt;=70+10+10, 3, IF(RANDBETWEEN(1,100)&lt;=70+10+10+10, 4, 5)))),Datos1!$B$66:$C$70,2,FALSE)</f>
        <v>Paid</v>
      </c>
      <c r="F1331" s="1" t="str">
        <f>VLOOKUP(B1331,Datos1!$F$1:$H$52,2,FALSE)</f>
        <v>Misuri</v>
      </c>
      <c r="G1331" s="8">
        <f t="shared" ca="1" si="166"/>
        <v>494762</v>
      </c>
      <c r="H1331" s="8">
        <f t="shared" ca="1" si="167"/>
        <v>168219.08000000002</v>
      </c>
      <c r="I1331" s="9">
        <f t="shared" ca="1" si="160"/>
        <v>0.34</v>
      </c>
      <c r="J1331" s="1" t="str">
        <f t="shared" si="161"/>
        <v>August</v>
      </c>
      <c r="K1331" s="1">
        <f t="shared" si="162"/>
        <v>8</v>
      </c>
      <c r="L1331" s="1" t="str">
        <f t="shared" si="163"/>
        <v>2022</v>
      </c>
      <c r="M1331" s="1">
        <f t="shared" si="164"/>
        <v>35</v>
      </c>
      <c r="N1331" s="10">
        <f t="shared" si="165"/>
        <v>3</v>
      </c>
    </row>
    <row r="1332" spans="1:14" x14ac:dyDescent="0.25">
      <c r="A1332" s="7">
        <v>44796</v>
      </c>
      <c r="B1332" s="1" t="s">
        <v>20</v>
      </c>
      <c r="C1332" s="1" t="str">
        <f>VLOOKUP(B1332,Datos1!$F$1:$H$52,3,FALSE)</f>
        <v>Corporation</v>
      </c>
      <c r="D1332" s="1" t="str">
        <f ca="1">VLOOKUP(IF(RANDBETWEEN(1,100)&lt;=60, 1, IF(RANDBETWEEN(1,100)&lt;=75, 2, 3)),Datos1!$B$62:$C$64,2,FALSE)</f>
        <v>FMCG</v>
      </c>
      <c r="E1332" s="1" t="str">
        <f ca="1">VLOOKUP(IF(RANDBETWEEN(1,100)&lt;=70, 1, IF(RANDBETWEEN(1,100)&lt;=70+10, 2, IF(RANDBETWEEN(1,100)&lt;=70+10+10, 3, IF(RANDBETWEEN(1,100)&lt;=70+10+10+10, 4, 5)))),Datos1!$B$66:$C$70,2,FALSE)</f>
        <v>Paid</v>
      </c>
      <c r="F1332" s="1" t="str">
        <f>VLOOKUP(B1332,Datos1!$F$1:$H$52,2,FALSE)</f>
        <v>Georgia</v>
      </c>
      <c r="G1332" s="8">
        <f t="shared" ca="1" si="166"/>
        <v>1503981</v>
      </c>
      <c r="H1332" s="8">
        <f t="shared" ca="1" si="167"/>
        <v>917428.41</v>
      </c>
      <c r="I1332" s="9">
        <f t="shared" ca="1" si="160"/>
        <v>0.61</v>
      </c>
      <c r="J1332" s="1" t="str">
        <f t="shared" si="161"/>
        <v>August</v>
      </c>
      <c r="K1332" s="1">
        <f t="shared" si="162"/>
        <v>8</v>
      </c>
      <c r="L1332" s="1" t="str">
        <f t="shared" si="163"/>
        <v>2022</v>
      </c>
      <c r="M1332" s="1">
        <f t="shared" si="164"/>
        <v>35</v>
      </c>
      <c r="N1332" s="10">
        <f t="shared" si="165"/>
        <v>3</v>
      </c>
    </row>
    <row r="1333" spans="1:14" x14ac:dyDescent="0.25">
      <c r="A1333" s="7">
        <v>44797</v>
      </c>
      <c r="B1333" s="1" t="s">
        <v>16</v>
      </c>
      <c r="C1333" s="1" t="str">
        <f>VLOOKUP(B1333,Datos1!$F$1:$H$52,3,FALSE)</f>
        <v>Small business</v>
      </c>
      <c r="D1333" s="1" t="str">
        <f ca="1">VLOOKUP(IF(RANDBETWEEN(1,100)&lt;=60, 1, IF(RANDBETWEEN(1,100)&lt;=75, 2, 3)),Datos1!$B$62:$C$64,2,FALSE)</f>
        <v>Industrial cereal products</v>
      </c>
      <c r="E1333" s="1" t="str">
        <f ca="1">VLOOKUP(IF(RANDBETWEEN(1,100)&lt;=70, 1, IF(RANDBETWEEN(1,100)&lt;=70+10, 2, IF(RANDBETWEEN(1,100)&lt;=70+10+10, 3, IF(RANDBETWEEN(1,100)&lt;=70+10+10+10, 4, 5)))),Datos1!$B$66:$C$70,2,FALSE)</f>
        <v>Paid</v>
      </c>
      <c r="F1333" s="1" t="str">
        <f>VLOOKUP(B1333,Datos1!$F$1:$H$52,2,FALSE)</f>
        <v>Nueva Jersey</v>
      </c>
      <c r="G1333" s="8">
        <f t="shared" ca="1" si="166"/>
        <v>176684</v>
      </c>
      <c r="H1333" s="8">
        <f t="shared" ca="1" si="167"/>
        <v>47704.68</v>
      </c>
      <c r="I1333" s="9">
        <f t="shared" ca="1" si="160"/>
        <v>0.27</v>
      </c>
      <c r="J1333" s="1" t="str">
        <f t="shared" si="161"/>
        <v>August</v>
      </c>
      <c r="K1333" s="1">
        <f t="shared" si="162"/>
        <v>8</v>
      </c>
      <c r="L1333" s="1" t="str">
        <f t="shared" si="163"/>
        <v>2022</v>
      </c>
      <c r="M1333" s="1">
        <f t="shared" si="164"/>
        <v>35</v>
      </c>
      <c r="N1333" s="10">
        <f t="shared" si="165"/>
        <v>3</v>
      </c>
    </row>
    <row r="1334" spans="1:14" x14ac:dyDescent="0.25">
      <c r="A1334" s="7">
        <v>44798</v>
      </c>
      <c r="B1334" s="1" t="s">
        <v>35</v>
      </c>
      <c r="C1334" s="1" t="str">
        <f>VLOOKUP(B1334,Datos1!$F$1:$H$52,3,FALSE)</f>
        <v>Medium-sized business</v>
      </c>
      <c r="D1334" s="1" t="str">
        <f ca="1">VLOOKUP(IF(RANDBETWEEN(1,100)&lt;=60, 1, IF(RANDBETWEEN(1,100)&lt;=75, 2, 3)),Datos1!$B$62:$C$64,2,FALSE)</f>
        <v>Contract Manufacturing</v>
      </c>
      <c r="E133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34" s="1" t="str">
        <f>VLOOKUP(B1334,Datos1!$F$1:$H$52,2,FALSE)</f>
        <v>Ohio</v>
      </c>
      <c r="G1334" s="8">
        <f t="shared" ca="1" si="166"/>
        <v>349061</v>
      </c>
      <c r="H1334" s="8">
        <f t="shared" ca="1" si="167"/>
        <v>101227.68999999999</v>
      </c>
      <c r="I1334" s="9">
        <f t="shared" ca="1" si="160"/>
        <v>0.28999999999999998</v>
      </c>
      <c r="J1334" s="1" t="str">
        <f t="shared" si="161"/>
        <v>August</v>
      </c>
      <c r="K1334" s="1">
        <f t="shared" si="162"/>
        <v>8</v>
      </c>
      <c r="L1334" s="1" t="str">
        <f t="shared" si="163"/>
        <v>2022</v>
      </c>
      <c r="M1334" s="1">
        <f t="shared" si="164"/>
        <v>35</v>
      </c>
      <c r="N1334" s="10">
        <f t="shared" si="165"/>
        <v>3</v>
      </c>
    </row>
    <row r="1335" spans="1:14" x14ac:dyDescent="0.25">
      <c r="A1335" s="7">
        <v>44799</v>
      </c>
      <c r="B1335" s="1" t="s">
        <v>56</v>
      </c>
      <c r="C1335" s="1" t="str">
        <f>VLOOKUP(B1335,Datos1!$F$1:$H$52,3,FALSE)</f>
        <v>Small business</v>
      </c>
      <c r="D1335" s="1" t="str">
        <f ca="1">VLOOKUP(IF(RANDBETWEEN(1,100)&lt;=60, 1, IF(RANDBETWEEN(1,100)&lt;=75, 2, 3)),Datos1!$B$62:$C$64,2,FALSE)</f>
        <v>Contract Manufacturing</v>
      </c>
      <c r="E1335" s="1" t="str">
        <f ca="1">VLOOKUP(IF(RANDBETWEEN(1,100)&lt;=70, 1, IF(RANDBETWEEN(1,100)&lt;=70+10, 2, IF(RANDBETWEEN(1,100)&lt;=70+10+10, 3, IF(RANDBETWEEN(1,100)&lt;=70+10+10+10, 4, 5)))),Datos1!$B$66:$C$70,2,FALSE)</f>
        <v>Paid</v>
      </c>
      <c r="F1335" s="1" t="str">
        <f>VLOOKUP(B1335,Datos1!$F$1:$H$52,2,FALSE)</f>
        <v>Illinois</v>
      </c>
      <c r="G1335" s="8">
        <f t="shared" ca="1" si="166"/>
        <v>160914</v>
      </c>
      <c r="H1335" s="8">
        <f t="shared" ca="1" si="167"/>
        <v>54710.76</v>
      </c>
      <c r="I1335" s="9">
        <f t="shared" ca="1" si="160"/>
        <v>0.34</v>
      </c>
      <c r="J1335" s="1" t="str">
        <f t="shared" si="161"/>
        <v>August</v>
      </c>
      <c r="K1335" s="1">
        <f t="shared" si="162"/>
        <v>8</v>
      </c>
      <c r="L1335" s="1" t="str">
        <f t="shared" si="163"/>
        <v>2022</v>
      </c>
      <c r="M1335" s="1">
        <f t="shared" si="164"/>
        <v>35</v>
      </c>
      <c r="N1335" s="10">
        <f t="shared" si="165"/>
        <v>3</v>
      </c>
    </row>
    <row r="1336" spans="1:14" x14ac:dyDescent="0.25">
      <c r="A1336" s="7">
        <v>44800</v>
      </c>
      <c r="B1336" s="1" t="s">
        <v>53</v>
      </c>
      <c r="C1336" s="1" t="str">
        <f>VLOOKUP(B1336,Datos1!$F$1:$H$52,3,FALSE)</f>
        <v>Medium-sized business</v>
      </c>
      <c r="D1336" s="1" t="str">
        <f ca="1">VLOOKUP(IF(RANDBETWEEN(1,100)&lt;=60, 1, IF(RANDBETWEEN(1,100)&lt;=75, 2, 3)),Datos1!$B$62:$C$64,2,FALSE)</f>
        <v>Industrial cereal products</v>
      </c>
      <c r="E1336" s="1" t="str">
        <f ca="1">VLOOKUP(IF(RANDBETWEEN(1,100)&lt;=70, 1, IF(RANDBETWEEN(1,100)&lt;=70+10, 2, IF(RANDBETWEEN(1,100)&lt;=70+10+10, 3, IF(RANDBETWEEN(1,100)&lt;=70+10+10+10, 4, 5)))),Datos1!$B$66:$C$70,2,FALSE)</f>
        <v>Paid</v>
      </c>
      <c r="F1336" s="1" t="str">
        <f>VLOOKUP(B1336,Datos1!$F$1:$H$52,2,FALSE)</f>
        <v>Florida</v>
      </c>
      <c r="G1336" s="8">
        <f t="shared" ca="1" si="166"/>
        <v>487147</v>
      </c>
      <c r="H1336" s="8">
        <f t="shared" ca="1" si="167"/>
        <v>141272.63</v>
      </c>
      <c r="I1336" s="9">
        <f t="shared" ca="1" si="160"/>
        <v>0.28999999999999998</v>
      </c>
      <c r="J1336" s="1" t="str">
        <f t="shared" si="161"/>
        <v>August</v>
      </c>
      <c r="K1336" s="1">
        <f t="shared" si="162"/>
        <v>8</v>
      </c>
      <c r="L1336" s="1" t="str">
        <f t="shared" si="163"/>
        <v>2022</v>
      </c>
      <c r="M1336" s="1">
        <f t="shared" si="164"/>
        <v>35</v>
      </c>
      <c r="N1336" s="10">
        <f t="shared" si="165"/>
        <v>3</v>
      </c>
    </row>
    <row r="1337" spans="1:14" x14ac:dyDescent="0.25">
      <c r="A1337" s="7">
        <v>44801</v>
      </c>
      <c r="B1337" s="1" t="s">
        <v>48</v>
      </c>
      <c r="C1337" s="1" t="str">
        <f>VLOOKUP(B1337,Datos1!$F$1:$H$52,3,FALSE)</f>
        <v>Corporation</v>
      </c>
      <c r="D1337" s="1" t="str">
        <f ca="1">VLOOKUP(IF(RANDBETWEEN(1,100)&lt;=60, 1, IF(RANDBETWEEN(1,100)&lt;=75, 2, 3)),Datos1!$B$62:$C$64,2,FALSE)</f>
        <v>FMCG</v>
      </c>
      <c r="E1337" s="1" t="str">
        <f ca="1">VLOOKUP(IF(RANDBETWEEN(1,100)&lt;=70, 1, IF(RANDBETWEEN(1,100)&lt;=70+10, 2, IF(RANDBETWEEN(1,100)&lt;=70+10+10, 3, IF(RANDBETWEEN(1,100)&lt;=70+10+10+10, 4, 5)))),Datos1!$B$66:$C$70,2,FALSE)</f>
        <v>Paid</v>
      </c>
      <c r="F1337" s="1" t="str">
        <f>VLOOKUP(B1337,Datos1!$F$1:$H$52,2,FALSE)</f>
        <v>California</v>
      </c>
      <c r="G1337" s="8">
        <f t="shared" ca="1" si="166"/>
        <v>1541417</v>
      </c>
      <c r="H1337" s="8">
        <f t="shared" ca="1" si="167"/>
        <v>770708.5</v>
      </c>
      <c r="I1337" s="9">
        <f t="shared" ca="1" si="160"/>
        <v>0.5</v>
      </c>
      <c r="J1337" s="1" t="str">
        <f t="shared" si="161"/>
        <v>August</v>
      </c>
      <c r="K1337" s="1">
        <f t="shared" si="162"/>
        <v>8</v>
      </c>
      <c r="L1337" s="1" t="str">
        <f t="shared" si="163"/>
        <v>2022</v>
      </c>
      <c r="M1337" s="1">
        <f t="shared" si="164"/>
        <v>35</v>
      </c>
      <c r="N1337" s="10">
        <f t="shared" si="165"/>
        <v>3</v>
      </c>
    </row>
    <row r="1338" spans="1:14" x14ac:dyDescent="0.25">
      <c r="A1338" s="7">
        <v>44802</v>
      </c>
      <c r="B1338" s="1" t="s">
        <v>15</v>
      </c>
      <c r="C1338" s="1" t="str">
        <f>VLOOKUP(B1338,Datos1!$F$1:$H$52,3,FALSE)</f>
        <v>Medium-sized business</v>
      </c>
      <c r="D1338" s="1" t="str">
        <f ca="1">VLOOKUP(IF(RANDBETWEEN(1,100)&lt;=60, 1, IF(RANDBETWEEN(1,100)&lt;=75, 2, 3)),Datos1!$B$62:$C$64,2,FALSE)</f>
        <v>FMCG</v>
      </c>
      <c r="E1338" s="1" t="str">
        <f ca="1">VLOOKUP(IF(RANDBETWEEN(1,100)&lt;=70, 1, IF(RANDBETWEEN(1,100)&lt;=70+10, 2, IF(RANDBETWEEN(1,100)&lt;=70+10+10, 3, IF(RANDBETWEEN(1,100)&lt;=70+10+10+10, 4, 5)))),Datos1!$B$66:$C$70,2,FALSE)</f>
        <v>Paid</v>
      </c>
      <c r="F1338" s="1" t="str">
        <f>VLOOKUP(B1338,Datos1!$F$1:$H$52,2,FALSE)</f>
        <v>Míchigan</v>
      </c>
      <c r="G1338" s="8">
        <f t="shared" ca="1" si="166"/>
        <v>299702</v>
      </c>
      <c r="H1338" s="8">
        <f t="shared" ca="1" si="167"/>
        <v>110889.74</v>
      </c>
      <c r="I1338" s="9">
        <f t="shared" ca="1" si="160"/>
        <v>0.37</v>
      </c>
      <c r="J1338" s="1" t="str">
        <f t="shared" si="161"/>
        <v>August</v>
      </c>
      <c r="K1338" s="1">
        <f t="shared" si="162"/>
        <v>8</v>
      </c>
      <c r="L1338" s="1" t="str">
        <f t="shared" si="163"/>
        <v>2022</v>
      </c>
      <c r="M1338" s="1">
        <f t="shared" si="164"/>
        <v>36</v>
      </c>
      <c r="N1338" s="10">
        <f t="shared" si="165"/>
        <v>3</v>
      </c>
    </row>
    <row r="1339" spans="1:14" x14ac:dyDescent="0.25">
      <c r="A1339" s="7">
        <v>44803</v>
      </c>
      <c r="B1339" s="1" t="s">
        <v>55</v>
      </c>
      <c r="C1339" s="1" t="str">
        <f>VLOOKUP(B1339,Datos1!$F$1:$H$52,3,FALSE)</f>
        <v>Medium-sized business</v>
      </c>
      <c r="D1339" s="1" t="str">
        <f ca="1">VLOOKUP(IF(RANDBETWEEN(1,100)&lt;=60, 1, IF(RANDBETWEEN(1,100)&lt;=75, 2, 3)),Datos1!$B$62:$C$64,2,FALSE)</f>
        <v>FMCG</v>
      </c>
      <c r="E1339" s="1" t="str">
        <f ca="1">VLOOKUP(IF(RANDBETWEEN(1,100)&lt;=70, 1, IF(RANDBETWEEN(1,100)&lt;=70+10, 2, IF(RANDBETWEEN(1,100)&lt;=70+10+10, 3, IF(RANDBETWEEN(1,100)&lt;=70+10+10+10, 4, 5)))),Datos1!$B$66:$C$70,2,FALSE)</f>
        <v>Paid</v>
      </c>
      <c r="F1339" s="1" t="str">
        <f>VLOOKUP(B1339,Datos1!$F$1:$H$52,2,FALSE)</f>
        <v>Pensilvania</v>
      </c>
      <c r="G1339" s="8">
        <f t="shared" ca="1" si="166"/>
        <v>404229</v>
      </c>
      <c r="H1339" s="8">
        <f t="shared" ca="1" si="167"/>
        <v>169776.18</v>
      </c>
      <c r="I1339" s="9">
        <f t="shared" ca="1" si="160"/>
        <v>0.42</v>
      </c>
      <c r="J1339" s="1" t="str">
        <f t="shared" si="161"/>
        <v>August</v>
      </c>
      <c r="K1339" s="1">
        <f t="shared" si="162"/>
        <v>8</v>
      </c>
      <c r="L1339" s="1" t="str">
        <f t="shared" si="163"/>
        <v>2022</v>
      </c>
      <c r="M1339" s="1">
        <f t="shared" si="164"/>
        <v>36</v>
      </c>
      <c r="N1339" s="10">
        <f t="shared" si="165"/>
        <v>3</v>
      </c>
    </row>
    <row r="1340" spans="1:14" x14ac:dyDescent="0.25">
      <c r="A1340" s="7">
        <v>44804</v>
      </c>
      <c r="B1340" s="1" t="s">
        <v>51</v>
      </c>
      <c r="C1340" s="1" t="str">
        <f>VLOOKUP(B1340,Datos1!$F$1:$H$52,3,FALSE)</f>
        <v>Corporation</v>
      </c>
      <c r="D1340" s="1" t="str">
        <f ca="1">VLOOKUP(IF(RANDBETWEEN(1,100)&lt;=60, 1, IF(RANDBETWEEN(1,100)&lt;=75, 2, 3)),Datos1!$B$62:$C$64,2,FALSE)</f>
        <v>Contract Manufacturing</v>
      </c>
      <c r="E1340" s="1" t="str">
        <f ca="1">VLOOKUP(IF(RANDBETWEEN(1,100)&lt;=70, 1, IF(RANDBETWEEN(1,100)&lt;=70+10, 2, IF(RANDBETWEEN(1,100)&lt;=70+10+10, 3, IF(RANDBETWEEN(1,100)&lt;=70+10+10+10, 4, 5)))),Datos1!$B$66:$C$70,2,FALSE)</f>
        <v>Overdue</v>
      </c>
      <c r="F1340" s="1" t="str">
        <f>VLOOKUP(B1340,Datos1!$F$1:$H$52,2,FALSE)</f>
        <v>California</v>
      </c>
      <c r="G1340" s="8">
        <f t="shared" ca="1" si="166"/>
        <v>947637</v>
      </c>
      <c r="H1340" s="8">
        <f t="shared" ca="1" si="167"/>
        <v>360102.06</v>
      </c>
      <c r="I1340" s="9">
        <f t="shared" ca="1" si="160"/>
        <v>0.38</v>
      </c>
      <c r="J1340" s="1" t="str">
        <f t="shared" si="161"/>
        <v>August</v>
      </c>
      <c r="K1340" s="1">
        <f t="shared" si="162"/>
        <v>8</v>
      </c>
      <c r="L1340" s="1" t="str">
        <f t="shared" si="163"/>
        <v>2022</v>
      </c>
      <c r="M1340" s="1">
        <f t="shared" si="164"/>
        <v>36</v>
      </c>
      <c r="N1340" s="10">
        <f t="shared" si="165"/>
        <v>3</v>
      </c>
    </row>
    <row r="1341" spans="1:14" x14ac:dyDescent="0.25">
      <c r="A1341" s="7">
        <v>44805</v>
      </c>
      <c r="B1341" s="1" t="s">
        <v>43</v>
      </c>
      <c r="C1341" s="1" t="str">
        <f>VLOOKUP(B1341,Datos1!$F$1:$H$52,3,FALSE)</f>
        <v>Corporation</v>
      </c>
      <c r="D1341" s="1" t="str">
        <f ca="1">VLOOKUP(IF(RANDBETWEEN(1,100)&lt;=60, 1, IF(RANDBETWEEN(1,100)&lt;=75, 2, 3)),Datos1!$B$62:$C$64,2,FALSE)</f>
        <v>FMCG</v>
      </c>
      <c r="E1341" s="1" t="str">
        <f ca="1">VLOOKUP(IF(RANDBETWEEN(1,100)&lt;=70, 1, IF(RANDBETWEEN(1,100)&lt;=70+10, 2, IF(RANDBETWEEN(1,100)&lt;=70+10+10, 3, IF(RANDBETWEEN(1,100)&lt;=70+10+10+10, 4, 5)))),Datos1!$B$66:$C$70,2,FALSE)</f>
        <v>Paid</v>
      </c>
      <c r="F1341" s="1" t="str">
        <f>VLOOKUP(B1341,Datos1!$F$1:$H$52,2,FALSE)</f>
        <v>Massachusetts</v>
      </c>
      <c r="G1341" s="8">
        <f t="shared" ca="1" si="166"/>
        <v>1512187</v>
      </c>
      <c r="H1341" s="8">
        <f t="shared" ca="1" si="167"/>
        <v>680484.15</v>
      </c>
      <c r="I1341" s="9">
        <f t="shared" ca="1" si="160"/>
        <v>0.45</v>
      </c>
      <c r="J1341" s="1" t="str">
        <f t="shared" si="161"/>
        <v>September</v>
      </c>
      <c r="K1341" s="1">
        <f t="shared" si="162"/>
        <v>9</v>
      </c>
      <c r="L1341" s="1" t="str">
        <f t="shared" si="163"/>
        <v>2022</v>
      </c>
      <c r="M1341" s="1">
        <f t="shared" si="164"/>
        <v>36</v>
      </c>
      <c r="N1341" s="10">
        <f t="shared" si="165"/>
        <v>3</v>
      </c>
    </row>
    <row r="1342" spans="1:14" x14ac:dyDescent="0.25">
      <c r="A1342" s="7">
        <v>44806</v>
      </c>
      <c r="B1342" s="1" t="s">
        <v>59</v>
      </c>
      <c r="C1342" s="1" t="str">
        <f>VLOOKUP(B1342,Datos1!$F$1:$H$52,3,FALSE)</f>
        <v>Small business</v>
      </c>
      <c r="D1342" s="1" t="str">
        <f ca="1">VLOOKUP(IF(RANDBETWEEN(1,100)&lt;=60, 1, IF(RANDBETWEEN(1,100)&lt;=75, 2, 3)),Datos1!$B$62:$C$64,2,FALSE)</f>
        <v>Industrial cereal products</v>
      </c>
      <c r="E1342" s="1" t="str">
        <f ca="1">VLOOKUP(IF(RANDBETWEEN(1,100)&lt;=70, 1, IF(RANDBETWEEN(1,100)&lt;=70+10, 2, IF(RANDBETWEEN(1,100)&lt;=70+10+10, 3, IF(RANDBETWEEN(1,100)&lt;=70+10+10+10, 4, 5)))),Datos1!$B$66:$C$70,2,FALSE)</f>
        <v>Paid</v>
      </c>
      <c r="F1342" s="1" t="str">
        <f>VLOOKUP(B1342,Datos1!$F$1:$H$52,2,FALSE)</f>
        <v>Nueva Jersey</v>
      </c>
      <c r="G1342" s="8">
        <f t="shared" ca="1" si="166"/>
        <v>224955</v>
      </c>
      <c r="H1342" s="8">
        <f t="shared" ca="1" si="167"/>
        <v>42741.45</v>
      </c>
      <c r="I1342" s="9">
        <f t="shared" ca="1" si="160"/>
        <v>0.19</v>
      </c>
      <c r="J1342" s="1" t="str">
        <f t="shared" si="161"/>
        <v>September</v>
      </c>
      <c r="K1342" s="1">
        <f t="shared" si="162"/>
        <v>9</v>
      </c>
      <c r="L1342" s="1" t="str">
        <f t="shared" si="163"/>
        <v>2022</v>
      </c>
      <c r="M1342" s="1">
        <f t="shared" si="164"/>
        <v>36</v>
      </c>
      <c r="N1342" s="10">
        <f t="shared" si="165"/>
        <v>3</v>
      </c>
    </row>
    <row r="1343" spans="1:14" x14ac:dyDescent="0.25">
      <c r="A1343" s="7">
        <v>44807</v>
      </c>
      <c r="B1343" s="1" t="s">
        <v>27</v>
      </c>
      <c r="C1343" s="1" t="str">
        <f>VLOOKUP(B1343,Datos1!$F$1:$H$52,3,FALSE)</f>
        <v>Corporation</v>
      </c>
      <c r="D1343" s="1" t="str">
        <f ca="1">VLOOKUP(IF(RANDBETWEEN(1,100)&lt;=60, 1, IF(RANDBETWEEN(1,100)&lt;=75, 2, 3)),Datos1!$B$62:$C$64,2,FALSE)</f>
        <v>Contract Manufacturing</v>
      </c>
      <c r="E1343" s="1" t="str">
        <f ca="1">VLOOKUP(IF(RANDBETWEEN(1,100)&lt;=70, 1, IF(RANDBETWEEN(1,100)&lt;=70+10, 2, IF(RANDBETWEEN(1,100)&lt;=70+10+10, 3, IF(RANDBETWEEN(1,100)&lt;=70+10+10+10, 4, 5)))),Datos1!$B$66:$C$70,2,FALSE)</f>
        <v>Paid</v>
      </c>
      <c r="F1343" s="1" t="str">
        <f>VLOOKUP(B1343,Datos1!$F$1:$H$52,2,FALSE)</f>
        <v>Virginia</v>
      </c>
      <c r="G1343" s="8">
        <f t="shared" ca="1" si="166"/>
        <v>1511057</v>
      </c>
      <c r="H1343" s="8">
        <f t="shared" ca="1" si="167"/>
        <v>438206.52999999997</v>
      </c>
      <c r="I1343" s="9">
        <f t="shared" ca="1" si="160"/>
        <v>0.28999999999999998</v>
      </c>
      <c r="J1343" s="1" t="str">
        <f t="shared" si="161"/>
        <v>September</v>
      </c>
      <c r="K1343" s="1">
        <f t="shared" si="162"/>
        <v>9</v>
      </c>
      <c r="L1343" s="1" t="str">
        <f t="shared" si="163"/>
        <v>2022</v>
      </c>
      <c r="M1343" s="1">
        <f t="shared" si="164"/>
        <v>36</v>
      </c>
      <c r="N1343" s="10">
        <f t="shared" si="165"/>
        <v>3</v>
      </c>
    </row>
    <row r="1344" spans="1:14" x14ac:dyDescent="0.25">
      <c r="A1344" s="7">
        <v>44808</v>
      </c>
      <c r="B1344" s="1" t="s">
        <v>26</v>
      </c>
      <c r="C1344" s="1" t="str">
        <f>VLOOKUP(B1344,Datos1!$F$1:$H$52,3,FALSE)</f>
        <v>Corporation</v>
      </c>
      <c r="D1344" s="1" t="str">
        <f ca="1">VLOOKUP(IF(RANDBETWEEN(1,100)&lt;=60, 1, IF(RANDBETWEEN(1,100)&lt;=75, 2, 3)),Datos1!$B$62:$C$64,2,FALSE)</f>
        <v>FMCG</v>
      </c>
      <c r="E1344" s="1" t="str">
        <f ca="1">VLOOKUP(IF(RANDBETWEEN(1,100)&lt;=70, 1, IF(RANDBETWEEN(1,100)&lt;=70+10, 2, IF(RANDBETWEEN(1,100)&lt;=70+10+10, 3, IF(RANDBETWEEN(1,100)&lt;=70+10+10+10, 4, 5)))),Datos1!$B$66:$C$70,2,FALSE)</f>
        <v>Paid</v>
      </c>
      <c r="F1344" s="1" t="str">
        <f>VLOOKUP(B1344,Datos1!$F$1:$H$52,2,FALSE)</f>
        <v>Nueva Jersey</v>
      </c>
      <c r="G1344" s="8">
        <f t="shared" ca="1" si="166"/>
        <v>1167469</v>
      </c>
      <c r="H1344" s="8">
        <f t="shared" ca="1" si="167"/>
        <v>478662.29</v>
      </c>
      <c r="I1344" s="9">
        <f t="shared" ca="1" si="160"/>
        <v>0.41</v>
      </c>
      <c r="J1344" s="1" t="str">
        <f t="shared" si="161"/>
        <v>September</v>
      </c>
      <c r="K1344" s="1">
        <f t="shared" si="162"/>
        <v>9</v>
      </c>
      <c r="L1344" s="1" t="str">
        <f t="shared" si="163"/>
        <v>2022</v>
      </c>
      <c r="M1344" s="1">
        <f t="shared" si="164"/>
        <v>36</v>
      </c>
      <c r="N1344" s="10">
        <f t="shared" si="165"/>
        <v>3</v>
      </c>
    </row>
    <row r="1345" spans="1:14" x14ac:dyDescent="0.25">
      <c r="A1345" s="7">
        <v>44809</v>
      </c>
      <c r="B1345" s="1" t="s">
        <v>28</v>
      </c>
      <c r="C1345" s="1" t="str">
        <f>VLOOKUP(B1345,Datos1!$F$1:$H$52,3,FALSE)</f>
        <v>Corporation</v>
      </c>
      <c r="D1345" s="1" t="str">
        <f ca="1">VLOOKUP(IF(RANDBETWEEN(1,100)&lt;=60, 1, IF(RANDBETWEEN(1,100)&lt;=75, 2, 3)),Datos1!$B$62:$C$64,2,FALSE)</f>
        <v>FMCG</v>
      </c>
      <c r="E1345" s="1" t="str">
        <f ca="1">VLOOKUP(IF(RANDBETWEEN(1,100)&lt;=70, 1, IF(RANDBETWEEN(1,100)&lt;=70+10, 2, IF(RANDBETWEEN(1,100)&lt;=70+10+10, 3, IF(RANDBETWEEN(1,100)&lt;=70+10+10+10, 4, 5)))),Datos1!$B$66:$C$70,2,FALSE)</f>
        <v>Paid</v>
      </c>
      <c r="F1345" s="1" t="str">
        <f>VLOOKUP(B1345,Datos1!$F$1:$H$52,2,FALSE)</f>
        <v>Texas</v>
      </c>
      <c r="G1345" s="8">
        <f t="shared" ca="1" si="166"/>
        <v>1036943</v>
      </c>
      <c r="H1345" s="8">
        <f t="shared" ca="1" si="167"/>
        <v>580688.08000000007</v>
      </c>
      <c r="I1345" s="9">
        <f t="shared" ca="1" si="160"/>
        <v>0.56000000000000005</v>
      </c>
      <c r="J1345" s="1" t="str">
        <f t="shared" si="161"/>
        <v>September</v>
      </c>
      <c r="K1345" s="1">
        <f t="shared" si="162"/>
        <v>9</v>
      </c>
      <c r="L1345" s="1" t="str">
        <f t="shared" si="163"/>
        <v>2022</v>
      </c>
      <c r="M1345" s="1">
        <f t="shared" si="164"/>
        <v>37</v>
      </c>
      <c r="N1345" s="10">
        <f t="shared" si="165"/>
        <v>3</v>
      </c>
    </row>
    <row r="1346" spans="1:14" x14ac:dyDescent="0.25">
      <c r="A1346" s="7">
        <v>44810</v>
      </c>
      <c r="B1346" s="1" t="s">
        <v>53</v>
      </c>
      <c r="C1346" s="1" t="str">
        <f>VLOOKUP(B1346,Datos1!$F$1:$H$52,3,FALSE)</f>
        <v>Medium-sized business</v>
      </c>
      <c r="D1346" s="1" t="str">
        <f ca="1">VLOOKUP(IF(RANDBETWEEN(1,100)&lt;=60, 1, IF(RANDBETWEEN(1,100)&lt;=75, 2, 3)),Datos1!$B$62:$C$64,2,FALSE)</f>
        <v>FMCG</v>
      </c>
      <c r="E1346" s="1" t="str">
        <f ca="1">VLOOKUP(IF(RANDBETWEEN(1,100)&lt;=70, 1, IF(RANDBETWEEN(1,100)&lt;=70+10, 2, IF(RANDBETWEEN(1,100)&lt;=70+10+10, 3, IF(RANDBETWEEN(1,100)&lt;=70+10+10+10, 4, 5)))),Datos1!$B$66:$C$70,2,FALSE)</f>
        <v>Paid</v>
      </c>
      <c r="F1346" s="1" t="str">
        <f>VLOOKUP(B1346,Datos1!$F$1:$H$52,2,FALSE)</f>
        <v>Florida</v>
      </c>
      <c r="G1346" s="8">
        <f t="shared" ca="1" si="166"/>
        <v>434127</v>
      </c>
      <c r="H1346" s="8">
        <f t="shared" ca="1" si="167"/>
        <v>204039.69</v>
      </c>
      <c r="I1346" s="9">
        <f t="shared" ref="I1346:I1409" ca="1" si="168">IF(D1346="FMCG",(RANDBETWEEN(35,65)/100),IF(D1346="Industrial cereal products",(RANDBETWEEN(15,35)/100),(RANDBETWEEN(20,40)/100)))</f>
        <v>0.47</v>
      </c>
      <c r="J1346" s="1" t="str">
        <f t="shared" ref="J1346:J1409" si="169">IF(TEXT(A1346,"MMMM")="enero","January",IF(TEXT(A1346,"MMMM")="febrero","February",IF(TEXT(A1346,"MMMM")="marzo","March",IF(TEXT(A1346,"MMMM")="abril","April",
IF(TEXT(A1346,"MMMM")="mayo","May",IF(TEXT(A1346,"MMMM")="junio","June",IF(TEXT(A1346,"MMMM")="julio","July",IF(TEXT(A1346,"MMMM")="agosto","August",
IF(TEXT(A1346,"MMMM")="Septiembre","September",IF(TEXT(A1346,"MMMM")="Octubre","October",IF(TEXT(A1346,"MMMM")="noviembre","November","December")))))))))))</f>
        <v>September</v>
      </c>
      <c r="K1346" s="1">
        <f t="shared" ref="K1346:K1409" si="170">MONTH(A1346)</f>
        <v>9</v>
      </c>
      <c r="L1346" s="1" t="str">
        <f t="shared" ref="L1346:L1409" si="171">TEXT(A1346,"AAAA")</f>
        <v>2022</v>
      </c>
      <c r="M1346" s="1">
        <f t="shared" ref="M1346:M1409" si="172">WEEKNUM(A1346,2)</f>
        <v>37</v>
      </c>
      <c r="N1346" s="10">
        <f t="shared" ref="N1346:N1409" si="173">INT((MONTH(A1346)-1)/3)+1</f>
        <v>3</v>
      </c>
    </row>
    <row r="1347" spans="1:14" x14ac:dyDescent="0.25">
      <c r="A1347" s="7">
        <v>44811</v>
      </c>
      <c r="B1347" s="1" t="s">
        <v>59</v>
      </c>
      <c r="C1347" s="1" t="str">
        <f>VLOOKUP(B1347,Datos1!$F$1:$H$52,3,FALSE)</f>
        <v>Small business</v>
      </c>
      <c r="D1347" s="1" t="str">
        <f ca="1">VLOOKUP(IF(RANDBETWEEN(1,100)&lt;=60, 1, IF(RANDBETWEEN(1,100)&lt;=75, 2, 3)),Datos1!$B$62:$C$64,2,FALSE)</f>
        <v>FMCG</v>
      </c>
      <c r="E134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47" s="1" t="str">
        <f>VLOOKUP(B1347,Datos1!$F$1:$H$52,2,FALSE)</f>
        <v>Nueva Jersey</v>
      </c>
      <c r="G1347" s="8">
        <f t="shared" ref="G1347:G1410" ca="1" si="174">IF(C1347="Small business",RANDBETWEEN(70000,250000),IF(C1347="Medium-sized business",RANDBETWEEN(250000,500000),RANDBETWEEN(500000,1800000)))</f>
        <v>86799</v>
      </c>
      <c r="H1347" s="8">
        <f t="shared" ref="H1347:H1410" ca="1" si="175">G1347*I1347</f>
        <v>46871.460000000006</v>
      </c>
      <c r="I1347" s="9">
        <f t="shared" ca="1" si="168"/>
        <v>0.54</v>
      </c>
      <c r="J1347" s="1" t="str">
        <f t="shared" si="169"/>
        <v>September</v>
      </c>
      <c r="K1347" s="1">
        <f t="shared" si="170"/>
        <v>9</v>
      </c>
      <c r="L1347" s="1" t="str">
        <f t="shared" si="171"/>
        <v>2022</v>
      </c>
      <c r="M1347" s="1">
        <f t="shared" si="172"/>
        <v>37</v>
      </c>
      <c r="N1347" s="10">
        <f t="shared" si="173"/>
        <v>3</v>
      </c>
    </row>
    <row r="1348" spans="1:14" x14ac:dyDescent="0.25">
      <c r="A1348" s="7">
        <v>44812</v>
      </c>
      <c r="B1348" s="1" t="s">
        <v>25</v>
      </c>
      <c r="C1348" s="1" t="str">
        <f>VLOOKUP(B1348,Datos1!$F$1:$H$52,3,FALSE)</f>
        <v>Corporation</v>
      </c>
      <c r="D1348" s="1" t="str">
        <f ca="1">VLOOKUP(IF(RANDBETWEEN(1,100)&lt;=60, 1, IF(RANDBETWEEN(1,100)&lt;=75, 2, 3)),Datos1!$B$62:$C$64,2,FALSE)</f>
        <v>FMCG</v>
      </c>
      <c r="E134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48" s="1" t="str">
        <f>VLOOKUP(B1348,Datos1!$F$1:$H$52,2,FALSE)</f>
        <v>Míchigan</v>
      </c>
      <c r="G1348" s="8">
        <f t="shared" ca="1" si="174"/>
        <v>1525603</v>
      </c>
      <c r="H1348" s="8">
        <f t="shared" ca="1" si="175"/>
        <v>640753.26</v>
      </c>
      <c r="I1348" s="9">
        <f t="shared" ca="1" si="168"/>
        <v>0.42</v>
      </c>
      <c r="J1348" s="1" t="str">
        <f t="shared" si="169"/>
        <v>September</v>
      </c>
      <c r="K1348" s="1">
        <f t="shared" si="170"/>
        <v>9</v>
      </c>
      <c r="L1348" s="1" t="str">
        <f t="shared" si="171"/>
        <v>2022</v>
      </c>
      <c r="M1348" s="1">
        <f t="shared" si="172"/>
        <v>37</v>
      </c>
      <c r="N1348" s="10">
        <f t="shared" si="173"/>
        <v>3</v>
      </c>
    </row>
    <row r="1349" spans="1:14" x14ac:dyDescent="0.25">
      <c r="A1349" s="7">
        <v>44813</v>
      </c>
      <c r="B1349" s="1" t="s">
        <v>33</v>
      </c>
      <c r="C1349" s="1" t="str">
        <f>VLOOKUP(B1349,Datos1!$F$1:$H$52,3,FALSE)</f>
        <v>Corporation</v>
      </c>
      <c r="D1349" s="1" t="str">
        <f ca="1">VLOOKUP(IF(RANDBETWEEN(1,100)&lt;=60, 1, IF(RANDBETWEEN(1,100)&lt;=75, 2, 3)),Datos1!$B$62:$C$64,2,FALSE)</f>
        <v>Contract Manufacturing</v>
      </c>
      <c r="E134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49" s="1" t="str">
        <f>VLOOKUP(B1349,Datos1!$F$1:$H$52,2,FALSE)</f>
        <v>Tennessee</v>
      </c>
      <c r="G1349" s="8">
        <f t="shared" ca="1" si="174"/>
        <v>1114228</v>
      </c>
      <c r="H1349" s="8">
        <f t="shared" ca="1" si="175"/>
        <v>412264.36</v>
      </c>
      <c r="I1349" s="9">
        <f t="shared" ca="1" si="168"/>
        <v>0.37</v>
      </c>
      <c r="J1349" s="1" t="str">
        <f t="shared" si="169"/>
        <v>September</v>
      </c>
      <c r="K1349" s="1">
        <f t="shared" si="170"/>
        <v>9</v>
      </c>
      <c r="L1349" s="1" t="str">
        <f t="shared" si="171"/>
        <v>2022</v>
      </c>
      <c r="M1349" s="1">
        <f t="shared" si="172"/>
        <v>37</v>
      </c>
      <c r="N1349" s="10">
        <f t="shared" si="173"/>
        <v>3</v>
      </c>
    </row>
    <row r="1350" spans="1:14" x14ac:dyDescent="0.25">
      <c r="A1350" s="7">
        <v>44814</v>
      </c>
      <c r="B1350" s="1" t="s">
        <v>30</v>
      </c>
      <c r="C1350" s="1" t="str">
        <f>VLOOKUP(B1350,Datos1!$F$1:$H$52,3,FALSE)</f>
        <v>Medium-sized business</v>
      </c>
      <c r="D1350" s="1" t="str">
        <f ca="1">VLOOKUP(IF(RANDBETWEEN(1,100)&lt;=60, 1, IF(RANDBETWEEN(1,100)&lt;=75, 2, 3)),Datos1!$B$62:$C$64,2,FALSE)</f>
        <v>Contract Manufacturing</v>
      </c>
      <c r="E1350" s="1" t="str">
        <f ca="1">VLOOKUP(IF(RANDBETWEEN(1,100)&lt;=70, 1, IF(RANDBETWEEN(1,100)&lt;=70+10, 2, IF(RANDBETWEEN(1,100)&lt;=70+10+10, 3, IF(RANDBETWEEN(1,100)&lt;=70+10+10+10, 4, 5)))),Datos1!$B$66:$C$70,2,FALSE)</f>
        <v>Paid</v>
      </c>
      <c r="F1350" s="1" t="str">
        <f>VLOOKUP(B1350,Datos1!$F$1:$H$52,2,FALSE)</f>
        <v>Washington</v>
      </c>
      <c r="G1350" s="8">
        <f t="shared" ca="1" si="174"/>
        <v>438658</v>
      </c>
      <c r="H1350" s="8">
        <f t="shared" ca="1" si="175"/>
        <v>131597.4</v>
      </c>
      <c r="I1350" s="9">
        <f t="shared" ca="1" si="168"/>
        <v>0.3</v>
      </c>
      <c r="J1350" s="1" t="str">
        <f t="shared" si="169"/>
        <v>September</v>
      </c>
      <c r="K1350" s="1">
        <f t="shared" si="170"/>
        <v>9</v>
      </c>
      <c r="L1350" s="1" t="str">
        <f t="shared" si="171"/>
        <v>2022</v>
      </c>
      <c r="M1350" s="1">
        <f t="shared" si="172"/>
        <v>37</v>
      </c>
      <c r="N1350" s="10">
        <f t="shared" si="173"/>
        <v>3</v>
      </c>
    </row>
    <row r="1351" spans="1:14" x14ac:dyDescent="0.25">
      <c r="A1351" s="7">
        <v>44815</v>
      </c>
      <c r="B1351" s="1" t="s">
        <v>29</v>
      </c>
      <c r="C1351" s="1" t="str">
        <f>VLOOKUP(B1351,Datos1!$F$1:$H$52,3,FALSE)</f>
        <v>Corporation</v>
      </c>
      <c r="D1351" s="1" t="str">
        <f ca="1">VLOOKUP(IF(RANDBETWEEN(1,100)&lt;=60, 1, IF(RANDBETWEEN(1,100)&lt;=75, 2, 3)),Datos1!$B$62:$C$64,2,FALSE)</f>
        <v>FMCG</v>
      </c>
      <c r="E13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51" s="1" t="str">
        <f>VLOOKUP(B1351,Datos1!$F$1:$H$52,2,FALSE)</f>
        <v>Florida</v>
      </c>
      <c r="G1351" s="8">
        <f t="shared" ca="1" si="174"/>
        <v>1281976</v>
      </c>
      <c r="H1351" s="8">
        <f t="shared" ca="1" si="175"/>
        <v>717906.56</v>
      </c>
      <c r="I1351" s="9">
        <f t="shared" ca="1" si="168"/>
        <v>0.56000000000000005</v>
      </c>
      <c r="J1351" s="1" t="str">
        <f t="shared" si="169"/>
        <v>September</v>
      </c>
      <c r="K1351" s="1">
        <f t="shared" si="170"/>
        <v>9</v>
      </c>
      <c r="L1351" s="1" t="str">
        <f t="shared" si="171"/>
        <v>2022</v>
      </c>
      <c r="M1351" s="1">
        <f t="shared" si="172"/>
        <v>37</v>
      </c>
      <c r="N1351" s="10">
        <f t="shared" si="173"/>
        <v>3</v>
      </c>
    </row>
    <row r="1352" spans="1:14" x14ac:dyDescent="0.25">
      <c r="A1352" s="7">
        <v>44816</v>
      </c>
      <c r="B1352" s="1" t="s">
        <v>34</v>
      </c>
      <c r="C1352" s="1" t="str">
        <f>VLOOKUP(B1352,Datos1!$F$1:$H$52,3,FALSE)</f>
        <v>Medium-sized business</v>
      </c>
      <c r="D1352" s="1" t="str">
        <f ca="1">VLOOKUP(IF(RANDBETWEEN(1,100)&lt;=60, 1, IF(RANDBETWEEN(1,100)&lt;=75, 2, 3)),Datos1!$B$62:$C$64,2,FALSE)</f>
        <v>FMCG</v>
      </c>
      <c r="E135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52" s="1" t="str">
        <f>VLOOKUP(B1352,Datos1!$F$1:$H$52,2,FALSE)</f>
        <v>California</v>
      </c>
      <c r="G1352" s="8">
        <f t="shared" ca="1" si="174"/>
        <v>429795</v>
      </c>
      <c r="H1352" s="8">
        <f t="shared" ca="1" si="175"/>
        <v>257877</v>
      </c>
      <c r="I1352" s="9">
        <f t="shared" ca="1" si="168"/>
        <v>0.6</v>
      </c>
      <c r="J1352" s="1" t="str">
        <f t="shared" si="169"/>
        <v>September</v>
      </c>
      <c r="K1352" s="1">
        <f t="shared" si="170"/>
        <v>9</v>
      </c>
      <c r="L1352" s="1" t="str">
        <f t="shared" si="171"/>
        <v>2022</v>
      </c>
      <c r="M1352" s="1">
        <f t="shared" si="172"/>
        <v>38</v>
      </c>
      <c r="N1352" s="10">
        <f t="shared" si="173"/>
        <v>3</v>
      </c>
    </row>
    <row r="1353" spans="1:14" x14ac:dyDescent="0.25">
      <c r="A1353" s="7">
        <v>44817</v>
      </c>
      <c r="B1353" s="1" t="s">
        <v>32</v>
      </c>
      <c r="C1353" s="1" t="str">
        <f>VLOOKUP(B1353,Datos1!$F$1:$H$52,3,FALSE)</f>
        <v>Corporation</v>
      </c>
      <c r="D1353" s="1" t="str">
        <f ca="1">VLOOKUP(IF(RANDBETWEEN(1,100)&lt;=60, 1, IF(RANDBETWEEN(1,100)&lt;=75, 2, 3)),Datos1!$B$62:$C$64,2,FALSE)</f>
        <v>Industrial cereal products</v>
      </c>
      <c r="E135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53" s="1" t="str">
        <f>VLOOKUP(B1353,Datos1!$F$1:$H$52,2,FALSE)</f>
        <v>Ohio</v>
      </c>
      <c r="G1353" s="8">
        <f t="shared" ca="1" si="174"/>
        <v>1266164</v>
      </c>
      <c r="H1353" s="8">
        <f t="shared" ca="1" si="175"/>
        <v>392510.84</v>
      </c>
      <c r="I1353" s="9">
        <f t="shared" ca="1" si="168"/>
        <v>0.31</v>
      </c>
      <c r="J1353" s="1" t="str">
        <f t="shared" si="169"/>
        <v>September</v>
      </c>
      <c r="K1353" s="1">
        <f t="shared" si="170"/>
        <v>9</v>
      </c>
      <c r="L1353" s="1" t="str">
        <f t="shared" si="171"/>
        <v>2022</v>
      </c>
      <c r="M1353" s="1">
        <f t="shared" si="172"/>
        <v>38</v>
      </c>
      <c r="N1353" s="10">
        <f t="shared" si="173"/>
        <v>3</v>
      </c>
    </row>
    <row r="1354" spans="1:14" x14ac:dyDescent="0.25">
      <c r="A1354" s="7">
        <v>44818</v>
      </c>
      <c r="B1354" s="1" t="s">
        <v>40</v>
      </c>
      <c r="C1354" s="1" t="str">
        <f>VLOOKUP(B1354,Datos1!$F$1:$H$52,3,FALSE)</f>
        <v>Corporation</v>
      </c>
      <c r="D1354" s="1" t="str">
        <f ca="1">VLOOKUP(IF(RANDBETWEEN(1,100)&lt;=60, 1, IF(RANDBETWEEN(1,100)&lt;=75, 2, 3)),Datos1!$B$62:$C$64,2,FALSE)</f>
        <v>Contract Manufacturing</v>
      </c>
      <c r="E1354" s="1" t="str">
        <f ca="1">VLOOKUP(IF(RANDBETWEEN(1,100)&lt;=70, 1, IF(RANDBETWEEN(1,100)&lt;=70+10, 2, IF(RANDBETWEEN(1,100)&lt;=70+10+10, 3, IF(RANDBETWEEN(1,100)&lt;=70+10+10+10, 4, 5)))),Datos1!$B$66:$C$70,2,FALSE)</f>
        <v>Paid</v>
      </c>
      <c r="F1354" s="1" t="str">
        <f>VLOOKUP(B1354,Datos1!$F$1:$H$52,2,FALSE)</f>
        <v>Indiana</v>
      </c>
      <c r="G1354" s="8">
        <f t="shared" ca="1" si="174"/>
        <v>1764296</v>
      </c>
      <c r="H1354" s="8">
        <f t="shared" ca="1" si="175"/>
        <v>529288.79999999993</v>
      </c>
      <c r="I1354" s="9">
        <f t="shared" ca="1" si="168"/>
        <v>0.3</v>
      </c>
      <c r="J1354" s="1" t="str">
        <f t="shared" si="169"/>
        <v>September</v>
      </c>
      <c r="K1354" s="1">
        <f t="shared" si="170"/>
        <v>9</v>
      </c>
      <c r="L1354" s="1" t="str">
        <f t="shared" si="171"/>
        <v>2022</v>
      </c>
      <c r="M1354" s="1">
        <f t="shared" si="172"/>
        <v>38</v>
      </c>
      <c r="N1354" s="10">
        <f t="shared" si="173"/>
        <v>3</v>
      </c>
    </row>
    <row r="1355" spans="1:14" x14ac:dyDescent="0.25">
      <c r="A1355" s="7">
        <v>44819</v>
      </c>
      <c r="B1355" s="1" t="s">
        <v>52</v>
      </c>
      <c r="C1355" s="1" t="str">
        <f>VLOOKUP(B1355,Datos1!$F$1:$H$52,3,FALSE)</f>
        <v>Corporation</v>
      </c>
      <c r="D1355" s="1" t="str">
        <f ca="1">VLOOKUP(IF(RANDBETWEEN(1,100)&lt;=60, 1, IF(RANDBETWEEN(1,100)&lt;=75, 2, 3)),Datos1!$B$62:$C$64,2,FALSE)</f>
        <v>FMCG</v>
      </c>
      <c r="E1355" s="1" t="str">
        <f ca="1">VLOOKUP(IF(RANDBETWEEN(1,100)&lt;=70, 1, IF(RANDBETWEEN(1,100)&lt;=70+10, 2, IF(RANDBETWEEN(1,100)&lt;=70+10+10, 3, IF(RANDBETWEEN(1,100)&lt;=70+10+10+10, 4, 5)))),Datos1!$B$66:$C$70,2,FALSE)</f>
        <v>Paid</v>
      </c>
      <c r="F1355" s="1" t="str">
        <f>VLOOKUP(B1355,Datos1!$F$1:$H$52,2,FALSE)</f>
        <v>Texas</v>
      </c>
      <c r="G1355" s="8">
        <f t="shared" ca="1" si="174"/>
        <v>626239</v>
      </c>
      <c r="H1355" s="8">
        <f t="shared" ca="1" si="175"/>
        <v>294332.32999999996</v>
      </c>
      <c r="I1355" s="9">
        <f t="shared" ca="1" si="168"/>
        <v>0.47</v>
      </c>
      <c r="J1355" s="1" t="str">
        <f t="shared" si="169"/>
        <v>September</v>
      </c>
      <c r="K1355" s="1">
        <f t="shared" si="170"/>
        <v>9</v>
      </c>
      <c r="L1355" s="1" t="str">
        <f t="shared" si="171"/>
        <v>2022</v>
      </c>
      <c r="M1355" s="1">
        <f t="shared" si="172"/>
        <v>38</v>
      </c>
      <c r="N1355" s="10">
        <f t="shared" si="173"/>
        <v>3</v>
      </c>
    </row>
    <row r="1356" spans="1:14" x14ac:dyDescent="0.25">
      <c r="A1356" s="7">
        <v>44820</v>
      </c>
      <c r="B1356" s="1" t="s">
        <v>58</v>
      </c>
      <c r="C1356" s="1" t="str">
        <f>VLOOKUP(B1356,Datos1!$F$1:$H$52,3,FALSE)</f>
        <v>Corporation</v>
      </c>
      <c r="D1356" s="1" t="str">
        <f ca="1">VLOOKUP(IF(RANDBETWEEN(1,100)&lt;=60, 1, IF(RANDBETWEEN(1,100)&lt;=75, 2, 3)),Datos1!$B$62:$C$64,2,FALSE)</f>
        <v>FMCG</v>
      </c>
      <c r="E135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56" s="1" t="str">
        <f>VLOOKUP(B1356,Datos1!$F$1:$H$52,2,FALSE)</f>
        <v>Míchigan</v>
      </c>
      <c r="G1356" s="8">
        <f t="shared" ca="1" si="174"/>
        <v>534657</v>
      </c>
      <c r="H1356" s="8">
        <f t="shared" ca="1" si="175"/>
        <v>229902.51</v>
      </c>
      <c r="I1356" s="9">
        <f t="shared" ca="1" si="168"/>
        <v>0.43</v>
      </c>
      <c r="J1356" s="1" t="str">
        <f t="shared" si="169"/>
        <v>September</v>
      </c>
      <c r="K1356" s="1">
        <f t="shared" si="170"/>
        <v>9</v>
      </c>
      <c r="L1356" s="1" t="str">
        <f t="shared" si="171"/>
        <v>2022</v>
      </c>
      <c r="M1356" s="1">
        <f t="shared" si="172"/>
        <v>38</v>
      </c>
      <c r="N1356" s="10">
        <f t="shared" si="173"/>
        <v>3</v>
      </c>
    </row>
    <row r="1357" spans="1:14" x14ac:dyDescent="0.25">
      <c r="A1357" s="7">
        <v>44821</v>
      </c>
      <c r="B1357" s="1" t="s">
        <v>39</v>
      </c>
      <c r="C1357" s="1" t="str">
        <f>VLOOKUP(B1357,Datos1!$F$1:$H$52,3,FALSE)</f>
        <v>Corporation</v>
      </c>
      <c r="D1357" s="1" t="str">
        <f ca="1">VLOOKUP(IF(RANDBETWEEN(1,100)&lt;=60, 1, IF(RANDBETWEEN(1,100)&lt;=75, 2, 3)),Datos1!$B$62:$C$64,2,FALSE)</f>
        <v>FMCG</v>
      </c>
      <c r="E1357" s="1" t="str">
        <f ca="1">VLOOKUP(IF(RANDBETWEEN(1,100)&lt;=70, 1, IF(RANDBETWEEN(1,100)&lt;=70+10, 2, IF(RANDBETWEEN(1,100)&lt;=70+10+10, 3, IF(RANDBETWEEN(1,100)&lt;=70+10+10+10, 4, 5)))),Datos1!$B$66:$C$70,2,FALSE)</f>
        <v>Paid</v>
      </c>
      <c r="F1357" s="1" t="str">
        <f>VLOOKUP(B1357,Datos1!$F$1:$H$52,2,FALSE)</f>
        <v>Misuri</v>
      </c>
      <c r="G1357" s="8">
        <f t="shared" ca="1" si="174"/>
        <v>552432</v>
      </c>
      <c r="H1357" s="8">
        <f t="shared" ca="1" si="175"/>
        <v>193351.19999999998</v>
      </c>
      <c r="I1357" s="9">
        <f t="shared" ca="1" si="168"/>
        <v>0.35</v>
      </c>
      <c r="J1357" s="1" t="str">
        <f t="shared" si="169"/>
        <v>September</v>
      </c>
      <c r="K1357" s="1">
        <f t="shared" si="170"/>
        <v>9</v>
      </c>
      <c r="L1357" s="1" t="str">
        <f t="shared" si="171"/>
        <v>2022</v>
      </c>
      <c r="M1357" s="1">
        <f t="shared" si="172"/>
        <v>38</v>
      </c>
      <c r="N1357" s="10">
        <f t="shared" si="173"/>
        <v>3</v>
      </c>
    </row>
    <row r="1358" spans="1:14" x14ac:dyDescent="0.25">
      <c r="A1358" s="7">
        <v>44822</v>
      </c>
      <c r="B1358" s="1" t="s">
        <v>24</v>
      </c>
      <c r="C1358" s="1" t="str">
        <f>VLOOKUP(B1358,Datos1!$F$1:$H$52,3,FALSE)</f>
        <v>Medium-sized business</v>
      </c>
      <c r="D1358" s="1" t="str">
        <f ca="1">VLOOKUP(IF(RANDBETWEEN(1,100)&lt;=60, 1, IF(RANDBETWEEN(1,100)&lt;=75, 2, 3)),Datos1!$B$62:$C$64,2,FALSE)</f>
        <v>FMCG</v>
      </c>
      <c r="E1358" s="1" t="str">
        <f ca="1">VLOOKUP(IF(RANDBETWEEN(1,100)&lt;=70, 1, IF(RANDBETWEEN(1,100)&lt;=70+10, 2, IF(RANDBETWEEN(1,100)&lt;=70+10+10, 3, IF(RANDBETWEEN(1,100)&lt;=70+10+10+10, 4, 5)))),Datos1!$B$66:$C$70,2,FALSE)</f>
        <v>Paid</v>
      </c>
      <c r="F1358" s="1" t="str">
        <f>VLOOKUP(B1358,Datos1!$F$1:$H$52,2,FALSE)</f>
        <v>Misuri</v>
      </c>
      <c r="G1358" s="8">
        <f t="shared" ca="1" si="174"/>
        <v>487444</v>
      </c>
      <c r="H1358" s="8">
        <f t="shared" ca="1" si="175"/>
        <v>238847.56</v>
      </c>
      <c r="I1358" s="9">
        <f t="shared" ca="1" si="168"/>
        <v>0.49</v>
      </c>
      <c r="J1358" s="1" t="str">
        <f t="shared" si="169"/>
        <v>September</v>
      </c>
      <c r="K1358" s="1">
        <f t="shared" si="170"/>
        <v>9</v>
      </c>
      <c r="L1358" s="1" t="str">
        <f t="shared" si="171"/>
        <v>2022</v>
      </c>
      <c r="M1358" s="1">
        <f t="shared" si="172"/>
        <v>38</v>
      </c>
      <c r="N1358" s="10">
        <f t="shared" si="173"/>
        <v>3</v>
      </c>
    </row>
    <row r="1359" spans="1:14" x14ac:dyDescent="0.25">
      <c r="A1359" s="7">
        <v>44823</v>
      </c>
      <c r="B1359" s="1" t="s">
        <v>31</v>
      </c>
      <c r="C1359" s="1" t="str">
        <f>VLOOKUP(B1359,Datos1!$F$1:$H$52,3,FALSE)</f>
        <v>Small business</v>
      </c>
      <c r="D1359" s="1" t="str">
        <f ca="1">VLOOKUP(IF(RANDBETWEEN(1,100)&lt;=60, 1, IF(RANDBETWEEN(1,100)&lt;=75, 2, 3)),Datos1!$B$62:$C$64,2,FALSE)</f>
        <v>FMCG</v>
      </c>
      <c r="E1359" s="1" t="str">
        <f ca="1">VLOOKUP(IF(RANDBETWEEN(1,100)&lt;=70, 1, IF(RANDBETWEEN(1,100)&lt;=70+10, 2, IF(RANDBETWEEN(1,100)&lt;=70+10+10, 3, IF(RANDBETWEEN(1,100)&lt;=70+10+10+10, 4, 5)))),Datos1!$B$66:$C$70,2,FALSE)</f>
        <v>Paid</v>
      </c>
      <c r="F1359" s="1" t="str">
        <f>VLOOKUP(B1359,Datos1!$F$1:$H$52,2,FALSE)</f>
        <v>Georgia</v>
      </c>
      <c r="G1359" s="8">
        <f t="shared" ca="1" si="174"/>
        <v>108787</v>
      </c>
      <c r="H1359" s="8">
        <f t="shared" ca="1" si="175"/>
        <v>56569.240000000005</v>
      </c>
      <c r="I1359" s="9">
        <f t="shared" ca="1" si="168"/>
        <v>0.52</v>
      </c>
      <c r="J1359" s="1" t="str">
        <f t="shared" si="169"/>
        <v>September</v>
      </c>
      <c r="K1359" s="1">
        <f t="shared" si="170"/>
        <v>9</v>
      </c>
      <c r="L1359" s="1" t="str">
        <f t="shared" si="171"/>
        <v>2022</v>
      </c>
      <c r="M1359" s="1">
        <f t="shared" si="172"/>
        <v>39</v>
      </c>
      <c r="N1359" s="10">
        <f t="shared" si="173"/>
        <v>3</v>
      </c>
    </row>
    <row r="1360" spans="1:14" x14ac:dyDescent="0.25">
      <c r="A1360" s="7">
        <v>44824</v>
      </c>
      <c r="B1360" s="1" t="s">
        <v>61</v>
      </c>
      <c r="C1360" s="1" t="str">
        <f>VLOOKUP(B1360,Datos1!$F$1:$H$52,3,FALSE)</f>
        <v>Corporation</v>
      </c>
      <c r="D1360" s="1" t="str">
        <f ca="1">VLOOKUP(IF(RANDBETWEEN(1,100)&lt;=60, 1, IF(RANDBETWEEN(1,100)&lt;=75, 2, 3)),Datos1!$B$62:$C$64,2,FALSE)</f>
        <v>FMCG</v>
      </c>
      <c r="E1360" s="1" t="str">
        <f ca="1">VLOOKUP(IF(RANDBETWEEN(1,100)&lt;=70, 1, IF(RANDBETWEEN(1,100)&lt;=70+10, 2, IF(RANDBETWEEN(1,100)&lt;=70+10+10, 3, IF(RANDBETWEEN(1,100)&lt;=70+10+10+10, 4, 5)))),Datos1!$B$66:$C$70,2,FALSE)</f>
        <v>Paid</v>
      </c>
      <c r="F1360" s="1" t="str">
        <f>VLOOKUP(B1360,Datos1!$F$1:$H$52,2,FALSE)</f>
        <v>Washington</v>
      </c>
      <c r="G1360" s="8">
        <f t="shared" ca="1" si="174"/>
        <v>1249728</v>
      </c>
      <c r="H1360" s="8">
        <f t="shared" ca="1" si="175"/>
        <v>787328.64</v>
      </c>
      <c r="I1360" s="9">
        <f t="shared" ca="1" si="168"/>
        <v>0.63</v>
      </c>
      <c r="J1360" s="1" t="str">
        <f t="shared" si="169"/>
        <v>September</v>
      </c>
      <c r="K1360" s="1">
        <f t="shared" si="170"/>
        <v>9</v>
      </c>
      <c r="L1360" s="1" t="str">
        <f t="shared" si="171"/>
        <v>2022</v>
      </c>
      <c r="M1360" s="1">
        <f t="shared" si="172"/>
        <v>39</v>
      </c>
      <c r="N1360" s="10">
        <f t="shared" si="173"/>
        <v>3</v>
      </c>
    </row>
    <row r="1361" spans="1:14" x14ac:dyDescent="0.25">
      <c r="A1361" s="7">
        <v>44825</v>
      </c>
      <c r="B1361" s="1" t="s">
        <v>33</v>
      </c>
      <c r="C1361" s="1" t="str">
        <f>VLOOKUP(B1361,Datos1!$F$1:$H$52,3,FALSE)</f>
        <v>Corporation</v>
      </c>
      <c r="D1361" s="1" t="str">
        <f ca="1">VLOOKUP(IF(RANDBETWEEN(1,100)&lt;=60, 1, IF(RANDBETWEEN(1,100)&lt;=75, 2, 3)),Datos1!$B$62:$C$64,2,FALSE)</f>
        <v>FMCG</v>
      </c>
      <c r="E1361" s="1" t="str">
        <f ca="1">VLOOKUP(IF(RANDBETWEEN(1,100)&lt;=70, 1, IF(RANDBETWEEN(1,100)&lt;=70+10, 2, IF(RANDBETWEEN(1,100)&lt;=70+10+10, 3, IF(RANDBETWEEN(1,100)&lt;=70+10+10+10, 4, 5)))),Datos1!$B$66:$C$70,2,FALSE)</f>
        <v>Paid</v>
      </c>
      <c r="F1361" s="1" t="str">
        <f>VLOOKUP(B1361,Datos1!$F$1:$H$52,2,FALSE)</f>
        <v>Tennessee</v>
      </c>
      <c r="G1361" s="8">
        <f t="shared" ca="1" si="174"/>
        <v>927540</v>
      </c>
      <c r="H1361" s="8">
        <f t="shared" ca="1" si="175"/>
        <v>454494.6</v>
      </c>
      <c r="I1361" s="9">
        <f t="shared" ca="1" si="168"/>
        <v>0.49</v>
      </c>
      <c r="J1361" s="1" t="str">
        <f t="shared" si="169"/>
        <v>September</v>
      </c>
      <c r="K1361" s="1">
        <f t="shared" si="170"/>
        <v>9</v>
      </c>
      <c r="L1361" s="1" t="str">
        <f t="shared" si="171"/>
        <v>2022</v>
      </c>
      <c r="M1361" s="1">
        <f t="shared" si="172"/>
        <v>39</v>
      </c>
      <c r="N1361" s="10">
        <f t="shared" si="173"/>
        <v>3</v>
      </c>
    </row>
    <row r="1362" spans="1:14" x14ac:dyDescent="0.25">
      <c r="A1362" s="7">
        <v>44826</v>
      </c>
      <c r="B1362" s="1" t="s">
        <v>49</v>
      </c>
      <c r="C1362" s="1" t="str">
        <f>VLOOKUP(B1362,Datos1!$F$1:$H$52,3,FALSE)</f>
        <v>Corporation</v>
      </c>
      <c r="D1362" s="1" t="str">
        <f ca="1">VLOOKUP(IF(RANDBETWEEN(1,100)&lt;=60, 1, IF(RANDBETWEEN(1,100)&lt;=75, 2, 3)),Datos1!$B$62:$C$64,2,FALSE)</f>
        <v>FMCG</v>
      </c>
      <c r="E1362" s="1" t="str">
        <f ca="1">VLOOKUP(IF(RANDBETWEEN(1,100)&lt;=70, 1, IF(RANDBETWEEN(1,100)&lt;=70+10, 2, IF(RANDBETWEEN(1,100)&lt;=70+10+10, 3, IF(RANDBETWEEN(1,100)&lt;=70+10+10+10, 4, 5)))),Datos1!$B$66:$C$70,2,FALSE)</f>
        <v>Paid</v>
      </c>
      <c r="F1362" s="1" t="str">
        <f>VLOOKUP(B1362,Datos1!$F$1:$H$52,2,FALSE)</f>
        <v>Texas</v>
      </c>
      <c r="G1362" s="8">
        <f t="shared" ca="1" si="174"/>
        <v>1444332</v>
      </c>
      <c r="H1362" s="8">
        <f t="shared" ca="1" si="175"/>
        <v>519959.51999999996</v>
      </c>
      <c r="I1362" s="9">
        <f t="shared" ca="1" si="168"/>
        <v>0.36</v>
      </c>
      <c r="J1362" s="1" t="str">
        <f t="shared" si="169"/>
        <v>September</v>
      </c>
      <c r="K1362" s="1">
        <f t="shared" si="170"/>
        <v>9</v>
      </c>
      <c r="L1362" s="1" t="str">
        <f t="shared" si="171"/>
        <v>2022</v>
      </c>
      <c r="M1362" s="1">
        <f t="shared" si="172"/>
        <v>39</v>
      </c>
      <c r="N1362" s="10">
        <f t="shared" si="173"/>
        <v>3</v>
      </c>
    </row>
    <row r="1363" spans="1:14" x14ac:dyDescent="0.25">
      <c r="A1363" s="7">
        <v>44827</v>
      </c>
      <c r="B1363" s="1" t="s">
        <v>25</v>
      </c>
      <c r="C1363" s="1" t="str">
        <f>VLOOKUP(B1363,Datos1!$F$1:$H$52,3,FALSE)</f>
        <v>Corporation</v>
      </c>
      <c r="D1363" s="1" t="str">
        <f ca="1">VLOOKUP(IF(RANDBETWEEN(1,100)&lt;=60, 1, IF(RANDBETWEEN(1,100)&lt;=75, 2, 3)),Datos1!$B$62:$C$64,2,FALSE)</f>
        <v>Contract Manufacturing</v>
      </c>
      <c r="E1363" s="1" t="str">
        <f ca="1">VLOOKUP(IF(RANDBETWEEN(1,100)&lt;=70, 1, IF(RANDBETWEEN(1,100)&lt;=70+10, 2, IF(RANDBETWEEN(1,100)&lt;=70+10+10, 3, IF(RANDBETWEEN(1,100)&lt;=70+10+10+10, 4, 5)))),Datos1!$B$66:$C$70,2,FALSE)</f>
        <v>Paid</v>
      </c>
      <c r="F1363" s="1" t="str">
        <f>VLOOKUP(B1363,Datos1!$F$1:$H$52,2,FALSE)</f>
        <v>Míchigan</v>
      </c>
      <c r="G1363" s="8">
        <f t="shared" ca="1" si="174"/>
        <v>683150</v>
      </c>
      <c r="H1363" s="8">
        <f t="shared" ca="1" si="175"/>
        <v>157124.5</v>
      </c>
      <c r="I1363" s="9">
        <f t="shared" ca="1" si="168"/>
        <v>0.23</v>
      </c>
      <c r="J1363" s="1" t="str">
        <f t="shared" si="169"/>
        <v>September</v>
      </c>
      <c r="K1363" s="1">
        <f t="shared" si="170"/>
        <v>9</v>
      </c>
      <c r="L1363" s="1" t="str">
        <f t="shared" si="171"/>
        <v>2022</v>
      </c>
      <c r="M1363" s="1">
        <f t="shared" si="172"/>
        <v>39</v>
      </c>
      <c r="N1363" s="10">
        <f t="shared" si="173"/>
        <v>3</v>
      </c>
    </row>
    <row r="1364" spans="1:14" x14ac:dyDescent="0.25">
      <c r="A1364" s="7">
        <v>44828</v>
      </c>
      <c r="B1364" s="1" t="s">
        <v>15</v>
      </c>
      <c r="C1364" s="1" t="str">
        <f>VLOOKUP(B1364,Datos1!$F$1:$H$52,3,FALSE)</f>
        <v>Medium-sized business</v>
      </c>
      <c r="D1364" s="1" t="str">
        <f ca="1">VLOOKUP(IF(RANDBETWEEN(1,100)&lt;=60, 1, IF(RANDBETWEEN(1,100)&lt;=75, 2, 3)),Datos1!$B$62:$C$64,2,FALSE)</f>
        <v>FMCG</v>
      </c>
      <c r="E1364" s="1" t="str">
        <f ca="1">VLOOKUP(IF(RANDBETWEEN(1,100)&lt;=70, 1, IF(RANDBETWEEN(1,100)&lt;=70+10, 2, IF(RANDBETWEEN(1,100)&lt;=70+10+10, 3, IF(RANDBETWEEN(1,100)&lt;=70+10+10+10, 4, 5)))),Datos1!$B$66:$C$70,2,FALSE)</f>
        <v>Paid</v>
      </c>
      <c r="F1364" s="1" t="str">
        <f>VLOOKUP(B1364,Datos1!$F$1:$H$52,2,FALSE)</f>
        <v>Míchigan</v>
      </c>
      <c r="G1364" s="8">
        <f t="shared" ca="1" si="174"/>
        <v>380939</v>
      </c>
      <c r="H1364" s="8">
        <f t="shared" ca="1" si="175"/>
        <v>144756.82</v>
      </c>
      <c r="I1364" s="9">
        <f t="shared" ca="1" si="168"/>
        <v>0.38</v>
      </c>
      <c r="J1364" s="1" t="str">
        <f t="shared" si="169"/>
        <v>September</v>
      </c>
      <c r="K1364" s="1">
        <f t="shared" si="170"/>
        <v>9</v>
      </c>
      <c r="L1364" s="1" t="str">
        <f t="shared" si="171"/>
        <v>2022</v>
      </c>
      <c r="M1364" s="1">
        <f t="shared" si="172"/>
        <v>39</v>
      </c>
      <c r="N1364" s="10">
        <f t="shared" si="173"/>
        <v>3</v>
      </c>
    </row>
    <row r="1365" spans="1:14" x14ac:dyDescent="0.25">
      <c r="A1365" s="7">
        <v>44829</v>
      </c>
      <c r="B1365" s="1" t="s">
        <v>56</v>
      </c>
      <c r="C1365" s="1" t="str">
        <f>VLOOKUP(B1365,Datos1!$F$1:$H$52,3,FALSE)</f>
        <v>Small business</v>
      </c>
      <c r="D1365" s="1" t="str">
        <f ca="1">VLOOKUP(IF(RANDBETWEEN(1,100)&lt;=60, 1, IF(RANDBETWEEN(1,100)&lt;=75, 2, 3)),Datos1!$B$62:$C$64,2,FALSE)</f>
        <v>Industrial cereal products</v>
      </c>
      <c r="E1365" s="1" t="str">
        <f ca="1">VLOOKUP(IF(RANDBETWEEN(1,100)&lt;=70, 1, IF(RANDBETWEEN(1,100)&lt;=70+10, 2, IF(RANDBETWEEN(1,100)&lt;=70+10+10, 3, IF(RANDBETWEEN(1,100)&lt;=70+10+10+10, 4, 5)))),Datos1!$B$66:$C$70,2,FALSE)</f>
        <v>Paid</v>
      </c>
      <c r="F1365" s="1" t="str">
        <f>VLOOKUP(B1365,Datos1!$F$1:$H$52,2,FALSE)</f>
        <v>Illinois</v>
      </c>
      <c r="G1365" s="8">
        <f t="shared" ca="1" si="174"/>
        <v>98310</v>
      </c>
      <c r="H1365" s="8">
        <f t="shared" ca="1" si="175"/>
        <v>15729.6</v>
      </c>
      <c r="I1365" s="9">
        <f t="shared" ca="1" si="168"/>
        <v>0.16</v>
      </c>
      <c r="J1365" s="1" t="str">
        <f t="shared" si="169"/>
        <v>September</v>
      </c>
      <c r="K1365" s="1">
        <f t="shared" si="170"/>
        <v>9</v>
      </c>
      <c r="L1365" s="1" t="str">
        <f t="shared" si="171"/>
        <v>2022</v>
      </c>
      <c r="M1365" s="1">
        <f t="shared" si="172"/>
        <v>39</v>
      </c>
      <c r="N1365" s="10">
        <f t="shared" si="173"/>
        <v>3</v>
      </c>
    </row>
    <row r="1366" spans="1:14" x14ac:dyDescent="0.25">
      <c r="A1366" s="7">
        <v>44830</v>
      </c>
      <c r="B1366" s="1" t="s">
        <v>55</v>
      </c>
      <c r="C1366" s="1" t="str">
        <f>VLOOKUP(B1366,Datos1!$F$1:$H$52,3,FALSE)</f>
        <v>Medium-sized business</v>
      </c>
      <c r="D1366" s="1" t="str">
        <f ca="1">VLOOKUP(IF(RANDBETWEEN(1,100)&lt;=60, 1, IF(RANDBETWEEN(1,100)&lt;=75, 2, 3)),Datos1!$B$62:$C$64,2,FALSE)</f>
        <v>FMCG</v>
      </c>
      <c r="E136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66" s="1" t="str">
        <f>VLOOKUP(B1366,Datos1!$F$1:$H$52,2,FALSE)</f>
        <v>Pensilvania</v>
      </c>
      <c r="G1366" s="8">
        <f t="shared" ca="1" si="174"/>
        <v>353342</v>
      </c>
      <c r="H1366" s="8">
        <f t="shared" ca="1" si="175"/>
        <v>183737.84</v>
      </c>
      <c r="I1366" s="9">
        <f t="shared" ca="1" si="168"/>
        <v>0.52</v>
      </c>
      <c r="J1366" s="1" t="str">
        <f t="shared" si="169"/>
        <v>September</v>
      </c>
      <c r="K1366" s="1">
        <f t="shared" si="170"/>
        <v>9</v>
      </c>
      <c r="L1366" s="1" t="str">
        <f t="shared" si="171"/>
        <v>2022</v>
      </c>
      <c r="M1366" s="1">
        <f t="shared" si="172"/>
        <v>40</v>
      </c>
      <c r="N1366" s="10">
        <f t="shared" si="173"/>
        <v>3</v>
      </c>
    </row>
    <row r="1367" spans="1:14" x14ac:dyDescent="0.25">
      <c r="A1367" s="7">
        <v>44831</v>
      </c>
      <c r="B1367" s="1" t="s">
        <v>16</v>
      </c>
      <c r="C1367" s="1" t="str">
        <f>VLOOKUP(B1367,Datos1!$F$1:$H$52,3,FALSE)</f>
        <v>Small business</v>
      </c>
      <c r="D1367" s="1" t="str">
        <f ca="1">VLOOKUP(IF(RANDBETWEEN(1,100)&lt;=60, 1, IF(RANDBETWEEN(1,100)&lt;=75, 2, 3)),Datos1!$B$62:$C$64,2,FALSE)</f>
        <v>FMCG</v>
      </c>
      <c r="E1367" s="1" t="str">
        <f ca="1">VLOOKUP(IF(RANDBETWEEN(1,100)&lt;=70, 1, IF(RANDBETWEEN(1,100)&lt;=70+10, 2, IF(RANDBETWEEN(1,100)&lt;=70+10+10, 3, IF(RANDBETWEEN(1,100)&lt;=70+10+10+10, 4, 5)))),Datos1!$B$66:$C$70,2,FALSE)</f>
        <v>Paid</v>
      </c>
      <c r="F1367" s="1" t="str">
        <f>VLOOKUP(B1367,Datos1!$F$1:$H$52,2,FALSE)</f>
        <v>Nueva Jersey</v>
      </c>
      <c r="G1367" s="8">
        <f t="shared" ca="1" si="174"/>
        <v>173762</v>
      </c>
      <c r="H1367" s="8">
        <f t="shared" ca="1" si="175"/>
        <v>62554.32</v>
      </c>
      <c r="I1367" s="9">
        <f t="shared" ca="1" si="168"/>
        <v>0.36</v>
      </c>
      <c r="J1367" s="1" t="str">
        <f t="shared" si="169"/>
        <v>September</v>
      </c>
      <c r="K1367" s="1">
        <f t="shared" si="170"/>
        <v>9</v>
      </c>
      <c r="L1367" s="1" t="str">
        <f t="shared" si="171"/>
        <v>2022</v>
      </c>
      <c r="M1367" s="1">
        <f t="shared" si="172"/>
        <v>40</v>
      </c>
      <c r="N1367" s="10">
        <f t="shared" si="173"/>
        <v>3</v>
      </c>
    </row>
    <row r="1368" spans="1:14" x14ac:dyDescent="0.25">
      <c r="A1368" s="7">
        <v>44832</v>
      </c>
      <c r="B1368" s="1" t="s">
        <v>28</v>
      </c>
      <c r="C1368" s="1" t="str">
        <f>VLOOKUP(B1368,Datos1!$F$1:$H$52,3,FALSE)</f>
        <v>Corporation</v>
      </c>
      <c r="D1368" s="1" t="str">
        <f ca="1">VLOOKUP(IF(RANDBETWEEN(1,100)&lt;=60, 1, IF(RANDBETWEEN(1,100)&lt;=75, 2, 3)),Datos1!$B$62:$C$64,2,FALSE)</f>
        <v>Contract Manufacturing</v>
      </c>
      <c r="E1368" s="1" t="str">
        <f ca="1">VLOOKUP(IF(RANDBETWEEN(1,100)&lt;=70, 1, IF(RANDBETWEEN(1,100)&lt;=70+10, 2, IF(RANDBETWEEN(1,100)&lt;=70+10+10, 3, IF(RANDBETWEEN(1,100)&lt;=70+10+10+10, 4, 5)))),Datos1!$B$66:$C$70,2,FALSE)</f>
        <v>Paid</v>
      </c>
      <c r="F1368" s="1" t="str">
        <f>VLOOKUP(B1368,Datos1!$F$1:$H$52,2,FALSE)</f>
        <v>Texas</v>
      </c>
      <c r="G1368" s="8">
        <f t="shared" ca="1" si="174"/>
        <v>1245935</v>
      </c>
      <c r="H1368" s="8">
        <f t="shared" ca="1" si="175"/>
        <v>336402.45</v>
      </c>
      <c r="I1368" s="9">
        <f t="shared" ca="1" si="168"/>
        <v>0.27</v>
      </c>
      <c r="J1368" s="1" t="str">
        <f t="shared" si="169"/>
        <v>September</v>
      </c>
      <c r="K1368" s="1">
        <f t="shared" si="170"/>
        <v>9</v>
      </c>
      <c r="L1368" s="1" t="str">
        <f t="shared" si="171"/>
        <v>2022</v>
      </c>
      <c r="M1368" s="1">
        <f t="shared" si="172"/>
        <v>40</v>
      </c>
      <c r="N1368" s="10">
        <f t="shared" si="173"/>
        <v>3</v>
      </c>
    </row>
    <row r="1369" spans="1:14" x14ac:dyDescent="0.25">
      <c r="A1369" s="7">
        <v>44833</v>
      </c>
      <c r="B1369" s="1" t="s">
        <v>54</v>
      </c>
      <c r="C1369" s="1" t="str">
        <f>VLOOKUP(B1369,Datos1!$F$1:$H$52,3,FALSE)</f>
        <v>Small business</v>
      </c>
      <c r="D1369" s="1" t="str">
        <f ca="1">VLOOKUP(IF(RANDBETWEEN(1,100)&lt;=60, 1, IF(RANDBETWEEN(1,100)&lt;=75, 2, 3)),Datos1!$B$62:$C$64,2,FALSE)</f>
        <v>FMCG</v>
      </c>
      <c r="E1369" s="1" t="str">
        <f ca="1">VLOOKUP(IF(RANDBETWEEN(1,100)&lt;=70, 1, IF(RANDBETWEEN(1,100)&lt;=70+10, 2, IF(RANDBETWEEN(1,100)&lt;=70+10+10, 3, IF(RANDBETWEEN(1,100)&lt;=70+10+10+10, 4, 5)))),Datos1!$B$66:$C$70,2,FALSE)</f>
        <v>Paid</v>
      </c>
      <c r="F1369" s="1" t="str">
        <f>VLOOKUP(B1369,Datos1!$F$1:$H$52,2,FALSE)</f>
        <v>Nueva York</v>
      </c>
      <c r="G1369" s="8">
        <f t="shared" ca="1" si="174"/>
        <v>94240</v>
      </c>
      <c r="H1369" s="8">
        <f t="shared" ca="1" si="175"/>
        <v>40523.199999999997</v>
      </c>
      <c r="I1369" s="9">
        <f t="shared" ca="1" si="168"/>
        <v>0.43</v>
      </c>
      <c r="J1369" s="1" t="str">
        <f t="shared" si="169"/>
        <v>September</v>
      </c>
      <c r="K1369" s="1">
        <f t="shared" si="170"/>
        <v>9</v>
      </c>
      <c r="L1369" s="1" t="str">
        <f t="shared" si="171"/>
        <v>2022</v>
      </c>
      <c r="M1369" s="1">
        <f t="shared" si="172"/>
        <v>40</v>
      </c>
      <c r="N1369" s="10">
        <f t="shared" si="173"/>
        <v>3</v>
      </c>
    </row>
    <row r="1370" spans="1:14" x14ac:dyDescent="0.25">
      <c r="A1370" s="7">
        <v>44834</v>
      </c>
      <c r="B1370" s="1" t="s">
        <v>51</v>
      </c>
      <c r="C1370" s="1" t="str">
        <f>VLOOKUP(B1370,Datos1!$F$1:$H$52,3,FALSE)</f>
        <v>Corporation</v>
      </c>
      <c r="D1370" s="1" t="str">
        <f ca="1">VLOOKUP(IF(RANDBETWEEN(1,100)&lt;=60, 1, IF(RANDBETWEEN(1,100)&lt;=75, 2, 3)),Datos1!$B$62:$C$64,2,FALSE)</f>
        <v>FMCG</v>
      </c>
      <c r="E1370" s="1" t="str">
        <f ca="1">VLOOKUP(IF(RANDBETWEEN(1,100)&lt;=70, 1, IF(RANDBETWEEN(1,100)&lt;=70+10, 2, IF(RANDBETWEEN(1,100)&lt;=70+10+10, 3, IF(RANDBETWEEN(1,100)&lt;=70+10+10+10, 4, 5)))),Datos1!$B$66:$C$70,2,FALSE)</f>
        <v>Paid</v>
      </c>
      <c r="F1370" s="1" t="str">
        <f>VLOOKUP(B1370,Datos1!$F$1:$H$52,2,FALSE)</f>
        <v>California</v>
      </c>
      <c r="G1370" s="8">
        <f t="shared" ca="1" si="174"/>
        <v>1066066</v>
      </c>
      <c r="H1370" s="8">
        <f t="shared" ca="1" si="175"/>
        <v>565014.98</v>
      </c>
      <c r="I1370" s="9">
        <f t="shared" ca="1" si="168"/>
        <v>0.53</v>
      </c>
      <c r="J1370" s="1" t="str">
        <f t="shared" si="169"/>
        <v>September</v>
      </c>
      <c r="K1370" s="1">
        <f t="shared" si="170"/>
        <v>9</v>
      </c>
      <c r="L1370" s="1" t="str">
        <f t="shared" si="171"/>
        <v>2022</v>
      </c>
      <c r="M1370" s="1">
        <f t="shared" si="172"/>
        <v>40</v>
      </c>
      <c r="N1370" s="10">
        <f t="shared" si="173"/>
        <v>3</v>
      </c>
    </row>
    <row r="1371" spans="1:14" x14ac:dyDescent="0.25">
      <c r="A1371" s="7">
        <v>44835</v>
      </c>
      <c r="B1371" s="1" t="s">
        <v>51</v>
      </c>
      <c r="C1371" s="1" t="str">
        <f>VLOOKUP(B1371,Datos1!$F$1:$H$52,3,FALSE)</f>
        <v>Corporation</v>
      </c>
      <c r="D1371" s="1" t="str">
        <f ca="1">VLOOKUP(IF(RANDBETWEEN(1,100)&lt;=60, 1, IF(RANDBETWEEN(1,100)&lt;=75, 2, 3)),Datos1!$B$62:$C$64,2,FALSE)</f>
        <v>Contract Manufacturing</v>
      </c>
      <c r="E1371" s="1" t="str">
        <f ca="1">VLOOKUP(IF(RANDBETWEEN(1,100)&lt;=70, 1, IF(RANDBETWEEN(1,100)&lt;=70+10, 2, IF(RANDBETWEEN(1,100)&lt;=70+10+10, 3, IF(RANDBETWEEN(1,100)&lt;=70+10+10+10, 4, 5)))),Datos1!$B$66:$C$70,2,FALSE)</f>
        <v>Paid</v>
      </c>
      <c r="F1371" s="1" t="str">
        <f>VLOOKUP(B1371,Datos1!$F$1:$H$52,2,FALSE)</f>
        <v>California</v>
      </c>
      <c r="G1371" s="8">
        <f t="shared" ca="1" si="174"/>
        <v>711723</v>
      </c>
      <c r="H1371" s="8">
        <f t="shared" ca="1" si="175"/>
        <v>213516.9</v>
      </c>
      <c r="I1371" s="9">
        <f t="shared" ca="1" si="168"/>
        <v>0.3</v>
      </c>
      <c r="J1371" s="1" t="str">
        <f t="shared" si="169"/>
        <v>October</v>
      </c>
      <c r="K1371" s="1">
        <f t="shared" si="170"/>
        <v>10</v>
      </c>
      <c r="L1371" s="1" t="str">
        <f t="shared" si="171"/>
        <v>2022</v>
      </c>
      <c r="M1371" s="1">
        <f t="shared" si="172"/>
        <v>40</v>
      </c>
      <c r="N1371" s="10">
        <f t="shared" si="173"/>
        <v>4</v>
      </c>
    </row>
    <row r="1372" spans="1:14" x14ac:dyDescent="0.25">
      <c r="A1372" s="7">
        <v>44836</v>
      </c>
      <c r="B1372" s="1" t="s">
        <v>50</v>
      </c>
      <c r="C1372" s="1" t="str">
        <f>VLOOKUP(B1372,Datos1!$F$1:$H$52,3,FALSE)</f>
        <v>Small business</v>
      </c>
      <c r="D1372" s="1" t="str">
        <f ca="1">VLOOKUP(IF(RANDBETWEEN(1,100)&lt;=60, 1, IF(RANDBETWEEN(1,100)&lt;=75, 2, 3)),Datos1!$B$62:$C$64,2,FALSE)</f>
        <v>Contract Manufacturing</v>
      </c>
      <c r="E1372" s="1" t="str">
        <f ca="1">VLOOKUP(IF(RANDBETWEEN(1,100)&lt;=70, 1, IF(RANDBETWEEN(1,100)&lt;=70+10, 2, IF(RANDBETWEEN(1,100)&lt;=70+10+10, 3, IF(RANDBETWEEN(1,100)&lt;=70+10+10+10, 4, 5)))),Datos1!$B$66:$C$70,2,FALSE)</f>
        <v>Paid</v>
      </c>
      <c r="F1372" s="1" t="str">
        <f>VLOOKUP(B1372,Datos1!$F$1:$H$52,2,FALSE)</f>
        <v>Florida</v>
      </c>
      <c r="G1372" s="8">
        <f t="shared" ca="1" si="174"/>
        <v>123101</v>
      </c>
      <c r="H1372" s="8">
        <f t="shared" ca="1" si="175"/>
        <v>46778.38</v>
      </c>
      <c r="I1372" s="9">
        <f t="shared" ca="1" si="168"/>
        <v>0.38</v>
      </c>
      <c r="J1372" s="1" t="str">
        <f t="shared" si="169"/>
        <v>October</v>
      </c>
      <c r="K1372" s="1">
        <f t="shared" si="170"/>
        <v>10</v>
      </c>
      <c r="L1372" s="1" t="str">
        <f t="shared" si="171"/>
        <v>2022</v>
      </c>
      <c r="M1372" s="1">
        <f t="shared" si="172"/>
        <v>40</v>
      </c>
      <c r="N1372" s="10">
        <f t="shared" si="173"/>
        <v>4</v>
      </c>
    </row>
    <row r="1373" spans="1:14" x14ac:dyDescent="0.25">
      <c r="A1373" s="7">
        <v>44837</v>
      </c>
      <c r="B1373" s="1" t="s">
        <v>62</v>
      </c>
      <c r="C1373" s="1" t="str">
        <f>VLOOKUP(B1373,Datos1!$F$1:$H$52,3,FALSE)</f>
        <v>Corporation</v>
      </c>
      <c r="D1373" s="1" t="str">
        <f ca="1">VLOOKUP(IF(RANDBETWEEN(1,100)&lt;=60, 1, IF(RANDBETWEEN(1,100)&lt;=75, 2, 3)),Datos1!$B$62:$C$64,2,FALSE)</f>
        <v>Contract Manufacturing</v>
      </c>
      <c r="E137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73" s="1" t="str">
        <f>VLOOKUP(B1373,Datos1!$F$1:$H$52,2,FALSE)</f>
        <v>Arizona</v>
      </c>
      <c r="G1373" s="8">
        <f t="shared" ca="1" si="174"/>
        <v>1777091</v>
      </c>
      <c r="H1373" s="8">
        <f t="shared" ca="1" si="175"/>
        <v>444272.75</v>
      </c>
      <c r="I1373" s="9">
        <f t="shared" ca="1" si="168"/>
        <v>0.25</v>
      </c>
      <c r="J1373" s="1" t="str">
        <f t="shared" si="169"/>
        <v>October</v>
      </c>
      <c r="K1373" s="1">
        <f t="shared" si="170"/>
        <v>10</v>
      </c>
      <c r="L1373" s="1" t="str">
        <f t="shared" si="171"/>
        <v>2022</v>
      </c>
      <c r="M1373" s="1">
        <f t="shared" si="172"/>
        <v>41</v>
      </c>
      <c r="N1373" s="10">
        <f t="shared" si="173"/>
        <v>4</v>
      </c>
    </row>
    <row r="1374" spans="1:14" x14ac:dyDescent="0.25">
      <c r="A1374" s="7">
        <v>44838</v>
      </c>
      <c r="B1374" s="1" t="s">
        <v>20</v>
      </c>
      <c r="C1374" s="1" t="str">
        <f>VLOOKUP(B1374,Datos1!$F$1:$H$52,3,FALSE)</f>
        <v>Corporation</v>
      </c>
      <c r="D1374" s="1" t="str">
        <f ca="1">VLOOKUP(IF(RANDBETWEEN(1,100)&lt;=60, 1, IF(RANDBETWEEN(1,100)&lt;=75, 2, 3)),Datos1!$B$62:$C$64,2,FALSE)</f>
        <v>FMCG</v>
      </c>
      <c r="E1374" s="1" t="str">
        <f ca="1">VLOOKUP(IF(RANDBETWEEN(1,100)&lt;=70, 1, IF(RANDBETWEEN(1,100)&lt;=70+10, 2, IF(RANDBETWEEN(1,100)&lt;=70+10+10, 3, IF(RANDBETWEEN(1,100)&lt;=70+10+10+10, 4, 5)))),Datos1!$B$66:$C$70,2,FALSE)</f>
        <v>Paid</v>
      </c>
      <c r="F1374" s="1" t="str">
        <f>VLOOKUP(B1374,Datos1!$F$1:$H$52,2,FALSE)</f>
        <v>Georgia</v>
      </c>
      <c r="G1374" s="8">
        <f t="shared" ca="1" si="174"/>
        <v>1517736</v>
      </c>
      <c r="H1374" s="8">
        <f t="shared" ca="1" si="175"/>
        <v>637449.12</v>
      </c>
      <c r="I1374" s="9">
        <f t="shared" ca="1" si="168"/>
        <v>0.42</v>
      </c>
      <c r="J1374" s="1" t="str">
        <f t="shared" si="169"/>
        <v>October</v>
      </c>
      <c r="K1374" s="1">
        <f t="shared" si="170"/>
        <v>10</v>
      </c>
      <c r="L1374" s="1" t="str">
        <f t="shared" si="171"/>
        <v>2022</v>
      </c>
      <c r="M1374" s="1">
        <f t="shared" si="172"/>
        <v>41</v>
      </c>
      <c r="N1374" s="10">
        <f t="shared" si="173"/>
        <v>4</v>
      </c>
    </row>
    <row r="1375" spans="1:14" x14ac:dyDescent="0.25">
      <c r="A1375" s="7">
        <v>44839</v>
      </c>
      <c r="B1375" s="1" t="s">
        <v>54</v>
      </c>
      <c r="C1375" s="1" t="str">
        <f>VLOOKUP(B1375,Datos1!$F$1:$H$52,3,FALSE)</f>
        <v>Small business</v>
      </c>
      <c r="D1375" s="1" t="str">
        <f ca="1">VLOOKUP(IF(RANDBETWEEN(1,100)&lt;=60, 1, IF(RANDBETWEEN(1,100)&lt;=75, 2, 3)),Datos1!$B$62:$C$64,2,FALSE)</f>
        <v>FMCG</v>
      </c>
      <c r="E1375" s="1" t="str">
        <f ca="1">VLOOKUP(IF(RANDBETWEEN(1,100)&lt;=70, 1, IF(RANDBETWEEN(1,100)&lt;=70+10, 2, IF(RANDBETWEEN(1,100)&lt;=70+10+10, 3, IF(RANDBETWEEN(1,100)&lt;=70+10+10+10, 4, 5)))),Datos1!$B$66:$C$70,2,FALSE)</f>
        <v>Paid</v>
      </c>
      <c r="F1375" s="1" t="str">
        <f>VLOOKUP(B1375,Datos1!$F$1:$H$52,2,FALSE)</f>
        <v>Nueva York</v>
      </c>
      <c r="G1375" s="8">
        <f t="shared" ca="1" si="174"/>
        <v>164400</v>
      </c>
      <c r="H1375" s="8">
        <f t="shared" ca="1" si="175"/>
        <v>60828</v>
      </c>
      <c r="I1375" s="9">
        <f t="shared" ca="1" si="168"/>
        <v>0.37</v>
      </c>
      <c r="J1375" s="1" t="str">
        <f t="shared" si="169"/>
        <v>October</v>
      </c>
      <c r="K1375" s="1">
        <f t="shared" si="170"/>
        <v>10</v>
      </c>
      <c r="L1375" s="1" t="str">
        <f t="shared" si="171"/>
        <v>2022</v>
      </c>
      <c r="M1375" s="1">
        <f t="shared" si="172"/>
        <v>41</v>
      </c>
      <c r="N1375" s="10">
        <f t="shared" si="173"/>
        <v>4</v>
      </c>
    </row>
    <row r="1376" spans="1:14" x14ac:dyDescent="0.25">
      <c r="A1376" s="7">
        <v>44840</v>
      </c>
      <c r="B1376" s="1" t="s">
        <v>42</v>
      </c>
      <c r="C1376" s="1" t="str">
        <f>VLOOKUP(B1376,Datos1!$F$1:$H$52,3,FALSE)</f>
        <v>Corporation</v>
      </c>
      <c r="D1376" s="1" t="str">
        <f ca="1">VLOOKUP(IF(RANDBETWEEN(1,100)&lt;=60, 1, IF(RANDBETWEEN(1,100)&lt;=75, 2, 3)),Datos1!$B$62:$C$64,2,FALSE)</f>
        <v>Contract Manufacturing</v>
      </c>
      <c r="E1376" s="1" t="str">
        <f ca="1">VLOOKUP(IF(RANDBETWEEN(1,100)&lt;=70, 1, IF(RANDBETWEEN(1,100)&lt;=70+10, 2, IF(RANDBETWEEN(1,100)&lt;=70+10+10, 3, IF(RANDBETWEEN(1,100)&lt;=70+10+10+10, 4, 5)))),Datos1!$B$66:$C$70,2,FALSE)</f>
        <v>Overdue</v>
      </c>
      <c r="F1376" s="1" t="str">
        <f>VLOOKUP(B1376,Datos1!$F$1:$H$52,2,FALSE)</f>
        <v>Wisconsin</v>
      </c>
      <c r="G1376" s="8">
        <f t="shared" ca="1" si="174"/>
        <v>1125338</v>
      </c>
      <c r="H1376" s="8">
        <f t="shared" ca="1" si="175"/>
        <v>315094.64</v>
      </c>
      <c r="I1376" s="9">
        <f t="shared" ca="1" si="168"/>
        <v>0.28000000000000003</v>
      </c>
      <c r="J1376" s="1" t="str">
        <f t="shared" si="169"/>
        <v>October</v>
      </c>
      <c r="K1376" s="1">
        <f t="shared" si="170"/>
        <v>10</v>
      </c>
      <c r="L1376" s="1" t="str">
        <f t="shared" si="171"/>
        <v>2022</v>
      </c>
      <c r="M1376" s="1">
        <f t="shared" si="172"/>
        <v>41</v>
      </c>
      <c r="N1376" s="10">
        <f t="shared" si="173"/>
        <v>4</v>
      </c>
    </row>
    <row r="1377" spans="1:14" x14ac:dyDescent="0.25">
      <c r="A1377" s="7">
        <v>44841</v>
      </c>
      <c r="B1377" s="1" t="s">
        <v>58</v>
      </c>
      <c r="C1377" s="1" t="str">
        <f>VLOOKUP(B1377,Datos1!$F$1:$H$52,3,FALSE)</f>
        <v>Corporation</v>
      </c>
      <c r="D1377" s="1" t="str">
        <f ca="1">VLOOKUP(IF(RANDBETWEEN(1,100)&lt;=60, 1, IF(RANDBETWEEN(1,100)&lt;=75, 2, 3)),Datos1!$B$62:$C$64,2,FALSE)</f>
        <v>FMCG</v>
      </c>
      <c r="E1377" s="1" t="str">
        <f ca="1">VLOOKUP(IF(RANDBETWEEN(1,100)&lt;=70, 1, IF(RANDBETWEEN(1,100)&lt;=70+10, 2, IF(RANDBETWEEN(1,100)&lt;=70+10+10, 3, IF(RANDBETWEEN(1,100)&lt;=70+10+10+10, 4, 5)))),Datos1!$B$66:$C$70,2,FALSE)</f>
        <v>Paid</v>
      </c>
      <c r="F1377" s="1" t="str">
        <f>VLOOKUP(B1377,Datos1!$F$1:$H$52,2,FALSE)</f>
        <v>Míchigan</v>
      </c>
      <c r="G1377" s="8">
        <f t="shared" ca="1" si="174"/>
        <v>535850</v>
      </c>
      <c r="H1377" s="8">
        <f t="shared" ca="1" si="175"/>
        <v>198264.5</v>
      </c>
      <c r="I1377" s="9">
        <f t="shared" ca="1" si="168"/>
        <v>0.37</v>
      </c>
      <c r="J1377" s="1" t="str">
        <f t="shared" si="169"/>
        <v>October</v>
      </c>
      <c r="K1377" s="1">
        <f t="shared" si="170"/>
        <v>10</v>
      </c>
      <c r="L1377" s="1" t="str">
        <f t="shared" si="171"/>
        <v>2022</v>
      </c>
      <c r="M1377" s="1">
        <f t="shared" si="172"/>
        <v>41</v>
      </c>
      <c r="N1377" s="10">
        <f t="shared" si="173"/>
        <v>4</v>
      </c>
    </row>
    <row r="1378" spans="1:14" x14ac:dyDescent="0.25">
      <c r="A1378" s="7">
        <v>44842</v>
      </c>
      <c r="B1378" s="1" t="s">
        <v>29</v>
      </c>
      <c r="C1378" s="1" t="str">
        <f>VLOOKUP(B1378,Datos1!$F$1:$H$52,3,FALSE)</f>
        <v>Corporation</v>
      </c>
      <c r="D1378" s="1" t="str">
        <f ca="1">VLOOKUP(IF(RANDBETWEEN(1,100)&lt;=60, 1, IF(RANDBETWEEN(1,100)&lt;=75, 2, 3)),Datos1!$B$62:$C$64,2,FALSE)</f>
        <v>FMCG</v>
      </c>
      <c r="E1378" s="1" t="str">
        <f ca="1">VLOOKUP(IF(RANDBETWEEN(1,100)&lt;=70, 1, IF(RANDBETWEEN(1,100)&lt;=70+10, 2, IF(RANDBETWEEN(1,100)&lt;=70+10+10, 3, IF(RANDBETWEEN(1,100)&lt;=70+10+10+10, 4, 5)))),Datos1!$B$66:$C$70,2,FALSE)</f>
        <v>Paid</v>
      </c>
      <c r="F1378" s="1" t="str">
        <f>VLOOKUP(B1378,Datos1!$F$1:$H$52,2,FALSE)</f>
        <v>Florida</v>
      </c>
      <c r="G1378" s="8">
        <f t="shared" ca="1" si="174"/>
        <v>567753</v>
      </c>
      <c r="H1378" s="8">
        <f t="shared" ca="1" si="175"/>
        <v>198713.55</v>
      </c>
      <c r="I1378" s="9">
        <f t="shared" ca="1" si="168"/>
        <v>0.35</v>
      </c>
      <c r="J1378" s="1" t="str">
        <f t="shared" si="169"/>
        <v>October</v>
      </c>
      <c r="K1378" s="1">
        <f t="shared" si="170"/>
        <v>10</v>
      </c>
      <c r="L1378" s="1" t="str">
        <f t="shared" si="171"/>
        <v>2022</v>
      </c>
      <c r="M1378" s="1">
        <f t="shared" si="172"/>
        <v>41</v>
      </c>
      <c r="N1378" s="10">
        <f t="shared" si="173"/>
        <v>4</v>
      </c>
    </row>
    <row r="1379" spans="1:14" x14ac:dyDescent="0.25">
      <c r="A1379" s="7">
        <v>44843</v>
      </c>
      <c r="B1379" s="1" t="s">
        <v>16</v>
      </c>
      <c r="C1379" s="1" t="str">
        <f>VLOOKUP(B1379,Datos1!$F$1:$H$52,3,FALSE)</f>
        <v>Small business</v>
      </c>
      <c r="D1379" s="1" t="str">
        <f ca="1">VLOOKUP(IF(RANDBETWEEN(1,100)&lt;=60, 1, IF(RANDBETWEEN(1,100)&lt;=75, 2, 3)),Datos1!$B$62:$C$64,2,FALSE)</f>
        <v>FMCG</v>
      </c>
      <c r="E1379" s="1" t="str">
        <f ca="1">VLOOKUP(IF(RANDBETWEEN(1,100)&lt;=70, 1, IF(RANDBETWEEN(1,100)&lt;=70+10, 2, IF(RANDBETWEEN(1,100)&lt;=70+10+10, 3, IF(RANDBETWEEN(1,100)&lt;=70+10+10+10, 4, 5)))),Datos1!$B$66:$C$70,2,FALSE)</f>
        <v>Paid</v>
      </c>
      <c r="F1379" s="1" t="str">
        <f>VLOOKUP(B1379,Datos1!$F$1:$H$52,2,FALSE)</f>
        <v>Nueva Jersey</v>
      </c>
      <c r="G1379" s="8">
        <f t="shared" ca="1" si="174"/>
        <v>77100</v>
      </c>
      <c r="H1379" s="8">
        <f t="shared" ca="1" si="175"/>
        <v>31610.999999999996</v>
      </c>
      <c r="I1379" s="9">
        <f t="shared" ca="1" si="168"/>
        <v>0.41</v>
      </c>
      <c r="J1379" s="1" t="str">
        <f t="shared" si="169"/>
        <v>October</v>
      </c>
      <c r="K1379" s="1">
        <f t="shared" si="170"/>
        <v>10</v>
      </c>
      <c r="L1379" s="1" t="str">
        <f t="shared" si="171"/>
        <v>2022</v>
      </c>
      <c r="M1379" s="1">
        <f t="shared" si="172"/>
        <v>41</v>
      </c>
      <c r="N1379" s="10">
        <f t="shared" si="173"/>
        <v>4</v>
      </c>
    </row>
    <row r="1380" spans="1:14" x14ac:dyDescent="0.25">
      <c r="A1380" s="7">
        <v>44844</v>
      </c>
      <c r="B1380" s="1" t="s">
        <v>43</v>
      </c>
      <c r="C1380" s="1" t="str">
        <f>VLOOKUP(B1380,Datos1!$F$1:$H$52,3,FALSE)</f>
        <v>Corporation</v>
      </c>
      <c r="D1380" s="1" t="str">
        <f ca="1">VLOOKUP(IF(RANDBETWEEN(1,100)&lt;=60, 1, IF(RANDBETWEEN(1,100)&lt;=75, 2, 3)),Datos1!$B$62:$C$64,2,FALSE)</f>
        <v>Contract Manufacturing</v>
      </c>
      <c r="E1380" s="1" t="str">
        <f ca="1">VLOOKUP(IF(RANDBETWEEN(1,100)&lt;=70, 1, IF(RANDBETWEEN(1,100)&lt;=70+10, 2, IF(RANDBETWEEN(1,100)&lt;=70+10+10, 3, IF(RANDBETWEEN(1,100)&lt;=70+10+10+10, 4, 5)))),Datos1!$B$66:$C$70,2,FALSE)</f>
        <v>Paid</v>
      </c>
      <c r="F1380" s="1" t="str">
        <f>VLOOKUP(B1380,Datos1!$F$1:$H$52,2,FALSE)</f>
        <v>Massachusetts</v>
      </c>
      <c r="G1380" s="8">
        <f t="shared" ca="1" si="174"/>
        <v>1506165</v>
      </c>
      <c r="H1380" s="8">
        <f t="shared" ca="1" si="175"/>
        <v>587404.35</v>
      </c>
      <c r="I1380" s="9">
        <f t="shared" ca="1" si="168"/>
        <v>0.39</v>
      </c>
      <c r="J1380" s="1" t="str">
        <f t="shared" si="169"/>
        <v>October</v>
      </c>
      <c r="K1380" s="1">
        <f t="shared" si="170"/>
        <v>10</v>
      </c>
      <c r="L1380" s="1" t="str">
        <f t="shared" si="171"/>
        <v>2022</v>
      </c>
      <c r="M1380" s="1">
        <f t="shared" si="172"/>
        <v>42</v>
      </c>
      <c r="N1380" s="10">
        <f t="shared" si="173"/>
        <v>4</v>
      </c>
    </row>
    <row r="1381" spans="1:14" x14ac:dyDescent="0.25">
      <c r="A1381" s="7">
        <v>44845</v>
      </c>
      <c r="B1381" s="1" t="s">
        <v>37</v>
      </c>
      <c r="C1381" s="1" t="str">
        <f>VLOOKUP(B1381,Datos1!$F$1:$H$52,3,FALSE)</f>
        <v>Small business</v>
      </c>
      <c r="D1381" s="1" t="str">
        <f ca="1">VLOOKUP(IF(RANDBETWEEN(1,100)&lt;=60, 1, IF(RANDBETWEEN(1,100)&lt;=75, 2, 3)),Datos1!$B$62:$C$64,2,FALSE)</f>
        <v>FMCG</v>
      </c>
      <c r="E138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81" s="1" t="str">
        <f>VLOOKUP(B1381,Datos1!$F$1:$H$52,2,FALSE)</f>
        <v>Massachusetts</v>
      </c>
      <c r="G1381" s="8">
        <f t="shared" ca="1" si="174"/>
        <v>134917</v>
      </c>
      <c r="H1381" s="8">
        <f t="shared" ca="1" si="175"/>
        <v>87696.05</v>
      </c>
      <c r="I1381" s="9">
        <f t="shared" ca="1" si="168"/>
        <v>0.65</v>
      </c>
      <c r="J1381" s="1" t="str">
        <f t="shared" si="169"/>
        <v>October</v>
      </c>
      <c r="K1381" s="1">
        <f t="shared" si="170"/>
        <v>10</v>
      </c>
      <c r="L1381" s="1" t="str">
        <f t="shared" si="171"/>
        <v>2022</v>
      </c>
      <c r="M1381" s="1">
        <f t="shared" si="172"/>
        <v>42</v>
      </c>
      <c r="N1381" s="10">
        <f t="shared" si="173"/>
        <v>4</v>
      </c>
    </row>
    <row r="1382" spans="1:14" x14ac:dyDescent="0.25">
      <c r="A1382" s="7">
        <v>44846</v>
      </c>
      <c r="B1382" s="1" t="s">
        <v>61</v>
      </c>
      <c r="C1382" s="1" t="str">
        <f>VLOOKUP(B1382,Datos1!$F$1:$H$52,3,FALSE)</f>
        <v>Corporation</v>
      </c>
      <c r="D1382" s="1" t="str">
        <f ca="1">VLOOKUP(IF(RANDBETWEEN(1,100)&lt;=60, 1, IF(RANDBETWEEN(1,100)&lt;=75, 2, 3)),Datos1!$B$62:$C$64,2,FALSE)</f>
        <v>FMCG</v>
      </c>
      <c r="E1382" s="1" t="str">
        <f ca="1">VLOOKUP(IF(RANDBETWEEN(1,100)&lt;=70, 1, IF(RANDBETWEEN(1,100)&lt;=70+10, 2, IF(RANDBETWEEN(1,100)&lt;=70+10+10, 3, IF(RANDBETWEEN(1,100)&lt;=70+10+10+10, 4, 5)))),Datos1!$B$66:$C$70,2,FALSE)</f>
        <v>Paid</v>
      </c>
      <c r="F1382" s="1" t="str">
        <f>VLOOKUP(B1382,Datos1!$F$1:$H$52,2,FALSE)</f>
        <v>Washington</v>
      </c>
      <c r="G1382" s="8">
        <f t="shared" ca="1" si="174"/>
        <v>1585587</v>
      </c>
      <c r="H1382" s="8">
        <f t="shared" ca="1" si="175"/>
        <v>951352.2</v>
      </c>
      <c r="I1382" s="9">
        <f t="shared" ca="1" si="168"/>
        <v>0.6</v>
      </c>
      <c r="J1382" s="1" t="str">
        <f t="shared" si="169"/>
        <v>October</v>
      </c>
      <c r="K1382" s="1">
        <f t="shared" si="170"/>
        <v>10</v>
      </c>
      <c r="L1382" s="1" t="str">
        <f t="shared" si="171"/>
        <v>2022</v>
      </c>
      <c r="M1382" s="1">
        <f t="shared" si="172"/>
        <v>42</v>
      </c>
      <c r="N1382" s="10">
        <f t="shared" si="173"/>
        <v>4</v>
      </c>
    </row>
    <row r="1383" spans="1:14" x14ac:dyDescent="0.25">
      <c r="A1383" s="7">
        <v>44847</v>
      </c>
      <c r="B1383" s="1" t="s">
        <v>31</v>
      </c>
      <c r="C1383" s="1" t="str">
        <f>VLOOKUP(B1383,Datos1!$F$1:$H$52,3,FALSE)</f>
        <v>Small business</v>
      </c>
      <c r="D1383" s="1" t="str">
        <f ca="1">VLOOKUP(IF(RANDBETWEEN(1,100)&lt;=60, 1, IF(RANDBETWEEN(1,100)&lt;=75, 2, 3)),Datos1!$B$62:$C$64,2,FALSE)</f>
        <v>FMCG</v>
      </c>
      <c r="E1383" s="1" t="str">
        <f ca="1">VLOOKUP(IF(RANDBETWEEN(1,100)&lt;=70, 1, IF(RANDBETWEEN(1,100)&lt;=70+10, 2, IF(RANDBETWEEN(1,100)&lt;=70+10+10, 3, IF(RANDBETWEEN(1,100)&lt;=70+10+10+10, 4, 5)))),Datos1!$B$66:$C$70,2,FALSE)</f>
        <v>Paid</v>
      </c>
      <c r="F1383" s="1" t="str">
        <f>VLOOKUP(B1383,Datos1!$F$1:$H$52,2,FALSE)</f>
        <v>Georgia</v>
      </c>
      <c r="G1383" s="8">
        <f t="shared" ca="1" si="174"/>
        <v>121331</v>
      </c>
      <c r="H1383" s="8">
        <f t="shared" ca="1" si="175"/>
        <v>67945.36</v>
      </c>
      <c r="I1383" s="9">
        <f t="shared" ca="1" si="168"/>
        <v>0.56000000000000005</v>
      </c>
      <c r="J1383" s="1" t="str">
        <f t="shared" si="169"/>
        <v>October</v>
      </c>
      <c r="K1383" s="1">
        <f t="shared" si="170"/>
        <v>10</v>
      </c>
      <c r="L1383" s="1" t="str">
        <f t="shared" si="171"/>
        <v>2022</v>
      </c>
      <c r="M1383" s="1">
        <f t="shared" si="172"/>
        <v>42</v>
      </c>
      <c r="N1383" s="10">
        <f t="shared" si="173"/>
        <v>4</v>
      </c>
    </row>
    <row r="1384" spans="1:14" x14ac:dyDescent="0.25">
      <c r="A1384" s="7">
        <v>44848</v>
      </c>
      <c r="B1384" s="1" t="s">
        <v>20</v>
      </c>
      <c r="C1384" s="1" t="str">
        <f>VLOOKUP(B1384,Datos1!$F$1:$H$52,3,FALSE)</f>
        <v>Corporation</v>
      </c>
      <c r="D1384" s="1" t="str">
        <f ca="1">VLOOKUP(IF(RANDBETWEEN(1,100)&lt;=60, 1, IF(RANDBETWEEN(1,100)&lt;=75, 2, 3)),Datos1!$B$62:$C$64,2,FALSE)</f>
        <v>FMCG</v>
      </c>
      <c r="E1384" s="1" t="str">
        <f ca="1">VLOOKUP(IF(RANDBETWEEN(1,100)&lt;=70, 1, IF(RANDBETWEEN(1,100)&lt;=70+10, 2, IF(RANDBETWEEN(1,100)&lt;=70+10+10, 3, IF(RANDBETWEEN(1,100)&lt;=70+10+10+10, 4, 5)))),Datos1!$B$66:$C$70,2,FALSE)</f>
        <v>Paid</v>
      </c>
      <c r="F1384" s="1" t="str">
        <f>VLOOKUP(B1384,Datos1!$F$1:$H$52,2,FALSE)</f>
        <v>Georgia</v>
      </c>
      <c r="G1384" s="8">
        <f t="shared" ca="1" si="174"/>
        <v>1248739</v>
      </c>
      <c r="H1384" s="8">
        <f t="shared" ca="1" si="175"/>
        <v>761730.79</v>
      </c>
      <c r="I1384" s="9">
        <f t="shared" ca="1" si="168"/>
        <v>0.61</v>
      </c>
      <c r="J1384" s="1" t="str">
        <f t="shared" si="169"/>
        <v>October</v>
      </c>
      <c r="K1384" s="1">
        <f t="shared" si="170"/>
        <v>10</v>
      </c>
      <c r="L1384" s="1" t="str">
        <f t="shared" si="171"/>
        <v>2022</v>
      </c>
      <c r="M1384" s="1">
        <f t="shared" si="172"/>
        <v>42</v>
      </c>
      <c r="N1384" s="10">
        <f t="shared" si="173"/>
        <v>4</v>
      </c>
    </row>
    <row r="1385" spans="1:14" x14ac:dyDescent="0.25">
      <c r="A1385" s="7">
        <v>44849</v>
      </c>
      <c r="B1385" s="1" t="s">
        <v>20</v>
      </c>
      <c r="C1385" s="1" t="str">
        <f>VLOOKUP(B1385,Datos1!$F$1:$H$52,3,FALSE)</f>
        <v>Corporation</v>
      </c>
      <c r="D1385" s="1" t="str">
        <f ca="1">VLOOKUP(IF(RANDBETWEEN(1,100)&lt;=60, 1, IF(RANDBETWEEN(1,100)&lt;=75, 2, 3)),Datos1!$B$62:$C$64,2,FALSE)</f>
        <v>FMCG</v>
      </c>
      <c r="E1385" s="1" t="str">
        <f ca="1">VLOOKUP(IF(RANDBETWEEN(1,100)&lt;=70, 1, IF(RANDBETWEEN(1,100)&lt;=70+10, 2, IF(RANDBETWEEN(1,100)&lt;=70+10+10, 3, IF(RANDBETWEEN(1,100)&lt;=70+10+10+10, 4, 5)))),Datos1!$B$66:$C$70,2,FALSE)</f>
        <v>Paid</v>
      </c>
      <c r="F1385" s="1" t="str">
        <f>VLOOKUP(B1385,Datos1!$F$1:$H$52,2,FALSE)</f>
        <v>Georgia</v>
      </c>
      <c r="G1385" s="8">
        <f t="shared" ca="1" si="174"/>
        <v>1773479</v>
      </c>
      <c r="H1385" s="8">
        <f t="shared" ca="1" si="175"/>
        <v>1117291.77</v>
      </c>
      <c r="I1385" s="9">
        <f t="shared" ca="1" si="168"/>
        <v>0.63</v>
      </c>
      <c r="J1385" s="1" t="str">
        <f t="shared" si="169"/>
        <v>October</v>
      </c>
      <c r="K1385" s="1">
        <f t="shared" si="170"/>
        <v>10</v>
      </c>
      <c r="L1385" s="1" t="str">
        <f t="shared" si="171"/>
        <v>2022</v>
      </c>
      <c r="M1385" s="1">
        <f t="shared" si="172"/>
        <v>42</v>
      </c>
      <c r="N1385" s="10">
        <f t="shared" si="173"/>
        <v>4</v>
      </c>
    </row>
    <row r="1386" spans="1:14" x14ac:dyDescent="0.25">
      <c r="A1386" s="7">
        <v>44850</v>
      </c>
      <c r="B1386" s="1" t="s">
        <v>28</v>
      </c>
      <c r="C1386" s="1" t="str">
        <f>VLOOKUP(B1386,Datos1!$F$1:$H$52,3,FALSE)</f>
        <v>Corporation</v>
      </c>
      <c r="D1386" s="1" t="str">
        <f ca="1">VLOOKUP(IF(RANDBETWEEN(1,100)&lt;=60, 1, IF(RANDBETWEEN(1,100)&lt;=75, 2, 3)),Datos1!$B$62:$C$64,2,FALSE)</f>
        <v>FMCG</v>
      </c>
      <c r="E1386" s="1" t="str">
        <f ca="1">VLOOKUP(IF(RANDBETWEEN(1,100)&lt;=70, 1, IF(RANDBETWEEN(1,100)&lt;=70+10, 2, IF(RANDBETWEEN(1,100)&lt;=70+10+10, 3, IF(RANDBETWEEN(1,100)&lt;=70+10+10+10, 4, 5)))),Datos1!$B$66:$C$70,2,FALSE)</f>
        <v>Paid</v>
      </c>
      <c r="F1386" s="1" t="str">
        <f>VLOOKUP(B1386,Datos1!$F$1:$H$52,2,FALSE)</f>
        <v>Texas</v>
      </c>
      <c r="G1386" s="8">
        <f t="shared" ca="1" si="174"/>
        <v>1146587</v>
      </c>
      <c r="H1386" s="8">
        <f t="shared" ca="1" si="175"/>
        <v>653554.59</v>
      </c>
      <c r="I1386" s="9">
        <f t="shared" ca="1" si="168"/>
        <v>0.56999999999999995</v>
      </c>
      <c r="J1386" s="1" t="str">
        <f t="shared" si="169"/>
        <v>October</v>
      </c>
      <c r="K1386" s="1">
        <f t="shared" si="170"/>
        <v>10</v>
      </c>
      <c r="L1386" s="1" t="str">
        <f t="shared" si="171"/>
        <v>2022</v>
      </c>
      <c r="M1386" s="1">
        <f t="shared" si="172"/>
        <v>42</v>
      </c>
      <c r="N1386" s="10">
        <f t="shared" si="173"/>
        <v>4</v>
      </c>
    </row>
    <row r="1387" spans="1:14" x14ac:dyDescent="0.25">
      <c r="A1387" s="7">
        <v>44851</v>
      </c>
      <c r="B1387" s="1" t="s">
        <v>38</v>
      </c>
      <c r="C1387" s="1" t="str">
        <f>VLOOKUP(B1387,Datos1!$F$1:$H$52,3,FALSE)</f>
        <v>Small business</v>
      </c>
      <c r="D1387" s="1" t="str">
        <f ca="1">VLOOKUP(IF(RANDBETWEEN(1,100)&lt;=60, 1, IF(RANDBETWEEN(1,100)&lt;=75, 2, 3)),Datos1!$B$62:$C$64,2,FALSE)</f>
        <v>Contract Manufacturing</v>
      </c>
      <c r="E138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87" s="1" t="str">
        <f>VLOOKUP(B1387,Datos1!$F$1:$H$52,2,FALSE)</f>
        <v>Tennessee</v>
      </c>
      <c r="G1387" s="8">
        <f t="shared" ca="1" si="174"/>
        <v>249948</v>
      </c>
      <c r="H1387" s="8">
        <f t="shared" ca="1" si="175"/>
        <v>89981.28</v>
      </c>
      <c r="I1387" s="9">
        <f t="shared" ca="1" si="168"/>
        <v>0.36</v>
      </c>
      <c r="J1387" s="1" t="str">
        <f t="shared" si="169"/>
        <v>October</v>
      </c>
      <c r="K1387" s="1">
        <f t="shared" si="170"/>
        <v>10</v>
      </c>
      <c r="L1387" s="1" t="str">
        <f t="shared" si="171"/>
        <v>2022</v>
      </c>
      <c r="M1387" s="1">
        <f t="shared" si="172"/>
        <v>43</v>
      </c>
      <c r="N1387" s="10">
        <f t="shared" si="173"/>
        <v>4</v>
      </c>
    </row>
    <row r="1388" spans="1:14" x14ac:dyDescent="0.25">
      <c r="A1388" s="7">
        <v>44852</v>
      </c>
      <c r="B1388" s="1" t="s">
        <v>10</v>
      </c>
      <c r="C1388" s="1" t="str">
        <f>VLOOKUP(B1388,Datos1!$F$1:$H$52,3,FALSE)</f>
        <v>Corporation</v>
      </c>
      <c r="D1388" s="1" t="str">
        <f ca="1">VLOOKUP(IF(RANDBETWEEN(1,100)&lt;=60, 1, IF(RANDBETWEEN(1,100)&lt;=75, 2, 3)),Datos1!$B$62:$C$64,2,FALSE)</f>
        <v>FMCG</v>
      </c>
      <c r="E1388" s="1" t="str">
        <f ca="1">VLOOKUP(IF(RANDBETWEEN(1,100)&lt;=70, 1, IF(RANDBETWEEN(1,100)&lt;=70+10, 2, IF(RANDBETWEEN(1,100)&lt;=70+10+10, 3, IF(RANDBETWEEN(1,100)&lt;=70+10+10+10, 4, 5)))),Datos1!$B$66:$C$70,2,FALSE)</f>
        <v>Paid</v>
      </c>
      <c r="F1388" s="1" t="str">
        <f>VLOOKUP(B1388,Datos1!$F$1:$H$52,2,FALSE)</f>
        <v>Texas</v>
      </c>
      <c r="G1388" s="8">
        <f t="shared" ca="1" si="174"/>
        <v>824703</v>
      </c>
      <c r="H1388" s="8">
        <f t="shared" ca="1" si="175"/>
        <v>453586.65</v>
      </c>
      <c r="I1388" s="9">
        <f t="shared" ca="1" si="168"/>
        <v>0.55000000000000004</v>
      </c>
      <c r="J1388" s="1" t="str">
        <f t="shared" si="169"/>
        <v>October</v>
      </c>
      <c r="K1388" s="1">
        <f t="shared" si="170"/>
        <v>10</v>
      </c>
      <c r="L1388" s="1" t="str">
        <f t="shared" si="171"/>
        <v>2022</v>
      </c>
      <c r="M1388" s="1">
        <f t="shared" si="172"/>
        <v>43</v>
      </c>
      <c r="N1388" s="10">
        <f t="shared" si="173"/>
        <v>4</v>
      </c>
    </row>
    <row r="1389" spans="1:14" x14ac:dyDescent="0.25">
      <c r="A1389" s="7">
        <v>44853</v>
      </c>
      <c r="B1389" s="1" t="s">
        <v>30</v>
      </c>
      <c r="C1389" s="1" t="str">
        <f>VLOOKUP(B1389,Datos1!$F$1:$H$52,3,FALSE)</f>
        <v>Medium-sized business</v>
      </c>
      <c r="D1389" s="1" t="str">
        <f ca="1">VLOOKUP(IF(RANDBETWEEN(1,100)&lt;=60, 1, IF(RANDBETWEEN(1,100)&lt;=75, 2, 3)),Datos1!$B$62:$C$64,2,FALSE)</f>
        <v>FMCG</v>
      </c>
      <c r="E1389" s="1" t="str">
        <f ca="1">VLOOKUP(IF(RANDBETWEEN(1,100)&lt;=70, 1, IF(RANDBETWEEN(1,100)&lt;=70+10, 2, IF(RANDBETWEEN(1,100)&lt;=70+10+10, 3, IF(RANDBETWEEN(1,100)&lt;=70+10+10+10, 4, 5)))),Datos1!$B$66:$C$70,2,FALSE)</f>
        <v>Paid</v>
      </c>
      <c r="F1389" s="1" t="str">
        <f>VLOOKUP(B1389,Datos1!$F$1:$H$52,2,FALSE)</f>
        <v>Washington</v>
      </c>
      <c r="G1389" s="8">
        <f t="shared" ca="1" si="174"/>
        <v>410378</v>
      </c>
      <c r="H1389" s="8">
        <f t="shared" ca="1" si="175"/>
        <v>266745.7</v>
      </c>
      <c r="I1389" s="9">
        <f t="shared" ca="1" si="168"/>
        <v>0.65</v>
      </c>
      <c r="J1389" s="1" t="str">
        <f t="shared" si="169"/>
        <v>October</v>
      </c>
      <c r="K1389" s="1">
        <f t="shared" si="170"/>
        <v>10</v>
      </c>
      <c r="L1389" s="1" t="str">
        <f t="shared" si="171"/>
        <v>2022</v>
      </c>
      <c r="M1389" s="1">
        <f t="shared" si="172"/>
        <v>43</v>
      </c>
      <c r="N1389" s="10">
        <f t="shared" si="173"/>
        <v>4</v>
      </c>
    </row>
    <row r="1390" spans="1:14" x14ac:dyDescent="0.25">
      <c r="A1390" s="7">
        <v>44854</v>
      </c>
      <c r="B1390" s="1" t="s">
        <v>57</v>
      </c>
      <c r="C1390" s="1" t="str">
        <f>VLOOKUP(B1390,Datos1!$F$1:$H$52,3,FALSE)</f>
        <v>Small business</v>
      </c>
      <c r="D1390" s="1" t="str">
        <f ca="1">VLOOKUP(IF(RANDBETWEEN(1,100)&lt;=60, 1, IF(RANDBETWEEN(1,100)&lt;=75, 2, 3)),Datos1!$B$62:$C$64,2,FALSE)</f>
        <v>FMCG</v>
      </c>
      <c r="E1390" s="1" t="str">
        <f ca="1">VLOOKUP(IF(RANDBETWEEN(1,100)&lt;=70, 1, IF(RANDBETWEEN(1,100)&lt;=70+10, 2, IF(RANDBETWEEN(1,100)&lt;=70+10+10, 3, IF(RANDBETWEEN(1,100)&lt;=70+10+10+10, 4, 5)))),Datos1!$B$66:$C$70,2,FALSE)</f>
        <v>Paid</v>
      </c>
      <c r="F1390" s="1" t="str">
        <f>VLOOKUP(B1390,Datos1!$F$1:$H$52,2,FALSE)</f>
        <v>Florida</v>
      </c>
      <c r="G1390" s="8">
        <f t="shared" ca="1" si="174"/>
        <v>225568</v>
      </c>
      <c r="H1390" s="8">
        <f t="shared" ca="1" si="175"/>
        <v>85715.839999999997</v>
      </c>
      <c r="I1390" s="9">
        <f t="shared" ca="1" si="168"/>
        <v>0.38</v>
      </c>
      <c r="J1390" s="1" t="str">
        <f t="shared" si="169"/>
        <v>October</v>
      </c>
      <c r="K1390" s="1">
        <f t="shared" si="170"/>
        <v>10</v>
      </c>
      <c r="L1390" s="1" t="str">
        <f t="shared" si="171"/>
        <v>2022</v>
      </c>
      <c r="M1390" s="1">
        <f t="shared" si="172"/>
        <v>43</v>
      </c>
      <c r="N1390" s="10">
        <f t="shared" si="173"/>
        <v>4</v>
      </c>
    </row>
    <row r="1391" spans="1:14" x14ac:dyDescent="0.25">
      <c r="A1391" s="7">
        <v>44855</v>
      </c>
      <c r="B1391" s="1" t="s">
        <v>44</v>
      </c>
      <c r="C1391" s="1" t="str">
        <f>VLOOKUP(B1391,Datos1!$F$1:$H$52,3,FALSE)</f>
        <v>Corporation</v>
      </c>
      <c r="D1391" s="1" t="str">
        <f ca="1">VLOOKUP(IF(RANDBETWEEN(1,100)&lt;=60, 1, IF(RANDBETWEEN(1,100)&lt;=75, 2, 3)),Datos1!$B$62:$C$64,2,FALSE)</f>
        <v>FMCG</v>
      </c>
      <c r="E1391" s="1" t="str">
        <f ca="1">VLOOKUP(IF(RANDBETWEEN(1,100)&lt;=70, 1, IF(RANDBETWEEN(1,100)&lt;=70+10, 2, IF(RANDBETWEEN(1,100)&lt;=70+10+10, 3, IF(RANDBETWEEN(1,100)&lt;=70+10+10+10, 4, 5)))),Datos1!$B$66:$C$70,2,FALSE)</f>
        <v>Paid</v>
      </c>
      <c r="F1391" s="1" t="str">
        <f>VLOOKUP(B1391,Datos1!$F$1:$H$52,2,FALSE)</f>
        <v>Arizona</v>
      </c>
      <c r="G1391" s="8">
        <f t="shared" ca="1" si="174"/>
        <v>866699</v>
      </c>
      <c r="H1391" s="8">
        <f t="shared" ca="1" si="175"/>
        <v>563354.35</v>
      </c>
      <c r="I1391" s="9">
        <f t="shared" ca="1" si="168"/>
        <v>0.65</v>
      </c>
      <c r="J1391" s="1" t="str">
        <f t="shared" si="169"/>
        <v>October</v>
      </c>
      <c r="K1391" s="1">
        <f t="shared" si="170"/>
        <v>10</v>
      </c>
      <c r="L1391" s="1" t="str">
        <f t="shared" si="171"/>
        <v>2022</v>
      </c>
      <c r="M1391" s="1">
        <f t="shared" si="172"/>
        <v>43</v>
      </c>
      <c r="N1391" s="10">
        <f t="shared" si="173"/>
        <v>4</v>
      </c>
    </row>
    <row r="1392" spans="1:14" x14ac:dyDescent="0.25">
      <c r="A1392" s="7">
        <v>44856</v>
      </c>
      <c r="B1392" s="1" t="s">
        <v>6</v>
      </c>
      <c r="C1392" s="1" t="str">
        <f>VLOOKUP(B1392,Datos1!$F$1:$H$52,3,FALSE)</f>
        <v>Corporation</v>
      </c>
      <c r="D1392" s="1" t="str">
        <f ca="1">VLOOKUP(IF(RANDBETWEEN(1,100)&lt;=60, 1, IF(RANDBETWEEN(1,100)&lt;=75, 2, 3)),Datos1!$B$62:$C$64,2,FALSE)</f>
        <v>FMCG</v>
      </c>
      <c r="E1392" s="1" t="str">
        <f ca="1">VLOOKUP(IF(RANDBETWEEN(1,100)&lt;=70, 1, IF(RANDBETWEEN(1,100)&lt;=70+10, 2, IF(RANDBETWEEN(1,100)&lt;=70+10+10, 3, IF(RANDBETWEEN(1,100)&lt;=70+10+10+10, 4, 5)))),Datos1!$B$66:$C$70,2,FALSE)</f>
        <v>Overdue</v>
      </c>
      <c r="F1392" s="1" t="str">
        <f>VLOOKUP(B1392,Datos1!$F$1:$H$52,2,FALSE)</f>
        <v>Washington</v>
      </c>
      <c r="G1392" s="8">
        <f t="shared" ca="1" si="174"/>
        <v>680229</v>
      </c>
      <c r="H1392" s="8">
        <f t="shared" ca="1" si="175"/>
        <v>299300.76</v>
      </c>
      <c r="I1392" s="9">
        <f t="shared" ca="1" si="168"/>
        <v>0.44</v>
      </c>
      <c r="J1392" s="1" t="str">
        <f t="shared" si="169"/>
        <v>October</v>
      </c>
      <c r="K1392" s="1">
        <f t="shared" si="170"/>
        <v>10</v>
      </c>
      <c r="L1392" s="1" t="str">
        <f t="shared" si="171"/>
        <v>2022</v>
      </c>
      <c r="M1392" s="1">
        <f t="shared" si="172"/>
        <v>43</v>
      </c>
      <c r="N1392" s="10">
        <f t="shared" si="173"/>
        <v>4</v>
      </c>
    </row>
    <row r="1393" spans="1:14" x14ac:dyDescent="0.25">
      <c r="A1393" s="7">
        <v>44857</v>
      </c>
      <c r="B1393" s="1" t="s">
        <v>33</v>
      </c>
      <c r="C1393" s="1" t="str">
        <f>VLOOKUP(B1393,Datos1!$F$1:$H$52,3,FALSE)</f>
        <v>Corporation</v>
      </c>
      <c r="D1393" s="1" t="str">
        <f ca="1">VLOOKUP(IF(RANDBETWEEN(1,100)&lt;=60, 1, IF(RANDBETWEEN(1,100)&lt;=75, 2, 3)),Datos1!$B$62:$C$64,2,FALSE)</f>
        <v>FMCG</v>
      </c>
      <c r="E1393" s="1" t="str">
        <f ca="1">VLOOKUP(IF(RANDBETWEEN(1,100)&lt;=70, 1, IF(RANDBETWEEN(1,100)&lt;=70+10, 2, IF(RANDBETWEEN(1,100)&lt;=70+10+10, 3, IF(RANDBETWEEN(1,100)&lt;=70+10+10+10, 4, 5)))),Datos1!$B$66:$C$70,2,FALSE)</f>
        <v>Paid</v>
      </c>
      <c r="F1393" s="1" t="str">
        <f>VLOOKUP(B1393,Datos1!$F$1:$H$52,2,FALSE)</f>
        <v>Tennessee</v>
      </c>
      <c r="G1393" s="8">
        <f t="shared" ca="1" si="174"/>
        <v>1411553</v>
      </c>
      <c r="H1393" s="8">
        <f t="shared" ca="1" si="175"/>
        <v>691660.97</v>
      </c>
      <c r="I1393" s="9">
        <f t="shared" ca="1" si="168"/>
        <v>0.49</v>
      </c>
      <c r="J1393" s="1" t="str">
        <f t="shared" si="169"/>
        <v>October</v>
      </c>
      <c r="K1393" s="1">
        <f t="shared" si="170"/>
        <v>10</v>
      </c>
      <c r="L1393" s="1" t="str">
        <f t="shared" si="171"/>
        <v>2022</v>
      </c>
      <c r="M1393" s="1">
        <f t="shared" si="172"/>
        <v>43</v>
      </c>
      <c r="N1393" s="10">
        <f t="shared" si="173"/>
        <v>4</v>
      </c>
    </row>
    <row r="1394" spans="1:14" x14ac:dyDescent="0.25">
      <c r="A1394" s="7">
        <v>44858</v>
      </c>
      <c r="B1394" s="1" t="s">
        <v>56</v>
      </c>
      <c r="C1394" s="1" t="str">
        <f>VLOOKUP(B1394,Datos1!$F$1:$H$52,3,FALSE)</f>
        <v>Small business</v>
      </c>
      <c r="D1394" s="1" t="str">
        <f ca="1">VLOOKUP(IF(RANDBETWEEN(1,100)&lt;=60, 1, IF(RANDBETWEEN(1,100)&lt;=75, 2, 3)),Datos1!$B$62:$C$64,2,FALSE)</f>
        <v>FMCG</v>
      </c>
      <c r="E1394" s="1" t="str">
        <f ca="1">VLOOKUP(IF(RANDBETWEEN(1,100)&lt;=70, 1, IF(RANDBETWEEN(1,100)&lt;=70+10, 2, IF(RANDBETWEEN(1,100)&lt;=70+10+10, 3, IF(RANDBETWEEN(1,100)&lt;=70+10+10+10, 4, 5)))),Datos1!$B$66:$C$70,2,FALSE)</f>
        <v>Paid</v>
      </c>
      <c r="F1394" s="1" t="str">
        <f>VLOOKUP(B1394,Datos1!$F$1:$H$52,2,FALSE)</f>
        <v>Illinois</v>
      </c>
      <c r="G1394" s="8">
        <f t="shared" ca="1" si="174"/>
        <v>212237</v>
      </c>
      <c r="H1394" s="8">
        <f t="shared" ca="1" si="175"/>
        <v>89139.54</v>
      </c>
      <c r="I1394" s="9">
        <f t="shared" ca="1" si="168"/>
        <v>0.42</v>
      </c>
      <c r="J1394" s="1" t="str">
        <f t="shared" si="169"/>
        <v>October</v>
      </c>
      <c r="K1394" s="1">
        <f t="shared" si="170"/>
        <v>10</v>
      </c>
      <c r="L1394" s="1" t="str">
        <f t="shared" si="171"/>
        <v>2022</v>
      </c>
      <c r="M1394" s="1">
        <f t="shared" si="172"/>
        <v>44</v>
      </c>
      <c r="N1394" s="10">
        <f t="shared" si="173"/>
        <v>4</v>
      </c>
    </row>
    <row r="1395" spans="1:14" x14ac:dyDescent="0.25">
      <c r="A1395" s="7">
        <v>44859</v>
      </c>
      <c r="B1395" s="1" t="s">
        <v>52</v>
      </c>
      <c r="C1395" s="1" t="str">
        <f>VLOOKUP(B1395,Datos1!$F$1:$H$52,3,FALSE)</f>
        <v>Corporation</v>
      </c>
      <c r="D1395" s="1" t="str">
        <f ca="1">VLOOKUP(IF(RANDBETWEEN(1,100)&lt;=60, 1, IF(RANDBETWEEN(1,100)&lt;=75, 2, 3)),Datos1!$B$62:$C$64,2,FALSE)</f>
        <v>FMCG</v>
      </c>
      <c r="E1395" s="1" t="str">
        <f ca="1">VLOOKUP(IF(RANDBETWEEN(1,100)&lt;=70, 1, IF(RANDBETWEEN(1,100)&lt;=70+10, 2, IF(RANDBETWEEN(1,100)&lt;=70+10+10, 3, IF(RANDBETWEEN(1,100)&lt;=70+10+10+10, 4, 5)))),Datos1!$B$66:$C$70,2,FALSE)</f>
        <v>Overdue</v>
      </c>
      <c r="F1395" s="1" t="str">
        <f>VLOOKUP(B1395,Datos1!$F$1:$H$52,2,FALSE)</f>
        <v>Texas</v>
      </c>
      <c r="G1395" s="8">
        <f t="shared" ca="1" si="174"/>
        <v>1485148</v>
      </c>
      <c r="H1395" s="8">
        <f t="shared" ca="1" si="175"/>
        <v>876237.32</v>
      </c>
      <c r="I1395" s="9">
        <f t="shared" ca="1" si="168"/>
        <v>0.59</v>
      </c>
      <c r="J1395" s="1" t="str">
        <f t="shared" si="169"/>
        <v>October</v>
      </c>
      <c r="K1395" s="1">
        <f t="shared" si="170"/>
        <v>10</v>
      </c>
      <c r="L1395" s="1" t="str">
        <f t="shared" si="171"/>
        <v>2022</v>
      </c>
      <c r="M1395" s="1">
        <f t="shared" si="172"/>
        <v>44</v>
      </c>
      <c r="N1395" s="10">
        <f t="shared" si="173"/>
        <v>4</v>
      </c>
    </row>
    <row r="1396" spans="1:14" x14ac:dyDescent="0.25">
      <c r="A1396" s="7">
        <v>44860</v>
      </c>
      <c r="B1396" s="1" t="s">
        <v>51</v>
      </c>
      <c r="C1396" s="1" t="str">
        <f>VLOOKUP(B1396,Datos1!$F$1:$H$52,3,FALSE)</f>
        <v>Corporation</v>
      </c>
      <c r="D1396" s="1" t="str">
        <f ca="1">VLOOKUP(IF(RANDBETWEEN(1,100)&lt;=60, 1, IF(RANDBETWEEN(1,100)&lt;=75, 2, 3)),Datos1!$B$62:$C$64,2,FALSE)</f>
        <v>Contract Manufacturing</v>
      </c>
      <c r="E139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396" s="1" t="str">
        <f>VLOOKUP(B1396,Datos1!$F$1:$H$52,2,FALSE)</f>
        <v>California</v>
      </c>
      <c r="G1396" s="8">
        <f t="shared" ca="1" si="174"/>
        <v>1558376</v>
      </c>
      <c r="H1396" s="8">
        <f t="shared" ca="1" si="175"/>
        <v>529847.84000000008</v>
      </c>
      <c r="I1396" s="9">
        <f t="shared" ca="1" si="168"/>
        <v>0.34</v>
      </c>
      <c r="J1396" s="1" t="str">
        <f t="shared" si="169"/>
        <v>October</v>
      </c>
      <c r="K1396" s="1">
        <f t="shared" si="170"/>
        <v>10</v>
      </c>
      <c r="L1396" s="1" t="str">
        <f t="shared" si="171"/>
        <v>2022</v>
      </c>
      <c r="M1396" s="1">
        <f t="shared" si="172"/>
        <v>44</v>
      </c>
      <c r="N1396" s="10">
        <f t="shared" si="173"/>
        <v>4</v>
      </c>
    </row>
    <row r="1397" spans="1:14" x14ac:dyDescent="0.25">
      <c r="A1397" s="7">
        <v>44861</v>
      </c>
      <c r="B1397" s="1" t="s">
        <v>61</v>
      </c>
      <c r="C1397" s="1" t="str">
        <f>VLOOKUP(B1397,Datos1!$F$1:$H$52,3,FALSE)</f>
        <v>Corporation</v>
      </c>
      <c r="D1397" s="1" t="str">
        <f ca="1">VLOOKUP(IF(RANDBETWEEN(1,100)&lt;=60, 1, IF(RANDBETWEEN(1,100)&lt;=75, 2, 3)),Datos1!$B$62:$C$64,2,FALSE)</f>
        <v>Industrial cereal products</v>
      </c>
      <c r="E1397" s="1" t="str">
        <f ca="1">VLOOKUP(IF(RANDBETWEEN(1,100)&lt;=70, 1, IF(RANDBETWEEN(1,100)&lt;=70+10, 2, IF(RANDBETWEEN(1,100)&lt;=70+10+10, 3, IF(RANDBETWEEN(1,100)&lt;=70+10+10+10, 4, 5)))),Datos1!$B$66:$C$70,2,FALSE)</f>
        <v>Paid</v>
      </c>
      <c r="F1397" s="1" t="str">
        <f>VLOOKUP(B1397,Datos1!$F$1:$H$52,2,FALSE)</f>
        <v>Washington</v>
      </c>
      <c r="G1397" s="8">
        <f t="shared" ca="1" si="174"/>
        <v>1348025</v>
      </c>
      <c r="H1397" s="8">
        <f t="shared" ca="1" si="175"/>
        <v>377447.00000000006</v>
      </c>
      <c r="I1397" s="9">
        <f t="shared" ca="1" si="168"/>
        <v>0.28000000000000003</v>
      </c>
      <c r="J1397" s="1" t="str">
        <f t="shared" si="169"/>
        <v>October</v>
      </c>
      <c r="K1397" s="1">
        <f t="shared" si="170"/>
        <v>10</v>
      </c>
      <c r="L1397" s="1" t="str">
        <f t="shared" si="171"/>
        <v>2022</v>
      </c>
      <c r="M1397" s="1">
        <f t="shared" si="172"/>
        <v>44</v>
      </c>
      <c r="N1397" s="10">
        <f t="shared" si="173"/>
        <v>4</v>
      </c>
    </row>
    <row r="1398" spans="1:14" x14ac:dyDescent="0.25">
      <c r="A1398" s="7">
        <v>44862</v>
      </c>
      <c r="B1398" s="1" t="s">
        <v>39</v>
      </c>
      <c r="C1398" s="1" t="str">
        <f>VLOOKUP(B1398,Datos1!$F$1:$H$52,3,FALSE)</f>
        <v>Corporation</v>
      </c>
      <c r="D1398" s="1" t="str">
        <f ca="1">VLOOKUP(IF(RANDBETWEEN(1,100)&lt;=60, 1, IF(RANDBETWEEN(1,100)&lt;=75, 2, 3)),Datos1!$B$62:$C$64,2,FALSE)</f>
        <v>FMCG</v>
      </c>
      <c r="E1398" s="1" t="str">
        <f ca="1">VLOOKUP(IF(RANDBETWEEN(1,100)&lt;=70, 1, IF(RANDBETWEEN(1,100)&lt;=70+10, 2, IF(RANDBETWEEN(1,100)&lt;=70+10+10, 3, IF(RANDBETWEEN(1,100)&lt;=70+10+10+10, 4, 5)))),Datos1!$B$66:$C$70,2,FALSE)</f>
        <v>Paid</v>
      </c>
      <c r="F1398" s="1" t="str">
        <f>VLOOKUP(B1398,Datos1!$F$1:$H$52,2,FALSE)</f>
        <v>Misuri</v>
      </c>
      <c r="G1398" s="8">
        <f t="shared" ca="1" si="174"/>
        <v>1166630</v>
      </c>
      <c r="H1398" s="8">
        <f t="shared" ca="1" si="175"/>
        <v>664979.1</v>
      </c>
      <c r="I1398" s="9">
        <f t="shared" ca="1" si="168"/>
        <v>0.56999999999999995</v>
      </c>
      <c r="J1398" s="1" t="str">
        <f t="shared" si="169"/>
        <v>October</v>
      </c>
      <c r="K1398" s="1">
        <f t="shared" si="170"/>
        <v>10</v>
      </c>
      <c r="L1398" s="1" t="str">
        <f t="shared" si="171"/>
        <v>2022</v>
      </c>
      <c r="M1398" s="1">
        <f t="shared" si="172"/>
        <v>44</v>
      </c>
      <c r="N1398" s="10">
        <f t="shared" si="173"/>
        <v>4</v>
      </c>
    </row>
    <row r="1399" spans="1:14" x14ac:dyDescent="0.25">
      <c r="A1399" s="7">
        <v>44863</v>
      </c>
      <c r="B1399" s="1" t="s">
        <v>32</v>
      </c>
      <c r="C1399" s="1" t="str">
        <f>VLOOKUP(B1399,Datos1!$F$1:$H$52,3,FALSE)</f>
        <v>Corporation</v>
      </c>
      <c r="D1399" s="1" t="str">
        <f ca="1">VLOOKUP(IF(RANDBETWEEN(1,100)&lt;=60, 1, IF(RANDBETWEEN(1,100)&lt;=75, 2, 3)),Datos1!$B$62:$C$64,2,FALSE)</f>
        <v>FMCG</v>
      </c>
      <c r="E1399" s="1" t="str">
        <f ca="1">VLOOKUP(IF(RANDBETWEEN(1,100)&lt;=70, 1, IF(RANDBETWEEN(1,100)&lt;=70+10, 2, IF(RANDBETWEEN(1,100)&lt;=70+10+10, 3, IF(RANDBETWEEN(1,100)&lt;=70+10+10+10, 4, 5)))),Datos1!$B$66:$C$70,2,FALSE)</f>
        <v>Paid</v>
      </c>
      <c r="F1399" s="1" t="str">
        <f>VLOOKUP(B1399,Datos1!$F$1:$H$52,2,FALSE)</f>
        <v>Ohio</v>
      </c>
      <c r="G1399" s="8">
        <f t="shared" ca="1" si="174"/>
        <v>1479907</v>
      </c>
      <c r="H1399" s="8">
        <f t="shared" ca="1" si="175"/>
        <v>843546.98999999987</v>
      </c>
      <c r="I1399" s="9">
        <f t="shared" ca="1" si="168"/>
        <v>0.56999999999999995</v>
      </c>
      <c r="J1399" s="1" t="str">
        <f t="shared" si="169"/>
        <v>October</v>
      </c>
      <c r="K1399" s="1">
        <f t="shared" si="170"/>
        <v>10</v>
      </c>
      <c r="L1399" s="1" t="str">
        <f t="shared" si="171"/>
        <v>2022</v>
      </c>
      <c r="M1399" s="1">
        <f t="shared" si="172"/>
        <v>44</v>
      </c>
      <c r="N1399" s="10">
        <f t="shared" si="173"/>
        <v>4</v>
      </c>
    </row>
    <row r="1400" spans="1:14" x14ac:dyDescent="0.25">
      <c r="A1400" s="7">
        <v>44864</v>
      </c>
      <c r="B1400" s="1" t="s">
        <v>6</v>
      </c>
      <c r="C1400" s="1" t="str">
        <f>VLOOKUP(B1400,Datos1!$F$1:$H$52,3,FALSE)</f>
        <v>Corporation</v>
      </c>
      <c r="D1400" s="1" t="str">
        <f ca="1">VLOOKUP(IF(RANDBETWEEN(1,100)&lt;=60, 1, IF(RANDBETWEEN(1,100)&lt;=75, 2, 3)),Datos1!$B$62:$C$64,2,FALSE)</f>
        <v>Industrial cereal products</v>
      </c>
      <c r="E1400" s="1" t="str">
        <f ca="1">VLOOKUP(IF(RANDBETWEEN(1,100)&lt;=70, 1, IF(RANDBETWEEN(1,100)&lt;=70+10, 2, IF(RANDBETWEEN(1,100)&lt;=70+10+10, 3, IF(RANDBETWEEN(1,100)&lt;=70+10+10+10, 4, 5)))),Datos1!$B$66:$C$70,2,FALSE)</f>
        <v>Paid</v>
      </c>
      <c r="F1400" s="1" t="str">
        <f>VLOOKUP(B1400,Datos1!$F$1:$H$52,2,FALSE)</f>
        <v>Washington</v>
      </c>
      <c r="G1400" s="8">
        <f t="shared" ca="1" si="174"/>
        <v>1616755</v>
      </c>
      <c r="H1400" s="8">
        <f t="shared" ca="1" si="175"/>
        <v>436523.85000000003</v>
      </c>
      <c r="I1400" s="9">
        <f t="shared" ca="1" si="168"/>
        <v>0.27</v>
      </c>
      <c r="J1400" s="1" t="str">
        <f t="shared" si="169"/>
        <v>October</v>
      </c>
      <c r="K1400" s="1">
        <f t="shared" si="170"/>
        <v>10</v>
      </c>
      <c r="L1400" s="1" t="str">
        <f t="shared" si="171"/>
        <v>2022</v>
      </c>
      <c r="M1400" s="1">
        <f t="shared" si="172"/>
        <v>44</v>
      </c>
      <c r="N1400" s="10">
        <f t="shared" si="173"/>
        <v>4</v>
      </c>
    </row>
    <row r="1401" spans="1:14" x14ac:dyDescent="0.25">
      <c r="A1401" s="7">
        <v>44865</v>
      </c>
      <c r="B1401" s="1" t="s">
        <v>35</v>
      </c>
      <c r="C1401" s="1" t="str">
        <f>VLOOKUP(B1401,Datos1!$F$1:$H$52,3,FALSE)</f>
        <v>Medium-sized business</v>
      </c>
      <c r="D1401" s="1" t="str">
        <f ca="1">VLOOKUP(IF(RANDBETWEEN(1,100)&lt;=60, 1, IF(RANDBETWEEN(1,100)&lt;=75, 2, 3)),Datos1!$B$62:$C$64,2,FALSE)</f>
        <v>FMCG</v>
      </c>
      <c r="E1401" s="1" t="str">
        <f ca="1">VLOOKUP(IF(RANDBETWEEN(1,100)&lt;=70, 1, IF(RANDBETWEEN(1,100)&lt;=70+10, 2, IF(RANDBETWEEN(1,100)&lt;=70+10+10, 3, IF(RANDBETWEEN(1,100)&lt;=70+10+10+10, 4, 5)))),Datos1!$B$66:$C$70,2,FALSE)</f>
        <v>Paid</v>
      </c>
      <c r="F1401" s="1" t="str">
        <f>VLOOKUP(B1401,Datos1!$F$1:$H$52,2,FALSE)</f>
        <v>Ohio</v>
      </c>
      <c r="G1401" s="8">
        <f t="shared" ca="1" si="174"/>
        <v>451538</v>
      </c>
      <c r="H1401" s="8">
        <f t="shared" ca="1" si="175"/>
        <v>270922.8</v>
      </c>
      <c r="I1401" s="9">
        <f t="shared" ca="1" si="168"/>
        <v>0.6</v>
      </c>
      <c r="J1401" s="1" t="str">
        <f t="shared" si="169"/>
        <v>October</v>
      </c>
      <c r="K1401" s="1">
        <f t="shared" si="170"/>
        <v>10</v>
      </c>
      <c r="L1401" s="1" t="str">
        <f t="shared" si="171"/>
        <v>2022</v>
      </c>
      <c r="M1401" s="1">
        <f t="shared" si="172"/>
        <v>45</v>
      </c>
      <c r="N1401" s="10">
        <f t="shared" si="173"/>
        <v>4</v>
      </c>
    </row>
    <row r="1402" spans="1:14" x14ac:dyDescent="0.25">
      <c r="A1402" s="7">
        <v>44866</v>
      </c>
      <c r="B1402" s="1" t="s">
        <v>28</v>
      </c>
      <c r="C1402" s="1" t="str">
        <f>VLOOKUP(B1402,Datos1!$F$1:$H$52,3,FALSE)</f>
        <v>Corporation</v>
      </c>
      <c r="D1402" s="1" t="str">
        <f ca="1">VLOOKUP(IF(RANDBETWEEN(1,100)&lt;=60, 1, IF(RANDBETWEEN(1,100)&lt;=75, 2, 3)),Datos1!$B$62:$C$64,2,FALSE)</f>
        <v>FMCG</v>
      </c>
      <c r="E1402" s="1" t="str">
        <f ca="1">VLOOKUP(IF(RANDBETWEEN(1,100)&lt;=70, 1, IF(RANDBETWEEN(1,100)&lt;=70+10, 2, IF(RANDBETWEEN(1,100)&lt;=70+10+10, 3, IF(RANDBETWEEN(1,100)&lt;=70+10+10+10, 4, 5)))),Datos1!$B$66:$C$70,2,FALSE)</f>
        <v>Paid</v>
      </c>
      <c r="F1402" s="1" t="str">
        <f>VLOOKUP(B1402,Datos1!$F$1:$H$52,2,FALSE)</f>
        <v>Texas</v>
      </c>
      <c r="G1402" s="8">
        <f t="shared" ca="1" si="174"/>
        <v>1382087</v>
      </c>
      <c r="H1402" s="8">
        <f t="shared" ca="1" si="175"/>
        <v>801610.46</v>
      </c>
      <c r="I1402" s="9">
        <f t="shared" ca="1" si="168"/>
        <v>0.57999999999999996</v>
      </c>
      <c r="J1402" s="1" t="str">
        <f t="shared" si="169"/>
        <v>November</v>
      </c>
      <c r="K1402" s="1">
        <f t="shared" si="170"/>
        <v>11</v>
      </c>
      <c r="L1402" s="1" t="str">
        <f t="shared" si="171"/>
        <v>2022</v>
      </c>
      <c r="M1402" s="1">
        <f t="shared" si="172"/>
        <v>45</v>
      </c>
      <c r="N1402" s="10">
        <f t="shared" si="173"/>
        <v>4</v>
      </c>
    </row>
    <row r="1403" spans="1:14" x14ac:dyDescent="0.25">
      <c r="A1403" s="7">
        <v>44867</v>
      </c>
      <c r="B1403" s="1" t="s">
        <v>21</v>
      </c>
      <c r="C1403" s="1" t="str">
        <f>VLOOKUP(B1403,Datos1!$F$1:$H$52,3,FALSE)</f>
        <v>Medium-sized business</v>
      </c>
      <c r="D1403" s="1" t="str">
        <f ca="1">VLOOKUP(IF(RANDBETWEEN(1,100)&lt;=60, 1, IF(RANDBETWEEN(1,100)&lt;=75, 2, 3)),Datos1!$B$62:$C$64,2,FALSE)</f>
        <v>FMCG</v>
      </c>
      <c r="E1403" s="1" t="str">
        <f ca="1">VLOOKUP(IF(RANDBETWEEN(1,100)&lt;=70, 1, IF(RANDBETWEEN(1,100)&lt;=70+10, 2, IF(RANDBETWEEN(1,100)&lt;=70+10+10, 3, IF(RANDBETWEEN(1,100)&lt;=70+10+10+10, 4, 5)))),Datos1!$B$66:$C$70,2,FALSE)</f>
        <v>Paid</v>
      </c>
      <c r="F1403" s="1" t="str">
        <f>VLOOKUP(B1403,Datos1!$F$1:$H$52,2,FALSE)</f>
        <v>Carolina del Norte</v>
      </c>
      <c r="G1403" s="8">
        <f t="shared" ca="1" si="174"/>
        <v>335573</v>
      </c>
      <c r="H1403" s="8">
        <f t="shared" ca="1" si="175"/>
        <v>194632.34</v>
      </c>
      <c r="I1403" s="9">
        <f t="shared" ca="1" si="168"/>
        <v>0.57999999999999996</v>
      </c>
      <c r="J1403" s="1" t="str">
        <f t="shared" si="169"/>
        <v>November</v>
      </c>
      <c r="K1403" s="1">
        <f t="shared" si="170"/>
        <v>11</v>
      </c>
      <c r="L1403" s="1" t="str">
        <f t="shared" si="171"/>
        <v>2022</v>
      </c>
      <c r="M1403" s="1">
        <f t="shared" si="172"/>
        <v>45</v>
      </c>
      <c r="N1403" s="10">
        <f t="shared" si="173"/>
        <v>4</v>
      </c>
    </row>
    <row r="1404" spans="1:14" x14ac:dyDescent="0.25">
      <c r="A1404" s="7">
        <v>44868</v>
      </c>
      <c r="B1404" s="1" t="s">
        <v>50</v>
      </c>
      <c r="C1404" s="1" t="str">
        <f>VLOOKUP(B1404,Datos1!$F$1:$H$52,3,FALSE)</f>
        <v>Small business</v>
      </c>
      <c r="D1404" s="1" t="str">
        <f ca="1">VLOOKUP(IF(RANDBETWEEN(1,100)&lt;=60, 1, IF(RANDBETWEEN(1,100)&lt;=75, 2, 3)),Datos1!$B$62:$C$64,2,FALSE)</f>
        <v>FMCG</v>
      </c>
      <c r="E1404" s="1" t="str">
        <f ca="1">VLOOKUP(IF(RANDBETWEEN(1,100)&lt;=70, 1, IF(RANDBETWEEN(1,100)&lt;=70+10, 2, IF(RANDBETWEEN(1,100)&lt;=70+10+10, 3, IF(RANDBETWEEN(1,100)&lt;=70+10+10+10, 4, 5)))),Datos1!$B$66:$C$70,2,FALSE)</f>
        <v>Paid</v>
      </c>
      <c r="F1404" s="1" t="str">
        <f>VLOOKUP(B1404,Datos1!$F$1:$H$52,2,FALSE)</f>
        <v>Florida</v>
      </c>
      <c r="G1404" s="8">
        <f t="shared" ca="1" si="174"/>
        <v>93439</v>
      </c>
      <c r="H1404" s="8">
        <f t="shared" ca="1" si="175"/>
        <v>43916.329999999994</v>
      </c>
      <c r="I1404" s="9">
        <f t="shared" ca="1" si="168"/>
        <v>0.47</v>
      </c>
      <c r="J1404" s="1" t="str">
        <f t="shared" si="169"/>
        <v>November</v>
      </c>
      <c r="K1404" s="1">
        <f t="shared" si="170"/>
        <v>11</v>
      </c>
      <c r="L1404" s="1" t="str">
        <f t="shared" si="171"/>
        <v>2022</v>
      </c>
      <c r="M1404" s="1">
        <f t="shared" si="172"/>
        <v>45</v>
      </c>
      <c r="N1404" s="10">
        <f t="shared" si="173"/>
        <v>4</v>
      </c>
    </row>
    <row r="1405" spans="1:14" x14ac:dyDescent="0.25">
      <c r="A1405" s="7">
        <v>44869</v>
      </c>
      <c r="B1405" s="1" t="s">
        <v>55</v>
      </c>
      <c r="C1405" s="1" t="str">
        <f>VLOOKUP(B1405,Datos1!$F$1:$H$52,3,FALSE)</f>
        <v>Medium-sized business</v>
      </c>
      <c r="D1405" s="1" t="str">
        <f ca="1">VLOOKUP(IF(RANDBETWEEN(1,100)&lt;=60, 1, IF(RANDBETWEEN(1,100)&lt;=75, 2, 3)),Datos1!$B$62:$C$64,2,FALSE)</f>
        <v>FMCG</v>
      </c>
      <c r="E1405" s="1" t="str">
        <f ca="1">VLOOKUP(IF(RANDBETWEEN(1,100)&lt;=70, 1, IF(RANDBETWEEN(1,100)&lt;=70+10, 2, IF(RANDBETWEEN(1,100)&lt;=70+10+10, 3, IF(RANDBETWEEN(1,100)&lt;=70+10+10+10, 4, 5)))),Datos1!$B$66:$C$70,2,FALSE)</f>
        <v>Paid</v>
      </c>
      <c r="F1405" s="1" t="str">
        <f>VLOOKUP(B1405,Datos1!$F$1:$H$52,2,FALSE)</f>
        <v>Pensilvania</v>
      </c>
      <c r="G1405" s="8">
        <f t="shared" ca="1" si="174"/>
        <v>342791</v>
      </c>
      <c r="H1405" s="8">
        <f t="shared" ca="1" si="175"/>
        <v>130260.58</v>
      </c>
      <c r="I1405" s="9">
        <f t="shared" ca="1" si="168"/>
        <v>0.38</v>
      </c>
      <c r="J1405" s="1" t="str">
        <f t="shared" si="169"/>
        <v>November</v>
      </c>
      <c r="K1405" s="1">
        <f t="shared" si="170"/>
        <v>11</v>
      </c>
      <c r="L1405" s="1" t="str">
        <f t="shared" si="171"/>
        <v>2022</v>
      </c>
      <c r="M1405" s="1">
        <f t="shared" si="172"/>
        <v>45</v>
      </c>
      <c r="N1405" s="10">
        <f t="shared" si="173"/>
        <v>4</v>
      </c>
    </row>
    <row r="1406" spans="1:14" x14ac:dyDescent="0.25">
      <c r="A1406" s="7">
        <v>44870</v>
      </c>
      <c r="B1406" s="1" t="s">
        <v>31</v>
      </c>
      <c r="C1406" s="1" t="str">
        <f>VLOOKUP(B1406,Datos1!$F$1:$H$52,3,FALSE)</f>
        <v>Small business</v>
      </c>
      <c r="D1406" s="1" t="str">
        <f ca="1">VLOOKUP(IF(RANDBETWEEN(1,100)&lt;=60, 1, IF(RANDBETWEEN(1,100)&lt;=75, 2, 3)),Datos1!$B$62:$C$64,2,FALSE)</f>
        <v>Industrial cereal products</v>
      </c>
      <c r="E1406" s="1" t="str">
        <f ca="1">VLOOKUP(IF(RANDBETWEEN(1,100)&lt;=70, 1, IF(RANDBETWEEN(1,100)&lt;=70+10, 2, IF(RANDBETWEEN(1,100)&lt;=70+10+10, 3, IF(RANDBETWEEN(1,100)&lt;=70+10+10+10, 4, 5)))),Datos1!$B$66:$C$70,2,FALSE)</f>
        <v>Paid</v>
      </c>
      <c r="F1406" s="1" t="str">
        <f>VLOOKUP(B1406,Datos1!$F$1:$H$52,2,FALSE)</f>
        <v>Georgia</v>
      </c>
      <c r="G1406" s="8">
        <f t="shared" ca="1" si="174"/>
        <v>218122</v>
      </c>
      <c r="H1406" s="8">
        <f t="shared" ca="1" si="175"/>
        <v>37080.740000000005</v>
      </c>
      <c r="I1406" s="9">
        <f t="shared" ca="1" si="168"/>
        <v>0.17</v>
      </c>
      <c r="J1406" s="1" t="str">
        <f t="shared" si="169"/>
        <v>November</v>
      </c>
      <c r="K1406" s="1">
        <f t="shared" si="170"/>
        <v>11</v>
      </c>
      <c r="L1406" s="1" t="str">
        <f t="shared" si="171"/>
        <v>2022</v>
      </c>
      <c r="M1406" s="1">
        <f t="shared" si="172"/>
        <v>45</v>
      </c>
      <c r="N1406" s="10">
        <f t="shared" si="173"/>
        <v>4</v>
      </c>
    </row>
    <row r="1407" spans="1:14" x14ac:dyDescent="0.25">
      <c r="A1407" s="7">
        <v>44871</v>
      </c>
      <c r="B1407" s="1" t="s">
        <v>26</v>
      </c>
      <c r="C1407" s="1" t="str">
        <f>VLOOKUP(B1407,Datos1!$F$1:$H$52,3,FALSE)</f>
        <v>Corporation</v>
      </c>
      <c r="D1407" s="1" t="str">
        <f ca="1">VLOOKUP(IF(RANDBETWEEN(1,100)&lt;=60, 1, IF(RANDBETWEEN(1,100)&lt;=75, 2, 3)),Datos1!$B$62:$C$64,2,FALSE)</f>
        <v>FMCG</v>
      </c>
      <c r="E1407" s="1" t="str">
        <f ca="1">VLOOKUP(IF(RANDBETWEEN(1,100)&lt;=70, 1, IF(RANDBETWEEN(1,100)&lt;=70+10, 2, IF(RANDBETWEEN(1,100)&lt;=70+10+10, 3, IF(RANDBETWEEN(1,100)&lt;=70+10+10+10, 4, 5)))),Datos1!$B$66:$C$70,2,FALSE)</f>
        <v>Paid</v>
      </c>
      <c r="F1407" s="1" t="str">
        <f>VLOOKUP(B1407,Datos1!$F$1:$H$52,2,FALSE)</f>
        <v>Nueva Jersey</v>
      </c>
      <c r="G1407" s="8">
        <f t="shared" ca="1" si="174"/>
        <v>1548161</v>
      </c>
      <c r="H1407" s="8">
        <f t="shared" ca="1" si="175"/>
        <v>603782.79</v>
      </c>
      <c r="I1407" s="9">
        <f t="shared" ca="1" si="168"/>
        <v>0.39</v>
      </c>
      <c r="J1407" s="1" t="str">
        <f t="shared" si="169"/>
        <v>November</v>
      </c>
      <c r="K1407" s="1">
        <f t="shared" si="170"/>
        <v>11</v>
      </c>
      <c r="L1407" s="1" t="str">
        <f t="shared" si="171"/>
        <v>2022</v>
      </c>
      <c r="M1407" s="1">
        <f t="shared" si="172"/>
        <v>45</v>
      </c>
      <c r="N1407" s="10">
        <f t="shared" si="173"/>
        <v>4</v>
      </c>
    </row>
    <row r="1408" spans="1:14" x14ac:dyDescent="0.25">
      <c r="A1408" s="7">
        <v>44872</v>
      </c>
      <c r="B1408" s="1" t="s">
        <v>24</v>
      </c>
      <c r="C1408" s="1" t="str">
        <f>VLOOKUP(B1408,Datos1!$F$1:$H$52,3,FALSE)</f>
        <v>Medium-sized business</v>
      </c>
      <c r="D1408" s="1" t="str">
        <f ca="1">VLOOKUP(IF(RANDBETWEEN(1,100)&lt;=60, 1, IF(RANDBETWEEN(1,100)&lt;=75, 2, 3)),Datos1!$B$62:$C$64,2,FALSE)</f>
        <v>Contract Manufacturing</v>
      </c>
      <c r="E1408" s="1" t="str">
        <f ca="1">VLOOKUP(IF(RANDBETWEEN(1,100)&lt;=70, 1, IF(RANDBETWEEN(1,100)&lt;=70+10, 2, IF(RANDBETWEEN(1,100)&lt;=70+10+10, 3, IF(RANDBETWEEN(1,100)&lt;=70+10+10+10, 4, 5)))),Datos1!$B$66:$C$70,2,FALSE)</f>
        <v>Paid</v>
      </c>
      <c r="F1408" s="1" t="str">
        <f>VLOOKUP(B1408,Datos1!$F$1:$H$52,2,FALSE)</f>
        <v>Misuri</v>
      </c>
      <c r="G1408" s="8">
        <f t="shared" ca="1" si="174"/>
        <v>277959</v>
      </c>
      <c r="H1408" s="8">
        <f t="shared" ca="1" si="175"/>
        <v>55591.8</v>
      </c>
      <c r="I1408" s="9">
        <f t="shared" ca="1" si="168"/>
        <v>0.2</v>
      </c>
      <c r="J1408" s="1" t="str">
        <f t="shared" si="169"/>
        <v>November</v>
      </c>
      <c r="K1408" s="1">
        <f t="shared" si="170"/>
        <v>11</v>
      </c>
      <c r="L1408" s="1" t="str">
        <f t="shared" si="171"/>
        <v>2022</v>
      </c>
      <c r="M1408" s="1">
        <f t="shared" si="172"/>
        <v>46</v>
      </c>
      <c r="N1408" s="10">
        <f t="shared" si="173"/>
        <v>4</v>
      </c>
    </row>
    <row r="1409" spans="1:14" x14ac:dyDescent="0.25">
      <c r="A1409" s="7">
        <v>44873</v>
      </c>
      <c r="B1409" s="1" t="s">
        <v>50</v>
      </c>
      <c r="C1409" s="1" t="str">
        <f>VLOOKUP(B1409,Datos1!$F$1:$H$52,3,FALSE)</f>
        <v>Small business</v>
      </c>
      <c r="D1409" s="1" t="str">
        <f ca="1">VLOOKUP(IF(RANDBETWEEN(1,100)&lt;=60, 1, IF(RANDBETWEEN(1,100)&lt;=75, 2, 3)),Datos1!$B$62:$C$64,2,FALSE)</f>
        <v>Contract Manufacturing</v>
      </c>
      <c r="E1409" s="1" t="str">
        <f ca="1">VLOOKUP(IF(RANDBETWEEN(1,100)&lt;=70, 1, IF(RANDBETWEEN(1,100)&lt;=70+10, 2, IF(RANDBETWEEN(1,100)&lt;=70+10+10, 3, IF(RANDBETWEEN(1,100)&lt;=70+10+10+10, 4, 5)))),Datos1!$B$66:$C$70,2,FALSE)</f>
        <v>Paid</v>
      </c>
      <c r="F1409" s="1" t="str">
        <f>VLOOKUP(B1409,Datos1!$F$1:$H$52,2,FALSE)</f>
        <v>Florida</v>
      </c>
      <c r="G1409" s="8">
        <f t="shared" ca="1" si="174"/>
        <v>134028</v>
      </c>
      <c r="H1409" s="8">
        <f t="shared" ca="1" si="175"/>
        <v>49590.36</v>
      </c>
      <c r="I1409" s="9">
        <f t="shared" ca="1" si="168"/>
        <v>0.37</v>
      </c>
      <c r="J1409" s="1" t="str">
        <f t="shared" si="169"/>
        <v>November</v>
      </c>
      <c r="K1409" s="1">
        <f t="shared" si="170"/>
        <v>11</v>
      </c>
      <c r="L1409" s="1" t="str">
        <f t="shared" si="171"/>
        <v>2022</v>
      </c>
      <c r="M1409" s="1">
        <f t="shared" si="172"/>
        <v>46</v>
      </c>
      <c r="N1409" s="10">
        <f t="shared" si="173"/>
        <v>4</v>
      </c>
    </row>
    <row r="1410" spans="1:14" x14ac:dyDescent="0.25">
      <c r="A1410" s="7">
        <v>44874</v>
      </c>
      <c r="B1410" s="1" t="s">
        <v>45</v>
      </c>
      <c r="C1410" s="1" t="str">
        <f>VLOOKUP(B1410,Datos1!$F$1:$H$52,3,FALSE)</f>
        <v>Small business</v>
      </c>
      <c r="D1410" s="1" t="str">
        <f ca="1">VLOOKUP(IF(RANDBETWEEN(1,100)&lt;=60, 1, IF(RANDBETWEEN(1,100)&lt;=75, 2, 3)),Datos1!$B$62:$C$64,2,FALSE)</f>
        <v>Contract Manufacturing</v>
      </c>
      <c r="E1410" s="1" t="str">
        <f ca="1">VLOOKUP(IF(RANDBETWEEN(1,100)&lt;=70, 1, IF(RANDBETWEEN(1,100)&lt;=70+10, 2, IF(RANDBETWEEN(1,100)&lt;=70+10+10, 3, IF(RANDBETWEEN(1,100)&lt;=70+10+10+10, 4, 5)))),Datos1!$B$66:$C$70,2,FALSE)</f>
        <v>Paid</v>
      </c>
      <c r="F1410" s="1" t="str">
        <f>VLOOKUP(B1410,Datos1!$F$1:$H$52,2,FALSE)</f>
        <v>Massachusetts</v>
      </c>
      <c r="G1410" s="8">
        <f t="shared" ca="1" si="174"/>
        <v>186492</v>
      </c>
      <c r="H1410" s="8">
        <f t="shared" ca="1" si="175"/>
        <v>50352.840000000004</v>
      </c>
      <c r="I1410" s="9">
        <f t="shared" ref="I1410:I1473" ca="1" si="176">IF(D1410="FMCG",(RANDBETWEEN(35,65)/100),IF(D1410="Industrial cereal products",(RANDBETWEEN(15,35)/100),(RANDBETWEEN(20,40)/100)))</f>
        <v>0.27</v>
      </c>
      <c r="J1410" s="1" t="str">
        <f t="shared" ref="J1410:J1473" si="177">IF(TEXT(A1410,"MMMM")="enero","January",IF(TEXT(A1410,"MMMM")="febrero","February",IF(TEXT(A1410,"MMMM")="marzo","March",IF(TEXT(A1410,"MMMM")="abril","April",
IF(TEXT(A1410,"MMMM")="mayo","May",IF(TEXT(A1410,"MMMM")="junio","June",IF(TEXT(A1410,"MMMM")="julio","July",IF(TEXT(A1410,"MMMM")="agosto","August",
IF(TEXT(A1410,"MMMM")="Septiembre","September",IF(TEXT(A1410,"MMMM")="Octubre","October",IF(TEXT(A1410,"MMMM")="noviembre","November","December")))))))))))</f>
        <v>November</v>
      </c>
      <c r="K1410" s="1">
        <f t="shared" ref="K1410:K1473" si="178">MONTH(A1410)</f>
        <v>11</v>
      </c>
      <c r="L1410" s="1" t="str">
        <f t="shared" ref="L1410:L1473" si="179">TEXT(A1410,"AAAA")</f>
        <v>2022</v>
      </c>
      <c r="M1410" s="1">
        <f t="shared" ref="M1410:M1473" si="180">WEEKNUM(A1410,2)</f>
        <v>46</v>
      </c>
      <c r="N1410" s="10">
        <f t="shared" ref="N1410:N1473" si="181">INT((MONTH(A1410)-1)/3)+1</f>
        <v>4</v>
      </c>
    </row>
    <row r="1411" spans="1:14" x14ac:dyDescent="0.25">
      <c r="A1411" s="7">
        <v>44875</v>
      </c>
      <c r="B1411" s="1" t="s">
        <v>61</v>
      </c>
      <c r="C1411" s="1" t="str">
        <f>VLOOKUP(B1411,Datos1!$F$1:$H$52,3,FALSE)</f>
        <v>Corporation</v>
      </c>
      <c r="D1411" s="1" t="str">
        <f ca="1">VLOOKUP(IF(RANDBETWEEN(1,100)&lt;=60, 1, IF(RANDBETWEEN(1,100)&lt;=75, 2, 3)),Datos1!$B$62:$C$64,2,FALSE)</f>
        <v>FMCG</v>
      </c>
      <c r="E1411" s="1" t="str">
        <f ca="1">VLOOKUP(IF(RANDBETWEEN(1,100)&lt;=70, 1, IF(RANDBETWEEN(1,100)&lt;=70+10, 2, IF(RANDBETWEEN(1,100)&lt;=70+10+10, 3, IF(RANDBETWEEN(1,100)&lt;=70+10+10+10, 4, 5)))),Datos1!$B$66:$C$70,2,FALSE)</f>
        <v>Paid</v>
      </c>
      <c r="F1411" s="1" t="str">
        <f>VLOOKUP(B1411,Datos1!$F$1:$H$52,2,FALSE)</f>
        <v>Washington</v>
      </c>
      <c r="G1411" s="8">
        <f t="shared" ref="G1411:G1474" ca="1" si="182">IF(C1411="Small business",RANDBETWEEN(70000,250000),IF(C1411="Medium-sized business",RANDBETWEEN(250000,500000),RANDBETWEEN(500000,1800000)))</f>
        <v>530415</v>
      </c>
      <c r="H1411" s="8">
        <f t="shared" ref="H1411:H1474" ca="1" si="183">G1411*I1411</f>
        <v>344769.75</v>
      </c>
      <c r="I1411" s="9">
        <f t="shared" ca="1" si="176"/>
        <v>0.65</v>
      </c>
      <c r="J1411" s="1" t="str">
        <f t="shared" si="177"/>
        <v>November</v>
      </c>
      <c r="K1411" s="1">
        <f t="shared" si="178"/>
        <v>11</v>
      </c>
      <c r="L1411" s="1" t="str">
        <f t="shared" si="179"/>
        <v>2022</v>
      </c>
      <c r="M1411" s="1">
        <f t="shared" si="180"/>
        <v>46</v>
      </c>
      <c r="N1411" s="10">
        <f t="shared" si="181"/>
        <v>4</v>
      </c>
    </row>
    <row r="1412" spans="1:14" x14ac:dyDescent="0.25">
      <c r="A1412" s="7">
        <v>44876</v>
      </c>
      <c r="B1412" s="1" t="s">
        <v>58</v>
      </c>
      <c r="C1412" s="1" t="str">
        <f>VLOOKUP(B1412,Datos1!$F$1:$H$52,3,FALSE)</f>
        <v>Corporation</v>
      </c>
      <c r="D1412" s="1" t="str">
        <f ca="1">VLOOKUP(IF(RANDBETWEEN(1,100)&lt;=60, 1, IF(RANDBETWEEN(1,100)&lt;=75, 2, 3)),Datos1!$B$62:$C$64,2,FALSE)</f>
        <v>FMCG</v>
      </c>
      <c r="E1412" s="1" t="str">
        <f ca="1">VLOOKUP(IF(RANDBETWEEN(1,100)&lt;=70, 1, IF(RANDBETWEEN(1,100)&lt;=70+10, 2, IF(RANDBETWEEN(1,100)&lt;=70+10+10, 3, IF(RANDBETWEEN(1,100)&lt;=70+10+10+10, 4, 5)))),Datos1!$B$66:$C$70,2,FALSE)</f>
        <v>Overdue</v>
      </c>
      <c r="F1412" s="1" t="str">
        <f>VLOOKUP(B1412,Datos1!$F$1:$H$52,2,FALSE)</f>
        <v>Míchigan</v>
      </c>
      <c r="G1412" s="8">
        <f t="shared" ca="1" si="182"/>
        <v>1171914</v>
      </c>
      <c r="H1412" s="8">
        <f t="shared" ca="1" si="183"/>
        <v>750024.96</v>
      </c>
      <c r="I1412" s="9">
        <f t="shared" ca="1" si="176"/>
        <v>0.64</v>
      </c>
      <c r="J1412" s="1" t="str">
        <f t="shared" si="177"/>
        <v>November</v>
      </c>
      <c r="K1412" s="1">
        <f t="shared" si="178"/>
        <v>11</v>
      </c>
      <c r="L1412" s="1" t="str">
        <f t="shared" si="179"/>
        <v>2022</v>
      </c>
      <c r="M1412" s="1">
        <f t="shared" si="180"/>
        <v>46</v>
      </c>
      <c r="N1412" s="10">
        <f t="shared" si="181"/>
        <v>4</v>
      </c>
    </row>
    <row r="1413" spans="1:14" x14ac:dyDescent="0.25">
      <c r="A1413" s="7">
        <v>44877</v>
      </c>
      <c r="B1413" s="1" t="s">
        <v>54</v>
      </c>
      <c r="C1413" s="1" t="str">
        <f>VLOOKUP(B1413,Datos1!$F$1:$H$52,3,FALSE)</f>
        <v>Small business</v>
      </c>
      <c r="D1413" s="1" t="str">
        <f ca="1">VLOOKUP(IF(RANDBETWEEN(1,100)&lt;=60, 1, IF(RANDBETWEEN(1,100)&lt;=75, 2, 3)),Datos1!$B$62:$C$64,2,FALSE)</f>
        <v>FMCG</v>
      </c>
      <c r="E1413" s="1" t="str">
        <f ca="1">VLOOKUP(IF(RANDBETWEEN(1,100)&lt;=70, 1, IF(RANDBETWEEN(1,100)&lt;=70+10, 2, IF(RANDBETWEEN(1,100)&lt;=70+10+10, 3, IF(RANDBETWEEN(1,100)&lt;=70+10+10+10, 4, 5)))),Datos1!$B$66:$C$70,2,FALSE)</f>
        <v>Paid</v>
      </c>
      <c r="F1413" s="1" t="str">
        <f>VLOOKUP(B1413,Datos1!$F$1:$H$52,2,FALSE)</f>
        <v>Nueva York</v>
      </c>
      <c r="G1413" s="8">
        <f t="shared" ca="1" si="182"/>
        <v>168667</v>
      </c>
      <c r="H1413" s="8">
        <f t="shared" ca="1" si="183"/>
        <v>94453.52</v>
      </c>
      <c r="I1413" s="9">
        <f t="shared" ca="1" si="176"/>
        <v>0.56000000000000005</v>
      </c>
      <c r="J1413" s="1" t="str">
        <f t="shared" si="177"/>
        <v>November</v>
      </c>
      <c r="K1413" s="1">
        <f t="shared" si="178"/>
        <v>11</v>
      </c>
      <c r="L1413" s="1" t="str">
        <f t="shared" si="179"/>
        <v>2022</v>
      </c>
      <c r="M1413" s="1">
        <f t="shared" si="180"/>
        <v>46</v>
      </c>
      <c r="N1413" s="10">
        <f t="shared" si="181"/>
        <v>4</v>
      </c>
    </row>
    <row r="1414" spans="1:14" x14ac:dyDescent="0.25">
      <c r="A1414" s="7">
        <v>44878</v>
      </c>
      <c r="B1414" s="1" t="s">
        <v>51</v>
      </c>
      <c r="C1414" s="1" t="str">
        <f>VLOOKUP(B1414,Datos1!$F$1:$H$52,3,FALSE)</f>
        <v>Corporation</v>
      </c>
      <c r="D1414" s="1" t="str">
        <f ca="1">VLOOKUP(IF(RANDBETWEEN(1,100)&lt;=60, 1, IF(RANDBETWEEN(1,100)&lt;=75, 2, 3)),Datos1!$B$62:$C$64,2,FALSE)</f>
        <v>FMCG</v>
      </c>
      <c r="E1414" s="1" t="str">
        <f ca="1">VLOOKUP(IF(RANDBETWEEN(1,100)&lt;=70, 1, IF(RANDBETWEEN(1,100)&lt;=70+10, 2, IF(RANDBETWEEN(1,100)&lt;=70+10+10, 3, IF(RANDBETWEEN(1,100)&lt;=70+10+10+10, 4, 5)))),Datos1!$B$66:$C$70,2,FALSE)</f>
        <v>Paid</v>
      </c>
      <c r="F1414" s="1" t="str">
        <f>VLOOKUP(B1414,Datos1!$F$1:$H$52,2,FALSE)</f>
        <v>California</v>
      </c>
      <c r="G1414" s="8">
        <f t="shared" ca="1" si="182"/>
        <v>907061</v>
      </c>
      <c r="H1414" s="8">
        <f t="shared" ca="1" si="183"/>
        <v>408177.45</v>
      </c>
      <c r="I1414" s="9">
        <f t="shared" ca="1" si="176"/>
        <v>0.45</v>
      </c>
      <c r="J1414" s="1" t="str">
        <f t="shared" si="177"/>
        <v>November</v>
      </c>
      <c r="K1414" s="1">
        <f t="shared" si="178"/>
        <v>11</v>
      </c>
      <c r="L1414" s="1" t="str">
        <f t="shared" si="179"/>
        <v>2022</v>
      </c>
      <c r="M1414" s="1">
        <f t="shared" si="180"/>
        <v>46</v>
      </c>
      <c r="N1414" s="10">
        <f t="shared" si="181"/>
        <v>4</v>
      </c>
    </row>
    <row r="1415" spans="1:14" x14ac:dyDescent="0.25">
      <c r="A1415" s="7">
        <v>44879</v>
      </c>
      <c r="B1415" s="1" t="s">
        <v>23</v>
      </c>
      <c r="C1415" s="1" t="str">
        <f>VLOOKUP(B1415,Datos1!$F$1:$H$52,3,FALSE)</f>
        <v>Corporation</v>
      </c>
      <c r="D1415" s="1" t="str">
        <f ca="1">VLOOKUP(IF(RANDBETWEEN(1,100)&lt;=60, 1, IF(RANDBETWEEN(1,100)&lt;=75, 2, 3)),Datos1!$B$62:$C$64,2,FALSE)</f>
        <v>FMCG</v>
      </c>
      <c r="E1415" s="1" t="str">
        <f ca="1">VLOOKUP(IF(RANDBETWEEN(1,100)&lt;=70, 1, IF(RANDBETWEEN(1,100)&lt;=70+10, 2, IF(RANDBETWEEN(1,100)&lt;=70+10+10, 3, IF(RANDBETWEEN(1,100)&lt;=70+10+10+10, 4, 5)))),Datos1!$B$66:$C$70,2,FALSE)</f>
        <v>Paid</v>
      </c>
      <c r="F1415" s="1" t="str">
        <f>VLOOKUP(B1415,Datos1!$F$1:$H$52,2,FALSE)</f>
        <v>Nueva Jersey</v>
      </c>
      <c r="G1415" s="8">
        <f t="shared" ca="1" si="182"/>
        <v>835066</v>
      </c>
      <c r="H1415" s="8">
        <f t="shared" ca="1" si="183"/>
        <v>484338.27999999997</v>
      </c>
      <c r="I1415" s="9">
        <f t="shared" ca="1" si="176"/>
        <v>0.57999999999999996</v>
      </c>
      <c r="J1415" s="1" t="str">
        <f t="shared" si="177"/>
        <v>November</v>
      </c>
      <c r="K1415" s="1">
        <f t="shared" si="178"/>
        <v>11</v>
      </c>
      <c r="L1415" s="1" t="str">
        <f t="shared" si="179"/>
        <v>2022</v>
      </c>
      <c r="M1415" s="1">
        <f t="shared" si="180"/>
        <v>47</v>
      </c>
      <c r="N1415" s="10">
        <f t="shared" si="181"/>
        <v>4</v>
      </c>
    </row>
    <row r="1416" spans="1:14" x14ac:dyDescent="0.25">
      <c r="A1416" s="7">
        <v>44880</v>
      </c>
      <c r="B1416" s="1" t="s">
        <v>51</v>
      </c>
      <c r="C1416" s="1" t="str">
        <f>VLOOKUP(B1416,Datos1!$F$1:$H$52,3,FALSE)</f>
        <v>Corporation</v>
      </c>
      <c r="D1416" s="1" t="str">
        <f ca="1">VLOOKUP(IF(RANDBETWEEN(1,100)&lt;=60, 1, IF(RANDBETWEEN(1,100)&lt;=75, 2, 3)),Datos1!$B$62:$C$64,2,FALSE)</f>
        <v>Contract Manufacturing</v>
      </c>
      <c r="E141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16" s="1" t="str">
        <f>VLOOKUP(B1416,Datos1!$F$1:$H$52,2,FALSE)</f>
        <v>California</v>
      </c>
      <c r="G1416" s="8">
        <f t="shared" ca="1" si="182"/>
        <v>864637</v>
      </c>
      <c r="H1416" s="8">
        <f t="shared" ca="1" si="183"/>
        <v>276683.84000000003</v>
      </c>
      <c r="I1416" s="9">
        <f t="shared" ca="1" si="176"/>
        <v>0.32</v>
      </c>
      <c r="J1416" s="1" t="str">
        <f t="shared" si="177"/>
        <v>November</v>
      </c>
      <c r="K1416" s="1">
        <f t="shared" si="178"/>
        <v>11</v>
      </c>
      <c r="L1416" s="1" t="str">
        <f t="shared" si="179"/>
        <v>2022</v>
      </c>
      <c r="M1416" s="1">
        <f t="shared" si="180"/>
        <v>47</v>
      </c>
      <c r="N1416" s="10">
        <f t="shared" si="181"/>
        <v>4</v>
      </c>
    </row>
    <row r="1417" spans="1:14" x14ac:dyDescent="0.25">
      <c r="A1417" s="7">
        <v>44881</v>
      </c>
      <c r="B1417" s="1" t="s">
        <v>29</v>
      </c>
      <c r="C1417" s="1" t="str">
        <f>VLOOKUP(B1417,Datos1!$F$1:$H$52,3,FALSE)</f>
        <v>Corporation</v>
      </c>
      <c r="D1417" s="1" t="str">
        <f ca="1">VLOOKUP(IF(RANDBETWEEN(1,100)&lt;=60, 1, IF(RANDBETWEEN(1,100)&lt;=75, 2, 3)),Datos1!$B$62:$C$64,2,FALSE)</f>
        <v>FMCG</v>
      </c>
      <c r="E1417" s="1" t="str">
        <f ca="1">VLOOKUP(IF(RANDBETWEEN(1,100)&lt;=70, 1, IF(RANDBETWEEN(1,100)&lt;=70+10, 2, IF(RANDBETWEEN(1,100)&lt;=70+10+10, 3, IF(RANDBETWEEN(1,100)&lt;=70+10+10+10, 4, 5)))),Datos1!$B$66:$C$70,2,FALSE)</f>
        <v>Paid</v>
      </c>
      <c r="F1417" s="1" t="str">
        <f>VLOOKUP(B1417,Datos1!$F$1:$H$52,2,FALSE)</f>
        <v>Florida</v>
      </c>
      <c r="G1417" s="8">
        <f t="shared" ca="1" si="182"/>
        <v>1766738</v>
      </c>
      <c r="H1417" s="8">
        <f t="shared" ca="1" si="183"/>
        <v>954038.52</v>
      </c>
      <c r="I1417" s="9">
        <f t="shared" ca="1" si="176"/>
        <v>0.54</v>
      </c>
      <c r="J1417" s="1" t="str">
        <f t="shared" si="177"/>
        <v>November</v>
      </c>
      <c r="K1417" s="1">
        <f t="shared" si="178"/>
        <v>11</v>
      </c>
      <c r="L1417" s="1" t="str">
        <f t="shared" si="179"/>
        <v>2022</v>
      </c>
      <c r="M1417" s="1">
        <f t="shared" si="180"/>
        <v>47</v>
      </c>
      <c r="N1417" s="10">
        <f t="shared" si="181"/>
        <v>4</v>
      </c>
    </row>
    <row r="1418" spans="1:14" x14ac:dyDescent="0.25">
      <c r="A1418" s="7">
        <v>44882</v>
      </c>
      <c r="B1418" s="1" t="s">
        <v>40</v>
      </c>
      <c r="C1418" s="1" t="str">
        <f>VLOOKUP(B1418,Datos1!$F$1:$H$52,3,FALSE)</f>
        <v>Corporation</v>
      </c>
      <c r="D1418" s="1" t="str">
        <f ca="1">VLOOKUP(IF(RANDBETWEEN(1,100)&lt;=60, 1, IF(RANDBETWEEN(1,100)&lt;=75, 2, 3)),Datos1!$B$62:$C$64,2,FALSE)</f>
        <v>Contract Manufacturing</v>
      </c>
      <c r="E1418" s="1" t="str">
        <f ca="1">VLOOKUP(IF(RANDBETWEEN(1,100)&lt;=70, 1, IF(RANDBETWEEN(1,100)&lt;=70+10, 2, IF(RANDBETWEEN(1,100)&lt;=70+10+10, 3, IF(RANDBETWEEN(1,100)&lt;=70+10+10+10, 4, 5)))),Datos1!$B$66:$C$70,2,FALSE)</f>
        <v>Paid</v>
      </c>
      <c r="F1418" s="1" t="str">
        <f>VLOOKUP(B1418,Datos1!$F$1:$H$52,2,FALSE)</f>
        <v>Indiana</v>
      </c>
      <c r="G1418" s="8">
        <f t="shared" ca="1" si="182"/>
        <v>1617453</v>
      </c>
      <c r="H1418" s="8">
        <f t="shared" ca="1" si="183"/>
        <v>646981.20000000007</v>
      </c>
      <c r="I1418" s="9">
        <f t="shared" ca="1" si="176"/>
        <v>0.4</v>
      </c>
      <c r="J1418" s="1" t="str">
        <f t="shared" si="177"/>
        <v>November</v>
      </c>
      <c r="K1418" s="1">
        <f t="shared" si="178"/>
        <v>11</v>
      </c>
      <c r="L1418" s="1" t="str">
        <f t="shared" si="179"/>
        <v>2022</v>
      </c>
      <c r="M1418" s="1">
        <f t="shared" si="180"/>
        <v>47</v>
      </c>
      <c r="N1418" s="10">
        <f t="shared" si="181"/>
        <v>4</v>
      </c>
    </row>
    <row r="1419" spans="1:14" x14ac:dyDescent="0.25">
      <c r="A1419" s="7">
        <v>44883</v>
      </c>
      <c r="B1419" s="1" t="s">
        <v>26</v>
      </c>
      <c r="C1419" s="1" t="str">
        <f>VLOOKUP(B1419,Datos1!$F$1:$H$52,3,FALSE)</f>
        <v>Corporation</v>
      </c>
      <c r="D1419" s="1" t="str">
        <f ca="1">VLOOKUP(IF(RANDBETWEEN(1,100)&lt;=60, 1, IF(RANDBETWEEN(1,100)&lt;=75, 2, 3)),Datos1!$B$62:$C$64,2,FALSE)</f>
        <v>Contract Manufacturing</v>
      </c>
      <c r="E141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19" s="1" t="str">
        <f>VLOOKUP(B1419,Datos1!$F$1:$H$52,2,FALSE)</f>
        <v>Nueva Jersey</v>
      </c>
      <c r="G1419" s="8">
        <f t="shared" ca="1" si="182"/>
        <v>1482852</v>
      </c>
      <c r="H1419" s="8">
        <f t="shared" ca="1" si="183"/>
        <v>459684.12</v>
      </c>
      <c r="I1419" s="9">
        <f t="shared" ca="1" si="176"/>
        <v>0.31</v>
      </c>
      <c r="J1419" s="1" t="str">
        <f t="shared" si="177"/>
        <v>November</v>
      </c>
      <c r="K1419" s="1">
        <f t="shared" si="178"/>
        <v>11</v>
      </c>
      <c r="L1419" s="1" t="str">
        <f t="shared" si="179"/>
        <v>2022</v>
      </c>
      <c r="M1419" s="1">
        <f t="shared" si="180"/>
        <v>47</v>
      </c>
      <c r="N1419" s="10">
        <f t="shared" si="181"/>
        <v>4</v>
      </c>
    </row>
    <row r="1420" spans="1:14" x14ac:dyDescent="0.25">
      <c r="A1420" s="7">
        <v>44884</v>
      </c>
      <c r="B1420" s="1" t="s">
        <v>21</v>
      </c>
      <c r="C1420" s="1" t="str">
        <f>VLOOKUP(B1420,Datos1!$F$1:$H$52,3,FALSE)</f>
        <v>Medium-sized business</v>
      </c>
      <c r="D1420" s="1" t="str">
        <f ca="1">VLOOKUP(IF(RANDBETWEEN(1,100)&lt;=60, 1, IF(RANDBETWEEN(1,100)&lt;=75, 2, 3)),Datos1!$B$62:$C$64,2,FALSE)</f>
        <v>FMCG</v>
      </c>
      <c r="E1420" s="1" t="str">
        <f ca="1">VLOOKUP(IF(RANDBETWEEN(1,100)&lt;=70, 1, IF(RANDBETWEEN(1,100)&lt;=70+10, 2, IF(RANDBETWEEN(1,100)&lt;=70+10+10, 3, IF(RANDBETWEEN(1,100)&lt;=70+10+10+10, 4, 5)))),Datos1!$B$66:$C$70,2,FALSE)</f>
        <v>Paid</v>
      </c>
      <c r="F1420" s="1" t="str">
        <f>VLOOKUP(B1420,Datos1!$F$1:$H$52,2,FALSE)</f>
        <v>Carolina del Norte</v>
      </c>
      <c r="G1420" s="8">
        <f t="shared" ca="1" si="182"/>
        <v>291091</v>
      </c>
      <c r="H1420" s="8">
        <f t="shared" ca="1" si="183"/>
        <v>119347.31</v>
      </c>
      <c r="I1420" s="9">
        <f t="shared" ca="1" si="176"/>
        <v>0.41</v>
      </c>
      <c r="J1420" s="1" t="str">
        <f t="shared" si="177"/>
        <v>November</v>
      </c>
      <c r="K1420" s="1">
        <f t="shared" si="178"/>
        <v>11</v>
      </c>
      <c r="L1420" s="1" t="str">
        <f t="shared" si="179"/>
        <v>2022</v>
      </c>
      <c r="M1420" s="1">
        <f t="shared" si="180"/>
        <v>47</v>
      </c>
      <c r="N1420" s="10">
        <f t="shared" si="181"/>
        <v>4</v>
      </c>
    </row>
    <row r="1421" spans="1:14" x14ac:dyDescent="0.25">
      <c r="A1421" s="7">
        <v>44885</v>
      </c>
      <c r="B1421" s="1" t="s">
        <v>57</v>
      </c>
      <c r="C1421" s="1" t="str">
        <f>VLOOKUP(B1421,Datos1!$F$1:$H$52,3,FALSE)</f>
        <v>Small business</v>
      </c>
      <c r="D1421" s="1" t="str">
        <f ca="1">VLOOKUP(IF(RANDBETWEEN(1,100)&lt;=60, 1, IF(RANDBETWEEN(1,100)&lt;=75, 2, 3)),Datos1!$B$62:$C$64,2,FALSE)</f>
        <v>Contract Manufacturing</v>
      </c>
      <c r="E142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21" s="1" t="str">
        <f>VLOOKUP(B1421,Datos1!$F$1:$H$52,2,FALSE)</f>
        <v>Florida</v>
      </c>
      <c r="G1421" s="8">
        <f t="shared" ca="1" si="182"/>
        <v>120121</v>
      </c>
      <c r="H1421" s="8">
        <f t="shared" ca="1" si="183"/>
        <v>39639.93</v>
      </c>
      <c r="I1421" s="9">
        <f t="shared" ca="1" si="176"/>
        <v>0.33</v>
      </c>
      <c r="J1421" s="1" t="str">
        <f t="shared" si="177"/>
        <v>November</v>
      </c>
      <c r="K1421" s="1">
        <f t="shared" si="178"/>
        <v>11</v>
      </c>
      <c r="L1421" s="1" t="str">
        <f t="shared" si="179"/>
        <v>2022</v>
      </c>
      <c r="M1421" s="1">
        <f t="shared" si="180"/>
        <v>47</v>
      </c>
      <c r="N1421" s="10">
        <f t="shared" si="181"/>
        <v>4</v>
      </c>
    </row>
    <row r="1422" spans="1:14" x14ac:dyDescent="0.25">
      <c r="A1422" s="7">
        <v>44886</v>
      </c>
      <c r="B1422" s="1" t="s">
        <v>47</v>
      </c>
      <c r="C1422" s="1" t="str">
        <f>VLOOKUP(B1422,Datos1!$F$1:$H$52,3,FALSE)</f>
        <v>Medium-sized business</v>
      </c>
      <c r="D1422" s="1" t="str">
        <f ca="1">VLOOKUP(IF(RANDBETWEEN(1,100)&lt;=60, 1, IF(RANDBETWEEN(1,100)&lt;=75, 2, 3)),Datos1!$B$62:$C$64,2,FALSE)</f>
        <v>FMCG</v>
      </c>
      <c r="E1422" s="1" t="str">
        <f ca="1">VLOOKUP(IF(RANDBETWEEN(1,100)&lt;=70, 1, IF(RANDBETWEEN(1,100)&lt;=70+10, 2, IF(RANDBETWEEN(1,100)&lt;=70+10+10, 3, IF(RANDBETWEEN(1,100)&lt;=70+10+10+10, 4, 5)))),Datos1!$B$66:$C$70,2,FALSE)</f>
        <v>Overdue</v>
      </c>
      <c r="F1422" s="1" t="str">
        <f>VLOOKUP(B1422,Datos1!$F$1:$H$52,2,FALSE)</f>
        <v>Misuri</v>
      </c>
      <c r="G1422" s="8">
        <f t="shared" ca="1" si="182"/>
        <v>322327</v>
      </c>
      <c r="H1422" s="8">
        <f t="shared" ca="1" si="183"/>
        <v>177279.85</v>
      </c>
      <c r="I1422" s="9">
        <f t="shared" ca="1" si="176"/>
        <v>0.55000000000000004</v>
      </c>
      <c r="J1422" s="1" t="str">
        <f t="shared" si="177"/>
        <v>November</v>
      </c>
      <c r="K1422" s="1">
        <f t="shared" si="178"/>
        <v>11</v>
      </c>
      <c r="L1422" s="1" t="str">
        <f t="shared" si="179"/>
        <v>2022</v>
      </c>
      <c r="M1422" s="1">
        <f t="shared" si="180"/>
        <v>48</v>
      </c>
      <c r="N1422" s="10">
        <f t="shared" si="181"/>
        <v>4</v>
      </c>
    </row>
    <row r="1423" spans="1:14" x14ac:dyDescent="0.25">
      <c r="A1423" s="7">
        <v>44887</v>
      </c>
      <c r="B1423" s="1" t="s">
        <v>15</v>
      </c>
      <c r="C1423" s="1" t="str">
        <f>VLOOKUP(B1423,Datos1!$F$1:$H$52,3,FALSE)</f>
        <v>Medium-sized business</v>
      </c>
      <c r="D1423" s="1" t="str">
        <f ca="1">VLOOKUP(IF(RANDBETWEEN(1,100)&lt;=60, 1, IF(RANDBETWEEN(1,100)&lt;=75, 2, 3)),Datos1!$B$62:$C$64,2,FALSE)</f>
        <v>Contract Manufacturing</v>
      </c>
      <c r="E142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23" s="1" t="str">
        <f>VLOOKUP(B1423,Datos1!$F$1:$H$52,2,FALSE)</f>
        <v>Míchigan</v>
      </c>
      <c r="G1423" s="8">
        <f t="shared" ca="1" si="182"/>
        <v>341791</v>
      </c>
      <c r="H1423" s="8">
        <f t="shared" ca="1" si="183"/>
        <v>82029.84</v>
      </c>
      <c r="I1423" s="9">
        <f t="shared" ca="1" si="176"/>
        <v>0.24</v>
      </c>
      <c r="J1423" s="1" t="str">
        <f t="shared" si="177"/>
        <v>November</v>
      </c>
      <c r="K1423" s="1">
        <f t="shared" si="178"/>
        <v>11</v>
      </c>
      <c r="L1423" s="1" t="str">
        <f t="shared" si="179"/>
        <v>2022</v>
      </c>
      <c r="M1423" s="1">
        <f t="shared" si="180"/>
        <v>48</v>
      </c>
      <c r="N1423" s="10">
        <f t="shared" si="181"/>
        <v>4</v>
      </c>
    </row>
    <row r="1424" spans="1:14" x14ac:dyDescent="0.25">
      <c r="A1424" s="7">
        <v>44888</v>
      </c>
      <c r="B1424" s="1" t="s">
        <v>24</v>
      </c>
      <c r="C1424" s="1" t="str">
        <f>VLOOKUP(B1424,Datos1!$F$1:$H$52,3,FALSE)</f>
        <v>Medium-sized business</v>
      </c>
      <c r="D1424" s="1" t="str">
        <f ca="1">VLOOKUP(IF(RANDBETWEEN(1,100)&lt;=60, 1, IF(RANDBETWEEN(1,100)&lt;=75, 2, 3)),Datos1!$B$62:$C$64,2,FALSE)</f>
        <v>FMCG</v>
      </c>
      <c r="E1424" s="1" t="str">
        <f ca="1">VLOOKUP(IF(RANDBETWEEN(1,100)&lt;=70, 1, IF(RANDBETWEEN(1,100)&lt;=70+10, 2, IF(RANDBETWEEN(1,100)&lt;=70+10+10, 3, IF(RANDBETWEEN(1,100)&lt;=70+10+10+10, 4, 5)))),Datos1!$B$66:$C$70,2,FALSE)</f>
        <v>Paid</v>
      </c>
      <c r="F1424" s="1" t="str">
        <f>VLOOKUP(B1424,Datos1!$F$1:$H$52,2,FALSE)</f>
        <v>Misuri</v>
      </c>
      <c r="G1424" s="8">
        <f t="shared" ca="1" si="182"/>
        <v>467311</v>
      </c>
      <c r="H1424" s="8">
        <f t="shared" ca="1" si="183"/>
        <v>271040.38</v>
      </c>
      <c r="I1424" s="9">
        <f t="shared" ca="1" si="176"/>
        <v>0.57999999999999996</v>
      </c>
      <c r="J1424" s="1" t="str">
        <f t="shared" si="177"/>
        <v>November</v>
      </c>
      <c r="K1424" s="1">
        <f t="shared" si="178"/>
        <v>11</v>
      </c>
      <c r="L1424" s="1" t="str">
        <f t="shared" si="179"/>
        <v>2022</v>
      </c>
      <c r="M1424" s="1">
        <f t="shared" si="180"/>
        <v>48</v>
      </c>
      <c r="N1424" s="10">
        <f t="shared" si="181"/>
        <v>4</v>
      </c>
    </row>
    <row r="1425" spans="1:14" x14ac:dyDescent="0.25">
      <c r="A1425" s="7">
        <v>44889</v>
      </c>
      <c r="B1425" s="1" t="s">
        <v>15</v>
      </c>
      <c r="C1425" s="1" t="str">
        <f>VLOOKUP(B1425,Datos1!$F$1:$H$52,3,FALSE)</f>
        <v>Medium-sized business</v>
      </c>
      <c r="D1425" s="1" t="str">
        <f ca="1">VLOOKUP(IF(RANDBETWEEN(1,100)&lt;=60, 1, IF(RANDBETWEEN(1,100)&lt;=75, 2, 3)),Datos1!$B$62:$C$64,2,FALSE)</f>
        <v>FMCG</v>
      </c>
      <c r="E1425" s="1" t="str">
        <f ca="1">VLOOKUP(IF(RANDBETWEEN(1,100)&lt;=70, 1, IF(RANDBETWEEN(1,100)&lt;=70+10, 2, IF(RANDBETWEEN(1,100)&lt;=70+10+10, 3, IF(RANDBETWEEN(1,100)&lt;=70+10+10+10, 4, 5)))),Datos1!$B$66:$C$70,2,FALSE)</f>
        <v>Paid</v>
      </c>
      <c r="F1425" s="1" t="str">
        <f>VLOOKUP(B1425,Datos1!$F$1:$H$52,2,FALSE)</f>
        <v>Míchigan</v>
      </c>
      <c r="G1425" s="8">
        <f t="shared" ca="1" si="182"/>
        <v>341515</v>
      </c>
      <c r="H1425" s="8">
        <f t="shared" ca="1" si="183"/>
        <v>170757.5</v>
      </c>
      <c r="I1425" s="9">
        <f t="shared" ca="1" si="176"/>
        <v>0.5</v>
      </c>
      <c r="J1425" s="1" t="str">
        <f t="shared" si="177"/>
        <v>November</v>
      </c>
      <c r="K1425" s="1">
        <f t="shared" si="178"/>
        <v>11</v>
      </c>
      <c r="L1425" s="1" t="str">
        <f t="shared" si="179"/>
        <v>2022</v>
      </c>
      <c r="M1425" s="1">
        <f t="shared" si="180"/>
        <v>48</v>
      </c>
      <c r="N1425" s="10">
        <f t="shared" si="181"/>
        <v>4</v>
      </c>
    </row>
    <row r="1426" spans="1:14" x14ac:dyDescent="0.25">
      <c r="A1426" s="7">
        <v>44890</v>
      </c>
      <c r="B1426" s="1" t="s">
        <v>56</v>
      </c>
      <c r="C1426" s="1" t="str">
        <f>VLOOKUP(B1426,Datos1!$F$1:$H$52,3,FALSE)</f>
        <v>Small business</v>
      </c>
      <c r="D1426" s="1" t="str">
        <f ca="1">VLOOKUP(IF(RANDBETWEEN(1,100)&lt;=60, 1, IF(RANDBETWEEN(1,100)&lt;=75, 2, 3)),Datos1!$B$62:$C$64,2,FALSE)</f>
        <v>FMCG</v>
      </c>
      <c r="E142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26" s="1" t="str">
        <f>VLOOKUP(B1426,Datos1!$F$1:$H$52,2,FALSE)</f>
        <v>Illinois</v>
      </c>
      <c r="G1426" s="8">
        <f t="shared" ca="1" si="182"/>
        <v>200752</v>
      </c>
      <c r="H1426" s="8">
        <f t="shared" ca="1" si="183"/>
        <v>122458.72</v>
      </c>
      <c r="I1426" s="9">
        <f t="shared" ca="1" si="176"/>
        <v>0.61</v>
      </c>
      <c r="J1426" s="1" t="str">
        <f t="shared" si="177"/>
        <v>November</v>
      </c>
      <c r="K1426" s="1">
        <f t="shared" si="178"/>
        <v>11</v>
      </c>
      <c r="L1426" s="1" t="str">
        <f t="shared" si="179"/>
        <v>2022</v>
      </c>
      <c r="M1426" s="1">
        <f t="shared" si="180"/>
        <v>48</v>
      </c>
      <c r="N1426" s="10">
        <f t="shared" si="181"/>
        <v>4</v>
      </c>
    </row>
    <row r="1427" spans="1:14" x14ac:dyDescent="0.25">
      <c r="A1427" s="7">
        <v>44891</v>
      </c>
      <c r="B1427" s="1" t="s">
        <v>55</v>
      </c>
      <c r="C1427" s="1" t="str">
        <f>VLOOKUP(B1427,Datos1!$F$1:$H$52,3,FALSE)</f>
        <v>Medium-sized business</v>
      </c>
      <c r="D1427" s="1" t="str">
        <f ca="1">VLOOKUP(IF(RANDBETWEEN(1,100)&lt;=60, 1, IF(RANDBETWEEN(1,100)&lt;=75, 2, 3)),Datos1!$B$62:$C$64,2,FALSE)</f>
        <v>FMCG</v>
      </c>
      <c r="E142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27" s="1" t="str">
        <f>VLOOKUP(B1427,Datos1!$F$1:$H$52,2,FALSE)</f>
        <v>Pensilvania</v>
      </c>
      <c r="G1427" s="8">
        <f t="shared" ca="1" si="182"/>
        <v>373755</v>
      </c>
      <c r="H1427" s="8">
        <f t="shared" ca="1" si="183"/>
        <v>138289.35</v>
      </c>
      <c r="I1427" s="9">
        <f t="shared" ca="1" si="176"/>
        <v>0.37</v>
      </c>
      <c r="J1427" s="1" t="str">
        <f t="shared" si="177"/>
        <v>November</v>
      </c>
      <c r="K1427" s="1">
        <f t="shared" si="178"/>
        <v>11</v>
      </c>
      <c r="L1427" s="1" t="str">
        <f t="shared" si="179"/>
        <v>2022</v>
      </c>
      <c r="M1427" s="1">
        <f t="shared" si="180"/>
        <v>48</v>
      </c>
      <c r="N1427" s="10">
        <f t="shared" si="181"/>
        <v>4</v>
      </c>
    </row>
    <row r="1428" spans="1:14" x14ac:dyDescent="0.25">
      <c r="A1428" s="7">
        <v>44892</v>
      </c>
      <c r="B1428" s="1" t="s">
        <v>50</v>
      </c>
      <c r="C1428" s="1" t="str">
        <f>VLOOKUP(B1428,Datos1!$F$1:$H$52,3,FALSE)</f>
        <v>Small business</v>
      </c>
      <c r="D1428" s="1" t="str">
        <f ca="1">VLOOKUP(IF(RANDBETWEEN(1,100)&lt;=60, 1, IF(RANDBETWEEN(1,100)&lt;=75, 2, 3)),Datos1!$B$62:$C$64,2,FALSE)</f>
        <v>FMCG</v>
      </c>
      <c r="E1428" s="1" t="str">
        <f ca="1">VLOOKUP(IF(RANDBETWEEN(1,100)&lt;=70, 1, IF(RANDBETWEEN(1,100)&lt;=70+10, 2, IF(RANDBETWEEN(1,100)&lt;=70+10+10, 3, IF(RANDBETWEEN(1,100)&lt;=70+10+10+10, 4, 5)))),Datos1!$B$66:$C$70,2,FALSE)</f>
        <v>Paid</v>
      </c>
      <c r="F1428" s="1" t="str">
        <f>VLOOKUP(B1428,Datos1!$F$1:$H$52,2,FALSE)</f>
        <v>Florida</v>
      </c>
      <c r="G1428" s="8">
        <f t="shared" ca="1" si="182"/>
        <v>171146</v>
      </c>
      <c r="H1428" s="8">
        <f t="shared" ca="1" si="183"/>
        <v>80438.62</v>
      </c>
      <c r="I1428" s="9">
        <f t="shared" ca="1" si="176"/>
        <v>0.47</v>
      </c>
      <c r="J1428" s="1" t="str">
        <f t="shared" si="177"/>
        <v>November</v>
      </c>
      <c r="K1428" s="1">
        <f t="shared" si="178"/>
        <v>11</v>
      </c>
      <c r="L1428" s="1" t="str">
        <f t="shared" si="179"/>
        <v>2022</v>
      </c>
      <c r="M1428" s="1">
        <f t="shared" si="180"/>
        <v>48</v>
      </c>
      <c r="N1428" s="10">
        <f t="shared" si="181"/>
        <v>4</v>
      </c>
    </row>
    <row r="1429" spans="1:14" x14ac:dyDescent="0.25">
      <c r="A1429" s="7">
        <v>44893</v>
      </c>
      <c r="B1429" s="1" t="s">
        <v>16</v>
      </c>
      <c r="C1429" s="1" t="str">
        <f>VLOOKUP(B1429,Datos1!$F$1:$H$52,3,FALSE)</f>
        <v>Small business</v>
      </c>
      <c r="D1429" s="1" t="str">
        <f ca="1">VLOOKUP(IF(RANDBETWEEN(1,100)&lt;=60, 1, IF(RANDBETWEEN(1,100)&lt;=75, 2, 3)),Datos1!$B$62:$C$64,2,FALSE)</f>
        <v>Contract Manufacturing</v>
      </c>
      <c r="E1429" s="1" t="str">
        <f ca="1">VLOOKUP(IF(RANDBETWEEN(1,100)&lt;=70, 1, IF(RANDBETWEEN(1,100)&lt;=70+10, 2, IF(RANDBETWEEN(1,100)&lt;=70+10+10, 3, IF(RANDBETWEEN(1,100)&lt;=70+10+10+10, 4, 5)))),Datos1!$B$66:$C$70,2,FALSE)</f>
        <v>Paid</v>
      </c>
      <c r="F1429" s="1" t="str">
        <f>VLOOKUP(B1429,Datos1!$F$1:$H$52,2,FALSE)</f>
        <v>Nueva Jersey</v>
      </c>
      <c r="G1429" s="8">
        <f t="shared" ca="1" si="182"/>
        <v>140011</v>
      </c>
      <c r="H1429" s="8">
        <f t="shared" ca="1" si="183"/>
        <v>51804.07</v>
      </c>
      <c r="I1429" s="9">
        <f t="shared" ca="1" si="176"/>
        <v>0.37</v>
      </c>
      <c r="J1429" s="1" t="str">
        <f t="shared" si="177"/>
        <v>November</v>
      </c>
      <c r="K1429" s="1">
        <f t="shared" si="178"/>
        <v>11</v>
      </c>
      <c r="L1429" s="1" t="str">
        <f t="shared" si="179"/>
        <v>2022</v>
      </c>
      <c r="M1429" s="1">
        <f t="shared" si="180"/>
        <v>49</v>
      </c>
      <c r="N1429" s="10">
        <f t="shared" si="181"/>
        <v>4</v>
      </c>
    </row>
    <row r="1430" spans="1:14" x14ac:dyDescent="0.25">
      <c r="A1430" s="7">
        <v>44894</v>
      </c>
      <c r="B1430" s="1" t="s">
        <v>40</v>
      </c>
      <c r="C1430" s="1" t="str">
        <f>VLOOKUP(B1430,Datos1!$F$1:$H$52,3,FALSE)</f>
        <v>Corporation</v>
      </c>
      <c r="D1430" s="1" t="str">
        <f ca="1">VLOOKUP(IF(RANDBETWEEN(1,100)&lt;=60, 1, IF(RANDBETWEEN(1,100)&lt;=75, 2, 3)),Datos1!$B$62:$C$64,2,FALSE)</f>
        <v>Contract Manufacturing</v>
      </c>
      <c r="E143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30" s="1" t="str">
        <f>VLOOKUP(B1430,Datos1!$F$1:$H$52,2,FALSE)</f>
        <v>Indiana</v>
      </c>
      <c r="G1430" s="8">
        <f t="shared" ca="1" si="182"/>
        <v>1607206</v>
      </c>
      <c r="H1430" s="8">
        <f t="shared" ca="1" si="183"/>
        <v>482161.8</v>
      </c>
      <c r="I1430" s="9">
        <f t="shared" ca="1" si="176"/>
        <v>0.3</v>
      </c>
      <c r="J1430" s="1" t="str">
        <f t="shared" si="177"/>
        <v>November</v>
      </c>
      <c r="K1430" s="1">
        <f t="shared" si="178"/>
        <v>11</v>
      </c>
      <c r="L1430" s="1" t="str">
        <f t="shared" si="179"/>
        <v>2022</v>
      </c>
      <c r="M1430" s="1">
        <f t="shared" si="180"/>
        <v>49</v>
      </c>
      <c r="N1430" s="10">
        <f t="shared" si="181"/>
        <v>4</v>
      </c>
    </row>
    <row r="1431" spans="1:14" x14ac:dyDescent="0.25">
      <c r="A1431" s="7">
        <v>44895</v>
      </c>
      <c r="B1431" s="1" t="s">
        <v>51</v>
      </c>
      <c r="C1431" s="1" t="str">
        <f>VLOOKUP(B1431,Datos1!$F$1:$H$52,3,FALSE)</f>
        <v>Corporation</v>
      </c>
      <c r="D1431" s="1" t="str">
        <f ca="1">VLOOKUP(IF(RANDBETWEEN(1,100)&lt;=60, 1, IF(RANDBETWEEN(1,100)&lt;=75, 2, 3)),Datos1!$B$62:$C$64,2,FALSE)</f>
        <v>Industrial cereal products</v>
      </c>
      <c r="E143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31" s="1" t="str">
        <f>VLOOKUP(B1431,Datos1!$F$1:$H$52,2,FALSE)</f>
        <v>California</v>
      </c>
      <c r="G1431" s="8">
        <f t="shared" ca="1" si="182"/>
        <v>1235278</v>
      </c>
      <c r="H1431" s="8">
        <f t="shared" ca="1" si="183"/>
        <v>209997.26</v>
      </c>
      <c r="I1431" s="9">
        <f t="shared" ca="1" si="176"/>
        <v>0.17</v>
      </c>
      <c r="J1431" s="1" t="str">
        <f t="shared" si="177"/>
        <v>November</v>
      </c>
      <c r="K1431" s="1">
        <f t="shared" si="178"/>
        <v>11</v>
      </c>
      <c r="L1431" s="1" t="str">
        <f t="shared" si="179"/>
        <v>2022</v>
      </c>
      <c r="M1431" s="1">
        <f t="shared" si="180"/>
        <v>49</v>
      </c>
      <c r="N1431" s="10">
        <f t="shared" si="181"/>
        <v>4</v>
      </c>
    </row>
    <row r="1432" spans="1:14" x14ac:dyDescent="0.25">
      <c r="A1432" s="7">
        <v>44896</v>
      </c>
      <c r="B1432" s="1" t="s">
        <v>26</v>
      </c>
      <c r="C1432" s="1" t="str">
        <f>VLOOKUP(B1432,Datos1!$F$1:$H$52,3,FALSE)</f>
        <v>Corporation</v>
      </c>
      <c r="D1432" s="1" t="str">
        <f ca="1">VLOOKUP(IF(RANDBETWEEN(1,100)&lt;=60, 1, IF(RANDBETWEEN(1,100)&lt;=75, 2, 3)),Datos1!$B$62:$C$64,2,FALSE)</f>
        <v>FMCG</v>
      </c>
      <c r="E1432" s="1" t="str">
        <f ca="1">VLOOKUP(IF(RANDBETWEEN(1,100)&lt;=70, 1, IF(RANDBETWEEN(1,100)&lt;=70+10, 2, IF(RANDBETWEEN(1,100)&lt;=70+10+10, 3, IF(RANDBETWEEN(1,100)&lt;=70+10+10+10, 4, 5)))),Datos1!$B$66:$C$70,2,FALSE)</f>
        <v>Paid</v>
      </c>
      <c r="F1432" s="1" t="str">
        <f>VLOOKUP(B1432,Datos1!$F$1:$H$52,2,FALSE)</f>
        <v>Nueva Jersey</v>
      </c>
      <c r="G1432" s="8">
        <f t="shared" ca="1" si="182"/>
        <v>1607985</v>
      </c>
      <c r="H1432" s="8">
        <f t="shared" ca="1" si="183"/>
        <v>820072.35</v>
      </c>
      <c r="I1432" s="9">
        <f t="shared" ca="1" si="176"/>
        <v>0.51</v>
      </c>
      <c r="J1432" s="1" t="str">
        <f t="shared" si="177"/>
        <v>December</v>
      </c>
      <c r="K1432" s="1">
        <f t="shared" si="178"/>
        <v>12</v>
      </c>
      <c r="L1432" s="1" t="str">
        <f t="shared" si="179"/>
        <v>2022</v>
      </c>
      <c r="M1432" s="1">
        <f t="shared" si="180"/>
        <v>49</v>
      </c>
      <c r="N1432" s="10">
        <f t="shared" si="181"/>
        <v>4</v>
      </c>
    </row>
    <row r="1433" spans="1:14" x14ac:dyDescent="0.25">
      <c r="A1433" s="7">
        <v>44897</v>
      </c>
      <c r="B1433" s="1" t="s">
        <v>32</v>
      </c>
      <c r="C1433" s="1" t="str">
        <f>VLOOKUP(B1433,Datos1!$F$1:$H$52,3,FALSE)</f>
        <v>Corporation</v>
      </c>
      <c r="D1433" s="1" t="str">
        <f ca="1">VLOOKUP(IF(RANDBETWEEN(1,100)&lt;=60, 1, IF(RANDBETWEEN(1,100)&lt;=75, 2, 3)),Datos1!$B$62:$C$64,2,FALSE)</f>
        <v>Industrial cereal products</v>
      </c>
      <c r="E1433" s="1" t="str">
        <f ca="1">VLOOKUP(IF(RANDBETWEEN(1,100)&lt;=70, 1, IF(RANDBETWEEN(1,100)&lt;=70+10, 2, IF(RANDBETWEEN(1,100)&lt;=70+10+10, 3, IF(RANDBETWEEN(1,100)&lt;=70+10+10+10, 4, 5)))),Datos1!$B$66:$C$70,2,FALSE)</f>
        <v>Paid</v>
      </c>
      <c r="F1433" s="1" t="str">
        <f>VLOOKUP(B1433,Datos1!$F$1:$H$52,2,FALSE)</f>
        <v>Ohio</v>
      </c>
      <c r="G1433" s="8">
        <f t="shared" ca="1" si="182"/>
        <v>1407536</v>
      </c>
      <c r="H1433" s="8">
        <f t="shared" ca="1" si="183"/>
        <v>295582.56</v>
      </c>
      <c r="I1433" s="9">
        <f t="shared" ca="1" si="176"/>
        <v>0.21</v>
      </c>
      <c r="J1433" s="1" t="str">
        <f t="shared" si="177"/>
        <v>December</v>
      </c>
      <c r="K1433" s="1">
        <f t="shared" si="178"/>
        <v>12</v>
      </c>
      <c r="L1433" s="1" t="str">
        <f t="shared" si="179"/>
        <v>2022</v>
      </c>
      <c r="M1433" s="1">
        <f t="shared" si="180"/>
        <v>49</v>
      </c>
      <c r="N1433" s="10">
        <f t="shared" si="181"/>
        <v>4</v>
      </c>
    </row>
    <row r="1434" spans="1:14" x14ac:dyDescent="0.25">
      <c r="A1434" s="7">
        <v>44898</v>
      </c>
      <c r="B1434" s="1" t="s">
        <v>23</v>
      </c>
      <c r="C1434" s="1" t="str">
        <f>VLOOKUP(B1434,Datos1!$F$1:$H$52,3,FALSE)</f>
        <v>Corporation</v>
      </c>
      <c r="D1434" s="1" t="str">
        <f ca="1">VLOOKUP(IF(RANDBETWEEN(1,100)&lt;=60, 1, IF(RANDBETWEEN(1,100)&lt;=75, 2, 3)),Datos1!$B$62:$C$64,2,FALSE)</f>
        <v>Contract Manufacturing</v>
      </c>
      <c r="E1434" s="1" t="str">
        <f ca="1">VLOOKUP(IF(RANDBETWEEN(1,100)&lt;=70, 1, IF(RANDBETWEEN(1,100)&lt;=70+10, 2, IF(RANDBETWEEN(1,100)&lt;=70+10+10, 3, IF(RANDBETWEEN(1,100)&lt;=70+10+10+10, 4, 5)))),Datos1!$B$66:$C$70,2,FALSE)</f>
        <v>Paid</v>
      </c>
      <c r="F1434" s="1" t="str">
        <f>VLOOKUP(B1434,Datos1!$F$1:$H$52,2,FALSE)</f>
        <v>Nueva Jersey</v>
      </c>
      <c r="G1434" s="8">
        <f t="shared" ca="1" si="182"/>
        <v>818886</v>
      </c>
      <c r="H1434" s="8">
        <f t="shared" ca="1" si="183"/>
        <v>327554.40000000002</v>
      </c>
      <c r="I1434" s="9">
        <f t="shared" ca="1" si="176"/>
        <v>0.4</v>
      </c>
      <c r="J1434" s="1" t="str">
        <f t="shared" si="177"/>
        <v>December</v>
      </c>
      <c r="K1434" s="1">
        <f t="shared" si="178"/>
        <v>12</v>
      </c>
      <c r="L1434" s="1" t="str">
        <f t="shared" si="179"/>
        <v>2022</v>
      </c>
      <c r="M1434" s="1">
        <f t="shared" si="180"/>
        <v>49</v>
      </c>
      <c r="N1434" s="10">
        <f t="shared" si="181"/>
        <v>4</v>
      </c>
    </row>
    <row r="1435" spans="1:14" x14ac:dyDescent="0.25">
      <c r="A1435" s="7">
        <v>44899</v>
      </c>
      <c r="B1435" s="1" t="s">
        <v>39</v>
      </c>
      <c r="C1435" s="1" t="str">
        <f>VLOOKUP(B1435,Datos1!$F$1:$H$52,3,FALSE)</f>
        <v>Corporation</v>
      </c>
      <c r="D1435" s="1" t="str">
        <f ca="1">VLOOKUP(IF(RANDBETWEEN(1,100)&lt;=60, 1, IF(RANDBETWEEN(1,100)&lt;=75, 2, 3)),Datos1!$B$62:$C$64,2,FALSE)</f>
        <v>Industrial cereal products</v>
      </c>
      <c r="E1435" s="1" t="str">
        <f ca="1">VLOOKUP(IF(RANDBETWEEN(1,100)&lt;=70, 1, IF(RANDBETWEEN(1,100)&lt;=70+10, 2, IF(RANDBETWEEN(1,100)&lt;=70+10+10, 3, IF(RANDBETWEEN(1,100)&lt;=70+10+10+10, 4, 5)))),Datos1!$B$66:$C$70,2,FALSE)</f>
        <v>Paid</v>
      </c>
      <c r="F1435" s="1" t="str">
        <f>VLOOKUP(B1435,Datos1!$F$1:$H$52,2,FALSE)</f>
        <v>Misuri</v>
      </c>
      <c r="G1435" s="8">
        <f t="shared" ca="1" si="182"/>
        <v>945928</v>
      </c>
      <c r="H1435" s="8">
        <f t="shared" ca="1" si="183"/>
        <v>198644.88</v>
      </c>
      <c r="I1435" s="9">
        <f t="shared" ca="1" si="176"/>
        <v>0.21</v>
      </c>
      <c r="J1435" s="1" t="str">
        <f t="shared" si="177"/>
        <v>December</v>
      </c>
      <c r="K1435" s="1">
        <f t="shared" si="178"/>
        <v>12</v>
      </c>
      <c r="L1435" s="1" t="str">
        <f t="shared" si="179"/>
        <v>2022</v>
      </c>
      <c r="M1435" s="1">
        <f t="shared" si="180"/>
        <v>49</v>
      </c>
      <c r="N1435" s="10">
        <f t="shared" si="181"/>
        <v>4</v>
      </c>
    </row>
    <row r="1436" spans="1:14" x14ac:dyDescent="0.25">
      <c r="A1436" s="7">
        <v>44900</v>
      </c>
      <c r="B1436" s="1" t="s">
        <v>12</v>
      </c>
      <c r="C1436" s="1" t="str">
        <f>VLOOKUP(B1436,Datos1!$F$1:$H$52,3,FALSE)</f>
        <v>Corporation</v>
      </c>
      <c r="D1436" s="1" t="str">
        <f ca="1">VLOOKUP(IF(RANDBETWEEN(1,100)&lt;=60, 1, IF(RANDBETWEEN(1,100)&lt;=75, 2, 3)),Datos1!$B$62:$C$64,2,FALSE)</f>
        <v>FMCG</v>
      </c>
      <c r="E143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36" s="1" t="str">
        <f>VLOOKUP(B1436,Datos1!$F$1:$H$52,2,FALSE)</f>
        <v>Washington</v>
      </c>
      <c r="G1436" s="8">
        <f t="shared" ca="1" si="182"/>
        <v>1438670</v>
      </c>
      <c r="H1436" s="8">
        <f t="shared" ca="1" si="183"/>
        <v>503534.49999999994</v>
      </c>
      <c r="I1436" s="9">
        <f t="shared" ca="1" si="176"/>
        <v>0.35</v>
      </c>
      <c r="J1436" s="1" t="str">
        <f t="shared" si="177"/>
        <v>December</v>
      </c>
      <c r="K1436" s="1">
        <f t="shared" si="178"/>
        <v>12</v>
      </c>
      <c r="L1436" s="1" t="str">
        <f t="shared" si="179"/>
        <v>2022</v>
      </c>
      <c r="M1436" s="1">
        <f t="shared" si="180"/>
        <v>50</v>
      </c>
      <c r="N1436" s="10">
        <f t="shared" si="181"/>
        <v>4</v>
      </c>
    </row>
    <row r="1437" spans="1:14" x14ac:dyDescent="0.25">
      <c r="A1437" s="7">
        <v>44901</v>
      </c>
      <c r="B1437" s="1" t="s">
        <v>48</v>
      </c>
      <c r="C1437" s="1" t="str">
        <f>VLOOKUP(B1437,Datos1!$F$1:$H$52,3,FALSE)</f>
        <v>Corporation</v>
      </c>
      <c r="D1437" s="1" t="str">
        <f ca="1">VLOOKUP(IF(RANDBETWEEN(1,100)&lt;=60, 1, IF(RANDBETWEEN(1,100)&lt;=75, 2, 3)),Datos1!$B$62:$C$64,2,FALSE)</f>
        <v>FMCG</v>
      </c>
      <c r="E1437" s="1" t="str">
        <f ca="1">VLOOKUP(IF(RANDBETWEEN(1,100)&lt;=70, 1, IF(RANDBETWEEN(1,100)&lt;=70+10, 2, IF(RANDBETWEEN(1,100)&lt;=70+10+10, 3, IF(RANDBETWEEN(1,100)&lt;=70+10+10+10, 4, 5)))),Datos1!$B$66:$C$70,2,FALSE)</f>
        <v>Paid</v>
      </c>
      <c r="F1437" s="1" t="str">
        <f>VLOOKUP(B1437,Datos1!$F$1:$H$52,2,FALSE)</f>
        <v>California</v>
      </c>
      <c r="G1437" s="8">
        <f t="shared" ca="1" si="182"/>
        <v>1378278</v>
      </c>
      <c r="H1437" s="8">
        <f t="shared" ca="1" si="183"/>
        <v>799401.24</v>
      </c>
      <c r="I1437" s="9">
        <f t="shared" ca="1" si="176"/>
        <v>0.57999999999999996</v>
      </c>
      <c r="J1437" s="1" t="str">
        <f t="shared" si="177"/>
        <v>December</v>
      </c>
      <c r="K1437" s="1">
        <f t="shared" si="178"/>
        <v>12</v>
      </c>
      <c r="L1437" s="1" t="str">
        <f t="shared" si="179"/>
        <v>2022</v>
      </c>
      <c r="M1437" s="1">
        <f t="shared" si="180"/>
        <v>50</v>
      </c>
      <c r="N1437" s="10">
        <f t="shared" si="181"/>
        <v>4</v>
      </c>
    </row>
    <row r="1438" spans="1:14" x14ac:dyDescent="0.25">
      <c r="A1438" s="7">
        <v>44902</v>
      </c>
      <c r="B1438" s="1" t="s">
        <v>35</v>
      </c>
      <c r="C1438" s="1" t="str">
        <f>VLOOKUP(B1438,Datos1!$F$1:$H$52,3,FALSE)</f>
        <v>Medium-sized business</v>
      </c>
      <c r="D1438" s="1" t="str">
        <f ca="1">VLOOKUP(IF(RANDBETWEEN(1,100)&lt;=60, 1, IF(RANDBETWEEN(1,100)&lt;=75, 2, 3)),Datos1!$B$62:$C$64,2,FALSE)</f>
        <v>FMCG</v>
      </c>
      <c r="E1438" s="1" t="str">
        <f ca="1">VLOOKUP(IF(RANDBETWEEN(1,100)&lt;=70, 1, IF(RANDBETWEEN(1,100)&lt;=70+10, 2, IF(RANDBETWEEN(1,100)&lt;=70+10+10, 3, IF(RANDBETWEEN(1,100)&lt;=70+10+10+10, 4, 5)))),Datos1!$B$66:$C$70,2,FALSE)</f>
        <v>Paid</v>
      </c>
      <c r="F1438" s="1" t="str">
        <f>VLOOKUP(B1438,Datos1!$F$1:$H$52,2,FALSE)</f>
        <v>Ohio</v>
      </c>
      <c r="G1438" s="8">
        <f t="shared" ca="1" si="182"/>
        <v>460846</v>
      </c>
      <c r="H1438" s="8">
        <f t="shared" ca="1" si="183"/>
        <v>184338.40000000002</v>
      </c>
      <c r="I1438" s="9">
        <f t="shared" ca="1" si="176"/>
        <v>0.4</v>
      </c>
      <c r="J1438" s="1" t="str">
        <f t="shared" si="177"/>
        <v>December</v>
      </c>
      <c r="K1438" s="1">
        <f t="shared" si="178"/>
        <v>12</v>
      </c>
      <c r="L1438" s="1" t="str">
        <f t="shared" si="179"/>
        <v>2022</v>
      </c>
      <c r="M1438" s="1">
        <f t="shared" si="180"/>
        <v>50</v>
      </c>
      <c r="N1438" s="10">
        <f t="shared" si="181"/>
        <v>4</v>
      </c>
    </row>
    <row r="1439" spans="1:14" x14ac:dyDescent="0.25">
      <c r="A1439" s="7">
        <v>44903</v>
      </c>
      <c r="B1439" s="1" t="s">
        <v>50</v>
      </c>
      <c r="C1439" s="1" t="str">
        <f>VLOOKUP(B1439,Datos1!$F$1:$H$52,3,FALSE)</f>
        <v>Small business</v>
      </c>
      <c r="D1439" s="1" t="str">
        <f ca="1">VLOOKUP(IF(RANDBETWEEN(1,100)&lt;=60, 1, IF(RANDBETWEEN(1,100)&lt;=75, 2, 3)),Datos1!$B$62:$C$64,2,FALSE)</f>
        <v>FMCG</v>
      </c>
      <c r="E1439" s="1" t="str">
        <f ca="1">VLOOKUP(IF(RANDBETWEEN(1,100)&lt;=70, 1, IF(RANDBETWEEN(1,100)&lt;=70+10, 2, IF(RANDBETWEEN(1,100)&lt;=70+10+10, 3, IF(RANDBETWEEN(1,100)&lt;=70+10+10+10, 4, 5)))),Datos1!$B$66:$C$70,2,FALSE)</f>
        <v>Overdue</v>
      </c>
      <c r="F1439" s="1" t="str">
        <f>VLOOKUP(B1439,Datos1!$F$1:$H$52,2,FALSE)</f>
        <v>Florida</v>
      </c>
      <c r="G1439" s="8">
        <f t="shared" ca="1" si="182"/>
        <v>217050</v>
      </c>
      <c r="H1439" s="8">
        <f t="shared" ca="1" si="183"/>
        <v>112866</v>
      </c>
      <c r="I1439" s="9">
        <f t="shared" ca="1" si="176"/>
        <v>0.52</v>
      </c>
      <c r="J1439" s="1" t="str">
        <f t="shared" si="177"/>
        <v>December</v>
      </c>
      <c r="K1439" s="1">
        <f t="shared" si="178"/>
        <v>12</v>
      </c>
      <c r="L1439" s="1" t="str">
        <f t="shared" si="179"/>
        <v>2022</v>
      </c>
      <c r="M1439" s="1">
        <f t="shared" si="180"/>
        <v>50</v>
      </c>
      <c r="N1439" s="10">
        <f t="shared" si="181"/>
        <v>4</v>
      </c>
    </row>
    <row r="1440" spans="1:14" x14ac:dyDescent="0.25">
      <c r="A1440" s="7">
        <v>44904</v>
      </c>
      <c r="B1440" s="1" t="s">
        <v>52</v>
      </c>
      <c r="C1440" s="1" t="str">
        <f>VLOOKUP(B1440,Datos1!$F$1:$H$52,3,FALSE)</f>
        <v>Corporation</v>
      </c>
      <c r="D1440" s="1" t="str">
        <f ca="1">VLOOKUP(IF(RANDBETWEEN(1,100)&lt;=60, 1, IF(RANDBETWEEN(1,100)&lt;=75, 2, 3)),Datos1!$B$62:$C$64,2,FALSE)</f>
        <v>FMCG</v>
      </c>
      <c r="E1440" s="1" t="str">
        <f ca="1">VLOOKUP(IF(RANDBETWEEN(1,100)&lt;=70, 1, IF(RANDBETWEEN(1,100)&lt;=70+10, 2, IF(RANDBETWEEN(1,100)&lt;=70+10+10, 3, IF(RANDBETWEEN(1,100)&lt;=70+10+10+10, 4, 5)))),Datos1!$B$66:$C$70,2,FALSE)</f>
        <v>Overdue</v>
      </c>
      <c r="F1440" s="1" t="str">
        <f>VLOOKUP(B1440,Datos1!$F$1:$H$52,2,FALSE)</f>
        <v>Texas</v>
      </c>
      <c r="G1440" s="8">
        <f t="shared" ca="1" si="182"/>
        <v>715881</v>
      </c>
      <c r="H1440" s="8">
        <f t="shared" ca="1" si="183"/>
        <v>365099.31</v>
      </c>
      <c r="I1440" s="9">
        <f t="shared" ca="1" si="176"/>
        <v>0.51</v>
      </c>
      <c r="J1440" s="1" t="str">
        <f t="shared" si="177"/>
        <v>December</v>
      </c>
      <c r="K1440" s="1">
        <f t="shared" si="178"/>
        <v>12</v>
      </c>
      <c r="L1440" s="1" t="str">
        <f t="shared" si="179"/>
        <v>2022</v>
      </c>
      <c r="M1440" s="1">
        <f t="shared" si="180"/>
        <v>50</v>
      </c>
      <c r="N1440" s="10">
        <f t="shared" si="181"/>
        <v>4</v>
      </c>
    </row>
    <row r="1441" spans="1:14" x14ac:dyDescent="0.25">
      <c r="A1441" s="7">
        <v>44905</v>
      </c>
      <c r="B1441" s="1" t="s">
        <v>62</v>
      </c>
      <c r="C1441" s="1" t="str">
        <f>VLOOKUP(B1441,Datos1!$F$1:$H$52,3,FALSE)</f>
        <v>Corporation</v>
      </c>
      <c r="D1441" s="1" t="str">
        <f ca="1">VLOOKUP(IF(RANDBETWEEN(1,100)&lt;=60, 1, IF(RANDBETWEEN(1,100)&lt;=75, 2, 3)),Datos1!$B$62:$C$64,2,FALSE)</f>
        <v>FMCG</v>
      </c>
      <c r="E1441" s="1" t="str">
        <f ca="1">VLOOKUP(IF(RANDBETWEEN(1,100)&lt;=70, 1, IF(RANDBETWEEN(1,100)&lt;=70+10, 2, IF(RANDBETWEEN(1,100)&lt;=70+10+10, 3, IF(RANDBETWEEN(1,100)&lt;=70+10+10+10, 4, 5)))),Datos1!$B$66:$C$70,2,FALSE)</f>
        <v>Paid</v>
      </c>
      <c r="F1441" s="1" t="str">
        <f>VLOOKUP(B1441,Datos1!$F$1:$H$52,2,FALSE)</f>
        <v>Arizona</v>
      </c>
      <c r="G1441" s="8">
        <f t="shared" ca="1" si="182"/>
        <v>1050535</v>
      </c>
      <c r="H1441" s="8">
        <f t="shared" ca="1" si="183"/>
        <v>399203.3</v>
      </c>
      <c r="I1441" s="9">
        <f t="shared" ca="1" si="176"/>
        <v>0.38</v>
      </c>
      <c r="J1441" s="1" t="str">
        <f t="shared" si="177"/>
        <v>December</v>
      </c>
      <c r="K1441" s="1">
        <f t="shared" si="178"/>
        <v>12</v>
      </c>
      <c r="L1441" s="1" t="str">
        <f t="shared" si="179"/>
        <v>2022</v>
      </c>
      <c r="M1441" s="1">
        <f t="shared" si="180"/>
        <v>50</v>
      </c>
      <c r="N1441" s="10">
        <f t="shared" si="181"/>
        <v>4</v>
      </c>
    </row>
    <row r="1442" spans="1:14" x14ac:dyDescent="0.25">
      <c r="A1442" s="7">
        <v>44906</v>
      </c>
      <c r="B1442" s="1" t="s">
        <v>46</v>
      </c>
      <c r="C1442" s="1" t="str">
        <f>VLOOKUP(B1442,Datos1!$F$1:$H$52,3,FALSE)</f>
        <v>Corporation</v>
      </c>
      <c r="D1442" s="1" t="str">
        <f ca="1">VLOOKUP(IF(RANDBETWEEN(1,100)&lt;=60, 1, IF(RANDBETWEEN(1,100)&lt;=75, 2, 3)),Datos1!$B$62:$C$64,2,FALSE)</f>
        <v>Contract Manufacturing</v>
      </c>
      <c r="E1442" s="1" t="str">
        <f ca="1">VLOOKUP(IF(RANDBETWEEN(1,100)&lt;=70, 1, IF(RANDBETWEEN(1,100)&lt;=70+10, 2, IF(RANDBETWEEN(1,100)&lt;=70+10+10, 3, IF(RANDBETWEEN(1,100)&lt;=70+10+10+10, 4, 5)))),Datos1!$B$66:$C$70,2,FALSE)</f>
        <v>Paid</v>
      </c>
      <c r="F1442" s="1" t="str">
        <f>VLOOKUP(B1442,Datos1!$F$1:$H$52,2,FALSE)</f>
        <v>Tennessee</v>
      </c>
      <c r="G1442" s="8">
        <f t="shared" ca="1" si="182"/>
        <v>766620</v>
      </c>
      <c r="H1442" s="8">
        <f t="shared" ca="1" si="183"/>
        <v>176322.6</v>
      </c>
      <c r="I1442" s="9">
        <f t="shared" ca="1" si="176"/>
        <v>0.23</v>
      </c>
      <c r="J1442" s="1" t="str">
        <f t="shared" si="177"/>
        <v>December</v>
      </c>
      <c r="K1442" s="1">
        <f t="shared" si="178"/>
        <v>12</v>
      </c>
      <c r="L1442" s="1" t="str">
        <f t="shared" si="179"/>
        <v>2022</v>
      </c>
      <c r="M1442" s="1">
        <f t="shared" si="180"/>
        <v>50</v>
      </c>
      <c r="N1442" s="10">
        <f t="shared" si="181"/>
        <v>4</v>
      </c>
    </row>
    <row r="1443" spans="1:14" x14ac:dyDescent="0.25">
      <c r="A1443" s="7">
        <v>44907</v>
      </c>
      <c r="B1443" s="1" t="s">
        <v>45</v>
      </c>
      <c r="C1443" s="1" t="str">
        <f>VLOOKUP(B1443,Datos1!$F$1:$H$52,3,FALSE)</f>
        <v>Small business</v>
      </c>
      <c r="D1443" s="1" t="str">
        <f ca="1">VLOOKUP(IF(RANDBETWEEN(1,100)&lt;=60, 1, IF(RANDBETWEEN(1,100)&lt;=75, 2, 3)),Datos1!$B$62:$C$64,2,FALSE)</f>
        <v>Industrial cereal products</v>
      </c>
      <c r="E1443" s="1" t="str">
        <f ca="1">VLOOKUP(IF(RANDBETWEEN(1,100)&lt;=70, 1, IF(RANDBETWEEN(1,100)&lt;=70+10, 2, IF(RANDBETWEEN(1,100)&lt;=70+10+10, 3, IF(RANDBETWEEN(1,100)&lt;=70+10+10+10, 4, 5)))),Datos1!$B$66:$C$70,2,FALSE)</f>
        <v>Paid</v>
      </c>
      <c r="F1443" s="1" t="str">
        <f>VLOOKUP(B1443,Datos1!$F$1:$H$52,2,FALSE)</f>
        <v>Massachusetts</v>
      </c>
      <c r="G1443" s="8">
        <f t="shared" ca="1" si="182"/>
        <v>77558</v>
      </c>
      <c r="H1443" s="8">
        <f t="shared" ca="1" si="183"/>
        <v>18613.919999999998</v>
      </c>
      <c r="I1443" s="9">
        <f t="shared" ca="1" si="176"/>
        <v>0.24</v>
      </c>
      <c r="J1443" s="1" t="str">
        <f t="shared" si="177"/>
        <v>December</v>
      </c>
      <c r="K1443" s="1">
        <f t="shared" si="178"/>
        <v>12</v>
      </c>
      <c r="L1443" s="1" t="str">
        <f t="shared" si="179"/>
        <v>2022</v>
      </c>
      <c r="M1443" s="1">
        <f t="shared" si="180"/>
        <v>51</v>
      </c>
      <c r="N1443" s="10">
        <f t="shared" si="181"/>
        <v>4</v>
      </c>
    </row>
    <row r="1444" spans="1:14" x14ac:dyDescent="0.25">
      <c r="A1444" s="7">
        <v>44908</v>
      </c>
      <c r="B1444" s="1" t="s">
        <v>33</v>
      </c>
      <c r="C1444" s="1" t="str">
        <f>VLOOKUP(B1444,Datos1!$F$1:$H$52,3,FALSE)</f>
        <v>Corporation</v>
      </c>
      <c r="D1444" s="1" t="str">
        <f ca="1">VLOOKUP(IF(RANDBETWEEN(1,100)&lt;=60, 1, IF(RANDBETWEEN(1,100)&lt;=75, 2, 3)),Datos1!$B$62:$C$64,2,FALSE)</f>
        <v>Contract Manufacturing</v>
      </c>
      <c r="E144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44" s="1" t="str">
        <f>VLOOKUP(B1444,Datos1!$F$1:$H$52,2,FALSE)</f>
        <v>Tennessee</v>
      </c>
      <c r="G1444" s="8">
        <f t="shared" ca="1" si="182"/>
        <v>1098972</v>
      </c>
      <c r="H1444" s="8">
        <f t="shared" ca="1" si="183"/>
        <v>395629.92</v>
      </c>
      <c r="I1444" s="9">
        <f t="shared" ca="1" si="176"/>
        <v>0.36</v>
      </c>
      <c r="J1444" s="1" t="str">
        <f t="shared" si="177"/>
        <v>December</v>
      </c>
      <c r="K1444" s="1">
        <f t="shared" si="178"/>
        <v>12</v>
      </c>
      <c r="L1444" s="1" t="str">
        <f t="shared" si="179"/>
        <v>2022</v>
      </c>
      <c r="M1444" s="1">
        <f t="shared" si="180"/>
        <v>51</v>
      </c>
      <c r="N1444" s="10">
        <f t="shared" si="181"/>
        <v>4</v>
      </c>
    </row>
    <row r="1445" spans="1:14" x14ac:dyDescent="0.25">
      <c r="A1445" s="7">
        <v>44909</v>
      </c>
      <c r="B1445" s="1" t="s">
        <v>58</v>
      </c>
      <c r="C1445" s="1" t="str">
        <f>VLOOKUP(B1445,Datos1!$F$1:$H$52,3,FALSE)</f>
        <v>Corporation</v>
      </c>
      <c r="D1445" s="1" t="str">
        <f ca="1">VLOOKUP(IF(RANDBETWEEN(1,100)&lt;=60, 1, IF(RANDBETWEEN(1,100)&lt;=75, 2, 3)),Datos1!$B$62:$C$64,2,FALSE)</f>
        <v>FMCG</v>
      </c>
      <c r="E1445" s="1" t="str">
        <f ca="1">VLOOKUP(IF(RANDBETWEEN(1,100)&lt;=70, 1, IF(RANDBETWEEN(1,100)&lt;=70+10, 2, IF(RANDBETWEEN(1,100)&lt;=70+10+10, 3, IF(RANDBETWEEN(1,100)&lt;=70+10+10+10, 4, 5)))),Datos1!$B$66:$C$70,2,FALSE)</f>
        <v>Paid</v>
      </c>
      <c r="F1445" s="1" t="str">
        <f>VLOOKUP(B1445,Datos1!$F$1:$H$52,2,FALSE)</f>
        <v>Míchigan</v>
      </c>
      <c r="G1445" s="8">
        <f t="shared" ca="1" si="182"/>
        <v>947824</v>
      </c>
      <c r="H1445" s="8">
        <f t="shared" ca="1" si="183"/>
        <v>454955.51999999996</v>
      </c>
      <c r="I1445" s="9">
        <f t="shared" ca="1" si="176"/>
        <v>0.48</v>
      </c>
      <c r="J1445" s="1" t="str">
        <f t="shared" si="177"/>
        <v>December</v>
      </c>
      <c r="K1445" s="1">
        <f t="shared" si="178"/>
        <v>12</v>
      </c>
      <c r="L1445" s="1" t="str">
        <f t="shared" si="179"/>
        <v>2022</v>
      </c>
      <c r="M1445" s="1">
        <f t="shared" si="180"/>
        <v>51</v>
      </c>
      <c r="N1445" s="10">
        <f t="shared" si="181"/>
        <v>4</v>
      </c>
    </row>
    <row r="1446" spans="1:14" x14ac:dyDescent="0.25">
      <c r="A1446" s="7">
        <v>44910</v>
      </c>
      <c r="B1446" s="1" t="s">
        <v>33</v>
      </c>
      <c r="C1446" s="1" t="str">
        <f>VLOOKUP(B1446,Datos1!$F$1:$H$52,3,FALSE)</f>
        <v>Corporation</v>
      </c>
      <c r="D1446" s="1" t="str">
        <f ca="1">VLOOKUP(IF(RANDBETWEEN(1,100)&lt;=60, 1, IF(RANDBETWEEN(1,100)&lt;=75, 2, 3)),Datos1!$B$62:$C$64,2,FALSE)</f>
        <v>FMCG</v>
      </c>
      <c r="E1446" s="1" t="str">
        <f ca="1">VLOOKUP(IF(RANDBETWEEN(1,100)&lt;=70, 1, IF(RANDBETWEEN(1,100)&lt;=70+10, 2, IF(RANDBETWEEN(1,100)&lt;=70+10+10, 3, IF(RANDBETWEEN(1,100)&lt;=70+10+10+10, 4, 5)))),Datos1!$B$66:$C$70,2,FALSE)</f>
        <v>Paid</v>
      </c>
      <c r="F1446" s="1" t="str">
        <f>VLOOKUP(B1446,Datos1!$F$1:$H$52,2,FALSE)</f>
        <v>Tennessee</v>
      </c>
      <c r="G1446" s="8">
        <f t="shared" ca="1" si="182"/>
        <v>996893</v>
      </c>
      <c r="H1446" s="8">
        <f t="shared" ca="1" si="183"/>
        <v>568229.01</v>
      </c>
      <c r="I1446" s="9">
        <f t="shared" ca="1" si="176"/>
        <v>0.56999999999999995</v>
      </c>
      <c r="J1446" s="1" t="str">
        <f t="shared" si="177"/>
        <v>December</v>
      </c>
      <c r="K1446" s="1">
        <f t="shared" si="178"/>
        <v>12</v>
      </c>
      <c r="L1446" s="1" t="str">
        <f t="shared" si="179"/>
        <v>2022</v>
      </c>
      <c r="M1446" s="1">
        <f t="shared" si="180"/>
        <v>51</v>
      </c>
      <c r="N1446" s="10">
        <f t="shared" si="181"/>
        <v>4</v>
      </c>
    </row>
    <row r="1447" spans="1:14" x14ac:dyDescent="0.25">
      <c r="A1447" s="7">
        <v>44911</v>
      </c>
      <c r="B1447" s="1" t="s">
        <v>28</v>
      </c>
      <c r="C1447" s="1" t="str">
        <f>VLOOKUP(B1447,Datos1!$F$1:$H$52,3,FALSE)</f>
        <v>Corporation</v>
      </c>
      <c r="D1447" s="1" t="str">
        <f ca="1">VLOOKUP(IF(RANDBETWEEN(1,100)&lt;=60, 1, IF(RANDBETWEEN(1,100)&lt;=75, 2, 3)),Datos1!$B$62:$C$64,2,FALSE)</f>
        <v>FMCG</v>
      </c>
      <c r="E144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47" s="1" t="str">
        <f>VLOOKUP(B1447,Datos1!$F$1:$H$52,2,FALSE)</f>
        <v>Texas</v>
      </c>
      <c r="G1447" s="8">
        <f t="shared" ca="1" si="182"/>
        <v>1665708</v>
      </c>
      <c r="H1447" s="8">
        <f t="shared" ca="1" si="183"/>
        <v>932796.4800000001</v>
      </c>
      <c r="I1447" s="9">
        <f t="shared" ca="1" si="176"/>
        <v>0.56000000000000005</v>
      </c>
      <c r="J1447" s="1" t="str">
        <f t="shared" si="177"/>
        <v>December</v>
      </c>
      <c r="K1447" s="1">
        <f t="shared" si="178"/>
        <v>12</v>
      </c>
      <c r="L1447" s="1" t="str">
        <f t="shared" si="179"/>
        <v>2022</v>
      </c>
      <c r="M1447" s="1">
        <f t="shared" si="180"/>
        <v>51</v>
      </c>
      <c r="N1447" s="10">
        <f t="shared" si="181"/>
        <v>4</v>
      </c>
    </row>
    <row r="1448" spans="1:14" x14ac:dyDescent="0.25">
      <c r="A1448" s="7">
        <v>44912</v>
      </c>
      <c r="B1448" s="1" t="s">
        <v>19</v>
      </c>
      <c r="C1448" s="1" t="str">
        <f>VLOOKUP(B1448,Datos1!$F$1:$H$52,3,FALSE)</f>
        <v>Corporation</v>
      </c>
      <c r="D1448" s="1" t="str">
        <f ca="1">VLOOKUP(IF(RANDBETWEEN(1,100)&lt;=60, 1, IF(RANDBETWEEN(1,100)&lt;=75, 2, 3)),Datos1!$B$62:$C$64,2,FALSE)</f>
        <v>FMCG</v>
      </c>
      <c r="E144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48" s="1" t="str">
        <f>VLOOKUP(B1448,Datos1!$F$1:$H$52,2,FALSE)</f>
        <v>Virginia</v>
      </c>
      <c r="G1448" s="8">
        <f t="shared" ca="1" si="182"/>
        <v>1511554</v>
      </c>
      <c r="H1448" s="8">
        <f t="shared" ca="1" si="183"/>
        <v>922047.94</v>
      </c>
      <c r="I1448" s="9">
        <f t="shared" ca="1" si="176"/>
        <v>0.61</v>
      </c>
      <c r="J1448" s="1" t="str">
        <f t="shared" si="177"/>
        <v>December</v>
      </c>
      <c r="K1448" s="1">
        <f t="shared" si="178"/>
        <v>12</v>
      </c>
      <c r="L1448" s="1" t="str">
        <f t="shared" si="179"/>
        <v>2022</v>
      </c>
      <c r="M1448" s="1">
        <f t="shared" si="180"/>
        <v>51</v>
      </c>
      <c r="N1448" s="10">
        <f t="shared" si="181"/>
        <v>4</v>
      </c>
    </row>
    <row r="1449" spans="1:14" x14ac:dyDescent="0.25">
      <c r="A1449" s="7">
        <v>44913</v>
      </c>
      <c r="B1449" s="1" t="s">
        <v>49</v>
      </c>
      <c r="C1449" s="1" t="str">
        <f>VLOOKUP(B1449,Datos1!$F$1:$H$52,3,FALSE)</f>
        <v>Corporation</v>
      </c>
      <c r="D1449" s="1" t="str">
        <f ca="1">VLOOKUP(IF(RANDBETWEEN(1,100)&lt;=60, 1, IF(RANDBETWEEN(1,100)&lt;=75, 2, 3)),Datos1!$B$62:$C$64,2,FALSE)</f>
        <v>Contract Manufacturing</v>
      </c>
      <c r="E1449" s="1" t="str">
        <f ca="1">VLOOKUP(IF(RANDBETWEEN(1,100)&lt;=70, 1, IF(RANDBETWEEN(1,100)&lt;=70+10, 2, IF(RANDBETWEEN(1,100)&lt;=70+10+10, 3, IF(RANDBETWEEN(1,100)&lt;=70+10+10+10, 4, 5)))),Datos1!$B$66:$C$70,2,FALSE)</f>
        <v>Paid</v>
      </c>
      <c r="F1449" s="1" t="str">
        <f>VLOOKUP(B1449,Datos1!$F$1:$H$52,2,FALSE)</f>
        <v>Texas</v>
      </c>
      <c r="G1449" s="8">
        <f t="shared" ca="1" si="182"/>
        <v>957021</v>
      </c>
      <c r="H1449" s="8">
        <f t="shared" ca="1" si="183"/>
        <v>354097.77</v>
      </c>
      <c r="I1449" s="9">
        <f t="shared" ca="1" si="176"/>
        <v>0.37</v>
      </c>
      <c r="J1449" s="1" t="str">
        <f t="shared" si="177"/>
        <v>December</v>
      </c>
      <c r="K1449" s="1">
        <f t="shared" si="178"/>
        <v>12</v>
      </c>
      <c r="L1449" s="1" t="str">
        <f t="shared" si="179"/>
        <v>2022</v>
      </c>
      <c r="M1449" s="1">
        <f t="shared" si="180"/>
        <v>51</v>
      </c>
      <c r="N1449" s="10">
        <f t="shared" si="181"/>
        <v>4</v>
      </c>
    </row>
    <row r="1450" spans="1:14" x14ac:dyDescent="0.25">
      <c r="A1450" s="7">
        <v>44914</v>
      </c>
      <c r="B1450" s="1" t="s">
        <v>16</v>
      </c>
      <c r="C1450" s="1" t="str">
        <f>VLOOKUP(B1450,Datos1!$F$1:$H$52,3,FALSE)</f>
        <v>Small business</v>
      </c>
      <c r="D1450" s="1" t="str">
        <f ca="1">VLOOKUP(IF(RANDBETWEEN(1,100)&lt;=60, 1, IF(RANDBETWEEN(1,100)&lt;=75, 2, 3)),Datos1!$B$62:$C$64,2,FALSE)</f>
        <v>Contract Manufacturing</v>
      </c>
      <c r="E1450" s="1" t="str">
        <f ca="1">VLOOKUP(IF(RANDBETWEEN(1,100)&lt;=70, 1, IF(RANDBETWEEN(1,100)&lt;=70+10, 2, IF(RANDBETWEEN(1,100)&lt;=70+10+10, 3, IF(RANDBETWEEN(1,100)&lt;=70+10+10+10, 4, 5)))),Datos1!$B$66:$C$70,2,FALSE)</f>
        <v>Paid</v>
      </c>
      <c r="F1450" s="1" t="str">
        <f>VLOOKUP(B1450,Datos1!$F$1:$H$52,2,FALSE)</f>
        <v>Nueva Jersey</v>
      </c>
      <c r="G1450" s="8">
        <f t="shared" ca="1" si="182"/>
        <v>122820</v>
      </c>
      <c r="H1450" s="8">
        <f t="shared" ca="1" si="183"/>
        <v>30705</v>
      </c>
      <c r="I1450" s="9">
        <f t="shared" ca="1" si="176"/>
        <v>0.25</v>
      </c>
      <c r="J1450" s="1" t="str">
        <f t="shared" si="177"/>
        <v>December</v>
      </c>
      <c r="K1450" s="1">
        <f t="shared" si="178"/>
        <v>12</v>
      </c>
      <c r="L1450" s="1" t="str">
        <f t="shared" si="179"/>
        <v>2022</v>
      </c>
      <c r="M1450" s="1">
        <f t="shared" si="180"/>
        <v>52</v>
      </c>
      <c r="N1450" s="10">
        <f t="shared" si="181"/>
        <v>4</v>
      </c>
    </row>
    <row r="1451" spans="1:14" x14ac:dyDescent="0.25">
      <c r="A1451" s="7">
        <v>44915</v>
      </c>
      <c r="B1451" s="1" t="s">
        <v>43</v>
      </c>
      <c r="C1451" s="1" t="str">
        <f>VLOOKUP(B1451,Datos1!$F$1:$H$52,3,FALSE)</f>
        <v>Corporation</v>
      </c>
      <c r="D1451" s="1" t="str">
        <f ca="1">VLOOKUP(IF(RANDBETWEEN(1,100)&lt;=60, 1, IF(RANDBETWEEN(1,100)&lt;=75, 2, 3)),Datos1!$B$62:$C$64,2,FALSE)</f>
        <v>Industrial cereal products</v>
      </c>
      <c r="E14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51" s="1" t="str">
        <f>VLOOKUP(B1451,Datos1!$F$1:$H$52,2,FALSE)</f>
        <v>Massachusetts</v>
      </c>
      <c r="G1451" s="8">
        <f t="shared" ca="1" si="182"/>
        <v>930778</v>
      </c>
      <c r="H1451" s="8">
        <f t="shared" ca="1" si="183"/>
        <v>232694.5</v>
      </c>
      <c r="I1451" s="9">
        <f t="shared" ca="1" si="176"/>
        <v>0.25</v>
      </c>
      <c r="J1451" s="1" t="str">
        <f t="shared" si="177"/>
        <v>December</v>
      </c>
      <c r="K1451" s="1">
        <f t="shared" si="178"/>
        <v>12</v>
      </c>
      <c r="L1451" s="1" t="str">
        <f t="shared" si="179"/>
        <v>2022</v>
      </c>
      <c r="M1451" s="1">
        <f t="shared" si="180"/>
        <v>52</v>
      </c>
      <c r="N1451" s="10">
        <f t="shared" si="181"/>
        <v>4</v>
      </c>
    </row>
    <row r="1452" spans="1:14" x14ac:dyDescent="0.25">
      <c r="A1452" s="7">
        <v>44916</v>
      </c>
      <c r="B1452" s="1" t="s">
        <v>54</v>
      </c>
      <c r="C1452" s="1" t="str">
        <f>VLOOKUP(B1452,Datos1!$F$1:$H$52,3,FALSE)</f>
        <v>Small business</v>
      </c>
      <c r="D1452" s="1" t="str">
        <f ca="1">VLOOKUP(IF(RANDBETWEEN(1,100)&lt;=60, 1, IF(RANDBETWEEN(1,100)&lt;=75, 2, 3)),Datos1!$B$62:$C$64,2,FALSE)</f>
        <v>FMCG</v>
      </c>
      <c r="E1452" s="1" t="str">
        <f ca="1">VLOOKUP(IF(RANDBETWEEN(1,100)&lt;=70, 1, IF(RANDBETWEEN(1,100)&lt;=70+10, 2, IF(RANDBETWEEN(1,100)&lt;=70+10+10, 3, IF(RANDBETWEEN(1,100)&lt;=70+10+10+10, 4, 5)))),Datos1!$B$66:$C$70,2,FALSE)</f>
        <v>Paid</v>
      </c>
      <c r="F1452" s="1" t="str">
        <f>VLOOKUP(B1452,Datos1!$F$1:$H$52,2,FALSE)</f>
        <v>Nueva York</v>
      </c>
      <c r="G1452" s="8">
        <f t="shared" ca="1" si="182"/>
        <v>178181</v>
      </c>
      <c r="H1452" s="8">
        <f t="shared" ca="1" si="183"/>
        <v>87308.69</v>
      </c>
      <c r="I1452" s="9">
        <f t="shared" ca="1" si="176"/>
        <v>0.49</v>
      </c>
      <c r="J1452" s="1" t="str">
        <f t="shared" si="177"/>
        <v>December</v>
      </c>
      <c r="K1452" s="1">
        <f t="shared" si="178"/>
        <v>12</v>
      </c>
      <c r="L1452" s="1" t="str">
        <f t="shared" si="179"/>
        <v>2022</v>
      </c>
      <c r="M1452" s="1">
        <f t="shared" si="180"/>
        <v>52</v>
      </c>
      <c r="N1452" s="10">
        <f t="shared" si="181"/>
        <v>4</v>
      </c>
    </row>
    <row r="1453" spans="1:14" x14ac:dyDescent="0.25">
      <c r="A1453" s="7">
        <v>44917</v>
      </c>
      <c r="B1453" s="1" t="s">
        <v>59</v>
      </c>
      <c r="C1453" s="1" t="str">
        <f>VLOOKUP(B1453,Datos1!$F$1:$H$52,3,FALSE)</f>
        <v>Small business</v>
      </c>
      <c r="D1453" s="1" t="str">
        <f ca="1">VLOOKUP(IF(RANDBETWEEN(1,100)&lt;=60, 1, IF(RANDBETWEEN(1,100)&lt;=75, 2, 3)),Datos1!$B$62:$C$64,2,FALSE)</f>
        <v>Contract Manufacturing</v>
      </c>
      <c r="E1453" s="1" t="str">
        <f ca="1">VLOOKUP(IF(RANDBETWEEN(1,100)&lt;=70, 1, IF(RANDBETWEEN(1,100)&lt;=70+10, 2, IF(RANDBETWEEN(1,100)&lt;=70+10+10, 3, IF(RANDBETWEEN(1,100)&lt;=70+10+10+10, 4, 5)))),Datos1!$B$66:$C$70,2,FALSE)</f>
        <v>Paid</v>
      </c>
      <c r="F1453" s="1" t="str">
        <f>VLOOKUP(B1453,Datos1!$F$1:$H$52,2,FALSE)</f>
        <v>Nueva Jersey</v>
      </c>
      <c r="G1453" s="8">
        <f t="shared" ca="1" si="182"/>
        <v>232926</v>
      </c>
      <c r="H1453" s="8">
        <f t="shared" ca="1" si="183"/>
        <v>76865.58</v>
      </c>
      <c r="I1453" s="9">
        <f t="shared" ca="1" si="176"/>
        <v>0.33</v>
      </c>
      <c r="J1453" s="1" t="str">
        <f t="shared" si="177"/>
        <v>December</v>
      </c>
      <c r="K1453" s="1">
        <f t="shared" si="178"/>
        <v>12</v>
      </c>
      <c r="L1453" s="1" t="str">
        <f t="shared" si="179"/>
        <v>2022</v>
      </c>
      <c r="M1453" s="1">
        <f t="shared" si="180"/>
        <v>52</v>
      </c>
      <c r="N1453" s="10">
        <f t="shared" si="181"/>
        <v>4</v>
      </c>
    </row>
    <row r="1454" spans="1:14" x14ac:dyDescent="0.25">
      <c r="A1454" s="7">
        <v>44918</v>
      </c>
      <c r="B1454" s="1" t="s">
        <v>47</v>
      </c>
      <c r="C1454" s="1" t="str">
        <f>VLOOKUP(B1454,Datos1!$F$1:$H$52,3,FALSE)</f>
        <v>Medium-sized business</v>
      </c>
      <c r="D1454" s="1" t="str">
        <f ca="1">VLOOKUP(IF(RANDBETWEEN(1,100)&lt;=60, 1, IF(RANDBETWEEN(1,100)&lt;=75, 2, 3)),Datos1!$B$62:$C$64,2,FALSE)</f>
        <v>Industrial cereal products</v>
      </c>
      <c r="E145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54" s="1" t="str">
        <f>VLOOKUP(B1454,Datos1!$F$1:$H$52,2,FALSE)</f>
        <v>Misuri</v>
      </c>
      <c r="G1454" s="8">
        <f t="shared" ca="1" si="182"/>
        <v>394302</v>
      </c>
      <c r="H1454" s="8">
        <f t="shared" ca="1" si="183"/>
        <v>114347.57999999999</v>
      </c>
      <c r="I1454" s="9">
        <f t="shared" ca="1" si="176"/>
        <v>0.28999999999999998</v>
      </c>
      <c r="J1454" s="1" t="str">
        <f t="shared" si="177"/>
        <v>December</v>
      </c>
      <c r="K1454" s="1">
        <f t="shared" si="178"/>
        <v>12</v>
      </c>
      <c r="L1454" s="1" t="str">
        <f t="shared" si="179"/>
        <v>2022</v>
      </c>
      <c r="M1454" s="1">
        <f t="shared" si="180"/>
        <v>52</v>
      </c>
      <c r="N1454" s="10">
        <f t="shared" si="181"/>
        <v>4</v>
      </c>
    </row>
    <row r="1455" spans="1:14" x14ac:dyDescent="0.25">
      <c r="A1455" s="7">
        <v>44919</v>
      </c>
      <c r="B1455" s="1" t="s">
        <v>13</v>
      </c>
      <c r="C1455" s="1" t="str">
        <f>VLOOKUP(B1455,Datos1!$F$1:$H$52,3,FALSE)</f>
        <v>Medium-sized business</v>
      </c>
      <c r="D1455" s="1" t="str">
        <f ca="1">VLOOKUP(IF(RANDBETWEEN(1,100)&lt;=60, 1, IF(RANDBETWEEN(1,100)&lt;=75, 2, 3)),Datos1!$B$62:$C$64,2,FALSE)</f>
        <v>FMCG</v>
      </c>
      <c r="E1455" s="1" t="str">
        <f ca="1">VLOOKUP(IF(RANDBETWEEN(1,100)&lt;=70, 1, IF(RANDBETWEEN(1,100)&lt;=70+10, 2, IF(RANDBETWEEN(1,100)&lt;=70+10+10, 3, IF(RANDBETWEEN(1,100)&lt;=70+10+10+10, 4, 5)))),Datos1!$B$66:$C$70,2,FALSE)</f>
        <v>Paid</v>
      </c>
      <c r="F1455" s="1" t="str">
        <f>VLOOKUP(B1455,Datos1!$F$1:$H$52,2,FALSE)</f>
        <v>Carolina del Norte</v>
      </c>
      <c r="G1455" s="8">
        <f t="shared" ca="1" si="182"/>
        <v>390101</v>
      </c>
      <c r="H1455" s="8">
        <f t="shared" ca="1" si="183"/>
        <v>136535.35</v>
      </c>
      <c r="I1455" s="9">
        <f t="shared" ca="1" si="176"/>
        <v>0.35</v>
      </c>
      <c r="J1455" s="1" t="str">
        <f t="shared" si="177"/>
        <v>December</v>
      </c>
      <c r="K1455" s="1">
        <f t="shared" si="178"/>
        <v>12</v>
      </c>
      <c r="L1455" s="1" t="str">
        <f t="shared" si="179"/>
        <v>2022</v>
      </c>
      <c r="M1455" s="1">
        <f t="shared" si="180"/>
        <v>52</v>
      </c>
      <c r="N1455" s="10">
        <f t="shared" si="181"/>
        <v>4</v>
      </c>
    </row>
    <row r="1456" spans="1:14" x14ac:dyDescent="0.25">
      <c r="A1456" s="7">
        <v>44920</v>
      </c>
      <c r="B1456" s="1" t="s">
        <v>55</v>
      </c>
      <c r="C1456" s="1" t="str">
        <f>VLOOKUP(B1456,Datos1!$F$1:$H$52,3,FALSE)</f>
        <v>Medium-sized business</v>
      </c>
      <c r="D1456" s="1" t="str">
        <f ca="1">VLOOKUP(IF(RANDBETWEEN(1,100)&lt;=60, 1, IF(RANDBETWEEN(1,100)&lt;=75, 2, 3)),Datos1!$B$62:$C$64,2,FALSE)</f>
        <v>FMCG</v>
      </c>
      <c r="E1456" s="1" t="str">
        <f ca="1">VLOOKUP(IF(RANDBETWEEN(1,100)&lt;=70, 1, IF(RANDBETWEEN(1,100)&lt;=70+10, 2, IF(RANDBETWEEN(1,100)&lt;=70+10+10, 3, IF(RANDBETWEEN(1,100)&lt;=70+10+10+10, 4, 5)))),Datos1!$B$66:$C$70,2,FALSE)</f>
        <v>Paid</v>
      </c>
      <c r="F1456" s="1" t="str">
        <f>VLOOKUP(B1456,Datos1!$F$1:$H$52,2,FALSE)</f>
        <v>Pensilvania</v>
      </c>
      <c r="G1456" s="8">
        <f t="shared" ca="1" si="182"/>
        <v>268275</v>
      </c>
      <c r="H1456" s="8">
        <f t="shared" ca="1" si="183"/>
        <v>115358.25</v>
      </c>
      <c r="I1456" s="9">
        <f t="shared" ca="1" si="176"/>
        <v>0.43</v>
      </c>
      <c r="J1456" s="1" t="str">
        <f t="shared" si="177"/>
        <v>December</v>
      </c>
      <c r="K1456" s="1">
        <f t="shared" si="178"/>
        <v>12</v>
      </c>
      <c r="L1456" s="1" t="str">
        <f t="shared" si="179"/>
        <v>2022</v>
      </c>
      <c r="M1456" s="1">
        <f t="shared" si="180"/>
        <v>52</v>
      </c>
      <c r="N1456" s="10">
        <f t="shared" si="181"/>
        <v>4</v>
      </c>
    </row>
    <row r="1457" spans="1:14" x14ac:dyDescent="0.25">
      <c r="A1457" s="7">
        <v>44921</v>
      </c>
      <c r="B1457" s="1" t="s">
        <v>54</v>
      </c>
      <c r="C1457" s="1" t="str">
        <f>VLOOKUP(B1457,Datos1!$F$1:$H$52,3,FALSE)</f>
        <v>Small business</v>
      </c>
      <c r="D1457" s="1" t="str">
        <f ca="1">VLOOKUP(IF(RANDBETWEEN(1,100)&lt;=60, 1, IF(RANDBETWEEN(1,100)&lt;=75, 2, 3)),Datos1!$B$62:$C$64,2,FALSE)</f>
        <v>FMCG</v>
      </c>
      <c r="E1457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1457" s="1" t="str">
        <f>VLOOKUP(B1457,Datos1!$F$1:$H$52,2,FALSE)</f>
        <v>Nueva York</v>
      </c>
      <c r="G1457" s="8">
        <f t="shared" ca="1" si="182"/>
        <v>77843</v>
      </c>
      <c r="H1457" s="8">
        <f t="shared" ca="1" si="183"/>
        <v>34250.92</v>
      </c>
      <c r="I1457" s="9">
        <f t="shared" ca="1" si="176"/>
        <v>0.44</v>
      </c>
      <c r="J1457" s="1" t="str">
        <f t="shared" si="177"/>
        <v>December</v>
      </c>
      <c r="K1457" s="1">
        <f t="shared" si="178"/>
        <v>12</v>
      </c>
      <c r="L1457" s="1" t="str">
        <f t="shared" si="179"/>
        <v>2022</v>
      </c>
      <c r="M1457" s="1">
        <f t="shared" si="180"/>
        <v>53</v>
      </c>
      <c r="N1457" s="10">
        <f t="shared" si="181"/>
        <v>4</v>
      </c>
    </row>
    <row r="1458" spans="1:14" x14ac:dyDescent="0.25">
      <c r="A1458" s="7">
        <v>44922</v>
      </c>
      <c r="B1458" s="1" t="s">
        <v>19</v>
      </c>
      <c r="C1458" s="1" t="str">
        <f>VLOOKUP(B1458,Datos1!$F$1:$H$52,3,FALSE)</f>
        <v>Corporation</v>
      </c>
      <c r="D1458" s="1" t="str">
        <f ca="1">VLOOKUP(IF(RANDBETWEEN(1,100)&lt;=60, 1, IF(RANDBETWEEN(1,100)&lt;=75, 2, 3)),Datos1!$B$62:$C$64,2,FALSE)</f>
        <v>Contract Manufacturing</v>
      </c>
      <c r="E1458" s="1" t="str">
        <f ca="1">VLOOKUP(IF(RANDBETWEEN(1,100)&lt;=70, 1, IF(RANDBETWEEN(1,100)&lt;=70+10, 2, IF(RANDBETWEEN(1,100)&lt;=70+10+10, 3, IF(RANDBETWEEN(1,100)&lt;=70+10+10+10, 4, 5)))),Datos1!$B$66:$C$70,2,FALSE)</f>
        <v>Paid</v>
      </c>
      <c r="F1458" s="1" t="str">
        <f>VLOOKUP(B1458,Datos1!$F$1:$H$52,2,FALSE)</f>
        <v>Virginia</v>
      </c>
      <c r="G1458" s="8">
        <f t="shared" ca="1" si="182"/>
        <v>1637074</v>
      </c>
      <c r="H1458" s="8">
        <f t="shared" ca="1" si="183"/>
        <v>523863.68</v>
      </c>
      <c r="I1458" s="9">
        <f t="shared" ca="1" si="176"/>
        <v>0.32</v>
      </c>
      <c r="J1458" s="1" t="str">
        <f t="shared" si="177"/>
        <v>December</v>
      </c>
      <c r="K1458" s="1">
        <f t="shared" si="178"/>
        <v>12</v>
      </c>
      <c r="L1458" s="1" t="str">
        <f t="shared" si="179"/>
        <v>2022</v>
      </c>
      <c r="M1458" s="1">
        <f t="shared" si="180"/>
        <v>53</v>
      </c>
      <c r="N1458" s="10">
        <f t="shared" si="181"/>
        <v>4</v>
      </c>
    </row>
    <row r="1459" spans="1:14" x14ac:dyDescent="0.25">
      <c r="A1459" s="7">
        <v>44923</v>
      </c>
      <c r="B1459" s="1" t="s">
        <v>25</v>
      </c>
      <c r="C1459" s="1" t="str">
        <f>VLOOKUP(B1459,Datos1!$F$1:$H$52,3,FALSE)</f>
        <v>Corporation</v>
      </c>
      <c r="D1459" s="1" t="str">
        <f ca="1">VLOOKUP(IF(RANDBETWEEN(1,100)&lt;=60, 1, IF(RANDBETWEEN(1,100)&lt;=75, 2, 3)),Datos1!$B$62:$C$64,2,FALSE)</f>
        <v>FMCG</v>
      </c>
      <c r="E1459" s="1" t="str">
        <f ca="1">VLOOKUP(IF(RANDBETWEEN(1,100)&lt;=70, 1, IF(RANDBETWEEN(1,100)&lt;=70+10, 2, IF(RANDBETWEEN(1,100)&lt;=70+10+10, 3, IF(RANDBETWEEN(1,100)&lt;=70+10+10+10, 4, 5)))),Datos1!$B$66:$C$70,2,FALSE)</f>
        <v>Paid</v>
      </c>
      <c r="F1459" s="1" t="str">
        <f>VLOOKUP(B1459,Datos1!$F$1:$H$52,2,FALSE)</f>
        <v>Míchigan</v>
      </c>
      <c r="G1459" s="8">
        <f t="shared" ca="1" si="182"/>
        <v>1281472</v>
      </c>
      <c r="H1459" s="8">
        <f t="shared" ca="1" si="183"/>
        <v>448515.19999999995</v>
      </c>
      <c r="I1459" s="9">
        <f t="shared" ca="1" si="176"/>
        <v>0.35</v>
      </c>
      <c r="J1459" s="1" t="str">
        <f t="shared" si="177"/>
        <v>December</v>
      </c>
      <c r="K1459" s="1">
        <f t="shared" si="178"/>
        <v>12</v>
      </c>
      <c r="L1459" s="1" t="str">
        <f t="shared" si="179"/>
        <v>2022</v>
      </c>
      <c r="M1459" s="1">
        <f t="shared" si="180"/>
        <v>53</v>
      </c>
      <c r="N1459" s="10">
        <f t="shared" si="181"/>
        <v>4</v>
      </c>
    </row>
    <row r="1460" spans="1:14" x14ac:dyDescent="0.25">
      <c r="A1460" s="7">
        <v>44924</v>
      </c>
      <c r="B1460" s="1" t="s">
        <v>42</v>
      </c>
      <c r="C1460" s="1" t="str">
        <f>VLOOKUP(B1460,Datos1!$F$1:$H$52,3,FALSE)</f>
        <v>Corporation</v>
      </c>
      <c r="D1460" s="1" t="str">
        <f ca="1">VLOOKUP(IF(RANDBETWEEN(1,100)&lt;=60, 1, IF(RANDBETWEEN(1,100)&lt;=75, 2, 3)),Datos1!$B$62:$C$64,2,FALSE)</f>
        <v>FMCG</v>
      </c>
      <c r="E1460" s="1" t="str">
        <f ca="1">VLOOKUP(IF(RANDBETWEEN(1,100)&lt;=70, 1, IF(RANDBETWEEN(1,100)&lt;=70+10, 2, IF(RANDBETWEEN(1,100)&lt;=70+10+10, 3, IF(RANDBETWEEN(1,100)&lt;=70+10+10+10, 4, 5)))),Datos1!$B$66:$C$70,2,FALSE)</f>
        <v>Paid</v>
      </c>
      <c r="F1460" s="1" t="str">
        <f>VLOOKUP(B1460,Datos1!$F$1:$H$52,2,FALSE)</f>
        <v>Wisconsin</v>
      </c>
      <c r="G1460" s="8">
        <f t="shared" ca="1" si="182"/>
        <v>1601626</v>
      </c>
      <c r="H1460" s="8">
        <f t="shared" ca="1" si="183"/>
        <v>640650.4</v>
      </c>
      <c r="I1460" s="9">
        <f t="shared" ca="1" si="176"/>
        <v>0.4</v>
      </c>
      <c r="J1460" s="1" t="str">
        <f t="shared" si="177"/>
        <v>December</v>
      </c>
      <c r="K1460" s="1">
        <f t="shared" si="178"/>
        <v>12</v>
      </c>
      <c r="L1460" s="1" t="str">
        <f t="shared" si="179"/>
        <v>2022</v>
      </c>
      <c r="M1460" s="1">
        <f t="shared" si="180"/>
        <v>53</v>
      </c>
      <c r="N1460" s="10">
        <f t="shared" si="181"/>
        <v>4</v>
      </c>
    </row>
    <row r="1461" spans="1:14" x14ac:dyDescent="0.25">
      <c r="A1461" s="7">
        <v>44925</v>
      </c>
      <c r="B1461" s="1" t="s">
        <v>53</v>
      </c>
      <c r="C1461" s="1" t="str">
        <f>VLOOKUP(B1461,Datos1!$F$1:$H$52,3,FALSE)</f>
        <v>Medium-sized business</v>
      </c>
      <c r="D1461" s="1" t="str">
        <f ca="1">VLOOKUP(IF(RANDBETWEEN(1,100)&lt;=60, 1, IF(RANDBETWEEN(1,100)&lt;=75, 2, 3)),Datos1!$B$62:$C$64,2,FALSE)</f>
        <v>Contract Manufacturing</v>
      </c>
      <c r="E1461" s="1" t="str">
        <f ca="1">VLOOKUP(IF(RANDBETWEEN(1,100)&lt;=70, 1, IF(RANDBETWEEN(1,100)&lt;=70+10, 2, IF(RANDBETWEEN(1,100)&lt;=70+10+10, 3, IF(RANDBETWEEN(1,100)&lt;=70+10+10+10, 4, 5)))),Datos1!$B$66:$C$70,2,FALSE)</f>
        <v>Overdue</v>
      </c>
      <c r="F1461" s="1" t="str">
        <f>VLOOKUP(B1461,Datos1!$F$1:$H$52,2,FALSE)</f>
        <v>Florida</v>
      </c>
      <c r="G1461" s="8">
        <f t="shared" ca="1" si="182"/>
        <v>281000</v>
      </c>
      <c r="H1461" s="8">
        <f t="shared" ca="1" si="183"/>
        <v>103970</v>
      </c>
      <c r="I1461" s="9">
        <f t="shared" ca="1" si="176"/>
        <v>0.37</v>
      </c>
      <c r="J1461" s="1" t="str">
        <f t="shared" si="177"/>
        <v>December</v>
      </c>
      <c r="K1461" s="1">
        <f t="shared" si="178"/>
        <v>12</v>
      </c>
      <c r="L1461" s="1" t="str">
        <f t="shared" si="179"/>
        <v>2022</v>
      </c>
      <c r="M1461" s="1">
        <f t="shared" si="180"/>
        <v>53</v>
      </c>
      <c r="N1461" s="10">
        <f t="shared" si="181"/>
        <v>4</v>
      </c>
    </row>
    <row r="1462" spans="1:14" x14ac:dyDescent="0.25">
      <c r="A1462" s="7">
        <v>44926</v>
      </c>
      <c r="B1462" s="1" t="s">
        <v>51</v>
      </c>
      <c r="C1462" s="1" t="str">
        <f>VLOOKUP(B1462,Datos1!$F$1:$H$52,3,FALSE)</f>
        <v>Corporation</v>
      </c>
      <c r="D1462" s="1" t="str">
        <f ca="1">VLOOKUP(IF(RANDBETWEEN(1,100)&lt;=60, 1, IF(RANDBETWEEN(1,100)&lt;=75, 2, 3)),Datos1!$B$62:$C$64,2,FALSE)</f>
        <v>FMCG</v>
      </c>
      <c r="E1462" s="1" t="str">
        <f ca="1">VLOOKUP(IF(RANDBETWEEN(1,100)&lt;=70, 1, IF(RANDBETWEEN(1,100)&lt;=70+10, 2, IF(RANDBETWEEN(1,100)&lt;=70+10+10, 3, IF(RANDBETWEEN(1,100)&lt;=70+10+10+10, 4, 5)))),Datos1!$B$66:$C$70,2,FALSE)</f>
        <v>Paid</v>
      </c>
      <c r="F1462" s="1" t="str">
        <f>VLOOKUP(B1462,Datos1!$F$1:$H$52,2,FALSE)</f>
        <v>California</v>
      </c>
      <c r="G1462" s="8">
        <f t="shared" ca="1" si="182"/>
        <v>975535</v>
      </c>
      <c r="H1462" s="8">
        <f t="shared" ca="1" si="183"/>
        <v>624342.4</v>
      </c>
      <c r="I1462" s="9">
        <f t="shared" ca="1" si="176"/>
        <v>0.64</v>
      </c>
      <c r="J1462" s="1" t="str">
        <f t="shared" si="177"/>
        <v>December</v>
      </c>
      <c r="K1462" s="1">
        <f t="shared" si="178"/>
        <v>12</v>
      </c>
      <c r="L1462" s="1" t="str">
        <f t="shared" si="179"/>
        <v>2022</v>
      </c>
      <c r="M1462" s="1">
        <f t="shared" si="180"/>
        <v>53</v>
      </c>
      <c r="N1462" s="10">
        <f t="shared" si="181"/>
        <v>4</v>
      </c>
    </row>
    <row r="1463" spans="1:14" x14ac:dyDescent="0.25">
      <c r="A1463" s="7">
        <v>44927</v>
      </c>
      <c r="B1463" s="1" t="s">
        <v>45</v>
      </c>
      <c r="C1463" s="1" t="str">
        <f>VLOOKUP(B1463,Datos1!$F$1:$H$52,3,FALSE)</f>
        <v>Small business</v>
      </c>
      <c r="D1463" s="1" t="str">
        <f ca="1">VLOOKUP(IF(RANDBETWEEN(1,100)&lt;=60, 1, IF(RANDBETWEEN(1,100)&lt;=75, 2, 3)),Datos1!$B$62:$C$64,2,FALSE)</f>
        <v>Contract Manufacturing</v>
      </c>
      <c r="E1463" s="1" t="str">
        <f ca="1">VLOOKUP(IF(RANDBETWEEN(1,100)&lt;=70, 1, IF(RANDBETWEEN(1,100)&lt;=70+10, 2, IF(RANDBETWEEN(1,100)&lt;=70+10+10, 3, IF(RANDBETWEEN(1,100)&lt;=70+10+10+10, 4, 5)))),Datos1!$B$66:$C$70,2,FALSE)</f>
        <v>Paid</v>
      </c>
      <c r="F1463" s="1" t="str">
        <f>VLOOKUP(B1463,Datos1!$F$1:$H$52,2,FALSE)</f>
        <v>Massachusetts</v>
      </c>
      <c r="G1463" s="8">
        <f t="shared" ca="1" si="182"/>
        <v>163896</v>
      </c>
      <c r="H1463" s="8">
        <f t="shared" ca="1" si="183"/>
        <v>54085.68</v>
      </c>
      <c r="I1463" s="9">
        <f t="shared" ca="1" si="176"/>
        <v>0.33</v>
      </c>
      <c r="J1463" s="1" t="str">
        <f t="shared" si="177"/>
        <v>January</v>
      </c>
      <c r="K1463" s="1">
        <f t="shared" si="178"/>
        <v>1</v>
      </c>
      <c r="L1463" s="1" t="str">
        <f t="shared" si="179"/>
        <v>2023</v>
      </c>
      <c r="M1463" s="1">
        <f t="shared" si="180"/>
        <v>1</v>
      </c>
      <c r="N1463" s="10">
        <f t="shared" si="181"/>
        <v>1</v>
      </c>
    </row>
    <row r="1464" spans="1:14" x14ac:dyDescent="0.25">
      <c r="A1464" s="7">
        <v>44928</v>
      </c>
      <c r="B1464" s="1" t="s">
        <v>38</v>
      </c>
      <c r="C1464" s="1" t="str">
        <f>VLOOKUP(B1464,Datos1!$F$1:$H$52,3,FALSE)</f>
        <v>Small business</v>
      </c>
      <c r="D1464" s="1" t="str">
        <f ca="1">VLOOKUP(IF(RANDBETWEEN(1,100)&lt;=60, 1, IF(RANDBETWEEN(1,100)&lt;=75, 2, 3)),Datos1!$B$62:$C$64,2,FALSE)</f>
        <v>FMCG</v>
      </c>
      <c r="E1464" s="1" t="str">
        <f ca="1">VLOOKUP(IF(RANDBETWEEN(1,100)&lt;=70, 1, IF(RANDBETWEEN(1,100)&lt;=70+10, 2, IF(RANDBETWEEN(1,100)&lt;=70+10+10, 3, IF(RANDBETWEEN(1,100)&lt;=70+10+10+10, 4, 5)))),Datos1!$B$66:$C$70,2,FALSE)</f>
        <v>Paid</v>
      </c>
      <c r="F1464" s="1" t="str">
        <f>VLOOKUP(B1464,Datos1!$F$1:$H$52,2,FALSE)</f>
        <v>Tennessee</v>
      </c>
      <c r="G1464" s="8">
        <f t="shared" ca="1" si="182"/>
        <v>161237</v>
      </c>
      <c r="H1464" s="8">
        <f t="shared" ca="1" si="183"/>
        <v>88680.35</v>
      </c>
      <c r="I1464" s="9">
        <f t="shared" ca="1" si="176"/>
        <v>0.55000000000000004</v>
      </c>
      <c r="J1464" s="1" t="str">
        <f t="shared" si="177"/>
        <v>January</v>
      </c>
      <c r="K1464" s="1">
        <f t="shared" si="178"/>
        <v>1</v>
      </c>
      <c r="L1464" s="1" t="str">
        <f t="shared" si="179"/>
        <v>2023</v>
      </c>
      <c r="M1464" s="1">
        <f t="shared" si="180"/>
        <v>2</v>
      </c>
      <c r="N1464" s="10">
        <f t="shared" si="181"/>
        <v>1</v>
      </c>
    </row>
    <row r="1465" spans="1:14" x14ac:dyDescent="0.25">
      <c r="A1465" s="7">
        <v>44929</v>
      </c>
      <c r="B1465" s="1" t="s">
        <v>44</v>
      </c>
      <c r="C1465" s="1" t="str">
        <f>VLOOKUP(B1465,Datos1!$F$1:$H$52,3,FALSE)</f>
        <v>Corporation</v>
      </c>
      <c r="D1465" s="1" t="str">
        <f ca="1">VLOOKUP(IF(RANDBETWEEN(1,100)&lt;=60, 1, IF(RANDBETWEEN(1,100)&lt;=75, 2, 3)),Datos1!$B$62:$C$64,2,FALSE)</f>
        <v>FMCG</v>
      </c>
      <c r="E1465" s="1" t="str">
        <f ca="1">VLOOKUP(IF(RANDBETWEEN(1,100)&lt;=70, 1, IF(RANDBETWEEN(1,100)&lt;=70+10, 2, IF(RANDBETWEEN(1,100)&lt;=70+10+10, 3, IF(RANDBETWEEN(1,100)&lt;=70+10+10+10, 4, 5)))),Datos1!$B$66:$C$70,2,FALSE)</f>
        <v>Paid</v>
      </c>
      <c r="F1465" s="1" t="str">
        <f>VLOOKUP(B1465,Datos1!$F$1:$H$52,2,FALSE)</f>
        <v>Arizona</v>
      </c>
      <c r="G1465" s="8">
        <f t="shared" ca="1" si="182"/>
        <v>1256903</v>
      </c>
      <c r="H1465" s="8">
        <f t="shared" ca="1" si="183"/>
        <v>816986.95000000007</v>
      </c>
      <c r="I1465" s="9">
        <f t="shared" ca="1" si="176"/>
        <v>0.65</v>
      </c>
      <c r="J1465" s="1" t="str">
        <f t="shared" si="177"/>
        <v>January</v>
      </c>
      <c r="K1465" s="1">
        <f t="shared" si="178"/>
        <v>1</v>
      </c>
      <c r="L1465" s="1" t="str">
        <f t="shared" si="179"/>
        <v>2023</v>
      </c>
      <c r="M1465" s="1">
        <f t="shared" si="180"/>
        <v>2</v>
      </c>
      <c r="N1465" s="10">
        <f t="shared" si="181"/>
        <v>1</v>
      </c>
    </row>
    <row r="1466" spans="1:14" x14ac:dyDescent="0.25">
      <c r="A1466" s="7">
        <v>44930</v>
      </c>
      <c r="B1466" s="1" t="s">
        <v>41</v>
      </c>
      <c r="C1466" s="1" t="str">
        <f>VLOOKUP(B1466,Datos1!$F$1:$H$52,3,FALSE)</f>
        <v>Medium-sized business</v>
      </c>
      <c r="D1466" s="1" t="str">
        <f ca="1">VLOOKUP(IF(RANDBETWEEN(1,100)&lt;=60, 1, IF(RANDBETWEEN(1,100)&lt;=75, 2, 3)),Datos1!$B$62:$C$64,2,FALSE)</f>
        <v>FMCG</v>
      </c>
      <c r="E1466" s="1" t="str">
        <f ca="1">VLOOKUP(IF(RANDBETWEEN(1,100)&lt;=70, 1, IF(RANDBETWEEN(1,100)&lt;=70+10, 2, IF(RANDBETWEEN(1,100)&lt;=70+10+10, 3, IF(RANDBETWEEN(1,100)&lt;=70+10+10+10, 4, 5)))),Datos1!$B$66:$C$70,2,FALSE)</f>
        <v>Paid</v>
      </c>
      <c r="F1466" s="1" t="str">
        <f>VLOOKUP(B1466,Datos1!$F$1:$H$52,2,FALSE)</f>
        <v>Maryland</v>
      </c>
      <c r="G1466" s="8">
        <f t="shared" ca="1" si="182"/>
        <v>308284</v>
      </c>
      <c r="H1466" s="8">
        <f t="shared" ca="1" si="183"/>
        <v>120230.76000000001</v>
      </c>
      <c r="I1466" s="9">
        <f t="shared" ca="1" si="176"/>
        <v>0.39</v>
      </c>
      <c r="J1466" s="1" t="str">
        <f t="shared" si="177"/>
        <v>January</v>
      </c>
      <c r="K1466" s="1">
        <f t="shared" si="178"/>
        <v>1</v>
      </c>
      <c r="L1466" s="1" t="str">
        <f t="shared" si="179"/>
        <v>2023</v>
      </c>
      <c r="M1466" s="1">
        <f t="shared" si="180"/>
        <v>2</v>
      </c>
      <c r="N1466" s="10">
        <f t="shared" si="181"/>
        <v>1</v>
      </c>
    </row>
    <row r="1467" spans="1:14" x14ac:dyDescent="0.25">
      <c r="A1467" s="7">
        <v>44931</v>
      </c>
      <c r="B1467" s="1" t="s">
        <v>60</v>
      </c>
      <c r="C1467" s="1" t="str">
        <f>VLOOKUP(B1467,Datos1!$F$1:$H$52,3,FALSE)</f>
        <v>Medium-sized business</v>
      </c>
      <c r="D1467" s="1" t="str">
        <f ca="1">VLOOKUP(IF(RANDBETWEEN(1,100)&lt;=60, 1, IF(RANDBETWEEN(1,100)&lt;=75, 2, 3)),Datos1!$B$62:$C$64,2,FALSE)</f>
        <v>Contract Manufacturing</v>
      </c>
      <c r="E1467" s="1" t="str">
        <f ca="1">VLOOKUP(IF(RANDBETWEEN(1,100)&lt;=70, 1, IF(RANDBETWEEN(1,100)&lt;=70+10, 2, IF(RANDBETWEEN(1,100)&lt;=70+10+10, 3, IF(RANDBETWEEN(1,100)&lt;=70+10+10+10, 4, 5)))),Datos1!$B$66:$C$70,2,FALSE)</f>
        <v>Paid</v>
      </c>
      <c r="F1467" s="1" t="str">
        <f>VLOOKUP(B1467,Datos1!$F$1:$H$52,2,FALSE)</f>
        <v>Virginia</v>
      </c>
      <c r="G1467" s="8">
        <f t="shared" ca="1" si="182"/>
        <v>477704</v>
      </c>
      <c r="H1467" s="8">
        <f t="shared" ca="1" si="183"/>
        <v>105094.88</v>
      </c>
      <c r="I1467" s="9">
        <f t="shared" ca="1" si="176"/>
        <v>0.22</v>
      </c>
      <c r="J1467" s="1" t="str">
        <f t="shared" si="177"/>
        <v>January</v>
      </c>
      <c r="K1467" s="1">
        <f t="shared" si="178"/>
        <v>1</v>
      </c>
      <c r="L1467" s="1" t="str">
        <f t="shared" si="179"/>
        <v>2023</v>
      </c>
      <c r="M1467" s="1">
        <f t="shared" si="180"/>
        <v>2</v>
      </c>
      <c r="N1467" s="10">
        <f t="shared" si="181"/>
        <v>1</v>
      </c>
    </row>
    <row r="1468" spans="1:14" x14ac:dyDescent="0.25">
      <c r="A1468" s="7">
        <v>44932</v>
      </c>
      <c r="B1468" s="1" t="s">
        <v>62</v>
      </c>
      <c r="C1468" s="1" t="str">
        <f>VLOOKUP(B1468,Datos1!$F$1:$H$52,3,FALSE)</f>
        <v>Corporation</v>
      </c>
      <c r="D1468" s="1" t="str">
        <f ca="1">VLOOKUP(IF(RANDBETWEEN(1,100)&lt;=60, 1, IF(RANDBETWEEN(1,100)&lt;=75, 2, 3)),Datos1!$B$62:$C$64,2,FALSE)</f>
        <v>FMCG</v>
      </c>
      <c r="E146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68" s="1" t="str">
        <f>VLOOKUP(B1468,Datos1!$F$1:$H$52,2,FALSE)</f>
        <v>Arizona</v>
      </c>
      <c r="G1468" s="8">
        <f t="shared" ca="1" si="182"/>
        <v>642676</v>
      </c>
      <c r="H1468" s="8">
        <f t="shared" ca="1" si="183"/>
        <v>347045.04000000004</v>
      </c>
      <c r="I1468" s="9">
        <f t="shared" ca="1" si="176"/>
        <v>0.54</v>
      </c>
      <c r="J1468" s="1" t="str">
        <f t="shared" si="177"/>
        <v>January</v>
      </c>
      <c r="K1468" s="1">
        <f t="shared" si="178"/>
        <v>1</v>
      </c>
      <c r="L1468" s="1" t="str">
        <f t="shared" si="179"/>
        <v>2023</v>
      </c>
      <c r="M1468" s="1">
        <f t="shared" si="180"/>
        <v>2</v>
      </c>
      <c r="N1468" s="10">
        <f t="shared" si="181"/>
        <v>1</v>
      </c>
    </row>
    <row r="1469" spans="1:14" x14ac:dyDescent="0.25">
      <c r="A1469" s="7">
        <v>44933</v>
      </c>
      <c r="B1469" s="1" t="s">
        <v>44</v>
      </c>
      <c r="C1469" s="1" t="str">
        <f>VLOOKUP(B1469,Datos1!$F$1:$H$52,3,FALSE)</f>
        <v>Corporation</v>
      </c>
      <c r="D1469" s="1" t="str">
        <f ca="1">VLOOKUP(IF(RANDBETWEEN(1,100)&lt;=60, 1, IF(RANDBETWEEN(1,100)&lt;=75, 2, 3)),Datos1!$B$62:$C$64,2,FALSE)</f>
        <v>Industrial cereal products</v>
      </c>
      <c r="E1469" s="1" t="str">
        <f ca="1">VLOOKUP(IF(RANDBETWEEN(1,100)&lt;=70, 1, IF(RANDBETWEEN(1,100)&lt;=70+10, 2, IF(RANDBETWEEN(1,100)&lt;=70+10+10, 3, IF(RANDBETWEEN(1,100)&lt;=70+10+10+10, 4, 5)))),Datos1!$B$66:$C$70,2,FALSE)</f>
        <v>Paid</v>
      </c>
      <c r="F1469" s="1" t="str">
        <f>VLOOKUP(B1469,Datos1!$F$1:$H$52,2,FALSE)</f>
        <v>Arizona</v>
      </c>
      <c r="G1469" s="8">
        <f t="shared" ca="1" si="182"/>
        <v>831560</v>
      </c>
      <c r="H1469" s="8">
        <f t="shared" ca="1" si="183"/>
        <v>282730.40000000002</v>
      </c>
      <c r="I1469" s="9">
        <f t="shared" ca="1" si="176"/>
        <v>0.34</v>
      </c>
      <c r="J1469" s="1" t="str">
        <f t="shared" si="177"/>
        <v>January</v>
      </c>
      <c r="K1469" s="1">
        <f t="shared" si="178"/>
        <v>1</v>
      </c>
      <c r="L1469" s="1" t="str">
        <f t="shared" si="179"/>
        <v>2023</v>
      </c>
      <c r="M1469" s="1">
        <f t="shared" si="180"/>
        <v>2</v>
      </c>
      <c r="N1469" s="10">
        <f t="shared" si="181"/>
        <v>1</v>
      </c>
    </row>
    <row r="1470" spans="1:14" x14ac:dyDescent="0.25">
      <c r="A1470" s="7">
        <v>44934</v>
      </c>
      <c r="B1470" s="1" t="s">
        <v>10</v>
      </c>
      <c r="C1470" s="1" t="str">
        <f>VLOOKUP(B1470,Datos1!$F$1:$H$52,3,FALSE)</f>
        <v>Corporation</v>
      </c>
      <c r="D1470" s="1" t="str">
        <f ca="1">VLOOKUP(IF(RANDBETWEEN(1,100)&lt;=60, 1, IF(RANDBETWEEN(1,100)&lt;=75, 2, 3)),Datos1!$B$62:$C$64,2,FALSE)</f>
        <v>FMCG</v>
      </c>
      <c r="E1470" s="1" t="str">
        <f ca="1">VLOOKUP(IF(RANDBETWEEN(1,100)&lt;=70, 1, IF(RANDBETWEEN(1,100)&lt;=70+10, 2, IF(RANDBETWEEN(1,100)&lt;=70+10+10, 3, IF(RANDBETWEEN(1,100)&lt;=70+10+10+10, 4, 5)))),Datos1!$B$66:$C$70,2,FALSE)</f>
        <v>Paid</v>
      </c>
      <c r="F1470" s="1" t="str">
        <f>VLOOKUP(B1470,Datos1!$F$1:$H$52,2,FALSE)</f>
        <v>Texas</v>
      </c>
      <c r="G1470" s="8">
        <f t="shared" ca="1" si="182"/>
        <v>887765</v>
      </c>
      <c r="H1470" s="8">
        <f t="shared" ca="1" si="183"/>
        <v>435004.85</v>
      </c>
      <c r="I1470" s="9">
        <f t="shared" ca="1" si="176"/>
        <v>0.49</v>
      </c>
      <c r="J1470" s="1" t="str">
        <f t="shared" si="177"/>
        <v>January</v>
      </c>
      <c r="K1470" s="1">
        <f t="shared" si="178"/>
        <v>1</v>
      </c>
      <c r="L1470" s="1" t="str">
        <f t="shared" si="179"/>
        <v>2023</v>
      </c>
      <c r="M1470" s="1">
        <f t="shared" si="180"/>
        <v>2</v>
      </c>
      <c r="N1470" s="10">
        <f t="shared" si="181"/>
        <v>1</v>
      </c>
    </row>
    <row r="1471" spans="1:14" x14ac:dyDescent="0.25">
      <c r="A1471" s="7">
        <v>44935</v>
      </c>
      <c r="B1471" s="1" t="s">
        <v>61</v>
      </c>
      <c r="C1471" s="1" t="str">
        <f>VLOOKUP(B1471,Datos1!$F$1:$H$52,3,FALSE)</f>
        <v>Corporation</v>
      </c>
      <c r="D1471" s="1" t="str">
        <f ca="1">VLOOKUP(IF(RANDBETWEEN(1,100)&lt;=60, 1, IF(RANDBETWEEN(1,100)&lt;=75, 2, 3)),Datos1!$B$62:$C$64,2,FALSE)</f>
        <v>FMCG</v>
      </c>
      <c r="E147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71" s="1" t="str">
        <f>VLOOKUP(B1471,Datos1!$F$1:$H$52,2,FALSE)</f>
        <v>Washington</v>
      </c>
      <c r="G1471" s="8">
        <f t="shared" ca="1" si="182"/>
        <v>640875</v>
      </c>
      <c r="H1471" s="8">
        <f t="shared" ca="1" si="183"/>
        <v>326846.25</v>
      </c>
      <c r="I1471" s="9">
        <f t="shared" ca="1" si="176"/>
        <v>0.51</v>
      </c>
      <c r="J1471" s="1" t="str">
        <f t="shared" si="177"/>
        <v>January</v>
      </c>
      <c r="K1471" s="1">
        <f t="shared" si="178"/>
        <v>1</v>
      </c>
      <c r="L1471" s="1" t="str">
        <f t="shared" si="179"/>
        <v>2023</v>
      </c>
      <c r="M1471" s="1">
        <f t="shared" si="180"/>
        <v>3</v>
      </c>
      <c r="N1471" s="10">
        <f t="shared" si="181"/>
        <v>1</v>
      </c>
    </row>
    <row r="1472" spans="1:14" x14ac:dyDescent="0.25">
      <c r="A1472" s="7">
        <v>44936</v>
      </c>
      <c r="B1472" s="1" t="s">
        <v>32</v>
      </c>
      <c r="C1472" s="1" t="str">
        <f>VLOOKUP(B1472,Datos1!$F$1:$H$52,3,FALSE)</f>
        <v>Corporation</v>
      </c>
      <c r="D1472" s="1" t="str">
        <f ca="1">VLOOKUP(IF(RANDBETWEEN(1,100)&lt;=60, 1, IF(RANDBETWEEN(1,100)&lt;=75, 2, 3)),Datos1!$B$62:$C$64,2,FALSE)</f>
        <v>FMCG</v>
      </c>
      <c r="E1472" s="1" t="str">
        <f ca="1">VLOOKUP(IF(RANDBETWEEN(1,100)&lt;=70, 1, IF(RANDBETWEEN(1,100)&lt;=70+10, 2, IF(RANDBETWEEN(1,100)&lt;=70+10+10, 3, IF(RANDBETWEEN(1,100)&lt;=70+10+10+10, 4, 5)))),Datos1!$B$66:$C$70,2,FALSE)</f>
        <v>Paid</v>
      </c>
      <c r="F1472" s="1" t="str">
        <f>VLOOKUP(B1472,Datos1!$F$1:$H$52,2,FALSE)</f>
        <v>Ohio</v>
      </c>
      <c r="G1472" s="8">
        <f t="shared" ca="1" si="182"/>
        <v>609005</v>
      </c>
      <c r="H1472" s="8">
        <f t="shared" ca="1" si="183"/>
        <v>237511.95</v>
      </c>
      <c r="I1472" s="9">
        <f t="shared" ca="1" si="176"/>
        <v>0.39</v>
      </c>
      <c r="J1472" s="1" t="str">
        <f t="shared" si="177"/>
        <v>January</v>
      </c>
      <c r="K1472" s="1">
        <f t="shared" si="178"/>
        <v>1</v>
      </c>
      <c r="L1472" s="1" t="str">
        <f t="shared" si="179"/>
        <v>2023</v>
      </c>
      <c r="M1472" s="1">
        <f t="shared" si="180"/>
        <v>3</v>
      </c>
      <c r="N1472" s="10">
        <f t="shared" si="181"/>
        <v>1</v>
      </c>
    </row>
    <row r="1473" spans="1:14" x14ac:dyDescent="0.25">
      <c r="A1473" s="7">
        <v>44937</v>
      </c>
      <c r="B1473" s="1" t="s">
        <v>61</v>
      </c>
      <c r="C1473" s="1" t="str">
        <f>VLOOKUP(B1473,Datos1!$F$1:$H$52,3,FALSE)</f>
        <v>Corporation</v>
      </c>
      <c r="D1473" s="1" t="str">
        <f ca="1">VLOOKUP(IF(RANDBETWEEN(1,100)&lt;=60, 1, IF(RANDBETWEEN(1,100)&lt;=75, 2, 3)),Datos1!$B$62:$C$64,2,FALSE)</f>
        <v>Contract Manufacturing</v>
      </c>
      <c r="E1473" s="1" t="str">
        <f ca="1">VLOOKUP(IF(RANDBETWEEN(1,100)&lt;=70, 1, IF(RANDBETWEEN(1,100)&lt;=70+10, 2, IF(RANDBETWEEN(1,100)&lt;=70+10+10, 3, IF(RANDBETWEEN(1,100)&lt;=70+10+10+10, 4, 5)))),Datos1!$B$66:$C$70,2,FALSE)</f>
        <v>Paid</v>
      </c>
      <c r="F1473" s="1" t="str">
        <f>VLOOKUP(B1473,Datos1!$F$1:$H$52,2,FALSE)</f>
        <v>Washington</v>
      </c>
      <c r="G1473" s="8">
        <f t="shared" ca="1" si="182"/>
        <v>639394</v>
      </c>
      <c r="H1473" s="8">
        <f t="shared" ca="1" si="183"/>
        <v>230181.84</v>
      </c>
      <c r="I1473" s="9">
        <f t="shared" ca="1" si="176"/>
        <v>0.36</v>
      </c>
      <c r="J1473" s="1" t="str">
        <f t="shared" si="177"/>
        <v>January</v>
      </c>
      <c r="K1473" s="1">
        <f t="shared" si="178"/>
        <v>1</v>
      </c>
      <c r="L1473" s="1" t="str">
        <f t="shared" si="179"/>
        <v>2023</v>
      </c>
      <c r="M1473" s="1">
        <f t="shared" si="180"/>
        <v>3</v>
      </c>
      <c r="N1473" s="10">
        <f t="shared" si="181"/>
        <v>1</v>
      </c>
    </row>
    <row r="1474" spans="1:14" x14ac:dyDescent="0.25">
      <c r="A1474" s="7">
        <v>44938</v>
      </c>
      <c r="B1474" s="1" t="s">
        <v>48</v>
      </c>
      <c r="C1474" s="1" t="str">
        <f>VLOOKUP(B1474,Datos1!$F$1:$H$52,3,FALSE)</f>
        <v>Corporation</v>
      </c>
      <c r="D1474" s="1" t="str">
        <f ca="1">VLOOKUP(IF(RANDBETWEEN(1,100)&lt;=60, 1, IF(RANDBETWEEN(1,100)&lt;=75, 2, 3)),Datos1!$B$62:$C$64,2,FALSE)</f>
        <v>Contract Manufacturing</v>
      </c>
      <c r="E1474" s="1" t="str">
        <f ca="1">VLOOKUP(IF(RANDBETWEEN(1,100)&lt;=70, 1, IF(RANDBETWEEN(1,100)&lt;=70+10, 2, IF(RANDBETWEEN(1,100)&lt;=70+10+10, 3, IF(RANDBETWEEN(1,100)&lt;=70+10+10+10, 4, 5)))),Datos1!$B$66:$C$70,2,FALSE)</f>
        <v>Paid</v>
      </c>
      <c r="F1474" s="1" t="str">
        <f>VLOOKUP(B1474,Datos1!$F$1:$H$52,2,FALSE)</f>
        <v>California</v>
      </c>
      <c r="G1474" s="8">
        <f t="shared" ca="1" si="182"/>
        <v>1690939</v>
      </c>
      <c r="H1474" s="8">
        <f t="shared" ca="1" si="183"/>
        <v>524191.08999999997</v>
      </c>
      <c r="I1474" s="9">
        <f t="shared" ref="I1474:I1537" ca="1" si="184">IF(D1474="FMCG",(RANDBETWEEN(35,65)/100),IF(D1474="Industrial cereal products",(RANDBETWEEN(15,35)/100),(RANDBETWEEN(20,40)/100)))</f>
        <v>0.31</v>
      </c>
      <c r="J1474" s="1" t="str">
        <f t="shared" ref="J1474:J1537" si="185">IF(TEXT(A1474,"MMMM")="enero","January",IF(TEXT(A1474,"MMMM")="febrero","February",IF(TEXT(A1474,"MMMM")="marzo","March",IF(TEXT(A1474,"MMMM")="abril","April",
IF(TEXT(A1474,"MMMM")="mayo","May",IF(TEXT(A1474,"MMMM")="junio","June",IF(TEXT(A1474,"MMMM")="julio","July",IF(TEXT(A1474,"MMMM")="agosto","August",
IF(TEXT(A1474,"MMMM")="Septiembre","September",IF(TEXT(A1474,"MMMM")="Octubre","October",IF(TEXT(A1474,"MMMM")="noviembre","November","December")))))))))))</f>
        <v>January</v>
      </c>
      <c r="K1474" s="1">
        <f t="shared" ref="K1474:K1537" si="186">MONTH(A1474)</f>
        <v>1</v>
      </c>
      <c r="L1474" s="1" t="str">
        <f t="shared" ref="L1474:L1537" si="187">TEXT(A1474,"AAAA")</f>
        <v>2023</v>
      </c>
      <c r="M1474" s="1">
        <f t="shared" ref="M1474:M1537" si="188">WEEKNUM(A1474,2)</f>
        <v>3</v>
      </c>
      <c r="N1474" s="10">
        <f t="shared" ref="N1474:N1537" si="189">INT((MONTH(A1474)-1)/3)+1</f>
        <v>1</v>
      </c>
    </row>
    <row r="1475" spans="1:14" x14ac:dyDescent="0.25">
      <c r="A1475" s="7">
        <v>44939</v>
      </c>
      <c r="B1475" s="1" t="s">
        <v>28</v>
      </c>
      <c r="C1475" s="1" t="str">
        <f>VLOOKUP(B1475,Datos1!$F$1:$H$52,3,FALSE)</f>
        <v>Corporation</v>
      </c>
      <c r="D1475" s="1" t="str">
        <f ca="1">VLOOKUP(IF(RANDBETWEEN(1,100)&lt;=60, 1, IF(RANDBETWEEN(1,100)&lt;=75, 2, 3)),Datos1!$B$62:$C$64,2,FALSE)</f>
        <v>FMCG</v>
      </c>
      <c r="E147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75" s="1" t="str">
        <f>VLOOKUP(B1475,Datos1!$F$1:$H$52,2,FALSE)</f>
        <v>Texas</v>
      </c>
      <c r="G1475" s="8">
        <f t="shared" ref="G1475:G1538" ca="1" si="190">IF(C1475="Small business",RANDBETWEEN(70000,250000),IF(C1475="Medium-sized business",RANDBETWEEN(250000,500000),RANDBETWEEN(500000,1800000)))</f>
        <v>1311678</v>
      </c>
      <c r="H1475" s="8">
        <f t="shared" ref="H1475:H1538" ca="1" si="191">G1475*I1475</f>
        <v>524671.20000000007</v>
      </c>
      <c r="I1475" s="9">
        <f t="shared" ca="1" si="184"/>
        <v>0.4</v>
      </c>
      <c r="J1475" s="1" t="str">
        <f t="shared" si="185"/>
        <v>January</v>
      </c>
      <c r="K1475" s="1">
        <f t="shared" si="186"/>
        <v>1</v>
      </c>
      <c r="L1475" s="1" t="str">
        <f t="shared" si="187"/>
        <v>2023</v>
      </c>
      <c r="M1475" s="1">
        <f t="shared" si="188"/>
        <v>3</v>
      </c>
      <c r="N1475" s="10">
        <f t="shared" si="189"/>
        <v>1</v>
      </c>
    </row>
    <row r="1476" spans="1:14" x14ac:dyDescent="0.25">
      <c r="A1476" s="7">
        <v>44940</v>
      </c>
      <c r="B1476" s="1" t="s">
        <v>52</v>
      </c>
      <c r="C1476" s="1" t="str">
        <f>VLOOKUP(B1476,Datos1!$F$1:$H$52,3,FALSE)</f>
        <v>Corporation</v>
      </c>
      <c r="D1476" s="1" t="str">
        <f ca="1">VLOOKUP(IF(RANDBETWEEN(1,100)&lt;=60, 1, IF(RANDBETWEEN(1,100)&lt;=75, 2, 3)),Datos1!$B$62:$C$64,2,FALSE)</f>
        <v>FMCG</v>
      </c>
      <c r="E1476" s="1" t="str">
        <f ca="1">VLOOKUP(IF(RANDBETWEEN(1,100)&lt;=70, 1, IF(RANDBETWEEN(1,100)&lt;=70+10, 2, IF(RANDBETWEEN(1,100)&lt;=70+10+10, 3, IF(RANDBETWEEN(1,100)&lt;=70+10+10+10, 4, 5)))),Datos1!$B$66:$C$70,2,FALSE)</f>
        <v>Paid</v>
      </c>
      <c r="F1476" s="1" t="str">
        <f>VLOOKUP(B1476,Datos1!$F$1:$H$52,2,FALSE)</f>
        <v>Texas</v>
      </c>
      <c r="G1476" s="8">
        <f t="shared" ca="1" si="190"/>
        <v>1135692</v>
      </c>
      <c r="H1476" s="8">
        <f t="shared" ca="1" si="191"/>
        <v>522418.32</v>
      </c>
      <c r="I1476" s="9">
        <f t="shared" ca="1" si="184"/>
        <v>0.46</v>
      </c>
      <c r="J1476" s="1" t="str">
        <f t="shared" si="185"/>
        <v>January</v>
      </c>
      <c r="K1476" s="1">
        <f t="shared" si="186"/>
        <v>1</v>
      </c>
      <c r="L1476" s="1" t="str">
        <f t="shared" si="187"/>
        <v>2023</v>
      </c>
      <c r="M1476" s="1">
        <f t="shared" si="188"/>
        <v>3</v>
      </c>
      <c r="N1476" s="10">
        <f t="shared" si="189"/>
        <v>1</v>
      </c>
    </row>
    <row r="1477" spans="1:14" x14ac:dyDescent="0.25">
      <c r="A1477" s="7">
        <v>44941</v>
      </c>
      <c r="B1477" s="1" t="s">
        <v>37</v>
      </c>
      <c r="C1477" s="1" t="str">
        <f>VLOOKUP(B1477,Datos1!$F$1:$H$52,3,FALSE)</f>
        <v>Small business</v>
      </c>
      <c r="D1477" s="1" t="str">
        <f ca="1">VLOOKUP(IF(RANDBETWEEN(1,100)&lt;=60, 1, IF(RANDBETWEEN(1,100)&lt;=75, 2, 3)),Datos1!$B$62:$C$64,2,FALSE)</f>
        <v>FMCG</v>
      </c>
      <c r="E1477" s="1" t="str">
        <f ca="1">VLOOKUP(IF(RANDBETWEEN(1,100)&lt;=70, 1, IF(RANDBETWEEN(1,100)&lt;=70+10, 2, IF(RANDBETWEEN(1,100)&lt;=70+10+10, 3, IF(RANDBETWEEN(1,100)&lt;=70+10+10+10, 4, 5)))),Datos1!$B$66:$C$70,2,FALSE)</f>
        <v>Paid</v>
      </c>
      <c r="F1477" s="1" t="str">
        <f>VLOOKUP(B1477,Datos1!$F$1:$H$52,2,FALSE)</f>
        <v>Massachusetts</v>
      </c>
      <c r="G1477" s="8">
        <f t="shared" ca="1" si="190"/>
        <v>219194</v>
      </c>
      <c r="H1477" s="8">
        <f t="shared" ca="1" si="191"/>
        <v>85485.66</v>
      </c>
      <c r="I1477" s="9">
        <f t="shared" ca="1" si="184"/>
        <v>0.39</v>
      </c>
      <c r="J1477" s="1" t="str">
        <f t="shared" si="185"/>
        <v>January</v>
      </c>
      <c r="K1477" s="1">
        <f t="shared" si="186"/>
        <v>1</v>
      </c>
      <c r="L1477" s="1" t="str">
        <f t="shared" si="187"/>
        <v>2023</v>
      </c>
      <c r="M1477" s="1">
        <f t="shared" si="188"/>
        <v>3</v>
      </c>
      <c r="N1477" s="10">
        <f t="shared" si="189"/>
        <v>1</v>
      </c>
    </row>
    <row r="1478" spans="1:14" x14ac:dyDescent="0.25">
      <c r="A1478" s="7">
        <v>44942</v>
      </c>
      <c r="B1478" s="1" t="s">
        <v>43</v>
      </c>
      <c r="C1478" s="1" t="str">
        <f>VLOOKUP(B1478,Datos1!$F$1:$H$52,3,FALSE)</f>
        <v>Corporation</v>
      </c>
      <c r="D1478" s="1" t="str">
        <f ca="1">VLOOKUP(IF(RANDBETWEEN(1,100)&lt;=60, 1, IF(RANDBETWEEN(1,100)&lt;=75, 2, 3)),Datos1!$B$62:$C$64,2,FALSE)</f>
        <v>FMCG</v>
      </c>
      <c r="E1478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1478" s="1" t="str">
        <f>VLOOKUP(B1478,Datos1!$F$1:$H$52,2,FALSE)</f>
        <v>Massachusetts</v>
      </c>
      <c r="G1478" s="8">
        <f t="shared" ca="1" si="190"/>
        <v>1527612</v>
      </c>
      <c r="H1478" s="8">
        <f t="shared" ca="1" si="191"/>
        <v>855462.72000000009</v>
      </c>
      <c r="I1478" s="9">
        <f t="shared" ca="1" si="184"/>
        <v>0.56000000000000005</v>
      </c>
      <c r="J1478" s="1" t="str">
        <f t="shared" si="185"/>
        <v>January</v>
      </c>
      <c r="K1478" s="1">
        <f t="shared" si="186"/>
        <v>1</v>
      </c>
      <c r="L1478" s="1" t="str">
        <f t="shared" si="187"/>
        <v>2023</v>
      </c>
      <c r="M1478" s="1">
        <f t="shared" si="188"/>
        <v>4</v>
      </c>
      <c r="N1478" s="10">
        <f t="shared" si="189"/>
        <v>1</v>
      </c>
    </row>
    <row r="1479" spans="1:14" x14ac:dyDescent="0.25">
      <c r="A1479" s="7">
        <v>44943</v>
      </c>
      <c r="B1479" s="1" t="s">
        <v>62</v>
      </c>
      <c r="C1479" s="1" t="str">
        <f>VLOOKUP(B1479,Datos1!$F$1:$H$52,3,FALSE)</f>
        <v>Corporation</v>
      </c>
      <c r="D1479" s="1" t="str">
        <f ca="1">VLOOKUP(IF(RANDBETWEEN(1,100)&lt;=60, 1, IF(RANDBETWEEN(1,100)&lt;=75, 2, 3)),Datos1!$B$62:$C$64,2,FALSE)</f>
        <v>FMCG</v>
      </c>
      <c r="E1479" s="1" t="str">
        <f ca="1">VLOOKUP(IF(RANDBETWEEN(1,100)&lt;=70, 1, IF(RANDBETWEEN(1,100)&lt;=70+10, 2, IF(RANDBETWEEN(1,100)&lt;=70+10+10, 3, IF(RANDBETWEEN(1,100)&lt;=70+10+10+10, 4, 5)))),Datos1!$B$66:$C$70,2,FALSE)</f>
        <v>Overdue</v>
      </c>
      <c r="F1479" s="1" t="str">
        <f>VLOOKUP(B1479,Datos1!$F$1:$H$52,2,FALSE)</f>
        <v>Arizona</v>
      </c>
      <c r="G1479" s="8">
        <f t="shared" ca="1" si="190"/>
        <v>1460018</v>
      </c>
      <c r="H1479" s="8">
        <f t="shared" ca="1" si="191"/>
        <v>949011.70000000007</v>
      </c>
      <c r="I1479" s="9">
        <f t="shared" ca="1" si="184"/>
        <v>0.65</v>
      </c>
      <c r="J1479" s="1" t="str">
        <f t="shared" si="185"/>
        <v>January</v>
      </c>
      <c r="K1479" s="1">
        <f t="shared" si="186"/>
        <v>1</v>
      </c>
      <c r="L1479" s="1" t="str">
        <f t="shared" si="187"/>
        <v>2023</v>
      </c>
      <c r="M1479" s="1">
        <f t="shared" si="188"/>
        <v>4</v>
      </c>
      <c r="N1479" s="10">
        <f t="shared" si="189"/>
        <v>1</v>
      </c>
    </row>
    <row r="1480" spans="1:14" x14ac:dyDescent="0.25">
      <c r="A1480" s="7">
        <v>44944</v>
      </c>
      <c r="B1480" s="1" t="s">
        <v>39</v>
      </c>
      <c r="C1480" s="1" t="str">
        <f>VLOOKUP(B1480,Datos1!$F$1:$H$52,3,FALSE)</f>
        <v>Corporation</v>
      </c>
      <c r="D1480" s="1" t="str">
        <f ca="1">VLOOKUP(IF(RANDBETWEEN(1,100)&lt;=60, 1, IF(RANDBETWEEN(1,100)&lt;=75, 2, 3)),Datos1!$B$62:$C$64,2,FALSE)</f>
        <v>FMCG</v>
      </c>
      <c r="E1480" s="1" t="str">
        <f ca="1">VLOOKUP(IF(RANDBETWEEN(1,100)&lt;=70, 1, IF(RANDBETWEEN(1,100)&lt;=70+10, 2, IF(RANDBETWEEN(1,100)&lt;=70+10+10, 3, IF(RANDBETWEEN(1,100)&lt;=70+10+10+10, 4, 5)))),Datos1!$B$66:$C$70,2,FALSE)</f>
        <v>Paid</v>
      </c>
      <c r="F1480" s="1" t="str">
        <f>VLOOKUP(B1480,Datos1!$F$1:$H$52,2,FALSE)</f>
        <v>Misuri</v>
      </c>
      <c r="G1480" s="8">
        <f t="shared" ca="1" si="190"/>
        <v>1369023</v>
      </c>
      <c r="H1480" s="8">
        <f t="shared" ca="1" si="191"/>
        <v>684511.5</v>
      </c>
      <c r="I1480" s="9">
        <f t="shared" ca="1" si="184"/>
        <v>0.5</v>
      </c>
      <c r="J1480" s="1" t="str">
        <f t="shared" si="185"/>
        <v>January</v>
      </c>
      <c r="K1480" s="1">
        <f t="shared" si="186"/>
        <v>1</v>
      </c>
      <c r="L1480" s="1" t="str">
        <f t="shared" si="187"/>
        <v>2023</v>
      </c>
      <c r="M1480" s="1">
        <f t="shared" si="188"/>
        <v>4</v>
      </c>
      <c r="N1480" s="10">
        <f t="shared" si="189"/>
        <v>1</v>
      </c>
    </row>
    <row r="1481" spans="1:14" x14ac:dyDescent="0.25">
      <c r="A1481" s="7">
        <v>44945</v>
      </c>
      <c r="B1481" s="1" t="s">
        <v>12</v>
      </c>
      <c r="C1481" s="1" t="str">
        <f>VLOOKUP(B1481,Datos1!$F$1:$H$52,3,FALSE)</f>
        <v>Corporation</v>
      </c>
      <c r="D1481" s="1" t="str">
        <f ca="1">VLOOKUP(IF(RANDBETWEEN(1,100)&lt;=60, 1, IF(RANDBETWEEN(1,100)&lt;=75, 2, 3)),Datos1!$B$62:$C$64,2,FALSE)</f>
        <v>FMCG</v>
      </c>
      <c r="E148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81" s="1" t="str">
        <f>VLOOKUP(B1481,Datos1!$F$1:$H$52,2,FALSE)</f>
        <v>Washington</v>
      </c>
      <c r="G1481" s="8">
        <f t="shared" ca="1" si="190"/>
        <v>1511814</v>
      </c>
      <c r="H1481" s="8">
        <f t="shared" ca="1" si="191"/>
        <v>710552.58</v>
      </c>
      <c r="I1481" s="9">
        <f t="shared" ca="1" si="184"/>
        <v>0.47</v>
      </c>
      <c r="J1481" s="1" t="str">
        <f t="shared" si="185"/>
        <v>January</v>
      </c>
      <c r="K1481" s="1">
        <f t="shared" si="186"/>
        <v>1</v>
      </c>
      <c r="L1481" s="1" t="str">
        <f t="shared" si="187"/>
        <v>2023</v>
      </c>
      <c r="M1481" s="1">
        <f t="shared" si="188"/>
        <v>4</v>
      </c>
      <c r="N1481" s="10">
        <f t="shared" si="189"/>
        <v>1</v>
      </c>
    </row>
    <row r="1482" spans="1:14" x14ac:dyDescent="0.25">
      <c r="A1482" s="7">
        <v>44946</v>
      </c>
      <c r="B1482" s="1" t="s">
        <v>58</v>
      </c>
      <c r="C1482" s="1" t="str">
        <f>VLOOKUP(B1482,Datos1!$F$1:$H$52,3,FALSE)</f>
        <v>Corporation</v>
      </c>
      <c r="D1482" s="1" t="str">
        <f ca="1">VLOOKUP(IF(RANDBETWEEN(1,100)&lt;=60, 1, IF(RANDBETWEEN(1,100)&lt;=75, 2, 3)),Datos1!$B$62:$C$64,2,FALSE)</f>
        <v>FMCG</v>
      </c>
      <c r="E1482" s="1" t="str">
        <f ca="1">VLOOKUP(IF(RANDBETWEEN(1,100)&lt;=70, 1, IF(RANDBETWEEN(1,100)&lt;=70+10, 2, IF(RANDBETWEEN(1,100)&lt;=70+10+10, 3, IF(RANDBETWEEN(1,100)&lt;=70+10+10+10, 4, 5)))),Datos1!$B$66:$C$70,2,FALSE)</f>
        <v>Paid</v>
      </c>
      <c r="F1482" s="1" t="str">
        <f>VLOOKUP(B1482,Datos1!$F$1:$H$52,2,FALSE)</f>
        <v>Míchigan</v>
      </c>
      <c r="G1482" s="8">
        <f t="shared" ca="1" si="190"/>
        <v>773868</v>
      </c>
      <c r="H1482" s="8">
        <f t="shared" ca="1" si="191"/>
        <v>286331.15999999997</v>
      </c>
      <c r="I1482" s="9">
        <f t="shared" ca="1" si="184"/>
        <v>0.37</v>
      </c>
      <c r="J1482" s="1" t="str">
        <f t="shared" si="185"/>
        <v>January</v>
      </c>
      <c r="K1482" s="1">
        <f t="shared" si="186"/>
        <v>1</v>
      </c>
      <c r="L1482" s="1" t="str">
        <f t="shared" si="187"/>
        <v>2023</v>
      </c>
      <c r="M1482" s="1">
        <f t="shared" si="188"/>
        <v>4</v>
      </c>
      <c r="N1482" s="10">
        <f t="shared" si="189"/>
        <v>1</v>
      </c>
    </row>
    <row r="1483" spans="1:14" x14ac:dyDescent="0.25">
      <c r="A1483" s="7">
        <v>44947</v>
      </c>
      <c r="B1483" s="1" t="s">
        <v>49</v>
      </c>
      <c r="C1483" s="1" t="str">
        <f>VLOOKUP(B1483,Datos1!$F$1:$H$52,3,FALSE)</f>
        <v>Corporation</v>
      </c>
      <c r="D1483" s="1" t="str">
        <f ca="1">VLOOKUP(IF(RANDBETWEEN(1,100)&lt;=60, 1, IF(RANDBETWEEN(1,100)&lt;=75, 2, 3)),Datos1!$B$62:$C$64,2,FALSE)</f>
        <v>FMCG</v>
      </c>
      <c r="E1483" s="1" t="str">
        <f ca="1">VLOOKUP(IF(RANDBETWEEN(1,100)&lt;=70, 1, IF(RANDBETWEEN(1,100)&lt;=70+10, 2, IF(RANDBETWEEN(1,100)&lt;=70+10+10, 3, IF(RANDBETWEEN(1,100)&lt;=70+10+10+10, 4, 5)))),Datos1!$B$66:$C$70,2,FALSE)</f>
        <v>Paid</v>
      </c>
      <c r="F1483" s="1" t="str">
        <f>VLOOKUP(B1483,Datos1!$F$1:$H$52,2,FALSE)</f>
        <v>Texas</v>
      </c>
      <c r="G1483" s="8">
        <f t="shared" ca="1" si="190"/>
        <v>938232</v>
      </c>
      <c r="H1483" s="8">
        <f t="shared" ca="1" si="191"/>
        <v>553556.88</v>
      </c>
      <c r="I1483" s="9">
        <f t="shared" ca="1" si="184"/>
        <v>0.59</v>
      </c>
      <c r="J1483" s="1" t="str">
        <f t="shared" si="185"/>
        <v>January</v>
      </c>
      <c r="K1483" s="1">
        <f t="shared" si="186"/>
        <v>1</v>
      </c>
      <c r="L1483" s="1" t="str">
        <f t="shared" si="187"/>
        <v>2023</v>
      </c>
      <c r="M1483" s="1">
        <f t="shared" si="188"/>
        <v>4</v>
      </c>
      <c r="N1483" s="10">
        <f t="shared" si="189"/>
        <v>1</v>
      </c>
    </row>
    <row r="1484" spans="1:14" x14ac:dyDescent="0.25">
      <c r="A1484" s="7">
        <v>44948</v>
      </c>
      <c r="B1484" s="1" t="s">
        <v>25</v>
      </c>
      <c r="C1484" s="1" t="str">
        <f>VLOOKUP(B1484,Datos1!$F$1:$H$52,3,FALSE)</f>
        <v>Corporation</v>
      </c>
      <c r="D1484" s="1" t="str">
        <f ca="1">VLOOKUP(IF(RANDBETWEEN(1,100)&lt;=60, 1, IF(RANDBETWEEN(1,100)&lt;=75, 2, 3)),Datos1!$B$62:$C$64,2,FALSE)</f>
        <v>FMCG</v>
      </c>
      <c r="E1484" s="1" t="str">
        <f ca="1">VLOOKUP(IF(RANDBETWEEN(1,100)&lt;=70, 1, IF(RANDBETWEEN(1,100)&lt;=70+10, 2, IF(RANDBETWEEN(1,100)&lt;=70+10+10, 3, IF(RANDBETWEEN(1,100)&lt;=70+10+10+10, 4, 5)))),Datos1!$B$66:$C$70,2,FALSE)</f>
        <v>Paid</v>
      </c>
      <c r="F1484" s="1" t="str">
        <f>VLOOKUP(B1484,Datos1!$F$1:$H$52,2,FALSE)</f>
        <v>Míchigan</v>
      </c>
      <c r="G1484" s="8">
        <f t="shared" ca="1" si="190"/>
        <v>1162755</v>
      </c>
      <c r="H1484" s="8">
        <f t="shared" ca="1" si="191"/>
        <v>744163.20000000007</v>
      </c>
      <c r="I1484" s="9">
        <f t="shared" ca="1" si="184"/>
        <v>0.64</v>
      </c>
      <c r="J1484" s="1" t="str">
        <f t="shared" si="185"/>
        <v>January</v>
      </c>
      <c r="K1484" s="1">
        <f t="shared" si="186"/>
        <v>1</v>
      </c>
      <c r="L1484" s="1" t="str">
        <f t="shared" si="187"/>
        <v>2023</v>
      </c>
      <c r="M1484" s="1">
        <f t="shared" si="188"/>
        <v>4</v>
      </c>
      <c r="N1484" s="10">
        <f t="shared" si="189"/>
        <v>1</v>
      </c>
    </row>
    <row r="1485" spans="1:14" x14ac:dyDescent="0.25">
      <c r="A1485" s="7">
        <v>44949</v>
      </c>
      <c r="B1485" s="1" t="s">
        <v>31</v>
      </c>
      <c r="C1485" s="1" t="str">
        <f>VLOOKUP(B1485,Datos1!$F$1:$H$52,3,FALSE)</f>
        <v>Small business</v>
      </c>
      <c r="D1485" s="1" t="str">
        <f ca="1">VLOOKUP(IF(RANDBETWEEN(1,100)&lt;=60, 1, IF(RANDBETWEEN(1,100)&lt;=75, 2, 3)),Datos1!$B$62:$C$64,2,FALSE)</f>
        <v>FMCG</v>
      </c>
      <c r="E1485" s="1" t="str">
        <f ca="1">VLOOKUP(IF(RANDBETWEEN(1,100)&lt;=70, 1, IF(RANDBETWEEN(1,100)&lt;=70+10, 2, IF(RANDBETWEEN(1,100)&lt;=70+10+10, 3, IF(RANDBETWEEN(1,100)&lt;=70+10+10+10, 4, 5)))),Datos1!$B$66:$C$70,2,FALSE)</f>
        <v>Paid</v>
      </c>
      <c r="F1485" s="1" t="str">
        <f>VLOOKUP(B1485,Datos1!$F$1:$H$52,2,FALSE)</f>
        <v>Georgia</v>
      </c>
      <c r="G1485" s="8">
        <f t="shared" ca="1" si="190"/>
        <v>152103</v>
      </c>
      <c r="H1485" s="8">
        <f t="shared" ca="1" si="191"/>
        <v>59320.170000000006</v>
      </c>
      <c r="I1485" s="9">
        <f t="shared" ca="1" si="184"/>
        <v>0.39</v>
      </c>
      <c r="J1485" s="1" t="str">
        <f t="shared" si="185"/>
        <v>January</v>
      </c>
      <c r="K1485" s="1">
        <f t="shared" si="186"/>
        <v>1</v>
      </c>
      <c r="L1485" s="1" t="str">
        <f t="shared" si="187"/>
        <v>2023</v>
      </c>
      <c r="M1485" s="1">
        <f t="shared" si="188"/>
        <v>5</v>
      </c>
      <c r="N1485" s="10">
        <f t="shared" si="189"/>
        <v>1</v>
      </c>
    </row>
    <row r="1486" spans="1:14" x14ac:dyDescent="0.25">
      <c r="A1486" s="7">
        <v>44950</v>
      </c>
      <c r="B1486" s="1" t="s">
        <v>6</v>
      </c>
      <c r="C1486" s="1" t="str">
        <f>VLOOKUP(B1486,Datos1!$F$1:$H$52,3,FALSE)</f>
        <v>Corporation</v>
      </c>
      <c r="D1486" s="1" t="str">
        <f ca="1">VLOOKUP(IF(RANDBETWEEN(1,100)&lt;=60, 1, IF(RANDBETWEEN(1,100)&lt;=75, 2, 3)),Datos1!$B$62:$C$64,2,FALSE)</f>
        <v>FMCG</v>
      </c>
      <c r="E148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86" s="1" t="str">
        <f>VLOOKUP(B1486,Datos1!$F$1:$H$52,2,FALSE)</f>
        <v>Washington</v>
      </c>
      <c r="G1486" s="8">
        <f t="shared" ca="1" si="190"/>
        <v>731591</v>
      </c>
      <c r="H1486" s="8">
        <f t="shared" ca="1" si="191"/>
        <v>292636.40000000002</v>
      </c>
      <c r="I1486" s="9">
        <f t="shared" ca="1" si="184"/>
        <v>0.4</v>
      </c>
      <c r="J1486" s="1" t="str">
        <f t="shared" si="185"/>
        <v>January</v>
      </c>
      <c r="K1486" s="1">
        <f t="shared" si="186"/>
        <v>1</v>
      </c>
      <c r="L1486" s="1" t="str">
        <f t="shared" si="187"/>
        <v>2023</v>
      </c>
      <c r="M1486" s="1">
        <f t="shared" si="188"/>
        <v>5</v>
      </c>
      <c r="N1486" s="10">
        <f t="shared" si="189"/>
        <v>1</v>
      </c>
    </row>
    <row r="1487" spans="1:14" x14ac:dyDescent="0.25">
      <c r="A1487" s="7">
        <v>44951</v>
      </c>
      <c r="B1487" s="1" t="s">
        <v>13</v>
      </c>
      <c r="C1487" s="1" t="str">
        <f>VLOOKUP(B1487,Datos1!$F$1:$H$52,3,FALSE)</f>
        <v>Medium-sized business</v>
      </c>
      <c r="D1487" s="1" t="str">
        <f ca="1">VLOOKUP(IF(RANDBETWEEN(1,100)&lt;=60, 1, IF(RANDBETWEEN(1,100)&lt;=75, 2, 3)),Datos1!$B$62:$C$64,2,FALSE)</f>
        <v>FMCG</v>
      </c>
      <c r="E148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87" s="1" t="str">
        <f>VLOOKUP(B1487,Datos1!$F$1:$H$52,2,FALSE)</f>
        <v>Carolina del Norte</v>
      </c>
      <c r="G1487" s="8">
        <f t="shared" ca="1" si="190"/>
        <v>296413</v>
      </c>
      <c r="H1487" s="8">
        <f t="shared" ca="1" si="191"/>
        <v>142278.24</v>
      </c>
      <c r="I1487" s="9">
        <f t="shared" ca="1" si="184"/>
        <v>0.48</v>
      </c>
      <c r="J1487" s="1" t="str">
        <f t="shared" si="185"/>
        <v>January</v>
      </c>
      <c r="K1487" s="1">
        <f t="shared" si="186"/>
        <v>1</v>
      </c>
      <c r="L1487" s="1" t="str">
        <f t="shared" si="187"/>
        <v>2023</v>
      </c>
      <c r="M1487" s="1">
        <f t="shared" si="188"/>
        <v>5</v>
      </c>
      <c r="N1487" s="10">
        <f t="shared" si="189"/>
        <v>1</v>
      </c>
    </row>
    <row r="1488" spans="1:14" x14ac:dyDescent="0.25">
      <c r="A1488" s="7">
        <v>44952</v>
      </c>
      <c r="B1488" s="1" t="s">
        <v>31</v>
      </c>
      <c r="C1488" s="1" t="str">
        <f>VLOOKUP(B1488,Datos1!$F$1:$H$52,3,FALSE)</f>
        <v>Small business</v>
      </c>
      <c r="D1488" s="1" t="str">
        <f ca="1">VLOOKUP(IF(RANDBETWEEN(1,100)&lt;=60, 1, IF(RANDBETWEEN(1,100)&lt;=75, 2, 3)),Datos1!$B$62:$C$64,2,FALSE)</f>
        <v>FMCG</v>
      </c>
      <c r="E1488" s="1" t="str">
        <f ca="1">VLOOKUP(IF(RANDBETWEEN(1,100)&lt;=70, 1, IF(RANDBETWEEN(1,100)&lt;=70+10, 2, IF(RANDBETWEEN(1,100)&lt;=70+10+10, 3, IF(RANDBETWEEN(1,100)&lt;=70+10+10+10, 4, 5)))),Datos1!$B$66:$C$70,2,FALSE)</f>
        <v>Paid</v>
      </c>
      <c r="F1488" s="1" t="str">
        <f>VLOOKUP(B1488,Datos1!$F$1:$H$52,2,FALSE)</f>
        <v>Georgia</v>
      </c>
      <c r="G1488" s="8">
        <f t="shared" ca="1" si="190"/>
        <v>102979</v>
      </c>
      <c r="H1488" s="8">
        <f t="shared" ca="1" si="191"/>
        <v>45310.76</v>
      </c>
      <c r="I1488" s="9">
        <f t="shared" ca="1" si="184"/>
        <v>0.44</v>
      </c>
      <c r="J1488" s="1" t="str">
        <f t="shared" si="185"/>
        <v>January</v>
      </c>
      <c r="K1488" s="1">
        <f t="shared" si="186"/>
        <v>1</v>
      </c>
      <c r="L1488" s="1" t="str">
        <f t="shared" si="187"/>
        <v>2023</v>
      </c>
      <c r="M1488" s="1">
        <f t="shared" si="188"/>
        <v>5</v>
      </c>
      <c r="N1488" s="10">
        <f t="shared" si="189"/>
        <v>1</v>
      </c>
    </row>
    <row r="1489" spans="1:14" x14ac:dyDescent="0.25">
      <c r="A1489" s="7">
        <v>44953</v>
      </c>
      <c r="B1489" s="1" t="s">
        <v>41</v>
      </c>
      <c r="C1489" s="1" t="str">
        <f>VLOOKUP(B1489,Datos1!$F$1:$H$52,3,FALSE)</f>
        <v>Medium-sized business</v>
      </c>
      <c r="D1489" s="1" t="str">
        <f ca="1">VLOOKUP(IF(RANDBETWEEN(1,100)&lt;=60, 1, IF(RANDBETWEEN(1,100)&lt;=75, 2, 3)),Datos1!$B$62:$C$64,2,FALSE)</f>
        <v>FMCG</v>
      </c>
      <c r="E1489" s="1" t="str">
        <f ca="1">VLOOKUP(IF(RANDBETWEEN(1,100)&lt;=70, 1, IF(RANDBETWEEN(1,100)&lt;=70+10, 2, IF(RANDBETWEEN(1,100)&lt;=70+10+10, 3, IF(RANDBETWEEN(1,100)&lt;=70+10+10+10, 4, 5)))),Datos1!$B$66:$C$70,2,FALSE)</f>
        <v>Paid</v>
      </c>
      <c r="F1489" s="1" t="str">
        <f>VLOOKUP(B1489,Datos1!$F$1:$H$52,2,FALSE)</f>
        <v>Maryland</v>
      </c>
      <c r="G1489" s="8">
        <f t="shared" ca="1" si="190"/>
        <v>421417</v>
      </c>
      <c r="H1489" s="8">
        <f t="shared" ca="1" si="191"/>
        <v>269706.88</v>
      </c>
      <c r="I1489" s="9">
        <f t="shared" ca="1" si="184"/>
        <v>0.64</v>
      </c>
      <c r="J1489" s="1" t="str">
        <f t="shared" si="185"/>
        <v>January</v>
      </c>
      <c r="K1489" s="1">
        <f t="shared" si="186"/>
        <v>1</v>
      </c>
      <c r="L1489" s="1" t="str">
        <f t="shared" si="187"/>
        <v>2023</v>
      </c>
      <c r="M1489" s="1">
        <f t="shared" si="188"/>
        <v>5</v>
      </c>
      <c r="N1489" s="10">
        <f t="shared" si="189"/>
        <v>1</v>
      </c>
    </row>
    <row r="1490" spans="1:14" x14ac:dyDescent="0.25">
      <c r="A1490" s="7">
        <v>44954</v>
      </c>
      <c r="B1490" s="1" t="s">
        <v>27</v>
      </c>
      <c r="C1490" s="1" t="str">
        <f>VLOOKUP(B1490,Datos1!$F$1:$H$52,3,FALSE)</f>
        <v>Corporation</v>
      </c>
      <c r="D1490" s="1" t="str">
        <f ca="1">VLOOKUP(IF(RANDBETWEEN(1,100)&lt;=60, 1, IF(RANDBETWEEN(1,100)&lt;=75, 2, 3)),Datos1!$B$62:$C$64,2,FALSE)</f>
        <v>FMCG</v>
      </c>
      <c r="E1490" s="1" t="str">
        <f ca="1">VLOOKUP(IF(RANDBETWEEN(1,100)&lt;=70, 1, IF(RANDBETWEEN(1,100)&lt;=70+10, 2, IF(RANDBETWEEN(1,100)&lt;=70+10+10, 3, IF(RANDBETWEEN(1,100)&lt;=70+10+10+10, 4, 5)))),Datos1!$B$66:$C$70,2,FALSE)</f>
        <v>Paid</v>
      </c>
      <c r="F1490" s="1" t="str">
        <f>VLOOKUP(B1490,Datos1!$F$1:$H$52,2,FALSE)</f>
        <v>Virginia</v>
      </c>
      <c r="G1490" s="8">
        <f t="shared" ca="1" si="190"/>
        <v>1048693</v>
      </c>
      <c r="H1490" s="8">
        <f t="shared" ca="1" si="191"/>
        <v>377529.48</v>
      </c>
      <c r="I1490" s="9">
        <f t="shared" ca="1" si="184"/>
        <v>0.36</v>
      </c>
      <c r="J1490" s="1" t="str">
        <f t="shared" si="185"/>
        <v>January</v>
      </c>
      <c r="K1490" s="1">
        <f t="shared" si="186"/>
        <v>1</v>
      </c>
      <c r="L1490" s="1" t="str">
        <f t="shared" si="187"/>
        <v>2023</v>
      </c>
      <c r="M1490" s="1">
        <f t="shared" si="188"/>
        <v>5</v>
      </c>
      <c r="N1490" s="10">
        <f t="shared" si="189"/>
        <v>1</v>
      </c>
    </row>
    <row r="1491" spans="1:14" x14ac:dyDescent="0.25">
      <c r="A1491" s="7">
        <v>44955</v>
      </c>
      <c r="B1491" s="1" t="s">
        <v>51</v>
      </c>
      <c r="C1491" s="1" t="str">
        <f>VLOOKUP(B1491,Datos1!$F$1:$H$52,3,FALSE)</f>
        <v>Corporation</v>
      </c>
      <c r="D1491" s="1" t="str">
        <f ca="1">VLOOKUP(IF(RANDBETWEEN(1,100)&lt;=60, 1, IF(RANDBETWEEN(1,100)&lt;=75, 2, 3)),Datos1!$B$62:$C$64,2,FALSE)</f>
        <v>Contract Manufacturing</v>
      </c>
      <c r="E149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91" s="1" t="str">
        <f>VLOOKUP(B1491,Datos1!$F$1:$H$52,2,FALSE)</f>
        <v>California</v>
      </c>
      <c r="G1491" s="8">
        <f t="shared" ca="1" si="190"/>
        <v>1621543</v>
      </c>
      <c r="H1491" s="8">
        <f t="shared" ca="1" si="191"/>
        <v>648617.20000000007</v>
      </c>
      <c r="I1491" s="9">
        <f t="shared" ca="1" si="184"/>
        <v>0.4</v>
      </c>
      <c r="J1491" s="1" t="str">
        <f t="shared" si="185"/>
        <v>January</v>
      </c>
      <c r="K1491" s="1">
        <f t="shared" si="186"/>
        <v>1</v>
      </c>
      <c r="L1491" s="1" t="str">
        <f t="shared" si="187"/>
        <v>2023</v>
      </c>
      <c r="M1491" s="1">
        <f t="shared" si="188"/>
        <v>5</v>
      </c>
      <c r="N1491" s="10">
        <f t="shared" si="189"/>
        <v>1</v>
      </c>
    </row>
    <row r="1492" spans="1:14" x14ac:dyDescent="0.25">
      <c r="A1492" s="7">
        <v>44956</v>
      </c>
      <c r="B1492" s="1" t="s">
        <v>35</v>
      </c>
      <c r="C1492" s="1" t="str">
        <f>VLOOKUP(B1492,Datos1!$F$1:$H$52,3,FALSE)</f>
        <v>Medium-sized business</v>
      </c>
      <c r="D1492" s="1" t="str">
        <f ca="1">VLOOKUP(IF(RANDBETWEEN(1,100)&lt;=60, 1, IF(RANDBETWEEN(1,100)&lt;=75, 2, 3)),Datos1!$B$62:$C$64,2,FALSE)</f>
        <v>Contract Manufacturing</v>
      </c>
      <c r="E1492" s="1" t="str">
        <f ca="1">VLOOKUP(IF(RANDBETWEEN(1,100)&lt;=70, 1, IF(RANDBETWEEN(1,100)&lt;=70+10, 2, IF(RANDBETWEEN(1,100)&lt;=70+10+10, 3, IF(RANDBETWEEN(1,100)&lt;=70+10+10+10, 4, 5)))),Datos1!$B$66:$C$70,2,FALSE)</f>
        <v>Paid</v>
      </c>
      <c r="F1492" s="1" t="str">
        <f>VLOOKUP(B1492,Datos1!$F$1:$H$52,2,FALSE)</f>
        <v>Ohio</v>
      </c>
      <c r="G1492" s="8">
        <f t="shared" ca="1" si="190"/>
        <v>481462</v>
      </c>
      <c r="H1492" s="8">
        <f t="shared" ca="1" si="191"/>
        <v>182955.56</v>
      </c>
      <c r="I1492" s="9">
        <f t="shared" ca="1" si="184"/>
        <v>0.38</v>
      </c>
      <c r="J1492" s="1" t="str">
        <f t="shared" si="185"/>
        <v>January</v>
      </c>
      <c r="K1492" s="1">
        <f t="shared" si="186"/>
        <v>1</v>
      </c>
      <c r="L1492" s="1" t="str">
        <f t="shared" si="187"/>
        <v>2023</v>
      </c>
      <c r="M1492" s="1">
        <f t="shared" si="188"/>
        <v>6</v>
      </c>
      <c r="N1492" s="10">
        <f t="shared" si="189"/>
        <v>1</v>
      </c>
    </row>
    <row r="1493" spans="1:14" x14ac:dyDescent="0.25">
      <c r="A1493" s="7">
        <v>44957</v>
      </c>
      <c r="B1493" s="1" t="s">
        <v>51</v>
      </c>
      <c r="C1493" s="1" t="str">
        <f>VLOOKUP(B1493,Datos1!$F$1:$H$52,3,FALSE)</f>
        <v>Corporation</v>
      </c>
      <c r="D1493" s="1" t="str">
        <f ca="1">VLOOKUP(IF(RANDBETWEEN(1,100)&lt;=60, 1, IF(RANDBETWEEN(1,100)&lt;=75, 2, 3)),Datos1!$B$62:$C$64,2,FALSE)</f>
        <v>Contract Manufacturing</v>
      </c>
      <c r="E149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93" s="1" t="str">
        <f>VLOOKUP(B1493,Datos1!$F$1:$H$52,2,FALSE)</f>
        <v>California</v>
      </c>
      <c r="G1493" s="8">
        <f t="shared" ca="1" si="190"/>
        <v>1202446</v>
      </c>
      <c r="H1493" s="8">
        <f t="shared" ca="1" si="191"/>
        <v>420856.1</v>
      </c>
      <c r="I1493" s="9">
        <f t="shared" ca="1" si="184"/>
        <v>0.35</v>
      </c>
      <c r="J1493" s="1" t="str">
        <f t="shared" si="185"/>
        <v>January</v>
      </c>
      <c r="K1493" s="1">
        <f t="shared" si="186"/>
        <v>1</v>
      </c>
      <c r="L1493" s="1" t="str">
        <f t="shared" si="187"/>
        <v>2023</v>
      </c>
      <c r="M1493" s="1">
        <f t="shared" si="188"/>
        <v>6</v>
      </c>
      <c r="N1493" s="10">
        <f t="shared" si="189"/>
        <v>1</v>
      </c>
    </row>
    <row r="1494" spans="1:14" x14ac:dyDescent="0.25">
      <c r="A1494" s="7">
        <v>44958</v>
      </c>
      <c r="B1494" s="1" t="s">
        <v>25</v>
      </c>
      <c r="C1494" s="1" t="str">
        <f>VLOOKUP(B1494,Datos1!$F$1:$H$52,3,FALSE)</f>
        <v>Corporation</v>
      </c>
      <c r="D1494" s="1" t="str">
        <f ca="1">VLOOKUP(IF(RANDBETWEEN(1,100)&lt;=60, 1, IF(RANDBETWEEN(1,100)&lt;=75, 2, 3)),Datos1!$B$62:$C$64,2,FALSE)</f>
        <v>FMCG</v>
      </c>
      <c r="E1494" s="1" t="str">
        <f ca="1">VLOOKUP(IF(RANDBETWEEN(1,100)&lt;=70, 1, IF(RANDBETWEEN(1,100)&lt;=70+10, 2, IF(RANDBETWEEN(1,100)&lt;=70+10+10, 3, IF(RANDBETWEEN(1,100)&lt;=70+10+10+10, 4, 5)))),Datos1!$B$66:$C$70,2,FALSE)</f>
        <v>Paid</v>
      </c>
      <c r="F1494" s="1" t="str">
        <f>VLOOKUP(B1494,Datos1!$F$1:$H$52,2,FALSE)</f>
        <v>Míchigan</v>
      </c>
      <c r="G1494" s="8">
        <f t="shared" ca="1" si="190"/>
        <v>1558247</v>
      </c>
      <c r="H1494" s="8">
        <f t="shared" ca="1" si="191"/>
        <v>685628.68</v>
      </c>
      <c r="I1494" s="9">
        <f t="shared" ca="1" si="184"/>
        <v>0.44</v>
      </c>
      <c r="J1494" s="1" t="str">
        <f t="shared" si="185"/>
        <v>February</v>
      </c>
      <c r="K1494" s="1">
        <f t="shared" si="186"/>
        <v>2</v>
      </c>
      <c r="L1494" s="1" t="str">
        <f t="shared" si="187"/>
        <v>2023</v>
      </c>
      <c r="M1494" s="1">
        <f t="shared" si="188"/>
        <v>6</v>
      </c>
      <c r="N1494" s="10">
        <f t="shared" si="189"/>
        <v>1</v>
      </c>
    </row>
    <row r="1495" spans="1:14" x14ac:dyDescent="0.25">
      <c r="A1495" s="7">
        <v>44959</v>
      </c>
      <c r="B1495" s="1" t="s">
        <v>23</v>
      </c>
      <c r="C1495" s="1" t="str">
        <f>VLOOKUP(B1495,Datos1!$F$1:$H$52,3,FALSE)</f>
        <v>Corporation</v>
      </c>
      <c r="D1495" s="1" t="str">
        <f ca="1">VLOOKUP(IF(RANDBETWEEN(1,100)&lt;=60, 1, IF(RANDBETWEEN(1,100)&lt;=75, 2, 3)),Datos1!$B$62:$C$64,2,FALSE)</f>
        <v>Contract Manufacturing</v>
      </c>
      <c r="E149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95" s="1" t="str">
        <f>VLOOKUP(B1495,Datos1!$F$1:$H$52,2,FALSE)</f>
        <v>Nueva Jersey</v>
      </c>
      <c r="G1495" s="8">
        <f t="shared" ca="1" si="190"/>
        <v>1212654</v>
      </c>
      <c r="H1495" s="8">
        <f t="shared" ca="1" si="191"/>
        <v>278910.42</v>
      </c>
      <c r="I1495" s="9">
        <f t="shared" ca="1" si="184"/>
        <v>0.23</v>
      </c>
      <c r="J1495" s="1" t="str">
        <f t="shared" si="185"/>
        <v>February</v>
      </c>
      <c r="K1495" s="1">
        <f t="shared" si="186"/>
        <v>2</v>
      </c>
      <c r="L1495" s="1" t="str">
        <f t="shared" si="187"/>
        <v>2023</v>
      </c>
      <c r="M1495" s="1">
        <f t="shared" si="188"/>
        <v>6</v>
      </c>
      <c r="N1495" s="10">
        <f t="shared" si="189"/>
        <v>1</v>
      </c>
    </row>
    <row r="1496" spans="1:14" x14ac:dyDescent="0.25">
      <c r="A1496" s="7">
        <v>44960</v>
      </c>
      <c r="B1496" s="1" t="s">
        <v>25</v>
      </c>
      <c r="C1496" s="1" t="str">
        <f>VLOOKUP(B1496,Datos1!$F$1:$H$52,3,FALSE)</f>
        <v>Corporation</v>
      </c>
      <c r="D1496" s="1" t="str">
        <f ca="1">VLOOKUP(IF(RANDBETWEEN(1,100)&lt;=60, 1, IF(RANDBETWEEN(1,100)&lt;=75, 2, 3)),Datos1!$B$62:$C$64,2,FALSE)</f>
        <v>FMCG</v>
      </c>
      <c r="E149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96" s="1" t="str">
        <f>VLOOKUP(B1496,Datos1!$F$1:$H$52,2,FALSE)</f>
        <v>Míchigan</v>
      </c>
      <c r="G1496" s="8">
        <f t="shared" ca="1" si="190"/>
        <v>1529954</v>
      </c>
      <c r="H1496" s="8">
        <f t="shared" ca="1" si="191"/>
        <v>611981.6</v>
      </c>
      <c r="I1496" s="9">
        <f t="shared" ca="1" si="184"/>
        <v>0.4</v>
      </c>
      <c r="J1496" s="1" t="str">
        <f t="shared" si="185"/>
        <v>February</v>
      </c>
      <c r="K1496" s="1">
        <f t="shared" si="186"/>
        <v>2</v>
      </c>
      <c r="L1496" s="1" t="str">
        <f t="shared" si="187"/>
        <v>2023</v>
      </c>
      <c r="M1496" s="1">
        <f t="shared" si="188"/>
        <v>6</v>
      </c>
      <c r="N1496" s="10">
        <f t="shared" si="189"/>
        <v>1</v>
      </c>
    </row>
    <row r="1497" spans="1:14" x14ac:dyDescent="0.25">
      <c r="A1497" s="7">
        <v>44961</v>
      </c>
      <c r="B1497" s="1" t="s">
        <v>21</v>
      </c>
      <c r="C1497" s="1" t="str">
        <f>VLOOKUP(B1497,Datos1!$F$1:$H$52,3,FALSE)</f>
        <v>Medium-sized business</v>
      </c>
      <c r="D1497" s="1" t="str">
        <f ca="1">VLOOKUP(IF(RANDBETWEEN(1,100)&lt;=60, 1, IF(RANDBETWEEN(1,100)&lt;=75, 2, 3)),Datos1!$B$62:$C$64,2,FALSE)</f>
        <v>Contract Manufacturing</v>
      </c>
      <c r="E149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97" s="1" t="str">
        <f>VLOOKUP(B1497,Datos1!$F$1:$H$52,2,FALSE)</f>
        <v>Carolina del Norte</v>
      </c>
      <c r="G1497" s="8">
        <f t="shared" ca="1" si="190"/>
        <v>346375</v>
      </c>
      <c r="H1497" s="8">
        <f t="shared" ca="1" si="191"/>
        <v>131622.5</v>
      </c>
      <c r="I1497" s="9">
        <f t="shared" ca="1" si="184"/>
        <v>0.38</v>
      </c>
      <c r="J1497" s="1" t="str">
        <f t="shared" si="185"/>
        <v>February</v>
      </c>
      <c r="K1497" s="1">
        <f t="shared" si="186"/>
        <v>2</v>
      </c>
      <c r="L1497" s="1" t="str">
        <f t="shared" si="187"/>
        <v>2023</v>
      </c>
      <c r="M1497" s="1">
        <f t="shared" si="188"/>
        <v>6</v>
      </c>
      <c r="N1497" s="10">
        <f t="shared" si="189"/>
        <v>1</v>
      </c>
    </row>
    <row r="1498" spans="1:14" x14ac:dyDescent="0.25">
      <c r="A1498" s="7">
        <v>44962</v>
      </c>
      <c r="B1498" s="1" t="s">
        <v>56</v>
      </c>
      <c r="C1498" s="1" t="str">
        <f>VLOOKUP(B1498,Datos1!$F$1:$H$52,3,FALSE)</f>
        <v>Small business</v>
      </c>
      <c r="D1498" s="1" t="str">
        <f ca="1">VLOOKUP(IF(RANDBETWEEN(1,100)&lt;=60, 1, IF(RANDBETWEEN(1,100)&lt;=75, 2, 3)),Datos1!$B$62:$C$64,2,FALSE)</f>
        <v>FMCG</v>
      </c>
      <c r="E149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498" s="1" t="str">
        <f>VLOOKUP(B1498,Datos1!$F$1:$H$52,2,FALSE)</f>
        <v>Illinois</v>
      </c>
      <c r="G1498" s="8">
        <f t="shared" ca="1" si="190"/>
        <v>186200</v>
      </c>
      <c r="H1498" s="8">
        <f t="shared" ca="1" si="191"/>
        <v>81928</v>
      </c>
      <c r="I1498" s="9">
        <f t="shared" ca="1" si="184"/>
        <v>0.44</v>
      </c>
      <c r="J1498" s="1" t="str">
        <f t="shared" si="185"/>
        <v>February</v>
      </c>
      <c r="K1498" s="1">
        <f t="shared" si="186"/>
        <v>2</v>
      </c>
      <c r="L1498" s="1" t="str">
        <f t="shared" si="187"/>
        <v>2023</v>
      </c>
      <c r="M1498" s="1">
        <f t="shared" si="188"/>
        <v>6</v>
      </c>
      <c r="N1498" s="10">
        <f t="shared" si="189"/>
        <v>1</v>
      </c>
    </row>
    <row r="1499" spans="1:14" x14ac:dyDescent="0.25">
      <c r="A1499" s="7">
        <v>44963</v>
      </c>
      <c r="B1499" s="1" t="s">
        <v>13</v>
      </c>
      <c r="C1499" s="1" t="str">
        <f>VLOOKUP(B1499,Datos1!$F$1:$H$52,3,FALSE)</f>
        <v>Medium-sized business</v>
      </c>
      <c r="D1499" s="1" t="str">
        <f ca="1">VLOOKUP(IF(RANDBETWEEN(1,100)&lt;=60, 1, IF(RANDBETWEEN(1,100)&lt;=75, 2, 3)),Datos1!$B$62:$C$64,2,FALSE)</f>
        <v>FMCG</v>
      </c>
      <c r="E1499" s="1" t="str">
        <f ca="1">VLOOKUP(IF(RANDBETWEEN(1,100)&lt;=70, 1, IF(RANDBETWEEN(1,100)&lt;=70+10, 2, IF(RANDBETWEEN(1,100)&lt;=70+10+10, 3, IF(RANDBETWEEN(1,100)&lt;=70+10+10+10, 4, 5)))),Datos1!$B$66:$C$70,2,FALSE)</f>
        <v>Paid</v>
      </c>
      <c r="F1499" s="1" t="str">
        <f>VLOOKUP(B1499,Datos1!$F$1:$H$52,2,FALSE)</f>
        <v>Carolina del Norte</v>
      </c>
      <c r="G1499" s="8">
        <f t="shared" ca="1" si="190"/>
        <v>351599</v>
      </c>
      <c r="H1499" s="8">
        <f t="shared" ca="1" si="191"/>
        <v>228539.35</v>
      </c>
      <c r="I1499" s="9">
        <f t="shared" ca="1" si="184"/>
        <v>0.65</v>
      </c>
      <c r="J1499" s="1" t="str">
        <f t="shared" si="185"/>
        <v>February</v>
      </c>
      <c r="K1499" s="1">
        <f t="shared" si="186"/>
        <v>2</v>
      </c>
      <c r="L1499" s="1" t="str">
        <f t="shared" si="187"/>
        <v>2023</v>
      </c>
      <c r="M1499" s="1">
        <f t="shared" si="188"/>
        <v>7</v>
      </c>
      <c r="N1499" s="10">
        <f t="shared" si="189"/>
        <v>1</v>
      </c>
    </row>
    <row r="1500" spans="1:14" x14ac:dyDescent="0.25">
      <c r="A1500" s="7">
        <v>44964</v>
      </c>
      <c r="B1500" s="1" t="s">
        <v>42</v>
      </c>
      <c r="C1500" s="1" t="str">
        <f>VLOOKUP(B1500,Datos1!$F$1:$H$52,3,FALSE)</f>
        <v>Corporation</v>
      </c>
      <c r="D1500" s="1" t="str">
        <f ca="1">VLOOKUP(IF(RANDBETWEEN(1,100)&lt;=60, 1, IF(RANDBETWEEN(1,100)&lt;=75, 2, 3)),Datos1!$B$62:$C$64,2,FALSE)</f>
        <v>FMCG</v>
      </c>
      <c r="E1500" s="1" t="str">
        <f ca="1">VLOOKUP(IF(RANDBETWEEN(1,100)&lt;=70, 1, IF(RANDBETWEEN(1,100)&lt;=70+10, 2, IF(RANDBETWEEN(1,100)&lt;=70+10+10, 3, IF(RANDBETWEEN(1,100)&lt;=70+10+10+10, 4, 5)))),Datos1!$B$66:$C$70,2,FALSE)</f>
        <v>Paid</v>
      </c>
      <c r="F1500" s="1" t="str">
        <f>VLOOKUP(B1500,Datos1!$F$1:$H$52,2,FALSE)</f>
        <v>Wisconsin</v>
      </c>
      <c r="G1500" s="8">
        <f t="shared" ca="1" si="190"/>
        <v>598463</v>
      </c>
      <c r="H1500" s="8">
        <f t="shared" ca="1" si="191"/>
        <v>311200.76</v>
      </c>
      <c r="I1500" s="9">
        <f t="shared" ca="1" si="184"/>
        <v>0.52</v>
      </c>
      <c r="J1500" s="1" t="str">
        <f t="shared" si="185"/>
        <v>February</v>
      </c>
      <c r="K1500" s="1">
        <f t="shared" si="186"/>
        <v>2</v>
      </c>
      <c r="L1500" s="1" t="str">
        <f t="shared" si="187"/>
        <v>2023</v>
      </c>
      <c r="M1500" s="1">
        <f t="shared" si="188"/>
        <v>7</v>
      </c>
      <c r="N1500" s="10">
        <f t="shared" si="189"/>
        <v>1</v>
      </c>
    </row>
    <row r="1501" spans="1:14" x14ac:dyDescent="0.25">
      <c r="A1501" s="7">
        <v>44965</v>
      </c>
      <c r="B1501" s="1" t="s">
        <v>42</v>
      </c>
      <c r="C1501" s="1" t="str">
        <f>VLOOKUP(B1501,Datos1!$F$1:$H$52,3,FALSE)</f>
        <v>Corporation</v>
      </c>
      <c r="D1501" s="1" t="str">
        <f ca="1">VLOOKUP(IF(RANDBETWEEN(1,100)&lt;=60, 1, IF(RANDBETWEEN(1,100)&lt;=75, 2, 3)),Datos1!$B$62:$C$64,2,FALSE)</f>
        <v>Industrial cereal products</v>
      </c>
      <c r="E1501" s="1" t="str">
        <f ca="1">VLOOKUP(IF(RANDBETWEEN(1,100)&lt;=70, 1, IF(RANDBETWEEN(1,100)&lt;=70+10, 2, IF(RANDBETWEEN(1,100)&lt;=70+10+10, 3, IF(RANDBETWEEN(1,100)&lt;=70+10+10+10, 4, 5)))),Datos1!$B$66:$C$70,2,FALSE)</f>
        <v>Paid</v>
      </c>
      <c r="F1501" s="1" t="str">
        <f>VLOOKUP(B1501,Datos1!$F$1:$H$52,2,FALSE)</f>
        <v>Wisconsin</v>
      </c>
      <c r="G1501" s="8">
        <f t="shared" ca="1" si="190"/>
        <v>722670</v>
      </c>
      <c r="H1501" s="8">
        <f t="shared" ca="1" si="191"/>
        <v>144534</v>
      </c>
      <c r="I1501" s="9">
        <f t="shared" ca="1" si="184"/>
        <v>0.2</v>
      </c>
      <c r="J1501" s="1" t="str">
        <f t="shared" si="185"/>
        <v>February</v>
      </c>
      <c r="K1501" s="1">
        <f t="shared" si="186"/>
        <v>2</v>
      </c>
      <c r="L1501" s="1" t="str">
        <f t="shared" si="187"/>
        <v>2023</v>
      </c>
      <c r="M1501" s="1">
        <f t="shared" si="188"/>
        <v>7</v>
      </c>
      <c r="N1501" s="10">
        <f t="shared" si="189"/>
        <v>1</v>
      </c>
    </row>
    <row r="1502" spans="1:14" x14ac:dyDescent="0.25">
      <c r="A1502" s="7">
        <v>44966</v>
      </c>
      <c r="B1502" s="1" t="s">
        <v>6</v>
      </c>
      <c r="C1502" s="1" t="str">
        <f>VLOOKUP(B1502,Datos1!$F$1:$H$52,3,FALSE)</f>
        <v>Corporation</v>
      </c>
      <c r="D1502" s="1" t="str">
        <f ca="1">VLOOKUP(IF(RANDBETWEEN(1,100)&lt;=60, 1, IF(RANDBETWEEN(1,100)&lt;=75, 2, 3)),Datos1!$B$62:$C$64,2,FALSE)</f>
        <v>FMCG</v>
      </c>
      <c r="E1502" s="1" t="str">
        <f ca="1">VLOOKUP(IF(RANDBETWEEN(1,100)&lt;=70, 1, IF(RANDBETWEEN(1,100)&lt;=70+10, 2, IF(RANDBETWEEN(1,100)&lt;=70+10+10, 3, IF(RANDBETWEEN(1,100)&lt;=70+10+10+10, 4, 5)))),Datos1!$B$66:$C$70,2,FALSE)</f>
        <v>Paid</v>
      </c>
      <c r="F1502" s="1" t="str">
        <f>VLOOKUP(B1502,Datos1!$F$1:$H$52,2,FALSE)</f>
        <v>Washington</v>
      </c>
      <c r="G1502" s="8">
        <f t="shared" ca="1" si="190"/>
        <v>546750</v>
      </c>
      <c r="H1502" s="8">
        <f t="shared" ca="1" si="191"/>
        <v>202297.5</v>
      </c>
      <c r="I1502" s="9">
        <f t="shared" ca="1" si="184"/>
        <v>0.37</v>
      </c>
      <c r="J1502" s="1" t="str">
        <f t="shared" si="185"/>
        <v>February</v>
      </c>
      <c r="K1502" s="1">
        <f t="shared" si="186"/>
        <v>2</v>
      </c>
      <c r="L1502" s="1" t="str">
        <f t="shared" si="187"/>
        <v>2023</v>
      </c>
      <c r="M1502" s="1">
        <f t="shared" si="188"/>
        <v>7</v>
      </c>
      <c r="N1502" s="10">
        <f t="shared" si="189"/>
        <v>1</v>
      </c>
    </row>
    <row r="1503" spans="1:14" x14ac:dyDescent="0.25">
      <c r="A1503" s="7">
        <v>44967</v>
      </c>
      <c r="B1503" s="1" t="s">
        <v>43</v>
      </c>
      <c r="C1503" s="1" t="str">
        <f>VLOOKUP(B1503,Datos1!$F$1:$H$52,3,FALSE)</f>
        <v>Corporation</v>
      </c>
      <c r="D1503" s="1" t="str">
        <f ca="1">VLOOKUP(IF(RANDBETWEEN(1,100)&lt;=60, 1, IF(RANDBETWEEN(1,100)&lt;=75, 2, 3)),Datos1!$B$62:$C$64,2,FALSE)</f>
        <v>FMCG</v>
      </c>
      <c r="E1503" s="1" t="str">
        <f ca="1">VLOOKUP(IF(RANDBETWEEN(1,100)&lt;=70, 1, IF(RANDBETWEEN(1,100)&lt;=70+10, 2, IF(RANDBETWEEN(1,100)&lt;=70+10+10, 3, IF(RANDBETWEEN(1,100)&lt;=70+10+10+10, 4, 5)))),Datos1!$B$66:$C$70,2,FALSE)</f>
        <v>Paid</v>
      </c>
      <c r="F1503" s="1" t="str">
        <f>VLOOKUP(B1503,Datos1!$F$1:$H$52,2,FALSE)</f>
        <v>Massachusetts</v>
      </c>
      <c r="G1503" s="8">
        <f t="shared" ca="1" si="190"/>
        <v>948820</v>
      </c>
      <c r="H1503" s="8">
        <f t="shared" ca="1" si="191"/>
        <v>332087</v>
      </c>
      <c r="I1503" s="9">
        <f t="shared" ca="1" si="184"/>
        <v>0.35</v>
      </c>
      <c r="J1503" s="1" t="str">
        <f t="shared" si="185"/>
        <v>February</v>
      </c>
      <c r="K1503" s="1">
        <f t="shared" si="186"/>
        <v>2</v>
      </c>
      <c r="L1503" s="1" t="str">
        <f t="shared" si="187"/>
        <v>2023</v>
      </c>
      <c r="M1503" s="1">
        <f t="shared" si="188"/>
        <v>7</v>
      </c>
      <c r="N1503" s="10">
        <f t="shared" si="189"/>
        <v>1</v>
      </c>
    </row>
    <row r="1504" spans="1:14" x14ac:dyDescent="0.25">
      <c r="A1504" s="7">
        <v>44968</v>
      </c>
      <c r="B1504" s="1" t="s">
        <v>52</v>
      </c>
      <c r="C1504" s="1" t="str">
        <f>VLOOKUP(B1504,Datos1!$F$1:$H$52,3,FALSE)</f>
        <v>Corporation</v>
      </c>
      <c r="D1504" s="1" t="str">
        <f ca="1">VLOOKUP(IF(RANDBETWEEN(1,100)&lt;=60, 1, IF(RANDBETWEEN(1,100)&lt;=75, 2, 3)),Datos1!$B$62:$C$64,2,FALSE)</f>
        <v>Contract Manufacturing</v>
      </c>
      <c r="E1504" s="1" t="str">
        <f ca="1">VLOOKUP(IF(RANDBETWEEN(1,100)&lt;=70, 1, IF(RANDBETWEEN(1,100)&lt;=70+10, 2, IF(RANDBETWEEN(1,100)&lt;=70+10+10, 3, IF(RANDBETWEEN(1,100)&lt;=70+10+10+10, 4, 5)))),Datos1!$B$66:$C$70,2,FALSE)</f>
        <v>Paid</v>
      </c>
      <c r="F1504" s="1" t="str">
        <f>VLOOKUP(B1504,Datos1!$F$1:$H$52,2,FALSE)</f>
        <v>Texas</v>
      </c>
      <c r="G1504" s="8">
        <f t="shared" ca="1" si="190"/>
        <v>1263160</v>
      </c>
      <c r="H1504" s="8">
        <f t="shared" ca="1" si="191"/>
        <v>341053.2</v>
      </c>
      <c r="I1504" s="9">
        <f t="shared" ca="1" si="184"/>
        <v>0.27</v>
      </c>
      <c r="J1504" s="1" t="str">
        <f t="shared" si="185"/>
        <v>February</v>
      </c>
      <c r="K1504" s="1">
        <f t="shared" si="186"/>
        <v>2</v>
      </c>
      <c r="L1504" s="1" t="str">
        <f t="shared" si="187"/>
        <v>2023</v>
      </c>
      <c r="M1504" s="1">
        <f t="shared" si="188"/>
        <v>7</v>
      </c>
      <c r="N1504" s="10">
        <f t="shared" si="189"/>
        <v>1</v>
      </c>
    </row>
    <row r="1505" spans="1:14" x14ac:dyDescent="0.25">
      <c r="A1505" s="7">
        <v>44969</v>
      </c>
      <c r="B1505" s="1" t="s">
        <v>52</v>
      </c>
      <c r="C1505" s="1" t="str">
        <f>VLOOKUP(B1505,Datos1!$F$1:$H$52,3,FALSE)</f>
        <v>Corporation</v>
      </c>
      <c r="D1505" s="1" t="str">
        <f ca="1">VLOOKUP(IF(RANDBETWEEN(1,100)&lt;=60, 1, IF(RANDBETWEEN(1,100)&lt;=75, 2, 3)),Datos1!$B$62:$C$64,2,FALSE)</f>
        <v>FMCG</v>
      </c>
      <c r="E1505" s="1" t="str">
        <f ca="1">VLOOKUP(IF(RANDBETWEEN(1,100)&lt;=70, 1, IF(RANDBETWEEN(1,100)&lt;=70+10, 2, IF(RANDBETWEEN(1,100)&lt;=70+10+10, 3, IF(RANDBETWEEN(1,100)&lt;=70+10+10+10, 4, 5)))),Datos1!$B$66:$C$70,2,FALSE)</f>
        <v>Paid</v>
      </c>
      <c r="F1505" s="1" t="str">
        <f>VLOOKUP(B1505,Datos1!$F$1:$H$52,2,FALSE)</f>
        <v>Texas</v>
      </c>
      <c r="G1505" s="8">
        <f t="shared" ca="1" si="190"/>
        <v>1495155</v>
      </c>
      <c r="H1505" s="8">
        <f t="shared" ca="1" si="191"/>
        <v>568158.9</v>
      </c>
      <c r="I1505" s="9">
        <f t="shared" ca="1" si="184"/>
        <v>0.38</v>
      </c>
      <c r="J1505" s="1" t="str">
        <f t="shared" si="185"/>
        <v>February</v>
      </c>
      <c r="K1505" s="1">
        <f t="shared" si="186"/>
        <v>2</v>
      </c>
      <c r="L1505" s="1" t="str">
        <f t="shared" si="187"/>
        <v>2023</v>
      </c>
      <c r="M1505" s="1">
        <f t="shared" si="188"/>
        <v>7</v>
      </c>
      <c r="N1505" s="10">
        <f t="shared" si="189"/>
        <v>1</v>
      </c>
    </row>
    <row r="1506" spans="1:14" x14ac:dyDescent="0.25">
      <c r="A1506" s="7">
        <v>44970</v>
      </c>
      <c r="B1506" s="1" t="s">
        <v>61</v>
      </c>
      <c r="C1506" s="1" t="str">
        <f>VLOOKUP(B1506,Datos1!$F$1:$H$52,3,FALSE)</f>
        <v>Corporation</v>
      </c>
      <c r="D1506" s="1" t="str">
        <f ca="1">VLOOKUP(IF(RANDBETWEEN(1,100)&lt;=60, 1, IF(RANDBETWEEN(1,100)&lt;=75, 2, 3)),Datos1!$B$62:$C$64,2,FALSE)</f>
        <v>Contract Manufacturing</v>
      </c>
      <c r="E150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06" s="1" t="str">
        <f>VLOOKUP(B1506,Datos1!$F$1:$H$52,2,FALSE)</f>
        <v>Washington</v>
      </c>
      <c r="G1506" s="8">
        <f t="shared" ca="1" si="190"/>
        <v>1190638</v>
      </c>
      <c r="H1506" s="8">
        <f t="shared" ca="1" si="191"/>
        <v>297659.5</v>
      </c>
      <c r="I1506" s="9">
        <f t="shared" ca="1" si="184"/>
        <v>0.25</v>
      </c>
      <c r="J1506" s="1" t="str">
        <f t="shared" si="185"/>
        <v>February</v>
      </c>
      <c r="K1506" s="1">
        <f t="shared" si="186"/>
        <v>2</v>
      </c>
      <c r="L1506" s="1" t="str">
        <f t="shared" si="187"/>
        <v>2023</v>
      </c>
      <c r="M1506" s="1">
        <f t="shared" si="188"/>
        <v>8</v>
      </c>
      <c r="N1506" s="10">
        <f t="shared" si="189"/>
        <v>1</v>
      </c>
    </row>
    <row r="1507" spans="1:14" x14ac:dyDescent="0.25">
      <c r="A1507" s="7">
        <v>44971</v>
      </c>
      <c r="B1507" s="1" t="s">
        <v>56</v>
      </c>
      <c r="C1507" s="1" t="str">
        <f>VLOOKUP(B1507,Datos1!$F$1:$H$52,3,FALSE)</f>
        <v>Small business</v>
      </c>
      <c r="D1507" s="1" t="str">
        <f ca="1">VLOOKUP(IF(RANDBETWEEN(1,100)&lt;=60, 1, IF(RANDBETWEEN(1,100)&lt;=75, 2, 3)),Datos1!$B$62:$C$64,2,FALSE)</f>
        <v>FMCG</v>
      </c>
      <c r="E150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07" s="1" t="str">
        <f>VLOOKUP(B1507,Datos1!$F$1:$H$52,2,FALSE)</f>
        <v>Illinois</v>
      </c>
      <c r="G1507" s="8">
        <f t="shared" ca="1" si="190"/>
        <v>73033</v>
      </c>
      <c r="H1507" s="8">
        <f t="shared" ca="1" si="191"/>
        <v>40168.15</v>
      </c>
      <c r="I1507" s="9">
        <f t="shared" ca="1" si="184"/>
        <v>0.55000000000000004</v>
      </c>
      <c r="J1507" s="1" t="str">
        <f t="shared" si="185"/>
        <v>February</v>
      </c>
      <c r="K1507" s="1">
        <f t="shared" si="186"/>
        <v>2</v>
      </c>
      <c r="L1507" s="1" t="str">
        <f t="shared" si="187"/>
        <v>2023</v>
      </c>
      <c r="M1507" s="1">
        <f t="shared" si="188"/>
        <v>8</v>
      </c>
      <c r="N1507" s="10">
        <f t="shared" si="189"/>
        <v>1</v>
      </c>
    </row>
    <row r="1508" spans="1:14" x14ac:dyDescent="0.25">
      <c r="A1508" s="7">
        <v>44972</v>
      </c>
      <c r="B1508" s="1" t="s">
        <v>48</v>
      </c>
      <c r="C1508" s="1" t="str">
        <f>VLOOKUP(B1508,Datos1!$F$1:$H$52,3,FALSE)</f>
        <v>Corporation</v>
      </c>
      <c r="D1508" s="1" t="str">
        <f ca="1">VLOOKUP(IF(RANDBETWEEN(1,100)&lt;=60, 1, IF(RANDBETWEEN(1,100)&lt;=75, 2, 3)),Datos1!$B$62:$C$64,2,FALSE)</f>
        <v>FMCG</v>
      </c>
      <c r="E1508" s="1" t="str">
        <f ca="1">VLOOKUP(IF(RANDBETWEEN(1,100)&lt;=70, 1, IF(RANDBETWEEN(1,100)&lt;=70+10, 2, IF(RANDBETWEEN(1,100)&lt;=70+10+10, 3, IF(RANDBETWEEN(1,100)&lt;=70+10+10+10, 4, 5)))),Datos1!$B$66:$C$70,2,FALSE)</f>
        <v>Paid</v>
      </c>
      <c r="F1508" s="1" t="str">
        <f>VLOOKUP(B1508,Datos1!$F$1:$H$52,2,FALSE)</f>
        <v>California</v>
      </c>
      <c r="G1508" s="8">
        <f t="shared" ca="1" si="190"/>
        <v>873072</v>
      </c>
      <c r="H1508" s="8">
        <f t="shared" ca="1" si="191"/>
        <v>340498.08</v>
      </c>
      <c r="I1508" s="9">
        <f t="shared" ca="1" si="184"/>
        <v>0.39</v>
      </c>
      <c r="J1508" s="1" t="str">
        <f t="shared" si="185"/>
        <v>February</v>
      </c>
      <c r="K1508" s="1">
        <f t="shared" si="186"/>
        <v>2</v>
      </c>
      <c r="L1508" s="1" t="str">
        <f t="shared" si="187"/>
        <v>2023</v>
      </c>
      <c r="M1508" s="1">
        <f t="shared" si="188"/>
        <v>8</v>
      </c>
      <c r="N1508" s="10">
        <f t="shared" si="189"/>
        <v>1</v>
      </c>
    </row>
    <row r="1509" spans="1:14" x14ac:dyDescent="0.25">
      <c r="A1509" s="7">
        <v>44973</v>
      </c>
      <c r="B1509" s="1" t="s">
        <v>25</v>
      </c>
      <c r="C1509" s="1" t="str">
        <f>VLOOKUP(B1509,Datos1!$F$1:$H$52,3,FALSE)</f>
        <v>Corporation</v>
      </c>
      <c r="D1509" s="1" t="str">
        <f ca="1">VLOOKUP(IF(RANDBETWEEN(1,100)&lt;=60, 1, IF(RANDBETWEEN(1,100)&lt;=75, 2, 3)),Datos1!$B$62:$C$64,2,FALSE)</f>
        <v>Contract Manufacturing</v>
      </c>
      <c r="E1509" s="1" t="str">
        <f ca="1">VLOOKUP(IF(RANDBETWEEN(1,100)&lt;=70, 1, IF(RANDBETWEEN(1,100)&lt;=70+10, 2, IF(RANDBETWEEN(1,100)&lt;=70+10+10, 3, IF(RANDBETWEEN(1,100)&lt;=70+10+10+10, 4, 5)))),Datos1!$B$66:$C$70,2,FALSE)</f>
        <v>Paid</v>
      </c>
      <c r="F1509" s="1" t="str">
        <f>VLOOKUP(B1509,Datos1!$F$1:$H$52,2,FALSE)</f>
        <v>Míchigan</v>
      </c>
      <c r="G1509" s="8">
        <f t="shared" ca="1" si="190"/>
        <v>1566188</v>
      </c>
      <c r="H1509" s="8">
        <f t="shared" ca="1" si="191"/>
        <v>501180.16000000003</v>
      </c>
      <c r="I1509" s="9">
        <f t="shared" ca="1" si="184"/>
        <v>0.32</v>
      </c>
      <c r="J1509" s="1" t="str">
        <f t="shared" si="185"/>
        <v>February</v>
      </c>
      <c r="K1509" s="1">
        <f t="shared" si="186"/>
        <v>2</v>
      </c>
      <c r="L1509" s="1" t="str">
        <f t="shared" si="187"/>
        <v>2023</v>
      </c>
      <c r="M1509" s="1">
        <f t="shared" si="188"/>
        <v>8</v>
      </c>
      <c r="N1509" s="10">
        <f t="shared" si="189"/>
        <v>1</v>
      </c>
    </row>
    <row r="1510" spans="1:14" x14ac:dyDescent="0.25">
      <c r="A1510" s="7">
        <v>44974</v>
      </c>
      <c r="B1510" s="1" t="s">
        <v>61</v>
      </c>
      <c r="C1510" s="1" t="str">
        <f>VLOOKUP(B1510,Datos1!$F$1:$H$52,3,FALSE)</f>
        <v>Corporation</v>
      </c>
      <c r="D1510" s="1" t="str">
        <f ca="1">VLOOKUP(IF(RANDBETWEEN(1,100)&lt;=60, 1, IF(RANDBETWEEN(1,100)&lt;=75, 2, 3)),Datos1!$B$62:$C$64,2,FALSE)</f>
        <v>FMCG</v>
      </c>
      <c r="E1510" s="1" t="str">
        <f ca="1">VLOOKUP(IF(RANDBETWEEN(1,100)&lt;=70, 1, IF(RANDBETWEEN(1,100)&lt;=70+10, 2, IF(RANDBETWEEN(1,100)&lt;=70+10+10, 3, IF(RANDBETWEEN(1,100)&lt;=70+10+10+10, 4, 5)))),Datos1!$B$66:$C$70,2,FALSE)</f>
        <v>Paid</v>
      </c>
      <c r="F1510" s="1" t="str">
        <f>VLOOKUP(B1510,Datos1!$F$1:$H$52,2,FALSE)</f>
        <v>Washington</v>
      </c>
      <c r="G1510" s="8">
        <f t="shared" ca="1" si="190"/>
        <v>720753</v>
      </c>
      <c r="H1510" s="8">
        <f t="shared" ca="1" si="191"/>
        <v>302716.26</v>
      </c>
      <c r="I1510" s="9">
        <f t="shared" ca="1" si="184"/>
        <v>0.42</v>
      </c>
      <c r="J1510" s="1" t="str">
        <f t="shared" si="185"/>
        <v>February</v>
      </c>
      <c r="K1510" s="1">
        <f t="shared" si="186"/>
        <v>2</v>
      </c>
      <c r="L1510" s="1" t="str">
        <f t="shared" si="187"/>
        <v>2023</v>
      </c>
      <c r="M1510" s="1">
        <f t="shared" si="188"/>
        <v>8</v>
      </c>
      <c r="N1510" s="10">
        <f t="shared" si="189"/>
        <v>1</v>
      </c>
    </row>
    <row r="1511" spans="1:14" x14ac:dyDescent="0.25">
      <c r="A1511" s="7">
        <v>44975</v>
      </c>
      <c r="B1511" s="1" t="s">
        <v>10</v>
      </c>
      <c r="C1511" s="1" t="str">
        <f>VLOOKUP(B1511,Datos1!$F$1:$H$52,3,FALSE)</f>
        <v>Corporation</v>
      </c>
      <c r="D1511" s="1" t="str">
        <f ca="1">VLOOKUP(IF(RANDBETWEEN(1,100)&lt;=60, 1, IF(RANDBETWEEN(1,100)&lt;=75, 2, 3)),Datos1!$B$62:$C$64,2,FALSE)</f>
        <v>Industrial cereal products</v>
      </c>
      <c r="E1511" s="1" t="str">
        <f ca="1">VLOOKUP(IF(RANDBETWEEN(1,100)&lt;=70, 1, IF(RANDBETWEEN(1,100)&lt;=70+10, 2, IF(RANDBETWEEN(1,100)&lt;=70+10+10, 3, IF(RANDBETWEEN(1,100)&lt;=70+10+10+10, 4, 5)))),Datos1!$B$66:$C$70,2,FALSE)</f>
        <v>Overdue</v>
      </c>
      <c r="F1511" s="1" t="str">
        <f>VLOOKUP(B1511,Datos1!$F$1:$H$52,2,FALSE)</f>
        <v>Texas</v>
      </c>
      <c r="G1511" s="8">
        <f t="shared" ca="1" si="190"/>
        <v>531064</v>
      </c>
      <c r="H1511" s="8">
        <f t="shared" ca="1" si="191"/>
        <v>79659.599999999991</v>
      </c>
      <c r="I1511" s="9">
        <f t="shared" ca="1" si="184"/>
        <v>0.15</v>
      </c>
      <c r="J1511" s="1" t="str">
        <f t="shared" si="185"/>
        <v>February</v>
      </c>
      <c r="K1511" s="1">
        <f t="shared" si="186"/>
        <v>2</v>
      </c>
      <c r="L1511" s="1" t="str">
        <f t="shared" si="187"/>
        <v>2023</v>
      </c>
      <c r="M1511" s="1">
        <f t="shared" si="188"/>
        <v>8</v>
      </c>
      <c r="N1511" s="10">
        <f t="shared" si="189"/>
        <v>1</v>
      </c>
    </row>
    <row r="1512" spans="1:14" x14ac:dyDescent="0.25">
      <c r="A1512" s="7">
        <v>44976</v>
      </c>
      <c r="B1512" s="1" t="s">
        <v>42</v>
      </c>
      <c r="C1512" s="1" t="str">
        <f>VLOOKUP(B1512,Datos1!$F$1:$H$52,3,FALSE)</f>
        <v>Corporation</v>
      </c>
      <c r="D1512" s="1" t="str">
        <f ca="1">VLOOKUP(IF(RANDBETWEEN(1,100)&lt;=60, 1, IF(RANDBETWEEN(1,100)&lt;=75, 2, 3)),Datos1!$B$62:$C$64,2,FALSE)</f>
        <v>Industrial cereal products</v>
      </c>
      <c r="E1512" s="1" t="str">
        <f ca="1">VLOOKUP(IF(RANDBETWEEN(1,100)&lt;=70, 1, IF(RANDBETWEEN(1,100)&lt;=70+10, 2, IF(RANDBETWEEN(1,100)&lt;=70+10+10, 3, IF(RANDBETWEEN(1,100)&lt;=70+10+10+10, 4, 5)))),Datos1!$B$66:$C$70,2,FALSE)</f>
        <v>Paid</v>
      </c>
      <c r="F1512" s="1" t="str">
        <f>VLOOKUP(B1512,Datos1!$F$1:$H$52,2,FALSE)</f>
        <v>Wisconsin</v>
      </c>
      <c r="G1512" s="8">
        <f t="shared" ca="1" si="190"/>
        <v>1066232</v>
      </c>
      <c r="H1512" s="8">
        <f t="shared" ca="1" si="191"/>
        <v>319869.59999999998</v>
      </c>
      <c r="I1512" s="9">
        <f t="shared" ca="1" si="184"/>
        <v>0.3</v>
      </c>
      <c r="J1512" s="1" t="str">
        <f t="shared" si="185"/>
        <v>February</v>
      </c>
      <c r="K1512" s="1">
        <f t="shared" si="186"/>
        <v>2</v>
      </c>
      <c r="L1512" s="1" t="str">
        <f t="shared" si="187"/>
        <v>2023</v>
      </c>
      <c r="M1512" s="1">
        <f t="shared" si="188"/>
        <v>8</v>
      </c>
      <c r="N1512" s="10">
        <f t="shared" si="189"/>
        <v>1</v>
      </c>
    </row>
    <row r="1513" spans="1:14" x14ac:dyDescent="0.25">
      <c r="A1513" s="7">
        <v>44977</v>
      </c>
      <c r="B1513" s="1" t="s">
        <v>49</v>
      </c>
      <c r="C1513" s="1" t="str">
        <f>VLOOKUP(B1513,Datos1!$F$1:$H$52,3,FALSE)</f>
        <v>Corporation</v>
      </c>
      <c r="D1513" s="1" t="str">
        <f ca="1">VLOOKUP(IF(RANDBETWEEN(1,100)&lt;=60, 1, IF(RANDBETWEEN(1,100)&lt;=75, 2, 3)),Datos1!$B$62:$C$64,2,FALSE)</f>
        <v>Contract Manufacturing</v>
      </c>
      <c r="E1513" s="1" t="str">
        <f ca="1">VLOOKUP(IF(RANDBETWEEN(1,100)&lt;=70, 1, IF(RANDBETWEEN(1,100)&lt;=70+10, 2, IF(RANDBETWEEN(1,100)&lt;=70+10+10, 3, IF(RANDBETWEEN(1,100)&lt;=70+10+10+10, 4, 5)))),Datos1!$B$66:$C$70,2,FALSE)</f>
        <v>Paid</v>
      </c>
      <c r="F1513" s="1" t="str">
        <f>VLOOKUP(B1513,Datos1!$F$1:$H$52,2,FALSE)</f>
        <v>Texas</v>
      </c>
      <c r="G1513" s="8">
        <f t="shared" ca="1" si="190"/>
        <v>1535435</v>
      </c>
      <c r="H1513" s="8">
        <f t="shared" ca="1" si="191"/>
        <v>460630.5</v>
      </c>
      <c r="I1513" s="9">
        <f t="shared" ca="1" si="184"/>
        <v>0.3</v>
      </c>
      <c r="J1513" s="1" t="str">
        <f t="shared" si="185"/>
        <v>February</v>
      </c>
      <c r="K1513" s="1">
        <f t="shared" si="186"/>
        <v>2</v>
      </c>
      <c r="L1513" s="1" t="str">
        <f t="shared" si="187"/>
        <v>2023</v>
      </c>
      <c r="M1513" s="1">
        <f t="shared" si="188"/>
        <v>9</v>
      </c>
      <c r="N1513" s="10">
        <f t="shared" si="189"/>
        <v>1</v>
      </c>
    </row>
    <row r="1514" spans="1:14" x14ac:dyDescent="0.25">
      <c r="A1514" s="7">
        <v>44978</v>
      </c>
      <c r="B1514" s="1" t="s">
        <v>30</v>
      </c>
      <c r="C1514" s="1" t="str">
        <f>VLOOKUP(B1514,Datos1!$F$1:$H$52,3,FALSE)</f>
        <v>Medium-sized business</v>
      </c>
      <c r="D1514" s="1" t="str">
        <f ca="1">VLOOKUP(IF(RANDBETWEEN(1,100)&lt;=60, 1, IF(RANDBETWEEN(1,100)&lt;=75, 2, 3)),Datos1!$B$62:$C$64,2,FALSE)</f>
        <v>FMCG</v>
      </c>
      <c r="E1514" s="1" t="str">
        <f ca="1">VLOOKUP(IF(RANDBETWEEN(1,100)&lt;=70, 1, IF(RANDBETWEEN(1,100)&lt;=70+10, 2, IF(RANDBETWEEN(1,100)&lt;=70+10+10, 3, IF(RANDBETWEEN(1,100)&lt;=70+10+10+10, 4, 5)))),Datos1!$B$66:$C$70,2,FALSE)</f>
        <v>Paid</v>
      </c>
      <c r="F1514" s="1" t="str">
        <f>VLOOKUP(B1514,Datos1!$F$1:$H$52,2,FALSE)</f>
        <v>Washington</v>
      </c>
      <c r="G1514" s="8">
        <f t="shared" ca="1" si="190"/>
        <v>477038</v>
      </c>
      <c r="H1514" s="8">
        <f t="shared" ca="1" si="191"/>
        <v>305304.32000000001</v>
      </c>
      <c r="I1514" s="9">
        <f t="shared" ca="1" si="184"/>
        <v>0.64</v>
      </c>
      <c r="J1514" s="1" t="str">
        <f t="shared" si="185"/>
        <v>February</v>
      </c>
      <c r="K1514" s="1">
        <f t="shared" si="186"/>
        <v>2</v>
      </c>
      <c r="L1514" s="1" t="str">
        <f t="shared" si="187"/>
        <v>2023</v>
      </c>
      <c r="M1514" s="1">
        <f t="shared" si="188"/>
        <v>9</v>
      </c>
      <c r="N1514" s="10">
        <f t="shared" si="189"/>
        <v>1</v>
      </c>
    </row>
    <row r="1515" spans="1:14" x14ac:dyDescent="0.25">
      <c r="A1515" s="7">
        <v>44979</v>
      </c>
      <c r="B1515" s="1" t="s">
        <v>26</v>
      </c>
      <c r="C1515" s="1" t="str">
        <f>VLOOKUP(B1515,Datos1!$F$1:$H$52,3,FALSE)</f>
        <v>Corporation</v>
      </c>
      <c r="D1515" s="1" t="str">
        <f ca="1">VLOOKUP(IF(RANDBETWEEN(1,100)&lt;=60, 1, IF(RANDBETWEEN(1,100)&lt;=75, 2, 3)),Datos1!$B$62:$C$64,2,FALSE)</f>
        <v>Industrial cereal products</v>
      </c>
      <c r="E1515" s="1" t="str">
        <f ca="1">VLOOKUP(IF(RANDBETWEEN(1,100)&lt;=70, 1, IF(RANDBETWEEN(1,100)&lt;=70+10, 2, IF(RANDBETWEEN(1,100)&lt;=70+10+10, 3, IF(RANDBETWEEN(1,100)&lt;=70+10+10+10, 4, 5)))),Datos1!$B$66:$C$70,2,FALSE)</f>
        <v>Paid</v>
      </c>
      <c r="F1515" s="1" t="str">
        <f>VLOOKUP(B1515,Datos1!$F$1:$H$52,2,FALSE)</f>
        <v>Nueva Jersey</v>
      </c>
      <c r="G1515" s="8">
        <f t="shared" ca="1" si="190"/>
        <v>549546</v>
      </c>
      <c r="H1515" s="8">
        <f t="shared" ca="1" si="191"/>
        <v>109909.20000000001</v>
      </c>
      <c r="I1515" s="9">
        <f t="shared" ca="1" si="184"/>
        <v>0.2</v>
      </c>
      <c r="J1515" s="1" t="str">
        <f t="shared" si="185"/>
        <v>February</v>
      </c>
      <c r="K1515" s="1">
        <f t="shared" si="186"/>
        <v>2</v>
      </c>
      <c r="L1515" s="1" t="str">
        <f t="shared" si="187"/>
        <v>2023</v>
      </c>
      <c r="M1515" s="1">
        <f t="shared" si="188"/>
        <v>9</v>
      </c>
      <c r="N1515" s="10">
        <f t="shared" si="189"/>
        <v>1</v>
      </c>
    </row>
    <row r="1516" spans="1:14" x14ac:dyDescent="0.25">
      <c r="A1516" s="7">
        <v>44980</v>
      </c>
      <c r="B1516" s="1" t="s">
        <v>22</v>
      </c>
      <c r="C1516" s="1" t="str">
        <f>VLOOKUP(B1516,Datos1!$F$1:$H$52,3,FALSE)</f>
        <v>Corporation</v>
      </c>
      <c r="D1516" s="1" t="str">
        <f ca="1">VLOOKUP(IF(RANDBETWEEN(1,100)&lt;=60, 1, IF(RANDBETWEEN(1,100)&lt;=75, 2, 3)),Datos1!$B$62:$C$64,2,FALSE)</f>
        <v>FMCG</v>
      </c>
      <c r="E1516" s="1" t="str">
        <f ca="1">VLOOKUP(IF(RANDBETWEEN(1,100)&lt;=70, 1, IF(RANDBETWEEN(1,100)&lt;=70+10, 2, IF(RANDBETWEEN(1,100)&lt;=70+10+10, 3, IF(RANDBETWEEN(1,100)&lt;=70+10+10+10, 4, 5)))),Datos1!$B$66:$C$70,2,FALSE)</f>
        <v>Paid</v>
      </c>
      <c r="F1516" s="1" t="str">
        <f>VLOOKUP(B1516,Datos1!$F$1:$H$52,2,FALSE)</f>
        <v>Míchigan</v>
      </c>
      <c r="G1516" s="8">
        <f t="shared" ca="1" si="190"/>
        <v>689489</v>
      </c>
      <c r="H1516" s="8">
        <f t="shared" ca="1" si="191"/>
        <v>344744.5</v>
      </c>
      <c r="I1516" s="9">
        <f t="shared" ca="1" si="184"/>
        <v>0.5</v>
      </c>
      <c r="J1516" s="1" t="str">
        <f t="shared" si="185"/>
        <v>February</v>
      </c>
      <c r="K1516" s="1">
        <f t="shared" si="186"/>
        <v>2</v>
      </c>
      <c r="L1516" s="1" t="str">
        <f t="shared" si="187"/>
        <v>2023</v>
      </c>
      <c r="M1516" s="1">
        <f t="shared" si="188"/>
        <v>9</v>
      </c>
      <c r="N1516" s="10">
        <f t="shared" si="189"/>
        <v>1</v>
      </c>
    </row>
    <row r="1517" spans="1:14" x14ac:dyDescent="0.25">
      <c r="A1517" s="7">
        <v>44981</v>
      </c>
      <c r="B1517" s="1" t="s">
        <v>51</v>
      </c>
      <c r="C1517" s="1" t="str">
        <f>VLOOKUP(B1517,Datos1!$F$1:$H$52,3,FALSE)</f>
        <v>Corporation</v>
      </c>
      <c r="D1517" s="1" t="str">
        <f ca="1">VLOOKUP(IF(RANDBETWEEN(1,100)&lt;=60, 1, IF(RANDBETWEEN(1,100)&lt;=75, 2, 3)),Datos1!$B$62:$C$64,2,FALSE)</f>
        <v>Contract Manufacturing</v>
      </c>
      <c r="E1517" s="1" t="str">
        <f ca="1">VLOOKUP(IF(RANDBETWEEN(1,100)&lt;=70, 1, IF(RANDBETWEEN(1,100)&lt;=70+10, 2, IF(RANDBETWEEN(1,100)&lt;=70+10+10, 3, IF(RANDBETWEEN(1,100)&lt;=70+10+10+10, 4, 5)))),Datos1!$B$66:$C$70,2,FALSE)</f>
        <v>Paid</v>
      </c>
      <c r="F1517" s="1" t="str">
        <f>VLOOKUP(B1517,Datos1!$F$1:$H$52,2,FALSE)</f>
        <v>California</v>
      </c>
      <c r="G1517" s="8">
        <f t="shared" ca="1" si="190"/>
        <v>609317</v>
      </c>
      <c r="H1517" s="8">
        <f t="shared" ca="1" si="191"/>
        <v>194981.44</v>
      </c>
      <c r="I1517" s="9">
        <f t="shared" ca="1" si="184"/>
        <v>0.32</v>
      </c>
      <c r="J1517" s="1" t="str">
        <f t="shared" si="185"/>
        <v>February</v>
      </c>
      <c r="K1517" s="1">
        <f t="shared" si="186"/>
        <v>2</v>
      </c>
      <c r="L1517" s="1" t="str">
        <f t="shared" si="187"/>
        <v>2023</v>
      </c>
      <c r="M1517" s="1">
        <f t="shared" si="188"/>
        <v>9</v>
      </c>
      <c r="N1517" s="10">
        <f t="shared" si="189"/>
        <v>1</v>
      </c>
    </row>
    <row r="1518" spans="1:14" x14ac:dyDescent="0.25">
      <c r="A1518" s="7">
        <v>44982</v>
      </c>
      <c r="B1518" s="1" t="s">
        <v>50</v>
      </c>
      <c r="C1518" s="1" t="str">
        <f>VLOOKUP(B1518,Datos1!$F$1:$H$52,3,FALSE)</f>
        <v>Small business</v>
      </c>
      <c r="D1518" s="1" t="str">
        <f ca="1">VLOOKUP(IF(RANDBETWEEN(1,100)&lt;=60, 1, IF(RANDBETWEEN(1,100)&lt;=75, 2, 3)),Datos1!$B$62:$C$64,2,FALSE)</f>
        <v>Contract Manufacturing</v>
      </c>
      <c r="E1518" s="1" t="str">
        <f ca="1">VLOOKUP(IF(RANDBETWEEN(1,100)&lt;=70, 1, IF(RANDBETWEEN(1,100)&lt;=70+10, 2, IF(RANDBETWEEN(1,100)&lt;=70+10+10, 3, IF(RANDBETWEEN(1,100)&lt;=70+10+10+10, 4, 5)))),Datos1!$B$66:$C$70,2,FALSE)</f>
        <v>Paid</v>
      </c>
      <c r="F1518" s="1" t="str">
        <f>VLOOKUP(B1518,Datos1!$F$1:$H$52,2,FALSE)</f>
        <v>Florida</v>
      </c>
      <c r="G1518" s="8">
        <f t="shared" ca="1" si="190"/>
        <v>124460</v>
      </c>
      <c r="H1518" s="8">
        <f t="shared" ca="1" si="191"/>
        <v>37338</v>
      </c>
      <c r="I1518" s="9">
        <f t="shared" ca="1" si="184"/>
        <v>0.3</v>
      </c>
      <c r="J1518" s="1" t="str">
        <f t="shared" si="185"/>
        <v>February</v>
      </c>
      <c r="K1518" s="1">
        <f t="shared" si="186"/>
        <v>2</v>
      </c>
      <c r="L1518" s="1" t="str">
        <f t="shared" si="187"/>
        <v>2023</v>
      </c>
      <c r="M1518" s="1">
        <f t="shared" si="188"/>
        <v>9</v>
      </c>
      <c r="N1518" s="10">
        <f t="shared" si="189"/>
        <v>1</v>
      </c>
    </row>
    <row r="1519" spans="1:14" x14ac:dyDescent="0.25">
      <c r="A1519" s="7">
        <v>44983</v>
      </c>
      <c r="B1519" s="1" t="s">
        <v>16</v>
      </c>
      <c r="C1519" s="1" t="str">
        <f>VLOOKUP(B1519,Datos1!$F$1:$H$52,3,FALSE)</f>
        <v>Small business</v>
      </c>
      <c r="D1519" s="1" t="str">
        <f ca="1">VLOOKUP(IF(RANDBETWEEN(1,100)&lt;=60, 1, IF(RANDBETWEEN(1,100)&lt;=75, 2, 3)),Datos1!$B$62:$C$64,2,FALSE)</f>
        <v>Contract Manufacturing</v>
      </c>
      <c r="E1519" s="1" t="str">
        <f ca="1">VLOOKUP(IF(RANDBETWEEN(1,100)&lt;=70, 1, IF(RANDBETWEEN(1,100)&lt;=70+10, 2, IF(RANDBETWEEN(1,100)&lt;=70+10+10, 3, IF(RANDBETWEEN(1,100)&lt;=70+10+10+10, 4, 5)))),Datos1!$B$66:$C$70,2,FALSE)</f>
        <v>Paid</v>
      </c>
      <c r="F1519" s="1" t="str">
        <f>VLOOKUP(B1519,Datos1!$F$1:$H$52,2,FALSE)</f>
        <v>Nueva Jersey</v>
      </c>
      <c r="G1519" s="8">
        <f t="shared" ca="1" si="190"/>
        <v>229487</v>
      </c>
      <c r="H1519" s="8">
        <f t="shared" ca="1" si="191"/>
        <v>48192.27</v>
      </c>
      <c r="I1519" s="9">
        <f t="shared" ca="1" si="184"/>
        <v>0.21</v>
      </c>
      <c r="J1519" s="1" t="str">
        <f t="shared" si="185"/>
        <v>February</v>
      </c>
      <c r="K1519" s="1">
        <f t="shared" si="186"/>
        <v>2</v>
      </c>
      <c r="L1519" s="1" t="str">
        <f t="shared" si="187"/>
        <v>2023</v>
      </c>
      <c r="M1519" s="1">
        <f t="shared" si="188"/>
        <v>9</v>
      </c>
      <c r="N1519" s="10">
        <f t="shared" si="189"/>
        <v>1</v>
      </c>
    </row>
    <row r="1520" spans="1:14" x14ac:dyDescent="0.25">
      <c r="A1520" s="7">
        <v>44984</v>
      </c>
      <c r="B1520" s="1" t="s">
        <v>25</v>
      </c>
      <c r="C1520" s="1" t="str">
        <f>VLOOKUP(B1520,Datos1!$F$1:$H$52,3,FALSE)</f>
        <v>Corporation</v>
      </c>
      <c r="D1520" s="1" t="str">
        <f ca="1">VLOOKUP(IF(RANDBETWEEN(1,100)&lt;=60, 1, IF(RANDBETWEEN(1,100)&lt;=75, 2, 3)),Datos1!$B$62:$C$64,2,FALSE)</f>
        <v>FMCG</v>
      </c>
      <c r="E1520" s="1" t="str">
        <f ca="1">VLOOKUP(IF(RANDBETWEEN(1,100)&lt;=70, 1, IF(RANDBETWEEN(1,100)&lt;=70+10, 2, IF(RANDBETWEEN(1,100)&lt;=70+10+10, 3, IF(RANDBETWEEN(1,100)&lt;=70+10+10+10, 4, 5)))),Datos1!$B$66:$C$70,2,FALSE)</f>
        <v>Paid</v>
      </c>
      <c r="F1520" s="1" t="str">
        <f>VLOOKUP(B1520,Datos1!$F$1:$H$52,2,FALSE)</f>
        <v>Míchigan</v>
      </c>
      <c r="G1520" s="8">
        <f t="shared" ca="1" si="190"/>
        <v>624198</v>
      </c>
      <c r="H1520" s="8">
        <f t="shared" ca="1" si="191"/>
        <v>305857.02</v>
      </c>
      <c r="I1520" s="9">
        <f t="shared" ca="1" si="184"/>
        <v>0.49</v>
      </c>
      <c r="J1520" s="1" t="str">
        <f t="shared" si="185"/>
        <v>February</v>
      </c>
      <c r="K1520" s="1">
        <f t="shared" si="186"/>
        <v>2</v>
      </c>
      <c r="L1520" s="1" t="str">
        <f t="shared" si="187"/>
        <v>2023</v>
      </c>
      <c r="M1520" s="1">
        <f t="shared" si="188"/>
        <v>10</v>
      </c>
      <c r="N1520" s="10">
        <f t="shared" si="189"/>
        <v>1</v>
      </c>
    </row>
    <row r="1521" spans="1:14" x14ac:dyDescent="0.25">
      <c r="A1521" s="7">
        <v>44985</v>
      </c>
      <c r="B1521" s="1" t="s">
        <v>49</v>
      </c>
      <c r="C1521" s="1" t="str">
        <f>VLOOKUP(B1521,Datos1!$F$1:$H$52,3,FALSE)</f>
        <v>Corporation</v>
      </c>
      <c r="D1521" s="1" t="str">
        <f ca="1">VLOOKUP(IF(RANDBETWEEN(1,100)&lt;=60, 1, IF(RANDBETWEEN(1,100)&lt;=75, 2, 3)),Datos1!$B$62:$C$64,2,FALSE)</f>
        <v>Contract Manufacturing</v>
      </c>
      <c r="E1521" s="1" t="str">
        <f ca="1">VLOOKUP(IF(RANDBETWEEN(1,100)&lt;=70, 1, IF(RANDBETWEEN(1,100)&lt;=70+10, 2, IF(RANDBETWEEN(1,100)&lt;=70+10+10, 3, IF(RANDBETWEEN(1,100)&lt;=70+10+10+10, 4, 5)))),Datos1!$B$66:$C$70,2,FALSE)</f>
        <v>Paid</v>
      </c>
      <c r="F1521" s="1" t="str">
        <f>VLOOKUP(B1521,Datos1!$F$1:$H$52,2,FALSE)</f>
        <v>Texas</v>
      </c>
      <c r="G1521" s="8">
        <f t="shared" ca="1" si="190"/>
        <v>1720445</v>
      </c>
      <c r="H1521" s="8">
        <f t="shared" ca="1" si="191"/>
        <v>619360.19999999995</v>
      </c>
      <c r="I1521" s="9">
        <f t="shared" ca="1" si="184"/>
        <v>0.36</v>
      </c>
      <c r="J1521" s="1" t="str">
        <f t="shared" si="185"/>
        <v>February</v>
      </c>
      <c r="K1521" s="1">
        <f t="shared" si="186"/>
        <v>2</v>
      </c>
      <c r="L1521" s="1" t="str">
        <f t="shared" si="187"/>
        <v>2023</v>
      </c>
      <c r="M1521" s="1">
        <f t="shared" si="188"/>
        <v>10</v>
      </c>
      <c r="N1521" s="10">
        <f t="shared" si="189"/>
        <v>1</v>
      </c>
    </row>
    <row r="1522" spans="1:14" x14ac:dyDescent="0.25">
      <c r="A1522" s="7">
        <v>44986</v>
      </c>
      <c r="B1522" s="1" t="s">
        <v>43</v>
      </c>
      <c r="C1522" s="1" t="str">
        <f>VLOOKUP(B1522,Datos1!$F$1:$H$52,3,FALSE)</f>
        <v>Corporation</v>
      </c>
      <c r="D1522" s="1" t="str">
        <f ca="1">VLOOKUP(IF(RANDBETWEEN(1,100)&lt;=60, 1, IF(RANDBETWEEN(1,100)&lt;=75, 2, 3)),Datos1!$B$62:$C$64,2,FALSE)</f>
        <v>FMCG</v>
      </c>
      <c r="E1522" s="1" t="str">
        <f ca="1">VLOOKUP(IF(RANDBETWEEN(1,100)&lt;=70, 1, IF(RANDBETWEEN(1,100)&lt;=70+10, 2, IF(RANDBETWEEN(1,100)&lt;=70+10+10, 3, IF(RANDBETWEEN(1,100)&lt;=70+10+10+10, 4, 5)))),Datos1!$B$66:$C$70,2,FALSE)</f>
        <v>Paid</v>
      </c>
      <c r="F1522" s="1" t="str">
        <f>VLOOKUP(B1522,Datos1!$F$1:$H$52,2,FALSE)</f>
        <v>Massachusetts</v>
      </c>
      <c r="G1522" s="8">
        <f t="shared" ca="1" si="190"/>
        <v>1662046</v>
      </c>
      <c r="H1522" s="8">
        <f t="shared" ca="1" si="191"/>
        <v>1047088.98</v>
      </c>
      <c r="I1522" s="9">
        <f t="shared" ca="1" si="184"/>
        <v>0.63</v>
      </c>
      <c r="J1522" s="1" t="str">
        <f t="shared" si="185"/>
        <v>March</v>
      </c>
      <c r="K1522" s="1">
        <f t="shared" si="186"/>
        <v>3</v>
      </c>
      <c r="L1522" s="1" t="str">
        <f t="shared" si="187"/>
        <v>2023</v>
      </c>
      <c r="M1522" s="1">
        <f t="shared" si="188"/>
        <v>10</v>
      </c>
      <c r="N1522" s="10">
        <f t="shared" si="189"/>
        <v>1</v>
      </c>
    </row>
    <row r="1523" spans="1:14" x14ac:dyDescent="0.25">
      <c r="A1523" s="7">
        <v>44987</v>
      </c>
      <c r="B1523" s="1" t="s">
        <v>13</v>
      </c>
      <c r="C1523" s="1" t="str">
        <f>VLOOKUP(B1523,Datos1!$F$1:$H$52,3,FALSE)</f>
        <v>Medium-sized business</v>
      </c>
      <c r="D1523" s="1" t="str">
        <f ca="1">VLOOKUP(IF(RANDBETWEEN(1,100)&lt;=60, 1, IF(RANDBETWEEN(1,100)&lt;=75, 2, 3)),Datos1!$B$62:$C$64,2,FALSE)</f>
        <v>FMCG</v>
      </c>
      <c r="E1523" s="1" t="str">
        <f ca="1">VLOOKUP(IF(RANDBETWEEN(1,100)&lt;=70, 1, IF(RANDBETWEEN(1,100)&lt;=70+10, 2, IF(RANDBETWEEN(1,100)&lt;=70+10+10, 3, IF(RANDBETWEEN(1,100)&lt;=70+10+10+10, 4, 5)))),Datos1!$B$66:$C$70,2,FALSE)</f>
        <v>Paid</v>
      </c>
      <c r="F1523" s="1" t="str">
        <f>VLOOKUP(B1523,Datos1!$F$1:$H$52,2,FALSE)</f>
        <v>Carolina del Norte</v>
      </c>
      <c r="G1523" s="8">
        <f t="shared" ca="1" si="190"/>
        <v>384547</v>
      </c>
      <c r="H1523" s="8">
        <f t="shared" ca="1" si="191"/>
        <v>192273.5</v>
      </c>
      <c r="I1523" s="9">
        <f t="shared" ca="1" si="184"/>
        <v>0.5</v>
      </c>
      <c r="J1523" s="1" t="str">
        <f t="shared" si="185"/>
        <v>March</v>
      </c>
      <c r="K1523" s="1">
        <f t="shared" si="186"/>
        <v>3</v>
      </c>
      <c r="L1523" s="1" t="str">
        <f t="shared" si="187"/>
        <v>2023</v>
      </c>
      <c r="M1523" s="1">
        <f t="shared" si="188"/>
        <v>10</v>
      </c>
      <c r="N1523" s="10">
        <f t="shared" si="189"/>
        <v>1</v>
      </c>
    </row>
    <row r="1524" spans="1:14" x14ac:dyDescent="0.25">
      <c r="A1524" s="7">
        <v>44988</v>
      </c>
      <c r="B1524" s="1" t="s">
        <v>42</v>
      </c>
      <c r="C1524" s="1" t="str">
        <f>VLOOKUP(B1524,Datos1!$F$1:$H$52,3,FALSE)</f>
        <v>Corporation</v>
      </c>
      <c r="D1524" s="1" t="str">
        <f ca="1">VLOOKUP(IF(RANDBETWEEN(1,100)&lt;=60, 1, IF(RANDBETWEEN(1,100)&lt;=75, 2, 3)),Datos1!$B$62:$C$64,2,FALSE)</f>
        <v>Contract Manufacturing</v>
      </c>
      <c r="E1524" s="1" t="str">
        <f ca="1">VLOOKUP(IF(RANDBETWEEN(1,100)&lt;=70, 1, IF(RANDBETWEEN(1,100)&lt;=70+10, 2, IF(RANDBETWEEN(1,100)&lt;=70+10+10, 3, IF(RANDBETWEEN(1,100)&lt;=70+10+10+10, 4, 5)))),Datos1!$B$66:$C$70,2,FALSE)</f>
        <v>Paid</v>
      </c>
      <c r="F1524" s="1" t="str">
        <f>VLOOKUP(B1524,Datos1!$F$1:$H$52,2,FALSE)</f>
        <v>Wisconsin</v>
      </c>
      <c r="G1524" s="8">
        <f t="shared" ca="1" si="190"/>
        <v>1295963</v>
      </c>
      <c r="H1524" s="8">
        <f t="shared" ca="1" si="191"/>
        <v>453587.05</v>
      </c>
      <c r="I1524" s="9">
        <f t="shared" ca="1" si="184"/>
        <v>0.35</v>
      </c>
      <c r="J1524" s="1" t="str">
        <f t="shared" si="185"/>
        <v>March</v>
      </c>
      <c r="K1524" s="1">
        <f t="shared" si="186"/>
        <v>3</v>
      </c>
      <c r="L1524" s="1" t="str">
        <f t="shared" si="187"/>
        <v>2023</v>
      </c>
      <c r="M1524" s="1">
        <f t="shared" si="188"/>
        <v>10</v>
      </c>
      <c r="N1524" s="10">
        <f t="shared" si="189"/>
        <v>1</v>
      </c>
    </row>
    <row r="1525" spans="1:14" x14ac:dyDescent="0.25">
      <c r="A1525" s="7">
        <v>44989</v>
      </c>
      <c r="B1525" s="1" t="s">
        <v>61</v>
      </c>
      <c r="C1525" s="1" t="str">
        <f>VLOOKUP(B1525,Datos1!$F$1:$H$52,3,FALSE)</f>
        <v>Corporation</v>
      </c>
      <c r="D1525" s="1" t="str">
        <f ca="1">VLOOKUP(IF(RANDBETWEEN(1,100)&lt;=60, 1, IF(RANDBETWEEN(1,100)&lt;=75, 2, 3)),Datos1!$B$62:$C$64,2,FALSE)</f>
        <v>Contract Manufacturing</v>
      </c>
      <c r="E1525" s="1" t="str">
        <f ca="1">VLOOKUP(IF(RANDBETWEEN(1,100)&lt;=70, 1, IF(RANDBETWEEN(1,100)&lt;=70+10, 2, IF(RANDBETWEEN(1,100)&lt;=70+10+10, 3, IF(RANDBETWEEN(1,100)&lt;=70+10+10+10, 4, 5)))),Datos1!$B$66:$C$70,2,FALSE)</f>
        <v>Paid</v>
      </c>
      <c r="F1525" s="1" t="str">
        <f>VLOOKUP(B1525,Datos1!$F$1:$H$52,2,FALSE)</f>
        <v>Washington</v>
      </c>
      <c r="G1525" s="8">
        <f t="shared" ca="1" si="190"/>
        <v>579422</v>
      </c>
      <c r="H1525" s="8">
        <f t="shared" ca="1" si="191"/>
        <v>202797.69999999998</v>
      </c>
      <c r="I1525" s="9">
        <f t="shared" ca="1" si="184"/>
        <v>0.35</v>
      </c>
      <c r="J1525" s="1" t="str">
        <f t="shared" si="185"/>
        <v>March</v>
      </c>
      <c r="K1525" s="1">
        <f t="shared" si="186"/>
        <v>3</v>
      </c>
      <c r="L1525" s="1" t="str">
        <f t="shared" si="187"/>
        <v>2023</v>
      </c>
      <c r="M1525" s="1">
        <f t="shared" si="188"/>
        <v>10</v>
      </c>
      <c r="N1525" s="10">
        <f t="shared" si="189"/>
        <v>1</v>
      </c>
    </row>
    <row r="1526" spans="1:14" x14ac:dyDescent="0.25">
      <c r="A1526" s="7">
        <v>44990</v>
      </c>
      <c r="B1526" s="1" t="s">
        <v>43</v>
      </c>
      <c r="C1526" s="1" t="str">
        <f>VLOOKUP(B1526,Datos1!$F$1:$H$52,3,FALSE)</f>
        <v>Corporation</v>
      </c>
      <c r="D1526" s="1" t="str">
        <f ca="1">VLOOKUP(IF(RANDBETWEEN(1,100)&lt;=60, 1, IF(RANDBETWEEN(1,100)&lt;=75, 2, 3)),Datos1!$B$62:$C$64,2,FALSE)</f>
        <v>Contract Manufacturing</v>
      </c>
      <c r="E1526" s="1" t="str">
        <f ca="1">VLOOKUP(IF(RANDBETWEEN(1,100)&lt;=70, 1, IF(RANDBETWEEN(1,100)&lt;=70+10, 2, IF(RANDBETWEEN(1,100)&lt;=70+10+10, 3, IF(RANDBETWEEN(1,100)&lt;=70+10+10+10, 4, 5)))),Datos1!$B$66:$C$70,2,FALSE)</f>
        <v>Paid</v>
      </c>
      <c r="F1526" s="1" t="str">
        <f>VLOOKUP(B1526,Datos1!$F$1:$H$52,2,FALSE)</f>
        <v>Massachusetts</v>
      </c>
      <c r="G1526" s="8">
        <f t="shared" ca="1" si="190"/>
        <v>1528645</v>
      </c>
      <c r="H1526" s="8">
        <f t="shared" ca="1" si="191"/>
        <v>504452.85000000003</v>
      </c>
      <c r="I1526" s="9">
        <f t="shared" ca="1" si="184"/>
        <v>0.33</v>
      </c>
      <c r="J1526" s="1" t="str">
        <f t="shared" si="185"/>
        <v>March</v>
      </c>
      <c r="K1526" s="1">
        <f t="shared" si="186"/>
        <v>3</v>
      </c>
      <c r="L1526" s="1" t="str">
        <f t="shared" si="187"/>
        <v>2023</v>
      </c>
      <c r="M1526" s="1">
        <f t="shared" si="188"/>
        <v>10</v>
      </c>
      <c r="N1526" s="10">
        <f t="shared" si="189"/>
        <v>1</v>
      </c>
    </row>
    <row r="1527" spans="1:14" x14ac:dyDescent="0.25">
      <c r="A1527" s="7">
        <v>44991</v>
      </c>
      <c r="B1527" s="1" t="s">
        <v>44</v>
      </c>
      <c r="C1527" s="1" t="str">
        <f>VLOOKUP(B1527,Datos1!$F$1:$H$52,3,FALSE)</f>
        <v>Corporation</v>
      </c>
      <c r="D1527" s="1" t="str">
        <f ca="1">VLOOKUP(IF(RANDBETWEEN(1,100)&lt;=60, 1, IF(RANDBETWEEN(1,100)&lt;=75, 2, 3)),Datos1!$B$62:$C$64,2,FALSE)</f>
        <v>Contract Manufacturing</v>
      </c>
      <c r="E1527" s="1" t="str">
        <f ca="1">VLOOKUP(IF(RANDBETWEEN(1,100)&lt;=70, 1, IF(RANDBETWEEN(1,100)&lt;=70+10, 2, IF(RANDBETWEEN(1,100)&lt;=70+10+10, 3, IF(RANDBETWEEN(1,100)&lt;=70+10+10+10, 4, 5)))),Datos1!$B$66:$C$70,2,FALSE)</f>
        <v>Paid</v>
      </c>
      <c r="F1527" s="1" t="str">
        <f>VLOOKUP(B1527,Datos1!$F$1:$H$52,2,FALSE)</f>
        <v>Arizona</v>
      </c>
      <c r="G1527" s="8">
        <f t="shared" ca="1" si="190"/>
        <v>1570968</v>
      </c>
      <c r="H1527" s="8">
        <f t="shared" ca="1" si="191"/>
        <v>628387.20000000007</v>
      </c>
      <c r="I1527" s="9">
        <f t="shared" ca="1" si="184"/>
        <v>0.4</v>
      </c>
      <c r="J1527" s="1" t="str">
        <f t="shared" si="185"/>
        <v>March</v>
      </c>
      <c r="K1527" s="1">
        <f t="shared" si="186"/>
        <v>3</v>
      </c>
      <c r="L1527" s="1" t="str">
        <f t="shared" si="187"/>
        <v>2023</v>
      </c>
      <c r="M1527" s="1">
        <f t="shared" si="188"/>
        <v>11</v>
      </c>
      <c r="N1527" s="10">
        <f t="shared" si="189"/>
        <v>1</v>
      </c>
    </row>
    <row r="1528" spans="1:14" x14ac:dyDescent="0.25">
      <c r="A1528" s="7">
        <v>44992</v>
      </c>
      <c r="B1528" s="1" t="s">
        <v>22</v>
      </c>
      <c r="C1528" s="1" t="str">
        <f>VLOOKUP(B1528,Datos1!$F$1:$H$52,3,FALSE)</f>
        <v>Corporation</v>
      </c>
      <c r="D1528" s="1" t="str">
        <f ca="1">VLOOKUP(IF(RANDBETWEEN(1,100)&lt;=60, 1, IF(RANDBETWEEN(1,100)&lt;=75, 2, 3)),Datos1!$B$62:$C$64,2,FALSE)</f>
        <v>FMCG</v>
      </c>
      <c r="E152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28" s="1" t="str">
        <f>VLOOKUP(B1528,Datos1!$F$1:$H$52,2,FALSE)</f>
        <v>Míchigan</v>
      </c>
      <c r="G1528" s="8">
        <f t="shared" ca="1" si="190"/>
        <v>1565341</v>
      </c>
      <c r="H1528" s="8">
        <f t="shared" ca="1" si="191"/>
        <v>704403.45000000007</v>
      </c>
      <c r="I1528" s="9">
        <f t="shared" ca="1" si="184"/>
        <v>0.45</v>
      </c>
      <c r="J1528" s="1" t="str">
        <f t="shared" si="185"/>
        <v>March</v>
      </c>
      <c r="K1528" s="1">
        <f t="shared" si="186"/>
        <v>3</v>
      </c>
      <c r="L1528" s="1" t="str">
        <f t="shared" si="187"/>
        <v>2023</v>
      </c>
      <c r="M1528" s="1">
        <f t="shared" si="188"/>
        <v>11</v>
      </c>
      <c r="N1528" s="10">
        <f t="shared" si="189"/>
        <v>1</v>
      </c>
    </row>
    <row r="1529" spans="1:14" x14ac:dyDescent="0.25">
      <c r="A1529" s="7">
        <v>44993</v>
      </c>
      <c r="B1529" s="1" t="s">
        <v>55</v>
      </c>
      <c r="C1529" s="1" t="str">
        <f>VLOOKUP(B1529,Datos1!$F$1:$H$52,3,FALSE)</f>
        <v>Medium-sized business</v>
      </c>
      <c r="D1529" s="1" t="str">
        <f ca="1">VLOOKUP(IF(RANDBETWEEN(1,100)&lt;=60, 1, IF(RANDBETWEEN(1,100)&lt;=75, 2, 3)),Datos1!$B$62:$C$64,2,FALSE)</f>
        <v>Contract Manufacturing</v>
      </c>
      <c r="E1529" s="1" t="str">
        <f ca="1">VLOOKUP(IF(RANDBETWEEN(1,100)&lt;=70, 1, IF(RANDBETWEEN(1,100)&lt;=70+10, 2, IF(RANDBETWEEN(1,100)&lt;=70+10+10, 3, IF(RANDBETWEEN(1,100)&lt;=70+10+10+10, 4, 5)))),Datos1!$B$66:$C$70,2,FALSE)</f>
        <v>Paid</v>
      </c>
      <c r="F1529" s="1" t="str">
        <f>VLOOKUP(B1529,Datos1!$F$1:$H$52,2,FALSE)</f>
        <v>Pensilvania</v>
      </c>
      <c r="G1529" s="8">
        <f t="shared" ca="1" si="190"/>
        <v>403913</v>
      </c>
      <c r="H1529" s="8">
        <f t="shared" ca="1" si="191"/>
        <v>157526.07</v>
      </c>
      <c r="I1529" s="9">
        <f t="shared" ca="1" si="184"/>
        <v>0.39</v>
      </c>
      <c r="J1529" s="1" t="str">
        <f t="shared" si="185"/>
        <v>March</v>
      </c>
      <c r="K1529" s="1">
        <f t="shared" si="186"/>
        <v>3</v>
      </c>
      <c r="L1529" s="1" t="str">
        <f t="shared" si="187"/>
        <v>2023</v>
      </c>
      <c r="M1529" s="1">
        <f t="shared" si="188"/>
        <v>11</v>
      </c>
      <c r="N1529" s="10">
        <f t="shared" si="189"/>
        <v>1</v>
      </c>
    </row>
    <row r="1530" spans="1:14" x14ac:dyDescent="0.25">
      <c r="A1530" s="7">
        <v>44994</v>
      </c>
      <c r="B1530" s="1" t="s">
        <v>59</v>
      </c>
      <c r="C1530" s="1" t="str">
        <f>VLOOKUP(B1530,Datos1!$F$1:$H$52,3,FALSE)</f>
        <v>Small business</v>
      </c>
      <c r="D1530" s="1" t="str">
        <f ca="1">VLOOKUP(IF(RANDBETWEEN(1,100)&lt;=60, 1, IF(RANDBETWEEN(1,100)&lt;=75, 2, 3)),Datos1!$B$62:$C$64,2,FALSE)</f>
        <v>FMCG</v>
      </c>
      <c r="E1530" s="1" t="str">
        <f ca="1">VLOOKUP(IF(RANDBETWEEN(1,100)&lt;=70, 1, IF(RANDBETWEEN(1,100)&lt;=70+10, 2, IF(RANDBETWEEN(1,100)&lt;=70+10+10, 3, IF(RANDBETWEEN(1,100)&lt;=70+10+10+10, 4, 5)))),Datos1!$B$66:$C$70,2,FALSE)</f>
        <v>Paid</v>
      </c>
      <c r="F1530" s="1" t="str">
        <f>VLOOKUP(B1530,Datos1!$F$1:$H$52,2,FALSE)</f>
        <v>Nueva Jersey</v>
      </c>
      <c r="G1530" s="8">
        <f t="shared" ca="1" si="190"/>
        <v>168040</v>
      </c>
      <c r="H1530" s="8">
        <f t="shared" ca="1" si="191"/>
        <v>58813.999999999993</v>
      </c>
      <c r="I1530" s="9">
        <f t="shared" ca="1" si="184"/>
        <v>0.35</v>
      </c>
      <c r="J1530" s="1" t="str">
        <f t="shared" si="185"/>
        <v>March</v>
      </c>
      <c r="K1530" s="1">
        <f t="shared" si="186"/>
        <v>3</v>
      </c>
      <c r="L1530" s="1" t="str">
        <f t="shared" si="187"/>
        <v>2023</v>
      </c>
      <c r="M1530" s="1">
        <f t="shared" si="188"/>
        <v>11</v>
      </c>
      <c r="N1530" s="10">
        <f t="shared" si="189"/>
        <v>1</v>
      </c>
    </row>
    <row r="1531" spans="1:14" x14ac:dyDescent="0.25">
      <c r="A1531" s="7">
        <v>44995</v>
      </c>
      <c r="B1531" s="1" t="s">
        <v>60</v>
      </c>
      <c r="C1531" s="1" t="str">
        <f>VLOOKUP(B1531,Datos1!$F$1:$H$52,3,FALSE)</f>
        <v>Medium-sized business</v>
      </c>
      <c r="D1531" s="1" t="str">
        <f ca="1">VLOOKUP(IF(RANDBETWEEN(1,100)&lt;=60, 1, IF(RANDBETWEEN(1,100)&lt;=75, 2, 3)),Datos1!$B$62:$C$64,2,FALSE)</f>
        <v>Contract Manufacturing</v>
      </c>
      <c r="E153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31" s="1" t="str">
        <f>VLOOKUP(B1531,Datos1!$F$1:$H$52,2,FALSE)</f>
        <v>Virginia</v>
      </c>
      <c r="G1531" s="8">
        <f t="shared" ca="1" si="190"/>
        <v>497354</v>
      </c>
      <c r="H1531" s="8">
        <f t="shared" ca="1" si="191"/>
        <v>114391.42</v>
      </c>
      <c r="I1531" s="9">
        <f t="shared" ca="1" si="184"/>
        <v>0.23</v>
      </c>
      <c r="J1531" s="1" t="str">
        <f t="shared" si="185"/>
        <v>March</v>
      </c>
      <c r="K1531" s="1">
        <f t="shared" si="186"/>
        <v>3</v>
      </c>
      <c r="L1531" s="1" t="str">
        <f t="shared" si="187"/>
        <v>2023</v>
      </c>
      <c r="M1531" s="1">
        <f t="shared" si="188"/>
        <v>11</v>
      </c>
      <c r="N1531" s="10">
        <f t="shared" si="189"/>
        <v>1</v>
      </c>
    </row>
    <row r="1532" spans="1:14" x14ac:dyDescent="0.25">
      <c r="A1532" s="7">
        <v>44996</v>
      </c>
      <c r="B1532" s="1" t="s">
        <v>40</v>
      </c>
      <c r="C1532" s="1" t="str">
        <f>VLOOKUP(B1532,Datos1!$F$1:$H$52,3,FALSE)</f>
        <v>Corporation</v>
      </c>
      <c r="D1532" s="1" t="str">
        <f ca="1">VLOOKUP(IF(RANDBETWEEN(1,100)&lt;=60, 1, IF(RANDBETWEEN(1,100)&lt;=75, 2, 3)),Datos1!$B$62:$C$64,2,FALSE)</f>
        <v>Contract Manufacturing</v>
      </c>
      <c r="E1532" s="1" t="str">
        <f ca="1">VLOOKUP(IF(RANDBETWEEN(1,100)&lt;=70, 1, IF(RANDBETWEEN(1,100)&lt;=70+10, 2, IF(RANDBETWEEN(1,100)&lt;=70+10+10, 3, IF(RANDBETWEEN(1,100)&lt;=70+10+10+10, 4, 5)))),Datos1!$B$66:$C$70,2,FALSE)</f>
        <v>Paid</v>
      </c>
      <c r="F1532" s="1" t="str">
        <f>VLOOKUP(B1532,Datos1!$F$1:$H$52,2,FALSE)</f>
        <v>Indiana</v>
      </c>
      <c r="G1532" s="8">
        <f t="shared" ca="1" si="190"/>
        <v>1099408</v>
      </c>
      <c r="H1532" s="8">
        <f t="shared" ca="1" si="191"/>
        <v>296840.16000000003</v>
      </c>
      <c r="I1532" s="9">
        <f t="shared" ca="1" si="184"/>
        <v>0.27</v>
      </c>
      <c r="J1532" s="1" t="str">
        <f t="shared" si="185"/>
        <v>March</v>
      </c>
      <c r="K1532" s="1">
        <f t="shared" si="186"/>
        <v>3</v>
      </c>
      <c r="L1532" s="1" t="str">
        <f t="shared" si="187"/>
        <v>2023</v>
      </c>
      <c r="M1532" s="1">
        <f t="shared" si="188"/>
        <v>11</v>
      </c>
      <c r="N1532" s="10">
        <f t="shared" si="189"/>
        <v>1</v>
      </c>
    </row>
    <row r="1533" spans="1:14" x14ac:dyDescent="0.25">
      <c r="A1533" s="7">
        <v>44997</v>
      </c>
      <c r="B1533" s="1" t="s">
        <v>22</v>
      </c>
      <c r="C1533" s="1" t="str">
        <f>VLOOKUP(B1533,Datos1!$F$1:$H$52,3,FALSE)</f>
        <v>Corporation</v>
      </c>
      <c r="D1533" s="1" t="str">
        <f ca="1">VLOOKUP(IF(RANDBETWEEN(1,100)&lt;=60, 1, IF(RANDBETWEEN(1,100)&lt;=75, 2, 3)),Datos1!$B$62:$C$64,2,FALSE)</f>
        <v>Contract Manufacturing</v>
      </c>
      <c r="E1533" s="1" t="str">
        <f ca="1">VLOOKUP(IF(RANDBETWEEN(1,100)&lt;=70, 1, IF(RANDBETWEEN(1,100)&lt;=70+10, 2, IF(RANDBETWEEN(1,100)&lt;=70+10+10, 3, IF(RANDBETWEEN(1,100)&lt;=70+10+10+10, 4, 5)))),Datos1!$B$66:$C$70,2,FALSE)</f>
        <v>Paid</v>
      </c>
      <c r="F1533" s="1" t="str">
        <f>VLOOKUP(B1533,Datos1!$F$1:$H$52,2,FALSE)</f>
        <v>Míchigan</v>
      </c>
      <c r="G1533" s="8">
        <f t="shared" ca="1" si="190"/>
        <v>1402869</v>
      </c>
      <c r="H1533" s="8">
        <f t="shared" ca="1" si="191"/>
        <v>462946.77</v>
      </c>
      <c r="I1533" s="9">
        <f t="shared" ca="1" si="184"/>
        <v>0.33</v>
      </c>
      <c r="J1533" s="1" t="str">
        <f t="shared" si="185"/>
        <v>March</v>
      </c>
      <c r="K1533" s="1">
        <f t="shared" si="186"/>
        <v>3</v>
      </c>
      <c r="L1533" s="1" t="str">
        <f t="shared" si="187"/>
        <v>2023</v>
      </c>
      <c r="M1533" s="1">
        <f t="shared" si="188"/>
        <v>11</v>
      </c>
      <c r="N1533" s="10">
        <f t="shared" si="189"/>
        <v>1</v>
      </c>
    </row>
    <row r="1534" spans="1:14" x14ac:dyDescent="0.25">
      <c r="A1534" s="7">
        <v>44998</v>
      </c>
      <c r="B1534" s="1" t="s">
        <v>57</v>
      </c>
      <c r="C1534" s="1" t="str">
        <f>VLOOKUP(B1534,Datos1!$F$1:$H$52,3,FALSE)</f>
        <v>Small business</v>
      </c>
      <c r="D1534" s="1" t="str">
        <f ca="1">VLOOKUP(IF(RANDBETWEEN(1,100)&lt;=60, 1, IF(RANDBETWEEN(1,100)&lt;=75, 2, 3)),Datos1!$B$62:$C$64,2,FALSE)</f>
        <v>Contract Manufacturing</v>
      </c>
      <c r="E153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34" s="1" t="str">
        <f>VLOOKUP(B1534,Datos1!$F$1:$H$52,2,FALSE)</f>
        <v>Florida</v>
      </c>
      <c r="G1534" s="8">
        <f t="shared" ca="1" si="190"/>
        <v>237435</v>
      </c>
      <c r="H1534" s="8">
        <f t="shared" ca="1" si="191"/>
        <v>52235.7</v>
      </c>
      <c r="I1534" s="9">
        <f t="shared" ca="1" si="184"/>
        <v>0.22</v>
      </c>
      <c r="J1534" s="1" t="str">
        <f t="shared" si="185"/>
        <v>March</v>
      </c>
      <c r="K1534" s="1">
        <f t="shared" si="186"/>
        <v>3</v>
      </c>
      <c r="L1534" s="1" t="str">
        <f t="shared" si="187"/>
        <v>2023</v>
      </c>
      <c r="M1534" s="1">
        <f t="shared" si="188"/>
        <v>12</v>
      </c>
      <c r="N1534" s="10">
        <f t="shared" si="189"/>
        <v>1</v>
      </c>
    </row>
    <row r="1535" spans="1:14" x14ac:dyDescent="0.25">
      <c r="A1535" s="7">
        <v>44999</v>
      </c>
      <c r="B1535" s="1" t="s">
        <v>44</v>
      </c>
      <c r="C1535" s="1" t="str">
        <f>VLOOKUP(B1535,Datos1!$F$1:$H$52,3,FALSE)</f>
        <v>Corporation</v>
      </c>
      <c r="D1535" s="1" t="str">
        <f ca="1">VLOOKUP(IF(RANDBETWEEN(1,100)&lt;=60, 1, IF(RANDBETWEEN(1,100)&lt;=75, 2, 3)),Datos1!$B$62:$C$64,2,FALSE)</f>
        <v>FMCG</v>
      </c>
      <c r="E1535" s="1" t="str">
        <f ca="1">VLOOKUP(IF(RANDBETWEEN(1,100)&lt;=70, 1, IF(RANDBETWEEN(1,100)&lt;=70+10, 2, IF(RANDBETWEEN(1,100)&lt;=70+10+10, 3, IF(RANDBETWEEN(1,100)&lt;=70+10+10+10, 4, 5)))),Datos1!$B$66:$C$70,2,FALSE)</f>
        <v>Paid</v>
      </c>
      <c r="F1535" s="1" t="str">
        <f>VLOOKUP(B1535,Datos1!$F$1:$H$52,2,FALSE)</f>
        <v>Arizona</v>
      </c>
      <c r="G1535" s="8">
        <f t="shared" ca="1" si="190"/>
        <v>1390901</v>
      </c>
      <c r="H1535" s="8">
        <f t="shared" ca="1" si="191"/>
        <v>723268.52</v>
      </c>
      <c r="I1535" s="9">
        <f t="shared" ca="1" si="184"/>
        <v>0.52</v>
      </c>
      <c r="J1535" s="1" t="str">
        <f t="shared" si="185"/>
        <v>March</v>
      </c>
      <c r="K1535" s="1">
        <f t="shared" si="186"/>
        <v>3</v>
      </c>
      <c r="L1535" s="1" t="str">
        <f t="shared" si="187"/>
        <v>2023</v>
      </c>
      <c r="M1535" s="1">
        <f t="shared" si="188"/>
        <v>12</v>
      </c>
      <c r="N1535" s="10">
        <f t="shared" si="189"/>
        <v>1</v>
      </c>
    </row>
    <row r="1536" spans="1:14" x14ac:dyDescent="0.25">
      <c r="A1536" s="7">
        <v>45000</v>
      </c>
      <c r="B1536" s="1" t="s">
        <v>53</v>
      </c>
      <c r="C1536" s="1" t="str">
        <f>VLOOKUP(B1536,Datos1!$F$1:$H$52,3,FALSE)</f>
        <v>Medium-sized business</v>
      </c>
      <c r="D1536" s="1" t="str">
        <f ca="1">VLOOKUP(IF(RANDBETWEEN(1,100)&lt;=60, 1, IF(RANDBETWEEN(1,100)&lt;=75, 2, 3)),Datos1!$B$62:$C$64,2,FALSE)</f>
        <v>FMCG</v>
      </c>
      <c r="E1536" s="1" t="str">
        <f ca="1">VLOOKUP(IF(RANDBETWEEN(1,100)&lt;=70, 1, IF(RANDBETWEEN(1,100)&lt;=70+10, 2, IF(RANDBETWEEN(1,100)&lt;=70+10+10, 3, IF(RANDBETWEEN(1,100)&lt;=70+10+10+10, 4, 5)))),Datos1!$B$66:$C$70,2,FALSE)</f>
        <v>Paid</v>
      </c>
      <c r="F1536" s="1" t="str">
        <f>VLOOKUP(B1536,Datos1!$F$1:$H$52,2,FALSE)</f>
        <v>Florida</v>
      </c>
      <c r="G1536" s="8">
        <f t="shared" ca="1" si="190"/>
        <v>270991</v>
      </c>
      <c r="H1536" s="8">
        <f t="shared" ca="1" si="191"/>
        <v>105686.49</v>
      </c>
      <c r="I1536" s="9">
        <f t="shared" ca="1" si="184"/>
        <v>0.39</v>
      </c>
      <c r="J1536" s="1" t="str">
        <f t="shared" si="185"/>
        <v>March</v>
      </c>
      <c r="K1536" s="1">
        <f t="shared" si="186"/>
        <v>3</v>
      </c>
      <c r="L1536" s="1" t="str">
        <f t="shared" si="187"/>
        <v>2023</v>
      </c>
      <c r="M1536" s="1">
        <f t="shared" si="188"/>
        <v>12</v>
      </c>
      <c r="N1536" s="10">
        <f t="shared" si="189"/>
        <v>1</v>
      </c>
    </row>
    <row r="1537" spans="1:14" x14ac:dyDescent="0.25">
      <c r="A1537" s="7">
        <v>45001</v>
      </c>
      <c r="B1537" s="1" t="s">
        <v>28</v>
      </c>
      <c r="C1537" s="1" t="str">
        <f>VLOOKUP(B1537,Datos1!$F$1:$H$52,3,FALSE)</f>
        <v>Corporation</v>
      </c>
      <c r="D1537" s="1" t="str">
        <f ca="1">VLOOKUP(IF(RANDBETWEEN(1,100)&lt;=60, 1, IF(RANDBETWEEN(1,100)&lt;=75, 2, 3)),Datos1!$B$62:$C$64,2,FALSE)</f>
        <v>FMCG</v>
      </c>
      <c r="E153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37" s="1" t="str">
        <f>VLOOKUP(B1537,Datos1!$F$1:$H$52,2,FALSE)</f>
        <v>Texas</v>
      </c>
      <c r="G1537" s="8">
        <f t="shared" ca="1" si="190"/>
        <v>1016181</v>
      </c>
      <c r="H1537" s="8">
        <f t="shared" ca="1" si="191"/>
        <v>660517.65</v>
      </c>
      <c r="I1537" s="9">
        <f t="shared" ca="1" si="184"/>
        <v>0.65</v>
      </c>
      <c r="J1537" s="1" t="str">
        <f t="shared" si="185"/>
        <v>March</v>
      </c>
      <c r="K1537" s="1">
        <f t="shared" si="186"/>
        <v>3</v>
      </c>
      <c r="L1537" s="1" t="str">
        <f t="shared" si="187"/>
        <v>2023</v>
      </c>
      <c r="M1537" s="1">
        <f t="shared" si="188"/>
        <v>12</v>
      </c>
      <c r="N1537" s="10">
        <f t="shared" si="189"/>
        <v>1</v>
      </c>
    </row>
    <row r="1538" spans="1:14" x14ac:dyDescent="0.25">
      <c r="A1538" s="7">
        <v>45002</v>
      </c>
      <c r="B1538" s="1" t="s">
        <v>40</v>
      </c>
      <c r="C1538" s="1" t="str">
        <f>VLOOKUP(B1538,Datos1!$F$1:$H$52,3,FALSE)</f>
        <v>Corporation</v>
      </c>
      <c r="D1538" s="1" t="str">
        <f ca="1">VLOOKUP(IF(RANDBETWEEN(1,100)&lt;=60, 1, IF(RANDBETWEEN(1,100)&lt;=75, 2, 3)),Datos1!$B$62:$C$64,2,FALSE)</f>
        <v>FMCG</v>
      </c>
      <c r="E1538" s="1" t="str">
        <f ca="1">VLOOKUP(IF(RANDBETWEEN(1,100)&lt;=70, 1, IF(RANDBETWEEN(1,100)&lt;=70+10, 2, IF(RANDBETWEEN(1,100)&lt;=70+10+10, 3, IF(RANDBETWEEN(1,100)&lt;=70+10+10+10, 4, 5)))),Datos1!$B$66:$C$70,2,FALSE)</f>
        <v>Paid</v>
      </c>
      <c r="F1538" s="1" t="str">
        <f>VLOOKUP(B1538,Datos1!$F$1:$H$52,2,FALSE)</f>
        <v>Indiana</v>
      </c>
      <c r="G1538" s="8">
        <f t="shared" ca="1" si="190"/>
        <v>1547639</v>
      </c>
      <c r="H1538" s="8">
        <f t="shared" ca="1" si="191"/>
        <v>835725.06</v>
      </c>
      <c r="I1538" s="9">
        <f t="shared" ref="I1538:I1601" ca="1" si="192">IF(D1538="FMCG",(RANDBETWEEN(35,65)/100),IF(D1538="Industrial cereal products",(RANDBETWEEN(15,35)/100),(RANDBETWEEN(20,40)/100)))</f>
        <v>0.54</v>
      </c>
      <c r="J1538" s="1" t="str">
        <f t="shared" ref="J1538:J1601" si="193">IF(TEXT(A1538,"MMMM")="enero","January",IF(TEXT(A1538,"MMMM")="febrero","February",IF(TEXT(A1538,"MMMM")="marzo","March",IF(TEXT(A1538,"MMMM")="abril","April",
IF(TEXT(A1538,"MMMM")="mayo","May",IF(TEXT(A1538,"MMMM")="junio","June",IF(TEXT(A1538,"MMMM")="julio","July",IF(TEXT(A1538,"MMMM")="agosto","August",
IF(TEXT(A1538,"MMMM")="Septiembre","September",IF(TEXT(A1538,"MMMM")="Octubre","October",IF(TEXT(A1538,"MMMM")="noviembre","November","December")))))))))))</f>
        <v>March</v>
      </c>
      <c r="K1538" s="1">
        <f t="shared" ref="K1538:K1601" si="194">MONTH(A1538)</f>
        <v>3</v>
      </c>
      <c r="L1538" s="1" t="str">
        <f t="shared" ref="L1538:L1601" si="195">TEXT(A1538,"AAAA")</f>
        <v>2023</v>
      </c>
      <c r="M1538" s="1">
        <f t="shared" ref="M1538:M1601" si="196">WEEKNUM(A1538,2)</f>
        <v>12</v>
      </c>
      <c r="N1538" s="10">
        <f t="shared" ref="N1538:N1601" si="197">INT((MONTH(A1538)-1)/3)+1</f>
        <v>1</v>
      </c>
    </row>
    <row r="1539" spans="1:14" x14ac:dyDescent="0.25">
      <c r="A1539" s="7">
        <v>45003</v>
      </c>
      <c r="B1539" s="1" t="s">
        <v>39</v>
      </c>
      <c r="C1539" s="1" t="str">
        <f>VLOOKUP(B1539,Datos1!$F$1:$H$52,3,FALSE)</f>
        <v>Corporation</v>
      </c>
      <c r="D1539" s="1" t="str">
        <f ca="1">VLOOKUP(IF(RANDBETWEEN(1,100)&lt;=60, 1, IF(RANDBETWEEN(1,100)&lt;=75, 2, 3)),Datos1!$B$62:$C$64,2,FALSE)</f>
        <v>FMCG</v>
      </c>
      <c r="E153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39" s="1" t="str">
        <f>VLOOKUP(B1539,Datos1!$F$1:$H$52,2,FALSE)</f>
        <v>Misuri</v>
      </c>
      <c r="G1539" s="8">
        <f t="shared" ref="G1539:G1602" ca="1" si="198">IF(C1539="Small business",RANDBETWEEN(70000,250000),IF(C1539="Medium-sized business",RANDBETWEEN(250000,500000),RANDBETWEEN(500000,1800000)))</f>
        <v>1303458</v>
      </c>
      <c r="H1539" s="8">
        <f t="shared" ref="H1539:H1602" ca="1" si="199">G1539*I1539</f>
        <v>716901.9</v>
      </c>
      <c r="I1539" s="9">
        <f t="shared" ca="1" si="192"/>
        <v>0.55000000000000004</v>
      </c>
      <c r="J1539" s="1" t="str">
        <f t="shared" si="193"/>
        <v>March</v>
      </c>
      <c r="K1539" s="1">
        <f t="shared" si="194"/>
        <v>3</v>
      </c>
      <c r="L1539" s="1" t="str">
        <f t="shared" si="195"/>
        <v>2023</v>
      </c>
      <c r="M1539" s="1">
        <f t="shared" si="196"/>
        <v>12</v>
      </c>
      <c r="N1539" s="10">
        <f t="shared" si="197"/>
        <v>1</v>
      </c>
    </row>
    <row r="1540" spans="1:14" x14ac:dyDescent="0.25">
      <c r="A1540" s="7">
        <v>45004</v>
      </c>
      <c r="B1540" s="1" t="s">
        <v>55</v>
      </c>
      <c r="C1540" s="1" t="str">
        <f>VLOOKUP(B1540,Datos1!$F$1:$H$52,3,FALSE)</f>
        <v>Medium-sized business</v>
      </c>
      <c r="D1540" s="1" t="str">
        <f ca="1">VLOOKUP(IF(RANDBETWEEN(1,100)&lt;=60, 1, IF(RANDBETWEEN(1,100)&lt;=75, 2, 3)),Datos1!$B$62:$C$64,2,FALSE)</f>
        <v>Industrial cereal products</v>
      </c>
      <c r="E154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40" s="1" t="str">
        <f>VLOOKUP(B1540,Datos1!$F$1:$H$52,2,FALSE)</f>
        <v>Pensilvania</v>
      </c>
      <c r="G1540" s="8">
        <f t="shared" ca="1" si="198"/>
        <v>297526</v>
      </c>
      <c r="H1540" s="8">
        <f t="shared" ca="1" si="199"/>
        <v>89257.8</v>
      </c>
      <c r="I1540" s="9">
        <f t="shared" ca="1" si="192"/>
        <v>0.3</v>
      </c>
      <c r="J1540" s="1" t="str">
        <f t="shared" si="193"/>
        <v>March</v>
      </c>
      <c r="K1540" s="1">
        <f t="shared" si="194"/>
        <v>3</v>
      </c>
      <c r="L1540" s="1" t="str">
        <f t="shared" si="195"/>
        <v>2023</v>
      </c>
      <c r="M1540" s="1">
        <f t="shared" si="196"/>
        <v>12</v>
      </c>
      <c r="N1540" s="10">
        <f t="shared" si="197"/>
        <v>1</v>
      </c>
    </row>
    <row r="1541" spans="1:14" x14ac:dyDescent="0.25">
      <c r="A1541" s="7">
        <v>45005</v>
      </c>
      <c r="B1541" s="1" t="s">
        <v>24</v>
      </c>
      <c r="C1541" s="1" t="str">
        <f>VLOOKUP(B1541,Datos1!$F$1:$H$52,3,FALSE)</f>
        <v>Medium-sized business</v>
      </c>
      <c r="D1541" s="1" t="str">
        <f ca="1">VLOOKUP(IF(RANDBETWEEN(1,100)&lt;=60, 1, IF(RANDBETWEEN(1,100)&lt;=75, 2, 3)),Datos1!$B$62:$C$64,2,FALSE)</f>
        <v>FMCG</v>
      </c>
      <c r="E1541" s="1" t="str">
        <f ca="1">VLOOKUP(IF(RANDBETWEEN(1,100)&lt;=70, 1, IF(RANDBETWEEN(1,100)&lt;=70+10, 2, IF(RANDBETWEEN(1,100)&lt;=70+10+10, 3, IF(RANDBETWEEN(1,100)&lt;=70+10+10+10, 4, 5)))),Datos1!$B$66:$C$70,2,FALSE)</f>
        <v>Overdue</v>
      </c>
      <c r="F1541" s="1" t="str">
        <f>VLOOKUP(B1541,Datos1!$F$1:$H$52,2,FALSE)</f>
        <v>Misuri</v>
      </c>
      <c r="G1541" s="8">
        <f t="shared" ca="1" si="198"/>
        <v>458042</v>
      </c>
      <c r="H1541" s="8">
        <f t="shared" ca="1" si="199"/>
        <v>174055.96</v>
      </c>
      <c r="I1541" s="9">
        <f t="shared" ca="1" si="192"/>
        <v>0.38</v>
      </c>
      <c r="J1541" s="1" t="str">
        <f t="shared" si="193"/>
        <v>March</v>
      </c>
      <c r="K1541" s="1">
        <f t="shared" si="194"/>
        <v>3</v>
      </c>
      <c r="L1541" s="1" t="str">
        <f t="shared" si="195"/>
        <v>2023</v>
      </c>
      <c r="M1541" s="1">
        <f t="shared" si="196"/>
        <v>13</v>
      </c>
      <c r="N1541" s="10">
        <f t="shared" si="197"/>
        <v>1</v>
      </c>
    </row>
    <row r="1542" spans="1:14" x14ac:dyDescent="0.25">
      <c r="A1542" s="7">
        <v>45006</v>
      </c>
      <c r="B1542" s="1" t="s">
        <v>62</v>
      </c>
      <c r="C1542" s="1" t="str">
        <f>VLOOKUP(B1542,Datos1!$F$1:$H$52,3,FALSE)</f>
        <v>Corporation</v>
      </c>
      <c r="D1542" s="1" t="str">
        <f ca="1">VLOOKUP(IF(RANDBETWEEN(1,100)&lt;=60, 1, IF(RANDBETWEEN(1,100)&lt;=75, 2, 3)),Datos1!$B$62:$C$64,2,FALSE)</f>
        <v>FMCG</v>
      </c>
      <c r="E1542" s="1" t="str">
        <f ca="1">VLOOKUP(IF(RANDBETWEEN(1,100)&lt;=70, 1, IF(RANDBETWEEN(1,100)&lt;=70+10, 2, IF(RANDBETWEEN(1,100)&lt;=70+10+10, 3, IF(RANDBETWEEN(1,100)&lt;=70+10+10+10, 4, 5)))),Datos1!$B$66:$C$70,2,FALSE)</f>
        <v>Paid</v>
      </c>
      <c r="F1542" s="1" t="str">
        <f>VLOOKUP(B1542,Datos1!$F$1:$H$52,2,FALSE)</f>
        <v>Arizona</v>
      </c>
      <c r="G1542" s="8">
        <f t="shared" ca="1" si="198"/>
        <v>1415588</v>
      </c>
      <c r="H1542" s="8">
        <f t="shared" ca="1" si="199"/>
        <v>651170.48</v>
      </c>
      <c r="I1542" s="9">
        <f t="shared" ca="1" si="192"/>
        <v>0.46</v>
      </c>
      <c r="J1542" s="1" t="str">
        <f t="shared" si="193"/>
        <v>March</v>
      </c>
      <c r="K1542" s="1">
        <f t="shared" si="194"/>
        <v>3</v>
      </c>
      <c r="L1542" s="1" t="str">
        <f t="shared" si="195"/>
        <v>2023</v>
      </c>
      <c r="M1542" s="1">
        <f t="shared" si="196"/>
        <v>13</v>
      </c>
      <c r="N1542" s="10">
        <f t="shared" si="197"/>
        <v>1</v>
      </c>
    </row>
    <row r="1543" spans="1:14" x14ac:dyDescent="0.25">
      <c r="A1543" s="7">
        <v>45007</v>
      </c>
      <c r="B1543" s="1" t="s">
        <v>53</v>
      </c>
      <c r="C1543" s="1" t="str">
        <f>VLOOKUP(B1543,Datos1!$F$1:$H$52,3,FALSE)</f>
        <v>Medium-sized business</v>
      </c>
      <c r="D1543" s="1" t="str">
        <f ca="1">VLOOKUP(IF(RANDBETWEEN(1,100)&lt;=60, 1, IF(RANDBETWEEN(1,100)&lt;=75, 2, 3)),Datos1!$B$62:$C$64,2,FALSE)</f>
        <v>Contract Manufacturing</v>
      </c>
      <c r="E154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43" s="1" t="str">
        <f>VLOOKUP(B1543,Datos1!$F$1:$H$52,2,FALSE)</f>
        <v>Florida</v>
      </c>
      <c r="G1543" s="8">
        <f t="shared" ca="1" si="198"/>
        <v>399328</v>
      </c>
      <c r="H1543" s="8">
        <f t="shared" ca="1" si="199"/>
        <v>115805.12</v>
      </c>
      <c r="I1543" s="9">
        <f t="shared" ca="1" si="192"/>
        <v>0.28999999999999998</v>
      </c>
      <c r="J1543" s="1" t="str">
        <f t="shared" si="193"/>
        <v>March</v>
      </c>
      <c r="K1543" s="1">
        <f t="shared" si="194"/>
        <v>3</v>
      </c>
      <c r="L1543" s="1" t="str">
        <f t="shared" si="195"/>
        <v>2023</v>
      </c>
      <c r="M1543" s="1">
        <f t="shared" si="196"/>
        <v>13</v>
      </c>
      <c r="N1543" s="10">
        <f t="shared" si="197"/>
        <v>1</v>
      </c>
    </row>
    <row r="1544" spans="1:14" x14ac:dyDescent="0.25">
      <c r="A1544" s="7">
        <v>45008</v>
      </c>
      <c r="B1544" s="1" t="s">
        <v>57</v>
      </c>
      <c r="C1544" s="1" t="str">
        <f>VLOOKUP(B1544,Datos1!$F$1:$H$52,3,FALSE)</f>
        <v>Small business</v>
      </c>
      <c r="D1544" s="1" t="str">
        <f ca="1">VLOOKUP(IF(RANDBETWEEN(1,100)&lt;=60, 1, IF(RANDBETWEEN(1,100)&lt;=75, 2, 3)),Datos1!$B$62:$C$64,2,FALSE)</f>
        <v>FMCG</v>
      </c>
      <c r="E1544" s="1" t="str">
        <f ca="1">VLOOKUP(IF(RANDBETWEEN(1,100)&lt;=70, 1, IF(RANDBETWEEN(1,100)&lt;=70+10, 2, IF(RANDBETWEEN(1,100)&lt;=70+10+10, 3, IF(RANDBETWEEN(1,100)&lt;=70+10+10+10, 4, 5)))),Datos1!$B$66:$C$70,2,FALSE)</f>
        <v>Paid</v>
      </c>
      <c r="F1544" s="1" t="str">
        <f>VLOOKUP(B1544,Datos1!$F$1:$H$52,2,FALSE)</f>
        <v>Florida</v>
      </c>
      <c r="G1544" s="8">
        <f t="shared" ca="1" si="198"/>
        <v>203958</v>
      </c>
      <c r="H1544" s="8">
        <f t="shared" ca="1" si="199"/>
        <v>128493.54000000001</v>
      </c>
      <c r="I1544" s="9">
        <f t="shared" ca="1" si="192"/>
        <v>0.63</v>
      </c>
      <c r="J1544" s="1" t="str">
        <f t="shared" si="193"/>
        <v>March</v>
      </c>
      <c r="K1544" s="1">
        <f t="shared" si="194"/>
        <v>3</v>
      </c>
      <c r="L1544" s="1" t="str">
        <f t="shared" si="195"/>
        <v>2023</v>
      </c>
      <c r="M1544" s="1">
        <f t="shared" si="196"/>
        <v>13</v>
      </c>
      <c r="N1544" s="10">
        <f t="shared" si="197"/>
        <v>1</v>
      </c>
    </row>
    <row r="1545" spans="1:14" x14ac:dyDescent="0.25">
      <c r="A1545" s="7">
        <v>45009</v>
      </c>
      <c r="B1545" s="1" t="s">
        <v>35</v>
      </c>
      <c r="C1545" s="1" t="str">
        <f>VLOOKUP(B1545,Datos1!$F$1:$H$52,3,FALSE)</f>
        <v>Medium-sized business</v>
      </c>
      <c r="D1545" s="1" t="str">
        <f ca="1">VLOOKUP(IF(RANDBETWEEN(1,100)&lt;=60, 1, IF(RANDBETWEEN(1,100)&lt;=75, 2, 3)),Datos1!$B$62:$C$64,2,FALSE)</f>
        <v>Contract Manufacturing</v>
      </c>
      <c r="E1545" s="1" t="str">
        <f ca="1">VLOOKUP(IF(RANDBETWEEN(1,100)&lt;=70, 1, IF(RANDBETWEEN(1,100)&lt;=70+10, 2, IF(RANDBETWEEN(1,100)&lt;=70+10+10, 3, IF(RANDBETWEEN(1,100)&lt;=70+10+10+10, 4, 5)))),Datos1!$B$66:$C$70,2,FALSE)</f>
        <v>Paid</v>
      </c>
      <c r="F1545" s="1" t="str">
        <f>VLOOKUP(B1545,Datos1!$F$1:$H$52,2,FALSE)</f>
        <v>Ohio</v>
      </c>
      <c r="G1545" s="8">
        <f t="shared" ca="1" si="198"/>
        <v>343061</v>
      </c>
      <c r="H1545" s="8">
        <f t="shared" ca="1" si="199"/>
        <v>72042.81</v>
      </c>
      <c r="I1545" s="9">
        <f t="shared" ca="1" si="192"/>
        <v>0.21</v>
      </c>
      <c r="J1545" s="1" t="str">
        <f t="shared" si="193"/>
        <v>March</v>
      </c>
      <c r="K1545" s="1">
        <f t="shared" si="194"/>
        <v>3</v>
      </c>
      <c r="L1545" s="1" t="str">
        <f t="shared" si="195"/>
        <v>2023</v>
      </c>
      <c r="M1545" s="1">
        <f t="shared" si="196"/>
        <v>13</v>
      </c>
      <c r="N1545" s="10">
        <f t="shared" si="197"/>
        <v>1</v>
      </c>
    </row>
    <row r="1546" spans="1:14" x14ac:dyDescent="0.25">
      <c r="A1546" s="7">
        <v>45010</v>
      </c>
      <c r="B1546" s="1" t="s">
        <v>53</v>
      </c>
      <c r="C1546" s="1" t="str">
        <f>VLOOKUP(B1546,Datos1!$F$1:$H$52,3,FALSE)</f>
        <v>Medium-sized business</v>
      </c>
      <c r="D1546" s="1" t="str">
        <f ca="1">VLOOKUP(IF(RANDBETWEEN(1,100)&lt;=60, 1, IF(RANDBETWEEN(1,100)&lt;=75, 2, 3)),Datos1!$B$62:$C$64,2,FALSE)</f>
        <v>FMCG</v>
      </c>
      <c r="E154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46" s="1" t="str">
        <f>VLOOKUP(B1546,Datos1!$F$1:$H$52,2,FALSE)</f>
        <v>Florida</v>
      </c>
      <c r="G1546" s="8">
        <f t="shared" ca="1" si="198"/>
        <v>275630</v>
      </c>
      <c r="H1546" s="8">
        <f t="shared" ca="1" si="199"/>
        <v>173646.9</v>
      </c>
      <c r="I1546" s="9">
        <f t="shared" ca="1" si="192"/>
        <v>0.63</v>
      </c>
      <c r="J1546" s="1" t="str">
        <f t="shared" si="193"/>
        <v>March</v>
      </c>
      <c r="K1546" s="1">
        <f t="shared" si="194"/>
        <v>3</v>
      </c>
      <c r="L1546" s="1" t="str">
        <f t="shared" si="195"/>
        <v>2023</v>
      </c>
      <c r="M1546" s="1">
        <f t="shared" si="196"/>
        <v>13</v>
      </c>
      <c r="N1546" s="10">
        <f t="shared" si="197"/>
        <v>1</v>
      </c>
    </row>
    <row r="1547" spans="1:14" x14ac:dyDescent="0.25">
      <c r="A1547" s="7">
        <v>45011</v>
      </c>
      <c r="B1547" s="1" t="s">
        <v>52</v>
      </c>
      <c r="C1547" s="1" t="str">
        <f>VLOOKUP(B1547,Datos1!$F$1:$H$52,3,FALSE)</f>
        <v>Corporation</v>
      </c>
      <c r="D1547" s="1" t="str">
        <f ca="1">VLOOKUP(IF(RANDBETWEEN(1,100)&lt;=60, 1, IF(RANDBETWEEN(1,100)&lt;=75, 2, 3)),Datos1!$B$62:$C$64,2,FALSE)</f>
        <v>FMCG</v>
      </c>
      <c r="E1547" s="1" t="str">
        <f ca="1">VLOOKUP(IF(RANDBETWEEN(1,100)&lt;=70, 1, IF(RANDBETWEEN(1,100)&lt;=70+10, 2, IF(RANDBETWEEN(1,100)&lt;=70+10+10, 3, IF(RANDBETWEEN(1,100)&lt;=70+10+10+10, 4, 5)))),Datos1!$B$66:$C$70,2,FALSE)</f>
        <v>Paid</v>
      </c>
      <c r="F1547" s="1" t="str">
        <f>VLOOKUP(B1547,Datos1!$F$1:$H$52,2,FALSE)</f>
        <v>Texas</v>
      </c>
      <c r="G1547" s="8">
        <f t="shared" ca="1" si="198"/>
        <v>1243142</v>
      </c>
      <c r="H1547" s="8">
        <f t="shared" ca="1" si="199"/>
        <v>546982.48</v>
      </c>
      <c r="I1547" s="9">
        <f t="shared" ca="1" si="192"/>
        <v>0.44</v>
      </c>
      <c r="J1547" s="1" t="str">
        <f t="shared" si="193"/>
        <v>March</v>
      </c>
      <c r="K1547" s="1">
        <f t="shared" si="194"/>
        <v>3</v>
      </c>
      <c r="L1547" s="1" t="str">
        <f t="shared" si="195"/>
        <v>2023</v>
      </c>
      <c r="M1547" s="1">
        <f t="shared" si="196"/>
        <v>13</v>
      </c>
      <c r="N1547" s="10">
        <f t="shared" si="197"/>
        <v>1</v>
      </c>
    </row>
    <row r="1548" spans="1:14" x14ac:dyDescent="0.25">
      <c r="A1548" s="7">
        <v>45012</v>
      </c>
      <c r="B1548" s="1" t="s">
        <v>58</v>
      </c>
      <c r="C1548" s="1" t="str">
        <f>VLOOKUP(B1548,Datos1!$F$1:$H$52,3,FALSE)</f>
        <v>Corporation</v>
      </c>
      <c r="D1548" s="1" t="str">
        <f ca="1">VLOOKUP(IF(RANDBETWEEN(1,100)&lt;=60, 1, IF(RANDBETWEEN(1,100)&lt;=75, 2, 3)),Datos1!$B$62:$C$64,2,FALSE)</f>
        <v>FMCG</v>
      </c>
      <c r="E1548" s="1" t="str">
        <f ca="1">VLOOKUP(IF(RANDBETWEEN(1,100)&lt;=70, 1, IF(RANDBETWEEN(1,100)&lt;=70+10, 2, IF(RANDBETWEEN(1,100)&lt;=70+10+10, 3, IF(RANDBETWEEN(1,100)&lt;=70+10+10+10, 4, 5)))),Datos1!$B$66:$C$70,2,FALSE)</f>
        <v>Paid</v>
      </c>
      <c r="F1548" s="1" t="str">
        <f>VLOOKUP(B1548,Datos1!$F$1:$H$52,2,FALSE)</f>
        <v>Míchigan</v>
      </c>
      <c r="G1548" s="8">
        <f t="shared" ca="1" si="198"/>
        <v>1291644</v>
      </c>
      <c r="H1548" s="8">
        <f t="shared" ca="1" si="199"/>
        <v>503741.16000000003</v>
      </c>
      <c r="I1548" s="9">
        <f t="shared" ca="1" si="192"/>
        <v>0.39</v>
      </c>
      <c r="J1548" s="1" t="str">
        <f t="shared" si="193"/>
        <v>March</v>
      </c>
      <c r="K1548" s="1">
        <f t="shared" si="194"/>
        <v>3</v>
      </c>
      <c r="L1548" s="1" t="str">
        <f t="shared" si="195"/>
        <v>2023</v>
      </c>
      <c r="M1548" s="1">
        <f t="shared" si="196"/>
        <v>14</v>
      </c>
      <c r="N1548" s="10">
        <f t="shared" si="197"/>
        <v>1</v>
      </c>
    </row>
    <row r="1549" spans="1:14" x14ac:dyDescent="0.25">
      <c r="A1549" s="7">
        <v>45013</v>
      </c>
      <c r="B1549" s="1" t="s">
        <v>16</v>
      </c>
      <c r="C1549" s="1" t="str">
        <f>VLOOKUP(B1549,Datos1!$F$1:$H$52,3,FALSE)</f>
        <v>Small business</v>
      </c>
      <c r="D1549" s="1" t="str">
        <f ca="1">VLOOKUP(IF(RANDBETWEEN(1,100)&lt;=60, 1, IF(RANDBETWEEN(1,100)&lt;=75, 2, 3)),Datos1!$B$62:$C$64,2,FALSE)</f>
        <v>FMCG</v>
      </c>
      <c r="E1549" s="1" t="str">
        <f ca="1">VLOOKUP(IF(RANDBETWEEN(1,100)&lt;=70, 1, IF(RANDBETWEEN(1,100)&lt;=70+10, 2, IF(RANDBETWEEN(1,100)&lt;=70+10+10, 3, IF(RANDBETWEEN(1,100)&lt;=70+10+10+10, 4, 5)))),Datos1!$B$66:$C$70,2,FALSE)</f>
        <v>Paid</v>
      </c>
      <c r="F1549" s="1" t="str">
        <f>VLOOKUP(B1549,Datos1!$F$1:$H$52,2,FALSE)</f>
        <v>Nueva Jersey</v>
      </c>
      <c r="G1549" s="8">
        <f t="shared" ca="1" si="198"/>
        <v>119376</v>
      </c>
      <c r="H1549" s="8">
        <f t="shared" ca="1" si="199"/>
        <v>56106.719999999994</v>
      </c>
      <c r="I1549" s="9">
        <f t="shared" ca="1" si="192"/>
        <v>0.47</v>
      </c>
      <c r="J1549" s="1" t="str">
        <f t="shared" si="193"/>
        <v>March</v>
      </c>
      <c r="K1549" s="1">
        <f t="shared" si="194"/>
        <v>3</v>
      </c>
      <c r="L1549" s="1" t="str">
        <f t="shared" si="195"/>
        <v>2023</v>
      </c>
      <c r="M1549" s="1">
        <f t="shared" si="196"/>
        <v>14</v>
      </c>
      <c r="N1549" s="10">
        <f t="shared" si="197"/>
        <v>1</v>
      </c>
    </row>
    <row r="1550" spans="1:14" x14ac:dyDescent="0.25">
      <c r="A1550" s="7">
        <v>45014</v>
      </c>
      <c r="B1550" s="1" t="s">
        <v>20</v>
      </c>
      <c r="C1550" s="1" t="str">
        <f>VLOOKUP(B1550,Datos1!$F$1:$H$52,3,FALSE)</f>
        <v>Corporation</v>
      </c>
      <c r="D1550" s="1" t="str">
        <f ca="1">VLOOKUP(IF(RANDBETWEEN(1,100)&lt;=60, 1, IF(RANDBETWEEN(1,100)&lt;=75, 2, 3)),Datos1!$B$62:$C$64,2,FALSE)</f>
        <v>Contract Manufacturing</v>
      </c>
      <c r="E1550" s="1" t="str">
        <f ca="1">VLOOKUP(IF(RANDBETWEEN(1,100)&lt;=70, 1, IF(RANDBETWEEN(1,100)&lt;=70+10, 2, IF(RANDBETWEEN(1,100)&lt;=70+10+10, 3, IF(RANDBETWEEN(1,100)&lt;=70+10+10+10, 4, 5)))),Datos1!$B$66:$C$70,2,FALSE)</f>
        <v>Paid</v>
      </c>
      <c r="F1550" s="1" t="str">
        <f>VLOOKUP(B1550,Datos1!$F$1:$H$52,2,FALSE)</f>
        <v>Georgia</v>
      </c>
      <c r="G1550" s="8">
        <f t="shared" ca="1" si="198"/>
        <v>1173161</v>
      </c>
      <c r="H1550" s="8">
        <f t="shared" ca="1" si="199"/>
        <v>258095.42</v>
      </c>
      <c r="I1550" s="9">
        <f t="shared" ca="1" si="192"/>
        <v>0.22</v>
      </c>
      <c r="J1550" s="1" t="str">
        <f t="shared" si="193"/>
        <v>March</v>
      </c>
      <c r="K1550" s="1">
        <f t="shared" si="194"/>
        <v>3</v>
      </c>
      <c r="L1550" s="1" t="str">
        <f t="shared" si="195"/>
        <v>2023</v>
      </c>
      <c r="M1550" s="1">
        <f t="shared" si="196"/>
        <v>14</v>
      </c>
      <c r="N1550" s="10">
        <f t="shared" si="197"/>
        <v>1</v>
      </c>
    </row>
    <row r="1551" spans="1:14" x14ac:dyDescent="0.25">
      <c r="A1551" s="7">
        <v>45015</v>
      </c>
      <c r="B1551" s="1" t="s">
        <v>51</v>
      </c>
      <c r="C1551" s="1" t="str">
        <f>VLOOKUP(B1551,Datos1!$F$1:$H$52,3,FALSE)</f>
        <v>Corporation</v>
      </c>
      <c r="D1551" s="1" t="str">
        <f ca="1">VLOOKUP(IF(RANDBETWEEN(1,100)&lt;=60, 1, IF(RANDBETWEEN(1,100)&lt;=75, 2, 3)),Datos1!$B$62:$C$64,2,FALSE)</f>
        <v>FMCG</v>
      </c>
      <c r="E15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51" s="1" t="str">
        <f>VLOOKUP(B1551,Datos1!$F$1:$H$52,2,FALSE)</f>
        <v>California</v>
      </c>
      <c r="G1551" s="8">
        <f t="shared" ca="1" si="198"/>
        <v>1667051</v>
      </c>
      <c r="H1551" s="8">
        <f t="shared" ca="1" si="199"/>
        <v>600138.36</v>
      </c>
      <c r="I1551" s="9">
        <f t="shared" ca="1" si="192"/>
        <v>0.36</v>
      </c>
      <c r="J1551" s="1" t="str">
        <f t="shared" si="193"/>
        <v>March</v>
      </c>
      <c r="K1551" s="1">
        <f t="shared" si="194"/>
        <v>3</v>
      </c>
      <c r="L1551" s="1" t="str">
        <f t="shared" si="195"/>
        <v>2023</v>
      </c>
      <c r="M1551" s="1">
        <f t="shared" si="196"/>
        <v>14</v>
      </c>
      <c r="N1551" s="10">
        <f t="shared" si="197"/>
        <v>1</v>
      </c>
    </row>
    <row r="1552" spans="1:14" x14ac:dyDescent="0.25">
      <c r="A1552" s="7">
        <v>45016</v>
      </c>
      <c r="B1552" s="1" t="s">
        <v>32</v>
      </c>
      <c r="C1552" s="1" t="str">
        <f>VLOOKUP(B1552,Datos1!$F$1:$H$52,3,FALSE)</f>
        <v>Corporation</v>
      </c>
      <c r="D1552" s="1" t="str">
        <f ca="1">VLOOKUP(IF(RANDBETWEEN(1,100)&lt;=60, 1, IF(RANDBETWEEN(1,100)&lt;=75, 2, 3)),Datos1!$B$62:$C$64,2,FALSE)</f>
        <v>Contract Manufacturing</v>
      </c>
      <c r="E1552" s="1" t="str">
        <f ca="1">VLOOKUP(IF(RANDBETWEEN(1,100)&lt;=70, 1, IF(RANDBETWEEN(1,100)&lt;=70+10, 2, IF(RANDBETWEEN(1,100)&lt;=70+10+10, 3, IF(RANDBETWEEN(1,100)&lt;=70+10+10+10, 4, 5)))),Datos1!$B$66:$C$70,2,FALSE)</f>
        <v>Paid</v>
      </c>
      <c r="F1552" s="1" t="str">
        <f>VLOOKUP(B1552,Datos1!$F$1:$H$52,2,FALSE)</f>
        <v>Ohio</v>
      </c>
      <c r="G1552" s="8">
        <f t="shared" ca="1" si="198"/>
        <v>1600052</v>
      </c>
      <c r="H1552" s="8">
        <f t="shared" ca="1" si="199"/>
        <v>336010.92</v>
      </c>
      <c r="I1552" s="9">
        <f t="shared" ca="1" si="192"/>
        <v>0.21</v>
      </c>
      <c r="J1552" s="1" t="str">
        <f t="shared" si="193"/>
        <v>March</v>
      </c>
      <c r="K1552" s="1">
        <f t="shared" si="194"/>
        <v>3</v>
      </c>
      <c r="L1552" s="1" t="str">
        <f t="shared" si="195"/>
        <v>2023</v>
      </c>
      <c r="M1552" s="1">
        <f t="shared" si="196"/>
        <v>14</v>
      </c>
      <c r="N1552" s="10">
        <f t="shared" si="197"/>
        <v>1</v>
      </c>
    </row>
    <row r="1553" spans="1:14" x14ac:dyDescent="0.25">
      <c r="A1553" s="7">
        <v>45017</v>
      </c>
      <c r="B1553" s="1" t="s">
        <v>25</v>
      </c>
      <c r="C1553" s="1" t="str">
        <f>VLOOKUP(B1553,Datos1!$F$1:$H$52,3,FALSE)</f>
        <v>Corporation</v>
      </c>
      <c r="D1553" s="1" t="str">
        <f ca="1">VLOOKUP(IF(RANDBETWEEN(1,100)&lt;=60, 1, IF(RANDBETWEEN(1,100)&lt;=75, 2, 3)),Datos1!$B$62:$C$64,2,FALSE)</f>
        <v>Industrial cereal products</v>
      </c>
      <c r="E1553" s="1" t="str">
        <f ca="1">VLOOKUP(IF(RANDBETWEEN(1,100)&lt;=70, 1, IF(RANDBETWEEN(1,100)&lt;=70+10, 2, IF(RANDBETWEEN(1,100)&lt;=70+10+10, 3, IF(RANDBETWEEN(1,100)&lt;=70+10+10+10, 4, 5)))),Datos1!$B$66:$C$70,2,FALSE)</f>
        <v>Paid</v>
      </c>
      <c r="F1553" s="1" t="str">
        <f>VLOOKUP(B1553,Datos1!$F$1:$H$52,2,FALSE)</f>
        <v>Míchigan</v>
      </c>
      <c r="G1553" s="8">
        <f t="shared" ca="1" si="198"/>
        <v>542189</v>
      </c>
      <c r="H1553" s="8">
        <f t="shared" ca="1" si="199"/>
        <v>92172.13</v>
      </c>
      <c r="I1553" s="9">
        <f t="shared" ca="1" si="192"/>
        <v>0.17</v>
      </c>
      <c r="J1553" s="1" t="str">
        <f t="shared" si="193"/>
        <v>April</v>
      </c>
      <c r="K1553" s="1">
        <f t="shared" si="194"/>
        <v>4</v>
      </c>
      <c r="L1553" s="1" t="str">
        <f t="shared" si="195"/>
        <v>2023</v>
      </c>
      <c r="M1553" s="1">
        <f t="shared" si="196"/>
        <v>14</v>
      </c>
      <c r="N1553" s="10">
        <f t="shared" si="197"/>
        <v>2</v>
      </c>
    </row>
    <row r="1554" spans="1:14" x14ac:dyDescent="0.25">
      <c r="A1554" s="7">
        <v>45018</v>
      </c>
      <c r="B1554" s="1" t="s">
        <v>24</v>
      </c>
      <c r="C1554" s="1" t="str">
        <f>VLOOKUP(B1554,Datos1!$F$1:$H$52,3,FALSE)</f>
        <v>Medium-sized business</v>
      </c>
      <c r="D1554" s="1" t="str">
        <f ca="1">VLOOKUP(IF(RANDBETWEEN(1,100)&lt;=60, 1, IF(RANDBETWEEN(1,100)&lt;=75, 2, 3)),Datos1!$B$62:$C$64,2,FALSE)</f>
        <v>FMCG</v>
      </c>
      <c r="E155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54" s="1" t="str">
        <f>VLOOKUP(B1554,Datos1!$F$1:$H$52,2,FALSE)</f>
        <v>Misuri</v>
      </c>
      <c r="G1554" s="8">
        <f t="shared" ca="1" si="198"/>
        <v>312812</v>
      </c>
      <c r="H1554" s="8">
        <f t="shared" ca="1" si="199"/>
        <v>115740.44</v>
      </c>
      <c r="I1554" s="9">
        <f t="shared" ca="1" si="192"/>
        <v>0.37</v>
      </c>
      <c r="J1554" s="1" t="str">
        <f t="shared" si="193"/>
        <v>April</v>
      </c>
      <c r="K1554" s="1">
        <f t="shared" si="194"/>
        <v>4</v>
      </c>
      <c r="L1554" s="1" t="str">
        <f t="shared" si="195"/>
        <v>2023</v>
      </c>
      <c r="M1554" s="1">
        <f t="shared" si="196"/>
        <v>14</v>
      </c>
      <c r="N1554" s="10">
        <f t="shared" si="197"/>
        <v>2</v>
      </c>
    </row>
    <row r="1555" spans="1:14" x14ac:dyDescent="0.25">
      <c r="A1555" s="7">
        <v>45019</v>
      </c>
      <c r="B1555" s="1" t="s">
        <v>37</v>
      </c>
      <c r="C1555" s="1" t="str">
        <f>VLOOKUP(B1555,Datos1!$F$1:$H$52,3,FALSE)</f>
        <v>Small business</v>
      </c>
      <c r="D1555" s="1" t="str">
        <f ca="1">VLOOKUP(IF(RANDBETWEEN(1,100)&lt;=60, 1, IF(RANDBETWEEN(1,100)&lt;=75, 2, 3)),Datos1!$B$62:$C$64,2,FALSE)</f>
        <v>FMCG</v>
      </c>
      <c r="E1555" s="1" t="str">
        <f ca="1">VLOOKUP(IF(RANDBETWEEN(1,100)&lt;=70, 1, IF(RANDBETWEEN(1,100)&lt;=70+10, 2, IF(RANDBETWEEN(1,100)&lt;=70+10+10, 3, IF(RANDBETWEEN(1,100)&lt;=70+10+10+10, 4, 5)))),Datos1!$B$66:$C$70,2,FALSE)</f>
        <v>Paid</v>
      </c>
      <c r="F1555" s="1" t="str">
        <f>VLOOKUP(B1555,Datos1!$F$1:$H$52,2,FALSE)</f>
        <v>Massachusetts</v>
      </c>
      <c r="G1555" s="8">
        <f t="shared" ca="1" si="198"/>
        <v>226214</v>
      </c>
      <c r="H1555" s="8">
        <f t="shared" ca="1" si="199"/>
        <v>135728.4</v>
      </c>
      <c r="I1555" s="9">
        <f t="shared" ca="1" si="192"/>
        <v>0.6</v>
      </c>
      <c r="J1555" s="1" t="str">
        <f t="shared" si="193"/>
        <v>April</v>
      </c>
      <c r="K1555" s="1">
        <f t="shared" si="194"/>
        <v>4</v>
      </c>
      <c r="L1555" s="1" t="str">
        <f t="shared" si="195"/>
        <v>2023</v>
      </c>
      <c r="M1555" s="1">
        <f t="shared" si="196"/>
        <v>15</v>
      </c>
      <c r="N1555" s="10">
        <f t="shared" si="197"/>
        <v>2</v>
      </c>
    </row>
    <row r="1556" spans="1:14" x14ac:dyDescent="0.25">
      <c r="A1556" s="7">
        <v>45020</v>
      </c>
      <c r="B1556" s="1" t="s">
        <v>40</v>
      </c>
      <c r="C1556" s="1" t="str">
        <f>VLOOKUP(B1556,Datos1!$F$1:$H$52,3,FALSE)</f>
        <v>Corporation</v>
      </c>
      <c r="D1556" s="1" t="str">
        <f ca="1">VLOOKUP(IF(RANDBETWEEN(1,100)&lt;=60, 1, IF(RANDBETWEEN(1,100)&lt;=75, 2, 3)),Datos1!$B$62:$C$64,2,FALSE)</f>
        <v>FMCG</v>
      </c>
      <c r="E1556" s="1" t="str">
        <f ca="1">VLOOKUP(IF(RANDBETWEEN(1,100)&lt;=70, 1, IF(RANDBETWEEN(1,100)&lt;=70+10, 2, IF(RANDBETWEEN(1,100)&lt;=70+10+10, 3, IF(RANDBETWEEN(1,100)&lt;=70+10+10+10, 4, 5)))),Datos1!$B$66:$C$70,2,FALSE)</f>
        <v>Paid</v>
      </c>
      <c r="F1556" s="1" t="str">
        <f>VLOOKUP(B1556,Datos1!$F$1:$H$52,2,FALSE)</f>
        <v>Indiana</v>
      </c>
      <c r="G1556" s="8">
        <f t="shared" ca="1" si="198"/>
        <v>1133782</v>
      </c>
      <c r="H1556" s="8">
        <f t="shared" ca="1" si="199"/>
        <v>623580.10000000009</v>
      </c>
      <c r="I1556" s="9">
        <f t="shared" ca="1" si="192"/>
        <v>0.55000000000000004</v>
      </c>
      <c r="J1556" s="1" t="str">
        <f t="shared" si="193"/>
        <v>April</v>
      </c>
      <c r="K1556" s="1">
        <f t="shared" si="194"/>
        <v>4</v>
      </c>
      <c r="L1556" s="1" t="str">
        <f t="shared" si="195"/>
        <v>2023</v>
      </c>
      <c r="M1556" s="1">
        <f t="shared" si="196"/>
        <v>15</v>
      </c>
      <c r="N1556" s="10">
        <f t="shared" si="197"/>
        <v>2</v>
      </c>
    </row>
    <row r="1557" spans="1:14" x14ac:dyDescent="0.25">
      <c r="A1557" s="7">
        <v>45021</v>
      </c>
      <c r="B1557" s="1" t="s">
        <v>26</v>
      </c>
      <c r="C1557" s="1" t="str">
        <f>VLOOKUP(B1557,Datos1!$F$1:$H$52,3,FALSE)</f>
        <v>Corporation</v>
      </c>
      <c r="D1557" s="1" t="str">
        <f ca="1">VLOOKUP(IF(RANDBETWEEN(1,100)&lt;=60, 1, IF(RANDBETWEEN(1,100)&lt;=75, 2, 3)),Datos1!$B$62:$C$64,2,FALSE)</f>
        <v>Contract Manufacturing</v>
      </c>
      <c r="E1557" s="1" t="str">
        <f ca="1">VLOOKUP(IF(RANDBETWEEN(1,100)&lt;=70, 1, IF(RANDBETWEEN(1,100)&lt;=70+10, 2, IF(RANDBETWEEN(1,100)&lt;=70+10+10, 3, IF(RANDBETWEEN(1,100)&lt;=70+10+10+10, 4, 5)))),Datos1!$B$66:$C$70,2,FALSE)</f>
        <v>Paid</v>
      </c>
      <c r="F1557" s="1" t="str">
        <f>VLOOKUP(B1557,Datos1!$F$1:$H$52,2,FALSE)</f>
        <v>Nueva Jersey</v>
      </c>
      <c r="G1557" s="8">
        <f t="shared" ca="1" si="198"/>
        <v>1430722</v>
      </c>
      <c r="H1557" s="8">
        <f t="shared" ca="1" si="199"/>
        <v>429216.6</v>
      </c>
      <c r="I1557" s="9">
        <f t="shared" ca="1" si="192"/>
        <v>0.3</v>
      </c>
      <c r="J1557" s="1" t="str">
        <f t="shared" si="193"/>
        <v>April</v>
      </c>
      <c r="K1557" s="1">
        <f t="shared" si="194"/>
        <v>4</v>
      </c>
      <c r="L1557" s="1" t="str">
        <f t="shared" si="195"/>
        <v>2023</v>
      </c>
      <c r="M1557" s="1">
        <f t="shared" si="196"/>
        <v>15</v>
      </c>
      <c r="N1557" s="10">
        <f t="shared" si="197"/>
        <v>2</v>
      </c>
    </row>
    <row r="1558" spans="1:14" x14ac:dyDescent="0.25">
      <c r="A1558" s="7">
        <v>45022</v>
      </c>
      <c r="B1558" s="1" t="s">
        <v>59</v>
      </c>
      <c r="C1558" s="1" t="str">
        <f>VLOOKUP(B1558,Datos1!$F$1:$H$52,3,FALSE)</f>
        <v>Small business</v>
      </c>
      <c r="D1558" s="1" t="str">
        <f ca="1">VLOOKUP(IF(RANDBETWEEN(1,100)&lt;=60, 1, IF(RANDBETWEEN(1,100)&lt;=75, 2, 3)),Datos1!$B$62:$C$64,2,FALSE)</f>
        <v>Industrial cereal products</v>
      </c>
      <c r="E1558" s="1" t="str">
        <f ca="1">VLOOKUP(IF(RANDBETWEEN(1,100)&lt;=70, 1, IF(RANDBETWEEN(1,100)&lt;=70+10, 2, IF(RANDBETWEEN(1,100)&lt;=70+10+10, 3, IF(RANDBETWEEN(1,100)&lt;=70+10+10+10, 4, 5)))),Datos1!$B$66:$C$70,2,FALSE)</f>
        <v>Paid</v>
      </c>
      <c r="F1558" s="1" t="str">
        <f>VLOOKUP(B1558,Datos1!$F$1:$H$52,2,FALSE)</f>
        <v>Nueva Jersey</v>
      </c>
      <c r="G1558" s="8">
        <f t="shared" ca="1" si="198"/>
        <v>167037</v>
      </c>
      <c r="H1558" s="8">
        <f t="shared" ca="1" si="199"/>
        <v>43429.62</v>
      </c>
      <c r="I1558" s="9">
        <f t="shared" ca="1" si="192"/>
        <v>0.26</v>
      </c>
      <c r="J1558" s="1" t="str">
        <f t="shared" si="193"/>
        <v>April</v>
      </c>
      <c r="K1558" s="1">
        <f t="shared" si="194"/>
        <v>4</v>
      </c>
      <c r="L1558" s="1" t="str">
        <f t="shared" si="195"/>
        <v>2023</v>
      </c>
      <c r="M1558" s="1">
        <f t="shared" si="196"/>
        <v>15</v>
      </c>
      <c r="N1558" s="10">
        <f t="shared" si="197"/>
        <v>2</v>
      </c>
    </row>
    <row r="1559" spans="1:14" x14ac:dyDescent="0.25">
      <c r="A1559" s="7">
        <v>45023</v>
      </c>
      <c r="B1559" s="1" t="s">
        <v>51</v>
      </c>
      <c r="C1559" s="1" t="str">
        <f>VLOOKUP(B1559,Datos1!$F$1:$H$52,3,FALSE)</f>
        <v>Corporation</v>
      </c>
      <c r="D1559" s="1" t="str">
        <f ca="1">VLOOKUP(IF(RANDBETWEEN(1,100)&lt;=60, 1, IF(RANDBETWEEN(1,100)&lt;=75, 2, 3)),Datos1!$B$62:$C$64,2,FALSE)</f>
        <v>Contract Manufacturing</v>
      </c>
      <c r="E155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59" s="1" t="str">
        <f>VLOOKUP(B1559,Datos1!$F$1:$H$52,2,FALSE)</f>
        <v>California</v>
      </c>
      <c r="G1559" s="8">
        <f t="shared" ca="1" si="198"/>
        <v>1393639</v>
      </c>
      <c r="H1559" s="8">
        <f t="shared" ca="1" si="199"/>
        <v>292664.19</v>
      </c>
      <c r="I1559" s="9">
        <f t="shared" ca="1" si="192"/>
        <v>0.21</v>
      </c>
      <c r="J1559" s="1" t="str">
        <f t="shared" si="193"/>
        <v>April</v>
      </c>
      <c r="K1559" s="1">
        <f t="shared" si="194"/>
        <v>4</v>
      </c>
      <c r="L1559" s="1" t="str">
        <f t="shared" si="195"/>
        <v>2023</v>
      </c>
      <c r="M1559" s="1">
        <f t="shared" si="196"/>
        <v>15</v>
      </c>
      <c r="N1559" s="10">
        <f t="shared" si="197"/>
        <v>2</v>
      </c>
    </row>
    <row r="1560" spans="1:14" x14ac:dyDescent="0.25">
      <c r="A1560" s="7">
        <v>45024</v>
      </c>
      <c r="B1560" s="1" t="s">
        <v>48</v>
      </c>
      <c r="C1560" s="1" t="str">
        <f>VLOOKUP(B1560,Datos1!$F$1:$H$52,3,FALSE)</f>
        <v>Corporation</v>
      </c>
      <c r="D1560" s="1" t="str">
        <f ca="1">VLOOKUP(IF(RANDBETWEEN(1,100)&lt;=60, 1, IF(RANDBETWEEN(1,100)&lt;=75, 2, 3)),Datos1!$B$62:$C$64,2,FALSE)</f>
        <v>FMCG</v>
      </c>
      <c r="E1560" s="1" t="str">
        <f ca="1">VLOOKUP(IF(RANDBETWEEN(1,100)&lt;=70, 1, IF(RANDBETWEEN(1,100)&lt;=70+10, 2, IF(RANDBETWEEN(1,100)&lt;=70+10+10, 3, IF(RANDBETWEEN(1,100)&lt;=70+10+10+10, 4, 5)))),Datos1!$B$66:$C$70,2,FALSE)</f>
        <v>Paid</v>
      </c>
      <c r="F1560" s="1" t="str">
        <f>VLOOKUP(B1560,Datos1!$F$1:$H$52,2,FALSE)</f>
        <v>California</v>
      </c>
      <c r="G1560" s="8">
        <f t="shared" ca="1" si="198"/>
        <v>1527622</v>
      </c>
      <c r="H1560" s="8">
        <f t="shared" ca="1" si="199"/>
        <v>886020.75999999989</v>
      </c>
      <c r="I1560" s="9">
        <f t="shared" ca="1" si="192"/>
        <v>0.57999999999999996</v>
      </c>
      <c r="J1560" s="1" t="str">
        <f t="shared" si="193"/>
        <v>April</v>
      </c>
      <c r="K1560" s="1">
        <f t="shared" si="194"/>
        <v>4</v>
      </c>
      <c r="L1560" s="1" t="str">
        <f t="shared" si="195"/>
        <v>2023</v>
      </c>
      <c r="M1560" s="1">
        <f t="shared" si="196"/>
        <v>15</v>
      </c>
      <c r="N1560" s="10">
        <f t="shared" si="197"/>
        <v>2</v>
      </c>
    </row>
    <row r="1561" spans="1:14" x14ac:dyDescent="0.25">
      <c r="A1561" s="7">
        <v>45025</v>
      </c>
      <c r="B1561" s="1" t="s">
        <v>48</v>
      </c>
      <c r="C1561" s="1" t="str">
        <f>VLOOKUP(B1561,Datos1!$F$1:$H$52,3,FALSE)</f>
        <v>Corporation</v>
      </c>
      <c r="D1561" s="1" t="str">
        <f ca="1">VLOOKUP(IF(RANDBETWEEN(1,100)&lt;=60, 1, IF(RANDBETWEEN(1,100)&lt;=75, 2, 3)),Datos1!$B$62:$C$64,2,FALSE)</f>
        <v>Contract Manufacturing</v>
      </c>
      <c r="E1561" s="1" t="str">
        <f ca="1">VLOOKUP(IF(RANDBETWEEN(1,100)&lt;=70, 1, IF(RANDBETWEEN(1,100)&lt;=70+10, 2, IF(RANDBETWEEN(1,100)&lt;=70+10+10, 3, IF(RANDBETWEEN(1,100)&lt;=70+10+10+10, 4, 5)))),Datos1!$B$66:$C$70,2,FALSE)</f>
        <v>Paid</v>
      </c>
      <c r="F1561" s="1" t="str">
        <f>VLOOKUP(B1561,Datos1!$F$1:$H$52,2,FALSE)</f>
        <v>California</v>
      </c>
      <c r="G1561" s="8">
        <f t="shared" ca="1" si="198"/>
        <v>1498863</v>
      </c>
      <c r="H1561" s="8">
        <f t="shared" ca="1" si="199"/>
        <v>584556.57000000007</v>
      </c>
      <c r="I1561" s="9">
        <f t="shared" ca="1" si="192"/>
        <v>0.39</v>
      </c>
      <c r="J1561" s="1" t="str">
        <f t="shared" si="193"/>
        <v>April</v>
      </c>
      <c r="K1561" s="1">
        <f t="shared" si="194"/>
        <v>4</v>
      </c>
      <c r="L1561" s="1" t="str">
        <f t="shared" si="195"/>
        <v>2023</v>
      </c>
      <c r="M1561" s="1">
        <f t="shared" si="196"/>
        <v>15</v>
      </c>
      <c r="N1561" s="10">
        <f t="shared" si="197"/>
        <v>2</v>
      </c>
    </row>
    <row r="1562" spans="1:14" x14ac:dyDescent="0.25">
      <c r="A1562" s="7">
        <v>45026</v>
      </c>
      <c r="B1562" s="1" t="s">
        <v>56</v>
      </c>
      <c r="C1562" s="1" t="str">
        <f>VLOOKUP(B1562,Datos1!$F$1:$H$52,3,FALSE)</f>
        <v>Small business</v>
      </c>
      <c r="D1562" s="1" t="str">
        <f ca="1">VLOOKUP(IF(RANDBETWEEN(1,100)&lt;=60, 1, IF(RANDBETWEEN(1,100)&lt;=75, 2, 3)),Datos1!$B$62:$C$64,2,FALSE)</f>
        <v>FMCG</v>
      </c>
      <c r="E156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62" s="1" t="str">
        <f>VLOOKUP(B1562,Datos1!$F$1:$H$52,2,FALSE)</f>
        <v>Illinois</v>
      </c>
      <c r="G1562" s="8">
        <f t="shared" ca="1" si="198"/>
        <v>145513</v>
      </c>
      <c r="H1562" s="8">
        <f t="shared" ca="1" si="199"/>
        <v>53839.81</v>
      </c>
      <c r="I1562" s="9">
        <f t="shared" ca="1" si="192"/>
        <v>0.37</v>
      </c>
      <c r="J1562" s="1" t="str">
        <f t="shared" si="193"/>
        <v>April</v>
      </c>
      <c r="K1562" s="1">
        <f t="shared" si="194"/>
        <v>4</v>
      </c>
      <c r="L1562" s="1" t="str">
        <f t="shared" si="195"/>
        <v>2023</v>
      </c>
      <c r="M1562" s="1">
        <f t="shared" si="196"/>
        <v>16</v>
      </c>
      <c r="N1562" s="10">
        <f t="shared" si="197"/>
        <v>2</v>
      </c>
    </row>
    <row r="1563" spans="1:14" x14ac:dyDescent="0.25">
      <c r="A1563" s="7">
        <v>45027</v>
      </c>
      <c r="B1563" s="1" t="s">
        <v>40</v>
      </c>
      <c r="C1563" s="1" t="str">
        <f>VLOOKUP(B1563,Datos1!$F$1:$H$52,3,FALSE)</f>
        <v>Corporation</v>
      </c>
      <c r="D1563" s="1" t="str">
        <f ca="1">VLOOKUP(IF(RANDBETWEEN(1,100)&lt;=60, 1, IF(RANDBETWEEN(1,100)&lt;=75, 2, 3)),Datos1!$B$62:$C$64,2,FALSE)</f>
        <v>Contract Manufacturing</v>
      </c>
      <c r="E1563" s="1" t="str">
        <f ca="1">VLOOKUP(IF(RANDBETWEEN(1,100)&lt;=70, 1, IF(RANDBETWEEN(1,100)&lt;=70+10, 2, IF(RANDBETWEEN(1,100)&lt;=70+10+10, 3, IF(RANDBETWEEN(1,100)&lt;=70+10+10+10, 4, 5)))),Datos1!$B$66:$C$70,2,FALSE)</f>
        <v>Paid</v>
      </c>
      <c r="F1563" s="1" t="str">
        <f>VLOOKUP(B1563,Datos1!$F$1:$H$52,2,FALSE)</f>
        <v>Indiana</v>
      </c>
      <c r="G1563" s="8">
        <f t="shared" ca="1" si="198"/>
        <v>781497</v>
      </c>
      <c r="H1563" s="8">
        <f t="shared" ca="1" si="199"/>
        <v>203189.22</v>
      </c>
      <c r="I1563" s="9">
        <f t="shared" ca="1" si="192"/>
        <v>0.26</v>
      </c>
      <c r="J1563" s="1" t="str">
        <f t="shared" si="193"/>
        <v>April</v>
      </c>
      <c r="K1563" s="1">
        <f t="shared" si="194"/>
        <v>4</v>
      </c>
      <c r="L1563" s="1" t="str">
        <f t="shared" si="195"/>
        <v>2023</v>
      </c>
      <c r="M1563" s="1">
        <f t="shared" si="196"/>
        <v>16</v>
      </c>
      <c r="N1563" s="10">
        <f t="shared" si="197"/>
        <v>2</v>
      </c>
    </row>
    <row r="1564" spans="1:14" x14ac:dyDescent="0.25">
      <c r="A1564" s="7">
        <v>45028</v>
      </c>
      <c r="B1564" s="1" t="s">
        <v>26</v>
      </c>
      <c r="C1564" s="1" t="str">
        <f>VLOOKUP(B1564,Datos1!$F$1:$H$52,3,FALSE)</f>
        <v>Corporation</v>
      </c>
      <c r="D1564" s="1" t="str">
        <f ca="1">VLOOKUP(IF(RANDBETWEEN(1,100)&lt;=60, 1, IF(RANDBETWEEN(1,100)&lt;=75, 2, 3)),Datos1!$B$62:$C$64,2,FALSE)</f>
        <v>FMCG</v>
      </c>
      <c r="E1564" s="1" t="str">
        <f ca="1">VLOOKUP(IF(RANDBETWEEN(1,100)&lt;=70, 1, IF(RANDBETWEEN(1,100)&lt;=70+10, 2, IF(RANDBETWEEN(1,100)&lt;=70+10+10, 3, IF(RANDBETWEEN(1,100)&lt;=70+10+10+10, 4, 5)))),Datos1!$B$66:$C$70,2,FALSE)</f>
        <v>Paid</v>
      </c>
      <c r="F1564" s="1" t="str">
        <f>VLOOKUP(B1564,Datos1!$F$1:$H$52,2,FALSE)</f>
        <v>Nueva Jersey</v>
      </c>
      <c r="G1564" s="8">
        <f t="shared" ca="1" si="198"/>
        <v>962946</v>
      </c>
      <c r="H1564" s="8">
        <f t="shared" ca="1" si="199"/>
        <v>587397.05999999994</v>
      </c>
      <c r="I1564" s="9">
        <f t="shared" ca="1" si="192"/>
        <v>0.61</v>
      </c>
      <c r="J1564" s="1" t="str">
        <f t="shared" si="193"/>
        <v>April</v>
      </c>
      <c r="K1564" s="1">
        <f t="shared" si="194"/>
        <v>4</v>
      </c>
      <c r="L1564" s="1" t="str">
        <f t="shared" si="195"/>
        <v>2023</v>
      </c>
      <c r="M1564" s="1">
        <f t="shared" si="196"/>
        <v>16</v>
      </c>
      <c r="N1564" s="10">
        <f t="shared" si="197"/>
        <v>2</v>
      </c>
    </row>
    <row r="1565" spans="1:14" x14ac:dyDescent="0.25">
      <c r="A1565" s="7">
        <v>45029</v>
      </c>
      <c r="B1565" s="1" t="s">
        <v>6</v>
      </c>
      <c r="C1565" s="1" t="str">
        <f>VLOOKUP(B1565,Datos1!$F$1:$H$52,3,FALSE)</f>
        <v>Corporation</v>
      </c>
      <c r="D1565" s="1" t="str">
        <f ca="1">VLOOKUP(IF(RANDBETWEEN(1,100)&lt;=60, 1, IF(RANDBETWEEN(1,100)&lt;=75, 2, 3)),Datos1!$B$62:$C$64,2,FALSE)</f>
        <v>Contract Manufacturing</v>
      </c>
      <c r="E1565" s="1" t="str">
        <f ca="1">VLOOKUP(IF(RANDBETWEEN(1,100)&lt;=70, 1, IF(RANDBETWEEN(1,100)&lt;=70+10, 2, IF(RANDBETWEEN(1,100)&lt;=70+10+10, 3, IF(RANDBETWEEN(1,100)&lt;=70+10+10+10, 4, 5)))),Datos1!$B$66:$C$70,2,FALSE)</f>
        <v>Paid</v>
      </c>
      <c r="F1565" s="1" t="str">
        <f>VLOOKUP(B1565,Datos1!$F$1:$H$52,2,FALSE)</f>
        <v>Washington</v>
      </c>
      <c r="G1565" s="8">
        <f t="shared" ca="1" si="198"/>
        <v>785173</v>
      </c>
      <c r="H1565" s="8">
        <f t="shared" ca="1" si="199"/>
        <v>172738.06</v>
      </c>
      <c r="I1565" s="9">
        <f t="shared" ca="1" si="192"/>
        <v>0.22</v>
      </c>
      <c r="J1565" s="1" t="str">
        <f t="shared" si="193"/>
        <v>April</v>
      </c>
      <c r="K1565" s="1">
        <f t="shared" si="194"/>
        <v>4</v>
      </c>
      <c r="L1565" s="1" t="str">
        <f t="shared" si="195"/>
        <v>2023</v>
      </c>
      <c r="M1565" s="1">
        <f t="shared" si="196"/>
        <v>16</v>
      </c>
      <c r="N1565" s="10">
        <f t="shared" si="197"/>
        <v>2</v>
      </c>
    </row>
    <row r="1566" spans="1:14" x14ac:dyDescent="0.25">
      <c r="A1566" s="7">
        <v>45030</v>
      </c>
      <c r="B1566" s="1" t="s">
        <v>33</v>
      </c>
      <c r="C1566" s="1" t="str">
        <f>VLOOKUP(B1566,Datos1!$F$1:$H$52,3,FALSE)</f>
        <v>Corporation</v>
      </c>
      <c r="D1566" s="1" t="str">
        <f ca="1">VLOOKUP(IF(RANDBETWEEN(1,100)&lt;=60, 1, IF(RANDBETWEEN(1,100)&lt;=75, 2, 3)),Datos1!$B$62:$C$64,2,FALSE)</f>
        <v>Contract Manufacturing</v>
      </c>
      <c r="E1566" s="1" t="str">
        <f ca="1">VLOOKUP(IF(RANDBETWEEN(1,100)&lt;=70, 1, IF(RANDBETWEEN(1,100)&lt;=70+10, 2, IF(RANDBETWEEN(1,100)&lt;=70+10+10, 3, IF(RANDBETWEEN(1,100)&lt;=70+10+10+10, 4, 5)))),Datos1!$B$66:$C$70,2,FALSE)</f>
        <v>Paid</v>
      </c>
      <c r="F1566" s="1" t="str">
        <f>VLOOKUP(B1566,Datos1!$F$1:$H$52,2,FALSE)</f>
        <v>Tennessee</v>
      </c>
      <c r="G1566" s="8">
        <f t="shared" ca="1" si="198"/>
        <v>1259224</v>
      </c>
      <c r="H1566" s="8">
        <f t="shared" ca="1" si="199"/>
        <v>314806</v>
      </c>
      <c r="I1566" s="9">
        <f t="shared" ca="1" si="192"/>
        <v>0.25</v>
      </c>
      <c r="J1566" s="1" t="str">
        <f t="shared" si="193"/>
        <v>April</v>
      </c>
      <c r="K1566" s="1">
        <f t="shared" si="194"/>
        <v>4</v>
      </c>
      <c r="L1566" s="1" t="str">
        <f t="shared" si="195"/>
        <v>2023</v>
      </c>
      <c r="M1566" s="1">
        <f t="shared" si="196"/>
        <v>16</v>
      </c>
      <c r="N1566" s="10">
        <f t="shared" si="197"/>
        <v>2</v>
      </c>
    </row>
    <row r="1567" spans="1:14" x14ac:dyDescent="0.25">
      <c r="A1567" s="7">
        <v>45031</v>
      </c>
      <c r="B1567" s="1" t="s">
        <v>36</v>
      </c>
      <c r="C1567" s="1" t="str">
        <f>VLOOKUP(B1567,Datos1!$F$1:$H$52,3,FALSE)</f>
        <v>Medium-sized business</v>
      </c>
      <c r="D1567" s="1" t="str">
        <f ca="1">VLOOKUP(IF(RANDBETWEEN(1,100)&lt;=60, 1, IF(RANDBETWEEN(1,100)&lt;=75, 2, 3)),Datos1!$B$62:$C$64,2,FALSE)</f>
        <v>FMCG</v>
      </c>
      <c r="E1567" s="1" t="str">
        <f ca="1">VLOOKUP(IF(RANDBETWEEN(1,100)&lt;=70, 1, IF(RANDBETWEEN(1,100)&lt;=70+10, 2, IF(RANDBETWEEN(1,100)&lt;=70+10+10, 3, IF(RANDBETWEEN(1,100)&lt;=70+10+10+10, 4, 5)))),Datos1!$B$66:$C$70,2,FALSE)</f>
        <v>Overdue</v>
      </c>
      <c r="F1567" s="1" t="str">
        <f>VLOOKUP(B1567,Datos1!$F$1:$H$52,2,FALSE)</f>
        <v>Arizona</v>
      </c>
      <c r="G1567" s="8">
        <f t="shared" ca="1" si="198"/>
        <v>303853</v>
      </c>
      <c r="H1567" s="8">
        <f t="shared" ca="1" si="199"/>
        <v>109387.08</v>
      </c>
      <c r="I1567" s="9">
        <f t="shared" ca="1" si="192"/>
        <v>0.36</v>
      </c>
      <c r="J1567" s="1" t="str">
        <f t="shared" si="193"/>
        <v>April</v>
      </c>
      <c r="K1567" s="1">
        <f t="shared" si="194"/>
        <v>4</v>
      </c>
      <c r="L1567" s="1" t="str">
        <f t="shared" si="195"/>
        <v>2023</v>
      </c>
      <c r="M1567" s="1">
        <f t="shared" si="196"/>
        <v>16</v>
      </c>
      <c r="N1567" s="10">
        <f t="shared" si="197"/>
        <v>2</v>
      </c>
    </row>
    <row r="1568" spans="1:14" x14ac:dyDescent="0.25">
      <c r="A1568" s="7">
        <v>45032</v>
      </c>
      <c r="B1568" s="1" t="s">
        <v>31</v>
      </c>
      <c r="C1568" s="1" t="str">
        <f>VLOOKUP(B1568,Datos1!$F$1:$H$52,3,FALSE)</f>
        <v>Small business</v>
      </c>
      <c r="D1568" s="1" t="str">
        <f ca="1">VLOOKUP(IF(RANDBETWEEN(1,100)&lt;=60, 1, IF(RANDBETWEEN(1,100)&lt;=75, 2, 3)),Datos1!$B$62:$C$64,2,FALSE)</f>
        <v>FMCG</v>
      </c>
      <c r="E1568" s="1" t="str">
        <f ca="1">VLOOKUP(IF(RANDBETWEEN(1,100)&lt;=70, 1, IF(RANDBETWEEN(1,100)&lt;=70+10, 2, IF(RANDBETWEEN(1,100)&lt;=70+10+10, 3, IF(RANDBETWEEN(1,100)&lt;=70+10+10+10, 4, 5)))),Datos1!$B$66:$C$70,2,FALSE)</f>
        <v>Paid</v>
      </c>
      <c r="F1568" s="1" t="str">
        <f>VLOOKUP(B1568,Datos1!$F$1:$H$52,2,FALSE)</f>
        <v>Georgia</v>
      </c>
      <c r="G1568" s="8">
        <f t="shared" ca="1" si="198"/>
        <v>161347</v>
      </c>
      <c r="H1568" s="8">
        <f t="shared" ca="1" si="199"/>
        <v>67765.739999999991</v>
      </c>
      <c r="I1568" s="9">
        <f t="shared" ca="1" si="192"/>
        <v>0.42</v>
      </c>
      <c r="J1568" s="1" t="str">
        <f t="shared" si="193"/>
        <v>April</v>
      </c>
      <c r="K1568" s="1">
        <f t="shared" si="194"/>
        <v>4</v>
      </c>
      <c r="L1568" s="1" t="str">
        <f t="shared" si="195"/>
        <v>2023</v>
      </c>
      <c r="M1568" s="1">
        <f t="shared" si="196"/>
        <v>16</v>
      </c>
      <c r="N1568" s="10">
        <f t="shared" si="197"/>
        <v>2</v>
      </c>
    </row>
    <row r="1569" spans="1:14" x14ac:dyDescent="0.25">
      <c r="A1569" s="7">
        <v>45033</v>
      </c>
      <c r="B1569" s="1" t="s">
        <v>56</v>
      </c>
      <c r="C1569" s="1" t="str">
        <f>VLOOKUP(B1569,Datos1!$F$1:$H$52,3,FALSE)</f>
        <v>Small business</v>
      </c>
      <c r="D1569" s="1" t="str">
        <f ca="1">VLOOKUP(IF(RANDBETWEEN(1,100)&lt;=60, 1, IF(RANDBETWEEN(1,100)&lt;=75, 2, 3)),Datos1!$B$62:$C$64,2,FALSE)</f>
        <v>FMCG</v>
      </c>
      <c r="E1569" s="1" t="str">
        <f ca="1">VLOOKUP(IF(RANDBETWEEN(1,100)&lt;=70, 1, IF(RANDBETWEEN(1,100)&lt;=70+10, 2, IF(RANDBETWEEN(1,100)&lt;=70+10+10, 3, IF(RANDBETWEEN(1,100)&lt;=70+10+10+10, 4, 5)))),Datos1!$B$66:$C$70,2,FALSE)</f>
        <v>Paid</v>
      </c>
      <c r="F1569" s="1" t="str">
        <f>VLOOKUP(B1569,Datos1!$F$1:$H$52,2,FALSE)</f>
        <v>Illinois</v>
      </c>
      <c r="G1569" s="8">
        <f t="shared" ca="1" si="198"/>
        <v>70117</v>
      </c>
      <c r="H1569" s="8">
        <f t="shared" ca="1" si="199"/>
        <v>33656.159999999996</v>
      </c>
      <c r="I1569" s="9">
        <f t="shared" ca="1" si="192"/>
        <v>0.48</v>
      </c>
      <c r="J1569" s="1" t="str">
        <f t="shared" si="193"/>
        <v>April</v>
      </c>
      <c r="K1569" s="1">
        <f t="shared" si="194"/>
        <v>4</v>
      </c>
      <c r="L1569" s="1" t="str">
        <f t="shared" si="195"/>
        <v>2023</v>
      </c>
      <c r="M1569" s="1">
        <f t="shared" si="196"/>
        <v>17</v>
      </c>
      <c r="N1569" s="10">
        <f t="shared" si="197"/>
        <v>2</v>
      </c>
    </row>
    <row r="1570" spans="1:14" x14ac:dyDescent="0.25">
      <c r="A1570" s="7">
        <v>45034</v>
      </c>
      <c r="B1570" s="1" t="s">
        <v>40</v>
      </c>
      <c r="C1570" s="1" t="str">
        <f>VLOOKUP(B1570,Datos1!$F$1:$H$52,3,FALSE)</f>
        <v>Corporation</v>
      </c>
      <c r="D1570" s="1" t="str">
        <f ca="1">VLOOKUP(IF(RANDBETWEEN(1,100)&lt;=60, 1, IF(RANDBETWEEN(1,100)&lt;=75, 2, 3)),Datos1!$B$62:$C$64,2,FALSE)</f>
        <v>Contract Manufacturing</v>
      </c>
      <c r="E1570" s="1" t="str">
        <f ca="1">VLOOKUP(IF(RANDBETWEEN(1,100)&lt;=70, 1, IF(RANDBETWEEN(1,100)&lt;=70+10, 2, IF(RANDBETWEEN(1,100)&lt;=70+10+10, 3, IF(RANDBETWEEN(1,100)&lt;=70+10+10+10, 4, 5)))),Datos1!$B$66:$C$70,2,FALSE)</f>
        <v>Paid</v>
      </c>
      <c r="F1570" s="1" t="str">
        <f>VLOOKUP(B1570,Datos1!$F$1:$H$52,2,FALSE)</f>
        <v>Indiana</v>
      </c>
      <c r="G1570" s="8">
        <f t="shared" ca="1" si="198"/>
        <v>1627939</v>
      </c>
      <c r="H1570" s="8">
        <f t="shared" ca="1" si="199"/>
        <v>488381.69999999995</v>
      </c>
      <c r="I1570" s="9">
        <f t="shared" ca="1" si="192"/>
        <v>0.3</v>
      </c>
      <c r="J1570" s="1" t="str">
        <f t="shared" si="193"/>
        <v>April</v>
      </c>
      <c r="K1570" s="1">
        <f t="shared" si="194"/>
        <v>4</v>
      </c>
      <c r="L1570" s="1" t="str">
        <f t="shared" si="195"/>
        <v>2023</v>
      </c>
      <c r="M1570" s="1">
        <f t="shared" si="196"/>
        <v>17</v>
      </c>
      <c r="N1570" s="10">
        <f t="shared" si="197"/>
        <v>2</v>
      </c>
    </row>
    <row r="1571" spans="1:14" x14ac:dyDescent="0.25">
      <c r="A1571" s="7">
        <v>45035</v>
      </c>
      <c r="B1571" s="1" t="s">
        <v>35</v>
      </c>
      <c r="C1571" s="1" t="str">
        <f>VLOOKUP(B1571,Datos1!$F$1:$H$52,3,FALSE)</f>
        <v>Medium-sized business</v>
      </c>
      <c r="D1571" s="1" t="str">
        <f ca="1">VLOOKUP(IF(RANDBETWEEN(1,100)&lt;=60, 1, IF(RANDBETWEEN(1,100)&lt;=75, 2, 3)),Datos1!$B$62:$C$64,2,FALSE)</f>
        <v>FMCG</v>
      </c>
      <c r="E1571" s="1" t="str">
        <f ca="1">VLOOKUP(IF(RANDBETWEEN(1,100)&lt;=70, 1, IF(RANDBETWEEN(1,100)&lt;=70+10, 2, IF(RANDBETWEEN(1,100)&lt;=70+10+10, 3, IF(RANDBETWEEN(1,100)&lt;=70+10+10+10, 4, 5)))),Datos1!$B$66:$C$70,2,FALSE)</f>
        <v>Paid</v>
      </c>
      <c r="F1571" s="1" t="str">
        <f>VLOOKUP(B1571,Datos1!$F$1:$H$52,2,FALSE)</f>
        <v>Ohio</v>
      </c>
      <c r="G1571" s="8">
        <f t="shared" ca="1" si="198"/>
        <v>357351</v>
      </c>
      <c r="H1571" s="8">
        <f t="shared" ca="1" si="199"/>
        <v>189396.03</v>
      </c>
      <c r="I1571" s="9">
        <f t="shared" ca="1" si="192"/>
        <v>0.53</v>
      </c>
      <c r="J1571" s="1" t="str">
        <f t="shared" si="193"/>
        <v>April</v>
      </c>
      <c r="K1571" s="1">
        <f t="shared" si="194"/>
        <v>4</v>
      </c>
      <c r="L1571" s="1" t="str">
        <f t="shared" si="195"/>
        <v>2023</v>
      </c>
      <c r="M1571" s="1">
        <f t="shared" si="196"/>
        <v>17</v>
      </c>
      <c r="N1571" s="10">
        <f t="shared" si="197"/>
        <v>2</v>
      </c>
    </row>
    <row r="1572" spans="1:14" x14ac:dyDescent="0.25">
      <c r="A1572" s="7">
        <v>45036</v>
      </c>
      <c r="B1572" s="1" t="s">
        <v>25</v>
      </c>
      <c r="C1572" s="1" t="str">
        <f>VLOOKUP(B1572,Datos1!$F$1:$H$52,3,FALSE)</f>
        <v>Corporation</v>
      </c>
      <c r="D1572" s="1" t="str">
        <f ca="1">VLOOKUP(IF(RANDBETWEEN(1,100)&lt;=60, 1, IF(RANDBETWEEN(1,100)&lt;=75, 2, 3)),Datos1!$B$62:$C$64,2,FALSE)</f>
        <v>Contract Manufacturing</v>
      </c>
      <c r="E1572" s="1" t="str">
        <f ca="1">VLOOKUP(IF(RANDBETWEEN(1,100)&lt;=70, 1, IF(RANDBETWEEN(1,100)&lt;=70+10, 2, IF(RANDBETWEEN(1,100)&lt;=70+10+10, 3, IF(RANDBETWEEN(1,100)&lt;=70+10+10+10, 4, 5)))),Datos1!$B$66:$C$70,2,FALSE)</f>
        <v>Paid</v>
      </c>
      <c r="F1572" s="1" t="str">
        <f>VLOOKUP(B1572,Datos1!$F$1:$H$52,2,FALSE)</f>
        <v>Míchigan</v>
      </c>
      <c r="G1572" s="8">
        <f t="shared" ca="1" si="198"/>
        <v>1258490</v>
      </c>
      <c r="H1572" s="8">
        <f t="shared" ca="1" si="199"/>
        <v>289452.7</v>
      </c>
      <c r="I1572" s="9">
        <f t="shared" ca="1" si="192"/>
        <v>0.23</v>
      </c>
      <c r="J1572" s="1" t="str">
        <f t="shared" si="193"/>
        <v>April</v>
      </c>
      <c r="K1572" s="1">
        <f t="shared" si="194"/>
        <v>4</v>
      </c>
      <c r="L1572" s="1" t="str">
        <f t="shared" si="195"/>
        <v>2023</v>
      </c>
      <c r="M1572" s="1">
        <f t="shared" si="196"/>
        <v>17</v>
      </c>
      <c r="N1572" s="10">
        <f t="shared" si="197"/>
        <v>2</v>
      </c>
    </row>
    <row r="1573" spans="1:14" x14ac:dyDescent="0.25">
      <c r="A1573" s="7">
        <v>45037</v>
      </c>
      <c r="B1573" s="1" t="s">
        <v>57</v>
      </c>
      <c r="C1573" s="1" t="str">
        <f>VLOOKUP(B1573,Datos1!$F$1:$H$52,3,FALSE)</f>
        <v>Small business</v>
      </c>
      <c r="D1573" s="1" t="str">
        <f ca="1">VLOOKUP(IF(RANDBETWEEN(1,100)&lt;=60, 1, IF(RANDBETWEEN(1,100)&lt;=75, 2, 3)),Datos1!$B$62:$C$64,2,FALSE)</f>
        <v>Contract Manufacturing</v>
      </c>
      <c r="E1573" s="1" t="str">
        <f ca="1">VLOOKUP(IF(RANDBETWEEN(1,100)&lt;=70, 1, IF(RANDBETWEEN(1,100)&lt;=70+10, 2, IF(RANDBETWEEN(1,100)&lt;=70+10+10, 3, IF(RANDBETWEEN(1,100)&lt;=70+10+10+10, 4, 5)))),Datos1!$B$66:$C$70,2,FALSE)</f>
        <v>Paid</v>
      </c>
      <c r="F1573" s="1" t="str">
        <f>VLOOKUP(B1573,Datos1!$F$1:$H$52,2,FALSE)</f>
        <v>Florida</v>
      </c>
      <c r="G1573" s="8">
        <f t="shared" ca="1" si="198"/>
        <v>89671</v>
      </c>
      <c r="H1573" s="8">
        <f t="shared" ca="1" si="199"/>
        <v>33178.269999999997</v>
      </c>
      <c r="I1573" s="9">
        <f t="shared" ca="1" si="192"/>
        <v>0.37</v>
      </c>
      <c r="J1573" s="1" t="str">
        <f t="shared" si="193"/>
        <v>April</v>
      </c>
      <c r="K1573" s="1">
        <f t="shared" si="194"/>
        <v>4</v>
      </c>
      <c r="L1573" s="1" t="str">
        <f t="shared" si="195"/>
        <v>2023</v>
      </c>
      <c r="M1573" s="1">
        <f t="shared" si="196"/>
        <v>17</v>
      </c>
      <c r="N1573" s="10">
        <f t="shared" si="197"/>
        <v>2</v>
      </c>
    </row>
    <row r="1574" spans="1:14" x14ac:dyDescent="0.25">
      <c r="A1574" s="7">
        <v>45038</v>
      </c>
      <c r="B1574" s="1" t="s">
        <v>32</v>
      </c>
      <c r="C1574" s="1" t="str">
        <f>VLOOKUP(B1574,Datos1!$F$1:$H$52,3,FALSE)</f>
        <v>Corporation</v>
      </c>
      <c r="D1574" s="1" t="str">
        <f ca="1">VLOOKUP(IF(RANDBETWEEN(1,100)&lt;=60, 1, IF(RANDBETWEEN(1,100)&lt;=75, 2, 3)),Datos1!$B$62:$C$64,2,FALSE)</f>
        <v>FMCG</v>
      </c>
      <c r="E1574" s="1" t="str">
        <f ca="1">VLOOKUP(IF(RANDBETWEEN(1,100)&lt;=70, 1, IF(RANDBETWEEN(1,100)&lt;=70+10, 2, IF(RANDBETWEEN(1,100)&lt;=70+10+10, 3, IF(RANDBETWEEN(1,100)&lt;=70+10+10+10, 4, 5)))),Datos1!$B$66:$C$70,2,FALSE)</f>
        <v>Paid</v>
      </c>
      <c r="F1574" s="1" t="str">
        <f>VLOOKUP(B1574,Datos1!$F$1:$H$52,2,FALSE)</f>
        <v>Ohio</v>
      </c>
      <c r="G1574" s="8">
        <f t="shared" ca="1" si="198"/>
        <v>1777330</v>
      </c>
      <c r="H1574" s="8">
        <f t="shared" ca="1" si="199"/>
        <v>853118.4</v>
      </c>
      <c r="I1574" s="9">
        <f t="shared" ca="1" si="192"/>
        <v>0.48</v>
      </c>
      <c r="J1574" s="1" t="str">
        <f t="shared" si="193"/>
        <v>April</v>
      </c>
      <c r="K1574" s="1">
        <f t="shared" si="194"/>
        <v>4</v>
      </c>
      <c r="L1574" s="1" t="str">
        <f t="shared" si="195"/>
        <v>2023</v>
      </c>
      <c r="M1574" s="1">
        <f t="shared" si="196"/>
        <v>17</v>
      </c>
      <c r="N1574" s="10">
        <f t="shared" si="197"/>
        <v>2</v>
      </c>
    </row>
    <row r="1575" spans="1:14" x14ac:dyDescent="0.25">
      <c r="A1575" s="7">
        <v>45039</v>
      </c>
      <c r="B1575" s="1" t="s">
        <v>50</v>
      </c>
      <c r="C1575" s="1" t="str">
        <f>VLOOKUP(B1575,Datos1!$F$1:$H$52,3,FALSE)</f>
        <v>Small business</v>
      </c>
      <c r="D1575" s="1" t="str">
        <f ca="1">VLOOKUP(IF(RANDBETWEEN(1,100)&lt;=60, 1, IF(RANDBETWEEN(1,100)&lt;=75, 2, 3)),Datos1!$B$62:$C$64,2,FALSE)</f>
        <v>FMCG</v>
      </c>
      <c r="E1575" s="1" t="str">
        <f ca="1">VLOOKUP(IF(RANDBETWEEN(1,100)&lt;=70, 1, IF(RANDBETWEEN(1,100)&lt;=70+10, 2, IF(RANDBETWEEN(1,100)&lt;=70+10+10, 3, IF(RANDBETWEEN(1,100)&lt;=70+10+10+10, 4, 5)))),Datos1!$B$66:$C$70,2,FALSE)</f>
        <v>Paid</v>
      </c>
      <c r="F1575" s="1" t="str">
        <f>VLOOKUP(B1575,Datos1!$F$1:$H$52,2,FALSE)</f>
        <v>Florida</v>
      </c>
      <c r="G1575" s="8">
        <f t="shared" ca="1" si="198"/>
        <v>90098</v>
      </c>
      <c r="H1575" s="8">
        <f t="shared" ca="1" si="199"/>
        <v>42346.06</v>
      </c>
      <c r="I1575" s="9">
        <f t="shared" ca="1" si="192"/>
        <v>0.47</v>
      </c>
      <c r="J1575" s="1" t="str">
        <f t="shared" si="193"/>
        <v>April</v>
      </c>
      <c r="K1575" s="1">
        <f t="shared" si="194"/>
        <v>4</v>
      </c>
      <c r="L1575" s="1" t="str">
        <f t="shared" si="195"/>
        <v>2023</v>
      </c>
      <c r="M1575" s="1">
        <f t="shared" si="196"/>
        <v>17</v>
      </c>
      <c r="N1575" s="10">
        <f t="shared" si="197"/>
        <v>2</v>
      </c>
    </row>
    <row r="1576" spans="1:14" x14ac:dyDescent="0.25">
      <c r="A1576" s="7">
        <v>45040</v>
      </c>
      <c r="B1576" s="1" t="s">
        <v>15</v>
      </c>
      <c r="C1576" s="1" t="str">
        <f>VLOOKUP(B1576,Datos1!$F$1:$H$52,3,FALSE)</f>
        <v>Medium-sized business</v>
      </c>
      <c r="D1576" s="1" t="str">
        <f ca="1">VLOOKUP(IF(RANDBETWEEN(1,100)&lt;=60, 1, IF(RANDBETWEEN(1,100)&lt;=75, 2, 3)),Datos1!$B$62:$C$64,2,FALSE)</f>
        <v>Contract Manufacturing</v>
      </c>
      <c r="E157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76" s="1" t="str">
        <f>VLOOKUP(B1576,Datos1!$F$1:$H$52,2,FALSE)</f>
        <v>Míchigan</v>
      </c>
      <c r="G1576" s="8">
        <f t="shared" ca="1" si="198"/>
        <v>303925</v>
      </c>
      <c r="H1576" s="8">
        <f t="shared" ca="1" si="199"/>
        <v>85099.000000000015</v>
      </c>
      <c r="I1576" s="9">
        <f t="shared" ca="1" si="192"/>
        <v>0.28000000000000003</v>
      </c>
      <c r="J1576" s="1" t="str">
        <f t="shared" si="193"/>
        <v>April</v>
      </c>
      <c r="K1576" s="1">
        <f t="shared" si="194"/>
        <v>4</v>
      </c>
      <c r="L1576" s="1" t="str">
        <f t="shared" si="195"/>
        <v>2023</v>
      </c>
      <c r="M1576" s="1">
        <f t="shared" si="196"/>
        <v>18</v>
      </c>
      <c r="N1576" s="10">
        <f t="shared" si="197"/>
        <v>2</v>
      </c>
    </row>
    <row r="1577" spans="1:14" x14ac:dyDescent="0.25">
      <c r="A1577" s="7">
        <v>45041</v>
      </c>
      <c r="B1577" s="1" t="s">
        <v>56</v>
      </c>
      <c r="C1577" s="1" t="str">
        <f>VLOOKUP(B1577,Datos1!$F$1:$H$52,3,FALSE)</f>
        <v>Small business</v>
      </c>
      <c r="D1577" s="1" t="str">
        <f ca="1">VLOOKUP(IF(RANDBETWEEN(1,100)&lt;=60, 1, IF(RANDBETWEEN(1,100)&lt;=75, 2, 3)),Datos1!$B$62:$C$64,2,FALSE)</f>
        <v>Contract Manufacturing</v>
      </c>
      <c r="E1577" s="1" t="str">
        <f ca="1">VLOOKUP(IF(RANDBETWEEN(1,100)&lt;=70, 1, IF(RANDBETWEEN(1,100)&lt;=70+10, 2, IF(RANDBETWEEN(1,100)&lt;=70+10+10, 3, IF(RANDBETWEEN(1,100)&lt;=70+10+10+10, 4, 5)))),Datos1!$B$66:$C$70,2,FALSE)</f>
        <v>Paid</v>
      </c>
      <c r="F1577" s="1" t="str">
        <f>VLOOKUP(B1577,Datos1!$F$1:$H$52,2,FALSE)</f>
        <v>Illinois</v>
      </c>
      <c r="G1577" s="8">
        <f t="shared" ca="1" si="198"/>
        <v>75160</v>
      </c>
      <c r="H1577" s="8">
        <f t="shared" ca="1" si="199"/>
        <v>27057.599999999999</v>
      </c>
      <c r="I1577" s="9">
        <f t="shared" ca="1" si="192"/>
        <v>0.36</v>
      </c>
      <c r="J1577" s="1" t="str">
        <f t="shared" si="193"/>
        <v>April</v>
      </c>
      <c r="K1577" s="1">
        <f t="shared" si="194"/>
        <v>4</v>
      </c>
      <c r="L1577" s="1" t="str">
        <f t="shared" si="195"/>
        <v>2023</v>
      </c>
      <c r="M1577" s="1">
        <f t="shared" si="196"/>
        <v>18</v>
      </c>
      <c r="N1577" s="10">
        <f t="shared" si="197"/>
        <v>2</v>
      </c>
    </row>
    <row r="1578" spans="1:14" x14ac:dyDescent="0.25">
      <c r="A1578" s="7">
        <v>45042</v>
      </c>
      <c r="B1578" s="1" t="s">
        <v>55</v>
      </c>
      <c r="C1578" s="1" t="str">
        <f>VLOOKUP(B1578,Datos1!$F$1:$H$52,3,FALSE)</f>
        <v>Medium-sized business</v>
      </c>
      <c r="D1578" s="1" t="str">
        <f ca="1">VLOOKUP(IF(RANDBETWEEN(1,100)&lt;=60, 1, IF(RANDBETWEEN(1,100)&lt;=75, 2, 3)),Datos1!$B$62:$C$64,2,FALSE)</f>
        <v>FMCG</v>
      </c>
      <c r="E157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78" s="1" t="str">
        <f>VLOOKUP(B1578,Datos1!$F$1:$H$52,2,FALSE)</f>
        <v>Pensilvania</v>
      </c>
      <c r="G1578" s="8">
        <f t="shared" ca="1" si="198"/>
        <v>497506</v>
      </c>
      <c r="H1578" s="8">
        <f t="shared" ca="1" si="199"/>
        <v>218902.64</v>
      </c>
      <c r="I1578" s="9">
        <f t="shared" ca="1" si="192"/>
        <v>0.44</v>
      </c>
      <c r="J1578" s="1" t="str">
        <f t="shared" si="193"/>
        <v>April</v>
      </c>
      <c r="K1578" s="1">
        <f t="shared" si="194"/>
        <v>4</v>
      </c>
      <c r="L1578" s="1" t="str">
        <f t="shared" si="195"/>
        <v>2023</v>
      </c>
      <c r="M1578" s="1">
        <f t="shared" si="196"/>
        <v>18</v>
      </c>
      <c r="N1578" s="10">
        <f t="shared" si="197"/>
        <v>2</v>
      </c>
    </row>
    <row r="1579" spans="1:14" x14ac:dyDescent="0.25">
      <c r="A1579" s="7">
        <v>45043</v>
      </c>
      <c r="B1579" s="1" t="s">
        <v>40</v>
      </c>
      <c r="C1579" s="1" t="str">
        <f>VLOOKUP(B1579,Datos1!$F$1:$H$52,3,FALSE)</f>
        <v>Corporation</v>
      </c>
      <c r="D1579" s="1" t="str">
        <f ca="1">VLOOKUP(IF(RANDBETWEEN(1,100)&lt;=60, 1, IF(RANDBETWEEN(1,100)&lt;=75, 2, 3)),Datos1!$B$62:$C$64,2,FALSE)</f>
        <v>FMCG</v>
      </c>
      <c r="E1579" s="1" t="str">
        <f ca="1">VLOOKUP(IF(RANDBETWEEN(1,100)&lt;=70, 1, IF(RANDBETWEEN(1,100)&lt;=70+10, 2, IF(RANDBETWEEN(1,100)&lt;=70+10+10, 3, IF(RANDBETWEEN(1,100)&lt;=70+10+10+10, 4, 5)))),Datos1!$B$66:$C$70,2,FALSE)</f>
        <v>Overdue</v>
      </c>
      <c r="F1579" s="1" t="str">
        <f>VLOOKUP(B1579,Datos1!$F$1:$H$52,2,FALSE)</f>
        <v>Indiana</v>
      </c>
      <c r="G1579" s="8">
        <f t="shared" ca="1" si="198"/>
        <v>1248604</v>
      </c>
      <c r="H1579" s="8">
        <f t="shared" ca="1" si="199"/>
        <v>549385.76</v>
      </c>
      <c r="I1579" s="9">
        <f t="shared" ca="1" si="192"/>
        <v>0.44</v>
      </c>
      <c r="J1579" s="1" t="str">
        <f t="shared" si="193"/>
        <v>April</v>
      </c>
      <c r="K1579" s="1">
        <f t="shared" si="194"/>
        <v>4</v>
      </c>
      <c r="L1579" s="1" t="str">
        <f t="shared" si="195"/>
        <v>2023</v>
      </c>
      <c r="M1579" s="1">
        <f t="shared" si="196"/>
        <v>18</v>
      </c>
      <c r="N1579" s="10">
        <f t="shared" si="197"/>
        <v>2</v>
      </c>
    </row>
    <row r="1580" spans="1:14" x14ac:dyDescent="0.25">
      <c r="A1580" s="7">
        <v>45044</v>
      </c>
      <c r="B1580" s="1" t="s">
        <v>42</v>
      </c>
      <c r="C1580" s="1" t="str">
        <f>VLOOKUP(B1580,Datos1!$F$1:$H$52,3,FALSE)</f>
        <v>Corporation</v>
      </c>
      <c r="D1580" s="1" t="str">
        <f ca="1">VLOOKUP(IF(RANDBETWEEN(1,100)&lt;=60, 1, IF(RANDBETWEEN(1,100)&lt;=75, 2, 3)),Datos1!$B$62:$C$64,2,FALSE)</f>
        <v>Contract Manufacturing</v>
      </c>
      <c r="E1580" s="1" t="str">
        <f ca="1">VLOOKUP(IF(RANDBETWEEN(1,100)&lt;=70, 1, IF(RANDBETWEEN(1,100)&lt;=70+10, 2, IF(RANDBETWEEN(1,100)&lt;=70+10+10, 3, IF(RANDBETWEEN(1,100)&lt;=70+10+10+10, 4, 5)))),Datos1!$B$66:$C$70,2,FALSE)</f>
        <v>Paid</v>
      </c>
      <c r="F1580" s="1" t="str">
        <f>VLOOKUP(B1580,Datos1!$F$1:$H$52,2,FALSE)</f>
        <v>Wisconsin</v>
      </c>
      <c r="G1580" s="8">
        <f t="shared" ca="1" si="198"/>
        <v>881067</v>
      </c>
      <c r="H1580" s="8">
        <f t="shared" ca="1" si="199"/>
        <v>290752.11</v>
      </c>
      <c r="I1580" s="9">
        <f t="shared" ca="1" si="192"/>
        <v>0.33</v>
      </c>
      <c r="J1580" s="1" t="str">
        <f t="shared" si="193"/>
        <v>April</v>
      </c>
      <c r="K1580" s="1">
        <f t="shared" si="194"/>
        <v>4</v>
      </c>
      <c r="L1580" s="1" t="str">
        <f t="shared" si="195"/>
        <v>2023</v>
      </c>
      <c r="M1580" s="1">
        <f t="shared" si="196"/>
        <v>18</v>
      </c>
      <c r="N1580" s="10">
        <f t="shared" si="197"/>
        <v>2</v>
      </c>
    </row>
    <row r="1581" spans="1:14" x14ac:dyDescent="0.25">
      <c r="A1581" s="7">
        <v>45045</v>
      </c>
      <c r="B1581" s="1" t="s">
        <v>45</v>
      </c>
      <c r="C1581" s="1" t="str">
        <f>VLOOKUP(B1581,Datos1!$F$1:$H$52,3,FALSE)</f>
        <v>Small business</v>
      </c>
      <c r="D1581" s="1" t="str">
        <f ca="1">VLOOKUP(IF(RANDBETWEEN(1,100)&lt;=60, 1, IF(RANDBETWEEN(1,100)&lt;=75, 2, 3)),Datos1!$B$62:$C$64,2,FALSE)</f>
        <v>Contract Manufacturing</v>
      </c>
      <c r="E158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81" s="1" t="str">
        <f>VLOOKUP(B1581,Datos1!$F$1:$H$52,2,FALSE)</f>
        <v>Massachusetts</v>
      </c>
      <c r="G1581" s="8">
        <f t="shared" ca="1" si="198"/>
        <v>95295</v>
      </c>
      <c r="H1581" s="8">
        <f t="shared" ca="1" si="199"/>
        <v>23823.75</v>
      </c>
      <c r="I1581" s="9">
        <f t="shared" ca="1" si="192"/>
        <v>0.25</v>
      </c>
      <c r="J1581" s="1" t="str">
        <f t="shared" si="193"/>
        <v>April</v>
      </c>
      <c r="K1581" s="1">
        <f t="shared" si="194"/>
        <v>4</v>
      </c>
      <c r="L1581" s="1" t="str">
        <f t="shared" si="195"/>
        <v>2023</v>
      </c>
      <c r="M1581" s="1">
        <f t="shared" si="196"/>
        <v>18</v>
      </c>
      <c r="N1581" s="10">
        <f t="shared" si="197"/>
        <v>2</v>
      </c>
    </row>
    <row r="1582" spans="1:14" x14ac:dyDescent="0.25">
      <c r="A1582" s="7">
        <v>45046</v>
      </c>
      <c r="B1582" s="1" t="s">
        <v>51</v>
      </c>
      <c r="C1582" s="1" t="str">
        <f>VLOOKUP(B1582,Datos1!$F$1:$H$52,3,FALSE)</f>
        <v>Corporation</v>
      </c>
      <c r="D1582" s="1" t="str">
        <f ca="1">VLOOKUP(IF(RANDBETWEEN(1,100)&lt;=60, 1, IF(RANDBETWEEN(1,100)&lt;=75, 2, 3)),Datos1!$B$62:$C$64,2,FALSE)</f>
        <v>Contract Manufacturing</v>
      </c>
      <c r="E1582" s="1" t="str">
        <f ca="1">VLOOKUP(IF(RANDBETWEEN(1,100)&lt;=70, 1, IF(RANDBETWEEN(1,100)&lt;=70+10, 2, IF(RANDBETWEEN(1,100)&lt;=70+10+10, 3, IF(RANDBETWEEN(1,100)&lt;=70+10+10+10, 4, 5)))),Datos1!$B$66:$C$70,2,FALSE)</f>
        <v>Paid</v>
      </c>
      <c r="F1582" s="1" t="str">
        <f>VLOOKUP(B1582,Datos1!$F$1:$H$52,2,FALSE)</f>
        <v>California</v>
      </c>
      <c r="G1582" s="8">
        <f t="shared" ca="1" si="198"/>
        <v>1239295</v>
      </c>
      <c r="H1582" s="8">
        <f t="shared" ca="1" si="199"/>
        <v>322216.7</v>
      </c>
      <c r="I1582" s="9">
        <f t="shared" ca="1" si="192"/>
        <v>0.26</v>
      </c>
      <c r="J1582" s="1" t="str">
        <f t="shared" si="193"/>
        <v>April</v>
      </c>
      <c r="K1582" s="1">
        <f t="shared" si="194"/>
        <v>4</v>
      </c>
      <c r="L1582" s="1" t="str">
        <f t="shared" si="195"/>
        <v>2023</v>
      </c>
      <c r="M1582" s="1">
        <f t="shared" si="196"/>
        <v>18</v>
      </c>
      <c r="N1582" s="10">
        <f t="shared" si="197"/>
        <v>2</v>
      </c>
    </row>
    <row r="1583" spans="1:14" x14ac:dyDescent="0.25">
      <c r="A1583" s="7">
        <v>45047</v>
      </c>
      <c r="B1583" s="1" t="s">
        <v>24</v>
      </c>
      <c r="C1583" s="1" t="str">
        <f>VLOOKUP(B1583,Datos1!$F$1:$H$52,3,FALSE)</f>
        <v>Medium-sized business</v>
      </c>
      <c r="D1583" s="1" t="str">
        <f ca="1">VLOOKUP(IF(RANDBETWEEN(1,100)&lt;=60, 1, IF(RANDBETWEEN(1,100)&lt;=75, 2, 3)),Datos1!$B$62:$C$64,2,FALSE)</f>
        <v>FMCG</v>
      </c>
      <c r="E1583" s="1" t="str">
        <f ca="1">VLOOKUP(IF(RANDBETWEEN(1,100)&lt;=70, 1, IF(RANDBETWEEN(1,100)&lt;=70+10, 2, IF(RANDBETWEEN(1,100)&lt;=70+10+10, 3, IF(RANDBETWEEN(1,100)&lt;=70+10+10+10, 4, 5)))),Datos1!$B$66:$C$70,2,FALSE)</f>
        <v>Paid</v>
      </c>
      <c r="F1583" s="1" t="str">
        <f>VLOOKUP(B1583,Datos1!$F$1:$H$52,2,FALSE)</f>
        <v>Misuri</v>
      </c>
      <c r="G1583" s="8">
        <f t="shared" ca="1" si="198"/>
        <v>388264</v>
      </c>
      <c r="H1583" s="8">
        <f t="shared" ca="1" si="199"/>
        <v>213545.2</v>
      </c>
      <c r="I1583" s="9">
        <f t="shared" ca="1" si="192"/>
        <v>0.55000000000000004</v>
      </c>
      <c r="J1583" s="1" t="str">
        <f t="shared" si="193"/>
        <v>May</v>
      </c>
      <c r="K1583" s="1">
        <f t="shared" si="194"/>
        <v>5</v>
      </c>
      <c r="L1583" s="1" t="str">
        <f t="shared" si="195"/>
        <v>2023</v>
      </c>
      <c r="M1583" s="1">
        <f t="shared" si="196"/>
        <v>19</v>
      </c>
      <c r="N1583" s="10">
        <f t="shared" si="197"/>
        <v>2</v>
      </c>
    </row>
    <row r="1584" spans="1:14" x14ac:dyDescent="0.25">
      <c r="A1584" s="7">
        <v>45048</v>
      </c>
      <c r="B1584" s="1" t="s">
        <v>36</v>
      </c>
      <c r="C1584" s="1" t="str">
        <f>VLOOKUP(B1584,Datos1!$F$1:$H$52,3,FALSE)</f>
        <v>Medium-sized business</v>
      </c>
      <c r="D1584" s="1" t="str">
        <f ca="1">VLOOKUP(IF(RANDBETWEEN(1,100)&lt;=60, 1, IF(RANDBETWEEN(1,100)&lt;=75, 2, 3)),Datos1!$B$62:$C$64,2,FALSE)</f>
        <v>FMCG</v>
      </c>
      <c r="E1584" s="1" t="str">
        <f ca="1">VLOOKUP(IF(RANDBETWEEN(1,100)&lt;=70, 1, IF(RANDBETWEEN(1,100)&lt;=70+10, 2, IF(RANDBETWEEN(1,100)&lt;=70+10+10, 3, IF(RANDBETWEEN(1,100)&lt;=70+10+10+10, 4, 5)))),Datos1!$B$66:$C$70,2,FALSE)</f>
        <v>Paid</v>
      </c>
      <c r="F1584" s="1" t="str">
        <f>VLOOKUP(B1584,Datos1!$F$1:$H$52,2,FALSE)</f>
        <v>Arizona</v>
      </c>
      <c r="G1584" s="8">
        <f t="shared" ca="1" si="198"/>
        <v>476437</v>
      </c>
      <c r="H1584" s="8">
        <f t="shared" ca="1" si="199"/>
        <v>176281.69</v>
      </c>
      <c r="I1584" s="9">
        <f t="shared" ca="1" si="192"/>
        <v>0.37</v>
      </c>
      <c r="J1584" s="1" t="str">
        <f t="shared" si="193"/>
        <v>May</v>
      </c>
      <c r="K1584" s="1">
        <f t="shared" si="194"/>
        <v>5</v>
      </c>
      <c r="L1584" s="1" t="str">
        <f t="shared" si="195"/>
        <v>2023</v>
      </c>
      <c r="M1584" s="1">
        <f t="shared" si="196"/>
        <v>19</v>
      </c>
      <c r="N1584" s="10">
        <f t="shared" si="197"/>
        <v>2</v>
      </c>
    </row>
    <row r="1585" spans="1:14" x14ac:dyDescent="0.25">
      <c r="A1585" s="7">
        <v>45049</v>
      </c>
      <c r="B1585" s="1" t="s">
        <v>48</v>
      </c>
      <c r="C1585" s="1" t="str">
        <f>VLOOKUP(B1585,Datos1!$F$1:$H$52,3,FALSE)</f>
        <v>Corporation</v>
      </c>
      <c r="D1585" s="1" t="str">
        <f ca="1">VLOOKUP(IF(RANDBETWEEN(1,100)&lt;=60, 1, IF(RANDBETWEEN(1,100)&lt;=75, 2, 3)),Datos1!$B$62:$C$64,2,FALSE)</f>
        <v>FMCG</v>
      </c>
      <c r="E1585" s="1" t="str">
        <f ca="1">VLOOKUP(IF(RANDBETWEEN(1,100)&lt;=70, 1, IF(RANDBETWEEN(1,100)&lt;=70+10, 2, IF(RANDBETWEEN(1,100)&lt;=70+10+10, 3, IF(RANDBETWEEN(1,100)&lt;=70+10+10+10, 4, 5)))),Datos1!$B$66:$C$70,2,FALSE)</f>
        <v>Paid</v>
      </c>
      <c r="F1585" s="1" t="str">
        <f>VLOOKUP(B1585,Datos1!$F$1:$H$52,2,FALSE)</f>
        <v>California</v>
      </c>
      <c r="G1585" s="8">
        <f t="shared" ca="1" si="198"/>
        <v>1496549</v>
      </c>
      <c r="H1585" s="8">
        <f t="shared" ca="1" si="199"/>
        <v>808136.46000000008</v>
      </c>
      <c r="I1585" s="9">
        <f t="shared" ca="1" si="192"/>
        <v>0.54</v>
      </c>
      <c r="J1585" s="1" t="str">
        <f t="shared" si="193"/>
        <v>May</v>
      </c>
      <c r="K1585" s="1">
        <f t="shared" si="194"/>
        <v>5</v>
      </c>
      <c r="L1585" s="1" t="str">
        <f t="shared" si="195"/>
        <v>2023</v>
      </c>
      <c r="M1585" s="1">
        <f t="shared" si="196"/>
        <v>19</v>
      </c>
      <c r="N1585" s="10">
        <f t="shared" si="197"/>
        <v>2</v>
      </c>
    </row>
    <row r="1586" spans="1:14" x14ac:dyDescent="0.25">
      <c r="A1586" s="7">
        <v>45050</v>
      </c>
      <c r="B1586" s="1" t="s">
        <v>27</v>
      </c>
      <c r="C1586" s="1" t="str">
        <f>VLOOKUP(B1586,Datos1!$F$1:$H$52,3,FALSE)</f>
        <v>Corporation</v>
      </c>
      <c r="D1586" s="1" t="str">
        <f ca="1">VLOOKUP(IF(RANDBETWEEN(1,100)&lt;=60, 1, IF(RANDBETWEEN(1,100)&lt;=75, 2, 3)),Datos1!$B$62:$C$64,2,FALSE)</f>
        <v>FMCG</v>
      </c>
      <c r="E1586" s="1" t="str">
        <f ca="1">VLOOKUP(IF(RANDBETWEEN(1,100)&lt;=70, 1, IF(RANDBETWEEN(1,100)&lt;=70+10, 2, IF(RANDBETWEEN(1,100)&lt;=70+10+10, 3, IF(RANDBETWEEN(1,100)&lt;=70+10+10+10, 4, 5)))),Datos1!$B$66:$C$70,2,FALSE)</f>
        <v>Paid</v>
      </c>
      <c r="F1586" s="1" t="str">
        <f>VLOOKUP(B1586,Datos1!$F$1:$H$52,2,FALSE)</f>
        <v>Virginia</v>
      </c>
      <c r="G1586" s="8">
        <f t="shared" ca="1" si="198"/>
        <v>1315474</v>
      </c>
      <c r="H1586" s="8">
        <f t="shared" ca="1" si="199"/>
        <v>473570.63999999996</v>
      </c>
      <c r="I1586" s="9">
        <f t="shared" ca="1" si="192"/>
        <v>0.36</v>
      </c>
      <c r="J1586" s="1" t="str">
        <f t="shared" si="193"/>
        <v>May</v>
      </c>
      <c r="K1586" s="1">
        <f t="shared" si="194"/>
        <v>5</v>
      </c>
      <c r="L1586" s="1" t="str">
        <f t="shared" si="195"/>
        <v>2023</v>
      </c>
      <c r="M1586" s="1">
        <f t="shared" si="196"/>
        <v>19</v>
      </c>
      <c r="N1586" s="10">
        <f t="shared" si="197"/>
        <v>2</v>
      </c>
    </row>
    <row r="1587" spans="1:14" x14ac:dyDescent="0.25">
      <c r="A1587" s="7">
        <v>45051</v>
      </c>
      <c r="B1587" s="1" t="s">
        <v>48</v>
      </c>
      <c r="C1587" s="1" t="str">
        <f>VLOOKUP(B1587,Datos1!$F$1:$H$52,3,FALSE)</f>
        <v>Corporation</v>
      </c>
      <c r="D1587" s="1" t="str">
        <f ca="1">VLOOKUP(IF(RANDBETWEEN(1,100)&lt;=60, 1, IF(RANDBETWEEN(1,100)&lt;=75, 2, 3)),Datos1!$B$62:$C$64,2,FALSE)</f>
        <v>FMCG</v>
      </c>
      <c r="E158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87" s="1" t="str">
        <f>VLOOKUP(B1587,Datos1!$F$1:$H$52,2,FALSE)</f>
        <v>California</v>
      </c>
      <c r="G1587" s="8">
        <f t="shared" ca="1" si="198"/>
        <v>1401333</v>
      </c>
      <c r="H1587" s="8">
        <f t="shared" ca="1" si="199"/>
        <v>784746.4800000001</v>
      </c>
      <c r="I1587" s="9">
        <f t="shared" ca="1" si="192"/>
        <v>0.56000000000000005</v>
      </c>
      <c r="J1587" s="1" t="str">
        <f t="shared" si="193"/>
        <v>May</v>
      </c>
      <c r="K1587" s="1">
        <f t="shared" si="194"/>
        <v>5</v>
      </c>
      <c r="L1587" s="1" t="str">
        <f t="shared" si="195"/>
        <v>2023</v>
      </c>
      <c r="M1587" s="1">
        <f t="shared" si="196"/>
        <v>19</v>
      </c>
      <c r="N1587" s="10">
        <f t="shared" si="197"/>
        <v>2</v>
      </c>
    </row>
    <row r="1588" spans="1:14" x14ac:dyDescent="0.25">
      <c r="A1588" s="7">
        <v>45052</v>
      </c>
      <c r="B1588" s="1" t="s">
        <v>48</v>
      </c>
      <c r="C1588" s="1" t="str">
        <f>VLOOKUP(B1588,Datos1!$F$1:$H$52,3,FALSE)</f>
        <v>Corporation</v>
      </c>
      <c r="D1588" s="1" t="str">
        <f ca="1">VLOOKUP(IF(RANDBETWEEN(1,100)&lt;=60, 1, IF(RANDBETWEEN(1,100)&lt;=75, 2, 3)),Datos1!$B$62:$C$64,2,FALSE)</f>
        <v>FMCG</v>
      </c>
      <c r="E1588" s="1" t="str">
        <f ca="1">VLOOKUP(IF(RANDBETWEEN(1,100)&lt;=70, 1, IF(RANDBETWEEN(1,100)&lt;=70+10, 2, IF(RANDBETWEEN(1,100)&lt;=70+10+10, 3, IF(RANDBETWEEN(1,100)&lt;=70+10+10+10, 4, 5)))),Datos1!$B$66:$C$70,2,FALSE)</f>
        <v>Paid</v>
      </c>
      <c r="F1588" s="1" t="str">
        <f>VLOOKUP(B1588,Datos1!$F$1:$H$52,2,FALSE)</f>
        <v>California</v>
      </c>
      <c r="G1588" s="8">
        <f t="shared" ca="1" si="198"/>
        <v>521792</v>
      </c>
      <c r="H1588" s="8">
        <f t="shared" ca="1" si="199"/>
        <v>302639.35999999999</v>
      </c>
      <c r="I1588" s="9">
        <f t="shared" ca="1" si="192"/>
        <v>0.57999999999999996</v>
      </c>
      <c r="J1588" s="1" t="str">
        <f t="shared" si="193"/>
        <v>May</v>
      </c>
      <c r="K1588" s="1">
        <f t="shared" si="194"/>
        <v>5</v>
      </c>
      <c r="L1588" s="1" t="str">
        <f t="shared" si="195"/>
        <v>2023</v>
      </c>
      <c r="M1588" s="1">
        <f t="shared" si="196"/>
        <v>19</v>
      </c>
      <c r="N1588" s="10">
        <f t="shared" si="197"/>
        <v>2</v>
      </c>
    </row>
    <row r="1589" spans="1:14" x14ac:dyDescent="0.25">
      <c r="A1589" s="7">
        <v>45053</v>
      </c>
      <c r="B1589" s="1" t="s">
        <v>12</v>
      </c>
      <c r="C1589" s="1" t="str">
        <f>VLOOKUP(B1589,Datos1!$F$1:$H$52,3,FALSE)</f>
        <v>Corporation</v>
      </c>
      <c r="D1589" s="1" t="str">
        <f ca="1">VLOOKUP(IF(RANDBETWEEN(1,100)&lt;=60, 1, IF(RANDBETWEEN(1,100)&lt;=75, 2, 3)),Datos1!$B$62:$C$64,2,FALSE)</f>
        <v>Contract Manufacturing</v>
      </c>
      <c r="E1589" s="1" t="str">
        <f ca="1">VLOOKUP(IF(RANDBETWEEN(1,100)&lt;=70, 1, IF(RANDBETWEEN(1,100)&lt;=70+10, 2, IF(RANDBETWEEN(1,100)&lt;=70+10+10, 3, IF(RANDBETWEEN(1,100)&lt;=70+10+10+10, 4, 5)))),Datos1!$B$66:$C$70,2,FALSE)</f>
        <v>Paid</v>
      </c>
      <c r="F1589" s="1" t="str">
        <f>VLOOKUP(B1589,Datos1!$F$1:$H$52,2,FALSE)</f>
        <v>Washington</v>
      </c>
      <c r="G1589" s="8">
        <f t="shared" ca="1" si="198"/>
        <v>704455</v>
      </c>
      <c r="H1589" s="8">
        <f t="shared" ca="1" si="199"/>
        <v>169069.19999999998</v>
      </c>
      <c r="I1589" s="9">
        <f t="shared" ca="1" si="192"/>
        <v>0.24</v>
      </c>
      <c r="J1589" s="1" t="str">
        <f t="shared" si="193"/>
        <v>May</v>
      </c>
      <c r="K1589" s="1">
        <f t="shared" si="194"/>
        <v>5</v>
      </c>
      <c r="L1589" s="1" t="str">
        <f t="shared" si="195"/>
        <v>2023</v>
      </c>
      <c r="M1589" s="1">
        <f t="shared" si="196"/>
        <v>19</v>
      </c>
      <c r="N1589" s="10">
        <f t="shared" si="197"/>
        <v>2</v>
      </c>
    </row>
    <row r="1590" spans="1:14" x14ac:dyDescent="0.25">
      <c r="A1590" s="7">
        <v>45054</v>
      </c>
      <c r="B1590" s="1" t="s">
        <v>50</v>
      </c>
      <c r="C1590" s="1" t="str">
        <f>VLOOKUP(B1590,Datos1!$F$1:$H$52,3,FALSE)</f>
        <v>Small business</v>
      </c>
      <c r="D1590" s="1" t="str">
        <f ca="1">VLOOKUP(IF(RANDBETWEEN(1,100)&lt;=60, 1, IF(RANDBETWEEN(1,100)&lt;=75, 2, 3)),Datos1!$B$62:$C$64,2,FALSE)</f>
        <v>Contract Manufacturing</v>
      </c>
      <c r="E159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590" s="1" t="str">
        <f>VLOOKUP(B1590,Datos1!$F$1:$H$52,2,FALSE)</f>
        <v>Florida</v>
      </c>
      <c r="G1590" s="8">
        <f t="shared" ca="1" si="198"/>
        <v>98347</v>
      </c>
      <c r="H1590" s="8">
        <f t="shared" ca="1" si="199"/>
        <v>19669.400000000001</v>
      </c>
      <c r="I1590" s="9">
        <f t="shared" ca="1" si="192"/>
        <v>0.2</v>
      </c>
      <c r="J1590" s="1" t="str">
        <f t="shared" si="193"/>
        <v>May</v>
      </c>
      <c r="K1590" s="1">
        <f t="shared" si="194"/>
        <v>5</v>
      </c>
      <c r="L1590" s="1" t="str">
        <f t="shared" si="195"/>
        <v>2023</v>
      </c>
      <c r="M1590" s="1">
        <f t="shared" si="196"/>
        <v>20</v>
      </c>
      <c r="N1590" s="10">
        <f t="shared" si="197"/>
        <v>2</v>
      </c>
    </row>
    <row r="1591" spans="1:14" x14ac:dyDescent="0.25">
      <c r="A1591" s="7">
        <v>45055</v>
      </c>
      <c r="B1591" s="1" t="s">
        <v>24</v>
      </c>
      <c r="C1591" s="1" t="str">
        <f>VLOOKUP(B1591,Datos1!$F$1:$H$52,3,FALSE)</f>
        <v>Medium-sized business</v>
      </c>
      <c r="D1591" s="1" t="str">
        <f ca="1">VLOOKUP(IF(RANDBETWEEN(1,100)&lt;=60, 1, IF(RANDBETWEEN(1,100)&lt;=75, 2, 3)),Datos1!$B$62:$C$64,2,FALSE)</f>
        <v>Contract Manufacturing</v>
      </c>
      <c r="E1591" s="1" t="str">
        <f ca="1">VLOOKUP(IF(RANDBETWEEN(1,100)&lt;=70, 1, IF(RANDBETWEEN(1,100)&lt;=70+10, 2, IF(RANDBETWEEN(1,100)&lt;=70+10+10, 3, IF(RANDBETWEEN(1,100)&lt;=70+10+10+10, 4, 5)))),Datos1!$B$66:$C$70,2,FALSE)</f>
        <v>Paid</v>
      </c>
      <c r="F1591" s="1" t="str">
        <f>VLOOKUP(B1591,Datos1!$F$1:$H$52,2,FALSE)</f>
        <v>Misuri</v>
      </c>
      <c r="G1591" s="8">
        <f t="shared" ca="1" si="198"/>
        <v>265048</v>
      </c>
      <c r="H1591" s="8">
        <f t="shared" ca="1" si="199"/>
        <v>92766.799999999988</v>
      </c>
      <c r="I1591" s="9">
        <f t="shared" ca="1" si="192"/>
        <v>0.35</v>
      </c>
      <c r="J1591" s="1" t="str">
        <f t="shared" si="193"/>
        <v>May</v>
      </c>
      <c r="K1591" s="1">
        <f t="shared" si="194"/>
        <v>5</v>
      </c>
      <c r="L1591" s="1" t="str">
        <f t="shared" si="195"/>
        <v>2023</v>
      </c>
      <c r="M1591" s="1">
        <f t="shared" si="196"/>
        <v>20</v>
      </c>
      <c r="N1591" s="10">
        <f t="shared" si="197"/>
        <v>2</v>
      </c>
    </row>
    <row r="1592" spans="1:14" x14ac:dyDescent="0.25">
      <c r="A1592" s="7">
        <v>45056</v>
      </c>
      <c r="B1592" s="1" t="s">
        <v>19</v>
      </c>
      <c r="C1592" s="1" t="str">
        <f>VLOOKUP(B1592,Datos1!$F$1:$H$52,3,FALSE)</f>
        <v>Corporation</v>
      </c>
      <c r="D1592" s="1" t="str">
        <f ca="1">VLOOKUP(IF(RANDBETWEEN(1,100)&lt;=60, 1, IF(RANDBETWEEN(1,100)&lt;=75, 2, 3)),Datos1!$B$62:$C$64,2,FALSE)</f>
        <v>FMCG</v>
      </c>
      <c r="E1592" s="1" t="str">
        <f ca="1">VLOOKUP(IF(RANDBETWEEN(1,100)&lt;=70, 1, IF(RANDBETWEEN(1,100)&lt;=70+10, 2, IF(RANDBETWEEN(1,100)&lt;=70+10+10, 3, IF(RANDBETWEEN(1,100)&lt;=70+10+10+10, 4, 5)))),Datos1!$B$66:$C$70,2,FALSE)</f>
        <v>Paid</v>
      </c>
      <c r="F1592" s="1" t="str">
        <f>VLOOKUP(B1592,Datos1!$F$1:$H$52,2,FALSE)</f>
        <v>Virginia</v>
      </c>
      <c r="G1592" s="8">
        <f t="shared" ca="1" si="198"/>
        <v>882262</v>
      </c>
      <c r="H1592" s="8">
        <f t="shared" ca="1" si="199"/>
        <v>397017.9</v>
      </c>
      <c r="I1592" s="9">
        <f t="shared" ca="1" si="192"/>
        <v>0.45</v>
      </c>
      <c r="J1592" s="1" t="str">
        <f t="shared" si="193"/>
        <v>May</v>
      </c>
      <c r="K1592" s="1">
        <f t="shared" si="194"/>
        <v>5</v>
      </c>
      <c r="L1592" s="1" t="str">
        <f t="shared" si="195"/>
        <v>2023</v>
      </c>
      <c r="M1592" s="1">
        <f t="shared" si="196"/>
        <v>20</v>
      </c>
      <c r="N1592" s="10">
        <f t="shared" si="197"/>
        <v>2</v>
      </c>
    </row>
    <row r="1593" spans="1:14" x14ac:dyDescent="0.25">
      <c r="A1593" s="7">
        <v>45057</v>
      </c>
      <c r="B1593" s="1" t="s">
        <v>22</v>
      </c>
      <c r="C1593" s="1" t="str">
        <f>VLOOKUP(B1593,Datos1!$F$1:$H$52,3,FALSE)</f>
        <v>Corporation</v>
      </c>
      <c r="D1593" s="1" t="str">
        <f ca="1">VLOOKUP(IF(RANDBETWEEN(1,100)&lt;=60, 1, IF(RANDBETWEEN(1,100)&lt;=75, 2, 3)),Datos1!$B$62:$C$64,2,FALSE)</f>
        <v>Contract Manufacturing</v>
      </c>
      <c r="E1593" s="1" t="str">
        <f ca="1">VLOOKUP(IF(RANDBETWEEN(1,100)&lt;=70, 1, IF(RANDBETWEEN(1,100)&lt;=70+10, 2, IF(RANDBETWEEN(1,100)&lt;=70+10+10, 3, IF(RANDBETWEEN(1,100)&lt;=70+10+10+10, 4, 5)))),Datos1!$B$66:$C$70,2,FALSE)</f>
        <v>Paid</v>
      </c>
      <c r="F1593" s="1" t="str">
        <f>VLOOKUP(B1593,Datos1!$F$1:$H$52,2,FALSE)</f>
        <v>Míchigan</v>
      </c>
      <c r="G1593" s="8">
        <f t="shared" ca="1" si="198"/>
        <v>1100549</v>
      </c>
      <c r="H1593" s="8">
        <f t="shared" ca="1" si="199"/>
        <v>319159.20999999996</v>
      </c>
      <c r="I1593" s="9">
        <f t="shared" ca="1" si="192"/>
        <v>0.28999999999999998</v>
      </c>
      <c r="J1593" s="1" t="str">
        <f t="shared" si="193"/>
        <v>May</v>
      </c>
      <c r="K1593" s="1">
        <f t="shared" si="194"/>
        <v>5</v>
      </c>
      <c r="L1593" s="1" t="str">
        <f t="shared" si="195"/>
        <v>2023</v>
      </c>
      <c r="M1593" s="1">
        <f t="shared" si="196"/>
        <v>20</v>
      </c>
      <c r="N1593" s="10">
        <f t="shared" si="197"/>
        <v>2</v>
      </c>
    </row>
    <row r="1594" spans="1:14" x14ac:dyDescent="0.25">
      <c r="A1594" s="7">
        <v>45058</v>
      </c>
      <c r="B1594" s="1" t="s">
        <v>34</v>
      </c>
      <c r="C1594" s="1" t="str">
        <f>VLOOKUP(B1594,Datos1!$F$1:$H$52,3,FALSE)</f>
        <v>Medium-sized business</v>
      </c>
      <c r="D1594" s="1" t="str">
        <f ca="1">VLOOKUP(IF(RANDBETWEEN(1,100)&lt;=60, 1, IF(RANDBETWEEN(1,100)&lt;=75, 2, 3)),Datos1!$B$62:$C$64,2,FALSE)</f>
        <v>Contract Manufacturing</v>
      </c>
      <c r="E1594" s="1" t="str">
        <f ca="1">VLOOKUP(IF(RANDBETWEEN(1,100)&lt;=70, 1, IF(RANDBETWEEN(1,100)&lt;=70+10, 2, IF(RANDBETWEEN(1,100)&lt;=70+10+10, 3, IF(RANDBETWEEN(1,100)&lt;=70+10+10+10, 4, 5)))),Datos1!$B$66:$C$70,2,FALSE)</f>
        <v>Paid</v>
      </c>
      <c r="F1594" s="1" t="str">
        <f>VLOOKUP(B1594,Datos1!$F$1:$H$52,2,FALSE)</f>
        <v>California</v>
      </c>
      <c r="G1594" s="8">
        <f t="shared" ca="1" si="198"/>
        <v>444062</v>
      </c>
      <c r="H1594" s="8">
        <f t="shared" ca="1" si="199"/>
        <v>93253.01999999999</v>
      </c>
      <c r="I1594" s="9">
        <f t="shared" ca="1" si="192"/>
        <v>0.21</v>
      </c>
      <c r="J1594" s="1" t="str">
        <f t="shared" si="193"/>
        <v>May</v>
      </c>
      <c r="K1594" s="1">
        <f t="shared" si="194"/>
        <v>5</v>
      </c>
      <c r="L1594" s="1" t="str">
        <f t="shared" si="195"/>
        <v>2023</v>
      </c>
      <c r="M1594" s="1">
        <f t="shared" si="196"/>
        <v>20</v>
      </c>
      <c r="N1594" s="10">
        <f t="shared" si="197"/>
        <v>2</v>
      </c>
    </row>
    <row r="1595" spans="1:14" x14ac:dyDescent="0.25">
      <c r="A1595" s="7">
        <v>45059</v>
      </c>
      <c r="B1595" s="1" t="s">
        <v>13</v>
      </c>
      <c r="C1595" s="1" t="str">
        <f>VLOOKUP(B1595,Datos1!$F$1:$H$52,3,FALSE)</f>
        <v>Medium-sized business</v>
      </c>
      <c r="D1595" s="1" t="str">
        <f ca="1">VLOOKUP(IF(RANDBETWEEN(1,100)&lt;=60, 1, IF(RANDBETWEEN(1,100)&lt;=75, 2, 3)),Datos1!$B$62:$C$64,2,FALSE)</f>
        <v>Contract Manufacturing</v>
      </c>
      <c r="E1595" s="1" t="str">
        <f ca="1">VLOOKUP(IF(RANDBETWEEN(1,100)&lt;=70, 1, IF(RANDBETWEEN(1,100)&lt;=70+10, 2, IF(RANDBETWEEN(1,100)&lt;=70+10+10, 3, IF(RANDBETWEEN(1,100)&lt;=70+10+10+10, 4, 5)))),Datos1!$B$66:$C$70,2,FALSE)</f>
        <v>Paid</v>
      </c>
      <c r="F1595" s="1" t="str">
        <f>VLOOKUP(B1595,Datos1!$F$1:$H$52,2,FALSE)</f>
        <v>Carolina del Norte</v>
      </c>
      <c r="G1595" s="8">
        <f t="shared" ca="1" si="198"/>
        <v>490676</v>
      </c>
      <c r="H1595" s="8">
        <f t="shared" ca="1" si="199"/>
        <v>107948.72</v>
      </c>
      <c r="I1595" s="9">
        <f t="shared" ca="1" si="192"/>
        <v>0.22</v>
      </c>
      <c r="J1595" s="1" t="str">
        <f t="shared" si="193"/>
        <v>May</v>
      </c>
      <c r="K1595" s="1">
        <f t="shared" si="194"/>
        <v>5</v>
      </c>
      <c r="L1595" s="1" t="str">
        <f t="shared" si="195"/>
        <v>2023</v>
      </c>
      <c r="M1595" s="1">
        <f t="shared" si="196"/>
        <v>20</v>
      </c>
      <c r="N1595" s="10">
        <f t="shared" si="197"/>
        <v>2</v>
      </c>
    </row>
    <row r="1596" spans="1:14" x14ac:dyDescent="0.25">
      <c r="A1596" s="7">
        <v>45060</v>
      </c>
      <c r="B1596" s="1" t="s">
        <v>37</v>
      </c>
      <c r="C1596" s="1" t="str">
        <f>VLOOKUP(B1596,Datos1!$F$1:$H$52,3,FALSE)</f>
        <v>Small business</v>
      </c>
      <c r="D1596" s="1" t="str">
        <f ca="1">VLOOKUP(IF(RANDBETWEEN(1,100)&lt;=60, 1, IF(RANDBETWEEN(1,100)&lt;=75, 2, 3)),Datos1!$B$62:$C$64,2,FALSE)</f>
        <v>Industrial cereal products</v>
      </c>
      <c r="E1596" s="1" t="str">
        <f ca="1">VLOOKUP(IF(RANDBETWEEN(1,100)&lt;=70, 1, IF(RANDBETWEEN(1,100)&lt;=70+10, 2, IF(RANDBETWEEN(1,100)&lt;=70+10+10, 3, IF(RANDBETWEEN(1,100)&lt;=70+10+10+10, 4, 5)))),Datos1!$B$66:$C$70,2,FALSE)</f>
        <v>Paid</v>
      </c>
      <c r="F1596" s="1" t="str">
        <f>VLOOKUP(B1596,Datos1!$F$1:$H$52,2,FALSE)</f>
        <v>Massachusetts</v>
      </c>
      <c r="G1596" s="8">
        <f t="shared" ca="1" si="198"/>
        <v>159131</v>
      </c>
      <c r="H1596" s="8">
        <f t="shared" ca="1" si="199"/>
        <v>25460.959999999999</v>
      </c>
      <c r="I1596" s="9">
        <f t="shared" ca="1" si="192"/>
        <v>0.16</v>
      </c>
      <c r="J1596" s="1" t="str">
        <f t="shared" si="193"/>
        <v>May</v>
      </c>
      <c r="K1596" s="1">
        <f t="shared" si="194"/>
        <v>5</v>
      </c>
      <c r="L1596" s="1" t="str">
        <f t="shared" si="195"/>
        <v>2023</v>
      </c>
      <c r="M1596" s="1">
        <f t="shared" si="196"/>
        <v>20</v>
      </c>
      <c r="N1596" s="10">
        <f t="shared" si="197"/>
        <v>2</v>
      </c>
    </row>
    <row r="1597" spans="1:14" x14ac:dyDescent="0.25">
      <c r="A1597" s="7">
        <v>45061</v>
      </c>
      <c r="B1597" s="1" t="s">
        <v>35</v>
      </c>
      <c r="C1597" s="1" t="str">
        <f>VLOOKUP(B1597,Datos1!$F$1:$H$52,3,FALSE)</f>
        <v>Medium-sized business</v>
      </c>
      <c r="D1597" s="1" t="str">
        <f ca="1">VLOOKUP(IF(RANDBETWEEN(1,100)&lt;=60, 1, IF(RANDBETWEEN(1,100)&lt;=75, 2, 3)),Datos1!$B$62:$C$64,2,FALSE)</f>
        <v>Contract Manufacturing</v>
      </c>
      <c r="E1597" s="1" t="str">
        <f ca="1">VLOOKUP(IF(RANDBETWEEN(1,100)&lt;=70, 1, IF(RANDBETWEEN(1,100)&lt;=70+10, 2, IF(RANDBETWEEN(1,100)&lt;=70+10+10, 3, IF(RANDBETWEEN(1,100)&lt;=70+10+10+10, 4, 5)))),Datos1!$B$66:$C$70,2,FALSE)</f>
        <v>Paid</v>
      </c>
      <c r="F1597" s="1" t="str">
        <f>VLOOKUP(B1597,Datos1!$F$1:$H$52,2,FALSE)</f>
        <v>Ohio</v>
      </c>
      <c r="G1597" s="8">
        <f t="shared" ca="1" si="198"/>
        <v>299315</v>
      </c>
      <c r="H1597" s="8">
        <f t="shared" ca="1" si="199"/>
        <v>80815.05</v>
      </c>
      <c r="I1597" s="9">
        <f t="shared" ca="1" si="192"/>
        <v>0.27</v>
      </c>
      <c r="J1597" s="1" t="str">
        <f t="shared" si="193"/>
        <v>May</v>
      </c>
      <c r="K1597" s="1">
        <f t="shared" si="194"/>
        <v>5</v>
      </c>
      <c r="L1597" s="1" t="str">
        <f t="shared" si="195"/>
        <v>2023</v>
      </c>
      <c r="M1597" s="1">
        <f t="shared" si="196"/>
        <v>21</v>
      </c>
      <c r="N1597" s="10">
        <f t="shared" si="197"/>
        <v>2</v>
      </c>
    </row>
    <row r="1598" spans="1:14" x14ac:dyDescent="0.25">
      <c r="A1598" s="7">
        <v>45062</v>
      </c>
      <c r="B1598" s="1" t="s">
        <v>34</v>
      </c>
      <c r="C1598" s="1" t="str">
        <f>VLOOKUP(B1598,Datos1!$F$1:$H$52,3,FALSE)</f>
        <v>Medium-sized business</v>
      </c>
      <c r="D1598" s="1" t="str">
        <f ca="1">VLOOKUP(IF(RANDBETWEEN(1,100)&lt;=60, 1, IF(RANDBETWEEN(1,100)&lt;=75, 2, 3)),Datos1!$B$62:$C$64,2,FALSE)</f>
        <v>Contract Manufacturing</v>
      </c>
      <c r="E1598" s="1" t="str">
        <f ca="1">VLOOKUP(IF(RANDBETWEEN(1,100)&lt;=70, 1, IF(RANDBETWEEN(1,100)&lt;=70+10, 2, IF(RANDBETWEEN(1,100)&lt;=70+10+10, 3, IF(RANDBETWEEN(1,100)&lt;=70+10+10+10, 4, 5)))),Datos1!$B$66:$C$70,2,FALSE)</f>
        <v>Paid</v>
      </c>
      <c r="F1598" s="1" t="str">
        <f>VLOOKUP(B1598,Datos1!$F$1:$H$52,2,FALSE)</f>
        <v>California</v>
      </c>
      <c r="G1598" s="8">
        <f t="shared" ca="1" si="198"/>
        <v>300671</v>
      </c>
      <c r="H1598" s="8">
        <f t="shared" ca="1" si="199"/>
        <v>69154.33</v>
      </c>
      <c r="I1598" s="9">
        <f t="shared" ca="1" si="192"/>
        <v>0.23</v>
      </c>
      <c r="J1598" s="1" t="str">
        <f t="shared" si="193"/>
        <v>May</v>
      </c>
      <c r="K1598" s="1">
        <f t="shared" si="194"/>
        <v>5</v>
      </c>
      <c r="L1598" s="1" t="str">
        <f t="shared" si="195"/>
        <v>2023</v>
      </c>
      <c r="M1598" s="1">
        <f t="shared" si="196"/>
        <v>21</v>
      </c>
      <c r="N1598" s="10">
        <f t="shared" si="197"/>
        <v>2</v>
      </c>
    </row>
    <row r="1599" spans="1:14" x14ac:dyDescent="0.25">
      <c r="A1599" s="7">
        <v>45063</v>
      </c>
      <c r="B1599" s="1" t="s">
        <v>21</v>
      </c>
      <c r="C1599" s="1" t="str">
        <f>VLOOKUP(B1599,Datos1!$F$1:$H$52,3,FALSE)</f>
        <v>Medium-sized business</v>
      </c>
      <c r="D1599" s="1" t="str">
        <f ca="1">VLOOKUP(IF(RANDBETWEEN(1,100)&lt;=60, 1, IF(RANDBETWEEN(1,100)&lt;=75, 2, 3)),Datos1!$B$62:$C$64,2,FALSE)</f>
        <v>FMCG</v>
      </c>
      <c r="E1599" s="1" t="str">
        <f ca="1">VLOOKUP(IF(RANDBETWEEN(1,100)&lt;=70, 1, IF(RANDBETWEEN(1,100)&lt;=70+10, 2, IF(RANDBETWEEN(1,100)&lt;=70+10+10, 3, IF(RANDBETWEEN(1,100)&lt;=70+10+10+10, 4, 5)))),Datos1!$B$66:$C$70,2,FALSE)</f>
        <v>Paid</v>
      </c>
      <c r="F1599" s="1" t="str">
        <f>VLOOKUP(B1599,Datos1!$F$1:$H$52,2,FALSE)</f>
        <v>Carolina del Norte</v>
      </c>
      <c r="G1599" s="8">
        <f t="shared" ca="1" si="198"/>
        <v>414829</v>
      </c>
      <c r="H1599" s="8">
        <f t="shared" ca="1" si="199"/>
        <v>157635.01999999999</v>
      </c>
      <c r="I1599" s="9">
        <f t="shared" ca="1" si="192"/>
        <v>0.38</v>
      </c>
      <c r="J1599" s="1" t="str">
        <f t="shared" si="193"/>
        <v>May</v>
      </c>
      <c r="K1599" s="1">
        <f t="shared" si="194"/>
        <v>5</v>
      </c>
      <c r="L1599" s="1" t="str">
        <f t="shared" si="195"/>
        <v>2023</v>
      </c>
      <c r="M1599" s="1">
        <f t="shared" si="196"/>
        <v>21</v>
      </c>
      <c r="N1599" s="10">
        <f t="shared" si="197"/>
        <v>2</v>
      </c>
    </row>
    <row r="1600" spans="1:14" x14ac:dyDescent="0.25">
      <c r="A1600" s="7">
        <v>45064</v>
      </c>
      <c r="B1600" s="1" t="s">
        <v>15</v>
      </c>
      <c r="C1600" s="1" t="str">
        <f>VLOOKUP(B1600,Datos1!$F$1:$H$52,3,FALSE)</f>
        <v>Medium-sized business</v>
      </c>
      <c r="D1600" s="1" t="str">
        <f ca="1">VLOOKUP(IF(RANDBETWEEN(1,100)&lt;=60, 1, IF(RANDBETWEEN(1,100)&lt;=75, 2, 3)),Datos1!$B$62:$C$64,2,FALSE)</f>
        <v>Contract Manufacturing</v>
      </c>
      <c r="E1600" s="1" t="str">
        <f ca="1">VLOOKUP(IF(RANDBETWEEN(1,100)&lt;=70, 1, IF(RANDBETWEEN(1,100)&lt;=70+10, 2, IF(RANDBETWEEN(1,100)&lt;=70+10+10, 3, IF(RANDBETWEEN(1,100)&lt;=70+10+10+10, 4, 5)))),Datos1!$B$66:$C$70,2,FALSE)</f>
        <v>Paid</v>
      </c>
      <c r="F1600" s="1" t="str">
        <f>VLOOKUP(B1600,Datos1!$F$1:$H$52,2,FALSE)</f>
        <v>Míchigan</v>
      </c>
      <c r="G1600" s="8">
        <f t="shared" ca="1" si="198"/>
        <v>497481</v>
      </c>
      <c r="H1600" s="8">
        <f t="shared" ca="1" si="199"/>
        <v>159193.92000000001</v>
      </c>
      <c r="I1600" s="9">
        <f t="shared" ca="1" si="192"/>
        <v>0.32</v>
      </c>
      <c r="J1600" s="1" t="str">
        <f t="shared" si="193"/>
        <v>May</v>
      </c>
      <c r="K1600" s="1">
        <f t="shared" si="194"/>
        <v>5</v>
      </c>
      <c r="L1600" s="1" t="str">
        <f t="shared" si="195"/>
        <v>2023</v>
      </c>
      <c r="M1600" s="1">
        <f t="shared" si="196"/>
        <v>21</v>
      </c>
      <c r="N1600" s="10">
        <f t="shared" si="197"/>
        <v>2</v>
      </c>
    </row>
    <row r="1601" spans="1:14" x14ac:dyDescent="0.25">
      <c r="A1601" s="7">
        <v>45065</v>
      </c>
      <c r="B1601" s="1" t="s">
        <v>35</v>
      </c>
      <c r="C1601" s="1" t="str">
        <f>VLOOKUP(B1601,Datos1!$F$1:$H$52,3,FALSE)</f>
        <v>Medium-sized business</v>
      </c>
      <c r="D1601" s="1" t="str">
        <f ca="1">VLOOKUP(IF(RANDBETWEEN(1,100)&lt;=60, 1, IF(RANDBETWEEN(1,100)&lt;=75, 2, 3)),Datos1!$B$62:$C$64,2,FALSE)</f>
        <v>FMCG</v>
      </c>
      <c r="E1601" s="1" t="str">
        <f ca="1">VLOOKUP(IF(RANDBETWEEN(1,100)&lt;=70, 1, IF(RANDBETWEEN(1,100)&lt;=70+10, 2, IF(RANDBETWEEN(1,100)&lt;=70+10+10, 3, IF(RANDBETWEEN(1,100)&lt;=70+10+10+10, 4, 5)))),Datos1!$B$66:$C$70,2,FALSE)</f>
        <v>Paid</v>
      </c>
      <c r="F1601" s="1" t="str">
        <f>VLOOKUP(B1601,Datos1!$F$1:$H$52,2,FALSE)</f>
        <v>Ohio</v>
      </c>
      <c r="G1601" s="8">
        <f t="shared" ca="1" si="198"/>
        <v>467988</v>
      </c>
      <c r="H1601" s="8">
        <f t="shared" ca="1" si="199"/>
        <v>201234.84</v>
      </c>
      <c r="I1601" s="9">
        <f t="shared" ca="1" si="192"/>
        <v>0.43</v>
      </c>
      <c r="J1601" s="1" t="str">
        <f t="shared" si="193"/>
        <v>May</v>
      </c>
      <c r="K1601" s="1">
        <f t="shared" si="194"/>
        <v>5</v>
      </c>
      <c r="L1601" s="1" t="str">
        <f t="shared" si="195"/>
        <v>2023</v>
      </c>
      <c r="M1601" s="1">
        <f t="shared" si="196"/>
        <v>21</v>
      </c>
      <c r="N1601" s="10">
        <f t="shared" si="197"/>
        <v>2</v>
      </c>
    </row>
    <row r="1602" spans="1:14" x14ac:dyDescent="0.25">
      <c r="A1602" s="7">
        <v>45066</v>
      </c>
      <c r="B1602" s="1" t="s">
        <v>53</v>
      </c>
      <c r="C1602" s="1" t="str">
        <f>VLOOKUP(B1602,Datos1!$F$1:$H$52,3,FALSE)</f>
        <v>Medium-sized business</v>
      </c>
      <c r="D1602" s="1" t="str">
        <f ca="1">VLOOKUP(IF(RANDBETWEEN(1,100)&lt;=60, 1, IF(RANDBETWEEN(1,100)&lt;=75, 2, 3)),Datos1!$B$62:$C$64,2,FALSE)</f>
        <v>Industrial cereal products</v>
      </c>
      <c r="E1602" s="1" t="str">
        <f ca="1">VLOOKUP(IF(RANDBETWEEN(1,100)&lt;=70, 1, IF(RANDBETWEEN(1,100)&lt;=70+10, 2, IF(RANDBETWEEN(1,100)&lt;=70+10+10, 3, IF(RANDBETWEEN(1,100)&lt;=70+10+10+10, 4, 5)))),Datos1!$B$66:$C$70,2,FALSE)</f>
        <v>Paid</v>
      </c>
      <c r="F1602" s="1" t="str">
        <f>VLOOKUP(B1602,Datos1!$F$1:$H$52,2,FALSE)</f>
        <v>Florida</v>
      </c>
      <c r="G1602" s="8">
        <f t="shared" ca="1" si="198"/>
        <v>404076</v>
      </c>
      <c r="H1602" s="8">
        <f t="shared" ca="1" si="199"/>
        <v>96978.239999999991</v>
      </c>
      <c r="I1602" s="9">
        <f t="shared" ref="I1602:I1665" ca="1" si="200">IF(D1602="FMCG",(RANDBETWEEN(35,65)/100),IF(D1602="Industrial cereal products",(RANDBETWEEN(15,35)/100),(RANDBETWEEN(20,40)/100)))</f>
        <v>0.24</v>
      </c>
      <c r="J1602" s="1" t="str">
        <f t="shared" ref="J1602:J1665" si="201">IF(TEXT(A1602,"MMMM")="enero","January",IF(TEXT(A1602,"MMMM")="febrero","February",IF(TEXT(A1602,"MMMM")="marzo","March",IF(TEXT(A1602,"MMMM")="abril","April",
IF(TEXT(A1602,"MMMM")="mayo","May",IF(TEXT(A1602,"MMMM")="junio","June",IF(TEXT(A1602,"MMMM")="julio","July",IF(TEXT(A1602,"MMMM")="agosto","August",
IF(TEXT(A1602,"MMMM")="Septiembre","September",IF(TEXT(A1602,"MMMM")="Octubre","October",IF(TEXT(A1602,"MMMM")="noviembre","November","December")))))))))))</f>
        <v>May</v>
      </c>
      <c r="K1602" s="1">
        <f t="shared" ref="K1602:K1665" si="202">MONTH(A1602)</f>
        <v>5</v>
      </c>
      <c r="L1602" s="1" t="str">
        <f t="shared" ref="L1602:L1665" si="203">TEXT(A1602,"AAAA")</f>
        <v>2023</v>
      </c>
      <c r="M1602" s="1">
        <f t="shared" ref="M1602:M1665" si="204">WEEKNUM(A1602,2)</f>
        <v>21</v>
      </c>
      <c r="N1602" s="10">
        <f t="shared" ref="N1602:N1665" si="205">INT((MONTH(A1602)-1)/3)+1</f>
        <v>2</v>
      </c>
    </row>
    <row r="1603" spans="1:14" x14ac:dyDescent="0.25">
      <c r="A1603" s="7">
        <v>45067</v>
      </c>
      <c r="B1603" s="1" t="s">
        <v>40</v>
      </c>
      <c r="C1603" s="1" t="str">
        <f>VLOOKUP(B1603,Datos1!$F$1:$H$52,3,FALSE)</f>
        <v>Corporation</v>
      </c>
      <c r="D1603" s="1" t="str">
        <f ca="1">VLOOKUP(IF(RANDBETWEEN(1,100)&lt;=60, 1, IF(RANDBETWEEN(1,100)&lt;=75, 2, 3)),Datos1!$B$62:$C$64,2,FALSE)</f>
        <v>Contract Manufacturing</v>
      </c>
      <c r="E160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03" s="1" t="str">
        <f>VLOOKUP(B1603,Datos1!$F$1:$H$52,2,FALSE)</f>
        <v>Indiana</v>
      </c>
      <c r="G1603" s="8">
        <f t="shared" ref="G1603:G1666" ca="1" si="206">IF(C1603="Small business",RANDBETWEEN(70000,250000),IF(C1603="Medium-sized business",RANDBETWEEN(250000,500000),RANDBETWEEN(500000,1800000)))</f>
        <v>1021140</v>
      </c>
      <c r="H1603" s="8">
        <f t="shared" ref="H1603:H1666" ca="1" si="207">G1603*I1603</f>
        <v>204228</v>
      </c>
      <c r="I1603" s="9">
        <f t="shared" ca="1" si="200"/>
        <v>0.2</v>
      </c>
      <c r="J1603" s="1" t="str">
        <f t="shared" si="201"/>
        <v>May</v>
      </c>
      <c r="K1603" s="1">
        <f t="shared" si="202"/>
        <v>5</v>
      </c>
      <c r="L1603" s="1" t="str">
        <f t="shared" si="203"/>
        <v>2023</v>
      </c>
      <c r="M1603" s="1">
        <f t="shared" si="204"/>
        <v>21</v>
      </c>
      <c r="N1603" s="10">
        <f t="shared" si="205"/>
        <v>2</v>
      </c>
    </row>
    <row r="1604" spans="1:14" x14ac:dyDescent="0.25">
      <c r="A1604" s="7">
        <v>45068</v>
      </c>
      <c r="B1604" s="1" t="s">
        <v>44</v>
      </c>
      <c r="C1604" s="1" t="str">
        <f>VLOOKUP(B1604,Datos1!$F$1:$H$52,3,FALSE)</f>
        <v>Corporation</v>
      </c>
      <c r="D1604" s="1" t="str">
        <f ca="1">VLOOKUP(IF(RANDBETWEEN(1,100)&lt;=60, 1, IF(RANDBETWEEN(1,100)&lt;=75, 2, 3)),Datos1!$B$62:$C$64,2,FALSE)</f>
        <v>FMCG</v>
      </c>
      <c r="E160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04" s="1" t="str">
        <f>VLOOKUP(B1604,Datos1!$F$1:$H$52,2,FALSE)</f>
        <v>Arizona</v>
      </c>
      <c r="G1604" s="8">
        <f t="shared" ca="1" si="206"/>
        <v>837075</v>
      </c>
      <c r="H1604" s="8">
        <f t="shared" ca="1" si="207"/>
        <v>301347</v>
      </c>
      <c r="I1604" s="9">
        <f t="shared" ca="1" si="200"/>
        <v>0.36</v>
      </c>
      <c r="J1604" s="1" t="str">
        <f t="shared" si="201"/>
        <v>May</v>
      </c>
      <c r="K1604" s="1">
        <f t="shared" si="202"/>
        <v>5</v>
      </c>
      <c r="L1604" s="1" t="str">
        <f t="shared" si="203"/>
        <v>2023</v>
      </c>
      <c r="M1604" s="1">
        <f t="shared" si="204"/>
        <v>22</v>
      </c>
      <c r="N1604" s="10">
        <f t="shared" si="205"/>
        <v>2</v>
      </c>
    </row>
    <row r="1605" spans="1:14" x14ac:dyDescent="0.25">
      <c r="A1605" s="7">
        <v>45069</v>
      </c>
      <c r="B1605" s="1" t="s">
        <v>15</v>
      </c>
      <c r="C1605" s="1" t="str">
        <f>VLOOKUP(B1605,Datos1!$F$1:$H$52,3,FALSE)</f>
        <v>Medium-sized business</v>
      </c>
      <c r="D1605" s="1" t="str">
        <f ca="1">VLOOKUP(IF(RANDBETWEEN(1,100)&lt;=60, 1, IF(RANDBETWEEN(1,100)&lt;=75, 2, 3)),Datos1!$B$62:$C$64,2,FALSE)</f>
        <v>FMCG</v>
      </c>
      <c r="E160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05" s="1" t="str">
        <f>VLOOKUP(B1605,Datos1!$F$1:$H$52,2,FALSE)</f>
        <v>Míchigan</v>
      </c>
      <c r="G1605" s="8">
        <f t="shared" ca="1" si="206"/>
        <v>250055</v>
      </c>
      <c r="H1605" s="8">
        <f t="shared" ca="1" si="207"/>
        <v>150033</v>
      </c>
      <c r="I1605" s="9">
        <f t="shared" ca="1" si="200"/>
        <v>0.6</v>
      </c>
      <c r="J1605" s="1" t="str">
        <f t="shared" si="201"/>
        <v>May</v>
      </c>
      <c r="K1605" s="1">
        <f t="shared" si="202"/>
        <v>5</v>
      </c>
      <c r="L1605" s="1" t="str">
        <f t="shared" si="203"/>
        <v>2023</v>
      </c>
      <c r="M1605" s="1">
        <f t="shared" si="204"/>
        <v>22</v>
      </c>
      <c r="N1605" s="10">
        <f t="shared" si="205"/>
        <v>2</v>
      </c>
    </row>
    <row r="1606" spans="1:14" x14ac:dyDescent="0.25">
      <c r="A1606" s="7">
        <v>45070</v>
      </c>
      <c r="B1606" s="1" t="s">
        <v>6</v>
      </c>
      <c r="C1606" s="1" t="str">
        <f>VLOOKUP(B1606,Datos1!$F$1:$H$52,3,FALSE)</f>
        <v>Corporation</v>
      </c>
      <c r="D1606" s="1" t="str">
        <f ca="1">VLOOKUP(IF(RANDBETWEEN(1,100)&lt;=60, 1, IF(RANDBETWEEN(1,100)&lt;=75, 2, 3)),Datos1!$B$62:$C$64,2,FALSE)</f>
        <v>Contract Manufacturing</v>
      </c>
      <c r="E160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06" s="1" t="str">
        <f>VLOOKUP(B1606,Datos1!$F$1:$H$52,2,FALSE)</f>
        <v>Washington</v>
      </c>
      <c r="G1606" s="8">
        <f t="shared" ca="1" si="206"/>
        <v>1095577</v>
      </c>
      <c r="H1606" s="8">
        <f t="shared" ca="1" si="207"/>
        <v>427275.03</v>
      </c>
      <c r="I1606" s="9">
        <f t="shared" ca="1" si="200"/>
        <v>0.39</v>
      </c>
      <c r="J1606" s="1" t="str">
        <f t="shared" si="201"/>
        <v>May</v>
      </c>
      <c r="K1606" s="1">
        <f t="shared" si="202"/>
        <v>5</v>
      </c>
      <c r="L1606" s="1" t="str">
        <f t="shared" si="203"/>
        <v>2023</v>
      </c>
      <c r="M1606" s="1">
        <f t="shared" si="204"/>
        <v>22</v>
      </c>
      <c r="N1606" s="10">
        <f t="shared" si="205"/>
        <v>2</v>
      </c>
    </row>
    <row r="1607" spans="1:14" x14ac:dyDescent="0.25">
      <c r="A1607" s="7">
        <v>45071</v>
      </c>
      <c r="B1607" s="1" t="s">
        <v>13</v>
      </c>
      <c r="C1607" s="1" t="str">
        <f>VLOOKUP(B1607,Datos1!$F$1:$H$52,3,FALSE)</f>
        <v>Medium-sized business</v>
      </c>
      <c r="D1607" s="1" t="str">
        <f ca="1">VLOOKUP(IF(RANDBETWEEN(1,100)&lt;=60, 1, IF(RANDBETWEEN(1,100)&lt;=75, 2, 3)),Datos1!$B$62:$C$64,2,FALSE)</f>
        <v>Contract Manufacturing</v>
      </c>
      <c r="E1607" s="1" t="str">
        <f ca="1">VLOOKUP(IF(RANDBETWEEN(1,100)&lt;=70, 1, IF(RANDBETWEEN(1,100)&lt;=70+10, 2, IF(RANDBETWEEN(1,100)&lt;=70+10+10, 3, IF(RANDBETWEEN(1,100)&lt;=70+10+10+10, 4, 5)))),Datos1!$B$66:$C$70,2,FALSE)</f>
        <v>Paid</v>
      </c>
      <c r="F1607" s="1" t="str">
        <f>VLOOKUP(B1607,Datos1!$F$1:$H$52,2,FALSE)</f>
        <v>Carolina del Norte</v>
      </c>
      <c r="G1607" s="8">
        <f t="shared" ca="1" si="206"/>
        <v>497157</v>
      </c>
      <c r="H1607" s="8">
        <f t="shared" ca="1" si="207"/>
        <v>154118.67000000001</v>
      </c>
      <c r="I1607" s="9">
        <f t="shared" ca="1" si="200"/>
        <v>0.31</v>
      </c>
      <c r="J1607" s="1" t="str">
        <f t="shared" si="201"/>
        <v>May</v>
      </c>
      <c r="K1607" s="1">
        <f t="shared" si="202"/>
        <v>5</v>
      </c>
      <c r="L1607" s="1" t="str">
        <f t="shared" si="203"/>
        <v>2023</v>
      </c>
      <c r="M1607" s="1">
        <f t="shared" si="204"/>
        <v>22</v>
      </c>
      <c r="N1607" s="10">
        <f t="shared" si="205"/>
        <v>2</v>
      </c>
    </row>
    <row r="1608" spans="1:14" x14ac:dyDescent="0.25">
      <c r="A1608" s="7">
        <v>45072</v>
      </c>
      <c r="B1608" s="1" t="s">
        <v>31</v>
      </c>
      <c r="C1608" s="1" t="str">
        <f>VLOOKUP(B1608,Datos1!$F$1:$H$52,3,FALSE)</f>
        <v>Small business</v>
      </c>
      <c r="D1608" s="1" t="str">
        <f ca="1">VLOOKUP(IF(RANDBETWEEN(1,100)&lt;=60, 1, IF(RANDBETWEEN(1,100)&lt;=75, 2, 3)),Datos1!$B$62:$C$64,2,FALSE)</f>
        <v>FMCG</v>
      </c>
      <c r="E1608" s="1" t="str">
        <f ca="1">VLOOKUP(IF(RANDBETWEEN(1,100)&lt;=70, 1, IF(RANDBETWEEN(1,100)&lt;=70+10, 2, IF(RANDBETWEEN(1,100)&lt;=70+10+10, 3, IF(RANDBETWEEN(1,100)&lt;=70+10+10+10, 4, 5)))),Datos1!$B$66:$C$70,2,FALSE)</f>
        <v>Paid</v>
      </c>
      <c r="F1608" s="1" t="str">
        <f>VLOOKUP(B1608,Datos1!$F$1:$H$52,2,FALSE)</f>
        <v>Georgia</v>
      </c>
      <c r="G1608" s="8">
        <f t="shared" ca="1" si="206"/>
        <v>77971</v>
      </c>
      <c r="H1608" s="8">
        <f t="shared" ca="1" si="207"/>
        <v>37426.080000000002</v>
      </c>
      <c r="I1608" s="9">
        <f t="shared" ca="1" si="200"/>
        <v>0.48</v>
      </c>
      <c r="J1608" s="1" t="str">
        <f t="shared" si="201"/>
        <v>May</v>
      </c>
      <c r="K1608" s="1">
        <f t="shared" si="202"/>
        <v>5</v>
      </c>
      <c r="L1608" s="1" t="str">
        <f t="shared" si="203"/>
        <v>2023</v>
      </c>
      <c r="M1608" s="1">
        <f t="shared" si="204"/>
        <v>22</v>
      </c>
      <c r="N1608" s="10">
        <f t="shared" si="205"/>
        <v>2</v>
      </c>
    </row>
    <row r="1609" spans="1:14" x14ac:dyDescent="0.25">
      <c r="A1609" s="7">
        <v>45073</v>
      </c>
      <c r="B1609" s="1" t="s">
        <v>47</v>
      </c>
      <c r="C1609" s="1" t="str">
        <f>VLOOKUP(B1609,Datos1!$F$1:$H$52,3,FALSE)</f>
        <v>Medium-sized business</v>
      </c>
      <c r="D1609" s="1" t="str">
        <f ca="1">VLOOKUP(IF(RANDBETWEEN(1,100)&lt;=60, 1, IF(RANDBETWEEN(1,100)&lt;=75, 2, 3)),Datos1!$B$62:$C$64,2,FALSE)</f>
        <v>Industrial cereal products</v>
      </c>
      <c r="E1609" s="1" t="str">
        <f ca="1">VLOOKUP(IF(RANDBETWEEN(1,100)&lt;=70, 1, IF(RANDBETWEEN(1,100)&lt;=70+10, 2, IF(RANDBETWEEN(1,100)&lt;=70+10+10, 3, IF(RANDBETWEEN(1,100)&lt;=70+10+10+10, 4, 5)))),Datos1!$B$66:$C$70,2,FALSE)</f>
        <v>Paid</v>
      </c>
      <c r="F1609" s="1" t="str">
        <f>VLOOKUP(B1609,Datos1!$F$1:$H$52,2,FALSE)</f>
        <v>Misuri</v>
      </c>
      <c r="G1609" s="8">
        <f t="shared" ca="1" si="206"/>
        <v>272260</v>
      </c>
      <c r="H1609" s="8">
        <f t="shared" ca="1" si="207"/>
        <v>59897.2</v>
      </c>
      <c r="I1609" s="9">
        <f t="shared" ca="1" si="200"/>
        <v>0.22</v>
      </c>
      <c r="J1609" s="1" t="str">
        <f t="shared" si="201"/>
        <v>May</v>
      </c>
      <c r="K1609" s="1">
        <f t="shared" si="202"/>
        <v>5</v>
      </c>
      <c r="L1609" s="1" t="str">
        <f t="shared" si="203"/>
        <v>2023</v>
      </c>
      <c r="M1609" s="1">
        <f t="shared" si="204"/>
        <v>22</v>
      </c>
      <c r="N1609" s="10">
        <f t="shared" si="205"/>
        <v>2</v>
      </c>
    </row>
    <row r="1610" spans="1:14" x14ac:dyDescent="0.25">
      <c r="A1610" s="7">
        <v>45074</v>
      </c>
      <c r="B1610" s="1" t="s">
        <v>50</v>
      </c>
      <c r="C1610" s="1" t="str">
        <f>VLOOKUP(B1610,Datos1!$F$1:$H$52,3,FALSE)</f>
        <v>Small business</v>
      </c>
      <c r="D1610" s="1" t="str">
        <f ca="1">VLOOKUP(IF(RANDBETWEEN(1,100)&lt;=60, 1, IF(RANDBETWEEN(1,100)&lt;=75, 2, 3)),Datos1!$B$62:$C$64,2,FALSE)</f>
        <v>FMCG</v>
      </c>
      <c r="E1610" s="1" t="str">
        <f ca="1">VLOOKUP(IF(RANDBETWEEN(1,100)&lt;=70, 1, IF(RANDBETWEEN(1,100)&lt;=70+10, 2, IF(RANDBETWEEN(1,100)&lt;=70+10+10, 3, IF(RANDBETWEEN(1,100)&lt;=70+10+10+10, 4, 5)))),Datos1!$B$66:$C$70,2,FALSE)</f>
        <v>Paid</v>
      </c>
      <c r="F1610" s="1" t="str">
        <f>VLOOKUP(B1610,Datos1!$F$1:$H$52,2,FALSE)</f>
        <v>Florida</v>
      </c>
      <c r="G1610" s="8">
        <f t="shared" ca="1" si="206"/>
        <v>232914</v>
      </c>
      <c r="H1610" s="8">
        <f t="shared" ca="1" si="207"/>
        <v>116457</v>
      </c>
      <c r="I1610" s="9">
        <f t="shared" ca="1" si="200"/>
        <v>0.5</v>
      </c>
      <c r="J1610" s="1" t="str">
        <f t="shared" si="201"/>
        <v>May</v>
      </c>
      <c r="K1610" s="1">
        <f t="shared" si="202"/>
        <v>5</v>
      </c>
      <c r="L1610" s="1" t="str">
        <f t="shared" si="203"/>
        <v>2023</v>
      </c>
      <c r="M1610" s="1">
        <f t="shared" si="204"/>
        <v>22</v>
      </c>
      <c r="N1610" s="10">
        <f t="shared" si="205"/>
        <v>2</v>
      </c>
    </row>
    <row r="1611" spans="1:14" x14ac:dyDescent="0.25">
      <c r="A1611" s="7">
        <v>45075</v>
      </c>
      <c r="B1611" s="1" t="s">
        <v>33</v>
      </c>
      <c r="C1611" s="1" t="str">
        <f>VLOOKUP(B1611,Datos1!$F$1:$H$52,3,FALSE)</f>
        <v>Corporation</v>
      </c>
      <c r="D1611" s="1" t="str">
        <f ca="1">VLOOKUP(IF(RANDBETWEEN(1,100)&lt;=60, 1, IF(RANDBETWEEN(1,100)&lt;=75, 2, 3)),Datos1!$B$62:$C$64,2,FALSE)</f>
        <v>FMCG</v>
      </c>
      <c r="E1611" s="1" t="str">
        <f ca="1">VLOOKUP(IF(RANDBETWEEN(1,100)&lt;=70, 1, IF(RANDBETWEEN(1,100)&lt;=70+10, 2, IF(RANDBETWEEN(1,100)&lt;=70+10+10, 3, IF(RANDBETWEEN(1,100)&lt;=70+10+10+10, 4, 5)))),Datos1!$B$66:$C$70,2,FALSE)</f>
        <v>Paid</v>
      </c>
      <c r="F1611" s="1" t="str">
        <f>VLOOKUP(B1611,Datos1!$F$1:$H$52,2,FALSE)</f>
        <v>Tennessee</v>
      </c>
      <c r="G1611" s="8">
        <f t="shared" ca="1" si="206"/>
        <v>835290</v>
      </c>
      <c r="H1611" s="8">
        <f t="shared" ca="1" si="207"/>
        <v>476115.29999999993</v>
      </c>
      <c r="I1611" s="9">
        <f t="shared" ca="1" si="200"/>
        <v>0.56999999999999995</v>
      </c>
      <c r="J1611" s="1" t="str">
        <f t="shared" si="201"/>
        <v>May</v>
      </c>
      <c r="K1611" s="1">
        <f t="shared" si="202"/>
        <v>5</v>
      </c>
      <c r="L1611" s="1" t="str">
        <f t="shared" si="203"/>
        <v>2023</v>
      </c>
      <c r="M1611" s="1">
        <f t="shared" si="204"/>
        <v>23</v>
      </c>
      <c r="N1611" s="10">
        <f t="shared" si="205"/>
        <v>2</v>
      </c>
    </row>
    <row r="1612" spans="1:14" x14ac:dyDescent="0.25">
      <c r="A1612" s="7">
        <v>45076</v>
      </c>
      <c r="B1612" s="1" t="s">
        <v>35</v>
      </c>
      <c r="C1612" s="1" t="str">
        <f>VLOOKUP(B1612,Datos1!$F$1:$H$52,3,FALSE)</f>
        <v>Medium-sized business</v>
      </c>
      <c r="D1612" s="1" t="str">
        <f ca="1">VLOOKUP(IF(RANDBETWEEN(1,100)&lt;=60, 1, IF(RANDBETWEEN(1,100)&lt;=75, 2, 3)),Datos1!$B$62:$C$64,2,FALSE)</f>
        <v>FMCG</v>
      </c>
      <c r="E161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12" s="1" t="str">
        <f>VLOOKUP(B1612,Datos1!$F$1:$H$52,2,FALSE)</f>
        <v>Ohio</v>
      </c>
      <c r="G1612" s="8">
        <f t="shared" ca="1" si="206"/>
        <v>257724</v>
      </c>
      <c r="H1612" s="8">
        <f t="shared" ca="1" si="207"/>
        <v>113398.56</v>
      </c>
      <c r="I1612" s="9">
        <f t="shared" ca="1" si="200"/>
        <v>0.44</v>
      </c>
      <c r="J1612" s="1" t="str">
        <f t="shared" si="201"/>
        <v>May</v>
      </c>
      <c r="K1612" s="1">
        <f t="shared" si="202"/>
        <v>5</v>
      </c>
      <c r="L1612" s="1" t="str">
        <f t="shared" si="203"/>
        <v>2023</v>
      </c>
      <c r="M1612" s="1">
        <f t="shared" si="204"/>
        <v>23</v>
      </c>
      <c r="N1612" s="10">
        <f t="shared" si="205"/>
        <v>2</v>
      </c>
    </row>
    <row r="1613" spans="1:14" x14ac:dyDescent="0.25">
      <c r="A1613" s="7">
        <v>45077</v>
      </c>
      <c r="B1613" s="1" t="s">
        <v>51</v>
      </c>
      <c r="C1613" s="1" t="str">
        <f>VLOOKUP(B1613,Datos1!$F$1:$H$52,3,FALSE)</f>
        <v>Corporation</v>
      </c>
      <c r="D1613" s="1" t="str">
        <f ca="1">VLOOKUP(IF(RANDBETWEEN(1,100)&lt;=60, 1, IF(RANDBETWEEN(1,100)&lt;=75, 2, 3)),Datos1!$B$62:$C$64,2,FALSE)</f>
        <v>Contract Manufacturing</v>
      </c>
      <c r="E1613" s="1" t="str">
        <f ca="1">VLOOKUP(IF(RANDBETWEEN(1,100)&lt;=70, 1, IF(RANDBETWEEN(1,100)&lt;=70+10, 2, IF(RANDBETWEEN(1,100)&lt;=70+10+10, 3, IF(RANDBETWEEN(1,100)&lt;=70+10+10+10, 4, 5)))),Datos1!$B$66:$C$70,2,FALSE)</f>
        <v>Paid</v>
      </c>
      <c r="F1613" s="1" t="str">
        <f>VLOOKUP(B1613,Datos1!$F$1:$H$52,2,FALSE)</f>
        <v>California</v>
      </c>
      <c r="G1613" s="8">
        <f t="shared" ca="1" si="206"/>
        <v>747532</v>
      </c>
      <c r="H1613" s="8">
        <f t="shared" ca="1" si="207"/>
        <v>216784.28</v>
      </c>
      <c r="I1613" s="9">
        <f t="shared" ca="1" si="200"/>
        <v>0.28999999999999998</v>
      </c>
      <c r="J1613" s="1" t="str">
        <f t="shared" si="201"/>
        <v>May</v>
      </c>
      <c r="K1613" s="1">
        <f t="shared" si="202"/>
        <v>5</v>
      </c>
      <c r="L1613" s="1" t="str">
        <f t="shared" si="203"/>
        <v>2023</v>
      </c>
      <c r="M1613" s="1">
        <f t="shared" si="204"/>
        <v>23</v>
      </c>
      <c r="N1613" s="10">
        <f t="shared" si="205"/>
        <v>2</v>
      </c>
    </row>
    <row r="1614" spans="1:14" x14ac:dyDescent="0.25">
      <c r="A1614" s="7">
        <v>45078</v>
      </c>
      <c r="B1614" s="1" t="s">
        <v>55</v>
      </c>
      <c r="C1614" s="1" t="str">
        <f>VLOOKUP(B1614,Datos1!$F$1:$H$52,3,FALSE)</f>
        <v>Medium-sized business</v>
      </c>
      <c r="D1614" s="1" t="str">
        <f ca="1">VLOOKUP(IF(RANDBETWEEN(1,100)&lt;=60, 1, IF(RANDBETWEEN(1,100)&lt;=75, 2, 3)),Datos1!$B$62:$C$64,2,FALSE)</f>
        <v>FMCG</v>
      </c>
      <c r="E1614" s="1" t="str">
        <f ca="1">VLOOKUP(IF(RANDBETWEEN(1,100)&lt;=70, 1, IF(RANDBETWEEN(1,100)&lt;=70+10, 2, IF(RANDBETWEEN(1,100)&lt;=70+10+10, 3, IF(RANDBETWEEN(1,100)&lt;=70+10+10+10, 4, 5)))),Datos1!$B$66:$C$70,2,FALSE)</f>
        <v>Paid</v>
      </c>
      <c r="F1614" s="1" t="str">
        <f>VLOOKUP(B1614,Datos1!$F$1:$H$52,2,FALSE)</f>
        <v>Pensilvania</v>
      </c>
      <c r="G1614" s="8">
        <f t="shared" ca="1" si="206"/>
        <v>403468</v>
      </c>
      <c r="H1614" s="8">
        <f t="shared" ca="1" si="207"/>
        <v>181560.6</v>
      </c>
      <c r="I1614" s="9">
        <f t="shared" ca="1" si="200"/>
        <v>0.45</v>
      </c>
      <c r="J1614" s="1" t="str">
        <f t="shared" si="201"/>
        <v>June</v>
      </c>
      <c r="K1614" s="1">
        <f t="shared" si="202"/>
        <v>6</v>
      </c>
      <c r="L1614" s="1" t="str">
        <f t="shared" si="203"/>
        <v>2023</v>
      </c>
      <c r="M1614" s="1">
        <f t="shared" si="204"/>
        <v>23</v>
      </c>
      <c r="N1614" s="10">
        <f t="shared" si="205"/>
        <v>2</v>
      </c>
    </row>
    <row r="1615" spans="1:14" x14ac:dyDescent="0.25">
      <c r="A1615" s="7">
        <v>45079</v>
      </c>
      <c r="B1615" s="1" t="s">
        <v>52</v>
      </c>
      <c r="C1615" s="1" t="str">
        <f>VLOOKUP(B1615,Datos1!$F$1:$H$52,3,FALSE)</f>
        <v>Corporation</v>
      </c>
      <c r="D1615" s="1" t="str">
        <f ca="1">VLOOKUP(IF(RANDBETWEEN(1,100)&lt;=60, 1, IF(RANDBETWEEN(1,100)&lt;=75, 2, 3)),Datos1!$B$62:$C$64,2,FALSE)</f>
        <v>Contract Manufacturing</v>
      </c>
      <c r="E1615" s="1" t="str">
        <f ca="1">VLOOKUP(IF(RANDBETWEEN(1,100)&lt;=70, 1, IF(RANDBETWEEN(1,100)&lt;=70+10, 2, IF(RANDBETWEEN(1,100)&lt;=70+10+10, 3, IF(RANDBETWEEN(1,100)&lt;=70+10+10+10, 4, 5)))),Datos1!$B$66:$C$70,2,FALSE)</f>
        <v>Overdue</v>
      </c>
      <c r="F1615" s="1" t="str">
        <f>VLOOKUP(B1615,Datos1!$F$1:$H$52,2,FALSE)</f>
        <v>Texas</v>
      </c>
      <c r="G1615" s="8">
        <f t="shared" ca="1" si="206"/>
        <v>1790739</v>
      </c>
      <c r="H1615" s="8">
        <f t="shared" ca="1" si="207"/>
        <v>537221.69999999995</v>
      </c>
      <c r="I1615" s="9">
        <f t="shared" ca="1" si="200"/>
        <v>0.3</v>
      </c>
      <c r="J1615" s="1" t="str">
        <f t="shared" si="201"/>
        <v>June</v>
      </c>
      <c r="K1615" s="1">
        <f t="shared" si="202"/>
        <v>6</v>
      </c>
      <c r="L1615" s="1" t="str">
        <f t="shared" si="203"/>
        <v>2023</v>
      </c>
      <c r="M1615" s="1">
        <f t="shared" si="204"/>
        <v>23</v>
      </c>
      <c r="N1615" s="10">
        <f t="shared" si="205"/>
        <v>2</v>
      </c>
    </row>
    <row r="1616" spans="1:14" x14ac:dyDescent="0.25">
      <c r="A1616" s="7">
        <v>45080</v>
      </c>
      <c r="B1616" s="1" t="s">
        <v>35</v>
      </c>
      <c r="C1616" s="1" t="str">
        <f>VLOOKUP(B1616,Datos1!$F$1:$H$52,3,FALSE)</f>
        <v>Medium-sized business</v>
      </c>
      <c r="D1616" s="1" t="str">
        <f ca="1">VLOOKUP(IF(RANDBETWEEN(1,100)&lt;=60, 1, IF(RANDBETWEEN(1,100)&lt;=75, 2, 3)),Datos1!$B$62:$C$64,2,FALSE)</f>
        <v>FMCG</v>
      </c>
      <c r="E1616" s="1" t="str">
        <f ca="1">VLOOKUP(IF(RANDBETWEEN(1,100)&lt;=70, 1, IF(RANDBETWEEN(1,100)&lt;=70+10, 2, IF(RANDBETWEEN(1,100)&lt;=70+10+10, 3, IF(RANDBETWEEN(1,100)&lt;=70+10+10+10, 4, 5)))),Datos1!$B$66:$C$70,2,FALSE)</f>
        <v>Paid</v>
      </c>
      <c r="F1616" s="1" t="str">
        <f>VLOOKUP(B1616,Datos1!$F$1:$H$52,2,FALSE)</f>
        <v>Ohio</v>
      </c>
      <c r="G1616" s="8">
        <f t="shared" ca="1" si="206"/>
        <v>286279</v>
      </c>
      <c r="H1616" s="8">
        <f t="shared" ca="1" si="207"/>
        <v>140276.71</v>
      </c>
      <c r="I1616" s="9">
        <f t="shared" ca="1" si="200"/>
        <v>0.49</v>
      </c>
      <c r="J1616" s="1" t="str">
        <f t="shared" si="201"/>
        <v>June</v>
      </c>
      <c r="K1616" s="1">
        <f t="shared" si="202"/>
        <v>6</v>
      </c>
      <c r="L1616" s="1" t="str">
        <f t="shared" si="203"/>
        <v>2023</v>
      </c>
      <c r="M1616" s="1">
        <f t="shared" si="204"/>
        <v>23</v>
      </c>
      <c r="N1616" s="10">
        <f t="shared" si="205"/>
        <v>2</v>
      </c>
    </row>
    <row r="1617" spans="1:14" x14ac:dyDescent="0.25">
      <c r="A1617" s="7">
        <v>45081</v>
      </c>
      <c r="B1617" s="1" t="s">
        <v>29</v>
      </c>
      <c r="C1617" s="1" t="str">
        <f>VLOOKUP(B1617,Datos1!$F$1:$H$52,3,FALSE)</f>
        <v>Corporation</v>
      </c>
      <c r="D1617" s="1" t="str">
        <f ca="1">VLOOKUP(IF(RANDBETWEEN(1,100)&lt;=60, 1, IF(RANDBETWEEN(1,100)&lt;=75, 2, 3)),Datos1!$B$62:$C$64,2,FALSE)</f>
        <v>Contract Manufacturing</v>
      </c>
      <c r="E16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17" s="1" t="str">
        <f>VLOOKUP(B1617,Datos1!$F$1:$H$52,2,FALSE)</f>
        <v>Florida</v>
      </c>
      <c r="G1617" s="8">
        <f t="shared" ca="1" si="206"/>
        <v>876495</v>
      </c>
      <c r="H1617" s="8">
        <f t="shared" ca="1" si="207"/>
        <v>236653.65000000002</v>
      </c>
      <c r="I1617" s="9">
        <f t="shared" ca="1" si="200"/>
        <v>0.27</v>
      </c>
      <c r="J1617" s="1" t="str">
        <f t="shared" si="201"/>
        <v>June</v>
      </c>
      <c r="K1617" s="1">
        <f t="shared" si="202"/>
        <v>6</v>
      </c>
      <c r="L1617" s="1" t="str">
        <f t="shared" si="203"/>
        <v>2023</v>
      </c>
      <c r="M1617" s="1">
        <f t="shared" si="204"/>
        <v>23</v>
      </c>
      <c r="N1617" s="10">
        <f t="shared" si="205"/>
        <v>2</v>
      </c>
    </row>
    <row r="1618" spans="1:14" x14ac:dyDescent="0.25">
      <c r="A1618" s="7">
        <v>45082</v>
      </c>
      <c r="B1618" s="1" t="s">
        <v>58</v>
      </c>
      <c r="C1618" s="1" t="str">
        <f>VLOOKUP(B1618,Datos1!$F$1:$H$52,3,FALSE)</f>
        <v>Corporation</v>
      </c>
      <c r="D1618" s="1" t="str">
        <f ca="1">VLOOKUP(IF(RANDBETWEEN(1,100)&lt;=60, 1, IF(RANDBETWEEN(1,100)&lt;=75, 2, 3)),Datos1!$B$62:$C$64,2,FALSE)</f>
        <v>Contract Manufacturing</v>
      </c>
      <c r="E1618" s="1" t="str">
        <f ca="1">VLOOKUP(IF(RANDBETWEEN(1,100)&lt;=70, 1, IF(RANDBETWEEN(1,100)&lt;=70+10, 2, IF(RANDBETWEEN(1,100)&lt;=70+10+10, 3, IF(RANDBETWEEN(1,100)&lt;=70+10+10+10, 4, 5)))),Datos1!$B$66:$C$70,2,FALSE)</f>
        <v>Paid</v>
      </c>
      <c r="F1618" s="1" t="str">
        <f>VLOOKUP(B1618,Datos1!$F$1:$H$52,2,FALSE)</f>
        <v>Míchigan</v>
      </c>
      <c r="G1618" s="8">
        <f t="shared" ca="1" si="206"/>
        <v>1332622</v>
      </c>
      <c r="H1618" s="8">
        <f t="shared" ca="1" si="207"/>
        <v>333155.5</v>
      </c>
      <c r="I1618" s="9">
        <f t="shared" ca="1" si="200"/>
        <v>0.25</v>
      </c>
      <c r="J1618" s="1" t="str">
        <f t="shared" si="201"/>
        <v>June</v>
      </c>
      <c r="K1618" s="1">
        <f t="shared" si="202"/>
        <v>6</v>
      </c>
      <c r="L1618" s="1" t="str">
        <f t="shared" si="203"/>
        <v>2023</v>
      </c>
      <c r="M1618" s="1">
        <f t="shared" si="204"/>
        <v>24</v>
      </c>
      <c r="N1618" s="10">
        <f t="shared" si="205"/>
        <v>2</v>
      </c>
    </row>
    <row r="1619" spans="1:14" x14ac:dyDescent="0.25">
      <c r="A1619" s="7">
        <v>45083</v>
      </c>
      <c r="B1619" s="1" t="s">
        <v>29</v>
      </c>
      <c r="C1619" s="1" t="str">
        <f>VLOOKUP(B1619,Datos1!$F$1:$H$52,3,FALSE)</f>
        <v>Corporation</v>
      </c>
      <c r="D1619" s="1" t="str">
        <f ca="1">VLOOKUP(IF(RANDBETWEEN(1,100)&lt;=60, 1, IF(RANDBETWEEN(1,100)&lt;=75, 2, 3)),Datos1!$B$62:$C$64,2,FALSE)</f>
        <v>Contract Manufacturing</v>
      </c>
      <c r="E1619" s="1" t="str">
        <f ca="1">VLOOKUP(IF(RANDBETWEEN(1,100)&lt;=70, 1, IF(RANDBETWEEN(1,100)&lt;=70+10, 2, IF(RANDBETWEEN(1,100)&lt;=70+10+10, 3, IF(RANDBETWEEN(1,100)&lt;=70+10+10+10, 4, 5)))),Datos1!$B$66:$C$70,2,FALSE)</f>
        <v>Paid</v>
      </c>
      <c r="F1619" s="1" t="str">
        <f>VLOOKUP(B1619,Datos1!$F$1:$H$52,2,FALSE)</f>
        <v>Florida</v>
      </c>
      <c r="G1619" s="8">
        <f t="shared" ca="1" si="206"/>
        <v>1667720</v>
      </c>
      <c r="H1619" s="8">
        <f t="shared" ca="1" si="207"/>
        <v>533670.40000000002</v>
      </c>
      <c r="I1619" s="9">
        <f t="shared" ca="1" si="200"/>
        <v>0.32</v>
      </c>
      <c r="J1619" s="1" t="str">
        <f t="shared" si="201"/>
        <v>June</v>
      </c>
      <c r="K1619" s="1">
        <f t="shared" si="202"/>
        <v>6</v>
      </c>
      <c r="L1619" s="1" t="str">
        <f t="shared" si="203"/>
        <v>2023</v>
      </c>
      <c r="M1619" s="1">
        <f t="shared" si="204"/>
        <v>24</v>
      </c>
      <c r="N1619" s="10">
        <f t="shared" si="205"/>
        <v>2</v>
      </c>
    </row>
    <row r="1620" spans="1:14" x14ac:dyDescent="0.25">
      <c r="A1620" s="7">
        <v>45084</v>
      </c>
      <c r="B1620" s="1" t="s">
        <v>62</v>
      </c>
      <c r="C1620" s="1" t="str">
        <f>VLOOKUP(B1620,Datos1!$F$1:$H$52,3,FALSE)</f>
        <v>Corporation</v>
      </c>
      <c r="D1620" s="1" t="str">
        <f ca="1">VLOOKUP(IF(RANDBETWEEN(1,100)&lt;=60, 1, IF(RANDBETWEEN(1,100)&lt;=75, 2, 3)),Datos1!$B$62:$C$64,2,FALSE)</f>
        <v>FMCG</v>
      </c>
      <c r="E1620" s="1" t="str">
        <f ca="1">VLOOKUP(IF(RANDBETWEEN(1,100)&lt;=70, 1, IF(RANDBETWEEN(1,100)&lt;=70+10, 2, IF(RANDBETWEEN(1,100)&lt;=70+10+10, 3, IF(RANDBETWEEN(1,100)&lt;=70+10+10+10, 4, 5)))),Datos1!$B$66:$C$70,2,FALSE)</f>
        <v>Paid</v>
      </c>
      <c r="F1620" s="1" t="str">
        <f>VLOOKUP(B1620,Datos1!$F$1:$H$52,2,FALSE)</f>
        <v>Arizona</v>
      </c>
      <c r="G1620" s="8">
        <f t="shared" ca="1" si="206"/>
        <v>1112397</v>
      </c>
      <c r="H1620" s="8">
        <f t="shared" ca="1" si="207"/>
        <v>545074.53</v>
      </c>
      <c r="I1620" s="9">
        <f t="shared" ca="1" si="200"/>
        <v>0.49</v>
      </c>
      <c r="J1620" s="1" t="str">
        <f t="shared" si="201"/>
        <v>June</v>
      </c>
      <c r="K1620" s="1">
        <f t="shared" si="202"/>
        <v>6</v>
      </c>
      <c r="L1620" s="1" t="str">
        <f t="shared" si="203"/>
        <v>2023</v>
      </c>
      <c r="M1620" s="1">
        <f t="shared" si="204"/>
        <v>24</v>
      </c>
      <c r="N1620" s="10">
        <f t="shared" si="205"/>
        <v>2</v>
      </c>
    </row>
    <row r="1621" spans="1:14" x14ac:dyDescent="0.25">
      <c r="A1621" s="7">
        <v>45085</v>
      </c>
      <c r="B1621" s="1" t="s">
        <v>46</v>
      </c>
      <c r="C1621" s="1" t="str">
        <f>VLOOKUP(B1621,Datos1!$F$1:$H$52,3,FALSE)</f>
        <v>Corporation</v>
      </c>
      <c r="D1621" s="1" t="str">
        <f ca="1">VLOOKUP(IF(RANDBETWEEN(1,100)&lt;=60, 1, IF(RANDBETWEEN(1,100)&lt;=75, 2, 3)),Datos1!$B$62:$C$64,2,FALSE)</f>
        <v>FMCG</v>
      </c>
      <c r="E1621" s="1" t="str">
        <f ca="1">VLOOKUP(IF(RANDBETWEEN(1,100)&lt;=70, 1, IF(RANDBETWEEN(1,100)&lt;=70+10, 2, IF(RANDBETWEEN(1,100)&lt;=70+10+10, 3, IF(RANDBETWEEN(1,100)&lt;=70+10+10+10, 4, 5)))),Datos1!$B$66:$C$70,2,FALSE)</f>
        <v>Paid</v>
      </c>
      <c r="F1621" s="1" t="str">
        <f>VLOOKUP(B1621,Datos1!$F$1:$H$52,2,FALSE)</f>
        <v>Tennessee</v>
      </c>
      <c r="G1621" s="8">
        <f t="shared" ca="1" si="206"/>
        <v>1473260</v>
      </c>
      <c r="H1621" s="8">
        <f t="shared" ca="1" si="207"/>
        <v>957619</v>
      </c>
      <c r="I1621" s="9">
        <f t="shared" ca="1" si="200"/>
        <v>0.65</v>
      </c>
      <c r="J1621" s="1" t="str">
        <f t="shared" si="201"/>
        <v>June</v>
      </c>
      <c r="K1621" s="1">
        <f t="shared" si="202"/>
        <v>6</v>
      </c>
      <c r="L1621" s="1" t="str">
        <f t="shared" si="203"/>
        <v>2023</v>
      </c>
      <c r="M1621" s="1">
        <f t="shared" si="204"/>
        <v>24</v>
      </c>
      <c r="N1621" s="10">
        <f t="shared" si="205"/>
        <v>2</v>
      </c>
    </row>
    <row r="1622" spans="1:14" x14ac:dyDescent="0.25">
      <c r="A1622" s="7">
        <v>45086</v>
      </c>
      <c r="B1622" s="1" t="s">
        <v>15</v>
      </c>
      <c r="C1622" s="1" t="str">
        <f>VLOOKUP(B1622,Datos1!$F$1:$H$52,3,FALSE)</f>
        <v>Medium-sized business</v>
      </c>
      <c r="D1622" s="1" t="str">
        <f ca="1">VLOOKUP(IF(RANDBETWEEN(1,100)&lt;=60, 1, IF(RANDBETWEEN(1,100)&lt;=75, 2, 3)),Datos1!$B$62:$C$64,2,FALSE)</f>
        <v>FMCG</v>
      </c>
      <c r="E1622" s="1" t="str">
        <f ca="1">VLOOKUP(IF(RANDBETWEEN(1,100)&lt;=70, 1, IF(RANDBETWEEN(1,100)&lt;=70+10, 2, IF(RANDBETWEEN(1,100)&lt;=70+10+10, 3, IF(RANDBETWEEN(1,100)&lt;=70+10+10+10, 4, 5)))),Datos1!$B$66:$C$70,2,FALSE)</f>
        <v>Paid</v>
      </c>
      <c r="F1622" s="1" t="str">
        <f>VLOOKUP(B1622,Datos1!$F$1:$H$52,2,FALSE)</f>
        <v>Míchigan</v>
      </c>
      <c r="G1622" s="8">
        <f t="shared" ca="1" si="206"/>
        <v>285803</v>
      </c>
      <c r="H1622" s="8">
        <f t="shared" ca="1" si="207"/>
        <v>105747.11</v>
      </c>
      <c r="I1622" s="9">
        <f t="shared" ca="1" si="200"/>
        <v>0.37</v>
      </c>
      <c r="J1622" s="1" t="str">
        <f t="shared" si="201"/>
        <v>June</v>
      </c>
      <c r="K1622" s="1">
        <f t="shared" si="202"/>
        <v>6</v>
      </c>
      <c r="L1622" s="1" t="str">
        <f t="shared" si="203"/>
        <v>2023</v>
      </c>
      <c r="M1622" s="1">
        <f t="shared" si="204"/>
        <v>24</v>
      </c>
      <c r="N1622" s="10">
        <f t="shared" si="205"/>
        <v>2</v>
      </c>
    </row>
    <row r="1623" spans="1:14" x14ac:dyDescent="0.25">
      <c r="A1623" s="7">
        <v>45087</v>
      </c>
      <c r="B1623" s="1" t="s">
        <v>34</v>
      </c>
      <c r="C1623" s="1" t="str">
        <f>VLOOKUP(B1623,Datos1!$F$1:$H$52,3,FALSE)</f>
        <v>Medium-sized business</v>
      </c>
      <c r="D1623" s="1" t="str">
        <f ca="1">VLOOKUP(IF(RANDBETWEEN(1,100)&lt;=60, 1, IF(RANDBETWEEN(1,100)&lt;=75, 2, 3)),Datos1!$B$62:$C$64,2,FALSE)</f>
        <v>FMCG</v>
      </c>
      <c r="E1623" s="1" t="str">
        <f ca="1">VLOOKUP(IF(RANDBETWEEN(1,100)&lt;=70, 1, IF(RANDBETWEEN(1,100)&lt;=70+10, 2, IF(RANDBETWEEN(1,100)&lt;=70+10+10, 3, IF(RANDBETWEEN(1,100)&lt;=70+10+10+10, 4, 5)))),Datos1!$B$66:$C$70,2,FALSE)</f>
        <v>Paid</v>
      </c>
      <c r="F1623" s="1" t="str">
        <f>VLOOKUP(B1623,Datos1!$F$1:$H$52,2,FALSE)</f>
        <v>California</v>
      </c>
      <c r="G1623" s="8">
        <f t="shared" ca="1" si="206"/>
        <v>325059</v>
      </c>
      <c r="H1623" s="8">
        <f t="shared" ca="1" si="207"/>
        <v>143025.96</v>
      </c>
      <c r="I1623" s="9">
        <f t="shared" ca="1" si="200"/>
        <v>0.44</v>
      </c>
      <c r="J1623" s="1" t="str">
        <f t="shared" si="201"/>
        <v>June</v>
      </c>
      <c r="K1623" s="1">
        <f t="shared" si="202"/>
        <v>6</v>
      </c>
      <c r="L1623" s="1" t="str">
        <f t="shared" si="203"/>
        <v>2023</v>
      </c>
      <c r="M1623" s="1">
        <f t="shared" si="204"/>
        <v>24</v>
      </c>
      <c r="N1623" s="10">
        <f t="shared" si="205"/>
        <v>2</v>
      </c>
    </row>
    <row r="1624" spans="1:14" x14ac:dyDescent="0.25">
      <c r="A1624" s="7">
        <v>45088</v>
      </c>
      <c r="B1624" s="1" t="s">
        <v>39</v>
      </c>
      <c r="C1624" s="1" t="str">
        <f>VLOOKUP(B1624,Datos1!$F$1:$H$52,3,FALSE)</f>
        <v>Corporation</v>
      </c>
      <c r="D1624" s="1" t="str">
        <f ca="1">VLOOKUP(IF(RANDBETWEEN(1,100)&lt;=60, 1, IF(RANDBETWEEN(1,100)&lt;=75, 2, 3)),Datos1!$B$62:$C$64,2,FALSE)</f>
        <v>Industrial cereal products</v>
      </c>
      <c r="E162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624" s="1" t="str">
        <f>VLOOKUP(B1624,Datos1!$F$1:$H$52,2,FALSE)</f>
        <v>Misuri</v>
      </c>
      <c r="G1624" s="8">
        <f t="shared" ca="1" si="206"/>
        <v>1361235</v>
      </c>
      <c r="H1624" s="8">
        <f t="shared" ca="1" si="207"/>
        <v>326696.39999999997</v>
      </c>
      <c r="I1624" s="9">
        <f t="shared" ca="1" si="200"/>
        <v>0.24</v>
      </c>
      <c r="J1624" s="1" t="str">
        <f t="shared" si="201"/>
        <v>June</v>
      </c>
      <c r="K1624" s="1">
        <f t="shared" si="202"/>
        <v>6</v>
      </c>
      <c r="L1624" s="1" t="str">
        <f t="shared" si="203"/>
        <v>2023</v>
      </c>
      <c r="M1624" s="1">
        <f t="shared" si="204"/>
        <v>24</v>
      </c>
      <c r="N1624" s="10">
        <f t="shared" si="205"/>
        <v>2</v>
      </c>
    </row>
    <row r="1625" spans="1:14" x14ac:dyDescent="0.25">
      <c r="A1625" s="7">
        <v>45089</v>
      </c>
      <c r="B1625" s="1" t="s">
        <v>54</v>
      </c>
      <c r="C1625" s="1" t="str">
        <f>VLOOKUP(B1625,Datos1!$F$1:$H$52,3,FALSE)</f>
        <v>Small business</v>
      </c>
      <c r="D1625" s="1" t="str">
        <f ca="1">VLOOKUP(IF(RANDBETWEEN(1,100)&lt;=60, 1, IF(RANDBETWEEN(1,100)&lt;=75, 2, 3)),Datos1!$B$62:$C$64,2,FALSE)</f>
        <v>Industrial cereal products</v>
      </c>
      <c r="E162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25" s="1" t="str">
        <f>VLOOKUP(B1625,Datos1!$F$1:$H$52,2,FALSE)</f>
        <v>Nueva York</v>
      </c>
      <c r="G1625" s="8">
        <f t="shared" ca="1" si="206"/>
        <v>225603</v>
      </c>
      <c r="H1625" s="8">
        <f t="shared" ca="1" si="207"/>
        <v>65424.869999999995</v>
      </c>
      <c r="I1625" s="9">
        <f t="shared" ca="1" si="200"/>
        <v>0.28999999999999998</v>
      </c>
      <c r="J1625" s="1" t="str">
        <f t="shared" si="201"/>
        <v>June</v>
      </c>
      <c r="K1625" s="1">
        <f t="shared" si="202"/>
        <v>6</v>
      </c>
      <c r="L1625" s="1" t="str">
        <f t="shared" si="203"/>
        <v>2023</v>
      </c>
      <c r="M1625" s="1">
        <f t="shared" si="204"/>
        <v>25</v>
      </c>
      <c r="N1625" s="10">
        <f t="shared" si="205"/>
        <v>2</v>
      </c>
    </row>
    <row r="1626" spans="1:14" x14ac:dyDescent="0.25">
      <c r="A1626" s="7">
        <v>45090</v>
      </c>
      <c r="B1626" s="1" t="s">
        <v>21</v>
      </c>
      <c r="C1626" s="1" t="str">
        <f>VLOOKUP(B1626,Datos1!$F$1:$H$52,3,FALSE)</f>
        <v>Medium-sized business</v>
      </c>
      <c r="D1626" s="1" t="str">
        <f ca="1">VLOOKUP(IF(RANDBETWEEN(1,100)&lt;=60, 1, IF(RANDBETWEEN(1,100)&lt;=75, 2, 3)),Datos1!$B$62:$C$64,2,FALSE)</f>
        <v>Industrial cereal products</v>
      </c>
      <c r="E1626" s="1" t="str">
        <f ca="1">VLOOKUP(IF(RANDBETWEEN(1,100)&lt;=70, 1, IF(RANDBETWEEN(1,100)&lt;=70+10, 2, IF(RANDBETWEEN(1,100)&lt;=70+10+10, 3, IF(RANDBETWEEN(1,100)&lt;=70+10+10+10, 4, 5)))),Datos1!$B$66:$C$70,2,FALSE)</f>
        <v>Overdue</v>
      </c>
      <c r="F1626" s="1" t="str">
        <f>VLOOKUP(B1626,Datos1!$F$1:$H$52,2,FALSE)</f>
        <v>Carolina del Norte</v>
      </c>
      <c r="G1626" s="8">
        <f t="shared" ca="1" si="206"/>
        <v>493213</v>
      </c>
      <c r="H1626" s="8">
        <f t="shared" ca="1" si="207"/>
        <v>88778.34</v>
      </c>
      <c r="I1626" s="9">
        <f t="shared" ca="1" si="200"/>
        <v>0.18</v>
      </c>
      <c r="J1626" s="1" t="str">
        <f t="shared" si="201"/>
        <v>June</v>
      </c>
      <c r="K1626" s="1">
        <f t="shared" si="202"/>
        <v>6</v>
      </c>
      <c r="L1626" s="1" t="str">
        <f t="shared" si="203"/>
        <v>2023</v>
      </c>
      <c r="M1626" s="1">
        <f t="shared" si="204"/>
        <v>25</v>
      </c>
      <c r="N1626" s="10">
        <f t="shared" si="205"/>
        <v>2</v>
      </c>
    </row>
    <row r="1627" spans="1:14" x14ac:dyDescent="0.25">
      <c r="A1627" s="7">
        <v>45091</v>
      </c>
      <c r="B1627" s="1" t="s">
        <v>25</v>
      </c>
      <c r="C1627" s="1" t="str">
        <f>VLOOKUP(B1627,Datos1!$F$1:$H$52,3,FALSE)</f>
        <v>Corporation</v>
      </c>
      <c r="D1627" s="1" t="str">
        <f ca="1">VLOOKUP(IF(RANDBETWEEN(1,100)&lt;=60, 1, IF(RANDBETWEEN(1,100)&lt;=75, 2, 3)),Datos1!$B$62:$C$64,2,FALSE)</f>
        <v>FMCG</v>
      </c>
      <c r="E1627" s="1" t="str">
        <f ca="1">VLOOKUP(IF(RANDBETWEEN(1,100)&lt;=70, 1, IF(RANDBETWEEN(1,100)&lt;=70+10, 2, IF(RANDBETWEEN(1,100)&lt;=70+10+10, 3, IF(RANDBETWEEN(1,100)&lt;=70+10+10+10, 4, 5)))),Datos1!$B$66:$C$70,2,FALSE)</f>
        <v>Paid</v>
      </c>
      <c r="F1627" s="1" t="str">
        <f>VLOOKUP(B1627,Datos1!$F$1:$H$52,2,FALSE)</f>
        <v>Míchigan</v>
      </c>
      <c r="G1627" s="8">
        <f t="shared" ca="1" si="206"/>
        <v>546842</v>
      </c>
      <c r="H1627" s="8">
        <f t="shared" ca="1" si="207"/>
        <v>257015.74</v>
      </c>
      <c r="I1627" s="9">
        <f t="shared" ca="1" si="200"/>
        <v>0.47</v>
      </c>
      <c r="J1627" s="1" t="str">
        <f t="shared" si="201"/>
        <v>June</v>
      </c>
      <c r="K1627" s="1">
        <f t="shared" si="202"/>
        <v>6</v>
      </c>
      <c r="L1627" s="1" t="str">
        <f t="shared" si="203"/>
        <v>2023</v>
      </c>
      <c r="M1627" s="1">
        <f t="shared" si="204"/>
        <v>25</v>
      </c>
      <c r="N1627" s="10">
        <f t="shared" si="205"/>
        <v>2</v>
      </c>
    </row>
    <row r="1628" spans="1:14" x14ac:dyDescent="0.25">
      <c r="A1628" s="7">
        <v>45092</v>
      </c>
      <c r="B1628" s="1" t="s">
        <v>24</v>
      </c>
      <c r="C1628" s="1" t="str">
        <f>VLOOKUP(B1628,Datos1!$F$1:$H$52,3,FALSE)</f>
        <v>Medium-sized business</v>
      </c>
      <c r="D1628" s="1" t="str">
        <f ca="1">VLOOKUP(IF(RANDBETWEEN(1,100)&lt;=60, 1, IF(RANDBETWEEN(1,100)&lt;=75, 2, 3)),Datos1!$B$62:$C$64,2,FALSE)</f>
        <v>FMCG</v>
      </c>
      <c r="E1628" s="1" t="str">
        <f ca="1">VLOOKUP(IF(RANDBETWEEN(1,100)&lt;=70, 1, IF(RANDBETWEEN(1,100)&lt;=70+10, 2, IF(RANDBETWEEN(1,100)&lt;=70+10+10, 3, IF(RANDBETWEEN(1,100)&lt;=70+10+10+10, 4, 5)))),Datos1!$B$66:$C$70,2,FALSE)</f>
        <v>Paid</v>
      </c>
      <c r="F1628" s="1" t="str">
        <f>VLOOKUP(B1628,Datos1!$F$1:$H$52,2,FALSE)</f>
        <v>Misuri</v>
      </c>
      <c r="G1628" s="8">
        <f t="shared" ca="1" si="206"/>
        <v>434483</v>
      </c>
      <c r="H1628" s="8">
        <f t="shared" ca="1" si="207"/>
        <v>243310.48</v>
      </c>
      <c r="I1628" s="9">
        <f t="shared" ca="1" si="200"/>
        <v>0.56000000000000005</v>
      </c>
      <c r="J1628" s="1" t="str">
        <f t="shared" si="201"/>
        <v>June</v>
      </c>
      <c r="K1628" s="1">
        <f t="shared" si="202"/>
        <v>6</v>
      </c>
      <c r="L1628" s="1" t="str">
        <f t="shared" si="203"/>
        <v>2023</v>
      </c>
      <c r="M1628" s="1">
        <f t="shared" si="204"/>
        <v>25</v>
      </c>
      <c r="N1628" s="10">
        <f t="shared" si="205"/>
        <v>2</v>
      </c>
    </row>
    <row r="1629" spans="1:14" x14ac:dyDescent="0.25">
      <c r="A1629" s="7">
        <v>45093</v>
      </c>
      <c r="B1629" s="1" t="s">
        <v>55</v>
      </c>
      <c r="C1629" s="1" t="str">
        <f>VLOOKUP(B1629,Datos1!$F$1:$H$52,3,FALSE)</f>
        <v>Medium-sized business</v>
      </c>
      <c r="D1629" s="1" t="str">
        <f ca="1">VLOOKUP(IF(RANDBETWEEN(1,100)&lt;=60, 1, IF(RANDBETWEEN(1,100)&lt;=75, 2, 3)),Datos1!$B$62:$C$64,2,FALSE)</f>
        <v>FMCG</v>
      </c>
      <c r="E1629" s="1" t="str">
        <f ca="1">VLOOKUP(IF(RANDBETWEEN(1,100)&lt;=70, 1, IF(RANDBETWEEN(1,100)&lt;=70+10, 2, IF(RANDBETWEEN(1,100)&lt;=70+10+10, 3, IF(RANDBETWEEN(1,100)&lt;=70+10+10+10, 4, 5)))),Datos1!$B$66:$C$70,2,FALSE)</f>
        <v>Paid</v>
      </c>
      <c r="F1629" s="1" t="str">
        <f>VLOOKUP(B1629,Datos1!$F$1:$H$52,2,FALSE)</f>
        <v>Pensilvania</v>
      </c>
      <c r="G1629" s="8">
        <f t="shared" ca="1" si="206"/>
        <v>316028</v>
      </c>
      <c r="H1629" s="8">
        <f t="shared" ca="1" si="207"/>
        <v>120090.64</v>
      </c>
      <c r="I1629" s="9">
        <f t="shared" ca="1" si="200"/>
        <v>0.38</v>
      </c>
      <c r="J1629" s="1" t="str">
        <f t="shared" si="201"/>
        <v>June</v>
      </c>
      <c r="K1629" s="1">
        <f t="shared" si="202"/>
        <v>6</v>
      </c>
      <c r="L1629" s="1" t="str">
        <f t="shared" si="203"/>
        <v>2023</v>
      </c>
      <c r="M1629" s="1">
        <f t="shared" si="204"/>
        <v>25</v>
      </c>
      <c r="N1629" s="10">
        <f t="shared" si="205"/>
        <v>2</v>
      </c>
    </row>
    <row r="1630" spans="1:14" x14ac:dyDescent="0.25">
      <c r="A1630" s="7">
        <v>45094</v>
      </c>
      <c r="B1630" s="1" t="s">
        <v>54</v>
      </c>
      <c r="C1630" s="1" t="str">
        <f>VLOOKUP(B1630,Datos1!$F$1:$H$52,3,FALSE)</f>
        <v>Small business</v>
      </c>
      <c r="D1630" s="1" t="str">
        <f ca="1">VLOOKUP(IF(RANDBETWEEN(1,100)&lt;=60, 1, IF(RANDBETWEEN(1,100)&lt;=75, 2, 3)),Datos1!$B$62:$C$64,2,FALSE)</f>
        <v>Contract Manufacturing</v>
      </c>
      <c r="E1630" s="1" t="str">
        <f ca="1">VLOOKUP(IF(RANDBETWEEN(1,100)&lt;=70, 1, IF(RANDBETWEEN(1,100)&lt;=70+10, 2, IF(RANDBETWEEN(1,100)&lt;=70+10+10, 3, IF(RANDBETWEEN(1,100)&lt;=70+10+10+10, 4, 5)))),Datos1!$B$66:$C$70,2,FALSE)</f>
        <v>Paid</v>
      </c>
      <c r="F1630" s="1" t="str">
        <f>VLOOKUP(B1630,Datos1!$F$1:$H$52,2,FALSE)</f>
        <v>Nueva York</v>
      </c>
      <c r="G1630" s="8">
        <f t="shared" ca="1" si="206"/>
        <v>199693</v>
      </c>
      <c r="H1630" s="8">
        <f t="shared" ca="1" si="207"/>
        <v>69892.549999999988</v>
      </c>
      <c r="I1630" s="9">
        <f t="shared" ca="1" si="200"/>
        <v>0.35</v>
      </c>
      <c r="J1630" s="1" t="str">
        <f t="shared" si="201"/>
        <v>June</v>
      </c>
      <c r="K1630" s="1">
        <f t="shared" si="202"/>
        <v>6</v>
      </c>
      <c r="L1630" s="1" t="str">
        <f t="shared" si="203"/>
        <v>2023</v>
      </c>
      <c r="M1630" s="1">
        <f t="shared" si="204"/>
        <v>25</v>
      </c>
      <c r="N1630" s="10">
        <f t="shared" si="205"/>
        <v>2</v>
      </c>
    </row>
    <row r="1631" spans="1:14" x14ac:dyDescent="0.25">
      <c r="A1631" s="7">
        <v>45095</v>
      </c>
      <c r="B1631" s="1" t="s">
        <v>21</v>
      </c>
      <c r="C1631" s="1" t="str">
        <f>VLOOKUP(B1631,Datos1!$F$1:$H$52,3,FALSE)</f>
        <v>Medium-sized business</v>
      </c>
      <c r="D1631" s="1" t="str">
        <f ca="1">VLOOKUP(IF(RANDBETWEEN(1,100)&lt;=60, 1, IF(RANDBETWEEN(1,100)&lt;=75, 2, 3)),Datos1!$B$62:$C$64,2,FALSE)</f>
        <v>Contract Manufacturing</v>
      </c>
      <c r="E1631" s="1" t="str">
        <f ca="1">VLOOKUP(IF(RANDBETWEEN(1,100)&lt;=70, 1, IF(RANDBETWEEN(1,100)&lt;=70+10, 2, IF(RANDBETWEEN(1,100)&lt;=70+10+10, 3, IF(RANDBETWEEN(1,100)&lt;=70+10+10+10, 4, 5)))),Datos1!$B$66:$C$70,2,FALSE)</f>
        <v>Paid</v>
      </c>
      <c r="F1631" s="1" t="str">
        <f>VLOOKUP(B1631,Datos1!$F$1:$H$52,2,FALSE)</f>
        <v>Carolina del Norte</v>
      </c>
      <c r="G1631" s="8">
        <f t="shared" ca="1" si="206"/>
        <v>387901</v>
      </c>
      <c r="H1631" s="8">
        <f t="shared" ca="1" si="207"/>
        <v>112491.29</v>
      </c>
      <c r="I1631" s="9">
        <f t="shared" ca="1" si="200"/>
        <v>0.28999999999999998</v>
      </c>
      <c r="J1631" s="1" t="str">
        <f t="shared" si="201"/>
        <v>June</v>
      </c>
      <c r="K1631" s="1">
        <f t="shared" si="202"/>
        <v>6</v>
      </c>
      <c r="L1631" s="1" t="str">
        <f t="shared" si="203"/>
        <v>2023</v>
      </c>
      <c r="M1631" s="1">
        <f t="shared" si="204"/>
        <v>25</v>
      </c>
      <c r="N1631" s="10">
        <f t="shared" si="205"/>
        <v>2</v>
      </c>
    </row>
    <row r="1632" spans="1:14" x14ac:dyDescent="0.25">
      <c r="A1632" s="7">
        <v>45096</v>
      </c>
      <c r="B1632" s="1" t="s">
        <v>39</v>
      </c>
      <c r="C1632" s="1" t="str">
        <f>VLOOKUP(B1632,Datos1!$F$1:$H$52,3,FALSE)</f>
        <v>Corporation</v>
      </c>
      <c r="D1632" s="1" t="str">
        <f ca="1">VLOOKUP(IF(RANDBETWEEN(1,100)&lt;=60, 1, IF(RANDBETWEEN(1,100)&lt;=75, 2, 3)),Datos1!$B$62:$C$64,2,FALSE)</f>
        <v>FMCG</v>
      </c>
      <c r="E1632" s="1" t="str">
        <f ca="1">VLOOKUP(IF(RANDBETWEEN(1,100)&lt;=70, 1, IF(RANDBETWEEN(1,100)&lt;=70+10, 2, IF(RANDBETWEEN(1,100)&lt;=70+10+10, 3, IF(RANDBETWEEN(1,100)&lt;=70+10+10+10, 4, 5)))),Datos1!$B$66:$C$70,2,FALSE)</f>
        <v>Paid</v>
      </c>
      <c r="F1632" s="1" t="str">
        <f>VLOOKUP(B1632,Datos1!$F$1:$H$52,2,FALSE)</f>
        <v>Misuri</v>
      </c>
      <c r="G1632" s="8">
        <f t="shared" ca="1" si="206"/>
        <v>1398400</v>
      </c>
      <c r="H1632" s="8">
        <f t="shared" ca="1" si="207"/>
        <v>825056</v>
      </c>
      <c r="I1632" s="9">
        <f t="shared" ca="1" si="200"/>
        <v>0.59</v>
      </c>
      <c r="J1632" s="1" t="str">
        <f t="shared" si="201"/>
        <v>June</v>
      </c>
      <c r="K1632" s="1">
        <f t="shared" si="202"/>
        <v>6</v>
      </c>
      <c r="L1632" s="1" t="str">
        <f t="shared" si="203"/>
        <v>2023</v>
      </c>
      <c r="M1632" s="1">
        <f t="shared" si="204"/>
        <v>26</v>
      </c>
      <c r="N1632" s="10">
        <f t="shared" si="205"/>
        <v>2</v>
      </c>
    </row>
    <row r="1633" spans="1:14" x14ac:dyDescent="0.25">
      <c r="A1633" s="7">
        <v>45097</v>
      </c>
      <c r="B1633" s="1" t="s">
        <v>51</v>
      </c>
      <c r="C1633" s="1" t="str">
        <f>VLOOKUP(B1633,Datos1!$F$1:$H$52,3,FALSE)</f>
        <v>Corporation</v>
      </c>
      <c r="D1633" s="1" t="str">
        <f ca="1">VLOOKUP(IF(RANDBETWEEN(1,100)&lt;=60, 1, IF(RANDBETWEEN(1,100)&lt;=75, 2, 3)),Datos1!$B$62:$C$64,2,FALSE)</f>
        <v>FMCG</v>
      </c>
      <c r="E163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33" s="1" t="str">
        <f>VLOOKUP(B1633,Datos1!$F$1:$H$52,2,FALSE)</f>
        <v>California</v>
      </c>
      <c r="G1633" s="8">
        <f t="shared" ca="1" si="206"/>
        <v>1007435</v>
      </c>
      <c r="H1633" s="8">
        <f t="shared" ca="1" si="207"/>
        <v>523866.2</v>
      </c>
      <c r="I1633" s="9">
        <f t="shared" ca="1" si="200"/>
        <v>0.52</v>
      </c>
      <c r="J1633" s="1" t="str">
        <f t="shared" si="201"/>
        <v>June</v>
      </c>
      <c r="K1633" s="1">
        <f t="shared" si="202"/>
        <v>6</v>
      </c>
      <c r="L1633" s="1" t="str">
        <f t="shared" si="203"/>
        <v>2023</v>
      </c>
      <c r="M1633" s="1">
        <f t="shared" si="204"/>
        <v>26</v>
      </c>
      <c r="N1633" s="10">
        <f t="shared" si="205"/>
        <v>2</v>
      </c>
    </row>
    <row r="1634" spans="1:14" x14ac:dyDescent="0.25">
      <c r="A1634" s="7">
        <v>45098</v>
      </c>
      <c r="B1634" s="1" t="s">
        <v>60</v>
      </c>
      <c r="C1634" s="1" t="str">
        <f>VLOOKUP(B1634,Datos1!$F$1:$H$52,3,FALSE)</f>
        <v>Medium-sized business</v>
      </c>
      <c r="D1634" s="1" t="str">
        <f ca="1">VLOOKUP(IF(RANDBETWEEN(1,100)&lt;=60, 1, IF(RANDBETWEEN(1,100)&lt;=75, 2, 3)),Datos1!$B$62:$C$64,2,FALSE)</f>
        <v>Contract Manufacturing</v>
      </c>
      <c r="E163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34" s="1" t="str">
        <f>VLOOKUP(B1634,Datos1!$F$1:$H$52,2,FALSE)</f>
        <v>Virginia</v>
      </c>
      <c r="G1634" s="8">
        <f t="shared" ca="1" si="206"/>
        <v>334366</v>
      </c>
      <c r="H1634" s="8">
        <f t="shared" ca="1" si="207"/>
        <v>70216.86</v>
      </c>
      <c r="I1634" s="9">
        <f t="shared" ca="1" si="200"/>
        <v>0.21</v>
      </c>
      <c r="J1634" s="1" t="str">
        <f t="shared" si="201"/>
        <v>June</v>
      </c>
      <c r="K1634" s="1">
        <f t="shared" si="202"/>
        <v>6</v>
      </c>
      <c r="L1634" s="1" t="str">
        <f t="shared" si="203"/>
        <v>2023</v>
      </c>
      <c r="M1634" s="1">
        <f t="shared" si="204"/>
        <v>26</v>
      </c>
      <c r="N1634" s="10">
        <f t="shared" si="205"/>
        <v>2</v>
      </c>
    </row>
    <row r="1635" spans="1:14" x14ac:dyDescent="0.25">
      <c r="A1635" s="7">
        <v>45099</v>
      </c>
      <c r="B1635" s="1" t="s">
        <v>37</v>
      </c>
      <c r="C1635" s="1" t="str">
        <f>VLOOKUP(B1635,Datos1!$F$1:$H$52,3,FALSE)</f>
        <v>Small business</v>
      </c>
      <c r="D1635" s="1" t="str">
        <f ca="1">VLOOKUP(IF(RANDBETWEEN(1,100)&lt;=60, 1, IF(RANDBETWEEN(1,100)&lt;=75, 2, 3)),Datos1!$B$62:$C$64,2,FALSE)</f>
        <v>FMCG</v>
      </c>
      <c r="E1635" s="1" t="str">
        <f ca="1">VLOOKUP(IF(RANDBETWEEN(1,100)&lt;=70, 1, IF(RANDBETWEEN(1,100)&lt;=70+10, 2, IF(RANDBETWEEN(1,100)&lt;=70+10+10, 3, IF(RANDBETWEEN(1,100)&lt;=70+10+10+10, 4, 5)))),Datos1!$B$66:$C$70,2,FALSE)</f>
        <v>Paid</v>
      </c>
      <c r="F1635" s="1" t="str">
        <f>VLOOKUP(B1635,Datos1!$F$1:$H$52,2,FALSE)</f>
        <v>Massachusetts</v>
      </c>
      <c r="G1635" s="8">
        <f t="shared" ca="1" si="206"/>
        <v>81312</v>
      </c>
      <c r="H1635" s="8">
        <f t="shared" ca="1" si="207"/>
        <v>43908.480000000003</v>
      </c>
      <c r="I1635" s="9">
        <f t="shared" ca="1" si="200"/>
        <v>0.54</v>
      </c>
      <c r="J1635" s="1" t="str">
        <f t="shared" si="201"/>
        <v>June</v>
      </c>
      <c r="K1635" s="1">
        <f t="shared" si="202"/>
        <v>6</v>
      </c>
      <c r="L1635" s="1" t="str">
        <f t="shared" si="203"/>
        <v>2023</v>
      </c>
      <c r="M1635" s="1">
        <f t="shared" si="204"/>
        <v>26</v>
      </c>
      <c r="N1635" s="10">
        <f t="shared" si="205"/>
        <v>2</v>
      </c>
    </row>
    <row r="1636" spans="1:14" x14ac:dyDescent="0.25">
      <c r="A1636" s="7">
        <v>45100</v>
      </c>
      <c r="B1636" s="1" t="s">
        <v>29</v>
      </c>
      <c r="C1636" s="1" t="str">
        <f>VLOOKUP(B1636,Datos1!$F$1:$H$52,3,FALSE)</f>
        <v>Corporation</v>
      </c>
      <c r="D1636" s="1" t="str">
        <f ca="1">VLOOKUP(IF(RANDBETWEEN(1,100)&lt;=60, 1, IF(RANDBETWEEN(1,100)&lt;=75, 2, 3)),Datos1!$B$62:$C$64,2,FALSE)</f>
        <v>FMCG</v>
      </c>
      <c r="E1636" s="1" t="str">
        <f ca="1">VLOOKUP(IF(RANDBETWEEN(1,100)&lt;=70, 1, IF(RANDBETWEEN(1,100)&lt;=70+10, 2, IF(RANDBETWEEN(1,100)&lt;=70+10+10, 3, IF(RANDBETWEEN(1,100)&lt;=70+10+10+10, 4, 5)))),Datos1!$B$66:$C$70,2,FALSE)</f>
        <v>Paid</v>
      </c>
      <c r="F1636" s="1" t="str">
        <f>VLOOKUP(B1636,Datos1!$F$1:$H$52,2,FALSE)</f>
        <v>Florida</v>
      </c>
      <c r="G1636" s="8">
        <f t="shared" ca="1" si="206"/>
        <v>1760468</v>
      </c>
      <c r="H1636" s="8">
        <f t="shared" ca="1" si="207"/>
        <v>1144304.2</v>
      </c>
      <c r="I1636" s="9">
        <f t="shared" ca="1" si="200"/>
        <v>0.65</v>
      </c>
      <c r="J1636" s="1" t="str">
        <f t="shared" si="201"/>
        <v>June</v>
      </c>
      <c r="K1636" s="1">
        <f t="shared" si="202"/>
        <v>6</v>
      </c>
      <c r="L1636" s="1" t="str">
        <f t="shared" si="203"/>
        <v>2023</v>
      </c>
      <c r="M1636" s="1">
        <f t="shared" si="204"/>
        <v>26</v>
      </c>
      <c r="N1636" s="10">
        <f t="shared" si="205"/>
        <v>2</v>
      </c>
    </row>
    <row r="1637" spans="1:14" x14ac:dyDescent="0.25">
      <c r="A1637" s="7">
        <v>45101</v>
      </c>
      <c r="B1637" s="1" t="s">
        <v>6</v>
      </c>
      <c r="C1637" s="1" t="str">
        <f>VLOOKUP(B1637,Datos1!$F$1:$H$52,3,FALSE)</f>
        <v>Corporation</v>
      </c>
      <c r="D1637" s="1" t="str">
        <f ca="1">VLOOKUP(IF(RANDBETWEEN(1,100)&lt;=60, 1, IF(RANDBETWEEN(1,100)&lt;=75, 2, 3)),Datos1!$B$62:$C$64,2,FALSE)</f>
        <v>FMCG</v>
      </c>
      <c r="E1637" s="1" t="str">
        <f ca="1">VLOOKUP(IF(RANDBETWEEN(1,100)&lt;=70, 1, IF(RANDBETWEEN(1,100)&lt;=70+10, 2, IF(RANDBETWEEN(1,100)&lt;=70+10+10, 3, IF(RANDBETWEEN(1,100)&lt;=70+10+10+10, 4, 5)))),Datos1!$B$66:$C$70,2,FALSE)</f>
        <v>Paid</v>
      </c>
      <c r="F1637" s="1" t="str">
        <f>VLOOKUP(B1637,Datos1!$F$1:$H$52,2,FALSE)</f>
        <v>Washington</v>
      </c>
      <c r="G1637" s="8">
        <f t="shared" ca="1" si="206"/>
        <v>610706</v>
      </c>
      <c r="H1637" s="8">
        <f t="shared" ca="1" si="207"/>
        <v>262603.58</v>
      </c>
      <c r="I1637" s="9">
        <f t="shared" ca="1" si="200"/>
        <v>0.43</v>
      </c>
      <c r="J1637" s="1" t="str">
        <f t="shared" si="201"/>
        <v>June</v>
      </c>
      <c r="K1637" s="1">
        <f t="shared" si="202"/>
        <v>6</v>
      </c>
      <c r="L1637" s="1" t="str">
        <f t="shared" si="203"/>
        <v>2023</v>
      </c>
      <c r="M1637" s="1">
        <f t="shared" si="204"/>
        <v>26</v>
      </c>
      <c r="N1637" s="10">
        <f t="shared" si="205"/>
        <v>2</v>
      </c>
    </row>
    <row r="1638" spans="1:14" x14ac:dyDescent="0.25">
      <c r="A1638" s="7">
        <v>45102</v>
      </c>
      <c r="B1638" s="1" t="s">
        <v>13</v>
      </c>
      <c r="C1638" s="1" t="str">
        <f>VLOOKUP(B1638,Datos1!$F$1:$H$52,3,FALSE)</f>
        <v>Medium-sized business</v>
      </c>
      <c r="D1638" s="1" t="str">
        <f ca="1">VLOOKUP(IF(RANDBETWEEN(1,100)&lt;=60, 1, IF(RANDBETWEEN(1,100)&lt;=75, 2, 3)),Datos1!$B$62:$C$64,2,FALSE)</f>
        <v>FMCG</v>
      </c>
      <c r="E1638" s="1" t="str">
        <f ca="1">VLOOKUP(IF(RANDBETWEEN(1,100)&lt;=70, 1, IF(RANDBETWEEN(1,100)&lt;=70+10, 2, IF(RANDBETWEEN(1,100)&lt;=70+10+10, 3, IF(RANDBETWEEN(1,100)&lt;=70+10+10+10, 4, 5)))),Datos1!$B$66:$C$70,2,FALSE)</f>
        <v>Paid</v>
      </c>
      <c r="F1638" s="1" t="str">
        <f>VLOOKUP(B1638,Datos1!$F$1:$H$52,2,FALSE)</f>
        <v>Carolina del Norte</v>
      </c>
      <c r="G1638" s="8">
        <f t="shared" ca="1" si="206"/>
        <v>259991</v>
      </c>
      <c r="H1638" s="8">
        <f t="shared" ca="1" si="207"/>
        <v>142995.05000000002</v>
      </c>
      <c r="I1638" s="9">
        <f t="shared" ca="1" si="200"/>
        <v>0.55000000000000004</v>
      </c>
      <c r="J1638" s="1" t="str">
        <f t="shared" si="201"/>
        <v>June</v>
      </c>
      <c r="K1638" s="1">
        <f t="shared" si="202"/>
        <v>6</v>
      </c>
      <c r="L1638" s="1" t="str">
        <f t="shared" si="203"/>
        <v>2023</v>
      </c>
      <c r="M1638" s="1">
        <f t="shared" si="204"/>
        <v>26</v>
      </c>
      <c r="N1638" s="10">
        <f t="shared" si="205"/>
        <v>2</v>
      </c>
    </row>
    <row r="1639" spans="1:14" x14ac:dyDescent="0.25">
      <c r="A1639" s="7">
        <v>45103</v>
      </c>
      <c r="B1639" s="1" t="s">
        <v>31</v>
      </c>
      <c r="C1639" s="1" t="str">
        <f>VLOOKUP(B1639,Datos1!$F$1:$H$52,3,FALSE)</f>
        <v>Small business</v>
      </c>
      <c r="D1639" s="1" t="str">
        <f ca="1">VLOOKUP(IF(RANDBETWEEN(1,100)&lt;=60, 1, IF(RANDBETWEEN(1,100)&lt;=75, 2, 3)),Datos1!$B$62:$C$64,2,FALSE)</f>
        <v>FMCG</v>
      </c>
      <c r="E1639" s="1" t="str">
        <f ca="1">VLOOKUP(IF(RANDBETWEEN(1,100)&lt;=70, 1, IF(RANDBETWEEN(1,100)&lt;=70+10, 2, IF(RANDBETWEEN(1,100)&lt;=70+10+10, 3, IF(RANDBETWEEN(1,100)&lt;=70+10+10+10, 4, 5)))),Datos1!$B$66:$C$70,2,FALSE)</f>
        <v>Paid</v>
      </c>
      <c r="F1639" s="1" t="str">
        <f>VLOOKUP(B1639,Datos1!$F$1:$H$52,2,FALSE)</f>
        <v>Georgia</v>
      </c>
      <c r="G1639" s="8">
        <f t="shared" ca="1" si="206"/>
        <v>130496</v>
      </c>
      <c r="H1639" s="8">
        <f t="shared" ca="1" si="207"/>
        <v>61333.119999999995</v>
      </c>
      <c r="I1639" s="9">
        <f t="shared" ca="1" si="200"/>
        <v>0.47</v>
      </c>
      <c r="J1639" s="1" t="str">
        <f t="shared" si="201"/>
        <v>June</v>
      </c>
      <c r="K1639" s="1">
        <f t="shared" si="202"/>
        <v>6</v>
      </c>
      <c r="L1639" s="1" t="str">
        <f t="shared" si="203"/>
        <v>2023</v>
      </c>
      <c r="M1639" s="1">
        <f t="shared" si="204"/>
        <v>27</v>
      </c>
      <c r="N1639" s="10">
        <f t="shared" si="205"/>
        <v>2</v>
      </c>
    </row>
    <row r="1640" spans="1:14" x14ac:dyDescent="0.25">
      <c r="A1640" s="7">
        <v>45104</v>
      </c>
      <c r="B1640" s="1" t="s">
        <v>23</v>
      </c>
      <c r="C1640" s="1" t="str">
        <f>VLOOKUP(B1640,Datos1!$F$1:$H$52,3,FALSE)</f>
        <v>Corporation</v>
      </c>
      <c r="D1640" s="1" t="str">
        <f ca="1">VLOOKUP(IF(RANDBETWEEN(1,100)&lt;=60, 1, IF(RANDBETWEEN(1,100)&lt;=75, 2, 3)),Datos1!$B$62:$C$64,2,FALSE)</f>
        <v>Contract Manufacturing</v>
      </c>
      <c r="E1640" s="1" t="str">
        <f ca="1">VLOOKUP(IF(RANDBETWEEN(1,100)&lt;=70, 1, IF(RANDBETWEEN(1,100)&lt;=70+10, 2, IF(RANDBETWEEN(1,100)&lt;=70+10+10, 3, IF(RANDBETWEEN(1,100)&lt;=70+10+10+10, 4, 5)))),Datos1!$B$66:$C$70,2,FALSE)</f>
        <v>Paid</v>
      </c>
      <c r="F1640" s="1" t="str">
        <f>VLOOKUP(B1640,Datos1!$F$1:$H$52,2,FALSE)</f>
        <v>Nueva Jersey</v>
      </c>
      <c r="G1640" s="8">
        <f t="shared" ca="1" si="206"/>
        <v>1643448</v>
      </c>
      <c r="H1640" s="8">
        <f t="shared" ca="1" si="207"/>
        <v>476599.92</v>
      </c>
      <c r="I1640" s="9">
        <f t="shared" ca="1" si="200"/>
        <v>0.28999999999999998</v>
      </c>
      <c r="J1640" s="1" t="str">
        <f t="shared" si="201"/>
        <v>June</v>
      </c>
      <c r="K1640" s="1">
        <f t="shared" si="202"/>
        <v>6</v>
      </c>
      <c r="L1640" s="1" t="str">
        <f t="shared" si="203"/>
        <v>2023</v>
      </c>
      <c r="M1640" s="1">
        <f t="shared" si="204"/>
        <v>27</v>
      </c>
      <c r="N1640" s="10">
        <f t="shared" si="205"/>
        <v>2</v>
      </c>
    </row>
    <row r="1641" spans="1:14" x14ac:dyDescent="0.25">
      <c r="A1641" s="7">
        <v>45105</v>
      </c>
      <c r="B1641" s="1" t="s">
        <v>36</v>
      </c>
      <c r="C1641" s="1" t="str">
        <f>VLOOKUP(B1641,Datos1!$F$1:$H$52,3,FALSE)</f>
        <v>Medium-sized business</v>
      </c>
      <c r="D1641" s="1" t="str">
        <f ca="1">VLOOKUP(IF(RANDBETWEEN(1,100)&lt;=60, 1, IF(RANDBETWEEN(1,100)&lt;=75, 2, 3)),Datos1!$B$62:$C$64,2,FALSE)</f>
        <v>FMCG</v>
      </c>
      <c r="E1641" s="1" t="str">
        <f ca="1">VLOOKUP(IF(RANDBETWEEN(1,100)&lt;=70, 1, IF(RANDBETWEEN(1,100)&lt;=70+10, 2, IF(RANDBETWEEN(1,100)&lt;=70+10+10, 3, IF(RANDBETWEEN(1,100)&lt;=70+10+10+10, 4, 5)))),Datos1!$B$66:$C$70,2,FALSE)</f>
        <v>Paid</v>
      </c>
      <c r="F1641" s="1" t="str">
        <f>VLOOKUP(B1641,Datos1!$F$1:$H$52,2,FALSE)</f>
        <v>Arizona</v>
      </c>
      <c r="G1641" s="8">
        <f t="shared" ca="1" si="206"/>
        <v>358736</v>
      </c>
      <c r="H1641" s="8">
        <f t="shared" ca="1" si="207"/>
        <v>150669.12</v>
      </c>
      <c r="I1641" s="9">
        <f t="shared" ca="1" si="200"/>
        <v>0.42</v>
      </c>
      <c r="J1641" s="1" t="str">
        <f t="shared" si="201"/>
        <v>June</v>
      </c>
      <c r="K1641" s="1">
        <f t="shared" si="202"/>
        <v>6</v>
      </c>
      <c r="L1641" s="1" t="str">
        <f t="shared" si="203"/>
        <v>2023</v>
      </c>
      <c r="M1641" s="1">
        <f t="shared" si="204"/>
        <v>27</v>
      </c>
      <c r="N1641" s="10">
        <f t="shared" si="205"/>
        <v>2</v>
      </c>
    </row>
    <row r="1642" spans="1:14" x14ac:dyDescent="0.25">
      <c r="A1642" s="7">
        <v>45106</v>
      </c>
      <c r="B1642" s="1" t="s">
        <v>34</v>
      </c>
      <c r="C1642" s="1" t="str">
        <f>VLOOKUP(B1642,Datos1!$F$1:$H$52,3,FALSE)</f>
        <v>Medium-sized business</v>
      </c>
      <c r="D1642" s="1" t="str">
        <f ca="1">VLOOKUP(IF(RANDBETWEEN(1,100)&lt;=60, 1, IF(RANDBETWEEN(1,100)&lt;=75, 2, 3)),Datos1!$B$62:$C$64,2,FALSE)</f>
        <v>FMCG</v>
      </c>
      <c r="E164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42" s="1" t="str">
        <f>VLOOKUP(B1642,Datos1!$F$1:$H$52,2,FALSE)</f>
        <v>California</v>
      </c>
      <c r="G1642" s="8">
        <f t="shared" ca="1" si="206"/>
        <v>282198</v>
      </c>
      <c r="H1642" s="8">
        <f t="shared" ca="1" si="207"/>
        <v>115701.18</v>
      </c>
      <c r="I1642" s="9">
        <f t="shared" ca="1" si="200"/>
        <v>0.41</v>
      </c>
      <c r="J1642" s="1" t="str">
        <f t="shared" si="201"/>
        <v>June</v>
      </c>
      <c r="K1642" s="1">
        <f t="shared" si="202"/>
        <v>6</v>
      </c>
      <c r="L1642" s="1" t="str">
        <f t="shared" si="203"/>
        <v>2023</v>
      </c>
      <c r="M1642" s="1">
        <f t="shared" si="204"/>
        <v>27</v>
      </c>
      <c r="N1642" s="10">
        <f t="shared" si="205"/>
        <v>2</v>
      </c>
    </row>
    <row r="1643" spans="1:14" x14ac:dyDescent="0.25">
      <c r="A1643" s="7">
        <v>45107</v>
      </c>
      <c r="B1643" s="1" t="s">
        <v>51</v>
      </c>
      <c r="C1643" s="1" t="str">
        <f>VLOOKUP(B1643,Datos1!$F$1:$H$52,3,FALSE)</f>
        <v>Corporation</v>
      </c>
      <c r="D1643" s="1" t="str">
        <f ca="1">VLOOKUP(IF(RANDBETWEEN(1,100)&lt;=60, 1, IF(RANDBETWEEN(1,100)&lt;=75, 2, 3)),Datos1!$B$62:$C$64,2,FALSE)</f>
        <v>Industrial cereal products</v>
      </c>
      <c r="E1643" s="1" t="str">
        <f ca="1">VLOOKUP(IF(RANDBETWEEN(1,100)&lt;=70, 1, IF(RANDBETWEEN(1,100)&lt;=70+10, 2, IF(RANDBETWEEN(1,100)&lt;=70+10+10, 3, IF(RANDBETWEEN(1,100)&lt;=70+10+10+10, 4, 5)))),Datos1!$B$66:$C$70,2,FALSE)</f>
        <v>Paid</v>
      </c>
      <c r="F1643" s="1" t="str">
        <f>VLOOKUP(B1643,Datos1!$F$1:$H$52,2,FALSE)</f>
        <v>California</v>
      </c>
      <c r="G1643" s="8">
        <f t="shared" ca="1" si="206"/>
        <v>1273039</v>
      </c>
      <c r="H1643" s="8">
        <f t="shared" ca="1" si="207"/>
        <v>305529.36</v>
      </c>
      <c r="I1643" s="9">
        <f t="shared" ca="1" si="200"/>
        <v>0.24</v>
      </c>
      <c r="J1643" s="1" t="str">
        <f t="shared" si="201"/>
        <v>June</v>
      </c>
      <c r="K1643" s="1">
        <f t="shared" si="202"/>
        <v>6</v>
      </c>
      <c r="L1643" s="1" t="str">
        <f t="shared" si="203"/>
        <v>2023</v>
      </c>
      <c r="M1643" s="1">
        <f t="shared" si="204"/>
        <v>27</v>
      </c>
      <c r="N1643" s="10">
        <f t="shared" si="205"/>
        <v>2</v>
      </c>
    </row>
    <row r="1644" spans="1:14" x14ac:dyDescent="0.25">
      <c r="A1644" s="7">
        <v>45108</v>
      </c>
      <c r="B1644" s="1" t="s">
        <v>41</v>
      </c>
      <c r="C1644" s="1" t="str">
        <f>VLOOKUP(B1644,Datos1!$F$1:$H$52,3,FALSE)</f>
        <v>Medium-sized business</v>
      </c>
      <c r="D1644" s="1" t="str">
        <f ca="1">VLOOKUP(IF(RANDBETWEEN(1,100)&lt;=60, 1, IF(RANDBETWEEN(1,100)&lt;=75, 2, 3)),Datos1!$B$62:$C$64,2,FALSE)</f>
        <v>FMCG</v>
      </c>
      <c r="E1644" s="1" t="str">
        <f ca="1">VLOOKUP(IF(RANDBETWEEN(1,100)&lt;=70, 1, IF(RANDBETWEEN(1,100)&lt;=70+10, 2, IF(RANDBETWEEN(1,100)&lt;=70+10+10, 3, IF(RANDBETWEEN(1,100)&lt;=70+10+10+10, 4, 5)))),Datos1!$B$66:$C$70,2,FALSE)</f>
        <v>Paid</v>
      </c>
      <c r="F1644" s="1" t="str">
        <f>VLOOKUP(B1644,Datos1!$F$1:$H$52,2,FALSE)</f>
        <v>Maryland</v>
      </c>
      <c r="G1644" s="8">
        <f t="shared" ca="1" si="206"/>
        <v>357832</v>
      </c>
      <c r="H1644" s="8">
        <f t="shared" ca="1" si="207"/>
        <v>178916</v>
      </c>
      <c r="I1644" s="9">
        <f t="shared" ca="1" si="200"/>
        <v>0.5</v>
      </c>
      <c r="J1644" s="1" t="str">
        <f t="shared" si="201"/>
        <v>July</v>
      </c>
      <c r="K1644" s="1">
        <f t="shared" si="202"/>
        <v>7</v>
      </c>
      <c r="L1644" s="1" t="str">
        <f t="shared" si="203"/>
        <v>2023</v>
      </c>
      <c r="M1644" s="1">
        <f t="shared" si="204"/>
        <v>27</v>
      </c>
      <c r="N1644" s="10">
        <f t="shared" si="205"/>
        <v>3</v>
      </c>
    </row>
    <row r="1645" spans="1:14" x14ac:dyDescent="0.25">
      <c r="A1645" s="7">
        <v>45109</v>
      </c>
      <c r="B1645" s="1" t="s">
        <v>38</v>
      </c>
      <c r="C1645" s="1" t="str">
        <f>VLOOKUP(B1645,Datos1!$F$1:$H$52,3,FALSE)</f>
        <v>Small business</v>
      </c>
      <c r="D1645" s="1" t="str">
        <f ca="1">VLOOKUP(IF(RANDBETWEEN(1,100)&lt;=60, 1, IF(RANDBETWEEN(1,100)&lt;=75, 2, 3)),Datos1!$B$62:$C$64,2,FALSE)</f>
        <v>Contract Manufacturing</v>
      </c>
      <c r="E1645" s="1" t="str">
        <f ca="1">VLOOKUP(IF(RANDBETWEEN(1,100)&lt;=70, 1, IF(RANDBETWEEN(1,100)&lt;=70+10, 2, IF(RANDBETWEEN(1,100)&lt;=70+10+10, 3, IF(RANDBETWEEN(1,100)&lt;=70+10+10+10, 4, 5)))),Datos1!$B$66:$C$70,2,FALSE)</f>
        <v>Overdue</v>
      </c>
      <c r="F1645" s="1" t="str">
        <f>VLOOKUP(B1645,Datos1!$F$1:$H$52,2,FALSE)</f>
        <v>Tennessee</v>
      </c>
      <c r="G1645" s="8">
        <f t="shared" ca="1" si="206"/>
        <v>127525</v>
      </c>
      <c r="H1645" s="8">
        <f t="shared" ca="1" si="207"/>
        <v>29330.75</v>
      </c>
      <c r="I1645" s="9">
        <f t="shared" ca="1" si="200"/>
        <v>0.23</v>
      </c>
      <c r="J1645" s="1" t="str">
        <f t="shared" si="201"/>
        <v>July</v>
      </c>
      <c r="K1645" s="1">
        <f t="shared" si="202"/>
        <v>7</v>
      </c>
      <c r="L1645" s="1" t="str">
        <f t="shared" si="203"/>
        <v>2023</v>
      </c>
      <c r="M1645" s="1">
        <f t="shared" si="204"/>
        <v>27</v>
      </c>
      <c r="N1645" s="10">
        <f t="shared" si="205"/>
        <v>3</v>
      </c>
    </row>
    <row r="1646" spans="1:14" x14ac:dyDescent="0.25">
      <c r="A1646" s="7">
        <v>45110</v>
      </c>
      <c r="B1646" s="1" t="s">
        <v>20</v>
      </c>
      <c r="C1646" s="1" t="str">
        <f>VLOOKUP(B1646,Datos1!$F$1:$H$52,3,FALSE)</f>
        <v>Corporation</v>
      </c>
      <c r="D1646" s="1" t="str">
        <f ca="1">VLOOKUP(IF(RANDBETWEEN(1,100)&lt;=60, 1, IF(RANDBETWEEN(1,100)&lt;=75, 2, 3)),Datos1!$B$62:$C$64,2,FALSE)</f>
        <v>FMCG</v>
      </c>
      <c r="E164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46" s="1" t="str">
        <f>VLOOKUP(B1646,Datos1!$F$1:$H$52,2,FALSE)</f>
        <v>Georgia</v>
      </c>
      <c r="G1646" s="8">
        <f t="shared" ca="1" si="206"/>
        <v>1668867</v>
      </c>
      <c r="H1646" s="8">
        <f t="shared" ca="1" si="207"/>
        <v>650858.13</v>
      </c>
      <c r="I1646" s="9">
        <f t="shared" ca="1" si="200"/>
        <v>0.39</v>
      </c>
      <c r="J1646" s="1" t="str">
        <f t="shared" si="201"/>
        <v>July</v>
      </c>
      <c r="K1646" s="1">
        <f t="shared" si="202"/>
        <v>7</v>
      </c>
      <c r="L1646" s="1" t="str">
        <f t="shared" si="203"/>
        <v>2023</v>
      </c>
      <c r="M1646" s="1">
        <f t="shared" si="204"/>
        <v>28</v>
      </c>
      <c r="N1646" s="10">
        <f t="shared" si="205"/>
        <v>3</v>
      </c>
    </row>
    <row r="1647" spans="1:14" x14ac:dyDescent="0.25">
      <c r="A1647" s="7">
        <v>45111</v>
      </c>
      <c r="B1647" s="1" t="s">
        <v>47</v>
      </c>
      <c r="C1647" s="1" t="str">
        <f>VLOOKUP(B1647,Datos1!$F$1:$H$52,3,FALSE)</f>
        <v>Medium-sized business</v>
      </c>
      <c r="D1647" s="1" t="str">
        <f ca="1">VLOOKUP(IF(RANDBETWEEN(1,100)&lt;=60, 1, IF(RANDBETWEEN(1,100)&lt;=75, 2, 3)),Datos1!$B$62:$C$64,2,FALSE)</f>
        <v>FMCG</v>
      </c>
      <c r="E1647" s="1" t="str">
        <f ca="1">VLOOKUP(IF(RANDBETWEEN(1,100)&lt;=70, 1, IF(RANDBETWEEN(1,100)&lt;=70+10, 2, IF(RANDBETWEEN(1,100)&lt;=70+10+10, 3, IF(RANDBETWEEN(1,100)&lt;=70+10+10+10, 4, 5)))),Datos1!$B$66:$C$70,2,FALSE)</f>
        <v>Paid</v>
      </c>
      <c r="F1647" s="1" t="str">
        <f>VLOOKUP(B1647,Datos1!$F$1:$H$52,2,FALSE)</f>
        <v>Misuri</v>
      </c>
      <c r="G1647" s="8">
        <f t="shared" ca="1" si="206"/>
        <v>302144</v>
      </c>
      <c r="H1647" s="8">
        <f t="shared" ca="1" si="207"/>
        <v>187329.28</v>
      </c>
      <c r="I1647" s="9">
        <f t="shared" ca="1" si="200"/>
        <v>0.62</v>
      </c>
      <c r="J1647" s="1" t="str">
        <f t="shared" si="201"/>
        <v>July</v>
      </c>
      <c r="K1647" s="1">
        <f t="shared" si="202"/>
        <v>7</v>
      </c>
      <c r="L1647" s="1" t="str">
        <f t="shared" si="203"/>
        <v>2023</v>
      </c>
      <c r="M1647" s="1">
        <f t="shared" si="204"/>
        <v>28</v>
      </c>
      <c r="N1647" s="10">
        <f t="shared" si="205"/>
        <v>3</v>
      </c>
    </row>
    <row r="1648" spans="1:14" x14ac:dyDescent="0.25">
      <c r="A1648" s="7">
        <v>45112</v>
      </c>
      <c r="B1648" s="1" t="s">
        <v>51</v>
      </c>
      <c r="C1648" s="1" t="str">
        <f>VLOOKUP(B1648,Datos1!$F$1:$H$52,3,FALSE)</f>
        <v>Corporation</v>
      </c>
      <c r="D1648" s="1" t="str">
        <f ca="1">VLOOKUP(IF(RANDBETWEEN(1,100)&lt;=60, 1, IF(RANDBETWEEN(1,100)&lt;=75, 2, 3)),Datos1!$B$62:$C$64,2,FALSE)</f>
        <v>FMCG</v>
      </c>
      <c r="E1648" s="1" t="str">
        <f ca="1">VLOOKUP(IF(RANDBETWEEN(1,100)&lt;=70, 1, IF(RANDBETWEEN(1,100)&lt;=70+10, 2, IF(RANDBETWEEN(1,100)&lt;=70+10+10, 3, IF(RANDBETWEEN(1,100)&lt;=70+10+10+10, 4, 5)))),Datos1!$B$66:$C$70,2,FALSE)</f>
        <v>Paid</v>
      </c>
      <c r="F1648" s="1" t="str">
        <f>VLOOKUP(B1648,Datos1!$F$1:$H$52,2,FALSE)</f>
        <v>California</v>
      </c>
      <c r="G1648" s="8">
        <f t="shared" ca="1" si="206"/>
        <v>662086</v>
      </c>
      <c r="H1648" s="8">
        <f t="shared" ca="1" si="207"/>
        <v>278076.12</v>
      </c>
      <c r="I1648" s="9">
        <f t="shared" ca="1" si="200"/>
        <v>0.42</v>
      </c>
      <c r="J1648" s="1" t="str">
        <f t="shared" si="201"/>
        <v>July</v>
      </c>
      <c r="K1648" s="1">
        <f t="shared" si="202"/>
        <v>7</v>
      </c>
      <c r="L1648" s="1" t="str">
        <f t="shared" si="203"/>
        <v>2023</v>
      </c>
      <c r="M1648" s="1">
        <f t="shared" si="204"/>
        <v>28</v>
      </c>
      <c r="N1648" s="10">
        <f t="shared" si="205"/>
        <v>3</v>
      </c>
    </row>
    <row r="1649" spans="1:14" x14ac:dyDescent="0.25">
      <c r="A1649" s="7">
        <v>45113</v>
      </c>
      <c r="B1649" s="1" t="s">
        <v>32</v>
      </c>
      <c r="C1649" s="1" t="str">
        <f>VLOOKUP(B1649,Datos1!$F$1:$H$52,3,FALSE)</f>
        <v>Corporation</v>
      </c>
      <c r="D1649" s="1" t="str">
        <f ca="1">VLOOKUP(IF(RANDBETWEEN(1,100)&lt;=60, 1, IF(RANDBETWEEN(1,100)&lt;=75, 2, 3)),Datos1!$B$62:$C$64,2,FALSE)</f>
        <v>FMCG</v>
      </c>
      <c r="E1649" s="1" t="str">
        <f ca="1">VLOOKUP(IF(RANDBETWEEN(1,100)&lt;=70, 1, IF(RANDBETWEEN(1,100)&lt;=70+10, 2, IF(RANDBETWEEN(1,100)&lt;=70+10+10, 3, IF(RANDBETWEEN(1,100)&lt;=70+10+10+10, 4, 5)))),Datos1!$B$66:$C$70,2,FALSE)</f>
        <v>Paid</v>
      </c>
      <c r="F1649" s="1" t="str">
        <f>VLOOKUP(B1649,Datos1!$F$1:$H$52,2,FALSE)</f>
        <v>Ohio</v>
      </c>
      <c r="G1649" s="8">
        <f t="shared" ca="1" si="206"/>
        <v>1183658</v>
      </c>
      <c r="H1649" s="8">
        <f t="shared" ca="1" si="207"/>
        <v>485299.77999999997</v>
      </c>
      <c r="I1649" s="9">
        <f t="shared" ca="1" si="200"/>
        <v>0.41</v>
      </c>
      <c r="J1649" s="1" t="str">
        <f t="shared" si="201"/>
        <v>July</v>
      </c>
      <c r="K1649" s="1">
        <f t="shared" si="202"/>
        <v>7</v>
      </c>
      <c r="L1649" s="1" t="str">
        <f t="shared" si="203"/>
        <v>2023</v>
      </c>
      <c r="M1649" s="1">
        <f t="shared" si="204"/>
        <v>28</v>
      </c>
      <c r="N1649" s="10">
        <f t="shared" si="205"/>
        <v>3</v>
      </c>
    </row>
    <row r="1650" spans="1:14" x14ac:dyDescent="0.25">
      <c r="A1650" s="7">
        <v>45114</v>
      </c>
      <c r="B1650" s="1" t="s">
        <v>24</v>
      </c>
      <c r="C1650" s="1" t="str">
        <f>VLOOKUP(B1650,Datos1!$F$1:$H$52,3,FALSE)</f>
        <v>Medium-sized business</v>
      </c>
      <c r="D1650" s="1" t="str">
        <f ca="1">VLOOKUP(IF(RANDBETWEEN(1,100)&lt;=60, 1, IF(RANDBETWEEN(1,100)&lt;=75, 2, 3)),Datos1!$B$62:$C$64,2,FALSE)</f>
        <v>FMCG</v>
      </c>
      <c r="E1650" s="1" t="str">
        <f ca="1">VLOOKUP(IF(RANDBETWEEN(1,100)&lt;=70, 1, IF(RANDBETWEEN(1,100)&lt;=70+10, 2, IF(RANDBETWEEN(1,100)&lt;=70+10+10, 3, IF(RANDBETWEEN(1,100)&lt;=70+10+10+10, 4, 5)))),Datos1!$B$66:$C$70,2,FALSE)</f>
        <v>Paid</v>
      </c>
      <c r="F1650" s="1" t="str">
        <f>VLOOKUP(B1650,Datos1!$F$1:$H$52,2,FALSE)</f>
        <v>Misuri</v>
      </c>
      <c r="G1650" s="8">
        <f t="shared" ca="1" si="206"/>
        <v>449590</v>
      </c>
      <c r="H1650" s="8">
        <f t="shared" ca="1" si="207"/>
        <v>202315.5</v>
      </c>
      <c r="I1650" s="9">
        <f t="shared" ca="1" si="200"/>
        <v>0.45</v>
      </c>
      <c r="J1650" s="1" t="str">
        <f t="shared" si="201"/>
        <v>July</v>
      </c>
      <c r="K1650" s="1">
        <f t="shared" si="202"/>
        <v>7</v>
      </c>
      <c r="L1650" s="1" t="str">
        <f t="shared" si="203"/>
        <v>2023</v>
      </c>
      <c r="M1650" s="1">
        <f t="shared" si="204"/>
        <v>28</v>
      </c>
      <c r="N1650" s="10">
        <f t="shared" si="205"/>
        <v>3</v>
      </c>
    </row>
    <row r="1651" spans="1:14" x14ac:dyDescent="0.25">
      <c r="A1651" s="7">
        <v>45115</v>
      </c>
      <c r="B1651" s="1" t="s">
        <v>37</v>
      </c>
      <c r="C1651" s="1" t="str">
        <f>VLOOKUP(B1651,Datos1!$F$1:$H$52,3,FALSE)</f>
        <v>Small business</v>
      </c>
      <c r="D1651" s="1" t="str">
        <f ca="1">VLOOKUP(IF(RANDBETWEEN(1,100)&lt;=60, 1, IF(RANDBETWEEN(1,100)&lt;=75, 2, 3)),Datos1!$B$62:$C$64,2,FALSE)</f>
        <v>FMCG</v>
      </c>
      <c r="E1651" s="1" t="str">
        <f ca="1">VLOOKUP(IF(RANDBETWEEN(1,100)&lt;=70, 1, IF(RANDBETWEEN(1,100)&lt;=70+10, 2, IF(RANDBETWEEN(1,100)&lt;=70+10+10, 3, IF(RANDBETWEEN(1,100)&lt;=70+10+10+10, 4, 5)))),Datos1!$B$66:$C$70,2,FALSE)</f>
        <v>Paid</v>
      </c>
      <c r="F1651" s="1" t="str">
        <f>VLOOKUP(B1651,Datos1!$F$1:$H$52,2,FALSE)</f>
        <v>Massachusetts</v>
      </c>
      <c r="G1651" s="8">
        <f t="shared" ca="1" si="206"/>
        <v>160257</v>
      </c>
      <c r="H1651" s="8">
        <f t="shared" ca="1" si="207"/>
        <v>80128.5</v>
      </c>
      <c r="I1651" s="9">
        <f t="shared" ca="1" si="200"/>
        <v>0.5</v>
      </c>
      <c r="J1651" s="1" t="str">
        <f t="shared" si="201"/>
        <v>July</v>
      </c>
      <c r="K1651" s="1">
        <f t="shared" si="202"/>
        <v>7</v>
      </c>
      <c r="L1651" s="1" t="str">
        <f t="shared" si="203"/>
        <v>2023</v>
      </c>
      <c r="M1651" s="1">
        <f t="shared" si="204"/>
        <v>28</v>
      </c>
      <c r="N1651" s="10">
        <f t="shared" si="205"/>
        <v>3</v>
      </c>
    </row>
    <row r="1652" spans="1:14" x14ac:dyDescent="0.25">
      <c r="A1652" s="7">
        <v>45116</v>
      </c>
      <c r="B1652" s="1" t="s">
        <v>62</v>
      </c>
      <c r="C1652" s="1" t="str">
        <f>VLOOKUP(B1652,Datos1!$F$1:$H$52,3,FALSE)</f>
        <v>Corporation</v>
      </c>
      <c r="D1652" s="1" t="str">
        <f ca="1">VLOOKUP(IF(RANDBETWEEN(1,100)&lt;=60, 1, IF(RANDBETWEEN(1,100)&lt;=75, 2, 3)),Datos1!$B$62:$C$64,2,FALSE)</f>
        <v>Contract Manufacturing</v>
      </c>
      <c r="E1652" s="1" t="str">
        <f ca="1">VLOOKUP(IF(RANDBETWEEN(1,100)&lt;=70, 1, IF(RANDBETWEEN(1,100)&lt;=70+10, 2, IF(RANDBETWEEN(1,100)&lt;=70+10+10, 3, IF(RANDBETWEEN(1,100)&lt;=70+10+10+10, 4, 5)))),Datos1!$B$66:$C$70,2,FALSE)</f>
        <v>Paid</v>
      </c>
      <c r="F1652" s="1" t="str">
        <f>VLOOKUP(B1652,Datos1!$F$1:$H$52,2,FALSE)</f>
        <v>Arizona</v>
      </c>
      <c r="G1652" s="8">
        <f t="shared" ca="1" si="206"/>
        <v>1419002</v>
      </c>
      <c r="H1652" s="8">
        <f t="shared" ca="1" si="207"/>
        <v>553410.78</v>
      </c>
      <c r="I1652" s="9">
        <f t="shared" ca="1" si="200"/>
        <v>0.39</v>
      </c>
      <c r="J1652" s="1" t="str">
        <f t="shared" si="201"/>
        <v>July</v>
      </c>
      <c r="K1652" s="1">
        <f t="shared" si="202"/>
        <v>7</v>
      </c>
      <c r="L1652" s="1" t="str">
        <f t="shared" si="203"/>
        <v>2023</v>
      </c>
      <c r="M1652" s="1">
        <f t="shared" si="204"/>
        <v>28</v>
      </c>
      <c r="N1652" s="10">
        <f t="shared" si="205"/>
        <v>3</v>
      </c>
    </row>
    <row r="1653" spans="1:14" x14ac:dyDescent="0.25">
      <c r="A1653" s="7">
        <v>45117</v>
      </c>
      <c r="B1653" s="1" t="s">
        <v>22</v>
      </c>
      <c r="C1653" s="1" t="str">
        <f>VLOOKUP(B1653,Datos1!$F$1:$H$52,3,FALSE)</f>
        <v>Corporation</v>
      </c>
      <c r="D1653" s="1" t="str">
        <f ca="1">VLOOKUP(IF(RANDBETWEEN(1,100)&lt;=60, 1, IF(RANDBETWEEN(1,100)&lt;=75, 2, 3)),Datos1!$B$62:$C$64,2,FALSE)</f>
        <v>Contract Manufacturing</v>
      </c>
      <c r="E1653" s="1" t="str">
        <f ca="1">VLOOKUP(IF(RANDBETWEEN(1,100)&lt;=70, 1, IF(RANDBETWEEN(1,100)&lt;=70+10, 2, IF(RANDBETWEEN(1,100)&lt;=70+10+10, 3, IF(RANDBETWEEN(1,100)&lt;=70+10+10+10, 4, 5)))),Datos1!$B$66:$C$70,2,FALSE)</f>
        <v>Paid</v>
      </c>
      <c r="F1653" s="1" t="str">
        <f>VLOOKUP(B1653,Datos1!$F$1:$H$52,2,FALSE)</f>
        <v>Míchigan</v>
      </c>
      <c r="G1653" s="8">
        <f t="shared" ca="1" si="206"/>
        <v>1592624</v>
      </c>
      <c r="H1653" s="8">
        <f t="shared" ca="1" si="207"/>
        <v>493713.44</v>
      </c>
      <c r="I1653" s="9">
        <f t="shared" ca="1" si="200"/>
        <v>0.31</v>
      </c>
      <c r="J1653" s="1" t="str">
        <f t="shared" si="201"/>
        <v>July</v>
      </c>
      <c r="K1653" s="1">
        <f t="shared" si="202"/>
        <v>7</v>
      </c>
      <c r="L1653" s="1" t="str">
        <f t="shared" si="203"/>
        <v>2023</v>
      </c>
      <c r="M1653" s="1">
        <f t="shared" si="204"/>
        <v>29</v>
      </c>
      <c r="N1653" s="10">
        <f t="shared" si="205"/>
        <v>3</v>
      </c>
    </row>
    <row r="1654" spans="1:14" x14ac:dyDescent="0.25">
      <c r="A1654" s="7">
        <v>45118</v>
      </c>
      <c r="B1654" s="1" t="s">
        <v>59</v>
      </c>
      <c r="C1654" s="1" t="str">
        <f>VLOOKUP(B1654,Datos1!$F$1:$H$52,3,FALSE)</f>
        <v>Small business</v>
      </c>
      <c r="D1654" s="1" t="str">
        <f ca="1">VLOOKUP(IF(RANDBETWEEN(1,100)&lt;=60, 1, IF(RANDBETWEEN(1,100)&lt;=75, 2, 3)),Datos1!$B$62:$C$64,2,FALSE)</f>
        <v>Contract Manufacturing</v>
      </c>
      <c r="E1654" s="1" t="str">
        <f ca="1">VLOOKUP(IF(RANDBETWEEN(1,100)&lt;=70, 1, IF(RANDBETWEEN(1,100)&lt;=70+10, 2, IF(RANDBETWEEN(1,100)&lt;=70+10+10, 3, IF(RANDBETWEEN(1,100)&lt;=70+10+10+10, 4, 5)))),Datos1!$B$66:$C$70,2,FALSE)</f>
        <v>Paid</v>
      </c>
      <c r="F1654" s="1" t="str">
        <f>VLOOKUP(B1654,Datos1!$F$1:$H$52,2,FALSE)</f>
        <v>Nueva Jersey</v>
      </c>
      <c r="G1654" s="8">
        <f t="shared" ca="1" si="206"/>
        <v>228711</v>
      </c>
      <c r="H1654" s="8">
        <f t="shared" ca="1" si="207"/>
        <v>70900.41</v>
      </c>
      <c r="I1654" s="9">
        <f t="shared" ca="1" si="200"/>
        <v>0.31</v>
      </c>
      <c r="J1654" s="1" t="str">
        <f t="shared" si="201"/>
        <v>July</v>
      </c>
      <c r="K1654" s="1">
        <f t="shared" si="202"/>
        <v>7</v>
      </c>
      <c r="L1654" s="1" t="str">
        <f t="shared" si="203"/>
        <v>2023</v>
      </c>
      <c r="M1654" s="1">
        <f t="shared" si="204"/>
        <v>29</v>
      </c>
      <c r="N1654" s="10">
        <f t="shared" si="205"/>
        <v>3</v>
      </c>
    </row>
    <row r="1655" spans="1:14" x14ac:dyDescent="0.25">
      <c r="A1655" s="7">
        <v>45119</v>
      </c>
      <c r="B1655" s="1" t="s">
        <v>34</v>
      </c>
      <c r="C1655" s="1" t="str">
        <f>VLOOKUP(B1655,Datos1!$F$1:$H$52,3,FALSE)</f>
        <v>Medium-sized business</v>
      </c>
      <c r="D1655" s="1" t="str">
        <f ca="1">VLOOKUP(IF(RANDBETWEEN(1,100)&lt;=60, 1, IF(RANDBETWEEN(1,100)&lt;=75, 2, 3)),Datos1!$B$62:$C$64,2,FALSE)</f>
        <v>Contract Manufacturing</v>
      </c>
      <c r="E165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55" s="1" t="str">
        <f>VLOOKUP(B1655,Datos1!$F$1:$H$52,2,FALSE)</f>
        <v>California</v>
      </c>
      <c r="G1655" s="8">
        <f t="shared" ca="1" si="206"/>
        <v>259543</v>
      </c>
      <c r="H1655" s="8">
        <f t="shared" ca="1" si="207"/>
        <v>101221.77</v>
      </c>
      <c r="I1655" s="9">
        <f t="shared" ca="1" si="200"/>
        <v>0.39</v>
      </c>
      <c r="J1655" s="1" t="str">
        <f t="shared" si="201"/>
        <v>July</v>
      </c>
      <c r="K1655" s="1">
        <f t="shared" si="202"/>
        <v>7</v>
      </c>
      <c r="L1655" s="1" t="str">
        <f t="shared" si="203"/>
        <v>2023</v>
      </c>
      <c r="M1655" s="1">
        <f t="shared" si="204"/>
        <v>29</v>
      </c>
      <c r="N1655" s="10">
        <f t="shared" si="205"/>
        <v>3</v>
      </c>
    </row>
    <row r="1656" spans="1:14" x14ac:dyDescent="0.25">
      <c r="A1656" s="7">
        <v>45120</v>
      </c>
      <c r="B1656" s="1" t="s">
        <v>28</v>
      </c>
      <c r="C1656" s="1" t="str">
        <f>VLOOKUP(B1656,Datos1!$F$1:$H$52,3,FALSE)</f>
        <v>Corporation</v>
      </c>
      <c r="D1656" s="1" t="str">
        <f ca="1">VLOOKUP(IF(RANDBETWEEN(1,100)&lt;=60, 1, IF(RANDBETWEEN(1,100)&lt;=75, 2, 3)),Datos1!$B$62:$C$64,2,FALSE)</f>
        <v>FMCG</v>
      </c>
      <c r="E1656" s="1" t="str">
        <f ca="1">VLOOKUP(IF(RANDBETWEEN(1,100)&lt;=70, 1, IF(RANDBETWEEN(1,100)&lt;=70+10, 2, IF(RANDBETWEEN(1,100)&lt;=70+10+10, 3, IF(RANDBETWEEN(1,100)&lt;=70+10+10+10, 4, 5)))),Datos1!$B$66:$C$70,2,FALSE)</f>
        <v>Paid</v>
      </c>
      <c r="F1656" s="1" t="str">
        <f>VLOOKUP(B1656,Datos1!$F$1:$H$52,2,FALSE)</f>
        <v>Texas</v>
      </c>
      <c r="G1656" s="8">
        <f t="shared" ca="1" si="206"/>
        <v>1636844</v>
      </c>
      <c r="H1656" s="8">
        <f t="shared" ca="1" si="207"/>
        <v>622000.72</v>
      </c>
      <c r="I1656" s="9">
        <f t="shared" ca="1" si="200"/>
        <v>0.38</v>
      </c>
      <c r="J1656" s="1" t="str">
        <f t="shared" si="201"/>
        <v>July</v>
      </c>
      <c r="K1656" s="1">
        <f t="shared" si="202"/>
        <v>7</v>
      </c>
      <c r="L1656" s="1" t="str">
        <f t="shared" si="203"/>
        <v>2023</v>
      </c>
      <c r="M1656" s="1">
        <f t="shared" si="204"/>
        <v>29</v>
      </c>
      <c r="N1656" s="10">
        <f t="shared" si="205"/>
        <v>3</v>
      </c>
    </row>
    <row r="1657" spans="1:14" x14ac:dyDescent="0.25">
      <c r="A1657" s="7">
        <v>45121</v>
      </c>
      <c r="B1657" s="1" t="s">
        <v>27</v>
      </c>
      <c r="C1657" s="1" t="str">
        <f>VLOOKUP(B1657,Datos1!$F$1:$H$52,3,FALSE)</f>
        <v>Corporation</v>
      </c>
      <c r="D1657" s="1" t="str">
        <f ca="1">VLOOKUP(IF(RANDBETWEEN(1,100)&lt;=60, 1, IF(RANDBETWEEN(1,100)&lt;=75, 2, 3)),Datos1!$B$62:$C$64,2,FALSE)</f>
        <v>FMCG</v>
      </c>
      <c r="E1657" s="1" t="str">
        <f ca="1">VLOOKUP(IF(RANDBETWEEN(1,100)&lt;=70, 1, IF(RANDBETWEEN(1,100)&lt;=70+10, 2, IF(RANDBETWEEN(1,100)&lt;=70+10+10, 3, IF(RANDBETWEEN(1,100)&lt;=70+10+10+10, 4, 5)))),Datos1!$B$66:$C$70,2,FALSE)</f>
        <v>Paid</v>
      </c>
      <c r="F1657" s="1" t="str">
        <f>VLOOKUP(B1657,Datos1!$F$1:$H$52,2,FALSE)</f>
        <v>Virginia</v>
      </c>
      <c r="G1657" s="8">
        <f t="shared" ca="1" si="206"/>
        <v>1375667</v>
      </c>
      <c r="H1657" s="8">
        <f t="shared" ca="1" si="207"/>
        <v>880426.88</v>
      </c>
      <c r="I1657" s="9">
        <f t="shared" ca="1" si="200"/>
        <v>0.64</v>
      </c>
      <c r="J1657" s="1" t="str">
        <f t="shared" si="201"/>
        <v>July</v>
      </c>
      <c r="K1657" s="1">
        <f t="shared" si="202"/>
        <v>7</v>
      </c>
      <c r="L1657" s="1" t="str">
        <f t="shared" si="203"/>
        <v>2023</v>
      </c>
      <c r="M1657" s="1">
        <f t="shared" si="204"/>
        <v>29</v>
      </c>
      <c r="N1657" s="10">
        <f t="shared" si="205"/>
        <v>3</v>
      </c>
    </row>
    <row r="1658" spans="1:14" x14ac:dyDescent="0.25">
      <c r="A1658" s="7">
        <v>45122</v>
      </c>
      <c r="B1658" s="1" t="s">
        <v>21</v>
      </c>
      <c r="C1658" s="1" t="str">
        <f>VLOOKUP(B1658,Datos1!$F$1:$H$52,3,FALSE)</f>
        <v>Medium-sized business</v>
      </c>
      <c r="D1658" s="1" t="str">
        <f ca="1">VLOOKUP(IF(RANDBETWEEN(1,100)&lt;=60, 1, IF(RANDBETWEEN(1,100)&lt;=75, 2, 3)),Datos1!$B$62:$C$64,2,FALSE)</f>
        <v>Contract Manufacturing</v>
      </c>
      <c r="E1658" s="1" t="str">
        <f ca="1">VLOOKUP(IF(RANDBETWEEN(1,100)&lt;=70, 1, IF(RANDBETWEEN(1,100)&lt;=70+10, 2, IF(RANDBETWEEN(1,100)&lt;=70+10+10, 3, IF(RANDBETWEEN(1,100)&lt;=70+10+10+10, 4, 5)))),Datos1!$B$66:$C$70,2,FALSE)</f>
        <v>Overdue</v>
      </c>
      <c r="F1658" s="1" t="str">
        <f>VLOOKUP(B1658,Datos1!$F$1:$H$52,2,FALSE)</f>
        <v>Carolina del Norte</v>
      </c>
      <c r="G1658" s="8">
        <f t="shared" ca="1" si="206"/>
        <v>256552</v>
      </c>
      <c r="H1658" s="8">
        <f t="shared" ca="1" si="207"/>
        <v>69269.040000000008</v>
      </c>
      <c r="I1658" s="9">
        <f t="shared" ca="1" si="200"/>
        <v>0.27</v>
      </c>
      <c r="J1658" s="1" t="str">
        <f t="shared" si="201"/>
        <v>July</v>
      </c>
      <c r="K1658" s="1">
        <f t="shared" si="202"/>
        <v>7</v>
      </c>
      <c r="L1658" s="1" t="str">
        <f t="shared" si="203"/>
        <v>2023</v>
      </c>
      <c r="M1658" s="1">
        <f t="shared" si="204"/>
        <v>29</v>
      </c>
      <c r="N1658" s="10">
        <f t="shared" si="205"/>
        <v>3</v>
      </c>
    </row>
    <row r="1659" spans="1:14" x14ac:dyDescent="0.25">
      <c r="A1659" s="7">
        <v>45123</v>
      </c>
      <c r="B1659" s="1" t="s">
        <v>61</v>
      </c>
      <c r="C1659" s="1" t="str">
        <f>VLOOKUP(B1659,Datos1!$F$1:$H$52,3,FALSE)</f>
        <v>Corporation</v>
      </c>
      <c r="D1659" s="1" t="str">
        <f ca="1">VLOOKUP(IF(RANDBETWEEN(1,100)&lt;=60, 1, IF(RANDBETWEEN(1,100)&lt;=75, 2, 3)),Datos1!$B$62:$C$64,2,FALSE)</f>
        <v>FMCG</v>
      </c>
      <c r="E165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59" s="1" t="str">
        <f>VLOOKUP(B1659,Datos1!$F$1:$H$52,2,FALSE)</f>
        <v>Washington</v>
      </c>
      <c r="G1659" s="8">
        <f t="shared" ca="1" si="206"/>
        <v>1368076</v>
      </c>
      <c r="H1659" s="8">
        <f t="shared" ca="1" si="207"/>
        <v>506188.12</v>
      </c>
      <c r="I1659" s="9">
        <f t="shared" ca="1" si="200"/>
        <v>0.37</v>
      </c>
      <c r="J1659" s="1" t="str">
        <f t="shared" si="201"/>
        <v>July</v>
      </c>
      <c r="K1659" s="1">
        <f t="shared" si="202"/>
        <v>7</v>
      </c>
      <c r="L1659" s="1" t="str">
        <f t="shared" si="203"/>
        <v>2023</v>
      </c>
      <c r="M1659" s="1">
        <f t="shared" si="204"/>
        <v>29</v>
      </c>
      <c r="N1659" s="10">
        <f t="shared" si="205"/>
        <v>3</v>
      </c>
    </row>
    <row r="1660" spans="1:14" x14ac:dyDescent="0.25">
      <c r="A1660" s="7">
        <v>45124</v>
      </c>
      <c r="B1660" s="1" t="s">
        <v>26</v>
      </c>
      <c r="C1660" s="1" t="str">
        <f>VLOOKUP(B1660,Datos1!$F$1:$H$52,3,FALSE)</f>
        <v>Corporation</v>
      </c>
      <c r="D1660" s="1" t="str">
        <f ca="1">VLOOKUP(IF(RANDBETWEEN(1,100)&lt;=60, 1, IF(RANDBETWEEN(1,100)&lt;=75, 2, 3)),Datos1!$B$62:$C$64,2,FALSE)</f>
        <v>FMCG</v>
      </c>
      <c r="E1660" s="1" t="str">
        <f ca="1">VLOOKUP(IF(RANDBETWEEN(1,100)&lt;=70, 1, IF(RANDBETWEEN(1,100)&lt;=70+10, 2, IF(RANDBETWEEN(1,100)&lt;=70+10+10, 3, IF(RANDBETWEEN(1,100)&lt;=70+10+10+10, 4, 5)))),Datos1!$B$66:$C$70,2,FALSE)</f>
        <v>Paid</v>
      </c>
      <c r="F1660" s="1" t="str">
        <f>VLOOKUP(B1660,Datos1!$F$1:$H$52,2,FALSE)</f>
        <v>Nueva Jersey</v>
      </c>
      <c r="G1660" s="8">
        <f t="shared" ca="1" si="206"/>
        <v>655143</v>
      </c>
      <c r="H1660" s="8">
        <f t="shared" ca="1" si="207"/>
        <v>248954.34</v>
      </c>
      <c r="I1660" s="9">
        <f t="shared" ca="1" si="200"/>
        <v>0.38</v>
      </c>
      <c r="J1660" s="1" t="str">
        <f t="shared" si="201"/>
        <v>July</v>
      </c>
      <c r="K1660" s="1">
        <f t="shared" si="202"/>
        <v>7</v>
      </c>
      <c r="L1660" s="1" t="str">
        <f t="shared" si="203"/>
        <v>2023</v>
      </c>
      <c r="M1660" s="1">
        <f t="shared" si="204"/>
        <v>30</v>
      </c>
      <c r="N1660" s="10">
        <f t="shared" si="205"/>
        <v>3</v>
      </c>
    </row>
    <row r="1661" spans="1:14" x14ac:dyDescent="0.25">
      <c r="A1661" s="7">
        <v>45125</v>
      </c>
      <c r="B1661" s="1" t="s">
        <v>41</v>
      </c>
      <c r="C1661" s="1" t="str">
        <f>VLOOKUP(B1661,Datos1!$F$1:$H$52,3,FALSE)</f>
        <v>Medium-sized business</v>
      </c>
      <c r="D1661" s="1" t="str">
        <f ca="1">VLOOKUP(IF(RANDBETWEEN(1,100)&lt;=60, 1, IF(RANDBETWEEN(1,100)&lt;=75, 2, 3)),Datos1!$B$62:$C$64,2,FALSE)</f>
        <v>Contract Manufacturing</v>
      </c>
      <c r="E1661" s="1" t="str">
        <f ca="1">VLOOKUP(IF(RANDBETWEEN(1,100)&lt;=70, 1, IF(RANDBETWEEN(1,100)&lt;=70+10, 2, IF(RANDBETWEEN(1,100)&lt;=70+10+10, 3, IF(RANDBETWEEN(1,100)&lt;=70+10+10+10, 4, 5)))),Datos1!$B$66:$C$70,2,FALSE)</f>
        <v>Paid</v>
      </c>
      <c r="F1661" s="1" t="str">
        <f>VLOOKUP(B1661,Datos1!$F$1:$H$52,2,FALSE)</f>
        <v>Maryland</v>
      </c>
      <c r="G1661" s="8">
        <f t="shared" ca="1" si="206"/>
        <v>328777</v>
      </c>
      <c r="H1661" s="8">
        <f t="shared" ca="1" si="207"/>
        <v>65755.400000000009</v>
      </c>
      <c r="I1661" s="9">
        <f t="shared" ca="1" si="200"/>
        <v>0.2</v>
      </c>
      <c r="J1661" s="1" t="str">
        <f t="shared" si="201"/>
        <v>July</v>
      </c>
      <c r="K1661" s="1">
        <f t="shared" si="202"/>
        <v>7</v>
      </c>
      <c r="L1661" s="1" t="str">
        <f t="shared" si="203"/>
        <v>2023</v>
      </c>
      <c r="M1661" s="1">
        <f t="shared" si="204"/>
        <v>30</v>
      </c>
      <c r="N1661" s="10">
        <f t="shared" si="205"/>
        <v>3</v>
      </c>
    </row>
    <row r="1662" spans="1:14" x14ac:dyDescent="0.25">
      <c r="A1662" s="7">
        <v>45126</v>
      </c>
      <c r="B1662" s="1" t="s">
        <v>46</v>
      </c>
      <c r="C1662" s="1" t="str">
        <f>VLOOKUP(B1662,Datos1!$F$1:$H$52,3,FALSE)</f>
        <v>Corporation</v>
      </c>
      <c r="D1662" s="1" t="str">
        <f ca="1">VLOOKUP(IF(RANDBETWEEN(1,100)&lt;=60, 1, IF(RANDBETWEEN(1,100)&lt;=75, 2, 3)),Datos1!$B$62:$C$64,2,FALSE)</f>
        <v>FMCG</v>
      </c>
      <c r="E166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62" s="1" t="str">
        <f>VLOOKUP(B1662,Datos1!$F$1:$H$52,2,FALSE)</f>
        <v>Tennessee</v>
      </c>
      <c r="G1662" s="8">
        <f t="shared" ca="1" si="206"/>
        <v>1647714</v>
      </c>
      <c r="H1662" s="8">
        <f t="shared" ca="1" si="207"/>
        <v>626131.32000000007</v>
      </c>
      <c r="I1662" s="9">
        <f t="shared" ca="1" si="200"/>
        <v>0.38</v>
      </c>
      <c r="J1662" s="1" t="str">
        <f t="shared" si="201"/>
        <v>July</v>
      </c>
      <c r="K1662" s="1">
        <f t="shared" si="202"/>
        <v>7</v>
      </c>
      <c r="L1662" s="1" t="str">
        <f t="shared" si="203"/>
        <v>2023</v>
      </c>
      <c r="M1662" s="1">
        <f t="shared" si="204"/>
        <v>30</v>
      </c>
      <c r="N1662" s="10">
        <f t="shared" si="205"/>
        <v>3</v>
      </c>
    </row>
    <row r="1663" spans="1:14" x14ac:dyDescent="0.25">
      <c r="A1663" s="7">
        <v>45127</v>
      </c>
      <c r="B1663" s="1" t="s">
        <v>49</v>
      </c>
      <c r="C1663" s="1" t="str">
        <f>VLOOKUP(B1663,Datos1!$F$1:$H$52,3,FALSE)</f>
        <v>Corporation</v>
      </c>
      <c r="D1663" s="1" t="str">
        <f ca="1">VLOOKUP(IF(RANDBETWEEN(1,100)&lt;=60, 1, IF(RANDBETWEEN(1,100)&lt;=75, 2, 3)),Datos1!$B$62:$C$64,2,FALSE)</f>
        <v>FMCG</v>
      </c>
      <c r="E1663" s="1" t="str">
        <f ca="1">VLOOKUP(IF(RANDBETWEEN(1,100)&lt;=70, 1, IF(RANDBETWEEN(1,100)&lt;=70+10, 2, IF(RANDBETWEEN(1,100)&lt;=70+10+10, 3, IF(RANDBETWEEN(1,100)&lt;=70+10+10+10, 4, 5)))),Datos1!$B$66:$C$70,2,FALSE)</f>
        <v>Paid</v>
      </c>
      <c r="F1663" s="1" t="str">
        <f>VLOOKUP(B1663,Datos1!$F$1:$H$52,2,FALSE)</f>
        <v>Texas</v>
      </c>
      <c r="G1663" s="8">
        <f t="shared" ca="1" si="206"/>
        <v>1650573</v>
      </c>
      <c r="H1663" s="8">
        <f t="shared" ca="1" si="207"/>
        <v>1039860.99</v>
      </c>
      <c r="I1663" s="9">
        <f t="shared" ca="1" si="200"/>
        <v>0.63</v>
      </c>
      <c r="J1663" s="1" t="str">
        <f t="shared" si="201"/>
        <v>July</v>
      </c>
      <c r="K1663" s="1">
        <f t="shared" si="202"/>
        <v>7</v>
      </c>
      <c r="L1663" s="1" t="str">
        <f t="shared" si="203"/>
        <v>2023</v>
      </c>
      <c r="M1663" s="1">
        <f t="shared" si="204"/>
        <v>30</v>
      </c>
      <c r="N1663" s="10">
        <f t="shared" si="205"/>
        <v>3</v>
      </c>
    </row>
    <row r="1664" spans="1:14" x14ac:dyDescent="0.25">
      <c r="A1664" s="7">
        <v>45128</v>
      </c>
      <c r="B1664" s="1" t="s">
        <v>58</v>
      </c>
      <c r="C1664" s="1" t="str">
        <f>VLOOKUP(B1664,Datos1!$F$1:$H$52,3,FALSE)</f>
        <v>Corporation</v>
      </c>
      <c r="D1664" s="1" t="str">
        <f ca="1">VLOOKUP(IF(RANDBETWEEN(1,100)&lt;=60, 1, IF(RANDBETWEEN(1,100)&lt;=75, 2, 3)),Datos1!$B$62:$C$64,2,FALSE)</f>
        <v>Contract Manufacturing</v>
      </c>
      <c r="E166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64" s="1" t="str">
        <f>VLOOKUP(B1664,Datos1!$F$1:$H$52,2,FALSE)</f>
        <v>Míchigan</v>
      </c>
      <c r="G1664" s="8">
        <f t="shared" ca="1" si="206"/>
        <v>1168626</v>
      </c>
      <c r="H1664" s="8">
        <f t="shared" ca="1" si="207"/>
        <v>444077.88</v>
      </c>
      <c r="I1664" s="9">
        <f t="shared" ca="1" si="200"/>
        <v>0.38</v>
      </c>
      <c r="J1664" s="1" t="str">
        <f t="shared" si="201"/>
        <v>July</v>
      </c>
      <c r="K1664" s="1">
        <f t="shared" si="202"/>
        <v>7</v>
      </c>
      <c r="L1664" s="1" t="str">
        <f t="shared" si="203"/>
        <v>2023</v>
      </c>
      <c r="M1664" s="1">
        <f t="shared" si="204"/>
        <v>30</v>
      </c>
      <c r="N1664" s="10">
        <f t="shared" si="205"/>
        <v>3</v>
      </c>
    </row>
    <row r="1665" spans="1:14" x14ac:dyDescent="0.25">
      <c r="A1665" s="7">
        <v>45129</v>
      </c>
      <c r="B1665" s="1" t="s">
        <v>26</v>
      </c>
      <c r="C1665" s="1" t="str">
        <f>VLOOKUP(B1665,Datos1!$F$1:$H$52,3,FALSE)</f>
        <v>Corporation</v>
      </c>
      <c r="D1665" s="1" t="str">
        <f ca="1">VLOOKUP(IF(RANDBETWEEN(1,100)&lt;=60, 1, IF(RANDBETWEEN(1,100)&lt;=75, 2, 3)),Datos1!$B$62:$C$64,2,FALSE)</f>
        <v>FMCG</v>
      </c>
      <c r="E1665" s="1" t="str">
        <f ca="1">VLOOKUP(IF(RANDBETWEEN(1,100)&lt;=70, 1, IF(RANDBETWEEN(1,100)&lt;=70+10, 2, IF(RANDBETWEEN(1,100)&lt;=70+10+10, 3, IF(RANDBETWEEN(1,100)&lt;=70+10+10+10, 4, 5)))),Datos1!$B$66:$C$70,2,FALSE)</f>
        <v>Paid</v>
      </c>
      <c r="F1665" s="1" t="str">
        <f>VLOOKUP(B1665,Datos1!$F$1:$H$52,2,FALSE)</f>
        <v>Nueva Jersey</v>
      </c>
      <c r="G1665" s="8">
        <f t="shared" ca="1" si="206"/>
        <v>772511</v>
      </c>
      <c r="H1665" s="8">
        <f t="shared" ca="1" si="207"/>
        <v>486681.93</v>
      </c>
      <c r="I1665" s="9">
        <f t="shared" ca="1" si="200"/>
        <v>0.63</v>
      </c>
      <c r="J1665" s="1" t="str">
        <f t="shared" si="201"/>
        <v>July</v>
      </c>
      <c r="K1665" s="1">
        <f t="shared" si="202"/>
        <v>7</v>
      </c>
      <c r="L1665" s="1" t="str">
        <f t="shared" si="203"/>
        <v>2023</v>
      </c>
      <c r="M1665" s="1">
        <f t="shared" si="204"/>
        <v>30</v>
      </c>
      <c r="N1665" s="10">
        <f t="shared" si="205"/>
        <v>3</v>
      </c>
    </row>
    <row r="1666" spans="1:14" x14ac:dyDescent="0.25">
      <c r="A1666" s="7">
        <v>45130</v>
      </c>
      <c r="B1666" s="1" t="s">
        <v>37</v>
      </c>
      <c r="C1666" s="1" t="str">
        <f>VLOOKUP(B1666,Datos1!$F$1:$H$52,3,FALSE)</f>
        <v>Small business</v>
      </c>
      <c r="D1666" s="1" t="str">
        <f ca="1">VLOOKUP(IF(RANDBETWEEN(1,100)&lt;=60, 1, IF(RANDBETWEEN(1,100)&lt;=75, 2, 3)),Datos1!$B$62:$C$64,2,FALSE)</f>
        <v>FMCG</v>
      </c>
      <c r="E166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66" s="1" t="str">
        <f>VLOOKUP(B1666,Datos1!$F$1:$H$52,2,FALSE)</f>
        <v>Massachusetts</v>
      </c>
      <c r="G1666" s="8">
        <f t="shared" ca="1" si="206"/>
        <v>85578</v>
      </c>
      <c r="H1666" s="8">
        <f t="shared" ca="1" si="207"/>
        <v>39365.880000000005</v>
      </c>
      <c r="I1666" s="9">
        <f t="shared" ref="I1666:I1729" ca="1" si="208">IF(D1666="FMCG",(RANDBETWEEN(35,65)/100),IF(D1666="Industrial cereal products",(RANDBETWEEN(15,35)/100),(RANDBETWEEN(20,40)/100)))</f>
        <v>0.46</v>
      </c>
      <c r="J1666" s="1" t="str">
        <f t="shared" ref="J1666:J1729" si="209">IF(TEXT(A1666,"MMMM")="enero","January",IF(TEXT(A1666,"MMMM")="febrero","February",IF(TEXT(A1666,"MMMM")="marzo","March",IF(TEXT(A1666,"MMMM")="abril","April",
IF(TEXT(A1666,"MMMM")="mayo","May",IF(TEXT(A1666,"MMMM")="junio","June",IF(TEXT(A1666,"MMMM")="julio","July",IF(TEXT(A1666,"MMMM")="agosto","August",
IF(TEXT(A1666,"MMMM")="Septiembre","September",IF(TEXT(A1666,"MMMM")="Octubre","October",IF(TEXT(A1666,"MMMM")="noviembre","November","December")))))))))))</f>
        <v>July</v>
      </c>
      <c r="K1666" s="1">
        <f t="shared" ref="K1666:K1729" si="210">MONTH(A1666)</f>
        <v>7</v>
      </c>
      <c r="L1666" s="1" t="str">
        <f t="shared" ref="L1666:L1729" si="211">TEXT(A1666,"AAAA")</f>
        <v>2023</v>
      </c>
      <c r="M1666" s="1">
        <f t="shared" ref="M1666:M1729" si="212">WEEKNUM(A1666,2)</f>
        <v>30</v>
      </c>
      <c r="N1666" s="10">
        <f t="shared" ref="N1666:N1729" si="213">INT((MONTH(A1666)-1)/3)+1</f>
        <v>3</v>
      </c>
    </row>
    <row r="1667" spans="1:14" x14ac:dyDescent="0.25">
      <c r="A1667" s="7">
        <v>45131</v>
      </c>
      <c r="B1667" s="1" t="s">
        <v>16</v>
      </c>
      <c r="C1667" s="1" t="str">
        <f>VLOOKUP(B1667,Datos1!$F$1:$H$52,3,FALSE)</f>
        <v>Small business</v>
      </c>
      <c r="D1667" s="1" t="str">
        <f ca="1">VLOOKUP(IF(RANDBETWEEN(1,100)&lt;=60, 1, IF(RANDBETWEEN(1,100)&lt;=75, 2, 3)),Datos1!$B$62:$C$64,2,FALSE)</f>
        <v>Industrial cereal products</v>
      </c>
      <c r="E1667" s="1" t="str">
        <f ca="1">VLOOKUP(IF(RANDBETWEEN(1,100)&lt;=70, 1, IF(RANDBETWEEN(1,100)&lt;=70+10, 2, IF(RANDBETWEEN(1,100)&lt;=70+10+10, 3, IF(RANDBETWEEN(1,100)&lt;=70+10+10+10, 4, 5)))),Datos1!$B$66:$C$70,2,FALSE)</f>
        <v>Paid</v>
      </c>
      <c r="F1667" s="1" t="str">
        <f>VLOOKUP(B1667,Datos1!$F$1:$H$52,2,FALSE)</f>
        <v>Nueva Jersey</v>
      </c>
      <c r="G1667" s="8">
        <f t="shared" ref="G1667:G1730" ca="1" si="214">IF(C1667="Small business",RANDBETWEEN(70000,250000),IF(C1667="Medium-sized business",RANDBETWEEN(250000,500000),RANDBETWEEN(500000,1800000)))</f>
        <v>140702</v>
      </c>
      <c r="H1667" s="8">
        <f t="shared" ref="H1667:H1730" ca="1" si="215">G1667*I1667</f>
        <v>26733.38</v>
      </c>
      <c r="I1667" s="9">
        <f t="shared" ca="1" si="208"/>
        <v>0.19</v>
      </c>
      <c r="J1667" s="1" t="str">
        <f t="shared" si="209"/>
        <v>July</v>
      </c>
      <c r="K1667" s="1">
        <f t="shared" si="210"/>
        <v>7</v>
      </c>
      <c r="L1667" s="1" t="str">
        <f t="shared" si="211"/>
        <v>2023</v>
      </c>
      <c r="M1667" s="1">
        <f t="shared" si="212"/>
        <v>31</v>
      </c>
      <c r="N1667" s="10">
        <f t="shared" si="213"/>
        <v>3</v>
      </c>
    </row>
    <row r="1668" spans="1:14" x14ac:dyDescent="0.25">
      <c r="A1668" s="7">
        <v>45132</v>
      </c>
      <c r="B1668" s="1" t="s">
        <v>35</v>
      </c>
      <c r="C1668" s="1" t="str">
        <f>VLOOKUP(B1668,Datos1!$F$1:$H$52,3,FALSE)</f>
        <v>Medium-sized business</v>
      </c>
      <c r="D1668" s="1" t="str">
        <f ca="1">VLOOKUP(IF(RANDBETWEEN(1,100)&lt;=60, 1, IF(RANDBETWEEN(1,100)&lt;=75, 2, 3)),Datos1!$B$62:$C$64,2,FALSE)</f>
        <v>FMCG</v>
      </c>
      <c r="E1668" s="1" t="str">
        <f ca="1">VLOOKUP(IF(RANDBETWEEN(1,100)&lt;=70, 1, IF(RANDBETWEEN(1,100)&lt;=70+10, 2, IF(RANDBETWEEN(1,100)&lt;=70+10+10, 3, IF(RANDBETWEEN(1,100)&lt;=70+10+10+10, 4, 5)))),Datos1!$B$66:$C$70,2,FALSE)</f>
        <v>Paid</v>
      </c>
      <c r="F1668" s="1" t="str">
        <f>VLOOKUP(B1668,Datos1!$F$1:$H$52,2,FALSE)</f>
        <v>Ohio</v>
      </c>
      <c r="G1668" s="8">
        <f t="shared" ca="1" si="214"/>
        <v>492563</v>
      </c>
      <c r="H1668" s="8">
        <f t="shared" ca="1" si="215"/>
        <v>261058.39</v>
      </c>
      <c r="I1668" s="9">
        <f t="shared" ca="1" si="208"/>
        <v>0.53</v>
      </c>
      <c r="J1668" s="1" t="str">
        <f t="shared" si="209"/>
        <v>July</v>
      </c>
      <c r="K1668" s="1">
        <f t="shared" si="210"/>
        <v>7</v>
      </c>
      <c r="L1668" s="1" t="str">
        <f t="shared" si="211"/>
        <v>2023</v>
      </c>
      <c r="M1668" s="1">
        <f t="shared" si="212"/>
        <v>31</v>
      </c>
      <c r="N1668" s="10">
        <f t="shared" si="213"/>
        <v>3</v>
      </c>
    </row>
    <row r="1669" spans="1:14" x14ac:dyDescent="0.25">
      <c r="A1669" s="7">
        <v>45133</v>
      </c>
      <c r="B1669" s="1" t="s">
        <v>56</v>
      </c>
      <c r="C1669" s="1" t="str">
        <f>VLOOKUP(B1669,Datos1!$F$1:$H$52,3,FALSE)</f>
        <v>Small business</v>
      </c>
      <c r="D1669" s="1" t="str">
        <f ca="1">VLOOKUP(IF(RANDBETWEEN(1,100)&lt;=60, 1, IF(RANDBETWEEN(1,100)&lt;=75, 2, 3)),Datos1!$B$62:$C$64,2,FALSE)</f>
        <v>Contract Manufacturing</v>
      </c>
      <c r="E1669" s="1" t="str">
        <f ca="1">VLOOKUP(IF(RANDBETWEEN(1,100)&lt;=70, 1, IF(RANDBETWEEN(1,100)&lt;=70+10, 2, IF(RANDBETWEEN(1,100)&lt;=70+10+10, 3, IF(RANDBETWEEN(1,100)&lt;=70+10+10+10, 4, 5)))),Datos1!$B$66:$C$70,2,FALSE)</f>
        <v>Paid</v>
      </c>
      <c r="F1669" s="1" t="str">
        <f>VLOOKUP(B1669,Datos1!$F$1:$H$52,2,FALSE)</f>
        <v>Illinois</v>
      </c>
      <c r="G1669" s="8">
        <f t="shared" ca="1" si="214"/>
        <v>227357</v>
      </c>
      <c r="H1669" s="8">
        <f t="shared" ca="1" si="215"/>
        <v>59112.82</v>
      </c>
      <c r="I1669" s="9">
        <f t="shared" ca="1" si="208"/>
        <v>0.26</v>
      </c>
      <c r="J1669" s="1" t="str">
        <f t="shared" si="209"/>
        <v>July</v>
      </c>
      <c r="K1669" s="1">
        <f t="shared" si="210"/>
        <v>7</v>
      </c>
      <c r="L1669" s="1" t="str">
        <f t="shared" si="211"/>
        <v>2023</v>
      </c>
      <c r="M1669" s="1">
        <f t="shared" si="212"/>
        <v>31</v>
      </c>
      <c r="N1669" s="10">
        <f t="shared" si="213"/>
        <v>3</v>
      </c>
    </row>
    <row r="1670" spans="1:14" x14ac:dyDescent="0.25">
      <c r="A1670" s="7">
        <v>45134</v>
      </c>
      <c r="B1670" s="1" t="s">
        <v>61</v>
      </c>
      <c r="C1670" s="1" t="str">
        <f>VLOOKUP(B1670,Datos1!$F$1:$H$52,3,FALSE)</f>
        <v>Corporation</v>
      </c>
      <c r="D1670" s="1" t="str">
        <f ca="1">VLOOKUP(IF(RANDBETWEEN(1,100)&lt;=60, 1, IF(RANDBETWEEN(1,100)&lt;=75, 2, 3)),Datos1!$B$62:$C$64,2,FALSE)</f>
        <v>Industrial cereal products</v>
      </c>
      <c r="E1670" s="1" t="str">
        <f ca="1">VLOOKUP(IF(RANDBETWEEN(1,100)&lt;=70, 1, IF(RANDBETWEEN(1,100)&lt;=70+10, 2, IF(RANDBETWEEN(1,100)&lt;=70+10+10, 3, IF(RANDBETWEEN(1,100)&lt;=70+10+10+10, 4, 5)))),Datos1!$B$66:$C$70,2,FALSE)</f>
        <v>Paid</v>
      </c>
      <c r="F1670" s="1" t="str">
        <f>VLOOKUP(B1670,Datos1!$F$1:$H$52,2,FALSE)</f>
        <v>Washington</v>
      </c>
      <c r="G1670" s="8">
        <f t="shared" ca="1" si="214"/>
        <v>688933</v>
      </c>
      <c r="H1670" s="8">
        <f t="shared" ca="1" si="215"/>
        <v>192901.24000000002</v>
      </c>
      <c r="I1670" s="9">
        <f t="shared" ca="1" si="208"/>
        <v>0.28000000000000003</v>
      </c>
      <c r="J1670" s="1" t="str">
        <f t="shared" si="209"/>
        <v>July</v>
      </c>
      <c r="K1670" s="1">
        <f t="shared" si="210"/>
        <v>7</v>
      </c>
      <c r="L1670" s="1" t="str">
        <f t="shared" si="211"/>
        <v>2023</v>
      </c>
      <c r="M1670" s="1">
        <f t="shared" si="212"/>
        <v>31</v>
      </c>
      <c r="N1670" s="10">
        <f t="shared" si="213"/>
        <v>3</v>
      </c>
    </row>
    <row r="1671" spans="1:14" x14ac:dyDescent="0.25">
      <c r="A1671" s="7">
        <v>45135</v>
      </c>
      <c r="B1671" s="1" t="s">
        <v>25</v>
      </c>
      <c r="C1671" s="1" t="str">
        <f>VLOOKUP(B1671,Datos1!$F$1:$H$52,3,FALSE)</f>
        <v>Corporation</v>
      </c>
      <c r="D1671" s="1" t="str">
        <f ca="1">VLOOKUP(IF(RANDBETWEEN(1,100)&lt;=60, 1, IF(RANDBETWEEN(1,100)&lt;=75, 2, 3)),Datos1!$B$62:$C$64,2,FALSE)</f>
        <v>FMCG</v>
      </c>
      <c r="E167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71" s="1" t="str">
        <f>VLOOKUP(B1671,Datos1!$F$1:$H$52,2,FALSE)</f>
        <v>Míchigan</v>
      </c>
      <c r="G1671" s="8">
        <f t="shared" ca="1" si="214"/>
        <v>1201337</v>
      </c>
      <c r="H1671" s="8">
        <f t="shared" ca="1" si="215"/>
        <v>696775.46</v>
      </c>
      <c r="I1671" s="9">
        <f t="shared" ca="1" si="208"/>
        <v>0.57999999999999996</v>
      </c>
      <c r="J1671" s="1" t="str">
        <f t="shared" si="209"/>
        <v>July</v>
      </c>
      <c r="K1671" s="1">
        <f t="shared" si="210"/>
        <v>7</v>
      </c>
      <c r="L1671" s="1" t="str">
        <f t="shared" si="211"/>
        <v>2023</v>
      </c>
      <c r="M1671" s="1">
        <f t="shared" si="212"/>
        <v>31</v>
      </c>
      <c r="N1671" s="10">
        <f t="shared" si="213"/>
        <v>3</v>
      </c>
    </row>
    <row r="1672" spans="1:14" x14ac:dyDescent="0.25">
      <c r="A1672" s="7">
        <v>45136</v>
      </c>
      <c r="B1672" s="1" t="s">
        <v>6</v>
      </c>
      <c r="C1672" s="1" t="str">
        <f>VLOOKUP(B1672,Datos1!$F$1:$H$52,3,FALSE)</f>
        <v>Corporation</v>
      </c>
      <c r="D1672" s="1" t="str">
        <f ca="1">VLOOKUP(IF(RANDBETWEEN(1,100)&lt;=60, 1, IF(RANDBETWEEN(1,100)&lt;=75, 2, 3)),Datos1!$B$62:$C$64,2,FALSE)</f>
        <v>FMCG</v>
      </c>
      <c r="E1672" s="1" t="str">
        <f ca="1">VLOOKUP(IF(RANDBETWEEN(1,100)&lt;=70, 1, IF(RANDBETWEEN(1,100)&lt;=70+10, 2, IF(RANDBETWEEN(1,100)&lt;=70+10+10, 3, IF(RANDBETWEEN(1,100)&lt;=70+10+10+10, 4, 5)))),Datos1!$B$66:$C$70,2,FALSE)</f>
        <v>Paid</v>
      </c>
      <c r="F1672" s="1" t="str">
        <f>VLOOKUP(B1672,Datos1!$F$1:$H$52,2,FALSE)</f>
        <v>Washington</v>
      </c>
      <c r="G1672" s="8">
        <f t="shared" ca="1" si="214"/>
        <v>1120919</v>
      </c>
      <c r="H1672" s="8">
        <f t="shared" ca="1" si="215"/>
        <v>538041.12</v>
      </c>
      <c r="I1672" s="9">
        <f t="shared" ca="1" si="208"/>
        <v>0.48</v>
      </c>
      <c r="J1672" s="1" t="str">
        <f t="shared" si="209"/>
        <v>July</v>
      </c>
      <c r="K1672" s="1">
        <f t="shared" si="210"/>
        <v>7</v>
      </c>
      <c r="L1672" s="1" t="str">
        <f t="shared" si="211"/>
        <v>2023</v>
      </c>
      <c r="M1672" s="1">
        <f t="shared" si="212"/>
        <v>31</v>
      </c>
      <c r="N1672" s="10">
        <f t="shared" si="213"/>
        <v>3</v>
      </c>
    </row>
    <row r="1673" spans="1:14" x14ac:dyDescent="0.25">
      <c r="A1673" s="7">
        <v>45137</v>
      </c>
      <c r="B1673" s="1" t="s">
        <v>55</v>
      </c>
      <c r="C1673" s="1" t="str">
        <f>VLOOKUP(B1673,Datos1!$F$1:$H$52,3,FALSE)</f>
        <v>Medium-sized business</v>
      </c>
      <c r="D1673" s="1" t="str">
        <f ca="1">VLOOKUP(IF(RANDBETWEEN(1,100)&lt;=60, 1, IF(RANDBETWEEN(1,100)&lt;=75, 2, 3)),Datos1!$B$62:$C$64,2,FALSE)</f>
        <v>Contract Manufacturing</v>
      </c>
      <c r="E1673" s="1" t="str">
        <f ca="1">VLOOKUP(IF(RANDBETWEEN(1,100)&lt;=70, 1, IF(RANDBETWEEN(1,100)&lt;=70+10, 2, IF(RANDBETWEEN(1,100)&lt;=70+10+10, 3, IF(RANDBETWEEN(1,100)&lt;=70+10+10+10, 4, 5)))),Datos1!$B$66:$C$70,2,FALSE)</f>
        <v>Paid</v>
      </c>
      <c r="F1673" s="1" t="str">
        <f>VLOOKUP(B1673,Datos1!$F$1:$H$52,2,FALSE)</f>
        <v>Pensilvania</v>
      </c>
      <c r="G1673" s="8">
        <f t="shared" ca="1" si="214"/>
        <v>309847</v>
      </c>
      <c r="H1673" s="8">
        <f t="shared" ca="1" si="215"/>
        <v>108446.45</v>
      </c>
      <c r="I1673" s="9">
        <f t="shared" ca="1" si="208"/>
        <v>0.35</v>
      </c>
      <c r="J1673" s="1" t="str">
        <f t="shared" si="209"/>
        <v>July</v>
      </c>
      <c r="K1673" s="1">
        <f t="shared" si="210"/>
        <v>7</v>
      </c>
      <c r="L1673" s="1" t="str">
        <f t="shared" si="211"/>
        <v>2023</v>
      </c>
      <c r="M1673" s="1">
        <f t="shared" si="212"/>
        <v>31</v>
      </c>
      <c r="N1673" s="10">
        <f t="shared" si="213"/>
        <v>3</v>
      </c>
    </row>
    <row r="1674" spans="1:14" x14ac:dyDescent="0.25">
      <c r="A1674" s="7">
        <v>45138</v>
      </c>
      <c r="B1674" s="1" t="s">
        <v>51</v>
      </c>
      <c r="C1674" s="1" t="str">
        <f>VLOOKUP(B1674,Datos1!$F$1:$H$52,3,FALSE)</f>
        <v>Corporation</v>
      </c>
      <c r="D1674" s="1" t="str">
        <f ca="1">VLOOKUP(IF(RANDBETWEEN(1,100)&lt;=60, 1, IF(RANDBETWEEN(1,100)&lt;=75, 2, 3)),Datos1!$B$62:$C$64,2,FALSE)</f>
        <v>Industrial cereal products</v>
      </c>
      <c r="E167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74" s="1" t="str">
        <f>VLOOKUP(B1674,Datos1!$F$1:$H$52,2,FALSE)</f>
        <v>California</v>
      </c>
      <c r="G1674" s="8">
        <f t="shared" ca="1" si="214"/>
        <v>1229363</v>
      </c>
      <c r="H1674" s="8">
        <f t="shared" ca="1" si="215"/>
        <v>356515.26999999996</v>
      </c>
      <c r="I1674" s="9">
        <f t="shared" ca="1" si="208"/>
        <v>0.28999999999999998</v>
      </c>
      <c r="J1674" s="1" t="str">
        <f t="shared" si="209"/>
        <v>July</v>
      </c>
      <c r="K1674" s="1">
        <f t="shared" si="210"/>
        <v>7</v>
      </c>
      <c r="L1674" s="1" t="str">
        <f t="shared" si="211"/>
        <v>2023</v>
      </c>
      <c r="M1674" s="1">
        <f t="shared" si="212"/>
        <v>32</v>
      </c>
      <c r="N1674" s="10">
        <f t="shared" si="213"/>
        <v>3</v>
      </c>
    </row>
    <row r="1675" spans="1:14" x14ac:dyDescent="0.25">
      <c r="A1675" s="7">
        <v>45139</v>
      </c>
      <c r="B1675" s="1" t="s">
        <v>32</v>
      </c>
      <c r="C1675" s="1" t="str">
        <f>VLOOKUP(B1675,Datos1!$F$1:$H$52,3,FALSE)</f>
        <v>Corporation</v>
      </c>
      <c r="D1675" s="1" t="str">
        <f ca="1">VLOOKUP(IF(RANDBETWEEN(1,100)&lt;=60, 1, IF(RANDBETWEEN(1,100)&lt;=75, 2, 3)),Datos1!$B$62:$C$64,2,FALSE)</f>
        <v>Contract Manufacturing</v>
      </c>
      <c r="E1675" s="1" t="str">
        <f ca="1">VLOOKUP(IF(RANDBETWEEN(1,100)&lt;=70, 1, IF(RANDBETWEEN(1,100)&lt;=70+10, 2, IF(RANDBETWEEN(1,100)&lt;=70+10+10, 3, IF(RANDBETWEEN(1,100)&lt;=70+10+10+10, 4, 5)))),Datos1!$B$66:$C$70,2,FALSE)</f>
        <v>Paid</v>
      </c>
      <c r="F1675" s="1" t="str">
        <f>VLOOKUP(B1675,Datos1!$F$1:$H$52,2,FALSE)</f>
        <v>Ohio</v>
      </c>
      <c r="G1675" s="8">
        <f t="shared" ca="1" si="214"/>
        <v>1440724</v>
      </c>
      <c r="H1675" s="8">
        <f t="shared" ca="1" si="215"/>
        <v>360181</v>
      </c>
      <c r="I1675" s="9">
        <f t="shared" ca="1" si="208"/>
        <v>0.25</v>
      </c>
      <c r="J1675" s="1" t="str">
        <f t="shared" si="209"/>
        <v>August</v>
      </c>
      <c r="K1675" s="1">
        <f t="shared" si="210"/>
        <v>8</v>
      </c>
      <c r="L1675" s="1" t="str">
        <f t="shared" si="211"/>
        <v>2023</v>
      </c>
      <c r="M1675" s="1">
        <f t="shared" si="212"/>
        <v>32</v>
      </c>
      <c r="N1675" s="10">
        <f t="shared" si="213"/>
        <v>3</v>
      </c>
    </row>
    <row r="1676" spans="1:14" x14ac:dyDescent="0.25">
      <c r="A1676" s="7">
        <v>45140</v>
      </c>
      <c r="B1676" s="1" t="s">
        <v>34</v>
      </c>
      <c r="C1676" s="1" t="str">
        <f>VLOOKUP(B1676,Datos1!$F$1:$H$52,3,FALSE)</f>
        <v>Medium-sized business</v>
      </c>
      <c r="D1676" s="1" t="str">
        <f ca="1">VLOOKUP(IF(RANDBETWEEN(1,100)&lt;=60, 1, IF(RANDBETWEEN(1,100)&lt;=75, 2, 3)),Datos1!$B$62:$C$64,2,FALSE)</f>
        <v>Industrial cereal products</v>
      </c>
      <c r="E1676" s="1" t="str">
        <f ca="1">VLOOKUP(IF(RANDBETWEEN(1,100)&lt;=70, 1, IF(RANDBETWEEN(1,100)&lt;=70+10, 2, IF(RANDBETWEEN(1,100)&lt;=70+10+10, 3, IF(RANDBETWEEN(1,100)&lt;=70+10+10+10, 4, 5)))),Datos1!$B$66:$C$70,2,FALSE)</f>
        <v>Paid</v>
      </c>
      <c r="F1676" s="1" t="str">
        <f>VLOOKUP(B1676,Datos1!$F$1:$H$52,2,FALSE)</f>
        <v>California</v>
      </c>
      <c r="G1676" s="8">
        <f t="shared" ca="1" si="214"/>
        <v>293786</v>
      </c>
      <c r="H1676" s="8">
        <f t="shared" ca="1" si="215"/>
        <v>55819.340000000004</v>
      </c>
      <c r="I1676" s="9">
        <f t="shared" ca="1" si="208"/>
        <v>0.19</v>
      </c>
      <c r="J1676" s="1" t="str">
        <f t="shared" si="209"/>
        <v>August</v>
      </c>
      <c r="K1676" s="1">
        <f t="shared" si="210"/>
        <v>8</v>
      </c>
      <c r="L1676" s="1" t="str">
        <f t="shared" si="211"/>
        <v>2023</v>
      </c>
      <c r="M1676" s="1">
        <f t="shared" si="212"/>
        <v>32</v>
      </c>
      <c r="N1676" s="10">
        <f t="shared" si="213"/>
        <v>3</v>
      </c>
    </row>
    <row r="1677" spans="1:14" x14ac:dyDescent="0.25">
      <c r="A1677" s="7">
        <v>45141</v>
      </c>
      <c r="B1677" s="1" t="s">
        <v>35</v>
      </c>
      <c r="C1677" s="1" t="str">
        <f>VLOOKUP(B1677,Datos1!$F$1:$H$52,3,FALSE)</f>
        <v>Medium-sized business</v>
      </c>
      <c r="D1677" s="1" t="str">
        <f ca="1">VLOOKUP(IF(RANDBETWEEN(1,100)&lt;=60, 1, IF(RANDBETWEEN(1,100)&lt;=75, 2, 3)),Datos1!$B$62:$C$64,2,FALSE)</f>
        <v>Contract Manufacturing</v>
      </c>
      <c r="E1677" s="1" t="str">
        <f ca="1">VLOOKUP(IF(RANDBETWEEN(1,100)&lt;=70, 1, IF(RANDBETWEEN(1,100)&lt;=70+10, 2, IF(RANDBETWEEN(1,100)&lt;=70+10+10, 3, IF(RANDBETWEEN(1,100)&lt;=70+10+10+10, 4, 5)))),Datos1!$B$66:$C$70,2,FALSE)</f>
        <v>Paid</v>
      </c>
      <c r="F1677" s="1" t="str">
        <f>VLOOKUP(B1677,Datos1!$F$1:$H$52,2,FALSE)</f>
        <v>Ohio</v>
      </c>
      <c r="G1677" s="8">
        <f t="shared" ca="1" si="214"/>
        <v>383853</v>
      </c>
      <c r="H1677" s="8">
        <f t="shared" ca="1" si="215"/>
        <v>107478.84000000001</v>
      </c>
      <c r="I1677" s="9">
        <f t="shared" ca="1" si="208"/>
        <v>0.28000000000000003</v>
      </c>
      <c r="J1677" s="1" t="str">
        <f t="shared" si="209"/>
        <v>August</v>
      </c>
      <c r="K1677" s="1">
        <f t="shared" si="210"/>
        <v>8</v>
      </c>
      <c r="L1677" s="1" t="str">
        <f t="shared" si="211"/>
        <v>2023</v>
      </c>
      <c r="M1677" s="1">
        <f t="shared" si="212"/>
        <v>32</v>
      </c>
      <c r="N1677" s="10">
        <f t="shared" si="213"/>
        <v>3</v>
      </c>
    </row>
    <row r="1678" spans="1:14" x14ac:dyDescent="0.25">
      <c r="A1678" s="7">
        <v>45142</v>
      </c>
      <c r="B1678" s="1" t="s">
        <v>34</v>
      </c>
      <c r="C1678" s="1" t="str">
        <f>VLOOKUP(B1678,Datos1!$F$1:$H$52,3,FALSE)</f>
        <v>Medium-sized business</v>
      </c>
      <c r="D1678" s="1" t="str">
        <f ca="1">VLOOKUP(IF(RANDBETWEEN(1,100)&lt;=60, 1, IF(RANDBETWEEN(1,100)&lt;=75, 2, 3)),Datos1!$B$62:$C$64,2,FALSE)</f>
        <v>FMCG</v>
      </c>
      <c r="E1678" s="1" t="str">
        <f ca="1">VLOOKUP(IF(RANDBETWEEN(1,100)&lt;=70, 1, IF(RANDBETWEEN(1,100)&lt;=70+10, 2, IF(RANDBETWEEN(1,100)&lt;=70+10+10, 3, IF(RANDBETWEEN(1,100)&lt;=70+10+10+10, 4, 5)))),Datos1!$B$66:$C$70,2,FALSE)</f>
        <v>Paid</v>
      </c>
      <c r="F1678" s="1" t="str">
        <f>VLOOKUP(B1678,Datos1!$F$1:$H$52,2,FALSE)</f>
        <v>California</v>
      </c>
      <c r="G1678" s="8">
        <f t="shared" ca="1" si="214"/>
        <v>446341</v>
      </c>
      <c r="H1678" s="8">
        <f t="shared" ca="1" si="215"/>
        <v>187463.22</v>
      </c>
      <c r="I1678" s="9">
        <f t="shared" ca="1" si="208"/>
        <v>0.42</v>
      </c>
      <c r="J1678" s="1" t="str">
        <f t="shared" si="209"/>
        <v>August</v>
      </c>
      <c r="K1678" s="1">
        <f t="shared" si="210"/>
        <v>8</v>
      </c>
      <c r="L1678" s="1" t="str">
        <f t="shared" si="211"/>
        <v>2023</v>
      </c>
      <c r="M1678" s="1">
        <f t="shared" si="212"/>
        <v>32</v>
      </c>
      <c r="N1678" s="10">
        <f t="shared" si="213"/>
        <v>3</v>
      </c>
    </row>
    <row r="1679" spans="1:14" x14ac:dyDescent="0.25">
      <c r="A1679" s="7">
        <v>45143</v>
      </c>
      <c r="B1679" s="1" t="s">
        <v>57</v>
      </c>
      <c r="C1679" s="1" t="str">
        <f>VLOOKUP(B1679,Datos1!$F$1:$H$52,3,FALSE)</f>
        <v>Small business</v>
      </c>
      <c r="D1679" s="1" t="str">
        <f ca="1">VLOOKUP(IF(RANDBETWEEN(1,100)&lt;=60, 1, IF(RANDBETWEEN(1,100)&lt;=75, 2, 3)),Datos1!$B$62:$C$64,2,FALSE)</f>
        <v>Contract Manufacturing</v>
      </c>
      <c r="E167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79" s="1" t="str">
        <f>VLOOKUP(B1679,Datos1!$F$1:$H$52,2,FALSE)</f>
        <v>Florida</v>
      </c>
      <c r="G1679" s="8">
        <f t="shared" ca="1" si="214"/>
        <v>99221</v>
      </c>
      <c r="H1679" s="8">
        <f t="shared" ca="1" si="215"/>
        <v>21828.62</v>
      </c>
      <c r="I1679" s="9">
        <f t="shared" ca="1" si="208"/>
        <v>0.22</v>
      </c>
      <c r="J1679" s="1" t="str">
        <f t="shared" si="209"/>
        <v>August</v>
      </c>
      <c r="K1679" s="1">
        <f t="shared" si="210"/>
        <v>8</v>
      </c>
      <c r="L1679" s="1" t="str">
        <f t="shared" si="211"/>
        <v>2023</v>
      </c>
      <c r="M1679" s="1">
        <f t="shared" si="212"/>
        <v>32</v>
      </c>
      <c r="N1679" s="10">
        <f t="shared" si="213"/>
        <v>3</v>
      </c>
    </row>
    <row r="1680" spans="1:14" x14ac:dyDescent="0.25">
      <c r="A1680" s="7">
        <v>45144</v>
      </c>
      <c r="B1680" s="1" t="s">
        <v>31</v>
      </c>
      <c r="C1680" s="1" t="str">
        <f>VLOOKUP(B1680,Datos1!$F$1:$H$52,3,FALSE)</f>
        <v>Small business</v>
      </c>
      <c r="D1680" s="1" t="str">
        <f ca="1">VLOOKUP(IF(RANDBETWEEN(1,100)&lt;=60, 1, IF(RANDBETWEEN(1,100)&lt;=75, 2, 3)),Datos1!$B$62:$C$64,2,FALSE)</f>
        <v>Industrial cereal products</v>
      </c>
      <c r="E168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80" s="1" t="str">
        <f>VLOOKUP(B1680,Datos1!$F$1:$H$52,2,FALSE)</f>
        <v>Georgia</v>
      </c>
      <c r="G1680" s="8">
        <f t="shared" ca="1" si="214"/>
        <v>99886</v>
      </c>
      <c r="H1680" s="8">
        <f t="shared" ca="1" si="215"/>
        <v>21974.920000000002</v>
      </c>
      <c r="I1680" s="9">
        <f t="shared" ca="1" si="208"/>
        <v>0.22</v>
      </c>
      <c r="J1680" s="1" t="str">
        <f t="shared" si="209"/>
        <v>August</v>
      </c>
      <c r="K1680" s="1">
        <f t="shared" si="210"/>
        <v>8</v>
      </c>
      <c r="L1680" s="1" t="str">
        <f t="shared" si="211"/>
        <v>2023</v>
      </c>
      <c r="M1680" s="1">
        <f t="shared" si="212"/>
        <v>32</v>
      </c>
      <c r="N1680" s="10">
        <f t="shared" si="213"/>
        <v>3</v>
      </c>
    </row>
    <row r="1681" spans="1:14" x14ac:dyDescent="0.25">
      <c r="A1681" s="7">
        <v>45145</v>
      </c>
      <c r="B1681" s="1" t="s">
        <v>48</v>
      </c>
      <c r="C1681" s="1" t="str">
        <f>VLOOKUP(B1681,Datos1!$F$1:$H$52,3,FALSE)</f>
        <v>Corporation</v>
      </c>
      <c r="D1681" s="1" t="str">
        <f ca="1">VLOOKUP(IF(RANDBETWEEN(1,100)&lt;=60, 1, IF(RANDBETWEEN(1,100)&lt;=75, 2, 3)),Datos1!$B$62:$C$64,2,FALSE)</f>
        <v>FMCG</v>
      </c>
      <c r="E168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81" s="1" t="str">
        <f>VLOOKUP(B1681,Datos1!$F$1:$H$52,2,FALSE)</f>
        <v>California</v>
      </c>
      <c r="G1681" s="8">
        <f t="shared" ca="1" si="214"/>
        <v>1199582</v>
      </c>
      <c r="H1681" s="8">
        <f t="shared" ca="1" si="215"/>
        <v>743740.84</v>
      </c>
      <c r="I1681" s="9">
        <f t="shared" ca="1" si="208"/>
        <v>0.62</v>
      </c>
      <c r="J1681" s="1" t="str">
        <f t="shared" si="209"/>
        <v>August</v>
      </c>
      <c r="K1681" s="1">
        <f t="shared" si="210"/>
        <v>8</v>
      </c>
      <c r="L1681" s="1" t="str">
        <f t="shared" si="211"/>
        <v>2023</v>
      </c>
      <c r="M1681" s="1">
        <f t="shared" si="212"/>
        <v>33</v>
      </c>
      <c r="N1681" s="10">
        <f t="shared" si="213"/>
        <v>3</v>
      </c>
    </row>
    <row r="1682" spans="1:14" x14ac:dyDescent="0.25">
      <c r="A1682" s="7">
        <v>45146</v>
      </c>
      <c r="B1682" s="1" t="s">
        <v>27</v>
      </c>
      <c r="C1682" s="1" t="str">
        <f>VLOOKUP(B1682,Datos1!$F$1:$H$52,3,FALSE)</f>
        <v>Corporation</v>
      </c>
      <c r="D1682" s="1" t="str">
        <f ca="1">VLOOKUP(IF(RANDBETWEEN(1,100)&lt;=60, 1, IF(RANDBETWEEN(1,100)&lt;=75, 2, 3)),Datos1!$B$62:$C$64,2,FALSE)</f>
        <v>Contract Manufacturing</v>
      </c>
      <c r="E168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82" s="1" t="str">
        <f>VLOOKUP(B1682,Datos1!$F$1:$H$52,2,FALSE)</f>
        <v>Virginia</v>
      </c>
      <c r="G1682" s="8">
        <f t="shared" ca="1" si="214"/>
        <v>1411666</v>
      </c>
      <c r="H1682" s="8">
        <f t="shared" ca="1" si="215"/>
        <v>451733.12</v>
      </c>
      <c r="I1682" s="9">
        <f t="shared" ca="1" si="208"/>
        <v>0.32</v>
      </c>
      <c r="J1682" s="1" t="str">
        <f t="shared" si="209"/>
        <v>August</v>
      </c>
      <c r="K1682" s="1">
        <f t="shared" si="210"/>
        <v>8</v>
      </c>
      <c r="L1682" s="1" t="str">
        <f t="shared" si="211"/>
        <v>2023</v>
      </c>
      <c r="M1682" s="1">
        <f t="shared" si="212"/>
        <v>33</v>
      </c>
      <c r="N1682" s="10">
        <f t="shared" si="213"/>
        <v>3</v>
      </c>
    </row>
    <row r="1683" spans="1:14" x14ac:dyDescent="0.25">
      <c r="A1683" s="7">
        <v>45147</v>
      </c>
      <c r="B1683" s="1" t="s">
        <v>12</v>
      </c>
      <c r="C1683" s="1" t="str">
        <f>VLOOKUP(B1683,Datos1!$F$1:$H$52,3,FALSE)</f>
        <v>Corporation</v>
      </c>
      <c r="D1683" s="1" t="str">
        <f ca="1">VLOOKUP(IF(RANDBETWEEN(1,100)&lt;=60, 1, IF(RANDBETWEEN(1,100)&lt;=75, 2, 3)),Datos1!$B$62:$C$64,2,FALSE)</f>
        <v>Contract Manufacturing</v>
      </c>
      <c r="E1683" s="1" t="str">
        <f ca="1">VLOOKUP(IF(RANDBETWEEN(1,100)&lt;=70, 1, IF(RANDBETWEEN(1,100)&lt;=70+10, 2, IF(RANDBETWEEN(1,100)&lt;=70+10+10, 3, IF(RANDBETWEEN(1,100)&lt;=70+10+10+10, 4, 5)))),Datos1!$B$66:$C$70,2,FALSE)</f>
        <v>Paid</v>
      </c>
      <c r="F1683" s="1" t="str">
        <f>VLOOKUP(B1683,Datos1!$F$1:$H$52,2,FALSE)</f>
        <v>Washington</v>
      </c>
      <c r="G1683" s="8">
        <f t="shared" ca="1" si="214"/>
        <v>1441175</v>
      </c>
      <c r="H1683" s="8">
        <f t="shared" ca="1" si="215"/>
        <v>547646.5</v>
      </c>
      <c r="I1683" s="9">
        <f t="shared" ca="1" si="208"/>
        <v>0.38</v>
      </c>
      <c r="J1683" s="1" t="str">
        <f t="shared" si="209"/>
        <v>August</v>
      </c>
      <c r="K1683" s="1">
        <f t="shared" si="210"/>
        <v>8</v>
      </c>
      <c r="L1683" s="1" t="str">
        <f t="shared" si="211"/>
        <v>2023</v>
      </c>
      <c r="M1683" s="1">
        <f t="shared" si="212"/>
        <v>33</v>
      </c>
      <c r="N1683" s="10">
        <f t="shared" si="213"/>
        <v>3</v>
      </c>
    </row>
    <row r="1684" spans="1:14" x14ac:dyDescent="0.25">
      <c r="A1684" s="7">
        <v>45148</v>
      </c>
      <c r="B1684" s="1" t="s">
        <v>31</v>
      </c>
      <c r="C1684" s="1" t="str">
        <f>VLOOKUP(B1684,Datos1!$F$1:$H$52,3,FALSE)</f>
        <v>Small business</v>
      </c>
      <c r="D1684" s="1" t="str">
        <f ca="1">VLOOKUP(IF(RANDBETWEEN(1,100)&lt;=60, 1, IF(RANDBETWEEN(1,100)&lt;=75, 2, 3)),Datos1!$B$62:$C$64,2,FALSE)</f>
        <v>Contract Manufacturing</v>
      </c>
      <c r="E1684" s="1" t="str">
        <f ca="1">VLOOKUP(IF(RANDBETWEEN(1,100)&lt;=70, 1, IF(RANDBETWEEN(1,100)&lt;=70+10, 2, IF(RANDBETWEEN(1,100)&lt;=70+10+10, 3, IF(RANDBETWEEN(1,100)&lt;=70+10+10+10, 4, 5)))),Datos1!$B$66:$C$70,2,FALSE)</f>
        <v>Paid</v>
      </c>
      <c r="F1684" s="1" t="str">
        <f>VLOOKUP(B1684,Datos1!$F$1:$H$52,2,FALSE)</f>
        <v>Georgia</v>
      </c>
      <c r="G1684" s="8">
        <f t="shared" ca="1" si="214"/>
        <v>216750</v>
      </c>
      <c r="H1684" s="8">
        <f t="shared" ca="1" si="215"/>
        <v>78030</v>
      </c>
      <c r="I1684" s="9">
        <f t="shared" ca="1" si="208"/>
        <v>0.36</v>
      </c>
      <c r="J1684" s="1" t="str">
        <f t="shared" si="209"/>
        <v>August</v>
      </c>
      <c r="K1684" s="1">
        <f t="shared" si="210"/>
        <v>8</v>
      </c>
      <c r="L1684" s="1" t="str">
        <f t="shared" si="211"/>
        <v>2023</v>
      </c>
      <c r="M1684" s="1">
        <f t="shared" si="212"/>
        <v>33</v>
      </c>
      <c r="N1684" s="10">
        <f t="shared" si="213"/>
        <v>3</v>
      </c>
    </row>
    <row r="1685" spans="1:14" x14ac:dyDescent="0.25">
      <c r="A1685" s="7">
        <v>45149</v>
      </c>
      <c r="B1685" s="1" t="s">
        <v>57</v>
      </c>
      <c r="C1685" s="1" t="str">
        <f>VLOOKUP(B1685,Datos1!$F$1:$H$52,3,FALSE)</f>
        <v>Small business</v>
      </c>
      <c r="D1685" s="1" t="str">
        <f ca="1">VLOOKUP(IF(RANDBETWEEN(1,100)&lt;=60, 1, IF(RANDBETWEEN(1,100)&lt;=75, 2, 3)),Datos1!$B$62:$C$64,2,FALSE)</f>
        <v>Contract Manufacturing</v>
      </c>
      <c r="E1685" s="1" t="str">
        <f ca="1">VLOOKUP(IF(RANDBETWEEN(1,100)&lt;=70, 1, IF(RANDBETWEEN(1,100)&lt;=70+10, 2, IF(RANDBETWEEN(1,100)&lt;=70+10+10, 3, IF(RANDBETWEEN(1,100)&lt;=70+10+10+10, 4, 5)))),Datos1!$B$66:$C$70,2,FALSE)</f>
        <v>Paid</v>
      </c>
      <c r="F1685" s="1" t="str">
        <f>VLOOKUP(B1685,Datos1!$F$1:$H$52,2,FALSE)</f>
        <v>Florida</v>
      </c>
      <c r="G1685" s="8">
        <f t="shared" ca="1" si="214"/>
        <v>112038</v>
      </c>
      <c r="H1685" s="8">
        <f t="shared" ca="1" si="215"/>
        <v>39213.299999999996</v>
      </c>
      <c r="I1685" s="9">
        <f t="shared" ca="1" si="208"/>
        <v>0.35</v>
      </c>
      <c r="J1685" s="1" t="str">
        <f t="shared" si="209"/>
        <v>August</v>
      </c>
      <c r="K1685" s="1">
        <f t="shared" si="210"/>
        <v>8</v>
      </c>
      <c r="L1685" s="1" t="str">
        <f t="shared" si="211"/>
        <v>2023</v>
      </c>
      <c r="M1685" s="1">
        <f t="shared" si="212"/>
        <v>33</v>
      </c>
      <c r="N1685" s="10">
        <f t="shared" si="213"/>
        <v>3</v>
      </c>
    </row>
    <row r="1686" spans="1:14" x14ac:dyDescent="0.25">
      <c r="A1686" s="7">
        <v>45150</v>
      </c>
      <c r="B1686" s="1" t="s">
        <v>30</v>
      </c>
      <c r="C1686" s="1" t="str">
        <f>VLOOKUP(B1686,Datos1!$F$1:$H$52,3,FALSE)</f>
        <v>Medium-sized business</v>
      </c>
      <c r="D1686" s="1" t="str">
        <f ca="1">VLOOKUP(IF(RANDBETWEEN(1,100)&lt;=60, 1, IF(RANDBETWEEN(1,100)&lt;=75, 2, 3)),Datos1!$B$62:$C$64,2,FALSE)</f>
        <v>FMCG</v>
      </c>
      <c r="E168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86" s="1" t="str">
        <f>VLOOKUP(B1686,Datos1!$F$1:$H$52,2,FALSE)</f>
        <v>Washington</v>
      </c>
      <c r="G1686" s="8">
        <f t="shared" ca="1" si="214"/>
        <v>259251</v>
      </c>
      <c r="H1686" s="8">
        <f t="shared" ca="1" si="215"/>
        <v>129625.5</v>
      </c>
      <c r="I1686" s="9">
        <f t="shared" ca="1" si="208"/>
        <v>0.5</v>
      </c>
      <c r="J1686" s="1" t="str">
        <f t="shared" si="209"/>
        <v>August</v>
      </c>
      <c r="K1686" s="1">
        <f t="shared" si="210"/>
        <v>8</v>
      </c>
      <c r="L1686" s="1" t="str">
        <f t="shared" si="211"/>
        <v>2023</v>
      </c>
      <c r="M1686" s="1">
        <f t="shared" si="212"/>
        <v>33</v>
      </c>
      <c r="N1686" s="10">
        <f t="shared" si="213"/>
        <v>3</v>
      </c>
    </row>
    <row r="1687" spans="1:14" x14ac:dyDescent="0.25">
      <c r="A1687" s="7">
        <v>45151</v>
      </c>
      <c r="B1687" s="1" t="s">
        <v>23</v>
      </c>
      <c r="C1687" s="1" t="str">
        <f>VLOOKUP(B1687,Datos1!$F$1:$H$52,3,FALSE)</f>
        <v>Corporation</v>
      </c>
      <c r="D1687" s="1" t="str">
        <f ca="1">VLOOKUP(IF(RANDBETWEEN(1,100)&lt;=60, 1, IF(RANDBETWEEN(1,100)&lt;=75, 2, 3)),Datos1!$B$62:$C$64,2,FALSE)</f>
        <v>FMCG</v>
      </c>
      <c r="E1687" s="1" t="str">
        <f ca="1">VLOOKUP(IF(RANDBETWEEN(1,100)&lt;=70, 1, IF(RANDBETWEEN(1,100)&lt;=70+10, 2, IF(RANDBETWEEN(1,100)&lt;=70+10+10, 3, IF(RANDBETWEEN(1,100)&lt;=70+10+10+10, 4, 5)))),Datos1!$B$66:$C$70,2,FALSE)</f>
        <v>Paid</v>
      </c>
      <c r="F1687" s="1" t="str">
        <f>VLOOKUP(B1687,Datos1!$F$1:$H$52,2,FALSE)</f>
        <v>Nueva Jersey</v>
      </c>
      <c r="G1687" s="8">
        <f t="shared" ca="1" si="214"/>
        <v>615340</v>
      </c>
      <c r="H1687" s="8">
        <f t="shared" ca="1" si="215"/>
        <v>239982.6</v>
      </c>
      <c r="I1687" s="9">
        <f t="shared" ca="1" si="208"/>
        <v>0.39</v>
      </c>
      <c r="J1687" s="1" t="str">
        <f t="shared" si="209"/>
        <v>August</v>
      </c>
      <c r="K1687" s="1">
        <f t="shared" si="210"/>
        <v>8</v>
      </c>
      <c r="L1687" s="1" t="str">
        <f t="shared" si="211"/>
        <v>2023</v>
      </c>
      <c r="M1687" s="1">
        <f t="shared" si="212"/>
        <v>33</v>
      </c>
      <c r="N1687" s="10">
        <f t="shared" si="213"/>
        <v>3</v>
      </c>
    </row>
    <row r="1688" spans="1:14" x14ac:dyDescent="0.25">
      <c r="A1688" s="7">
        <v>45152</v>
      </c>
      <c r="B1688" s="1" t="s">
        <v>29</v>
      </c>
      <c r="C1688" s="1" t="str">
        <f>VLOOKUP(B1688,Datos1!$F$1:$H$52,3,FALSE)</f>
        <v>Corporation</v>
      </c>
      <c r="D1688" s="1" t="str">
        <f ca="1">VLOOKUP(IF(RANDBETWEEN(1,100)&lt;=60, 1, IF(RANDBETWEEN(1,100)&lt;=75, 2, 3)),Datos1!$B$62:$C$64,2,FALSE)</f>
        <v>Industrial cereal products</v>
      </c>
      <c r="E168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88" s="1" t="str">
        <f>VLOOKUP(B1688,Datos1!$F$1:$H$52,2,FALSE)</f>
        <v>Florida</v>
      </c>
      <c r="G1688" s="8">
        <f t="shared" ca="1" si="214"/>
        <v>559060</v>
      </c>
      <c r="H1688" s="8">
        <f t="shared" ca="1" si="215"/>
        <v>122993.2</v>
      </c>
      <c r="I1688" s="9">
        <f t="shared" ca="1" si="208"/>
        <v>0.22</v>
      </c>
      <c r="J1688" s="1" t="str">
        <f t="shared" si="209"/>
        <v>August</v>
      </c>
      <c r="K1688" s="1">
        <f t="shared" si="210"/>
        <v>8</v>
      </c>
      <c r="L1688" s="1" t="str">
        <f t="shared" si="211"/>
        <v>2023</v>
      </c>
      <c r="M1688" s="1">
        <f t="shared" si="212"/>
        <v>34</v>
      </c>
      <c r="N1688" s="10">
        <f t="shared" si="213"/>
        <v>3</v>
      </c>
    </row>
    <row r="1689" spans="1:14" x14ac:dyDescent="0.25">
      <c r="A1689" s="7">
        <v>45153</v>
      </c>
      <c r="B1689" s="1" t="s">
        <v>12</v>
      </c>
      <c r="C1689" s="1" t="str">
        <f>VLOOKUP(B1689,Datos1!$F$1:$H$52,3,FALSE)</f>
        <v>Corporation</v>
      </c>
      <c r="D1689" s="1" t="str">
        <f ca="1">VLOOKUP(IF(RANDBETWEEN(1,100)&lt;=60, 1, IF(RANDBETWEEN(1,100)&lt;=75, 2, 3)),Datos1!$B$62:$C$64,2,FALSE)</f>
        <v>FMCG</v>
      </c>
      <c r="E1689" s="1" t="str">
        <f ca="1">VLOOKUP(IF(RANDBETWEEN(1,100)&lt;=70, 1, IF(RANDBETWEEN(1,100)&lt;=70+10, 2, IF(RANDBETWEEN(1,100)&lt;=70+10+10, 3, IF(RANDBETWEEN(1,100)&lt;=70+10+10+10, 4, 5)))),Datos1!$B$66:$C$70,2,FALSE)</f>
        <v>Paid</v>
      </c>
      <c r="F1689" s="1" t="str">
        <f>VLOOKUP(B1689,Datos1!$F$1:$H$52,2,FALSE)</f>
        <v>Washington</v>
      </c>
      <c r="G1689" s="8">
        <f t="shared" ca="1" si="214"/>
        <v>1568250</v>
      </c>
      <c r="H1689" s="8">
        <f t="shared" ca="1" si="215"/>
        <v>862537.50000000012</v>
      </c>
      <c r="I1689" s="9">
        <f t="shared" ca="1" si="208"/>
        <v>0.55000000000000004</v>
      </c>
      <c r="J1689" s="1" t="str">
        <f t="shared" si="209"/>
        <v>August</v>
      </c>
      <c r="K1689" s="1">
        <f t="shared" si="210"/>
        <v>8</v>
      </c>
      <c r="L1689" s="1" t="str">
        <f t="shared" si="211"/>
        <v>2023</v>
      </c>
      <c r="M1689" s="1">
        <f t="shared" si="212"/>
        <v>34</v>
      </c>
      <c r="N1689" s="10">
        <f t="shared" si="213"/>
        <v>3</v>
      </c>
    </row>
    <row r="1690" spans="1:14" x14ac:dyDescent="0.25">
      <c r="A1690" s="7">
        <v>45154</v>
      </c>
      <c r="B1690" s="1" t="s">
        <v>39</v>
      </c>
      <c r="C1690" s="1" t="str">
        <f>VLOOKUP(B1690,Datos1!$F$1:$H$52,3,FALSE)</f>
        <v>Corporation</v>
      </c>
      <c r="D1690" s="1" t="str">
        <f ca="1">VLOOKUP(IF(RANDBETWEEN(1,100)&lt;=60, 1, IF(RANDBETWEEN(1,100)&lt;=75, 2, 3)),Datos1!$B$62:$C$64,2,FALSE)</f>
        <v>Contract Manufacturing</v>
      </c>
      <c r="E169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90" s="1" t="str">
        <f>VLOOKUP(B1690,Datos1!$F$1:$H$52,2,FALSE)</f>
        <v>Misuri</v>
      </c>
      <c r="G1690" s="8">
        <f t="shared" ca="1" si="214"/>
        <v>1374391</v>
      </c>
      <c r="H1690" s="8">
        <f t="shared" ca="1" si="215"/>
        <v>412317.3</v>
      </c>
      <c r="I1690" s="9">
        <f t="shared" ca="1" si="208"/>
        <v>0.3</v>
      </c>
      <c r="J1690" s="1" t="str">
        <f t="shared" si="209"/>
        <v>August</v>
      </c>
      <c r="K1690" s="1">
        <f t="shared" si="210"/>
        <v>8</v>
      </c>
      <c r="L1690" s="1" t="str">
        <f t="shared" si="211"/>
        <v>2023</v>
      </c>
      <c r="M1690" s="1">
        <f t="shared" si="212"/>
        <v>34</v>
      </c>
      <c r="N1690" s="10">
        <f t="shared" si="213"/>
        <v>3</v>
      </c>
    </row>
    <row r="1691" spans="1:14" x14ac:dyDescent="0.25">
      <c r="A1691" s="7">
        <v>45155</v>
      </c>
      <c r="B1691" s="1" t="s">
        <v>22</v>
      </c>
      <c r="C1691" s="1" t="str">
        <f>VLOOKUP(B1691,Datos1!$F$1:$H$52,3,FALSE)</f>
        <v>Corporation</v>
      </c>
      <c r="D1691" s="1" t="str">
        <f ca="1">VLOOKUP(IF(RANDBETWEEN(1,100)&lt;=60, 1, IF(RANDBETWEEN(1,100)&lt;=75, 2, 3)),Datos1!$B$62:$C$64,2,FALSE)</f>
        <v>Contract Manufacturing</v>
      </c>
      <c r="E169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691" s="1" t="str">
        <f>VLOOKUP(B1691,Datos1!$F$1:$H$52,2,FALSE)</f>
        <v>Míchigan</v>
      </c>
      <c r="G1691" s="8">
        <f t="shared" ca="1" si="214"/>
        <v>1039924</v>
      </c>
      <c r="H1691" s="8">
        <f t="shared" ca="1" si="215"/>
        <v>301577.95999999996</v>
      </c>
      <c r="I1691" s="9">
        <f t="shared" ca="1" si="208"/>
        <v>0.28999999999999998</v>
      </c>
      <c r="J1691" s="1" t="str">
        <f t="shared" si="209"/>
        <v>August</v>
      </c>
      <c r="K1691" s="1">
        <f t="shared" si="210"/>
        <v>8</v>
      </c>
      <c r="L1691" s="1" t="str">
        <f t="shared" si="211"/>
        <v>2023</v>
      </c>
      <c r="M1691" s="1">
        <f t="shared" si="212"/>
        <v>34</v>
      </c>
      <c r="N1691" s="10">
        <f t="shared" si="213"/>
        <v>3</v>
      </c>
    </row>
    <row r="1692" spans="1:14" x14ac:dyDescent="0.25">
      <c r="A1692" s="7">
        <v>45156</v>
      </c>
      <c r="B1692" s="1" t="s">
        <v>6</v>
      </c>
      <c r="C1692" s="1" t="str">
        <f>VLOOKUP(B1692,Datos1!$F$1:$H$52,3,FALSE)</f>
        <v>Corporation</v>
      </c>
      <c r="D1692" s="1" t="str">
        <f ca="1">VLOOKUP(IF(RANDBETWEEN(1,100)&lt;=60, 1, IF(RANDBETWEEN(1,100)&lt;=75, 2, 3)),Datos1!$B$62:$C$64,2,FALSE)</f>
        <v>Contract Manufacturing</v>
      </c>
      <c r="E1692" s="1" t="str">
        <f ca="1">VLOOKUP(IF(RANDBETWEEN(1,100)&lt;=70, 1, IF(RANDBETWEEN(1,100)&lt;=70+10, 2, IF(RANDBETWEEN(1,100)&lt;=70+10+10, 3, IF(RANDBETWEEN(1,100)&lt;=70+10+10+10, 4, 5)))),Datos1!$B$66:$C$70,2,FALSE)</f>
        <v>Paid</v>
      </c>
      <c r="F1692" s="1" t="str">
        <f>VLOOKUP(B1692,Datos1!$F$1:$H$52,2,FALSE)</f>
        <v>Washington</v>
      </c>
      <c r="G1692" s="8">
        <f t="shared" ca="1" si="214"/>
        <v>1324504</v>
      </c>
      <c r="H1692" s="8">
        <f t="shared" ca="1" si="215"/>
        <v>357616.08</v>
      </c>
      <c r="I1692" s="9">
        <f t="shared" ca="1" si="208"/>
        <v>0.27</v>
      </c>
      <c r="J1692" s="1" t="str">
        <f t="shared" si="209"/>
        <v>August</v>
      </c>
      <c r="K1692" s="1">
        <f t="shared" si="210"/>
        <v>8</v>
      </c>
      <c r="L1692" s="1" t="str">
        <f t="shared" si="211"/>
        <v>2023</v>
      </c>
      <c r="M1692" s="1">
        <f t="shared" si="212"/>
        <v>34</v>
      </c>
      <c r="N1692" s="10">
        <f t="shared" si="213"/>
        <v>3</v>
      </c>
    </row>
    <row r="1693" spans="1:14" x14ac:dyDescent="0.25">
      <c r="A1693" s="7">
        <v>45157</v>
      </c>
      <c r="B1693" s="1" t="s">
        <v>49</v>
      </c>
      <c r="C1693" s="1" t="str">
        <f>VLOOKUP(B1693,Datos1!$F$1:$H$52,3,FALSE)</f>
        <v>Corporation</v>
      </c>
      <c r="D1693" s="1" t="str">
        <f ca="1">VLOOKUP(IF(RANDBETWEEN(1,100)&lt;=60, 1, IF(RANDBETWEEN(1,100)&lt;=75, 2, 3)),Datos1!$B$62:$C$64,2,FALSE)</f>
        <v>Contract Manufacturing</v>
      </c>
      <c r="E1693" s="1" t="str">
        <f ca="1">VLOOKUP(IF(RANDBETWEEN(1,100)&lt;=70, 1, IF(RANDBETWEEN(1,100)&lt;=70+10, 2, IF(RANDBETWEEN(1,100)&lt;=70+10+10, 3, IF(RANDBETWEEN(1,100)&lt;=70+10+10+10, 4, 5)))),Datos1!$B$66:$C$70,2,FALSE)</f>
        <v>Paid</v>
      </c>
      <c r="F1693" s="1" t="str">
        <f>VLOOKUP(B1693,Datos1!$F$1:$H$52,2,FALSE)</f>
        <v>Texas</v>
      </c>
      <c r="G1693" s="8">
        <f t="shared" ca="1" si="214"/>
        <v>1160220</v>
      </c>
      <c r="H1693" s="8">
        <f t="shared" ca="1" si="215"/>
        <v>255248.4</v>
      </c>
      <c r="I1693" s="9">
        <f t="shared" ca="1" si="208"/>
        <v>0.22</v>
      </c>
      <c r="J1693" s="1" t="str">
        <f t="shared" si="209"/>
        <v>August</v>
      </c>
      <c r="K1693" s="1">
        <f t="shared" si="210"/>
        <v>8</v>
      </c>
      <c r="L1693" s="1" t="str">
        <f t="shared" si="211"/>
        <v>2023</v>
      </c>
      <c r="M1693" s="1">
        <f t="shared" si="212"/>
        <v>34</v>
      </c>
      <c r="N1693" s="10">
        <f t="shared" si="213"/>
        <v>3</v>
      </c>
    </row>
    <row r="1694" spans="1:14" x14ac:dyDescent="0.25">
      <c r="A1694" s="7">
        <v>45158</v>
      </c>
      <c r="B1694" s="1" t="s">
        <v>16</v>
      </c>
      <c r="C1694" s="1" t="str">
        <f>VLOOKUP(B1694,Datos1!$F$1:$H$52,3,FALSE)</f>
        <v>Small business</v>
      </c>
      <c r="D1694" s="1" t="str">
        <f ca="1">VLOOKUP(IF(RANDBETWEEN(1,100)&lt;=60, 1, IF(RANDBETWEEN(1,100)&lt;=75, 2, 3)),Datos1!$B$62:$C$64,2,FALSE)</f>
        <v>FMCG</v>
      </c>
      <c r="E1694" s="1" t="str">
        <f ca="1">VLOOKUP(IF(RANDBETWEEN(1,100)&lt;=70, 1, IF(RANDBETWEEN(1,100)&lt;=70+10, 2, IF(RANDBETWEEN(1,100)&lt;=70+10+10, 3, IF(RANDBETWEEN(1,100)&lt;=70+10+10+10, 4, 5)))),Datos1!$B$66:$C$70,2,FALSE)</f>
        <v>Paid</v>
      </c>
      <c r="F1694" s="1" t="str">
        <f>VLOOKUP(B1694,Datos1!$F$1:$H$52,2,FALSE)</f>
        <v>Nueva Jersey</v>
      </c>
      <c r="G1694" s="8">
        <f t="shared" ca="1" si="214"/>
        <v>128892</v>
      </c>
      <c r="H1694" s="8">
        <f t="shared" ca="1" si="215"/>
        <v>77335.199999999997</v>
      </c>
      <c r="I1694" s="9">
        <f t="shared" ca="1" si="208"/>
        <v>0.6</v>
      </c>
      <c r="J1694" s="1" t="str">
        <f t="shared" si="209"/>
        <v>August</v>
      </c>
      <c r="K1694" s="1">
        <f t="shared" si="210"/>
        <v>8</v>
      </c>
      <c r="L1694" s="1" t="str">
        <f t="shared" si="211"/>
        <v>2023</v>
      </c>
      <c r="M1694" s="1">
        <f t="shared" si="212"/>
        <v>34</v>
      </c>
      <c r="N1694" s="10">
        <f t="shared" si="213"/>
        <v>3</v>
      </c>
    </row>
    <row r="1695" spans="1:14" x14ac:dyDescent="0.25">
      <c r="A1695" s="7">
        <v>45159</v>
      </c>
      <c r="B1695" s="1" t="s">
        <v>47</v>
      </c>
      <c r="C1695" s="1" t="str">
        <f>VLOOKUP(B1695,Datos1!$F$1:$H$52,3,FALSE)</f>
        <v>Medium-sized business</v>
      </c>
      <c r="D1695" s="1" t="str">
        <f ca="1">VLOOKUP(IF(RANDBETWEEN(1,100)&lt;=60, 1, IF(RANDBETWEEN(1,100)&lt;=75, 2, 3)),Datos1!$B$62:$C$64,2,FALSE)</f>
        <v>FMCG</v>
      </c>
      <c r="E1695" s="1" t="str">
        <f ca="1">VLOOKUP(IF(RANDBETWEEN(1,100)&lt;=70, 1, IF(RANDBETWEEN(1,100)&lt;=70+10, 2, IF(RANDBETWEEN(1,100)&lt;=70+10+10, 3, IF(RANDBETWEEN(1,100)&lt;=70+10+10+10, 4, 5)))),Datos1!$B$66:$C$70,2,FALSE)</f>
        <v>Paid</v>
      </c>
      <c r="F1695" s="1" t="str">
        <f>VLOOKUP(B1695,Datos1!$F$1:$H$52,2,FALSE)</f>
        <v>Misuri</v>
      </c>
      <c r="G1695" s="8">
        <f t="shared" ca="1" si="214"/>
        <v>359464</v>
      </c>
      <c r="H1695" s="8">
        <f t="shared" ca="1" si="215"/>
        <v>129407.03999999999</v>
      </c>
      <c r="I1695" s="9">
        <f t="shared" ca="1" si="208"/>
        <v>0.36</v>
      </c>
      <c r="J1695" s="1" t="str">
        <f t="shared" si="209"/>
        <v>August</v>
      </c>
      <c r="K1695" s="1">
        <f t="shared" si="210"/>
        <v>8</v>
      </c>
      <c r="L1695" s="1" t="str">
        <f t="shared" si="211"/>
        <v>2023</v>
      </c>
      <c r="M1695" s="1">
        <f t="shared" si="212"/>
        <v>35</v>
      </c>
      <c r="N1695" s="10">
        <f t="shared" si="213"/>
        <v>3</v>
      </c>
    </row>
    <row r="1696" spans="1:14" x14ac:dyDescent="0.25">
      <c r="A1696" s="7">
        <v>45160</v>
      </c>
      <c r="B1696" s="1" t="s">
        <v>35</v>
      </c>
      <c r="C1696" s="1" t="str">
        <f>VLOOKUP(B1696,Datos1!$F$1:$H$52,3,FALSE)</f>
        <v>Medium-sized business</v>
      </c>
      <c r="D1696" s="1" t="str">
        <f ca="1">VLOOKUP(IF(RANDBETWEEN(1,100)&lt;=60, 1, IF(RANDBETWEEN(1,100)&lt;=75, 2, 3)),Datos1!$B$62:$C$64,2,FALSE)</f>
        <v>FMCG</v>
      </c>
      <c r="E1696" s="1" t="str">
        <f ca="1">VLOOKUP(IF(RANDBETWEEN(1,100)&lt;=70, 1, IF(RANDBETWEEN(1,100)&lt;=70+10, 2, IF(RANDBETWEEN(1,100)&lt;=70+10+10, 3, IF(RANDBETWEEN(1,100)&lt;=70+10+10+10, 4, 5)))),Datos1!$B$66:$C$70,2,FALSE)</f>
        <v>Paid</v>
      </c>
      <c r="F1696" s="1" t="str">
        <f>VLOOKUP(B1696,Datos1!$F$1:$H$52,2,FALSE)</f>
        <v>Ohio</v>
      </c>
      <c r="G1696" s="8">
        <f t="shared" ca="1" si="214"/>
        <v>491992</v>
      </c>
      <c r="H1696" s="8">
        <f t="shared" ca="1" si="215"/>
        <v>275515.52000000002</v>
      </c>
      <c r="I1696" s="9">
        <f t="shared" ca="1" si="208"/>
        <v>0.56000000000000005</v>
      </c>
      <c r="J1696" s="1" t="str">
        <f t="shared" si="209"/>
        <v>August</v>
      </c>
      <c r="K1696" s="1">
        <f t="shared" si="210"/>
        <v>8</v>
      </c>
      <c r="L1696" s="1" t="str">
        <f t="shared" si="211"/>
        <v>2023</v>
      </c>
      <c r="M1696" s="1">
        <f t="shared" si="212"/>
        <v>35</v>
      </c>
      <c r="N1696" s="10">
        <f t="shared" si="213"/>
        <v>3</v>
      </c>
    </row>
    <row r="1697" spans="1:14" x14ac:dyDescent="0.25">
      <c r="A1697" s="7">
        <v>45161</v>
      </c>
      <c r="B1697" s="1" t="s">
        <v>25</v>
      </c>
      <c r="C1697" s="1" t="str">
        <f>VLOOKUP(B1697,Datos1!$F$1:$H$52,3,FALSE)</f>
        <v>Corporation</v>
      </c>
      <c r="D1697" s="1" t="str">
        <f ca="1">VLOOKUP(IF(RANDBETWEEN(1,100)&lt;=60, 1, IF(RANDBETWEEN(1,100)&lt;=75, 2, 3)),Datos1!$B$62:$C$64,2,FALSE)</f>
        <v>FMCG</v>
      </c>
      <c r="E1697" s="1" t="str">
        <f ca="1">VLOOKUP(IF(RANDBETWEEN(1,100)&lt;=70, 1, IF(RANDBETWEEN(1,100)&lt;=70+10, 2, IF(RANDBETWEEN(1,100)&lt;=70+10+10, 3, IF(RANDBETWEEN(1,100)&lt;=70+10+10+10, 4, 5)))),Datos1!$B$66:$C$70,2,FALSE)</f>
        <v>Paid</v>
      </c>
      <c r="F1697" s="1" t="str">
        <f>VLOOKUP(B1697,Datos1!$F$1:$H$52,2,FALSE)</f>
        <v>Míchigan</v>
      </c>
      <c r="G1697" s="8">
        <f t="shared" ca="1" si="214"/>
        <v>756902</v>
      </c>
      <c r="H1697" s="8">
        <f t="shared" ca="1" si="215"/>
        <v>310329.82</v>
      </c>
      <c r="I1697" s="9">
        <f t="shared" ca="1" si="208"/>
        <v>0.41</v>
      </c>
      <c r="J1697" s="1" t="str">
        <f t="shared" si="209"/>
        <v>August</v>
      </c>
      <c r="K1697" s="1">
        <f t="shared" si="210"/>
        <v>8</v>
      </c>
      <c r="L1697" s="1" t="str">
        <f t="shared" si="211"/>
        <v>2023</v>
      </c>
      <c r="M1697" s="1">
        <f t="shared" si="212"/>
        <v>35</v>
      </c>
      <c r="N1697" s="10">
        <f t="shared" si="213"/>
        <v>3</v>
      </c>
    </row>
    <row r="1698" spans="1:14" x14ac:dyDescent="0.25">
      <c r="A1698" s="7">
        <v>45162</v>
      </c>
      <c r="B1698" s="1" t="s">
        <v>16</v>
      </c>
      <c r="C1698" s="1" t="str">
        <f>VLOOKUP(B1698,Datos1!$F$1:$H$52,3,FALSE)</f>
        <v>Small business</v>
      </c>
      <c r="D1698" s="1" t="str">
        <f ca="1">VLOOKUP(IF(RANDBETWEEN(1,100)&lt;=60, 1, IF(RANDBETWEEN(1,100)&lt;=75, 2, 3)),Datos1!$B$62:$C$64,2,FALSE)</f>
        <v>FMCG</v>
      </c>
      <c r="E1698" s="1" t="str">
        <f ca="1">VLOOKUP(IF(RANDBETWEEN(1,100)&lt;=70, 1, IF(RANDBETWEEN(1,100)&lt;=70+10, 2, IF(RANDBETWEEN(1,100)&lt;=70+10+10, 3, IF(RANDBETWEEN(1,100)&lt;=70+10+10+10, 4, 5)))),Datos1!$B$66:$C$70,2,FALSE)</f>
        <v>Paid</v>
      </c>
      <c r="F1698" s="1" t="str">
        <f>VLOOKUP(B1698,Datos1!$F$1:$H$52,2,FALSE)</f>
        <v>Nueva Jersey</v>
      </c>
      <c r="G1698" s="8">
        <f t="shared" ca="1" si="214"/>
        <v>244898</v>
      </c>
      <c r="H1698" s="8">
        <f t="shared" ca="1" si="215"/>
        <v>132244.92000000001</v>
      </c>
      <c r="I1698" s="9">
        <f t="shared" ca="1" si="208"/>
        <v>0.54</v>
      </c>
      <c r="J1698" s="1" t="str">
        <f t="shared" si="209"/>
        <v>August</v>
      </c>
      <c r="K1698" s="1">
        <f t="shared" si="210"/>
        <v>8</v>
      </c>
      <c r="L1698" s="1" t="str">
        <f t="shared" si="211"/>
        <v>2023</v>
      </c>
      <c r="M1698" s="1">
        <f t="shared" si="212"/>
        <v>35</v>
      </c>
      <c r="N1698" s="10">
        <f t="shared" si="213"/>
        <v>3</v>
      </c>
    </row>
    <row r="1699" spans="1:14" x14ac:dyDescent="0.25">
      <c r="A1699" s="7">
        <v>45163</v>
      </c>
      <c r="B1699" s="1" t="s">
        <v>35</v>
      </c>
      <c r="C1699" s="1" t="str">
        <f>VLOOKUP(B1699,Datos1!$F$1:$H$52,3,FALSE)</f>
        <v>Medium-sized business</v>
      </c>
      <c r="D1699" s="1" t="str">
        <f ca="1">VLOOKUP(IF(RANDBETWEEN(1,100)&lt;=60, 1, IF(RANDBETWEEN(1,100)&lt;=75, 2, 3)),Datos1!$B$62:$C$64,2,FALSE)</f>
        <v>FMCG</v>
      </c>
      <c r="E1699" s="1" t="str">
        <f ca="1">VLOOKUP(IF(RANDBETWEEN(1,100)&lt;=70, 1, IF(RANDBETWEEN(1,100)&lt;=70+10, 2, IF(RANDBETWEEN(1,100)&lt;=70+10+10, 3, IF(RANDBETWEEN(1,100)&lt;=70+10+10+10, 4, 5)))),Datos1!$B$66:$C$70,2,FALSE)</f>
        <v>Paid</v>
      </c>
      <c r="F1699" s="1" t="str">
        <f>VLOOKUP(B1699,Datos1!$F$1:$H$52,2,FALSE)</f>
        <v>Ohio</v>
      </c>
      <c r="G1699" s="8">
        <f t="shared" ca="1" si="214"/>
        <v>345315</v>
      </c>
      <c r="H1699" s="8">
        <f t="shared" ca="1" si="215"/>
        <v>207189</v>
      </c>
      <c r="I1699" s="9">
        <f t="shared" ca="1" si="208"/>
        <v>0.6</v>
      </c>
      <c r="J1699" s="1" t="str">
        <f t="shared" si="209"/>
        <v>August</v>
      </c>
      <c r="K1699" s="1">
        <f t="shared" si="210"/>
        <v>8</v>
      </c>
      <c r="L1699" s="1" t="str">
        <f t="shared" si="211"/>
        <v>2023</v>
      </c>
      <c r="M1699" s="1">
        <f t="shared" si="212"/>
        <v>35</v>
      </c>
      <c r="N1699" s="10">
        <f t="shared" si="213"/>
        <v>3</v>
      </c>
    </row>
    <row r="1700" spans="1:14" x14ac:dyDescent="0.25">
      <c r="A1700" s="7">
        <v>45164</v>
      </c>
      <c r="B1700" s="1" t="s">
        <v>56</v>
      </c>
      <c r="C1700" s="1" t="str">
        <f>VLOOKUP(B1700,Datos1!$F$1:$H$52,3,FALSE)</f>
        <v>Small business</v>
      </c>
      <c r="D1700" s="1" t="str">
        <f ca="1">VLOOKUP(IF(RANDBETWEEN(1,100)&lt;=60, 1, IF(RANDBETWEEN(1,100)&lt;=75, 2, 3)),Datos1!$B$62:$C$64,2,FALSE)</f>
        <v>FMCG</v>
      </c>
      <c r="E1700" s="1" t="str">
        <f ca="1">VLOOKUP(IF(RANDBETWEEN(1,100)&lt;=70, 1, IF(RANDBETWEEN(1,100)&lt;=70+10, 2, IF(RANDBETWEEN(1,100)&lt;=70+10+10, 3, IF(RANDBETWEEN(1,100)&lt;=70+10+10+10, 4, 5)))),Datos1!$B$66:$C$70,2,FALSE)</f>
        <v>Paid</v>
      </c>
      <c r="F1700" s="1" t="str">
        <f>VLOOKUP(B1700,Datos1!$F$1:$H$52,2,FALSE)</f>
        <v>Illinois</v>
      </c>
      <c r="G1700" s="8">
        <f t="shared" ca="1" si="214"/>
        <v>230675</v>
      </c>
      <c r="H1700" s="8">
        <f t="shared" ca="1" si="215"/>
        <v>103803.75</v>
      </c>
      <c r="I1700" s="9">
        <f t="shared" ca="1" si="208"/>
        <v>0.45</v>
      </c>
      <c r="J1700" s="1" t="str">
        <f t="shared" si="209"/>
        <v>August</v>
      </c>
      <c r="K1700" s="1">
        <f t="shared" si="210"/>
        <v>8</v>
      </c>
      <c r="L1700" s="1" t="str">
        <f t="shared" si="211"/>
        <v>2023</v>
      </c>
      <c r="M1700" s="1">
        <f t="shared" si="212"/>
        <v>35</v>
      </c>
      <c r="N1700" s="10">
        <f t="shared" si="213"/>
        <v>3</v>
      </c>
    </row>
    <row r="1701" spans="1:14" x14ac:dyDescent="0.25">
      <c r="A1701" s="7">
        <v>45165</v>
      </c>
      <c r="B1701" s="1" t="s">
        <v>16</v>
      </c>
      <c r="C1701" s="1" t="str">
        <f>VLOOKUP(B1701,Datos1!$F$1:$H$52,3,FALSE)</f>
        <v>Small business</v>
      </c>
      <c r="D1701" s="1" t="str">
        <f ca="1">VLOOKUP(IF(RANDBETWEEN(1,100)&lt;=60, 1, IF(RANDBETWEEN(1,100)&lt;=75, 2, 3)),Datos1!$B$62:$C$64,2,FALSE)</f>
        <v>Contract Manufacturing</v>
      </c>
      <c r="E1701" s="1" t="str">
        <f ca="1">VLOOKUP(IF(RANDBETWEEN(1,100)&lt;=70, 1, IF(RANDBETWEEN(1,100)&lt;=70+10, 2, IF(RANDBETWEEN(1,100)&lt;=70+10+10, 3, IF(RANDBETWEEN(1,100)&lt;=70+10+10+10, 4, 5)))),Datos1!$B$66:$C$70,2,FALSE)</f>
        <v>Paid</v>
      </c>
      <c r="F1701" s="1" t="str">
        <f>VLOOKUP(B1701,Datos1!$F$1:$H$52,2,FALSE)</f>
        <v>Nueva Jersey</v>
      </c>
      <c r="G1701" s="8">
        <f t="shared" ca="1" si="214"/>
        <v>96041</v>
      </c>
      <c r="H1701" s="8">
        <f t="shared" ca="1" si="215"/>
        <v>21129.02</v>
      </c>
      <c r="I1701" s="9">
        <f t="shared" ca="1" si="208"/>
        <v>0.22</v>
      </c>
      <c r="J1701" s="1" t="str">
        <f t="shared" si="209"/>
        <v>August</v>
      </c>
      <c r="K1701" s="1">
        <f t="shared" si="210"/>
        <v>8</v>
      </c>
      <c r="L1701" s="1" t="str">
        <f t="shared" si="211"/>
        <v>2023</v>
      </c>
      <c r="M1701" s="1">
        <f t="shared" si="212"/>
        <v>35</v>
      </c>
      <c r="N1701" s="10">
        <f t="shared" si="213"/>
        <v>3</v>
      </c>
    </row>
    <row r="1702" spans="1:14" x14ac:dyDescent="0.25">
      <c r="A1702" s="7">
        <v>45166</v>
      </c>
      <c r="B1702" s="1" t="s">
        <v>12</v>
      </c>
      <c r="C1702" s="1" t="str">
        <f>VLOOKUP(B1702,Datos1!$F$1:$H$52,3,FALSE)</f>
        <v>Corporation</v>
      </c>
      <c r="D1702" s="1" t="str">
        <f ca="1">VLOOKUP(IF(RANDBETWEEN(1,100)&lt;=60, 1, IF(RANDBETWEEN(1,100)&lt;=75, 2, 3)),Datos1!$B$62:$C$64,2,FALSE)</f>
        <v>Contract Manufacturing</v>
      </c>
      <c r="E1702" s="1" t="str">
        <f ca="1">VLOOKUP(IF(RANDBETWEEN(1,100)&lt;=70, 1, IF(RANDBETWEEN(1,100)&lt;=70+10, 2, IF(RANDBETWEEN(1,100)&lt;=70+10+10, 3, IF(RANDBETWEEN(1,100)&lt;=70+10+10+10, 4, 5)))),Datos1!$B$66:$C$70,2,FALSE)</f>
        <v>Paid</v>
      </c>
      <c r="F1702" s="1" t="str">
        <f>VLOOKUP(B1702,Datos1!$F$1:$H$52,2,FALSE)</f>
        <v>Washington</v>
      </c>
      <c r="G1702" s="8">
        <f t="shared" ca="1" si="214"/>
        <v>507978</v>
      </c>
      <c r="H1702" s="8">
        <f t="shared" ca="1" si="215"/>
        <v>198111.42</v>
      </c>
      <c r="I1702" s="9">
        <f t="shared" ca="1" si="208"/>
        <v>0.39</v>
      </c>
      <c r="J1702" s="1" t="str">
        <f t="shared" si="209"/>
        <v>August</v>
      </c>
      <c r="K1702" s="1">
        <f t="shared" si="210"/>
        <v>8</v>
      </c>
      <c r="L1702" s="1" t="str">
        <f t="shared" si="211"/>
        <v>2023</v>
      </c>
      <c r="M1702" s="1">
        <f t="shared" si="212"/>
        <v>36</v>
      </c>
      <c r="N1702" s="10">
        <f t="shared" si="213"/>
        <v>3</v>
      </c>
    </row>
    <row r="1703" spans="1:14" x14ac:dyDescent="0.25">
      <c r="A1703" s="7">
        <v>45167</v>
      </c>
      <c r="B1703" s="1" t="s">
        <v>58</v>
      </c>
      <c r="C1703" s="1" t="str">
        <f>VLOOKUP(B1703,Datos1!$F$1:$H$52,3,FALSE)</f>
        <v>Corporation</v>
      </c>
      <c r="D1703" s="1" t="str">
        <f ca="1">VLOOKUP(IF(RANDBETWEEN(1,100)&lt;=60, 1, IF(RANDBETWEEN(1,100)&lt;=75, 2, 3)),Datos1!$B$62:$C$64,2,FALSE)</f>
        <v>Contract Manufacturing</v>
      </c>
      <c r="E1703" s="1" t="str">
        <f ca="1">VLOOKUP(IF(RANDBETWEEN(1,100)&lt;=70, 1, IF(RANDBETWEEN(1,100)&lt;=70+10, 2, IF(RANDBETWEEN(1,100)&lt;=70+10+10, 3, IF(RANDBETWEEN(1,100)&lt;=70+10+10+10, 4, 5)))),Datos1!$B$66:$C$70,2,FALSE)</f>
        <v>Paid</v>
      </c>
      <c r="F1703" s="1" t="str">
        <f>VLOOKUP(B1703,Datos1!$F$1:$H$52,2,FALSE)</f>
        <v>Míchigan</v>
      </c>
      <c r="G1703" s="8">
        <f t="shared" ca="1" si="214"/>
        <v>1050254</v>
      </c>
      <c r="H1703" s="8">
        <f t="shared" ca="1" si="215"/>
        <v>325578.74</v>
      </c>
      <c r="I1703" s="9">
        <f t="shared" ca="1" si="208"/>
        <v>0.31</v>
      </c>
      <c r="J1703" s="1" t="str">
        <f t="shared" si="209"/>
        <v>August</v>
      </c>
      <c r="K1703" s="1">
        <f t="shared" si="210"/>
        <v>8</v>
      </c>
      <c r="L1703" s="1" t="str">
        <f t="shared" si="211"/>
        <v>2023</v>
      </c>
      <c r="M1703" s="1">
        <f t="shared" si="212"/>
        <v>36</v>
      </c>
      <c r="N1703" s="10">
        <f t="shared" si="213"/>
        <v>3</v>
      </c>
    </row>
    <row r="1704" spans="1:14" x14ac:dyDescent="0.25">
      <c r="A1704" s="7">
        <v>45168</v>
      </c>
      <c r="B1704" s="1" t="s">
        <v>55</v>
      </c>
      <c r="C1704" s="1" t="str">
        <f>VLOOKUP(B1704,Datos1!$F$1:$H$52,3,FALSE)</f>
        <v>Medium-sized business</v>
      </c>
      <c r="D1704" s="1" t="str">
        <f ca="1">VLOOKUP(IF(RANDBETWEEN(1,100)&lt;=60, 1, IF(RANDBETWEEN(1,100)&lt;=75, 2, 3)),Datos1!$B$62:$C$64,2,FALSE)</f>
        <v>FMCG</v>
      </c>
      <c r="E1704" s="1" t="str">
        <f ca="1">VLOOKUP(IF(RANDBETWEEN(1,100)&lt;=70, 1, IF(RANDBETWEEN(1,100)&lt;=70+10, 2, IF(RANDBETWEEN(1,100)&lt;=70+10+10, 3, IF(RANDBETWEEN(1,100)&lt;=70+10+10+10, 4, 5)))),Datos1!$B$66:$C$70,2,FALSE)</f>
        <v>Paid</v>
      </c>
      <c r="F1704" s="1" t="str">
        <f>VLOOKUP(B1704,Datos1!$F$1:$H$52,2,FALSE)</f>
        <v>Pensilvania</v>
      </c>
      <c r="G1704" s="8">
        <f t="shared" ca="1" si="214"/>
        <v>296926</v>
      </c>
      <c r="H1704" s="8">
        <f t="shared" ca="1" si="215"/>
        <v>133616.70000000001</v>
      </c>
      <c r="I1704" s="9">
        <f t="shared" ca="1" si="208"/>
        <v>0.45</v>
      </c>
      <c r="J1704" s="1" t="str">
        <f t="shared" si="209"/>
        <v>August</v>
      </c>
      <c r="K1704" s="1">
        <f t="shared" si="210"/>
        <v>8</v>
      </c>
      <c r="L1704" s="1" t="str">
        <f t="shared" si="211"/>
        <v>2023</v>
      </c>
      <c r="M1704" s="1">
        <f t="shared" si="212"/>
        <v>36</v>
      </c>
      <c r="N1704" s="10">
        <f t="shared" si="213"/>
        <v>3</v>
      </c>
    </row>
    <row r="1705" spans="1:14" x14ac:dyDescent="0.25">
      <c r="A1705" s="7">
        <v>45169</v>
      </c>
      <c r="B1705" s="1" t="s">
        <v>51</v>
      </c>
      <c r="C1705" s="1" t="str">
        <f>VLOOKUP(B1705,Datos1!$F$1:$H$52,3,FALSE)</f>
        <v>Corporation</v>
      </c>
      <c r="D1705" s="1" t="str">
        <f ca="1">VLOOKUP(IF(RANDBETWEEN(1,100)&lt;=60, 1, IF(RANDBETWEEN(1,100)&lt;=75, 2, 3)),Datos1!$B$62:$C$64,2,FALSE)</f>
        <v>Contract Manufacturing</v>
      </c>
      <c r="E170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05" s="1" t="str">
        <f>VLOOKUP(B1705,Datos1!$F$1:$H$52,2,FALSE)</f>
        <v>California</v>
      </c>
      <c r="G1705" s="8">
        <f t="shared" ca="1" si="214"/>
        <v>1254970</v>
      </c>
      <c r="H1705" s="8">
        <f t="shared" ca="1" si="215"/>
        <v>288643.10000000003</v>
      </c>
      <c r="I1705" s="9">
        <f t="shared" ca="1" si="208"/>
        <v>0.23</v>
      </c>
      <c r="J1705" s="1" t="str">
        <f t="shared" si="209"/>
        <v>August</v>
      </c>
      <c r="K1705" s="1">
        <f t="shared" si="210"/>
        <v>8</v>
      </c>
      <c r="L1705" s="1" t="str">
        <f t="shared" si="211"/>
        <v>2023</v>
      </c>
      <c r="M1705" s="1">
        <f t="shared" si="212"/>
        <v>36</v>
      </c>
      <c r="N1705" s="10">
        <f t="shared" si="213"/>
        <v>3</v>
      </c>
    </row>
    <row r="1706" spans="1:14" x14ac:dyDescent="0.25">
      <c r="A1706" s="7">
        <v>45170</v>
      </c>
      <c r="B1706" s="1" t="s">
        <v>25</v>
      </c>
      <c r="C1706" s="1" t="str">
        <f>VLOOKUP(B1706,Datos1!$F$1:$H$52,3,FALSE)</f>
        <v>Corporation</v>
      </c>
      <c r="D1706" s="1" t="str">
        <f ca="1">VLOOKUP(IF(RANDBETWEEN(1,100)&lt;=60, 1, IF(RANDBETWEEN(1,100)&lt;=75, 2, 3)),Datos1!$B$62:$C$64,2,FALSE)</f>
        <v>Contract Manufacturing</v>
      </c>
      <c r="E1706" s="1" t="str">
        <f ca="1">VLOOKUP(IF(RANDBETWEEN(1,100)&lt;=70, 1, IF(RANDBETWEEN(1,100)&lt;=70+10, 2, IF(RANDBETWEEN(1,100)&lt;=70+10+10, 3, IF(RANDBETWEEN(1,100)&lt;=70+10+10+10, 4, 5)))),Datos1!$B$66:$C$70,2,FALSE)</f>
        <v>Paid</v>
      </c>
      <c r="F1706" s="1" t="str">
        <f>VLOOKUP(B1706,Datos1!$F$1:$H$52,2,FALSE)</f>
        <v>Míchigan</v>
      </c>
      <c r="G1706" s="8">
        <f t="shared" ca="1" si="214"/>
        <v>505521</v>
      </c>
      <c r="H1706" s="8">
        <f t="shared" ca="1" si="215"/>
        <v>176932.34999999998</v>
      </c>
      <c r="I1706" s="9">
        <f t="shared" ca="1" si="208"/>
        <v>0.35</v>
      </c>
      <c r="J1706" s="1" t="str">
        <f t="shared" si="209"/>
        <v>September</v>
      </c>
      <c r="K1706" s="1">
        <f t="shared" si="210"/>
        <v>9</v>
      </c>
      <c r="L1706" s="1" t="str">
        <f t="shared" si="211"/>
        <v>2023</v>
      </c>
      <c r="M1706" s="1">
        <f t="shared" si="212"/>
        <v>36</v>
      </c>
      <c r="N1706" s="10">
        <f t="shared" si="213"/>
        <v>3</v>
      </c>
    </row>
    <row r="1707" spans="1:14" x14ac:dyDescent="0.25">
      <c r="A1707" s="7">
        <v>45171</v>
      </c>
      <c r="B1707" s="1" t="s">
        <v>21</v>
      </c>
      <c r="C1707" s="1" t="str">
        <f>VLOOKUP(B1707,Datos1!$F$1:$H$52,3,FALSE)</f>
        <v>Medium-sized business</v>
      </c>
      <c r="D1707" s="1" t="str">
        <f ca="1">VLOOKUP(IF(RANDBETWEEN(1,100)&lt;=60, 1, IF(RANDBETWEEN(1,100)&lt;=75, 2, 3)),Datos1!$B$62:$C$64,2,FALSE)</f>
        <v>FMCG</v>
      </c>
      <c r="E1707" s="1" t="str">
        <f ca="1">VLOOKUP(IF(RANDBETWEEN(1,100)&lt;=70, 1, IF(RANDBETWEEN(1,100)&lt;=70+10, 2, IF(RANDBETWEEN(1,100)&lt;=70+10+10, 3, IF(RANDBETWEEN(1,100)&lt;=70+10+10+10, 4, 5)))),Datos1!$B$66:$C$70,2,FALSE)</f>
        <v>Paid</v>
      </c>
      <c r="F1707" s="1" t="str">
        <f>VLOOKUP(B1707,Datos1!$F$1:$H$52,2,FALSE)</f>
        <v>Carolina del Norte</v>
      </c>
      <c r="G1707" s="8">
        <f t="shared" ca="1" si="214"/>
        <v>380074</v>
      </c>
      <c r="H1707" s="8">
        <f t="shared" ca="1" si="215"/>
        <v>243247.36000000002</v>
      </c>
      <c r="I1707" s="9">
        <f t="shared" ca="1" si="208"/>
        <v>0.64</v>
      </c>
      <c r="J1707" s="1" t="str">
        <f t="shared" si="209"/>
        <v>September</v>
      </c>
      <c r="K1707" s="1">
        <f t="shared" si="210"/>
        <v>9</v>
      </c>
      <c r="L1707" s="1" t="str">
        <f t="shared" si="211"/>
        <v>2023</v>
      </c>
      <c r="M1707" s="1">
        <f t="shared" si="212"/>
        <v>36</v>
      </c>
      <c r="N1707" s="10">
        <f t="shared" si="213"/>
        <v>3</v>
      </c>
    </row>
    <row r="1708" spans="1:14" x14ac:dyDescent="0.25">
      <c r="A1708" s="7">
        <v>45172</v>
      </c>
      <c r="B1708" s="1" t="s">
        <v>22</v>
      </c>
      <c r="C1708" s="1" t="str">
        <f>VLOOKUP(B1708,Datos1!$F$1:$H$52,3,FALSE)</f>
        <v>Corporation</v>
      </c>
      <c r="D1708" s="1" t="str">
        <f ca="1">VLOOKUP(IF(RANDBETWEEN(1,100)&lt;=60, 1, IF(RANDBETWEEN(1,100)&lt;=75, 2, 3)),Datos1!$B$62:$C$64,2,FALSE)</f>
        <v>FMCG</v>
      </c>
      <c r="E1708" s="1" t="str">
        <f ca="1">VLOOKUP(IF(RANDBETWEEN(1,100)&lt;=70, 1, IF(RANDBETWEEN(1,100)&lt;=70+10, 2, IF(RANDBETWEEN(1,100)&lt;=70+10+10, 3, IF(RANDBETWEEN(1,100)&lt;=70+10+10+10, 4, 5)))),Datos1!$B$66:$C$70,2,FALSE)</f>
        <v>Paid</v>
      </c>
      <c r="F1708" s="1" t="str">
        <f>VLOOKUP(B1708,Datos1!$F$1:$H$52,2,FALSE)</f>
        <v>Míchigan</v>
      </c>
      <c r="G1708" s="8">
        <f t="shared" ca="1" si="214"/>
        <v>1132386</v>
      </c>
      <c r="H1708" s="8">
        <f t="shared" ca="1" si="215"/>
        <v>498249.84</v>
      </c>
      <c r="I1708" s="9">
        <f t="shared" ca="1" si="208"/>
        <v>0.44</v>
      </c>
      <c r="J1708" s="1" t="str">
        <f t="shared" si="209"/>
        <v>September</v>
      </c>
      <c r="K1708" s="1">
        <f t="shared" si="210"/>
        <v>9</v>
      </c>
      <c r="L1708" s="1" t="str">
        <f t="shared" si="211"/>
        <v>2023</v>
      </c>
      <c r="M1708" s="1">
        <f t="shared" si="212"/>
        <v>36</v>
      </c>
      <c r="N1708" s="10">
        <f t="shared" si="213"/>
        <v>3</v>
      </c>
    </row>
    <row r="1709" spans="1:14" x14ac:dyDescent="0.25">
      <c r="A1709" s="7">
        <v>45173</v>
      </c>
      <c r="B1709" s="1" t="s">
        <v>13</v>
      </c>
      <c r="C1709" s="1" t="str">
        <f>VLOOKUP(B1709,Datos1!$F$1:$H$52,3,FALSE)</f>
        <v>Medium-sized business</v>
      </c>
      <c r="D1709" s="1" t="str">
        <f ca="1">VLOOKUP(IF(RANDBETWEEN(1,100)&lt;=60, 1, IF(RANDBETWEEN(1,100)&lt;=75, 2, 3)),Datos1!$B$62:$C$64,2,FALSE)</f>
        <v>FMCG</v>
      </c>
      <c r="E170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09" s="1" t="str">
        <f>VLOOKUP(B1709,Datos1!$F$1:$H$52,2,FALSE)</f>
        <v>Carolina del Norte</v>
      </c>
      <c r="G1709" s="8">
        <f t="shared" ca="1" si="214"/>
        <v>269240</v>
      </c>
      <c r="H1709" s="8">
        <f t="shared" ca="1" si="215"/>
        <v>161544</v>
      </c>
      <c r="I1709" s="9">
        <f t="shared" ca="1" si="208"/>
        <v>0.6</v>
      </c>
      <c r="J1709" s="1" t="str">
        <f t="shared" si="209"/>
        <v>September</v>
      </c>
      <c r="K1709" s="1">
        <f t="shared" si="210"/>
        <v>9</v>
      </c>
      <c r="L1709" s="1" t="str">
        <f t="shared" si="211"/>
        <v>2023</v>
      </c>
      <c r="M1709" s="1">
        <f t="shared" si="212"/>
        <v>37</v>
      </c>
      <c r="N1709" s="10">
        <f t="shared" si="213"/>
        <v>3</v>
      </c>
    </row>
    <row r="1710" spans="1:14" x14ac:dyDescent="0.25">
      <c r="A1710" s="7">
        <v>45174</v>
      </c>
      <c r="B1710" s="1" t="s">
        <v>58</v>
      </c>
      <c r="C1710" s="1" t="str">
        <f>VLOOKUP(B1710,Datos1!$F$1:$H$52,3,FALSE)</f>
        <v>Corporation</v>
      </c>
      <c r="D1710" s="1" t="str">
        <f ca="1">VLOOKUP(IF(RANDBETWEEN(1,100)&lt;=60, 1, IF(RANDBETWEEN(1,100)&lt;=75, 2, 3)),Datos1!$B$62:$C$64,2,FALSE)</f>
        <v>Industrial cereal products</v>
      </c>
      <c r="E1710" s="1" t="str">
        <f ca="1">VLOOKUP(IF(RANDBETWEEN(1,100)&lt;=70, 1, IF(RANDBETWEEN(1,100)&lt;=70+10, 2, IF(RANDBETWEEN(1,100)&lt;=70+10+10, 3, IF(RANDBETWEEN(1,100)&lt;=70+10+10+10, 4, 5)))),Datos1!$B$66:$C$70,2,FALSE)</f>
        <v>Paid</v>
      </c>
      <c r="F1710" s="1" t="str">
        <f>VLOOKUP(B1710,Datos1!$F$1:$H$52,2,FALSE)</f>
        <v>Míchigan</v>
      </c>
      <c r="G1710" s="8">
        <f t="shared" ca="1" si="214"/>
        <v>1242191</v>
      </c>
      <c r="H1710" s="8">
        <f t="shared" ca="1" si="215"/>
        <v>409923.03</v>
      </c>
      <c r="I1710" s="9">
        <f t="shared" ca="1" si="208"/>
        <v>0.33</v>
      </c>
      <c r="J1710" s="1" t="str">
        <f t="shared" si="209"/>
        <v>September</v>
      </c>
      <c r="K1710" s="1">
        <f t="shared" si="210"/>
        <v>9</v>
      </c>
      <c r="L1710" s="1" t="str">
        <f t="shared" si="211"/>
        <v>2023</v>
      </c>
      <c r="M1710" s="1">
        <f t="shared" si="212"/>
        <v>37</v>
      </c>
      <c r="N1710" s="10">
        <f t="shared" si="213"/>
        <v>3</v>
      </c>
    </row>
    <row r="1711" spans="1:14" x14ac:dyDescent="0.25">
      <c r="A1711" s="7">
        <v>45175</v>
      </c>
      <c r="B1711" s="1" t="s">
        <v>16</v>
      </c>
      <c r="C1711" s="1" t="str">
        <f>VLOOKUP(B1711,Datos1!$F$1:$H$52,3,FALSE)</f>
        <v>Small business</v>
      </c>
      <c r="D1711" s="1" t="str">
        <f ca="1">VLOOKUP(IF(RANDBETWEEN(1,100)&lt;=60, 1, IF(RANDBETWEEN(1,100)&lt;=75, 2, 3)),Datos1!$B$62:$C$64,2,FALSE)</f>
        <v>FMCG</v>
      </c>
      <c r="E1711" s="1" t="str">
        <f ca="1">VLOOKUP(IF(RANDBETWEEN(1,100)&lt;=70, 1, IF(RANDBETWEEN(1,100)&lt;=70+10, 2, IF(RANDBETWEEN(1,100)&lt;=70+10+10, 3, IF(RANDBETWEEN(1,100)&lt;=70+10+10+10, 4, 5)))),Datos1!$B$66:$C$70,2,FALSE)</f>
        <v>Paid</v>
      </c>
      <c r="F1711" s="1" t="str">
        <f>VLOOKUP(B1711,Datos1!$F$1:$H$52,2,FALSE)</f>
        <v>Nueva Jersey</v>
      </c>
      <c r="G1711" s="8">
        <f t="shared" ca="1" si="214"/>
        <v>162563</v>
      </c>
      <c r="H1711" s="8">
        <f t="shared" ca="1" si="215"/>
        <v>66650.83</v>
      </c>
      <c r="I1711" s="9">
        <f t="shared" ca="1" si="208"/>
        <v>0.41</v>
      </c>
      <c r="J1711" s="1" t="str">
        <f t="shared" si="209"/>
        <v>September</v>
      </c>
      <c r="K1711" s="1">
        <f t="shared" si="210"/>
        <v>9</v>
      </c>
      <c r="L1711" s="1" t="str">
        <f t="shared" si="211"/>
        <v>2023</v>
      </c>
      <c r="M1711" s="1">
        <f t="shared" si="212"/>
        <v>37</v>
      </c>
      <c r="N1711" s="10">
        <f t="shared" si="213"/>
        <v>3</v>
      </c>
    </row>
    <row r="1712" spans="1:14" x14ac:dyDescent="0.25">
      <c r="A1712" s="7">
        <v>45176</v>
      </c>
      <c r="B1712" s="1" t="s">
        <v>34</v>
      </c>
      <c r="C1712" s="1" t="str">
        <f>VLOOKUP(B1712,Datos1!$F$1:$H$52,3,FALSE)</f>
        <v>Medium-sized business</v>
      </c>
      <c r="D1712" s="1" t="str">
        <f ca="1">VLOOKUP(IF(RANDBETWEEN(1,100)&lt;=60, 1, IF(RANDBETWEEN(1,100)&lt;=75, 2, 3)),Datos1!$B$62:$C$64,2,FALSE)</f>
        <v>FMCG</v>
      </c>
      <c r="E1712" s="1" t="str">
        <f ca="1">VLOOKUP(IF(RANDBETWEEN(1,100)&lt;=70, 1, IF(RANDBETWEEN(1,100)&lt;=70+10, 2, IF(RANDBETWEEN(1,100)&lt;=70+10+10, 3, IF(RANDBETWEEN(1,100)&lt;=70+10+10+10, 4, 5)))),Datos1!$B$66:$C$70,2,FALSE)</f>
        <v>Paid</v>
      </c>
      <c r="F1712" s="1" t="str">
        <f>VLOOKUP(B1712,Datos1!$F$1:$H$52,2,FALSE)</f>
        <v>California</v>
      </c>
      <c r="G1712" s="8">
        <f t="shared" ca="1" si="214"/>
        <v>312408</v>
      </c>
      <c r="H1712" s="8">
        <f t="shared" ca="1" si="215"/>
        <v>178072.56</v>
      </c>
      <c r="I1712" s="9">
        <f t="shared" ca="1" si="208"/>
        <v>0.56999999999999995</v>
      </c>
      <c r="J1712" s="1" t="str">
        <f t="shared" si="209"/>
        <v>September</v>
      </c>
      <c r="K1712" s="1">
        <f t="shared" si="210"/>
        <v>9</v>
      </c>
      <c r="L1712" s="1" t="str">
        <f t="shared" si="211"/>
        <v>2023</v>
      </c>
      <c r="M1712" s="1">
        <f t="shared" si="212"/>
        <v>37</v>
      </c>
      <c r="N1712" s="10">
        <f t="shared" si="213"/>
        <v>3</v>
      </c>
    </row>
    <row r="1713" spans="1:14" x14ac:dyDescent="0.25">
      <c r="A1713" s="7">
        <v>45177</v>
      </c>
      <c r="B1713" s="1" t="s">
        <v>13</v>
      </c>
      <c r="C1713" s="1" t="str">
        <f>VLOOKUP(B1713,Datos1!$F$1:$H$52,3,FALSE)</f>
        <v>Medium-sized business</v>
      </c>
      <c r="D1713" s="1" t="str">
        <f ca="1">VLOOKUP(IF(RANDBETWEEN(1,100)&lt;=60, 1, IF(RANDBETWEEN(1,100)&lt;=75, 2, 3)),Datos1!$B$62:$C$64,2,FALSE)</f>
        <v>FMCG</v>
      </c>
      <c r="E1713" s="1" t="str">
        <f ca="1">VLOOKUP(IF(RANDBETWEEN(1,100)&lt;=70, 1, IF(RANDBETWEEN(1,100)&lt;=70+10, 2, IF(RANDBETWEEN(1,100)&lt;=70+10+10, 3, IF(RANDBETWEEN(1,100)&lt;=70+10+10+10, 4, 5)))),Datos1!$B$66:$C$70,2,FALSE)</f>
        <v>Overdue</v>
      </c>
      <c r="F1713" s="1" t="str">
        <f>VLOOKUP(B1713,Datos1!$F$1:$H$52,2,FALSE)</f>
        <v>Carolina del Norte</v>
      </c>
      <c r="G1713" s="8">
        <f t="shared" ca="1" si="214"/>
        <v>326961</v>
      </c>
      <c r="H1713" s="8">
        <f t="shared" ca="1" si="215"/>
        <v>212524.65</v>
      </c>
      <c r="I1713" s="9">
        <f t="shared" ca="1" si="208"/>
        <v>0.65</v>
      </c>
      <c r="J1713" s="1" t="str">
        <f t="shared" si="209"/>
        <v>September</v>
      </c>
      <c r="K1713" s="1">
        <f t="shared" si="210"/>
        <v>9</v>
      </c>
      <c r="L1713" s="1" t="str">
        <f t="shared" si="211"/>
        <v>2023</v>
      </c>
      <c r="M1713" s="1">
        <f t="shared" si="212"/>
        <v>37</v>
      </c>
      <c r="N1713" s="10">
        <f t="shared" si="213"/>
        <v>3</v>
      </c>
    </row>
    <row r="1714" spans="1:14" x14ac:dyDescent="0.25">
      <c r="A1714" s="7">
        <v>45178</v>
      </c>
      <c r="B1714" s="1" t="s">
        <v>31</v>
      </c>
      <c r="C1714" s="1" t="str">
        <f>VLOOKUP(B1714,Datos1!$F$1:$H$52,3,FALSE)</f>
        <v>Small business</v>
      </c>
      <c r="D1714" s="1" t="str">
        <f ca="1">VLOOKUP(IF(RANDBETWEEN(1,100)&lt;=60, 1, IF(RANDBETWEEN(1,100)&lt;=75, 2, 3)),Datos1!$B$62:$C$64,2,FALSE)</f>
        <v>Industrial cereal products</v>
      </c>
      <c r="E1714" s="1" t="str">
        <f ca="1">VLOOKUP(IF(RANDBETWEEN(1,100)&lt;=70, 1, IF(RANDBETWEEN(1,100)&lt;=70+10, 2, IF(RANDBETWEEN(1,100)&lt;=70+10+10, 3, IF(RANDBETWEEN(1,100)&lt;=70+10+10+10, 4, 5)))),Datos1!$B$66:$C$70,2,FALSE)</f>
        <v>Paid</v>
      </c>
      <c r="F1714" s="1" t="str">
        <f>VLOOKUP(B1714,Datos1!$F$1:$H$52,2,FALSE)</f>
        <v>Georgia</v>
      </c>
      <c r="G1714" s="8">
        <f t="shared" ca="1" si="214"/>
        <v>239337</v>
      </c>
      <c r="H1714" s="8">
        <f t="shared" ca="1" si="215"/>
        <v>57440.88</v>
      </c>
      <c r="I1714" s="9">
        <f t="shared" ca="1" si="208"/>
        <v>0.24</v>
      </c>
      <c r="J1714" s="1" t="str">
        <f t="shared" si="209"/>
        <v>September</v>
      </c>
      <c r="K1714" s="1">
        <f t="shared" si="210"/>
        <v>9</v>
      </c>
      <c r="L1714" s="1" t="str">
        <f t="shared" si="211"/>
        <v>2023</v>
      </c>
      <c r="M1714" s="1">
        <f t="shared" si="212"/>
        <v>37</v>
      </c>
      <c r="N1714" s="10">
        <f t="shared" si="213"/>
        <v>3</v>
      </c>
    </row>
    <row r="1715" spans="1:14" x14ac:dyDescent="0.25">
      <c r="A1715" s="7">
        <v>45179</v>
      </c>
      <c r="B1715" s="1" t="s">
        <v>57</v>
      </c>
      <c r="C1715" s="1" t="str">
        <f>VLOOKUP(B1715,Datos1!$F$1:$H$52,3,FALSE)</f>
        <v>Small business</v>
      </c>
      <c r="D1715" s="1" t="str">
        <f ca="1">VLOOKUP(IF(RANDBETWEEN(1,100)&lt;=60, 1, IF(RANDBETWEEN(1,100)&lt;=75, 2, 3)),Datos1!$B$62:$C$64,2,FALSE)</f>
        <v>FMCG</v>
      </c>
      <c r="E1715" s="1" t="str">
        <f ca="1">VLOOKUP(IF(RANDBETWEEN(1,100)&lt;=70, 1, IF(RANDBETWEEN(1,100)&lt;=70+10, 2, IF(RANDBETWEEN(1,100)&lt;=70+10+10, 3, IF(RANDBETWEEN(1,100)&lt;=70+10+10+10, 4, 5)))),Datos1!$B$66:$C$70,2,FALSE)</f>
        <v>Paid</v>
      </c>
      <c r="F1715" s="1" t="str">
        <f>VLOOKUP(B1715,Datos1!$F$1:$H$52,2,FALSE)</f>
        <v>Florida</v>
      </c>
      <c r="G1715" s="8">
        <f t="shared" ca="1" si="214"/>
        <v>213111</v>
      </c>
      <c r="H1715" s="8">
        <f t="shared" ca="1" si="215"/>
        <v>95899.95</v>
      </c>
      <c r="I1715" s="9">
        <f t="shared" ca="1" si="208"/>
        <v>0.45</v>
      </c>
      <c r="J1715" s="1" t="str">
        <f t="shared" si="209"/>
        <v>September</v>
      </c>
      <c r="K1715" s="1">
        <f t="shared" si="210"/>
        <v>9</v>
      </c>
      <c r="L1715" s="1" t="str">
        <f t="shared" si="211"/>
        <v>2023</v>
      </c>
      <c r="M1715" s="1">
        <f t="shared" si="212"/>
        <v>37</v>
      </c>
      <c r="N1715" s="10">
        <f t="shared" si="213"/>
        <v>3</v>
      </c>
    </row>
    <row r="1716" spans="1:14" x14ac:dyDescent="0.25">
      <c r="A1716" s="7">
        <v>45180</v>
      </c>
      <c r="B1716" s="1" t="s">
        <v>44</v>
      </c>
      <c r="C1716" s="1" t="str">
        <f>VLOOKUP(B1716,Datos1!$F$1:$H$52,3,FALSE)</f>
        <v>Corporation</v>
      </c>
      <c r="D1716" s="1" t="str">
        <f ca="1">VLOOKUP(IF(RANDBETWEEN(1,100)&lt;=60, 1, IF(RANDBETWEEN(1,100)&lt;=75, 2, 3)),Datos1!$B$62:$C$64,2,FALSE)</f>
        <v>FMCG</v>
      </c>
      <c r="E1716" s="1" t="str">
        <f ca="1">VLOOKUP(IF(RANDBETWEEN(1,100)&lt;=70, 1, IF(RANDBETWEEN(1,100)&lt;=70+10, 2, IF(RANDBETWEEN(1,100)&lt;=70+10+10, 3, IF(RANDBETWEEN(1,100)&lt;=70+10+10+10, 4, 5)))),Datos1!$B$66:$C$70,2,FALSE)</f>
        <v>Paid</v>
      </c>
      <c r="F1716" s="1" t="str">
        <f>VLOOKUP(B1716,Datos1!$F$1:$H$52,2,FALSE)</f>
        <v>Arizona</v>
      </c>
      <c r="G1716" s="8">
        <f t="shared" ca="1" si="214"/>
        <v>1327628</v>
      </c>
      <c r="H1716" s="8">
        <f t="shared" ca="1" si="215"/>
        <v>650537.72</v>
      </c>
      <c r="I1716" s="9">
        <f t="shared" ca="1" si="208"/>
        <v>0.49</v>
      </c>
      <c r="J1716" s="1" t="str">
        <f t="shared" si="209"/>
        <v>September</v>
      </c>
      <c r="K1716" s="1">
        <f t="shared" si="210"/>
        <v>9</v>
      </c>
      <c r="L1716" s="1" t="str">
        <f t="shared" si="211"/>
        <v>2023</v>
      </c>
      <c r="M1716" s="1">
        <f t="shared" si="212"/>
        <v>38</v>
      </c>
      <c r="N1716" s="10">
        <f t="shared" si="213"/>
        <v>3</v>
      </c>
    </row>
    <row r="1717" spans="1:14" x14ac:dyDescent="0.25">
      <c r="A1717" s="7">
        <v>45181</v>
      </c>
      <c r="B1717" s="1" t="s">
        <v>22</v>
      </c>
      <c r="C1717" s="1" t="str">
        <f>VLOOKUP(B1717,Datos1!$F$1:$H$52,3,FALSE)</f>
        <v>Corporation</v>
      </c>
      <c r="D1717" s="1" t="str">
        <f ca="1">VLOOKUP(IF(RANDBETWEEN(1,100)&lt;=60, 1, IF(RANDBETWEEN(1,100)&lt;=75, 2, 3)),Datos1!$B$62:$C$64,2,FALSE)</f>
        <v>FMCG</v>
      </c>
      <c r="E17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17" s="1" t="str">
        <f>VLOOKUP(B1717,Datos1!$F$1:$H$52,2,FALSE)</f>
        <v>Míchigan</v>
      </c>
      <c r="G1717" s="8">
        <f t="shared" ca="1" si="214"/>
        <v>1424086</v>
      </c>
      <c r="H1717" s="8">
        <f t="shared" ca="1" si="215"/>
        <v>655079.56000000006</v>
      </c>
      <c r="I1717" s="9">
        <f t="shared" ca="1" si="208"/>
        <v>0.46</v>
      </c>
      <c r="J1717" s="1" t="str">
        <f t="shared" si="209"/>
        <v>September</v>
      </c>
      <c r="K1717" s="1">
        <f t="shared" si="210"/>
        <v>9</v>
      </c>
      <c r="L1717" s="1" t="str">
        <f t="shared" si="211"/>
        <v>2023</v>
      </c>
      <c r="M1717" s="1">
        <f t="shared" si="212"/>
        <v>38</v>
      </c>
      <c r="N1717" s="10">
        <f t="shared" si="213"/>
        <v>3</v>
      </c>
    </row>
    <row r="1718" spans="1:14" x14ac:dyDescent="0.25">
      <c r="A1718" s="7">
        <v>45182</v>
      </c>
      <c r="B1718" s="1" t="s">
        <v>23</v>
      </c>
      <c r="C1718" s="1" t="str">
        <f>VLOOKUP(B1718,Datos1!$F$1:$H$52,3,FALSE)</f>
        <v>Corporation</v>
      </c>
      <c r="D1718" s="1" t="str">
        <f ca="1">VLOOKUP(IF(RANDBETWEEN(1,100)&lt;=60, 1, IF(RANDBETWEEN(1,100)&lt;=75, 2, 3)),Datos1!$B$62:$C$64,2,FALSE)</f>
        <v>Contract Manufacturing</v>
      </c>
      <c r="E171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18" s="1" t="str">
        <f>VLOOKUP(B1718,Datos1!$F$1:$H$52,2,FALSE)</f>
        <v>Nueva Jersey</v>
      </c>
      <c r="G1718" s="8">
        <f t="shared" ca="1" si="214"/>
        <v>1652438</v>
      </c>
      <c r="H1718" s="8">
        <f t="shared" ca="1" si="215"/>
        <v>413109.5</v>
      </c>
      <c r="I1718" s="9">
        <f t="shared" ca="1" si="208"/>
        <v>0.25</v>
      </c>
      <c r="J1718" s="1" t="str">
        <f t="shared" si="209"/>
        <v>September</v>
      </c>
      <c r="K1718" s="1">
        <f t="shared" si="210"/>
        <v>9</v>
      </c>
      <c r="L1718" s="1" t="str">
        <f t="shared" si="211"/>
        <v>2023</v>
      </c>
      <c r="M1718" s="1">
        <f t="shared" si="212"/>
        <v>38</v>
      </c>
      <c r="N1718" s="10">
        <f t="shared" si="213"/>
        <v>3</v>
      </c>
    </row>
    <row r="1719" spans="1:14" x14ac:dyDescent="0.25">
      <c r="A1719" s="7">
        <v>45183</v>
      </c>
      <c r="B1719" s="1" t="s">
        <v>45</v>
      </c>
      <c r="C1719" s="1" t="str">
        <f>VLOOKUP(B1719,Datos1!$F$1:$H$52,3,FALSE)</f>
        <v>Small business</v>
      </c>
      <c r="D1719" s="1" t="str">
        <f ca="1">VLOOKUP(IF(RANDBETWEEN(1,100)&lt;=60, 1, IF(RANDBETWEEN(1,100)&lt;=75, 2, 3)),Datos1!$B$62:$C$64,2,FALSE)</f>
        <v>Contract Manufacturing</v>
      </c>
      <c r="E1719" s="1" t="str">
        <f ca="1">VLOOKUP(IF(RANDBETWEEN(1,100)&lt;=70, 1, IF(RANDBETWEEN(1,100)&lt;=70+10, 2, IF(RANDBETWEEN(1,100)&lt;=70+10+10, 3, IF(RANDBETWEEN(1,100)&lt;=70+10+10+10, 4, 5)))),Datos1!$B$66:$C$70,2,FALSE)</f>
        <v>Paid</v>
      </c>
      <c r="F1719" s="1" t="str">
        <f>VLOOKUP(B1719,Datos1!$F$1:$H$52,2,FALSE)</f>
        <v>Massachusetts</v>
      </c>
      <c r="G1719" s="8">
        <f t="shared" ca="1" si="214"/>
        <v>187364</v>
      </c>
      <c r="H1719" s="8">
        <f t="shared" ca="1" si="215"/>
        <v>58082.84</v>
      </c>
      <c r="I1719" s="9">
        <f t="shared" ca="1" si="208"/>
        <v>0.31</v>
      </c>
      <c r="J1719" s="1" t="str">
        <f t="shared" si="209"/>
        <v>September</v>
      </c>
      <c r="K1719" s="1">
        <f t="shared" si="210"/>
        <v>9</v>
      </c>
      <c r="L1719" s="1" t="str">
        <f t="shared" si="211"/>
        <v>2023</v>
      </c>
      <c r="M1719" s="1">
        <f t="shared" si="212"/>
        <v>38</v>
      </c>
      <c r="N1719" s="10">
        <f t="shared" si="213"/>
        <v>3</v>
      </c>
    </row>
    <row r="1720" spans="1:14" x14ac:dyDescent="0.25">
      <c r="A1720" s="7">
        <v>45184</v>
      </c>
      <c r="B1720" s="1" t="s">
        <v>20</v>
      </c>
      <c r="C1720" s="1" t="str">
        <f>VLOOKUP(B1720,Datos1!$F$1:$H$52,3,FALSE)</f>
        <v>Corporation</v>
      </c>
      <c r="D1720" s="1" t="str">
        <f ca="1">VLOOKUP(IF(RANDBETWEEN(1,100)&lt;=60, 1, IF(RANDBETWEEN(1,100)&lt;=75, 2, 3)),Datos1!$B$62:$C$64,2,FALSE)</f>
        <v>Contract Manufacturing</v>
      </c>
      <c r="E172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20" s="1" t="str">
        <f>VLOOKUP(B1720,Datos1!$F$1:$H$52,2,FALSE)</f>
        <v>Georgia</v>
      </c>
      <c r="G1720" s="8">
        <f t="shared" ca="1" si="214"/>
        <v>1793213</v>
      </c>
      <c r="H1720" s="8">
        <f t="shared" ca="1" si="215"/>
        <v>520031.76999999996</v>
      </c>
      <c r="I1720" s="9">
        <f t="shared" ca="1" si="208"/>
        <v>0.28999999999999998</v>
      </c>
      <c r="J1720" s="1" t="str">
        <f t="shared" si="209"/>
        <v>September</v>
      </c>
      <c r="K1720" s="1">
        <f t="shared" si="210"/>
        <v>9</v>
      </c>
      <c r="L1720" s="1" t="str">
        <f t="shared" si="211"/>
        <v>2023</v>
      </c>
      <c r="M1720" s="1">
        <f t="shared" si="212"/>
        <v>38</v>
      </c>
      <c r="N1720" s="10">
        <f t="shared" si="213"/>
        <v>3</v>
      </c>
    </row>
    <row r="1721" spans="1:14" x14ac:dyDescent="0.25">
      <c r="A1721" s="7">
        <v>45185</v>
      </c>
      <c r="B1721" s="1" t="s">
        <v>62</v>
      </c>
      <c r="C1721" s="1" t="str">
        <f>VLOOKUP(B1721,Datos1!$F$1:$H$52,3,FALSE)</f>
        <v>Corporation</v>
      </c>
      <c r="D1721" s="1" t="str">
        <f ca="1">VLOOKUP(IF(RANDBETWEEN(1,100)&lt;=60, 1, IF(RANDBETWEEN(1,100)&lt;=75, 2, 3)),Datos1!$B$62:$C$64,2,FALSE)</f>
        <v>Contract Manufacturing</v>
      </c>
      <c r="E1721" s="1" t="str">
        <f ca="1">VLOOKUP(IF(RANDBETWEEN(1,100)&lt;=70, 1, IF(RANDBETWEEN(1,100)&lt;=70+10, 2, IF(RANDBETWEEN(1,100)&lt;=70+10+10, 3, IF(RANDBETWEEN(1,100)&lt;=70+10+10+10, 4, 5)))),Datos1!$B$66:$C$70,2,FALSE)</f>
        <v>Paid</v>
      </c>
      <c r="F1721" s="1" t="str">
        <f>VLOOKUP(B1721,Datos1!$F$1:$H$52,2,FALSE)</f>
        <v>Arizona</v>
      </c>
      <c r="G1721" s="8">
        <f t="shared" ca="1" si="214"/>
        <v>1276149</v>
      </c>
      <c r="H1721" s="8">
        <f t="shared" ca="1" si="215"/>
        <v>319037.25</v>
      </c>
      <c r="I1721" s="9">
        <f t="shared" ca="1" si="208"/>
        <v>0.25</v>
      </c>
      <c r="J1721" s="1" t="str">
        <f t="shared" si="209"/>
        <v>September</v>
      </c>
      <c r="K1721" s="1">
        <f t="shared" si="210"/>
        <v>9</v>
      </c>
      <c r="L1721" s="1" t="str">
        <f t="shared" si="211"/>
        <v>2023</v>
      </c>
      <c r="M1721" s="1">
        <f t="shared" si="212"/>
        <v>38</v>
      </c>
      <c r="N1721" s="10">
        <f t="shared" si="213"/>
        <v>3</v>
      </c>
    </row>
    <row r="1722" spans="1:14" x14ac:dyDescent="0.25">
      <c r="A1722" s="7">
        <v>45186</v>
      </c>
      <c r="B1722" s="1" t="s">
        <v>12</v>
      </c>
      <c r="C1722" s="1" t="str">
        <f>VLOOKUP(B1722,Datos1!$F$1:$H$52,3,FALSE)</f>
        <v>Corporation</v>
      </c>
      <c r="D1722" s="1" t="str">
        <f ca="1">VLOOKUP(IF(RANDBETWEEN(1,100)&lt;=60, 1, IF(RANDBETWEEN(1,100)&lt;=75, 2, 3)),Datos1!$B$62:$C$64,2,FALSE)</f>
        <v>Industrial cereal products</v>
      </c>
      <c r="E1722" s="1" t="str">
        <f ca="1">VLOOKUP(IF(RANDBETWEEN(1,100)&lt;=70, 1, IF(RANDBETWEEN(1,100)&lt;=70+10, 2, IF(RANDBETWEEN(1,100)&lt;=70+10+10, 3, IF(RANDBETWEEN(1,100)&lt;=70+10+10+10, 4, 5)))),Datos1!$B$66:$C$70,2,FALSE)</f>
        <v>Paid</v>
      </c>
      <c r="F1722" s="1" t="str">
        <f>VLOOKUP(B1722,Datos1!$F$1:$H$52,2,FALSE)</f>
        <v>Washington</v>
      </c>
      <c r="G1722" s="8">
        <f t="shared" ca="1" si="214"/>
        <v>869259</v>
      </c>
      <c r="H1722" s="8">
        <f t="shared" ca="1" si="215"/>
        <v>217314.75</v>
      </c>
      <c r="I1722" s="9">
        <f t="shared" ca="1" si="208"/>
        <v>0.25</v>
      </c>
      <c r="J1722" s="1" t="str">
        <f t="shared" si="209"/>
        <v>September</v>
      </c>
      <c r="K1722" s="1">
        <f t="shared" si="210"/>
        <v>9</v>
      </c>
      <c r="L1722" s="1" t="str">
        <f t="shared" si="211"/>
        <v>2023</v>
      </c>
      <c r="M1722" s="1">
        <f t="shared" si="212"/>
        <v>38</v>
      </c>
      <c r="N1722" s="10">
        <f t="shared" si="213"/>
        <v>3</v>
      </c>
    </row>
    <row r="1723" spans="1:14" x14ac:dyDescent="0.25">
      <c r="A1723" s="7">
        <v>45187</v>
      </c>
      <c r="B1723" s="1" t="s">
        <v>41</v>
      </c>
      <c r="C1723" s="1" t="str">
        <f>VLOOKUP(B1723,Datos1!$F$1:$H$52,3,FALSE)</f>
        <v>Medium-sized business</v>
      </c>
      <c r="D1723" s="1" t="str">
        <f ca="1">VLOOKUP(IF(RANDBETWEEN(1,100)&lt;=60, 1, IF(RANDBETWEEN(1,100)&lt;=75, 2, 3)),Datos1!$B$62:$C$64,2,FALSE)</f>
        <v>FMCG</v>
      </c>
      <c r="E1723" s="1" t="str">
        <f ca="1">VLOOKUP(IF(RANDBETWEEN(1,100)&lt;=70, 1, IF(RANDBETWEEN(1,100)&lt;=70+10, 2, IF(RANDBETWEEN(1,100)&lt;=70+10+10, 3, IF(RANDBETWEEN(1,100)&lt;=70+10+10+10, 4, 5)))),Datos1!$B$66:$C$70,2,FALSE)</f>
        <v>Paid</v>
      </c>
      <c r="F1723" s="1" t="str">
        <f>VLOOKUP(B1723,Datos1!$F$1:$H$52,2,FALSE)</f>
        <v>Maryland</v>
      </c>
      <c r="G1723" s="8">
        <f t="shared" ca="1" si="214"/>
        <v>413711</v>
      </c>
      <c r="H1723" s="8">
        <f t="shared" ca="1" si="215"/>
        <v>223403.94</v>
      </c>
      <c r="I1723" s="9">
        <f t="shared" ca="1" si="208"/>
        <v>0.54</v>
      </c>
      <c r="J1723" s="1" t="str">
        <f t="shared" si="209"/>
        <v>September</v>
      </c>
      <c r="K1723" s="1">
        <f t="shared" si="210"/>
        <v>9</v>
      </c>
      <c r="L1723" s="1" t="str">
        <f t="shared" si="211"/>
        <v>2023</v>
      </c>
      <c r="M1723" s="1">
        <f t="shared" si="212"/>
        <v>39</v>
      </c>
      <c r="N1723" s="10">
        <f t="shared" si="213"/>
        <v>3</v>
      </c>
    </row>
    <row r="1724" spans="1:14" x14ac:dyDescent="0.25">
      <c r="A1724" s="7">
        <v>45188</v>
      </c>
      <c r="B1724" s="1" t="s">
        <v>40</v>
      </c>
      <c r="C1724" s="1" t="str">
        <f>VLOOKUP(B1724,Datos1!$F$1:$H$52,3,FALSE)</f>
        <v>Corporation</v>
      </c>
      <c r="D1724" s="1" t="str">
        <f ca="1">VLOOKUP(IF(RANDBETWEEN(1,100)&lt;=60, 1, IF(RANDBETWEEN(1,100)&lt;=75, 2, 3)),Datos1!$B$62:$C$64,2,FALSE)</f>
        <v>FMCG</v>
      </c>
      <c r="E1724" s="1" t="str">
        <f ca="1">VLOOKUP(IF(RANDBETWEEN(1,100)&lt;=70, 1, IF(RANDBETWEEN(1,100)&lt;=70+10, 2, IF(RANDBETWEEN(1,100)&lt;=70+10+10, 3, IF(RANDBETWEEN(1,100)&lt;=70+10+10+10, 4, 5)))),Datos1!$B$66:$C$70,2,FALSE)</f>
        <v>Paid</v>
      </c>
      <c r="F1724" s="1" t="str">
        <f>VLOOKUP(B1724,Datos1!$F$1:$H$52,2,FALSE)</f>
        <v>Indiana</v>
      </c>
      <c r="G1724" s="8">
        <f t="shared" ca="1" si="214"/>
        <v>1529794</v>
      </c>
      <c r="H1724" s="8">
        <f t="shared" ca="1" si="215"/>
        <v>749599.05999999994</v>
      </c>
      <c r="I1724" s="9">
        <f t="shared" ca="1" si="208"/>
        <v>0.49</v>
      </c>
      <c r="J1724" s="1" t="str">
        <f t="shared" si="209"/>
        <v>September</v>
      </c>
      <c r="K1724" s="1">
        <f t="shared" si="210"/>
        <v>9</v>
      </c>
      <c r="L1724" s="1" t="str">
        <f t="shared" si="211"/>
        <v>2023</v>
      </c>
      <c r="M1724" s="1">
        <f t="shared" si="212"/>
        <v>39</v>
      </c>
      <c r="N1724" s="10">
        <f t="shared" si="213"/>
        <v>3</v>
      </c>
    </row>
    <row r="1725" spans="1:14" x14ac:dyDescent="0.25">
      <c r="A1725" s="7">
        <v>45189</v>
      </c>
      <c r="B1725" s="1" t="s">
        <v>10</v>
      </c>
      <c r="C1725" s="1" t="str">
        <f>VLOOKUP(B1725,Datos1!$F$1:$H$52,3,FALSE)</f>
        <v>Corporation</v>
      </c>
      <c r="D1725" s="1" t="str">
        <f ca="1">VLOOKUP(IF(RANDBETWEEN(1,100)&lt;=60, 1, IF(RANDBETWEEN(1,100)&lt;=75, 2, 3)),Datos1!$B$62:$C$64,2,FALSE)</f>
        <v>FMCG</v>
      </c>
      <c r="E172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25" s="1" t="str">
        <f>VLOOKUP(B1725,Datos1!$F$1:$H$52,2,FALSE)</f>
        <v>Texas</v>
      </c>
      <c r="G1725" s="8">
        <f t="shared" ca="1" si="214"/>
        <v>630833</v>
      </c>
      <c r="H1725" s="8">
        <f t="shared" ca="1" si="215"/>
        <v>315416.5</v>
      </c>
      <c r="I1725" s="9">
        <f t="shared" ca="1" si="208"/>
        <v>0.5</v>
      </c>
      <c r="J1725" s="1" t="str">
        <f t="shared" si="209"/>
        <v>September</v>
      </c>
      <c r="K1725" s="1">
        <f t="shared" si="210"/>
        <v>9</v>
      </c>
      <c r="L1725" s="1" t="str">
        <f t="shared" si="211"/>
        <v>2023</v>
      </c>
      <c r="M1725" s="1">
        <f t="shared" si="212"/>
        <v>39</v>
      </c>
      <c r="N1725" s="10">
        <f t="shared" si="213"/>
        <v>3</v>
      </c>
    </row>
    <row r="1726" spans="1:14" x14ac:dyDescent="0.25">
      <c r="A1726" s="7">
        <v>45190</v>
      </c>
      <c r="B1726" s="1" t="s">
        <v>51</v>
      </c>
      <c r="C1726" s="1" t="str">
        <f>VLOOKUP(B1726,Datos1!$F$1:$H$52,3,FALSE)</f>
        <v>Corporation</v>
      </c>
      <c r="D1726" s="1" t="str">
        <f ca="1">VLOOKUP(IF(RANDBETWEEN(1,100)&lt;=60, 1, IF(RANDBETWEEN(1,100)&lt;=75, 2, 3)),Datos1!$B$62:$C$64,2,FALSE)</f>
        <v>Contract Manufacturing</v>
      </c>
      <c r="E1726" s="1" t="str">
        <f ca="1">VLOOKUP(IF(RANDBETWEEN(1,100)&lt;=70, 1, IF(RANDBETWEEN(1,100)&lt;=70+10, 2, IF(RANDBETWEEN(1,100)&lt;=70+10+10, 3, IF(RANDBETWEEN(1,100)&lt;=70+10+10+10, 4, 5)))),Datos1!$B$66:$C$70,2,FALSE)</f>
        <v>Paid</v>
      </c>
      <c r="F1726" s="1" t="str">
        <f>VLOOKUP(B1726,Datos1!$F$1:$H$52,2,FALSE)</f>
        <v>California</v>
      </c>
      <c r="G1726" s="8">
        <f t="shared" ca="1" si="214"/>
        <v>1634853</v>
      </c>
      <c r="H1726" s="8">
        <f t="shared" ca="1" si="215"/>
        <v>408713.25</v>
      </c>
      <c r="I1726" s="9">
        <f t="shared" ca="1" si="208"/>
        <v>0.25</v>
      </c>
      <c r="J1726" s="1" t="str">
        <f t="shared" si="209"/>
        <v>September</v>
      </c>
      <c r="K1726" s="1">
        <f t="shared" si="210"/>
        <v>9</v>
      </c>
      <c r="L1726" s="1" t="str">
        <f t="shared" si="211"/>
        <v>2023</v>
      </c>
      <c r="M1726" s="1">
        <f t="shared" si="212"/>
        <v>39</v>
      </c>
      <c r="N1726" s="10">
        <f t="shared" si="213"/>
        <v>3</v>
      </c>
    </row>
    <row r="1727" spans="1:14" x14ac:dyDescent="0.25">
      <c r="A1727" s="7">
        <v>45191</v>
      </c>
      <c r="B1727" s="1" t="s">
        <v>59</v>
      </c>
      <c r="C1727" s="1" t="str">
        <f>VLOOKUP(B1727,Datos1!$F$1:$H$52,3,FALSE)</f>
        <v>Small business</v>
      </c>
      <c r="D1727" s="1" t="str">
        <f ca="1">VLOOKUP(IF(RANDBETWEEN(1,100)&lt;=60, 1, IF(RANDBETWEEN(1,100)&lt;=75, 2, 3)),Datos1!$B$62:$C$64,2,FALSE)</f>
        <v>FMCG</v>
      </c>
      <c r="E1727" s="1" t="str">
        <f ca="1">VLOOKUP(IF(RANDBETWEEN(1,100)&lt;=70, 1, IF(RANDBETWEEN(1,100)&lt;=70+10, 2, IF(RANDBETWEEN(1,100)&lt;=70+10+10, 3, IF(RANDBETWEEN(1,100)&lt;=70+10+10+10, 4, 5)))),Datos1!$B$66:$C$70,2,FALSE)</f>
        <v>Paid</v>
      </c>
      <c r="F1727" s="1" t="str">
        <f>VLOOKUP(B1727,Datos1!$F$1:$H$52,2,FALSE)</f>
        <v>Nueva Jersey</v>
      </c>
      <c r="G1727" s="8">
        <f t="shared" ca="1" si="214"/>
        <v>88402</v>
      </c>
      <c r="H1727" s="8">
        <f t="shared" ca="1" si="215"/>
        <v>35360.800000000003</v>
      </c>
      <c r="I1727" s="9">
        <f t="shared" ca="1" si="208"/>
        <v>0.4</v>
      </c>
      <c r="J1727" s="1" t="str">
        <f t="shared" si="209"/>
        <v>September</v>
      </c>
      <c r="K1727" s="1">
        <f t="shared" si="210"/>
        <v>9</v>
      </c>
      <c r="L1727" s="1" t="str">
        <f t="shared" si="211"/>
        <v>2023</v>
      </c>
      <c r="M1727" s="1">
        <f t="shared" si="212"/>
        <v>39</v>
      </c>
      <c r="N1727" s="10">
        <f t="shared" si="213"/>
        <v>3</v>
      </c>
    </row>
    <row r="1728" spans="1:14" x14ac:dyDescent="0.25">
      <c r="A1728" s="7">
        <v>45192</v>
      </c>
      <c r="B1728" s="1" t="s">
        <v>22</v>
      </c>
      <c r="C1728" s="1" t="str">
        <f>VLOOKUP(B1728,Datos1!$F$1:$H$52,3,FALSE)</f>
        <v>Corporation</v>
      </c>
      <c r="D1728" s="1" t="str">
        <f ca="1">VLOOKUP(IF(RANDBETWEEN(1,100)&lt;=60, 1, IF(RANDBETWEEN(1,100)&lt;=75, 2, 3)),Datos1!$B$62:$C$64,2,FALSE)</f>
        <v>FMCG</v>
      </c>
      <c r="E1728" s="1" t="str">
        <f ca="1">VLOOKUP(IF(RANDBETWEEN(1,100)&lt;=70, 1, IF(RANDBETWEEN(1,100)&lt;=70+10, 2, IF(RANDBETWEEN(1,100)&lt;=70+10+10, 3, IF(RANDBETWEEN(1,100)&lt;=70+10+10+10, 4, 5)))),Datos1!$B$66:$C$70,2,FALSE)</f>
        <v>Paid</v>
      </c>
      <c r="F1728" s="1" t="str">
        <f>VLOOKUP(B1728,Datos1!$F$1:$H$52,2,FALSE)</f>
        <v>Míchigan</v>
      </c>
      <c r="G1728" s="8">
        <f t="shared" ca="1" si="214"/>
        <v>916953</v>
      </c>
      <c r="H1728" s="8">
        <f t="shared" ca="1" si="215"/>
        <v>421798.38</v>
      </c>
      <c r="I1728" s="9">
        <f t="shared" ca="1" si="208"/>
        <v>0.46</v>
      </c>
      <c r="J1728" s="1" t="str">
        <f t="shared" si="209"/>
        <v>September</v>
      </c>
      <c r="K1728" s="1">
        <f t="shared" si="210"/>
        <v>9</v>
      </c>
      <c r="L1728" s="1" t="str">
        <f t="shared" si="211"/>
        <v>2023</v>
      </c>
      <c r="M1728" s="1">
        <f t="shared" si="212"/>
        <v>39</v>
      </c>
      <c r="N1728" s="10">
        <f t="shared" si="213"/>
        <v>3</v>
      </c>
    </row>
    <row r="1729" spans="1:14" x14ac:dyDescent="0.25">
      <c r="A1729" s="7">
        <v>45193</v>
      </c>
      <c r="B1729" s="1" t="s">
        <v>15</v>
      </c>
      <c r="C1729" s="1" t="str">
        <f>VLOOKUP(B1729,Datos1!$F$1:$H$52,3,FALSE)</f>
        <v>Medium-sized business</v>
      </c>
      <c r="D1729" s="1" t="str">
        <f ca="1">VLOOKUP(IF(RANDBETWEEN(1,100)&lt;=60, 1, IF(RANDBETWEEN(1,100)&lt;=75, 2, 3)),Datos1!$B$62:$C$64,2,FALSE)</f>
        <v>FMCG</v>
      </c>
      <c r="E172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29" s="1" t="str">
        <f>VLOOKUP(B1729,Datos1!$F$1:$H$52,2,FALSE)</f>
        <v>Míchigan</v>
      </c>
      <c r="G1729" s="8">
        <f t="shared" ca="1" si="214"/>
        <v>313528</v>
      </c>
      <c r="H1729" s="8">
        <f t="shared" ca="1" si="215"/>
        <v>181846.24</v>
      </c>
      <c r="I1729" s="9">
        <f t="shared" ca="1" si="208"/>
        <v>0.57999999999999996</v>
      </c>
      <c r="J1729" s="1" t="str">
        <f t="shared" si="209"/>
        <v>September</v>
      </c>
      <c r="K1729" s="1">
        <f t="shared" si="210"/>
        <v>9</v>
      </c>
      <c r="L1729" s="1" t="str">
        <f t="shared" si="211"/>
        <v>2023</v>
      </c>
      <c r="M1729" s="1">
        <f t="shared" si="212"/>
        <v>39</v>
      </c>
      <c r="N1729" s="10">
        <f t="shared" si="213"/>
        <v>3</v>
      </c>
    </row>
    <row r="1730" spans="1:14" x14ac:dyDescent="0.25">
      <c r="A1730" s="7">
        <v>45194</v>
      </c>
      <c r="B1730" s="1" t="s">
        <v>56</v>
      </c>
      <c r="C1730" s="1" t="str">
        <f>VLOOKUP(B1730,Datos1!$F$1:$H$52,3,FALSE)</f>
        <v>Small business</v>
      </c>
      <c r="D1730" s="1" t="str">
        <f ca="1">VLOOKUP(IF(RANDBETWEEN(1,100)&lt;=60, 1, IF(RANDBETWEEN(1,100)&lt;=75, 2, 3)),Datos1!$B$62:$C$64,2,FALSE)</f>
        <v>Contract Manufacturing</v>
      </c>
      <c r="E1730" s="1" t="str">
        <f ca="1">VLOOKUP(IF(RANDBETWEEN(1,100)&lt;=70, 1, IF(RANDBETWEEN(1,100)&lt;=70+10, 2, IF(RANDBETWEEN(1,100)&lt;=70+10+10, 3, IF(RANDBETWEEN(1,100)&lt;=70+10+10+10, 4, 5)))),Datos1!$B$66:$C$70,2,FALSE)</f>
        <v>Paid</v>
      </c>
      <c r="F1730" s="1" t="str">
        <f>VLOOKUP(B1730,Datos1!$F$1:$H$52,2,FALSE)</f>
        <v>Illinois</v>
      </c>
      <c r="G1730" s="8">
        <f t="shared" ca="1" si="214"/>
        <v>206744</v>
      </c>
      <c r="H1730" s="8">
        <f t="shared" ca="1" si="215"/>
        <v>47551.12</v>
      </c>
      <c r="I1730" s="9">
        <f t="shared" ref="I1730:I1793" ca="1" si="216">IF(D1730="FMCG",(RANDBETWEEN(35,65)/100),IF(D1730="Industrial cereal products",(RANDBETWEEN(15,35)/100),(RANDBETWEEN(20,40)/100)))</f>
        <v>0.23</v>
      </c>
      <c r="J1730" s="1" t="str">
        <f t="shared" ref="J1730:J1793" si="217">IF(TEXT(A1730,"MMMM")="enero","January",IF(TEXT(A1730,"MMMM")="febrero","February",IF(TEXT(A1730,"MMMM")="marzo","March",IF(TEXT(A1730,"MMMM")="abril","April",
IF(TEXT(A1730,"MMMM")="mayo","May",IF(TEXT(A1730,"MMMM")="junio","June",IF(TEXT(A1730,"MMMM")="julio","July",IF(TEXT(A1730,"MMMM")="agosto","August",
IF(TEXT(A1730,"MMMM")="Septiembre","September",IF(TEXT(A1730,"MMMM")="Octubre","October",IF(TEXT(A1730,"MMMM")="noviembre","November","December")))))))))))</f>
        <v>September</v>
      </c>
      <c r="K1730" s="1">
        <f t="shared" ref="K1730:K1793" si="218">MONTH(A1730)</f>
        <v>9</v>
      </c>
      <c r="L1730" s="1" t="str">
        <f t="shared" ref="L1730:L1793" si="219">TEXT(A1730,"AAAA")</f>
        <v>2023</v>
      </c>
      <c r="M1730" s="1">
        <f t="shared" ref="M1730:M1793" si="220">WEEKNUM(A1730,2)</f>
        <v>40</v>
      </c>
      <c r="N1730" s="10">
        <f t="shared" ref="N1730:N1793" si="221">INT((MONTH(A1730)-1)/3)+1</f>
        <v>3</v>
      </c>
    </row>
    <row r="1731" spans="1:14" x14ac:dyDescent="0.25">
      <c r="A1731" s="7">
        <v>45195</v>
      </c>
      <c r="B1731" s="1" t="s">
        <v>55</v>
      </c>
      <c r="C1731" s="1" t="str">
        <f>VLOOKUP(B1731,Datos1!$F$1:$H$52,3,FALSE)</f>
        <v>Medium-sized business</v>
      </c>
      <c r="D1731" s="1" t="str">
        <f ca="1">VLOOKUP(IF(RANDBETWEEN(1,100)&lt;=60, 1, IF(RANDBETWEEN(1,100)&lt;=75, 2, 3)),Datos1!$B$62:$C$64,2,FALSE)</f>
        <v>Contract Manufacturing</v>
      </c>
      <c r="E173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31" s="1" t="str">
        <f>VLOOKUP(B1731,Datos1!$F$1:$H$52,2,FALSE)</f>
        <v>Pensilvania</v>
      </c>
      <c r="G1731" s="8">
        <f t="shared" ref="G1731:G1794" ca="1" si="222">IF(C1731="Small business",RANDBETWEEN(70000,250000),IF(C1731="Medium-sized business",RANDBETWEEN(250000,500000),RANDBETWEEN(500000,1800000)))</f>
        <v>367923</v>
      </c>
      <c r="H1731" s="8">
        <f t="shared" ref="H1731:H1794" ca="1" si="223">G1731*I1731</f>
        <v>125093.82</v>
      </c>
      <c r="I1731" s="9">
        <f t="shared" ca="1" si="216"/>
        <v>0.34</v>
      </c>
      <c r="J1731" s="1" t="str">
        <f t="shared" si="217"/>
        <v>September</v>
      </c>
      <c r="K1731" s="1">
        <f t="shared" si="218"/>
        <v>9</v>
      </c>
      <c r="L1731" s="1" t="str">
        <f t="shared" si="219"/>
        <v>2023</v>
      </c>
      <c r="M1731" s="1">
        <f t="shared" si="220"/>
        <v>40</v>
      </c>
      <c r="N1731" s="10">
        <f t="shared" si="221"/>
        <v>3</v>
      </c>
    </row>
    <row r="1732" spans="1:14" x14ac:dyDescent="0.25">
      <c r="A1732" s="7">
        <v>45196</v>
      </c>
      <c r="B1732" s="1" t="s">
        <v>30</v>
      </c>
      <c r="C1732" s="1" t="str">
        <f>VLOOKUP(B1732,Datos1!$F$1:$H$52,3,FALSE)</f>
        <v>Medium-sized business</v>
      </c>
      <c r="D1732" s="1" t="str">
        <f ca="1">VLOOKUP(IF(RANDBETWEEN(1,100)&lt;=60, 1, IF(RANDBETWEEN(1,100)&lt;=75, 2, 3)),Datos1!$B$62:$C$64,2,FALSE)</f>
        <v>FMCG</v>
      </c>
      <c r="E1732" s="1" t="str">
        <f ca="1">VLOOKUP(IF(RANDBETWEEN(1,100)&lt;=70, 1, IF(RANDBETWEEN(1,100)&lt;=70+10, 2, IF(RANDBETWEEN(1,100)&lt;=70+10+10, 3, IF(RANDBETWEEN(1,100)&lt;=70+10+10+10, 4, 5)))),Datos1!$B$66:$C$70,2,FALSE)</f>
        <v>Paid</v>
      </c>
      <c r="F1732" s="1" t="str">
        <f>VLOOKUP(B1732,Datos1!$F$1:$H$52,2,FALSE)</f>
        <v>Washington</v>
      </c>
      <c r="G1732" s="8">
        <f t="shared" ca="1" si="222"/>
        <v>442260</v>
      </c>
      <c r="H1732" s="8">
        <f t="shared" ca="1" si="223"/>
        <v>274201.2</v>
      </c>
      <c r="I1732" s="9">
        <f t="shared" ca="1" si="216"/>
        <v>0.62</v>
      </c>
      <c r="J1732" s="1" t="str">
        <f t="shared" si="217"/>
        <v>September</v>
      </c>
      <c r="K1732" s="1">
        <f t="shared" si="218"/>
        <v>9</v>
      </c>
      <c r="L1732" s="1" t="str">
        <f t="shared" si="219"/>
        <v>2023</v>
      </c>
      <c r="M1732" s="1">
        <f t="shared" si="220"/>
        <v>40</v>
      </c>
      <c r="N1732" s="10">
        <f t="shared" si="221"/>
        <v>3</v>
      </c>
    </row>
    <row r="1733" spans="1:14" x14ac:dyDescent="0.25">
      <c r="A1733" s="7">
        <v>45197</v>
      </c>
      <c r="B1733" s="1" t="s">
        <v>30</v>
      </c>
      <c r="C1733" s="1" t="str">
        <f>VLOOKUP(B1733,Datos1!$F$1:$H$52,3,FALSE)</f>
        <v>Medium-sized business</v>
      </c>
      <c r="D1733" s="1" t="str">
        <f ca="1">VLOOKUP(IF(RANDBETWEEN(1,100)&lt;=60, 1, IF(RANDBETWEEN(1,100)&lt;=75, 2, 3)),Datos1!$B$62:$C$64,2,FALSE)</f>
        <v>FMCG</v>
      </c>
      <c r="E1733" s="1" t="str">
        <f ca="1">VLOOKUP(IF(RANDBETWEEN(1,100)&lt;=70, 1, IF(RANDBETWEEN(1,100)&lt;=70+10, 2, IF(RANDBETWEEN(1,100)&lt;=70+10+10, 3, IF(RANDBETWEEN(1,100)&lt;=70+10+10+10, 4, 5)))),Datos1!$B$66:$C$70,2,FALSE)</f>
        <v>Paid</v>
      </c>
      <c r="F1733" s="1" t="str">
        <f>VLOOKUP(B1733,Datos1!$F$1:$H$52,2,FALSE)</f>
        <v>Washington</v>
      </c>
      <c r="G1733" s="8">
        <f t="shared" ca="1" si="222"/>
        <v>401069</v>
      </c>
      <c r="H1733" s="8">
        <f t="shared" ca="1" si="223"/>
        <v>176470.36000000002</v>
      </c>
      <c r="I1733" s="9">
        <f t="shared" ca="1" si="216"/>
        <v>0.44</v>
      </c>
      <c r="J1733" s="1" t="str">
        <f t="shared" si="217"/>
        <v>September</v>
      </c>
      <c r="K1733" s="1">
        <f t="shared" si="218"/>
        <v>9</v>
      </c>
      <c r="L1733" s="1" t="str">
        <f t="shared" si="219"/>
        <v>2023</v>
      </c>
      <c r="M1733" s="1">
        <f t="shared" si="220"/>
        <v>40</v>
      </c>
      <c r="N1733" s="10">
        <f t="shared" si="221"/>
        <v>3</v>
      </c>
    </row>
    <row r="1734" spans="1:14" x14ac:dyDescent="0.25">
      <c r="A1734" s="7">
        <v>45198</v>
      </c>
      <c r="B1734" s="1" t="s">
        <v>56</v>
      </c>
      <c r="C1734" s="1" t="str">
        <f>VLOOKUP(B1734,Datos1!$F$1:$H$52,3,FALSE)</f>
        <v>Small business</v>
      </c>
      <c r="D1734" s="1" t="str">
        <f ca="1">VLOOKUP(IF(RANDBETWEEN(1,100)&lt;=60, 1, IF(RANDBETWEEN(1,100)&lt;=75, 2, 3)),Datos1!$B$62:$C$64,2,FALSE)</f>
        <v>Contract Manufacturing</v>
      </c>
      <c r="E1734" s="1" t="str">
        <f ca="1">VLOOKUP(IF(RANDBETWEEN(1,100)&lt;=70, 1, IF(RANDBETWEEN(1,100)&lt;=70+10, 2, IF(RANDBETWEEN(1,100)&lt;=70+10+10, 3, IF(RANDBETWEEN(1,100)&lt;=70+10+10+10, 4, 5)))),Datos1!$B$66:$C$70,2,FALSE)</f>
        <v>Paid</v>
      </c>
      <c r="F1734" s="1" t="str">
        <f>VLOOKUP(B1734,Datos1!$F$1:$H$52,2,FALSE)</f>
        <v>Illinois</v>
      </c>
      <c r="G1734" s="8">
        <f t="shared" ca="1" si="222"/>
        <v>184711</v>
      </c>
      <c r="H1734" s="8">
        <f t="shared" ca="1" si="223"/>
        <v>55413.299999999996</v>
      </c>
      <c r="I1734" s="9">
        <f t="shared" ca="1" si="216"/>
        <v>0.3</v>
      </c>
      <c r="J1734" s="1" t="str">
        <f t="shared" si="217"/>
        <v>September</v>
      </c>
      <c r="K1734" s="1">
        <f t="shared" si="218"/>
        <v>9</v>
      </c>
      <c r="L1734" s="1" t="str">
        <f t="shared" si="219"/>
        <v>2023</v>
      </c>
      <c r="M1734" s="1">
        <f t="shared" si="220"/>
        <v>40</v>
      </c>
      <c r="N1734" s="10">
        <f t="shared" si="221"/>
        <v>3</v>
      </c>
    </row>
    <row r="1735" spans="1:14" x14ac:dyDescent="0.25">
      <c r="A1735" s="7">
        <v>45199</v>
      </c>
      <c r="B1735" s="1" t="s">
        <v>51</v>
      </c>
      <c r="C1735" s="1" t="str">
        <f>VLOOKUP(B1735,Datos1!$F$1:$H$52,3,FALSE)</f>
        <v>Corporation</v>
      </c>
      <c r="D1735" s="1" t="str">
        <f ca="1">VLOOKUP(IF(RANDBETWEEN(1,100)&lt;=60, 1, IF(RANDBETWEEN(1,100)&lt;=75, 2, 3)),Datos1!$B$62:$C$64,2,FALSE)</f>
        <v>Industrial cereal products</v>
      </c>
      <c r="E173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35" s="1" t="str">
        <f>VLOOKUP(B1735,Datos1!$F$1:$H$52,2,FALSE)</f>
        <v>California</v>
      </c>
      <c r="G1735" s="8">
        <f t="shared" ca="1" si="222"/>
        <v>663056</v>
      </c>
      <c r="H1735" s="8">
        <f t="shared" ca="1" si="223"/>
        <v>132611.20000000001</v>
      </c>
      <c r="I1735" s="9">
        <f t="shared" ca="1" si="216"/>
        <v>0.2</v>
      </c>
      <c r="J1735" s="1" t="str">
        <f t="shared" si="217"/>
        <v>September</v>
      </c>
      <c r="K1735" s="1">
        <f t="shared" si="218"/>
        <v>9</v>
      </c>
      <c r="L1735" s="1" t="str">
        <f t="shared" si="219"/>
        <v>2023</v>
      </c>
      <c r="M1735" s="1">
        <f t="shared" si="220"/>
        <v>40</v>
      </c>
      <c r="N1735" s="10">
        <f t="shared" si="221"/>
        <v>3</v>
      </c>
    </row>
    <row r="1736" spans="1:14" x14ac:dyDescent="0.25">
      <c r="A1736" s="7">
        <v>45200</v>
      </c>
      <c r="B1736" s="1" t="s">
        <v>36</v>
      </c>
      <c r="C1736" s="1" t="str">
        <f>VLOOKUP(B1736,Datos1!$F$1:$H$52,3,FALSE)</f>
        <v>Medium-sized business</v>
      </c>
      <c r="D1736" s="1" t="str">
        <f ca="1">VLOOKUP(IF(RANDBETWEEN(1,100)&lt;=60, 1, IF(RANDBETWEEN(1,100)&lt;=75, 2, 3)),Datos1!$B$62:$C$64,2,FALSE)</f>
        <v>Industrial cereal products</v>
      </c>
      <c r="E1736" s="1" t="str">
        <f ca="1">VLOOKUP(IF(RANDBETWEEN(1,100)&lt;=70, 1, IF(RANDBETWEEN(1,100)&lt;=70+10, 2, IF(RANDBETWEEN(1,100)&lt;=70+10+10, 3, IF(RANDBETWEEN(1,100)&lt;=70+10+10+10, 4, 5)))),Datos1!$B$66:$C$70,2,FALSE)</f>
        <v>Paid</v>
      </c>
      <c r="F1736" s="1" t="str">
        <f>VLOOKUP(B1736,Datos1!$F$1:$H$52,2,FALSE)</f>
        <v>Arizona</v>
      </c>
      <c r="G1736" s="8">
        <f t="shared" ca="1" si="222"/>
        <v>308007</v>
      </c>
      <c r="H1736" s="8">
        <f t="shared" ca="1" si="223"/>
        <v>49281.120000000003</v>
      </c>
      <c r="I1736" s="9">
        <f t="shared" ca="1" si="216"/>
        <v>0.16</v>
      </c>
      <c r="J1736" s="1" t="str">
        <f t="shared" si="217"/>
        <v>October</v>
      </c>
      <c r="K1736" s="1">
        <f t="shared" si="218"/>
        <v>10</v>
      </c>
      <c r="L1736" s="1" t="str">
        <f t="shared" si="219"/>
        <v>2023</v>
      </c>
      <c r="M1736" s="1">
        <f t="shared" si="220"/>
        <v>40</v>
      </c>
      <c r="N1736" s="10">
        <f t="shared" si="221"/>
        <v>4</v>
      </c>
    </row>
    <row r="1737" spans="1:14" x14ac:dyDescent="0.25">
      <c r="A1737" s="7">
        <v>45201</v>
      </c>
      <c r="B1737" s="1" t="s">
        <v>54</v>
      </c>
      <c r="C1737" s="1" t="str">
        <f>VLOOKUP(B1737,Datos1!$F$1:$H$52,3,FALSE)</f>
        <v>Small business</v>
      </c>
      <c r="D1737" s="1" t="str">
        <f ca="1">VLOOKUP(IF(RANDBETWEEN(1,100)&lt;=60, 1, IF(RANDBETWEEN(1,100)&lt;=75, 2, 3)),Datos1!$B$62:$C$64,2,FALSE)</f>
        <v>Industrial cereal products</v>
      </c>
      <c r="E1737" s="1" t="str">
        <f ca="1">VLOOKUP(IF(RANDBETWEEN(1,100)&lt;=70, 1, IF(RANDBETWEEN(1,100)&lt;=70+10, 2, IF(RANDBETWEEN(1,100)&lt;=70+10+10, 3, IF(RANDBETWEEN(1,100)&lt;=70+10+10+10, 4, 5)))),Datos1!$B$66:$C$70,2,FALSE)</f>
        <v>Paid</v>
      </c>
      <c r="F1737" s="1" t="str">
        <f>VLOOKUP(B1737,Datos1!$F$1:$H$52,2,FALSE)</f>
        <v>Nueva York</v>
      </c>
      <c r="G1737" s="8">
        <f t="shared" ca="1" si="222"/>
        <v>92807</v>
      </c>
      <c r="H1737" s="8">
        <f t="shared" ca="1" si="223"/>
        <v>18561.400000000001</v>
      </c>
      <c r="I1737" s="9">
        <f t="shared" ca="1" si="216"/>
        <v>0.2</v>
      </c>
      <c r="J1737" s="1" t="str">
        <f t="shared" si="217"/>
        <v>October</v>
      </c>
      <c r="K1737" s="1">
        <f t="shared" si="218"/>
        <v>10</v>
      </c>
      <c r="L1737" s="1" t="str">
        <f t="shared" si="219"/>
        <v>2023</v>
      </c>
      <c r="M1737" s="1">
        <f t="shared" si="220"/>
        <v>41</v>
      </c>
      <c r="N1737" s="10">
        <f t="shared" si="221"/>
        <v>4</v>
      </c>
    </row>
    <row r="1738" spans="1:14" x14ac:dyDescent="0.25">
      <c r="A1738" s="7">
        <v>45202</v>
      </c>
      <c r="B1738" s="1" t="s">
        <v>44</v>
      </c>
      <c r="C1738" s="1" t="str">
        <f>VLOOKUP(B1738,Datos1!$F$1:$H$52,3,FALSE)</f>
        <v>Corporation</v>
      </c>
      <c r="D1738" s="1" t="str">
        <f ca="1">VLOOKUP(IF(RANDBETWEEN(1,100)&lt;=60, 1, IF(RANDBETWEEN(1,100)&lt;=75, 2, 3)),Datos1!$B$62:$C$64,2,FALSE)</f>
        <v>Contract Manufacturing</v>
      </c>
      <c r="E1738" s="1" t="str">
        <f ca="1">VLOOKUP(IF(RANDBETWEEN(1,100)&lt;=70, 1, IF(RANDBETWEEN(1,100)&lt;=70+10, 2, IF(RANDBETWEEN(1,100)&lt;=70+10+10, 3, IF(RANDBETWEEN(1,100)&lt;=70+10+10+10, 4, 5)))),Datos1!$B$66:$C$70,2,FALSE)</f>
        <v>Paid</v>
      </c>
      <c r="F1738" s="1" t="str">
        <f>VLOOKUP(B1738,Datos1!$F$1:$H$52,2,FALSE)</f>
        <v>Arizona</v>
      </c>
      <c r="G1738" s="8">
        <f t="shared" ca="1" si="222"/>
        <v>1185270</v>
      </c>
      <c r="H1738" s="8">
        <f t="shared" ca="1" si="223"/>
        <v>391139.10000000003</v>
      </c>
      <c r="I1738" s="9">
        <f t="shared" ca="1" si="216"/>
        <v>0.33</v>
      </c>
      <c r="J1738" s="1" t="str">
        <f t="shared" si="217"/>
        <v>October</v>
      </c>
      <c r="K1738" s="1">
        <f t="shared" si="218"/>
        <v>10</v>
      </c>
      <c r="L1738" s="1" t="str">
        <f t="shared" si="219"/>
        <v>2023</v>
      </c>
      <c r="M1738" s="1">
        <f t="shared" si="220"/>
        <v>41</v>
      </c>
      <c r="N1738" s="10">
        <f t="shared" si="221"/>
        <v>4</v>
      </c>
    </row>
    <row r="1739" spans="1:14" x14ac:dyDescent="0.25">
      <c r="A1739" s="7">
        <v>45203</v>
      </c>
      <c r="B1739" s="1" t="s">
        <v>36</v>
      </c>
      <c r="C1739" s="1" t="str">
        <f>VLOOKUP(B1739,Datos1!$F$1:$H$52,3,FALSE)</f>
        <v>Medium-sized business</v>
      </c>
      <c r="D1739" s="1" t="str">
        <f ca="1">VLOOKUP(IF(RANDBETWEEN(1,100)&lt;=60, 1, IF(RANDBETWEEN(1,100)&lt;=75, 2, 3)),Datos1!$B$62:$C$64,2,FALSE)</f>
        <v>FMCG</v>
      </c>
      <c r="E1739" s="1" t="str">
        <f ca="1">VLOOKUP(IF(RANDBETWEEN(1,100)&lt;=70, 1, IF(RANDBETWEEN(1,100)&lt;=70+10, 2, IF(RANDBETWEEN(1,100)&lt;=70+10+10, 3, IF(RANDBETWEEN(1,100)&lt;=70+10+10+10, 4, 5)))),Datos1!$B$66:$C$70,2,FALSE)</f>
        <v>Paid</v>
      </c>
      <c r="F1739" s="1" t="str">
        <f>VLOOKUP(B1739,Datos1!$F$1:$H$52,2,FALSE)</f>
        <v>Arizona</v>
      </c>
      <c r="G1739" s="8">
        <f t="shared" ca="1" si="222"/>
        <v>396543</v>
      </c>
      <c r="H1739" s="8">
        <f t="shared" ca="1" si="223"/>
        <v>202236.93</v>
      </c>
      <c r="I1739" s="9">
        <f t="shared" ca="1" si="216"/>
        <v>0.51</v>
      </c>
      <c r="J1739" s="1" t="str">
        <f t="shared" si="217"/>
        <v>October</v>
      </c>
      <c r="K1739" s="1">
        <f t="shared" si="218"/>
        <v>10</v>
      </c>
      <c r="L1739" s="1" t="str">
        <f t="shared" si="219"/>
        <v>2023</v>
      </c>
      <c r="M1739" s="1">
        <f t="shared" si="220"/>
        <v>41</v>
      </c>
      <c r="N1739" s="10">
        <f t="shared" si="221"/>
        <v>4</v>
      </c>
    </row>
    <row r="1740" spans="1:14" x14ac:dyDescent="0.25">
      <c r="A1740" s="7">
        <v>45204</v>
      </c>
      <c r="B1740" s="1" t="s">
        <v>46</v>
      </c>
      <c r="C1740" s="1" t="str">
        <f>VLOOKUP(B1740,Datos1!$F$1:$H$52,3,FALSE)</f>
        <v>Corporation</v>
      </c>
      <c r="D1740" s="1" t="str">
        <f ca="1">VLOOKUP(IF(RANDBETWEEN(1,100)&lt;=60, 1, IF(RANDBETWEEN(1,100)&lt;=75, 2, 3)),Datos1!$B$62:$C$64,2,FALSE)</f>
        <v>FMCG</v>
      </c>
      <c r="E1740" s="1" t="str">
        <f ca="1">VLOOKUP(IF(RANDBETWEEN(1,100)&lt;=70, 1, IF(RANDBETWEEN(1,100)&lt;=70+10, 2, IF(RANDBETWEEN(1,100)&lt;=70+10+10, 3, IF(RANDBETWEEN(1,100)&lt;=70+10+10+10, 4, 5)))),Datos1!$B$66:$C$70,2,FALSE)</f>
        <v>Paid</v>
      </c>
      <c r="F1740" s="1" t="str">
        <f>VLOOKUP(B1740,Datos1!$F$1:$H$52,2,FALSE)</f>
        <v>Tennessee</v>
      </c>
      <c r="G1740" s="8">
        <f t="shared" ca="1" si="222"/>
        <v>751955</v>
      </c>
      <c r="H1740" s="8">
        <f t="shared" ca="1" si="223"/>
        <v>488770.75</v>
      </c>
      <c r="I1740" s="9">
        <f t="shared" ca="1" si="216"/>
        <v>0.65</v>
      </c>
      <c r="J1740" s="1" t="str">
        <f t="shared" si="217"/>
        <v>October</v>
      </c>
      <c r="K1740" s="1">
        <f t="shared" si="218"/>
        <v>10</v>
      </c>
      <c r="L1740" s="1" t="str">
        <f t="shared" si="219"/>
        <v>2023</v>
      </c>
      <c r="M1740" s="1">
        <f t="shared" si="220"/>
        <v>41</v>
      </c>
      <c r="N1740" s="10">
        <f t="shared" si="221"/>
        <v>4</v>
      </c>
    </row>
    <row r="1741" spans="1:14" x14ac:dyDescent="0.25">
      <c r="A1741" s="7">
        <v>45205</v>
      </c>
      <c r="B1741" s="1" t="s">
        <v>15</v>
      </c>
      <c r="C1741" s="1" t="str">
        <f>VLOOKUP(B1741,Datos1!$F$1:$H$52,3,FALSE)</f>
        <v>Medium-sized business</v>
      </c>
      <c r="D1741" s="1" t="str">
        <f ca="1">VLOOKUP(IF(RANDBETWEEN(1,100)&lt;=60, 1, IF(RANDBETWEEN(1,100)&lt;=75, 2, 3)),Datos1!$B$62:$C$64,2,FALSE)</f>
        <v>FMCG</v>
      </c>
      <c r="E1741" s="1" t="str">
        <f ca="1">VLOOKUP(IF(RANDBETWEEN(1,100)&lt;=70, 1, IF(RANDBETWEEN(1,100)&lt;=70+10, 2, IF(RANDBETWEEN(1,100)&lt;=70+10+10, 3, IF(RANDBETWEEN(1,100)&lt;=70+10+10+10, 4, 5)))),Datos1!$B$66:$C$70,2,FALSE)</f>
        <v>Paid</v>
      </c>
      <c r="F1741" s="1" t="str">
        <f>VLOOKUP(B1741,Datos1!$F$1:$H$52,2,FALSE)</f>
        <v>Míchigan</v>
      </c>
      <c r="G1741" s="8">
        <f t="shared" ca="1" si="222"/>
        <v>301374</v>
      </c>
      <c r="H1741" s="8">
        <f t="shared" ca="1" si="223"/>
        <v>108494.64</v>
      </c>
      <c r="I1741" s="9">
        <f t="shared" ca="1" si="216"/>
        <v>0.36</v>
      </c>
      <c r="J1741" s="1" t="str">
        <f t="shared" si="217"/>
        <v>October</v>
      </c>
      <c r="K1741" s="1">
        <f t="shared" si="218"/>
        <v>10</v>
      </c>
      <c r="L1741" s="1" t="str">
        <f t="shared" si="219"/>
        <v>2023</v>
      </c>
      <c r="M1741" s="1">
        <f t="shared" si="220"/>
        <v>41</v>
      </c>
      <c r="N1741" s="10">
        <f t="shared" si="221"/>
        <v>4</v>
      </c>
    </row>
    <row r="1742" spans="1:14" x14ac:dyDescent="0.25">
      <c r="A1742" s="7">
        <v>45206</v>
      </c>
      <c r="B1742" s="1" t="s">
        <v>28</v>
      </c>
      <c r="C1742" s="1" t="str">
        <f>VLOOKUP(B1742,Datos1!$F$1:$H$52,3,FALSE)</f>
        <v>Corporation</v>
      </c>
      <c r="D1742" s="1" t="str">
        <f ca="1">VLOOKUP(IF(RANDBETWEEN(1,100)&lt;=60, 1, IF(RANDBETWEEN(1,100)&lt;=75, 2, 3)),Datos1!$B$62:$C$64,2,FALSE)</f>
        <v>FMCG</v>
      </c>
      <c r="E1742" s="1" t="str">
        <f ca="1">VLOOKUP(IF(RANDBETWEEN(1,100)&lt;=70, 1, IF(RANDBETWEEN(1,100)&lt;=70+10, 2, IF(RANDBETWEEN(1,100)&lt;=70+10+10, 3, IF(RANDBETWEEN(1,100)&lt;=70+10+10+10, 4, 5)))),Datos1!$B$66:$C$70,2,FALSE)</f>
        <v>Paid</v>
      </c>
      <c r="F1742" s="1" t="str">
        <f>VLOOKUP(B1742,Datos1!$F$1:$H$52,2,FALSE)</f>
        <v>Texas</v>
      </c>
      <c r="G1742" s="8">
        <f t="shared" ca="1" si="222"/>
        <v>510440</v>
      </c>
      <c r="H1742" s="8">
        <f t="shared" ca="1" si="223"/>
        <v>296055.19999999995</v>
      </c>
      <c r="I1742" s="9">
        <f t="shared" ca="1" si="216"/>
        <v>0.57999999999999996</v>
      </c>
      <c r="J1742" s="1" t="str">
        <f t="shared" si="217"/>
        <v>October</v>
      </c>
      <c r="K1742" s="1">
        <f t="shared" si="218"/>
        <v>10</v>
      </c>
      <c r="L1742" s="1" t="str">
        <f t="shared" si="219"/>
        <v>2023</v>
      </c>
      <c r="M1742" s="1">
        <f t="shared" si="220"/>
        <v>41</v>
      </c>
      <c r="N1742" s="10">
        <f t="shared" si="221"/>
        <v>4</v>
      </c>
    </row>
    <row r="1743" spans="1:14" x14ac:dyDescent="0.25">
      <c r="A1743" s="7">
        <v>45207</v>
      </c>
      <c r="B1743" s="1" t="s">
        <v>51</v>
      </c>
      <c r="C1743" s="1" t="str">
        <f>VLOOKUP(B1743,Datos1!$F$1:$H$52,3,FALSE)</f>
        <v>Corporation</v>
      </c>
      <c r="D1743" s="1" t="str">
        <f ca="1">VLOOKUP(IF(RANDBETWEEN(1,100)&lt;=60, 1, IF(RANDBETWEEN(1,100)&lt;=75, 2, 3)),Datos1!$B$62:$C$64,2,FALSE)</f>
        <v>FMCG</v>
      </c>
      <c r="E1743" s="1" t="str">
        <f ca="1">VLOOKUP(IF(RANDBETWEEN(1,100)&lt;=70, 1, IF(RANDBETWEEN(1,100)&lt;=70+10, 2, IF(RANDBETWEEN(1,100)&lt;=70+10+10, 3, IF(RANDBETWEEN(1,100)&lt;=70+10+10+10, 4, 5)))),Datos1!$B$66:$C$70,2,FALSE)</f>
        <v>Paid</v>
      </c>
      <c r="F1743" s="1" t="str">
        <f>VLOOKUP(B1743,Datos1!$F$1:$H$52,2,FALSE)</f>
        <v>California</v>
      </c>
      <c r="G1743" s="8">
        <f t="shared" ca="1" si="222"/>
        <v>1071937</v>
      </c>
      <c r="H1743" s="8">
        <f t="shared" ca="1" si="223"/>
        <v>535968.5</v>
      </c>
      <c r="I1743" s="9">
        <f t="shared" ca="1" si="216"/>
        <v>0.5</v>
      </c>
      <c r="J1743" s="1" t="str">
        <f t="shared" si="217"/>
        <v>October</v>
      </c>
      <c r="K1743" s="1">
        <f t="shared" si="218"/>
        <v>10</v>
      </c>
      <c r="L1743" s="1" t="str">
        <f t="shared" si="219"/>
        <v>2023</v>
      </c>
      <c r="M1743" s="1">
        <f t="shared" si="220"/>
        <v>41</v>
      </c>
      <c r="N1743" s="10">
        <f t="shared" si="221"/>
        <v>4</v>
      </c>
    </row>
    <row r="1744" spans="1:14" x14ac:dyDescent="0.25">
      <c r="A1744" s="7">
        <v>45208</v>
      </c>
      <c r="B1744" s="1" t="s">
        <v>44</v>
      </c>
      <c r="C1744" s="1" t="str">
        <f>VLOOKUP(B1744,Datos1!$F$1:$H$52,3,FALSE)</f>
        <v>Corporation</v>
      </c>
      <c r="D1744" s="1" t="str">
        <f ca="1">VLOOKUP(IF(RANDBETWEEN(1,100)&lt;=60, 1, IF(RANDBETWEEN(1,100)&lt;=75, 2, 3)),Datos1!$B$62:$C$64,2,FALSE)</f>
        <v>FMCG</v>
      </c>
      <c r="E174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44" s="1" t="str">
        <f>VLOOKUP(B1744,Datos1!$F$1:$H$52,2,FALSE)</f>
        <v>Arizona</v>
      </c>
      <c r="G1744" s="8">
        <f t="shared" ca="1" si="222"/>
        <v>574358</v>
      </c>
      <c r="H1744" s="8">
        <f t="shared" ca="1" si="223"/>
        <v>304409.74</v>
      </c>
      <c r="I1744" s="9">
        <f t="shared" ca="1" si="216"/>
        <v>0.53</v>
      </c>
      <c r="J1744" s="1" t="str">
        <f t="shared" si="217"/>
        <v>October</v>
      </c>
      <c r="K1744" s="1">
        <f t="shared" si="218"/>
        <v>10</v>
      </c>
      <c r="L1744" s="1" t="str">
        <f t="shared" si="219"/>
        <v>2023</v>
      </c>
      <c r="M1744" s="1">
        <f t="shared" si="220"/>
        <v>42</v>
      </c>
      <c r="N1744" s="10">
        <f t="shared" si="221"/>
        <v>4</v>
      </c>
    </row>
    <row r="1745" spans="1:14" x14ac:dyDescent="0.25">
      <c r="A1745" s="7">
        <v>45209</v>
      </c>
      <c r="B1745" s="1" t="s">
        <v>35</v>
      </c>
      <c r="C1745" s="1" t="str">
        <f>VLOOKUP(B1745,Datos1!$F$1:$H$52,3,FALSE)</f>
        <v>Medium-sized business</v>
      </c>
      <c r="D1745" s="1" t="str">
        <f ca="1">VLOOKUP(IF(RANDBETWEEN(1,100)&lt;=60, 1, IF(RANDBETWEEN(1,100)&lt;=75, 2, 3)),Datos1!$B$62:$C$64,2,FALSE)</f>
        <v>FMCG</v>
      </c>
      <c r="E1745" s="1" t="str">
        <f ca="1">VLOOKUP(IF(RANDBETWEEN(1,100)&lt;=70, 1, IF(RANDBETWEEN(1,100)&lt;=70+10, 2, IF(RANDBETWEEN(1,100)&lt;=70+10+10, 3, IF(RANDBETWEEN(1,100)&lt;=70+10+10+10, 4, 5)))),Datos1!$B$66:$C$70,2,FALSE)</f>
        <v>Paid</v>
      </c>
      <c r="F1745" s="1" t="str">
        <f>VLOOKUP(B1745,Datos1!$F$1:$H$52,2,FALSE)</f>
        <v>Ohio</v>
      </c>
      <c r="G1745" s="8">
        <f t="shared" ca="1" si="222"/>
        <v>331151</v>
      </c>
      <c r="H1745" s="8">
        <f t="shared" ca="1" si="223"/>
        <v>149017.95000000001</v>
      </c>
      <c r="I1745" s="9">
        <f t="shared" ca="1" si="216"/>
        <v>0.45</v>
      </c>
      <c r="J1745" s="1" t="str">
        <f t="shared" si="217"/>
        <v>October</v>
      </c>
      <c r="K1745" s="1">
        <f t="shared" si="218"/>
        <v>10</v>
      </c>
      <c r="L1745" s="1" t="str">
        <f t="shared" si="219"/>
        <v>2023</v>
      </c>
      <c r="M1745" s="1">
        <f t="shared" si="220"/>
        <v>42</v>
      </c>
      <c r="N1745" s="10">
        <f t="shared" si="221"/>
        <v>4</v>
      </c>
    </row>
    <row r="1746" spans="1:14" x14ac:dyDescent="0.25">
      <c r="A1746" s="7">
        <v>45210</v>
      </c>
      <c r="B1746" s="1" t="s">
        <v>46</v>
      </c>
      <c r="C1746" s="1" t="str">
        <f>VLOOKUP(B1746,Datos1!$F$1:$H$52,3,FALSE)</f>
        <v>Corporation</v>
      </c>
      <c r="D1746" s="1" t="str">
        <f ca="1">VLOOKUP(IF(RANDBETWEEN(1,100)&lt;=60, 1, IF(RANDBETWEEN(1,100)&lt;=75, 2, 3)),Datos1!$B$62:$C$64,2,FALSE)</f>
        <v>FMCG</v>
      </c>
      <c r="E1746" s="1" t="str">
        <f ca="1">VLOOKUP(IF(RANDBETWEEN(1,100)&lt;=70, 1, IF(RANDBETWEEN(1,100)&lt;=70+10, 2, IF(RANDBETWEEN(1,100)&lt;=70+10+10, 3, IF(RANDBETWEEN(1,100)&lt;=70+10+10+10, 4, 5)))),Datos1!$B$66:$C$70,2,FALSE)</f>
        <v>Paid</v>
      </c>
      <c r="F1746" s="1" t="str">
        <f>VLOOKUP(B1746,Datos1!$F$1:$H$52,2,FALSE)</f>
        <v>Tennessee</v>
      </c>
      <c r="G1746" s="8">
        <f t="shared" ca="1" si="222"/>
        <v>673662</v>
      </c>
      <c r="H1746" s="8">
        <f t="shared" ca="1" si="223"/>
        <v>282938.03999999998</v>
      </c>
      <c r="I1746" s="9">
        <f t="shared" ca="1" si="216"/>
        <v>0.42</v>
      </c>
      <c r="J1746" s="1" t="str">
        <f t="shared" si="217"/>
        <v>October</v>
      </c>
      <c r="K1746" s="1">
        <f t="shared" si="218"/>
        <v>10</v>
      </c>
      <c r="L1746" s="1" t="str">
        <f t="shared" si="219"/>
        <v>2023</v>
      </c>
      <c r="M1746" s="1">
        <f t="shared" si="220"/>
        <v>42</v>
      </c>
      <c r="N1746" s="10">
        <f t="shared" si="221"/>
        <v>4</v>
      </c>
    </row>
    <row r="1747" spans="1:14" x14ac:dyDescent="0.25">
      <c r="A1747" s="7">
        <v>45211</v>
      </c>
      <c r="B1747" s="1" t="s">
        <v>20</v>
      </c>
      <c r="C1747" s="1" t="str">
        <f>VLOOKUP(B1747,Datos1!$F$1:$H$52,3,FALSE)</f>
        <v>Corporation</v>
      </c>
      <c r="D1747" s="1" t="str">
        <f ca="1">VLOOKUP(IF(RANDBETWEEN(1,100)&lt;=60, 1, IF(RANDBETWEEN(1,100)&lt;=75, 2, 3)),Datos1!$B$62:$C$64,2,FALSE)</f>
        <v>FMCG</v>
      </c>
      <c r="E1747" s="1" t="str">
        <f ca="1">VLOOKUP(IF(RANDBETWEEN(1,100)&lt;=70, 1, IF(RANDBETWEEN(1,100)&lt;=70+10, 2, IF(RANDBETWEEN(1,100)&lt;=70+10+10, 3, IF(RANDBETWEEN(1,100)&lt;=70+10+10+10, 4, 5)))),Datos1!$B$66:$C$70,2,FALSE)</f>
        <v>Paid</v>
      </c>
      <c r="F1747" s="1" t="str">
        <f>VLOOKUP(B1747,Datos1!$F$1:$H$52,2,FALSE)</f>
        <v>Georgia</v>
      </c>
      <c r="G1747" s="8">
        <f t="shared" ca="1" si="222"/>
        <v>1182288</v>
      </c>
      <c r="H1747" s="8">
        <f t="shared" ca="1" si="223"/>
        <v>626612.64</v>
      </c>
      <c r="I1747" s="9">
        <f t="shared" ca="1" si="216"/>
        <v>0.53</v>
      </c>
      <c r="J1747" s="1" t="str">
        <f t="shared" si="217"/>
        <v>October</v>
      </c>
      <c r="K1747" s="1">
        <f t="shared" si="218"/>
        <v>10</v>
      </c>
      <c r="L1747" s="1" t="str">
        <f t="shared" si="219"/>
        <v>2023</v>
      </c>
      <c r="M1747" s="1">
        <f t="shared" si="220"/>
        <v>42</v>
      </c>
      <c r="N1747" s="10">
        <f t="shared" si="221"/>
        <v>4</v>
      </c>
    </row>
    <row r="1748" spans="1:14" x14ac:dyDescent="0.25">
      <c r="A1748" s="7">
        <v>45212</v>
      </c>
      <c r="B1748" s="1" t="s">
        <v>37</v>
      </c>
      <c r="C1748" s="1" t="str">
        <f>VLOOKUP(B1748,Datos1!$F$1:$H$52,3,FALSE)</f>
        <v>Small business</v>
      </c>
      <c r="D1748" s="1" t="str">
        <f ca="1">VLOOKUP(IF(RANDBETWEEN(1,100)&lt;=60, 1, IF(RANDBETWEEN(1,100)&lt;=75, 2, 3)),Datos1!$B$62:$C$64,2,FALSE)</f>
        <v>Contract Manufacturing</v>
      </c>
      <c r="E1748" s="1" t="str">
        <f ca="1">VLOOKUP(IF(RANDBETWEEN(1,100)&lt;=70, 1, IF(RANDBETWEEN(1,100)&lt;=70+10, 2, IF(RANDBETWEEN(1,100)&lt;=70+10+10, 3, IF(RANDBETWEEN(1,100)&lt;=70+10+10+10, 4, 5)))),Datos1!$B$66:$C$70,2,FALSE)</f>
        <v>Paid</v>
      </c>
      <c r="F1748" s="1" t="str">
        <f>VLOOKUP(B1748,Datos1!$F$1:$H$52,2,FALSE)</f>
        <v>Massachusetts</v>
      </c>
      <c r="G1748" s="8">
        <f t="shared" ca="1" si="222"/>
        <v>161115</v>
      </c>
      <c r="H1748" s="8">
        <f t="shared" ca="1" si="223"/>
        <v>33834.15</v>
      </c>
      <c r="I1748" s="9">
        <f t="shared" ca="1" si="216"/>
        <v>0.21</v>
      </c>
      <c r="J1748" s="1" t="str">
        <f t="shared" si="217"/>
        <v>October</v>
      </c>
      <c r="K1748" s="1">
        <f t="shared" si="218"/>
        <v>10</v>
      </c>
      <c r="L1748" s="1" t="str">
        <f t="shared" si="219"/>
        <v>2023</v>
      </c>
      <c r="M1748" s="1">
        <f t="shared" si="220"/>
        <v>42</v>
      </c>
      <c r="N1748" s="10">
        <f t="shared" si="221"/>
        <v>4</v>
      </c>
    </row>
    <row r="1749" spans="1:14" x14ac:dyDescent="0.25">
      <c r="A1749" s="7">
        <v>45213</v>
      </c>
      <c r="B1749" s="1" t="s">
        <v>19</v>
      </c>
      <c r="C1749" s="1" t="str">
        <f>VLOOKUP(B1749,Datos1!$F$1:$H$52,3,FALSE)</f>
        <v>Corporation</v>
      </c>
      <c r="D1749" s="1" t="str">
        <f ca="1">VLOOKUP(IF(RANDBETWEEN(1,100)&lt;=60, 1, IF(RANDBETWEEN(1,100)&lt;=75, 2, 3)),Datos1!$B$62:$C$64,2,FALSE)</f>
        <v>FMCG</v>
      </c>
      <c r="E1749" s="1" t="str">
        <f ca="1">VLOOKUP(IF(RANDBETWEEN(1,100)&lt;=70, 1, IF(RANDBETWEEN(1,100)&lt;=70+10, 2, IF(RANDBETWEEN(1,100)&lt;=70+10+10, 3, IF(RANDBETWEEN(1,100)&lt;=70+10+10+10, 4, 5)))),Datos1!$B$66:$C$70,2,FALSE)</f>
        <v>Paid</v>
      </c>
      <c r="F1749" s="1" t="str">
        <f>VLOOKUP(B1749,Datos1!$F$1:$H$52,2,FALSE)</f>
        <v>Virginia</v>
      </c>
      <c r="G1749" s="8">
        <f t="shared" ca="1" si="222"/>
        <v>1215365</v>
      </c>
      <c r="H1749" s="8">
        <f t="shared" ca="1" si="223"/>
        <v>559067.9</v>
      </c>
      <c r="I1749" s="9">
        <f t="shared" ca="1" si="216"/>
        <v>0.46</v>
      </c>
      <c r="J1749" s="1" t="str">
        <f t="shared" si="217"/>
        <v>October</v>
      </c>
      <c r="K1749" s="1">
        <f t="shared" si="218"/>
        <v>10</v>
      </c>
      <c r="L1749" s="1" t="str">
        <f t="shared" si="219"/>
        <v>2023</v>
      </c>
      <c r="M1749" s="1">
        <f t="shared" si="220"/>
        <v>42</v>
      </c>
      <c r="N1749" s="10">
        <f t="shared" si="221"/>
        <v>4</v>
      </c>
    </row>
    <row r="1750" spans="1:14" x14ac:dyDescent="0.25">
      <c r="A1750" s="7">
        <v>45214</v>
      </c>
      <c r="B1750" s="1" t="s">
        <v>62</v>
      </c>
      <c r="C1750" s="1" t="str">
        <f>VLOOKUP(B1750,Datos1!$F$1:$H$52,3,FALSE)</f>
        <v>Corporation</v>
      </c>
      <c r="D1750" s="1" t="str">
        <f ca="1">VLOOKUP(IF(RANDBETWEEN(1,100)&lt;=60, 1, IF(RANDBETWEEN(1,100)&lt;=75, 2, 3)),Datos1!$B$62:$C$64,2,FALSE)</f>
        <v>FMCG</v>
      </c>
      <c r="E175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50" s="1" t="str">
        <f>VLOOKUP(B1750,Datos1!$F$1:$H$52,2,FALSE)</f>
        <v>Arizona</v>
      </c>
      <c r="G1750" s="8">
        <f t="shared" ca="1" si="222"/>
        <v>1271001</v>
      </c>
      <c r="H1750" s="8">
        <f t="shared" ca="1" si="223"/>
        <v>470270.37</v>
      </c>
      <c r="I1750" s="9">
        <f t="shared" ca="1" si="216"/>
        <v>0.37</v>
      </c>
      <c r="J1750" s="1" t="str">
        <f t="shared" si="217"/>
        <v>October</v>
      </c>
      <c r="K1750" s="1">
        <f t="shared" si="218"/>
        <v>10</v>
      </c>
      <c r="L1750" s="1" t="str">
        <f t="shared" si="219"/>
        <v>2023</v>
      </c>
      <c r="M1750" s="1">
        <f t="shared" si="220"/>
        <v>42</v>
      </c>
      <c r="N1750" s="10">
        <f t="shared" si="221"/>
        <v>4</v>
      </c>
    </row>
    <row r="1751" spans="1:14" x14ac:dyDescent="0.25">
      <c r="A1751" s="7">
        <v>45215</v>
      </c>
      <c r="B1751" s="1" t="s">
        <v>31</v>
      </c>
      <c r="C1751" s="1" t="str">
        <f>VLOOKUP(B1751,Datos1!$F$1:$H$52,3,FALSE)</f>
        <v>Small business</v>
      </c>
      <c r="D1751" s="1" t="str">
        <f ca="1">VLOOKUP(IF(RANDBETWEEN(1,100)&lt;=60, 1, IF(RANDBETWEEN(1,100)&lt;=75, 2, 3)),Datos1!$B$62:$C$64,2,FALSE)</f>
        <v>FMCG</v>
      </c>
      <c r="E17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51" s="1" t="str">
        <f>VLOOKUP(B1751,Datos1!$F$1:$H$52,2,FALSE)</f>
        <v>Georgia</v>
      </c>
      <c r="G1751" s="8">
        <f t="shared" ca="1" si="222"/>
        <v>197832</v>
      </c>
      <c r="H1751" s="8">
        <f t="shared" ca="1" si="223"/>
        <v>102872.64</v>
      </c>
      <c r="I1751" s="9">
        <f t="shared" ca="1" si="216"/>
        <v>0.52</v>
      </c>
      <c r="J1751" s="1" t="str">
        <f t="shared" si="217"/>
        <v>October</v>
      </c>
      <c r="K1751" s="1">
        <f t="shared" si="218"/>
        <v>10</v>
      </c>
      <c r="L1751" s="1" t="str">
        <f t="shared" si="219"/>
        <v>2023</v>
      </c>
      <c r="M1751" s="1">
        <f t="shared" si="220"/>
        <v>43</v>
      </c>
      <c r="N1751" s="10">
        <f t="shared" si="221"/>
        <v>4</v>
      </c>
    </row>
    <row r="1752" spans="1:14" x14ac:dyDescent="0.25">
      <c r="A1752" s="7">
        <v>45216</v>
      </c>
      <c r="B1752" s="1" t="s">
        <v>30</v>
      </c>
      <c r="C1752" s="1" t="str">
        <f>VLOOKUP(B1752,Datos1!$F$1:$H$52,3,FALSE)</f>
        <v>Medium-sized business</v>
      </c>
      <c r="D1752" s="1" t="str">
        <f ca="1">VLOOKUP(IF(RANDBETWEEN(1,100)&lt;=60, 1, IF(RANDBETWEEN(1,100)&lt;=75, 2, 3)),Datos1!$B$62:$C$64,2,FALSE)</f>
        <v>Contract Manufacturing</v>
      </c>
      <c r="E175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52" s="1" t="str">
        <f>VLOOKUP(B1752,Datos1!$F$1:$H$52,2,FALSE)</f>
        <v>Washington</v>
      </c>
      <c r="G1752" s="8">
        <f t="shared" ca="1" si="222"/>
        <v>357534</v>
      </c>
      <c r="H1752" s="8">
        <f t="shared" ca="1" si="223"/>
        <v>78657.48</v>
      </c>
      <c r="I1752" s="9">
        <f t="shared" ca="1" si="216"/>
        <v>0.22</v>
      </c>
      <c r="J1752" s="1" t="str">
        <f t="shared" si="217"/>
        <v>October</v>
      </c>
      <c r="K1752" s="1">
        <f t="shared" si="218"/>
        <v>10</v>
      </c>
      <c r="L1752" s="1" t="str">
        <f t="shared" si="219"/>
        <v>2023</v>
      </c>
      <c r="M1752" s="1">
        <f t="shared" si="220"/>
        <v>43</v>
      </c>
      <c r="N1752" s="10">
        <f t="shared" si="221"/>
        <v>4</v>
      </c>
    </row>
    <row r="1753" spans="1:14" x14ac:dyDescent="0.25">
      <c r="A1753" s="7">
        <v>45217</v>
      </c>
      <c r="B1753" s="1" t="s">
        <v>20</v>
      </c>
      <c r="C1753" s="1" t="str">
        <f>VLOOKUP(B1753,Datos1!$F$1:$H$52,3,FALSE)</f>
        <v>Corporation</v>
      </c>
      <c r="D1753" s="1" t="str">
        <f ca="1">VLOOKUP(IF(RANDBETWEEN(1,100)&lt;=60, 1, IF(RANDBETWEEN(1,100)&lt;=75, 2, 3)),Datos1!$B$62:$C$64,2,FALSE)</f>
        <v>FMCG</v>
      </c>
      <c r="E175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53" s="1" t="str">
        <f>VLOOKUP(B1753,Datos1!$F$1:$H$52,2,FALSE)</f>
        <v>Georgia</v>
      </c>
      <c r="G1753" s="8">
        <f t="shared" ca="1" si="222"/>
        <v>1545121</v>
      </c>
      <c r="H1753" s="8">
        <f t="shared" ca="1" si="223"/>
        <v>695304.45000000007</v>
      </c>
      <c r="I1753" s="9">
        <f t="shared" ca="1" si="216"/>
        <v>0.45</v>
      </c>
      <c r="J1753" s="1" t="str">
        <f t="shared" si="217"/>
        <v>October</v>
      </c>
      <c r="K1753" s="1">
        <f t="shared" si="218"/>
        <v>10</v>
      </c>
      <c r="L1753" s="1" t="str">
        <f t="shared" si="219"/>
        <v>2023</v>
      </c>
      <c r="M1753" s="1">
        <f t="shared" si="220"/>
        <v>43</v>
      </c>
      <c r="N1753" s="10">
        <f t="shared" si="221"/>
        <v>4</v>
      </c>
    </row>
    <row r="1754" spans="1:14" x14ac:dyDescent="0.25">
      <c r="A1754" s="7">
        <v>45218</v>
      </c>
      <c r="B1754" s="1" t="s">
        <v>52</v>
      </c>
      <c r="C1754" s="1" t="str">
        <f>VLOOKUP(B1754,Datos1!$F$1:$H$52,3,FALSE)</f>
        <v>Corporation</v>
      </c>
      <c r="D1754" s="1" t="str">
        <f ca="1">VLOOKUP(IF(RANDBETWEEN(1,100)&lt;=60, 1, IF(RANDBETWEEN(1,100)&lt;=75, 2, 3)),Datos1!$B$62:$C$64,2,FALSE)</f>
        <v>FMCG</v>
      </c>
      <c r="E1754" s="1" t="str">
        <f ca="1">VLOOKUP(IF(RANDBETWEEN(1,100)&lt;=70, 1, IF(RANDBETWEEN(1,100)&lt;=70+10, 2, IF(RANDBETWEEN(1,100)&lt;=70+10+10, 3, IF(RANDBETWEEN(1,100)&lt;=70+10+10+10, 4, 5)))),Datos1!$B$66:$C$70,2,FALSE)</f>
        <v>Paid</v>
      </c>
      <c r="F1754" s="1" t="str">
        <f>VLOOKUP(B1754,Datos1!$F$1:$H$52,2,FALSE)</f>
        <v>Texas</v>
      </c>
      <c r="G1754" s="8">
        <f t="shared" ca="1" si="222"/>
        <v>1284465</v>
      </c>
      <c r="H1754" s="8">
        <f t="shared" ca="1" si="223"/>
        <v>834902.25</v>
      </c>
      <c r="I1754" s="9">
        <f t="shared" ca="1" si="216"/>
        <v>0.65</v>
      </c>
      <c r="J1754" s="1" t="str">
        <f t="shared" si="217"/>
        <v>October</v>
      </c>
      <c r="K1754" s="1">
        <f t="shared" si="218"/>
        <v>10</v>
      </c>
      <c r="L1754" s="1" t="str">
        <f t="shared" si="219"/>
        <v>2023</v>
      </c>
      <c r="M1754" s="1">
        <f t="shared" si="220"/>
        <v>43</v>
      </c>
      <c r="N1754" s="10">
        <f t="shared" si="221"/>
        <v>4</v>
      </c>
    </row>
    <row r="1755" spans="1:14" x14ac:dyDescent="0.25">
      <c r="A1755" s="7">
        <v>45219</v>
      </c>
      <c r="B1755" s="1" t="s">
        <v>23</v>
      </c>
      <c r="C1755" s="1" t="str">
        <f>VLOOKUP(B1755,Datos1!$F$1:$H$52,3,FALSE)</f>
        <v>Corporation</v>
      </c>
      <c r="D1755" s="1" t="str">
        <f ca="1">VLOOKUP(IF(RANDBETWEEN(1,100)&lt;=60, 1, IF(RANDBETWEEN(1,100)&lt;=75, 2, 3)),Datos1!$B$62:$C$64,2,FALSE)</f>
        <v>FMCG</v>
      </c>
      <c r="E1755" s="1" t="str">
        <f ca="1">VLOOKUP(IF(RANDBETWEEN(1,100)&lt;=70, 1, IF(RANDBETWEEN(1,100)&lt;=70+10, 2, IF(RANDBETWEEN(1,100)&lt;=70+10+10, 3, IF(RANDBETWEEN(1,100)&lt;=70+10+10+10, 4, 5)))),Datos1!$B$66:$C$70,2,FALSE)</f>
        <v>Paid</v>
      </c>
      <c r="F1755" s="1" t="str">
        <f>VLOOKUP(B1755,Datos1!$F$1:$H$52,2,FALSE)</f>
        <v>Nueva Jersey</v>
      </c>
      <c r="G1755" s="8">
        <f t="shared" ca="1" si="222"/>
        <v>1390742</v>
      </c>
      <c r="H1755" s="8">
        <f t="shared" ca="1" si="223"/>
        <v>834445.2</v>
      </c>
      <c r="I1755" s="9">
        <f t="shared" ca="1" si="216"/>
        <v>0.6</v>
      </c>
      <c r="J1755" s="1" t="str">
        <f t="shared" si="217"/>
        <v>October</v>
      </c>
      <c r="K1755" s="1">
        <f t="shared" si="218"/>
        <v>10</v>
      </c>
      <c r="L1755" s="1" t="str">
        <f t="shared" si="219"/>
        <v>2023</v>
      </c>
      <c r="M1755" s="1">
        <f t="shared" si="220"/>
        <v>43</v>
      </c>
      <c r="N1755" s="10">
        <f t="shared" si="221"/>
        <v>4</v>
      </c>
    </row>
    <row r="1756" spans="1:14" x14ac:dyDescent="0.25">
      <c r="A1756" s="7">
        <v>45220</v>
      </c>
      <c r="B1756" s="1" t="s">
        <v>50</v>
      </c>
      <c r="C1756" s="1" t="str">
        <f>VLOOKUP(B1756,Datos1!$F$1:$H$52,3,FALSE)</f>
        <v>Small business</v>
      </c>
      <c r="D1756" s="1" t="str">
        <f ca="1">VLOOKUP(IF(RANDBETWEEN(1,100)&lt;=60, 1, IF(RANDBETWEEN(1,100)&lt;=75, 2, 3)),Datos1!$B$62:$C$64,2,FALSE)</f>
        <v>FMCG</v>
      </c>
      <c r="E1756" s="1" t="str">
        <f ca="1">VLOOKUP(IF(RANDBETWEEN(1,100)&lt;=70, 1, IF(RANDBETWEEN(1,100)&lt;=70+10, 2, IF(RANDBETWEEN(1,100)&lt;=70+10+10, 3, IF(RANDBETWEEN(1,100)&lt;=70+10+10+10, 4, 5)))),Datos1!$B$66:$C$70,2,FALSE)</f>
        <v>Overdue</v>
      </c>
      <c r="F1756" s="1" t="str">
        <f>VLOOKUP(B1756,Datos1!$F$1:$H$52,2,FALSE)</f>
        <v>Florida</v>
      </c>
      <c r="G1756" s="8">
        <f t="shared" ca="1" si="222"/>
        <v>190259</v>
      </c>
      <c r="H1756" s="8">
        <f t="shared" ca="1" si="223"/>
        <v>72298.42</v>
      </c>
      <c r="I1756" s="9">
        <f t="shared" ca="1" si="216"/>
        <v>0.38</v>
      </c>
      <c r="J1756" s="1" t="str">
        <f t="shared" si="217"/>
        <v>October</v>
      </c>
      <c r="K1756" s="1">
        <f t="shared" si="218"/>
        <v>10</v>
      </c>
      <c r="L1756" s="1" t="str">
        <f t="shared" si="219"/>
        <v>2023</v>
      </c>
      <c r="M1756" s="1">
        <f t="shared" si="220"/>
        <v>43</v>
      </c>
      <c r="N1756" s="10">
        <f t="shared" si="221"/>
        <v>4</v>
      </c>
    </row>
    <row r="1757" spans="1:14" x14ac:dyDescent="0.25">
      <c r="A1757" s="7">
        <v>45221</v>
      </c>
      <c r="B1757" s="1" t="s">
        <v>31</v>
      </c>
      <c r="C1757" s="1" t="str">
        <f>VLOOKUP(B1757,Datos1!$F$1:$H$52,3,FALSE)</f>
        <v>Small business</v>
      </c>
      <c r="D1757" s="1" t="str">
        <f ca="1">VLOOKUP(IF(RANDBETWEEN(1,100)&lt;=60, 1, IF(RANDBETWEEN(1,100)&lt;=75, 2, 3)),Datos1!$B$62:$C$64,2,FALSE)</f>
        <v>FMCG</v>
      </c>
      <c r="E1757" s="1" t="str">
        <f ca="1">VLOOKUP(IF(RANDBETWEEN(1,100)&lt;=70, 1, IF(RANDBETWEEN(1,100)&lt;=70+10, 2, IF(RANDBETWEEN(1,100)&lt;=70+10+10, 3, IF(RANDBETWEEN(1,100)&lt;=70+10+10+10, 4, 5)))),Datos1!$B$66:$C$70,2,FALSE)</f>
        <v>Paid</v>
      </c>
      <c r="F1757" s="1" t="str">
        <f>VLOOKUP(B1757,Datos1!$F$1:$H$52,2,FALSE)</f>
        <v>Georgia</v>
      </c>
      <c r="G1757" s="8">
        <f t="shared" ca="1" si="222"/>
        <v>175594</v>
      </c>
      <c r="H1757" s="8">
        <f t="shared" ca="1" si="223"/>
        <v>68481.66</v>
      </c>
      <c r="I1757" s="9">
        <f t="shared" ca="1" si="216"/>
        <v>0.39</v>
      </c>
      <c r="J1757" s="1" t="str">
        <f t="shared" si="217"/>
        <v>October</v>
      </c>
      <c r="K1757" s="1">
        <f t="shared" si="218"/>
        <v>10</v>
      </c>
      <c r="L1757" s="1" t="str">
        <f t="shared" si="219"/>
        <v>2023</v>
      </c>
      <c r="M1757" s="1">
        <f t="shared" si="220"/>
        <v>43</v>
      </c>
      <c r="N1757" s="10">
        <f t="shared" si="221"/>
        <v>4</v>
      </c>
    </row>
    <row r="1758" spans="1:14" x14ac:dyDescent="0.25">
      <c r="A1758" s="7">
        <v>45222</v>
      </c>
      <c r="B1758" s="1" t="s">
        <v>15</v>
      </c>
      <c r="C1758" s="1" t="str">
        <f>VLOOKUP(B1758,Datos1!$F$1:$H$52,3,FALSE)</f>
        <v>Medium-sized business</v>
      </c>
      <c r="D1758" s="1" t="str">
        <f ca="1">VLOOKUP(IF(RANDBETWEEN(1,100)&lt;=60, 1, IF(RANDBETWEEN(1,100)&lt;=75, 2, 3)),Datos1!$B$62:$C$64,2,FALSE)</f>
        <v>FMCG</v>
      </c>
      <c r="E1758" s="1" t="str">
        <f ca="1">VLOOKUP(IF(RANDBETWEEN(1,100)&lt;=70, 1, IF(RANDBETWEEN(1,100)&lt;=70+10, 2, IF(RANDBETWEEN(1,100)&lt;=70+10+10, 3, IF(RANDBETWEEN(1,100)&lt;=70+10+10+10, 4, 5)))),Datos1!$B$66:$C$70,2,FALSE)</f>
        <v>Overdue</v>
      </c>
      <c r="F1758" s="1" t="str">
        <f>VLOOKUP(B1758,Datos1!$F$1:$H$52,2,FALSE)</f>
        <v>Míchigan</v>
      </c>
      <c r="G1758" s="8">
        <f t="shared" ca="1" si="222"/>
        <v>289960</v>
      </c>
      <c r="H1758" s="8">
        <f t="shared" ca="1" si="223"/>
        <v>101486</v>
      </c>
      <c r="I1758" s="9">
        <f t="shared" ca="1" si="216"/>
        <v>0.35</v>
      </c>
      <c r="J1758" s="1" t="str">
        <f t="shared" si="217"/>
        <v>October</v>
      </c>
      <c r="K1758" s="1">
        <f t="shared" si="218"/>
        <v>10</v>
      </c>
      <c r="L1758" s="1" t="str">
        <f t="shared" si="219"/>
        <v>2023</v>
      </c>
      <c r="M1758" s="1">
        <f t="shared" si="220"/>
        <v>44</v>
      </c>
      <c r="N1758" s="10">
        <f t="shared" si="221"/>
        <v>4</v>
      </c>
    </row>
    <row r="1759" spans="1:14" x14ac:dyDescent="0.25">
      <c r="A1759" s="7">
        <v>45223</v>
      </c>
      <c r="B1759" s="1" t="s">
        <v>56</v>
      </c>
      <c r="C1759" s="1" t="str">
        <f>VLOOKUP(B1759,Datos1!$F$1:$H$52,3,FALSE)</f>
        <v>Small business</v>
      </c>
      <c r="D1759" s="1" t="str">
        <f ca="1">VLOOKUP(IF(RANDBETWEEN(1,100)&lt;=60, 1, IF(RANDBETWEEN(1,100)&lt;=75, 2, 3)),Datos1!$B$62:$C$64,2,FALSE)</f>
        <v>Contract Manufacturing</v>
      </c>
      <c r="E1759" s="1" t="str">
        <f ca="1">VLOOKUP(IF(RANDBETWEEN(1,100)&lt;=70, 1, IF(RANDBETWEEN(1,100)&lt;=70+10, 2, IF(RANDBETWEEN(1,100)&lt;=70+10+10, 3, IF(RANDBETWEEN(1,100)&lt;=70+10+10+10, 4, 5)))),Datos1!$B$66:$C$70,2,FALSE)</f>
        <v>Paid</v>
      </c>
      <c r="F1759" s="1" t="str">
        <f>VLOOKUP(B1759,Datos1!$F$1:$H$52,2,FALSE)</f>
        <v>Illinois</v>
      </c>
      <c r="G1759" s="8">
        <f t="shared" ca="1" si="222"/>
        <v>155982</v>
      </c>
      <c r="H1759" s="8">
        <f t="shared" ca="1" si="223"/>
        <v>57713.34</v>
      </c>
      <c r="I1759" s="9">
        <f t="shared" ca="1" si="216"/>
        <v>0.37</v>
      </c>
      <c r="J1759" s="1" t="str">
        <f t="shared" si="217"/>
        <v>October</v>
      </c>
      <c r="K1759" s="1">
        <f t="shared" si="218"/>
        <v>10</v>
      </c>
      <c r="L1759" s="1" t="str">
        <f t="shared" si="219"/>
        <v>2023</v>
      </c>
      <c r="M1759" s="1">
        <f t="shared" si="220"/>
        <v>44</v>
      </c>
      <c r="N1759" s="10">
        <f t="shared" si="221"/>
        <v>4</v>
      </c>
    </row>
    <row r="1760" spans="1:14" x14ac:dyDescent="0.25">
      <c r="A1760" s="7">
        <v>45224</v>
      </c>
      <c r="B1760" s="1" t="s">
        <v>52</v>
      </c>
      <c r="C1760" s="1" t="str">
        <f>VLOOKUP(B1760,Datos1!$F$1:$H$52,3,FALSE)</f>
        <v>Corporation</v>
      </c>
      <c r="D1760" s="1" t="str">
        <f ca="1">VLOOKUP(IF(RANDBETWEEN(1,100)&lt;=60, 1, IF(RANDBETWEEN(1,100)&lt;=75, 2, 3)),Datos1!$B$62:$C$64,2,FALSE)</f>
        <v>Contract Manufacturing</v>
      </c>
      <c r="E176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60" s="1" t="str">
        <f>VLOOKUP(B1760,Datos1!$F$1:$H$52,2,FALSE)</f>
        <v>Texas</v>
      </c>
      <c r="G1760" s="8">
        <f t="shared" ca="1" si="222"/>
        <v>914954</v>
      </c>
      <c r="H1760" s="8">
        <f t="shared" ca="1" si="223"/>
        <v>320233.89999999997</v>
      </c>
      <c r="I1760" s="9">
        <f t="shared" ca="1" si="216"/>
        <v>0.35</v>
      </c>
      <c r="J1760" s="1" t="str">
        <f t="shared" si="217"/>
        <v>October</v>
      </c>
      <c r="K1760" s="1">
        <f t="shared" si="218"/>
        <v>10</v>
      </c>
      <c r="L1760" s="1" t="str">
        <f t="shared" si="219"/>
        <v>2023</v>
      </c>
      <c r="M1760" s="1">
        <f t="shared" si="220"/>
        <v>44</v>
      </c>
      <c r="N1760" s="10">
        <f t="shared" si="221"/>
        <v>4</v>
      </c>
    </row>
    <row r="1761" spans="1:14" x14ac:dyDescent="0.25">
      <c r="A1761" s="7">
        <v>45225</v>
      </c>
      <c r="B1761" s="1" t="s">
        <v>51</v>
      </c>
      <c r="C1761" s="1" t="str">
        <f>VLOOKUP(B1761,Datos1!$F$1:$H$52,3,FALSE)</f>
        <v>Corporation</v>
      </c>
      <c r="D1761" s="1" t="str">
        <f ca="1">VLOOKUP(IF(RANDBETWEEN(1,100)&lt;=60, 1, IF(RANDBETWEEN(1,100)&lt;=75, 2, 3)),Datos1!$B$62:$C$64,2,FALSE)</f>
        <v>Contract Manufacturing</v>
      </c>
      <c r="E176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61" s="1" t="str">
        <f>VLOOKUP(B1761,Datos1!$F$1:$H$52,2,FALSE)</f>
        <v>California</v>
      </c>
      <c r="G1761" s="8">
        <f t="shared" ca="1" si="222"/>
        <v>930339</v>
      </c>
      <c r="H1761" s="8">
        <f t="shared" ca="1" si="223"/>
        <v>260494.92</v>
      </c>
      <c r="I1761" s="9">
        <f t="shared" ca="1" si="216"/>
        <v>0.28000000000000003</v>
      </c>
      <c r="J1761" s="1" t="str">
        <f t="shared" si="217"/>
        <v>October</v>
      </c>
      <c r="K1761" s="1">
        <f t="shared" si="218"/>
        <v>10</v>
      </c>
      <c r="L1761" s="1" t="str">
        <f t="shared" si="219"/>
        <v>2023</v>
      </c>
      <c r="M1761" s="1">
        <f t="shared" si="220"/>
        <v>44</v>
      </c>
      <c r="N1761" s="10">
        <f t="shared" si="221"/>
        <v>4</v>
      </c>
    </row>
    <row r="1762" spans="1:14" x14ac:dyDescent="0.25">
      <c r="A1762" s="7">
        <v>45226</v>
      </c>
      <c r="B1762" s="1" t="s">
        <v>40</v>
      </c>
      <c r="C1762" s="1" t="str">
        <f>VLOOKUP(B1762,Datos1!$F$1:$H$52,3,FALSE)</f>
        <v>Corporation</v>
      </c>
      <c r="D1762" s="1" t="str">
        <f ca="1">VLOOKUP(IF(RANDBETWEEN(1,100)&lt;=60, 1, IF(RANDBETWEEN(1,100)&lt;=75, 2, 3)),Datos1!$B$62:$C$64,2,FALSE)</f>
        <v>FMCG</v>
      </c>
      <c r="E1762" s="1" t="str">
        <f ca="1">VLOOKUP(IF(RANDBETWEEN(1,100)&lt;=70, 1, IF(RANDBETWEEN(1,100)&lt;=70+10, 2, IF(RANDBETWEEN(1,100)&lt;=70+10+10, 3, IF(RANDBETWEEN(1,100)&lt;=70+10+10+10, 4, 5)))),Datos1!$B$66:$C$70,2,FALSE)</f>
        <v>Paid</v>
      </c>
      <c r="F1762" s="1" t="str">
        <f>VLOOKUP(B1762,Datos1!$F$1:$H$52,2,FALSE)</f>
        <v>Indiana</v>
      </c>
      <c r="G1762" s="8">
        <f t="shared" ca="1" si="222"/>
        <v>1134783</v>
      </c>
      <c r="H1762" s="8">
        <f t="shared" ca="1" si="223"/>
        <v>726261.12</v>
      </c>
      <c r="I1762" s="9">
        <f t="shared" ca="1" si="216"/>
        <v>0.64</v>
      </c>
      <c r="J1762" s="1" t="str">
        <f t="shared" si="217"/>
        <v>October</v>
      </c>
      <c r="K1762" s="1">
        <f t="shared" si="218"/>
        <v>10</v>
      </c>
      <c r="L1762" s="1" t="str">
        <f t="shared" si="219"/>
        <v>2023</v>
      </c>
      <c r="M1762" s="1">
        <f t="shared" si="220"/>
        <v>44</v>
      </c>
      <c r="N1762" s="10">
        <f t="shared" si="221"/>
        <v>4</v>
      </c>
    </row>
    <row r="1763" spans="1:14" x14ac:dyDescent="0.25">
      <c r="A1763" s="7">
        <v>45227</v>
      </c>
      <c r="B1763" s="1" t="s">
        <v>45</v>
      </c>
      <c r="C1763" s="1" t="str">
        <f>VLOOKUP(B1763,Datos1!$F$1:$H$52,3,FALSE)</f>
        <v>Small business</v>
      </c>
      <c r="D1763" s="1" t="str">
        <f ca="1">VLOOKUP(IF(RANDBETWEEN(1,100)&lt;=60, 1, IF(RANDBETWEEN(1,100)&lt;=75, 2, 3)),Datos1!$B$62:$C$64,2,FALSE)</f>
        <v>FMCG</v>
      </c>
      <c r="E176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63" s="1" t="str">
        <f>VLOOKUP(B1763,Datos1!$F$1:$H$52,2,FALSE)</f>
        <v>Massachusetts</v>
      </c>
      <c r="G1763" s="8">
        <f t="shared" ca="1" si="222"/>
        <v>243860</v>
      </c>
      <c r="H1763" s="8">
        <f t="shared" ca="1" si="223"/>
        <v>107298.4</v>
      </c>
      <c r="I1763" s="9">
        <f t="shared" ca="1" si="216"/>
        <v>0.44</v>
      </c>
      <c r="J1763" s="1" t="str">
        <f t="shared" si="217"/>
        <v>October</v>
      </c>
      <c r="K1763" s="1">
        <f t="shared" si="218"/>
        <v>10</v>
      </c>
      <c r="L1763" s="1" t="str">
        <f t="shared" si="219"/>
        <v>2023</v>
      </c>
      <c r="M1763" s="1">
        <f t="shared" si="220"/>
        <v>44</v>
      </c>
      <c r="N1763" s="10">
        <f t="shared" si="221"/>
        <v>4</v>
      </c>
    </row>
    <row r="1764" spans="1:14" x14ac:dyDescent="0.25">
      <c r="A1764" s="7">
        <v>45228</v>
      </c>
      <c r="B1764" s="1" t="s">
        <v>42</v>
      </c>
      <c r="C1764" s="1" t="str">
        <f>VLOOKUP(B1764,Datos1!$F$1:$H$52,3,FALSE)</f>
        <v>Corporation</v>
      </c>
      <c r="D1764" s="1" t="str">
        <f ca="1">VLOOKUP(IF(RANDBETWEEN(1,100)&lt;=60, 1, IF(RANDBETWEEN(1,100)&lt;=75, 2, 3)),Datos1!$B$62:$C$64,2,FALSE)</f>
        <v>FMCG</v>
      </c>
      <c r="E1764" s="1" t="str">
        <f ca="1">VLOOKUP(IF(RANDBETWEEN(1,100)&lt;=70, 1, IF(RANDBETWEEN(1,100)&lt;=70+10, 2, IF(RANDBETWEEN(1,100)&lt;=70+10+10, 3, IF(RANDBETWEEN(1,100)&lt;=70+10+10+10, 4, 5)))),Datos1!$B$66:$C$70,2,FALSE)</f>
        <v>Paid</v>
      </c>
      <c r="F1764" s="1" t="str">
        <f>VLOOKUP(B1764,Datos1!$F$1:$H$52,2,FALSE)</f>
        <v>Wisconsin</v>
      </c>
      <c r="G1764" s="8">
        <f t="shared" ca="1" si="222"/>
        <v>749412</v>
      </c>
      <c r="H1764" s="8">
        <f t="shared" ca="1" si="223"/>
        <v>434658.95999999996</v>
      </c>
      <c r="I1764" s="9">
        <f t="shared" ca="1" si="216"/>
        <v>0.57999999999999996</v>
      </c>
      <c r="J1764" s="1" t="str">
        <f t="shared" si="217"/>
        <v>October</v>
      </c>
      <c r="K1764" s="1">
        <f t="shared" si="218"/>
        <v>10</v>
      </c>
      <c r="L1764" s="1" t="str">
        <f t="shared" si="219"/>
        <v>2023</v>
      </c>
      <c r="M1764" s="1">
        <f t="shared" si="220"/>
        <v>44</v>
      </c>
      <c r="N1764" s="10">
        <f t="shared" si="221"/>
        <v>4</v>
      </c>
    </row>
    <row r="1765" spans="1:14" x14ac:dyDescent="0.25">
      <c r="A1765" s="7">
        <v>45229</v>
      </c>
      <c r="B1765" s="1" t="s">
        <v>6</v>
      </c>
      <c r="C1765" s="1" t="str">
        <f>VLOOKUP(B1765,Datos1!$F$1:$H$52,3,FALSE)</f>
        <v>Corporation</v>
      </c>
      <c r="D1765" s="1" t="str">
        <f ca="1">VLOOKUP(IF(RANDBETWEEN(1,100)&lt;=60, 1, IF(RANDBETWEEN(1,100)&lt;=75, 2, 3)),Datos1!$B$62:$C$64,2,FALSE)</f>
        <v>Industrial cereal products</v>
      </c>
      <c r="E1765" s="1" t="str">
        <f ca="1">VLOOKUP(IF(RANDBETWEEN(1,100)&lt;=70, 1, IF(RANDBETWEEN(1,100)&lt;=70+10, 2, IF(RANDBETWEEN(1,100)&lt;=70+10+10, 3, IF(RANDBETWEEN(1,100)&lt;=70+10+10+10, 4, 5)))),Datos1!$B$66:$C$70,2,FALSE)</f>
        <v>Paid</v>
      </c>
      <c r="F1765" s="1" t="str">
        <f>VLOOKUP(B1765,Datos1!$F$1:$H$52,2,FALSE)</f>
        <v>Washington</v>
      </c>
      <c r="G1765" s="8">
        <f t="shared" ca="1" si="222"/>
        <v>1549915</v>
      </c>
      <c r="H1765" s="8">
        <f t="shared" ca="1" si="223"/>
        <v>464974.5</v>
      </c>
      <c r="I1765" s="9">
        <f t="shared" ca="1" si="216"/>
        <v>0.3</v>
      </c>
      <c r="J1765" s="1" t="str">
        <f t="shared" si="217"/>
        <v>October</v>
      </c>
      <c r="K1765" s="1">
        <f t="shared" si="218"/>
        <v>10</v>
      </c>
      <c r="L1765" s="1" t="str">
        <f t="shared" si="219"/>
        <v>2023</v>
      </c>
      <c r="M1765" s="1">
        <f t="shared" si="220"/>
        <v>45</v>
      </c>
      <c r="N1765" s="10">
        <f t="shared" si="221"/>
        <v>4</v>
      </c>
    </row>
    <row r="1766" spans="1:14" x14ac:dyDescent="0.25">
      <c r="A1766" s="7">
        <v>45230</v>
      </c>
      <c r="B1766" s="1" t="s">
        <v>35</v>
      </c>
      <c r="C1766" s="1" t="str">
        <f>VLOOKUP(B1766,Datos1!$F$1:$H$52,3,FALSE)</f>
        <v>Medium-sized business</v>
      </c>
      <c r="D1766" s="1" t="str">
        <f ca="1">VLOOKUP(IF(RANDBETWEEN(1,100)&lt;=60, 1, IF(RANDBETWEEN(1,100)&lt;=75, 2, 3)),Datos1!$B$62:$C$64,2,FALSE)</f>
        <v>Contract Manufacturing</v>
      </c>
      <c r="E1766" s="1" t="str">
        <f ca="1">VLOOKUP(IF(RANDBETWEEN(1,100)&lt;=70, 1, IF(RANDBETWEEN(1,100)&lt;=70+10, 2, IF(RANDBETWEEN(1,100)&lt;=70+10+10, 3, IF(RANDBETWEEN(1,100)&lt;=70+10+10+10, 4, 5)))),Datos1!$B$66:$C$70,2,FALSE)</f>
        <v>Paid</v>
      </c>
      <c r="F1766" s="1" t="str">
        <f>VLOOKUP(B1766,Datos1!$F$1:$H$52,2,FALSE)</f>
        <v>Ohio</v>
      </c>
      <c r="G1766" s="8">
        <f t="shared" ca="1" si="222"/>
        <v>357421</v>
      </c>
      <c r="H1766" s="8">
        <f t="shared" ca="1" si="223"/>
        <v>125097.34999999999</v>
      </c>
      <c r="I1766" s="9">
        <f t="shared" ca="1" si="216"/>
        <v>0.35</v>
      </c>
      <c r="J1766" s="1" t="str">
        <f t="shared" si="217"/>
        <v>October</v>
      </c>
      <c r="K1766" s="1">
        <f t="shared" si="218"/>
        <v>10</v>
      </c>
      <c r="L1766" s="1" t="str">
        <f t="shared" si="219"/>
        <v>2023</v>
      </c>
      <c r="M1766" s="1">
        <f t="shared" si="220"/>
        <v>45</v>
      </c>
      <c r="N1766" s="10">
        <f t="shared" si="221"/>
        <v>4</v>
      </c>
    </row>
    <row r="1767" spans="1:14" x14ac:dyDescent="0.25">
      <c r="A1767" s="7">
        <v>45231</v>
      </c>
      <c r="B1767" s="1" t="s">
        <v>37</v>
      </c>
      <c r="C1767" s="1" t="str">
        <f>VLOOKUP(B1767,Datos1!$F$1:$H$52,3,FALSE)</f>
        <v>Small business</v>
      </c>
      <c r="D1767" s="1" t="str">
        <f ca="1">VLOOKUP(IF(RANDBETWEEN(1,100)&lt;=60, 1, IF(RANDBETWEEN(1,100)&lt;=75, 2, 3)),Datos1!$B$62:$C$64,2,FALSE)</f>
        <v>FMCG</v>
      </c>
      <c r="E176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67" s="1" t="str">
        <f>VLOOKUP(B1767,Datos1!$F$1:$H$52,2,FALSE)</f>
        <v>Massachusetts</v>
      </c>
      <c r="G1767" s="8">
        <f t="shared" ca="1" si="222"/>
        <v>178104</v>
      </c>
      <c r="H1767" s="8">
        <f t="shared" ca="1" si="223"/>
        <v>69460.56</v>
      </c>
      <c r="I1767" s="9">
        <f t="shared" ca="1" si="216"/>
        <v>0.39</v>
      </c>
      <c r="J1767" s="1" t="str">
        <f t="shared" si="217"/>
        <v>November</v>
      </c>
      <c r="K1767" s="1">
        <f t="shared" si="218"/>
        <v>11</v>
      </c>
      <c r="L1767" s="1" t="str">
        <f t="shared" si="219"/>
        <v>2023</v>
      </c>
      <c r="M1767" s="1">
        <f t="shared" si="220"/>
        <v>45</v>
      </c>
      <c r="N1767" s="10">
        <f t="shared" si="221"/>
        <v>4</v>
      </c>
    </row>
    <row r="1768" spans="1:14" x14ac:dyDescent="0.25">
      <c r="A1768" s="7">
        <v>45232</v>
      </c>
      <c r="B1768" s="1" t="s">
        <v>49</v>
      </c>
      <c r="C1768" s="1" t="str">
        <f>VLOOKUP(B1768,Datos1!$F$1:$H$52,3,FALSE)</f>
        <v>Corporation</v>
      </c>
      <c r="D1768" s="1" t="str">
        <f ca="1">VLOOKUP(IF(RANDBETWEEN(1,100)&lt;=60, 1, IF(RANDBETWEEN(1,100)&lt;=75, 2, 3)),Datos1!$B$62:$C$64,2,FALSE)</f>
        <v>FMCG</v>
      </c>
      <c r="E1768" s="1" t="str">
        <f ca="1">VLOOKUP(IF(RANDBETWEEN(1,100)&lt;=70, 1, IF(RANDBETWEEN(1,100)&lt;=70+10, 2, IF(RANDBETWEEN(1,100)&lt;=70+10+10, 3, IF(RANDBETWEEN(1,100)&lt;=70+10+10+10, 4, 5)))),Datos1!$B$66:$C$70,2,FALSE)</f>
        <v>Paid</v>
      </c>
      <c r="F1768" s="1" t="str">
        <f>VLOOKUP(B1768,Datos1!$F$1:$H$52,2,FALSE)</f>
        <v>Texas</v>
      </c>
      <c r="G1768" s="8">
        <f t="shared" ca="1" si="222"/>
        <v>536695</v>
      </c>
      <c r="H1768" s="8">
        <f t="shared" ca="1" si="223"/>
        <v>316650.05</v>
      </c>
      <c r="I1768" s="9">
        <f t="shared" ca="1" si="216"/>
        <v>0.59</v>
      </c>
      <c r="J1768" s="1" t="str">
        <f t="shared" si="217"/>
        <v>November</v>
      </c>
      <c r="K1768" s="1">
        <f t="shared" si="218"/>
        <v>11</v>
      </c>
      <c r="L1768" s="1" t="str">
        <f t="shared" si="219"/>
        <v>2023</v>
      </c>
      <c r="M1768" s="1">
        <f t="shared" si="220"/>
        <v>45</v>
      </c>
      <c r="N1768" s="10">
        <f t="shared" si="221"/>
        <v>4</v>
      </c>
    </row>
    <row r="1769" spans="1:14" x14ac:dyDescent="0.25">
      <c r="A1769" s="7">
        <v>45233</v>
      </c>
      <c r="B1769" s="1" t="s">
        <v>54</v>
      </c>
      <c r="C1769" s="1" t="str">
        <f>VLOOKUP(B1769,Datos1!$F$1:$H$52,3,FALSE)</f>
        <v>Small business</v>
      </c>
      <c r="D1769" s="1" t="str">
        <f ca="1">VLOOKUP(IF(RANDBETWEEN(1,100)&lt;=60, 1, IF(RANDBETWEEN(1,100)&lt;=75, 2, 3)),Datos1!$B$62:$C$64,2,FALSE)</f>
        <v>FMCG</v>
      </c>
      <c r="E1769" s="1" t="str">
        <f ca="1">VLOOKUP(IF(RANDBETWEEN(1,100)&lt;=70, 1, IF(RANDBETWEEN(1,100)&lt;=70+10, 2, IF(RANDBETWEEN(1,100)&lt;=70+10+10, 3, IF(RANDBETWEEN(1,100)&lt;=70+10+10+10, 4, 5)))),Datos1!$B$66:$C$70,2,FALSE)</f>
        <v>Paid</v>
      </c>
      <c r="F1769" s="1" t="str">
        <f>VLOOKUP(B1769,Datos1!$F$1:$H$52,2,FALSE)</f>
        <v>Nueva York</v>
      </c>
      <c r="G1769" s="8">
        <f t="shared" ca="1" si="222"/>
        <v>186202</v>
      </c>
      <c r="H1769" s="8">
        <f t="shared" ca="1" si="223"/>
        <v>87514.939999999988</v>
      </c>
      <c r="I1769" s="9">
        <f t="shared" ca="1" si="216"/>
        <v>0.47</v>
      </c>
      <c r="J1769" s="1" t="str">
        <f t="shared" si="217"/>
        <v>November</v>
      </c>
      <c r="K1769" s="1">
        <f t="shared" si="218"/>
        <v>11</v>
      </c>
      <c r="L1769" s="1" t="str">
        <f t="shared" si="219"/>
        <v>2023</v>
      </c>
      <c r="M1769" s="1">
        <f t="shared" si="220"/>
        <v>45</v>
      </c>
      <c r="N1769" s="10">
        <f t="shared" si="221"/>
        <v>4</v>
      </c>
    </row>
    <row r="1770" spans="1:14" x14ac:dyDescent="0.25">
      <c r="A1770" s="7">
        <v>45234</v>
      </c>
      <c r="B1770" s="1" t="s">
        <v>22</v>
      </c>
      <c r="C1770" s="1" t="str">
        <f>VLOOKUP(B1770,Datos1!$F$1:$H$52,3,FALSE)</f>
        <v>Corporation</v>
      </c>
      <c r="D1770" s="1" t="str">
        <f ca="1">VLOOKUP(IF(RANDBETWEEN(1,100)&lt;=60, 1, IF(RANDBETWEEN(1,100)&lt;=75, 2, 3)),Datos1!$B$62:$C$64,2,FALSE)</f>
        <v>FMCG</v>
      </c>
      <c r="E1770" s="1" t="str">
        <f ca="1">VLOOKUP(IF(RANDBETWEEN(1,100)&lt;=70, 1, IF(RANDBETWEEN(1,100)&lt;=70+10, 2, IF(RANDBETWEEN(1,100)&lt;=70+10+10, 3, IF(RANDBETWEEN(1,100)&lt;=70+10+10+10, 4, 5)))),Datos1!$B$66:$C$70,2,FALSE)</f>
        <v>Paid</v>
      </c>
      <c r="F1770" s="1" t="str">
        <f>VLOOKUP(B1770,Datos1!$F$1:$H$52,2,FALSE)</f>
        <v>Míchigan</v>
      </c>
      <c r="G1770" s="8">
        <f t="shared" ca="1" si="222"/>
        <v>1537904</v>
      </c>
      <c r="H1770" s="8">
        <f t="shared" ca="1" si="223"/>
        <v>569024.48</v>
      </c>
      <c r="I1770" s="9">
        <f t="shared" ca="1" si="216"/>
        <v>0.37</v>
      </c>
      <c r="J1770" s="1" t="str">
        <f t="shared" si="217"/>
        <v>November</v>
      </c>
      <c r="K1770" s="1">
        <f t="shared" si="218"/>
        <v>11</v>
      </c>
      <c r="L1770" s="1" t="str">
        <f t="shared" si="219"/>
        <v>2023</v>
      </c>
      <c r="M1770" s="1">
        <f t="shared" si="220"/>
        <v>45</v>
      </c>
      <c r="N1770" s="10">
        <f t="shared" si="221"/>
        <v>4</v>
      </c>
    </row>
    <row r="1771" spans="1:14" x14ac:dyDescent="0.25">
      <c r="A1771" s="7">
        <v>45235</v>
      </c>
      <c r="B1771" s="1" t="s">
        <v>15</v>
      </c>
      <c r="C1771" s="1" t="str">
        <f>VLOOKUP(B1771,Datos1!$F$1:$H$52,3,FALSE)</f>
        <v>Medium-sized business</v>
      </c>
      <c r="D1771" s="1" t="str">
        <f ca="1">VLOOKUP(IF(RANDBETWEEN(1,100)&lt;=60, 1, IF(RANDBETWEEN(1,100)&lt;=75, 2, 3)),Datos1!$B$62:$C$64,2,FALSE)</f>
        <v>FMCG</v>
      </c>
      <c r="E1771" s="1" t="str">
        <f ca="1">VLOOKUP(IF(RANDBETWEEN(1,100)&lt;=70, 1, IF(RANDBETWEEN(1,100)&lt;=70+10, 2, IF(RANDBETWEEN(1,100)&lt;=70+10+10, 3, IF(RANDBETWEEN(1,100)&lt;=70+10+10+10, 4, 5)))),Datos1!$B$66:$C$70,2,FALSE)</f>
        <v>Overdue</v>
      </c>
      <c r="F1771" s="1" t="str">
        <f>VLOOKUP(B1771,Datos1!$F$1:$H$52,2,FALSE)</f>
        <v>Míchigan</v>
      </c>
      <c r="G1771" s="8">
        <f t="shared" ca="1" si="222"/>
        <v>309132</v>
      </c>
      <c r="H1771" s="8">
        <f t="shared" ca="1" si="223"/>
        <v>132926.76</v>
      </c>
      <c r="I1771" s="9">
        <f t="shared" ca="1" si="216"/>
        <v>0.43</v>
      </c>
      <c r="J1771" s="1" t="str">
        <f t="shared" si="217"/>
        <v>November</v>
      </c>
      <c r="K1771" s="1">
        <f t="shared" si="218"/>
        <v>11</v>
      </c>
      <c r="L1771" s="1" t="str">
        <f t="shared" si="219"/>
        <v>2023</v>
      </c>
      <c r="M1771" s="1">
        <f t="shared" si="220"/>
        <v>45</v>
      </c>
      <c r="N1771" s="10">
        <f t="shared" si="221"/>
        <v>4</v>
      </c>
    </row>
    <row r="1772" spans="1:14" x14ac:dyDescent="0.25">
      <c r="A1772" s="7">
        <v>45236</v>
      </c>
      <c r="B1772" s="1" t="s">
        <v>52</v>
      </c>
      <c r="C1772" s="1" t="str">
        <f>VLOOKUP(B1772,Datos1!$F$1:$H$52,3,FALSE)</f>
        <v>Corporation</v>
      </c>
      <c r="D1772" s="1" t="str">
        <f ca="1">VLOOKUP(IF(RANDBETWEEN(1,100)&lt;=60, 1, IF(RANDBETWEEN(1,100)&lt;=75, 2, 3)),Datos1!$B$62:$C$64,2,FALSE)</f>
        <v>FMCG</v>
      </c>
      <c r="E1772" s="1" t="str">
        <f ca="1">VLOOKUP(IF(RANDBETWEEN(1,100)&lt;=70, 1, IF(RANDBETWEEN(1,100)&lt;=70+10, 2, IF(RANDBETWEEN(1,100)&lt;=70+10+10, 3, IF(RANDBETWEEN(1,100)&lt;=70+10+10+10, 4, 5)))),Datos1!$B$66:$C$70,2,FALSE)</f>
        <v>Paid</v>
      </c>
      <c r="F1772" s="1" t="str">
        <f>VLOOKUP(B1772,Datos1!$F$1:$H$52,2,FALSE)</f>
        <v>Texas</v>
      </c>
      <c r="G1772" s="8">
        <f t="shared" ca="1" si="222"/>
        <v>1071332</v>
      </c>
      <c r="H1772" s="8">
        <f t="shared" ca="1" si="223"/>
        <v>696365.8</v>
      </c>
      <c r="I1772" s="9">
        <f t="shared" ca="1" si="216"/>
        <v>0.65</v>
      </c>
      <c r="J1772" s="1" t="str">
        <f t="shared" si="217"/>
        <v>November</v>
      </c>
      <c r="K1772" s="1">
        <f t="shared" si="218"/>
        <v>11</v>
      </c>
      <c r="L1772" s="1" t="str">
        <f t="shared" si="219"/>
        <v>2023</v>
      </c>
      <c r="M1772" s="1">
        <f t="shared" si="220"/>
        <v>46</v>
      </c>
      <c r="N1772" s="10">
        <f t="shared" si="221"/>
        <v>4</v>
      </c>
    </row>
    <row r="1773" spans="1:14" x14ac:dyDescent="0.25">
      <c r="A1773" s="7">
        <v>45237</v>
      </c>
      <c r="B1773" s="1" t="s">
        <v>23</v>
      </c>
      <c r="C1773" s="1" t="str">
        <f>VLOOKUP(B1773,Datos1!$F$1:$H$52,3,FALSE)</f>
        <v>Corporation</v>
      </c>
      <c r="D1773" s="1" t="str">
        <f ca="1">VLOOKUP(IF(RANDBETWEEN(1,100)&lt;=60, 1, IF(RANDBETWEEN(1,100)&lt;=75, 2, 3)),Datos1!$B$62:$C$64,2,FALSE)</f>
        <v>FMCG</v>
      </c>
      <c r="E1773" s="1" t="str">
        <f ca="1">VLOOKUP(IF(RANDBETWEEN(1,100)&lt;=70, 1, IF(RANDBETWEEN(1,100)&lt;=70+10, 2, IF(RANDBETWEEN(1,100)&lt;=70+10+10, 3, IF(RANDBETWEEN(1,100)&lt;=70+10+10+10, 4, 5)))),Datos1!$B$66:$C$70,2,FALSE)</f>
        <v>Paid</v>
      </c>
      <c r="F1773" s="1" t="str">
        <f>VLOOKUP(B1773,Datos1!$F$1:$H$52,2,FALSE)</f>
        <v>Nueva Jersey</v>
      </c>
      <c r="G1773" s="8">
        <f t="shared" ca="1" si="222"/>
        <v>1677896</v>
      </c>
      <c r="H1773" s="8">
        <f t="shared" ca="1" si="223"/>
        <v>973179.67999999993</v>
      </c>
      <c r="I1773" s="9">
        <f t="shared" ca="1" si="216"/>
        <v>0.57999999999999996</v>
      </c>
      <c r="J1773" s="1" t="str">
        <f t="shared" si="217"/>
        <v>November</v>
      </c>
      <c r="K1773" s="1">
        <f t="shared" si="218"/>
        <v>11</v>
      </c>
      <c r="L1773" s="1" t="str">
        <f t="shared" si="219"/>
        <v>2023</v>
      </c>
      <c r="M1773" s="1">
        <f t="shared" si="220"/>
        <v>46</v>
      </c>
      <c r="N1773" s="10">
        <f t="shared" si="221"/>
        <v>4</v>
      </c>
    </row>
    <row r="1774" spans="1:14" x14ac:dyDescent="0.25">
      <c r="A1774" s="7">
        <v>45238</v>
      </c>
      <c r="B1774" s="1" t="s">
        <v>10</v>
      </c>
      <c r="C1774" s="1" t="str">
        <f>VLOOKUP(B1774,Datos1!$F$1:$H$52,3,FALSE)</f>
        <v>Corporation</v>
      </c>
      <c r="D1774" s="1" t="str">
        <f ca="1">VLOOKUP(IF(RANDBETWEEN(1,100)&lt;=60, 1, IF(RANDBETWEEN(1,100)&lt;=75, 2, 3)),Datos1!$B$62:$C$64,2,FALSE)</f>
        <v>Contract Manufacturing</v>
      </c>
      <c r="E177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774" s="1" t="str">
        <f>VLOOKUP(B1774,Datos1!$F$1:$H$52,2,FALSE)</f>
        <v>Texas</v>
      </c>
      <c r="G1774" s="8">
        <f t="shared" ca="1" si="222"/>
        <v>746941</v>
      </c>
      <c r="H1774" s="8">
        <f t="shared" ca="1" si="223"/>
        <v>246490.53</v>
      </c>
      <c r="I1774" s="9">
        <f t="shared" ca="1" si="216"/>
        <v>0.33</v>
      </c>
      <c r="J1774" s="1" t="str">
        <f t="shared" si="217"/>
        <v>November</v>
      </c>
      <c r="K1774" s="1">
        <f t="shared" si="218"/>
        <v>11</v>
      </c>
      <c r="L1774" s="1" t="str">
        <f t="shared" si="219"/>
        <v>2023</v>
      </c>
      <c r="M1774" s="1">
        <f t="shared" si="220"/>
        <v>46</v>
      </c>
      <c r="N1774" s="10">
        <f t="shared" si="221"/>
        <v>4</v>
      </c>
    </row>
    <row r="1775" spans="1:14" x14ac:dyDescent="0.25">
      <c r="A1775" s="7">
        <v>45239</v>
      </c>
      <c r="B1775" s="1" t="s">
        <v>44</v>
      </c>
      <c r="C1775" s="1" t="str">
        <f>VLOOKUP(B1775,Datos1!$F$1:$H$52,3,FALSE)</f>
        <v>Corporation</v>
      </c>
      <c r="D1775" s="1" t="str">
        <f ca="1">VLOOKUP(IF(RANDBETWEEN(1,100)&lt;=60, 1, IF(RANDBETWEEN(1,100)&lt;=75, 2, 3)),Datos1!$B$62:$C$64,2,FALSE)</f>
        <v>Contract Manufacturing</v>
      </c>
      <c r="E177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75" s="1" t="str">
        <f>VLOOKUP(B1775,Datos1!$F$1:$H$52,2,FALSE)</f>
        <v>Arizona</v>
      </c>
      <c r="G1775" s="8">
        <f t="shared" ca="1" si="222"/>
        <v>1551299</v>
      </c>
      <c r="H1775" s="8">
        <f t="shared" ca="1" si="223"/>
        <v>310259.8</v>
      </c>
      <c r="I1775" s="9">
        <f t="shared" ca="1" si="216"/>
        <v>0.2</v>
      </c>
      <c r="J1775" s="1" t="str">
        <f t="shared" si="217"/>
        <v>November</v>
      </c>
      <c r="K1775" s="1">
        <f t="shared" si="218"/>
        <v>11</v>
      </c>
      <c r="L1775" s="1" t="str">
        <f t="shared" si="219"/>
        <v>2023</v>
      </c>
      <c r="M1775" s="1">
        <f t="shared" si="220"/>
        <v>46</v>
      </c>
      <c r="N1775" s="10">
        <f t="shared" si="221"/>
        <v>4</v>
      </c>
    </row>
    <row r="1776" spans="1:14" x14ac:dyDescent="0.25">
      <c r="A1776" s="7">
        <v>45240</v>
      </c>
      <c r="B1776" s="1" t="s">
        <v>46</v>
      </c>
      <c r="C1776" s="1" t="str">
        <f>VLOOKUP(B1776,Datos1!$F$1:$H$52,3,FALSE)</f>
        <v>Corporation</v>
      </c>
      <c r="D1776" s="1" t="str">
        <f ca="1">VLOOKUP(IF(RANDBETWEEN(1,100)&lt;=60, 1, IF(RANDBETWEEN(1,100)&lt;=75, 2, 3)),Datos1!$B$62:$C$64,2,FALSE)</f>
        <v>Contract Manufacturing</v>
      </c>
      <c r="E1776" s="1" t="str">
        <f ca="1">VLOOKUP(IF(RANDBETWEEN(1,100)&lt;=70, 1, IF(RANDBETWEEN(1,100)&lt;=70+10, 2, IF(RANDBETWEEN(1,100)&lt;=70+10+10, 3, IF(RANDBETWEEN(1,100)&lt;=70+10+10+10, 4, 5)))),Datos1!$B$66:$C$70,2,FALSE)</f>
        <v>Paid</v>
      </c>
      <c r="F1776" s="1" t="str">
        <f>VLOOKUP(B1776,Datos1!$F$1:$H$52,2,FALSE)</f>
        <v>Tennessee</v>
      </c>
      <c r="G1776" s="8">
        <f t="shared" ca="1" si="222"/>
        <v>1687158</v>
      </c>
      <c r="H1776" s="8">
        <f t="shared" ca="1" si="223"/>
        <v>421789.5</v>
      </c>
      <c r="I1776" s="9">
        <f t="shared" ca="1" si="216"/>
        <v>0.25</v>
      </c>
      <c r="J1776" s="1" t="str">
        <f t="shared" si="217"/>
        <v>November</v>
      </c>
      <c r="K1776" s="1">
        <f t="shared" si="218"/>
        <v>11</v>
      </c>
      <c r="L1776" s="1" t="str">
        <f t="shared" si="219"/>
        <v>2023</v>
      </c>
      <c r="M1776" s="1">
        <f t="shared" si="220"/>
        <v>46</v>
      </c>
      <c r="N1776" s="10">
        <f t="shared" si="221"/>
        <v>4</v>
      </c>
    </row>
    <row r="1777" spans="1:14" x14ac:dyDescent="0.25">
      <c r="A1777" s="7">
        <v>45241</v>
      </c>
      <c r="B1777" s="1" t="s">
        <v>52</v>
      </c>
      <c r="C1777" s="1" t="str">
        <f>VLOOKUP(B1777,Datos1!$F$1:$H$52,3,FALSE)</f>
        <v>Corporation</v>
      </c>
      <c r="D1777" s="1" t="str">
        <f ca="1">VLOOKUP(IF(RANDBETWEEN(1,100)&lt;=60, 1, IF(RANDBETWEEN(1,100)&lt;=75, 2, 3)),Datos1!$B$62:$C$64,2,FALSE)</f>
        <v>FMCG</v>
      </c>
      <c r="E1777" s="1" t="str">
        <f ca="1">VLOOKUP(IF(RANDBETWEEN(1,100)&lt;=70, 1, IF(RANDBETWEEN(1,100)&lt;=70+10, 2, IF(RANDBETWEEN(1,100)&lt;=70+10+10, 3, IF(RANDBETWEEN(1,100)&lt;=70+10+10+10, 4, 5)))),Datos1!$B$66:$C$70,2,FALSE)</f>
        <v>Paid</v>
      </c>
      <c r="F1777" s="1" t="str">
        <f>VLOOKUP(B1777,Datos1!$F$1:$H$52,2,FALSE)</f>
        <v>Texas</v>
      </c>
      <c r="G1777" s="8">
        <f t="shared" ca="1" si="222"/>
        <v>1357172</v>
      </c>
      <c r="H1777" s="8">
        <f t="shared" ca="1" si="223"/>
        <v>800731.48</v>
      </c>
      <c r="I1777" s="9">
        <f t="shared" ca="1" si="216"/>
        <v>0.59</v>
      </c>
      <c r="J1777" s="1" t="str">
        <f t="shared" si="217"/>
        <v>November</v>
      </c>
      <c r="K1777" s="1">
        <f t="shared" si="218"/>
        <v>11</v>
      </c>
      <c r="L1777" s="1" t="str">
        <f t="shared" si="219"/>
        <v>2023</v>
      </c>
      <c r="M1777" s="1">
        <f t="shared" si="220"/>
        <v>46</v>
      </c>
      <c r="N1777" s="10">
        <f t="shared" si="221"/>
        <v>4</v>
      </c>
    </row>
    <row r="1778" spans="1:14" x14ac:dyDescent="0.25">
      <c r="A1778" s="7">
        <v>45242</v>
      </c>
      <c r="B1778" s="1" t="s">
        <v>54</v>
      </c>
      <c r="C1778" s="1" t="str">
        <f>VLOOKUP(B1778,Datos1!$F$1:$H$52,3,FALSE)</f>
        <v>Small business</v>
      </c>
      <c r="D1778" s="1" t="str">
        <f ca="1">VLOOKUP(IF(RANDBETWEEN(1,100)&lt;=60, 1, IF(RANDBETWEEN(1,100)&lt;=75, 2, 3)),Datos1!$B$62:$C$64,2,FALSE)</f>
        <v>FMCG</v>
      </c>
      <c r="E1778" s="1" t="str">
        <f ca="1">VLOOKUP(IF(RANDBETWEEN(1,100)&lt;=70, 1, IF(RANDBETWEEN(1,100)&lt;=70+10, 2, IF(RANDBETWEEN(1,100)&lt;=70+10+10, 3, IF(RANDBETWEEN(1,100)&lt;=70+10+10+10, 4, 5)))),Datos1!$B$66:$C$70,2,FALSE)</f>
        <v>Paid</v>
      </c>
      <c r="F1778" s="1" t="str">
        <f>VLOOKUP(B1778,Datos1!$F$1:$H$52,2,FALSE)</f>
        <v>Nueva York</v>
      </c>
      <c r="G1778" s="8">
        <f t="shared" ca="1" si="222"/>
        <v>242951</v>
      </c>
      <c r="H1778" s="8">
        <f t="shared" ca="1" si="223"/>
        <v>143341.09</v>
      </c>
      <c r="I1778" s="9">
        <f t="shared" ca="1" si="216"/>
        <v>0.59</v>
      </c>
      <c r="J1778" s="1" t="str">
        <f t="shared" si="217"/>
        <v>November</v>
      </c>
      <c r="K1778" s="1">
        <f t="shared" si="218"/>
        <v>11</v>
      </c>
      <c r="L1778" s="1" t="str">
        <f t="shared" si="219"/>
        <v>2023</v>
      </c>
      <c r="M1778" s="1">
        <f t="shared" si="220"/>
        <v>46</v>
      </c>
      <c r="N1778" s="10">
        <f t="shared" si="221"/>
        <v>4</v>
      </c>
    </row>
    <row r="1779" spans="1:14" x14ac:dyDescent="0.25">
      <c r="A1779" s="7">
        <v>45243</v>
      </c>
      <c r="B1779" s="1" t="s">
        <v>59</v>
      </c>
      <c r="C1779" s="1" t="str">
        <f>VLOOKUP(B1779,Datos1!$F$1:$H$52,3,FALSE)</f>
        <v>Small business</v>
      </c>
      <c r="D1779" s="1" t="str">
        <f ca="1">VLOOKUP(IF(RANDBETWEEN(1,100)&lt;=60, 1, IF(RANDBETWEEN(1,100)&lt;=75, 2, 3)),Datos1!$B$62:$C$64,2,FALSE)</f>
        <v>FMCG</v>
      </c>
      <c r="E1779" s="1" t="str">
        <f ca="1">VLOOKUP(IF(RANDBETWEEN(1,100)&lt;=70, 1, IF(RANDBETWEEN(1,100)&lt;=70+10, 2, IF(RANDBETWEEN(1,100)&lt;=70+10+10, 3, IF(RANDBETWEEN(1,100)&lt;=70+10+10+10, 4, 5)))),Datos1!$B$66:$C$70,2,FALSE)</f>
        <v>Paid</v>
      </c>
      <c r="F1779" s="1" t="str">
        <f>VLOOKUP(B1779,Datos1!$F$1:$H$52,2,FALSE)</f>
        <v>Nueva Jersey</v>
      </c>
      <c r="G1779" s="8">
        <f t="shared" ca="1" si="222"/>
        <v>79890</v>
      </c>
      <c r="H1779" s="8">
        <f t="shared" ca="1" si="223"/>
        <v>39146.1</v>
      </c>
      <c r="I1779" s="9">
        <f t="shared" ca="1" si="216"/>
        <v>0.49</v>
      </c>
      <c r="J1779" s="1" t="str">
        <f t="shared" si="217"/>
        <v>November</v>
      </c>
      <c r="K1779" s="1">
        <f t="shared" si="218"/>
        <v>11</v>
      </c>
      <c r="L1779" s="1" t="str">
        <f t="shared" si="219"/>
        <v>2023</v>
      </c>
      <c r="M1779" s="1">
        <f t="shared" si="220"/>
        <v>47</v>
      </c>
      <c r="N1779" s="10">
        <f t="shared" si="221"/>
        <v>4</v>
      </c>
    </row>
    <row r="1780" spans="1:14" x14ac:dyDescent="0.25">
      <c r="A1780" s="7">
        <v>45244</v>
      </c>
      <c r="B1780" s="1" t="s">
        <v>31</v>
      </c>
      <c r="C1780" s="1" t="str">
        <f>VLOOKUP(B1780,Datos1!$F$1:$H$52,3,FALSE)</f>
        <v>Small business</v>
      </c>
      <c r="D1780" s="1" t="str">
        <f ca="1">VLOOKUP(IF(RANDBETWEEN(1,100)&lt;=60, 1, IF(RANDBETWEEN(1,100)&lt;=75, 2, 3)),Datos1!$B$62:$C$64,2,FALSE)</f>
        <v>FMCG</v>
      </c>
      <c r="E1780" s="1" t="str">
        <f ca="1">VLOOKUP(IF(RANDBETWEEN(1,100)&lt;=70, 1, IF(RANDBETWEEN(1,100)&lt;=70+10, 2, IF(RANDBETWEEN(1,100)&lt;=70+10+10, 3, IF(RANDBETWEEN(1,100)&lt;=70+10+10+10, 4, 5)))),Datos1!$B$66:$C$70,2,FALSE)</f>
        <v>Paid</v>
      </c>
      <c r="F1780" s="1" t="str">
        <f>VLOOKUP(B1780,Datos1!$F$1:$H$52,2,FALSE)</f>
        <v>Georgia</v>
      </c>
      <c r="G1780" s="8">
        <f t="shared" ca="1" si="222"/>
        <v>102641</v>
      </c>
      <c r="H1780" s="8">
        <f t="shared" ca="1" si="223"/>
        <v>39003.58</v>
      </c>
      <c r="I1780" s="9">
        <f t="shared" ca="1" si="216"/>
        <v>0.38</v>
      </c>
      <c r="J1780" s="1" t="str">
        <f t="shared" si="217"/>
        <v>November</v>
      </c>
      <c r="K1780" s="1">
        <f t="shared" si="218"/>
        <v>11</v>
      </c>
      <c r="L1780" s="1" t="str">
        <f t="shared" si="219"/>
        <v>2023</v>
      </c>
      <c r="M1780" s="1">
        <f t="shared" si="220"/>
        <v>47</v>
      </c>
      <c r="N1780" s="10">
        <f t="shared" si="221"/>
        <v>4</v>
      </c>
    </row>
    <row r="1781" spans="1:14" x14ac:dyDescent="0.25">
      <c r="A1781" s="7">
        <v>45245</v>
      </c>
      <c r="B1781" s="1" t="s">
        <v>39</v>
      </c>
      <c r="C1781" s="1" t="str">
        <f>VLOOKUP(B1781,Datos1!$F$1:$H$52,3,FALSE)</f>
        <v>Corporation</v>
      </c>
      <c r="D1781" s="1" t="str">
        <f ca="1">VLOOKUP(IF(RANDBETWEEN(1,100)&lt;=60, 1, IF(RANDBETWEEN(1,100)&lt;=75, 2, 3)),Datos1!$B$62:$C$64,2,FALSE)</f>
        <v>Contract Manufacturing</v>
      </c>
      <c r="E1781" s="1" t="str">
        <f ca="1">VLOOKUP(IF(RANDBETWEEN(1,100)&lt;=70, 1, IF(RANDBETWEEN(1,100)&lt;=70+10, 2, IF(RANDBETWEEN(1,100)&lt;=70+10+10, 3, IF(RANDBETWEEN(1,100)&lt;=70+10+10+10, 4, 5)))),Datos1!$B$66:$C$70,2,FALSE)</f>
        <v>Paid</v>
      </c>
      <c r="F1781" s="1" t="str">
        <f>VLOOKUP(B1781,Datos1!$F$1:$H$52,2,FALSE)</f>
        <v>Misuri</v>
      </c>
      <c r="G1781" s="8">
        <f t="shared" ca="1" si="222"/>
        <v>681339</v>
      </c>
      <c r="H1781" s="8">
        <f t="shared" ca="1" si="223"/>
        <v>204401.69999999998</v>
      </c>
      <c r="I1781" s="9">
        <f t="shared" ca="1" si="216"/>
        <v>0.3</v>
      </c>
      <c r="J1781" s="1" t="str">
        <f t="shared" si="217"/>
        <v>November</v>
      </c>
      <c r="K1781" s="1">
        <f t="shared" si="218"/>
        <v>11</v>
      </c>
      <c r="L1781" s="1" t="str">
        <f t="shared" si="219"/>
        <v>2023</v>
      </c>
      <c r="M1781" s="1">
        <f t="shared" si="220"/>
        <v>47</v>
      </c>
      <c r="N1781" s="10">
        <f t="shared" si="221"/>
        <v>4</v>
      </c>
    </row>
    <row r="1782" spans="1:14" x14ac:dyDescent="0.25">
      <c r="A1782" s="7">
        <v>45246</v>
      </c>
      <c r="B1782" s="1" t="s">
        <v>24</v>
      </c>
      <c r="C1782" s="1" t="str">
        <f>VLOOKUP(B1782,Datos1!$F$1:$H$52,3,FALSE)</f>
        <v>Medium-sized business</v>
      </c>
      <c r="D1782" s="1" t="str">
        <f ca="1">VLOOKUP(IF(RANDBETWEEN(1,100)&lt;=60, 1, IF(RANDBETWEEN(1,100)&lt;=75, 2, 3)),Datos1!$B$62:$C$64,2,FALSE)</f>
        <v>Industrial cereal products</v>
      </c>
      <c r="E178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82" s="1" t="str">
        <f>VLOOKUP(B1782,Datos1!$F$1:$H$52,2,FALSE)</f>
        <v>Misuri</v>
      </c>
      <c r="G1782" s="8">
        <f t="shared" ca="1" si="222"/>
        <v>268140</v>
      </c>
      <c r="H1782" s="8">
        <f t="shared" ca="1" si="223"/>
        <v>45583.8</v>
      </c>
      <c r="I1782" s="9">
        <f t="shared" ca="1" si="216"/>
        <v>0.17</v>
      </c>
      <c r="J1782" s="1" t="str">
        <f t="shared" si="217"/>
        <v>November</v>
      </c>
      <c r="K1782" s="1">
        <f t="shared" si="218"/>
        <v>11</v>
      </c>
      <c r="L1782" s="1" t="str">
        <f t="shared" si="219"/>
        <v>2023</v>
      </c>
      <c r="M1782" s="1">
        <f t="shared" si="220"/>
        <v>47</v>
      </c>
      <c r="N1782" s="10">
        <f t="shared" si="221"/>
        <v>4</v>
      </c>
    </row>
    <row r="1783" spans="1:14" x14ac:dyDescent="0.25">
      <c r="A1783" s="7">
        <v>45247</v>
      </c>
      <c r="B1783" s="1" t="s">
        <v>49</v>
      </c>
      <c r="C1783" s="1" t="str">
        <f>VLOOKUP(B1783,Datos1!$F$1:$H$52,3,FALSE)</f>
        <v>Corporation</v>
      </c>
      <c r="D1783" s="1" t="str">
        <f ca="1">VLOOKUP(IF(RANDBETWEEN(1,100)&lt;=60, 1, IF(RANDBETWEEN(1,100)&lt;=75, 2, 3)),Datos1!$B$62:$C$64,2,FALSE)</f>
        <v>Contract Manufacturing</v>
      </c>
      <c r="E1783" s="1" t="str">
        <f ca="1">VLOOKUP(IF(RANDBETWEEN(1,100)&lt;=70, 1, IF(RANDBETWEEN(1,100)&lt;=70+10, 2, IF(RANDBETWEEN(1,100)&lt;=70+10+10, 3, IF(RANDBETWEEN(1,100)&lt;=70+10+10+10, 4, 5)))),Datos1!$B$66:$C$70,2,FALSE)</f>
        <v>Paid</v>
      </c>
      <c r="F1783" s="1" t="str">
        <f>VLOOKUP(B1783,Datos1!$F$1:$H$52,2,FALSE)</f>
        <v>Texas</v>
      </c>
      <c r="G1783" s="8">
        <f t="shared" ca="1" si="222"/>
        <v>698286</v>
      </c>
      <c r="H1783" s="8">
        <f t="shared" ca="1" si="223"/>
        <v>216468.66</v>
      </c>
      <c r="I1783" s="9">
        <f t="shared" ca="1" si="216"/>
        <v>0.31</v>
      </c>
      <c r="J1783" s="1" t="str">
        <f t="shared" si="217"/>
        <v>November</v>
      </c>
      <c r="K1783" s="1">
        <f t="shared" si="218"/>
        <v>11</v>
      </c>
      <c r="L1783" s="1" t="str">
        <f t="shared" si="219"/>
        <v>2023</v>
      </c>
      <c r="M1783" s="1">
        <f t="shared" si="220"/>
        <v>47</v>
      </c>
      <c r="N1783" s="10">
        <f t="shared" si="221"/>
        <v>4</v>
      </c>
    </row>
    <row r="1784" spans="1:14" x14ac:dyDescent="0.25">
      <c r="A1784" s="7">
        <v>45248</v>
      </c>
      <c r="B1784" s="1" t="s">
        <v>56</v>
      </c>
      <c r="C1784" s="1" t="str">
        <f>VLOOKUP(B1784,Datos1!$F$1:$H$52,3,FALSE)</f>
        <v>Small business</v>
      </c>
      <c r="D1784" s="1" t="str">
        <f ca="1">VLOOKUP(IF(RANDBETWEEN(1,100)&lt;=60, 1, IF(RANDBETWEEN(1,100)&lt;=75, 2, 3)),Datos1!$B$62:$C$64,2,FALSE)</f>
        <v>FMCG</v>
      </c>
      <c r="E1784" s="1" t="str">
        <f ca="1">VLOOKUP(IF(RANDBETWEEN(1,100)&lt;=70, 1, IF(RANDBETWEEN(1,100)&lt;=70+10, 2, IF(RANDBETWEEN(1,100)&lt;=70+10+10, 3, IF(RANDBETWEEN(1,100)&lt;=70+10+10+10, 4, 5)))),Datos1!$B$66:$C$70,2,FALSE)</f>
        <v>Paid</v>
      </c>
      <c r="F1784" s="1" t="str">
        <f>VLOOKUP(B1784,Datos1!$F$1:$H$52,2,FALSE)</f>
        <v>Illinois</v>
      </c>
      <c r="G1784" s="8">
        <f t="shared" ca="1" si="222"/>
        <v>101715</v>
      </c>
      <c r="H1784" s="8">
        <f t="shared" ca="1" si="223"/>
        <v>54926.100000000006</v>
      </c>
      <c r="I1784" s="9">
        <f t="shared" ca="1" si="216"/>
        <v>0.54</v>
      </c>
      <c r="J1784" s="1" t="str">
        <f t="shared" si="217"/>
        <v>November</v>
      </c>
      <c r="K1784" s="1">
        <f t="shared" si="218"/>
        <v>11</v>
      </c>
      <c r="L1784" s="1" t="str">
        <f t="shared" si="219"/>
        <v>2023</v>
      </c>
      <c r="M1784" s="1">
        <f t="shared" si="220"/>
        <v>47</v>
      </c>
      <c r="N1784" s="10">
        <f t="shared" si="221"/>
        <v>4</v>
      </c>
    </row>
    <row r="1785" spans="1:14" x14ac:dyDescent="0.25">
      <c r="A1785" s="7">
        <v>45249</v>
      </c>
      <c r="B1785" s="1" t="s">
        <v>62</v>
      </c>
      <c r="C1785" s="1" t="str">
        <f>VLOOKUP(B1785,Datos1!$F$1:$H$52,3,FALSE)</f>
        <v>Corporation</v>
      </c>
      <c r="D1785" s="1" t="str">
        <f ca="1">VLOOKUP(IF(RANDBETWEEN(1,100)&lt;=60, 1, IF(RANDBETWEEN(1,100)&lt;=75, 2, 3)),Datos1!$B$62:$C$64,2,FALSE)</f>
        <v>FMCG</v>
      </c>
      <c r="E1785" s="1" t="str">
        <f ca="1">VLOOKUP(IF(RANDBETWEEN(1,100)&lt;=70, 1, IF(RANDBETWEEN(1,100)&lt;=70+10, 2, IF(RANDBETWEEN(1,100)&lt;=70+10+10, 3, IF(RANDBETWEEN(1,100)&lt;=70+10+10+10, 4, 5)))),Datos1!$B$66:$C$70,2,FALSE)</f>
        <v>Paid</v>
      </c>
      <c r="F1785" s="1" t="str">
        <f>VLOOKUP(B1785,Datos1!$F$1:$H$52,2,FALSE)</f>
        <v>Arizona</v>
      </c>
      <c r="G1785" s="8">
        <f t="shared" ca="1" si="222"/>
        <v>1096590</v>
      </c>
      <c r="H1785" s="8">
        <f t="shared" ca="1" si="223"/>
        <v>570226.80000000005</v>
      </c>
      <c r="I1785" s="9">
        <f t="shared" ca="1" si="216"/>
        <v>0.52</v>
      </c>
      <c r="J1785" s="1" t="str">
        <f t="shared" si="217"/>
        <v>November</v>
      </c>
      <c r="K1785" s="1">
        <f t="shared" si="218"/>
        <v>11</v>
      </c>
      <c r="L1785" s="1" t="str">
        <f t="shared" si="219"/>
        <v>2023</v>
      </c>
      <c r="M1785" s="1">
        <f t="shared" si="220"/>
        <v>47</v>
      </c>
      <c r="N1785" s="10">
        <f t="shared" si="221"/>
        <v>4</v>
      </c>
    </row>
    <row r="1786" spans="1:14" x14ac:dyDescent="0.25">
      <c r="A1786" s="7">
        <v>45250</v>
      </c>
      <c r="B1786" s="1" t="s">
        <v>43</v>
      </c>
      <c r="C1786" s="1" t="str">
        <f>VLOOKUP(B1786,Datos1!$F$1:$H$52,3,FALSE)</f>
        <v>Corporation</v>
      </c>
      <c r="D1786" s="1" t="str">
        <f ca="1">VLOOKUP(IF(RANDBETWEEN(1,100)&lt;=60, 1, IF(RANDBETWEEN(1,100)&lt;=75, 2, 3)),Datos1!$B$62:$C$64,2,FALSE)</f>
        <v>FMCG</v>
      </c>
      <c r="E1786" s="1" t="str">
        <f ca="1">VLOOKUP(IF(RANDBETWEEN(1,100)&lt;=70, 1, IF(RANDBETWEEN(1,100)&lt;=70+10, 2, IF(RANDBETWEEN(1,100)&lt;=70+10+10, 3, IF(RANDBETWEEN(1,100)&lt;=70+10+10+10, 4, 5)))),Datos1!$B$66:$C$70,2,FALSE)</f>
        <v>Paid</v>
      </c>
      <c r="F1786" s="1" t="str">
        <f>VLOOKUP(B1786,Datos1!$F$1:$H$52,2,FALSE)</f>
        <v>Massachusetts</v>
      </c>
      <c r="G1786" s="8">
        <f t="shared" ca="1" si="222"/>
        <v>1358199</v>
      </c>
      <c r="H1786" s="8">
        <f t="shared" ca="1" si="223"/>
        <v>719845.47000000009</v>
      </c>
      <c r="I1786" s="9">
        <f t="shared" ca="1" si="216"/>
        <v>0.53</v>
      </c>
      <c r="J1786" s="1" t="str">
        <f t="shared" si="217"/>
        <v>November</v>
      </c>
      <c r="K1786" s="1">
        <f t="shared" si="218"/>
        <v>11</v>
      </c>
      <c r="L1786" s="1" t="str">
        <f t="shared" si="219"/>
        <v>2023</v>
      </c>
      <c r="M1786" s="1">
        <f t="shared" si="220"/>
        <v>48</v>
      </c>
      <c r="N1786" s="10">
        <f t="shared" si="221"/>
        <v>4</v>
      </c>
    </row>
    <row r="1787" spans="1:14" x14ac:dyDescent="0.25">
      <c r="A1787" s="7">
        <v>45251</v>
      </c>
      <c r="B1787" s="1" t="s">
        <v>56</v>
      </c>
      <c r="C1787" s="1" t="str">
        <f>VLOOKUP(B1787,Datos1!$F$1:$H$52,3,FALSE)</f>
        <v>Small business</v>
      </c>
      <c r="D1787" s="1" t="str">
        <f ca="1">VLOOKUP(IF(RANDBETWEEN(1,100)&lt;=60, 1, IF(RANDBETWEEN(1,100)&lt;=75, 2, 3)),Datos1!$B$62:$C$64,2,FALSE)</f>
        <v>FMCG</v>
      </c>
      <c r="E1787" s="1" t="str">
        <f ca="1">VLOOKUP(IF(RANDBETWEEN(1,100)&lt;=70, 1, IF(RANDBETWEEN(1,100)&lt;=70+10, 2, IF(RANDBETWEEN(1,100)&lt;=70+10+10, 3, IF(RANDBETWEEN(1,100)&lt;=70+10+10+10, 4, 5)))),Datos1!$B$66:$C$70,2,FALSE)</f>
        <v>Paid</v>
      </c>
      <c r="F1787" s="1" t="str">
        <f>VLOOKUP(B1787,Datos1!$F$1:$H$52,2,FALSE)</f>
        <v>Illinois</v>
      </c>
      <c r="G1787" s="8">
        <f t="shared" ca="1" si="222"/>
        <v>91781</v>
      </c>
      <c r="H1787" s="8">
        <f t="shared" ca="1" si="223"/>
        <v>54150.789999999994</v>
      </c>
      <c r="I1787" s="9">
        <f t="shared" ca="1" si="216"/>
        <v>0.59</v>
      </c>
      <c r="J1787" s="1" t="str">
        <f t="shared" si="217"/>
        <v>November</v>
      </c>
      <c r="K1787" s="1">
        <f t="shared" si="218"/>
        <v>11</v>
      </c>
      <c r="L1787" s="1" t="str">
        <f t="shared" si="219"/>
        <v>2023</v>
      </c>
      <c r="M1787" s="1">
        <f t="shared" si="220"/>
        <v>48</v>
      </c>
      <c r="N1787" s="10">
        <f t="shared" si="221"/>
        <v>4</v>
      </c>
    </row>
    <row r="1788" spans="1:14" x14ac:dyDescent="0.25">
      <c r="A1788" s="7">
        <v>45252</v>
      </c>
      <c r="B1788" s="1" t="s">
        <v>55</v>
      </c>
      <c r="C1788" s="1" t="str">
        <f>VLOOKUP(B1788,Datos1!$F$1:$H$52,3,FALSE)</f>
        <v>Medium-sized business</v>
      </c>
      <c r="D1788" s="1" t="str">
        <f ca="1">VLOOKUP(IF(RANDBETWEEN(1,100)&lt;=60, 1, IF(RANDBETWEEN(1,100)&lt;=75, 2, 3)),Datos1!$B$62:$C$64,2,FALSE)</f>
        <v>Industrial cereal products</v>
      </c>
      <c r="E1788" s="1" t="str">
        <f ca="1">VLOOKUP(IF(RANDBETWEEN(1,100)&lt;=70, 1, IF(RANDBETWEEN(1,100)&lt;=70+10, 2, IF(RANDBETWEEN(1,100)&lt;=70+10+10, 3, IF(RANDBETWEEN(1,100)&lt;=70+10+10+10, 4, 5)))),Datos1!$B$66:$C$70,2,FALSE)</f>
        <v>Paid</v>
      </c>
      <c r="F1788" s="1" t="str">
        <f>VLOOKUP(B1788,Datos1!$F$1:$H$52,2,FALSE)</f>
        <v>Pensilvania</v>
      </c>
      <c r="G1788" s="8">
        <f t="shared" ca="1" si="222"/>
        <v>319992</v>
      </c>
      <c r="H1788" s="8">
        <f t="shared" ca="1" si="223"/>
        <v>70398.240000000005</v>
      </c>
      <c r="I1788" s="9">
        <f t="shared" ca="1" si="216"/>
        <v>0.22</v>
      </c>
      <c r="J1788" s="1" t="str">
        <f t="shared" si="217"/>
        <v>November</v>
      </c>
      <c r="K1788" s="1">
        <f t="shared" si="218"/>
        <v>11</v>
      </c>
      <c r="L1788" s="1" t="str">
        <f t="shared" si="219"/>
        <v>2023</v>
      </c>
      <c r="M1788" s="1">
        <f t="shared" si="220"/>
        <v>48</v>
      </c>
      <c r="N1788" s="10">
        <f t="shared" si="221"/>
        <v>4</v>
      </c>
    </row>
    <row r="1789" spans="1:14" x14ac:dyDescent="0.25">
      <c r="A1789" s="7">
        <v>45253</v>
      </c>
      <c r="B1789" s="1" t="s">
        <v>20</v>
      </c>
      <c r="C1789" s="1" t="str">
        <f>VLOOKUP(B1789,Datos1!$F$1:$H$52,3,FALSE)</f>
        <v>Corporation</v>
      </c>
      <c r="D1789" s="1" t="str">
        <f ca="1">VLOOKUP(IF(RANDBETWEEN(1,100)&lt;=60, 1, IF(RANDBETWEEN(1,100)&lt;=75, 2, 3)),Datos1!$B$62:$C$64,2,FALSE)</f>
        <v>FMCG</v>
      </c>
      <c r="E178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89" s="1" t="str">
        <f>VLOOKUP(B1789,Datos1!$F$1:$H$52,2,FALSE)</f>
        <v>Georgia</v>
      </c>
      <c r="G1789" s="8">
        <f t="shared" ca="1" si="222"/>
        <v>799983</v>
      </c>
      <c r="H1789" s="8">
        <f t="shared" ca="1" si="223"/>
        <v>335992.86</v>
      </c>
      <c r="I1789" s="9">
        <f t="shared" ca="1" si="216"/>
        <v>0.42</v>
      </c>
      <c r="J1789" s="1" t="str">
        <f t="shared" si="217"/>
        <v>November</v>
      </c>
      <c r="K1789" s="1">
        <f t="shared" si="218"/>
        <v>11</v>
      </c>
      <c r="L1789" s="1" t="str">
        <f t="shared" si="219"/>
        <v>2023</v>
      </c>
      <c r="M1789" s="1">
        <f t="shared" si="220"/>
        <v>48</v>
      </c>
      <c r="N1789" s="10">
        <f t="shared" si="221"/>
        <v>4</v>
      </c>
    </row>
    <row r="1790" spans="1:14" x14ac:dyDescent="0.25">
      <c r="A1790" s="7">
        <v>45254</v>
      </c>
      <c r="B1790" s="1" t="s">
        <v>15</v>
      </c>
      <c r="C1790" s="1" t="str">
        <f>VLOOKUP(B1790,Datos1!$F$1:$H$52,3,FALSE)</f>
        <v>Medium-sized business</v>
      </c>
      <c r="D1790" s="1" t="str">
        <f ca="1">VLOOKUP(IF(RANDBETWEEN(1,100)&lt;=60, 1, IF(RANDBETWEEN(1,100)&lt;=75, 2, 3)),Datos1!$B$62:$C$64,2,FALSE)</f>
        <v>FMCG</v>
      </c>
      <c r="E179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90" s="1" t="str">
        <f>VLOOKUP(B1790,Datos1!$F$1:$H$52,2,FALSE)</f>
        <v>Míchigan</v>
      </c>
      <c r="G1790" s="8">
        <f t="shared" ca="1" si="222"/>
        <v>414488</v>
      </c>
      <c r="H1790" s="8">
        <f t="shared" ca="1" si="223"/>
        <v>186519.6</v>
      </c>
      <c r="I1790" s="9">
        <f t="shared" ca="1" si="216"/>
        <v>0.45</v>
      </c>
      <c r="J1790" s="1" t="str">
        <f t="shared" si="217"/>
        <v>November</v>
      </c>
      <c r="K1790" s="1">
        <f t="shared" si="218"/>
        <v>11</v>
      </c>
      <c r="L1790" s="1" t="str">
        <f t="shared" si="219"/>
        <v>2023</v>
      </c>
      <c r="M1790" s="1">
        <f t="shared" si="220"/>
        <v>48</v>
      </c>
      <c r="N1790" s="10">
        <f t="shared" si="221"/>
        <v>4</v>
      </c>
    </row>
    <row r="1791" spans="1:14" x14ac:dyDescent="0.25">
      <c r="A1791" s="7">
        <v>45255</v>
      </c>
      <c r="B1791" s="1" t="s">
        <v>56</v>
      </c>
      <c r="C1791" s="1" t="str">
        <f>VLOOKUP(B1791,Datos1!$F$1:$H$52,3,FALSE)</f>
        <v>Small business</v>
      </c>
      <c r="D1791" s="1" t="str">
        <f ca="1">VLOOKUP(IF(RANDBETWEEN(1,100)&lt;=60, 1, IF(RANDBETWEEN(1,100)&lt;=75, 2, 3)),Datos1!$B$62:$C$64,2,FALSE)</f>
        <v>Industrial cereal products</v>
      </c>
      <c r="E179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91" s="1" t="str">
        <f>VLOOKUP(B1791,Datos1!$F$1:$H$52,2,FALSE)</f>
        <v>Illinois</v>
      </c>
      <c r="G1791" s="8">
        <f t="shared" ca="1" si="222"/>
        <v>111547</v>
      </c>
      <c r="H1791" s="8">
        <f t="shared" ca="1" si="223"/>
        <v>22309.4</v>
      </c>
      <c r="I1791" s="9">
        <f t="shared" ca="1" si="216"/>
        <v>0.2</v>
      </c>
      <c r="J1791" s="1" t="str">
        <f t="shared" si="217"/>
        <v>November</v>
      </c>
      <c r="K1791" s="1">
        <f t="shared" si="218"/>
        <v>11</v>
      </c>
      <c r="L1791" s="1" t="str">
        <f t="shared" si="219"/>
        <v>2023</v>
      </c>
      <c r="M1791" s="1">
        <f t="shared" si="220"/>
        <v>48</v>
      </c>
      <c r="N1791" s="10">
        <f t="shared" si="221"/>
        <v>4</v>
      </c>
    </row>
    <row r="1792" spans="1:14" x14ac:dyDescent="0.25">
      <c r="A1792" s="7">
        <v>45256</v>
      </c>
      <c r="B1792" s="1" t="s">
        <v>55</v>
      </c>
      <c r="C1792" s="1" t="str">
        <f>VLOOKUP(B1792,Datos1!$F$1:$H$52,3,FALSE)</f>
        <v>Medium-sized business</v>
      </c>
      <c r="D1792" s="1" t="str">
        <f ca="1">VLOOKUP(IF(RANDBETWEEN(1,100)&lt;=60, 1, IF(RANDBETWEEN(1,100)&lt;=75, 2, 3)),Datos1!$B$62:$C$64,2,FALSE)</f>
        <v>FMCG</v>
      </c>
      <c r="E1792" s="1" t="str">
        <f ca="1">VLOOKUP(IF(RANDBETWEEN(1,100)&lt;=70, 1, IF(RANDBETWEEN(1,100)&lt;=70+10, 2, IF(RANDBETWEEN(1,100)&lt;=70+10+10, 3, IF(RANDBETWEEN(1,100)&lt;=70+10+10+10, 4, 5)))),Datos1!$B$66:$C$70,2,FALSE)</f>
        <v>Paid</v>
      </c>
      <c r="F1792" s="1" t="str">
        <f>VLOOKUP(B1792,Datos1!$F$1:$H$52,2,FALSE)</f>
        <v>Pensilvania</v>
      </c>
      <c r="G1792" s="8">
        <f t="shared" ca="1" si="222"/>
        <v>413889</v>
      </c>
      <c r="H1792" s="8">
        <f t="shared" ca="1" si="223"/>
        <v>144861.15</v>
      </c>
      <c r="I1792" s="9">
        <f t="shared" ca="1" si="216"/>
        <v>0.35</v>
      </c>
      <c r="J1792" s="1" t="str">
        <f t="shared" si="217"/>
        <v>November</v>
      </c>
      <c r="K1792" s="1">
        <f t="shared" si="218"/>
        <v>11</v>
      </c>
      <c r="L1792" s="1" t="str">
        <f t="shared" si="219"/>
        <v>2023</v>
      </c>
      <c r="M1792" s="1">
        <f t="shared" si="220"/>
        <v>48</v>
      </c>
      <c r="N1792" s="10">
        <f t="shared" si="221"/>
        <v>4</v>
      </c>
    </row>
    <row r="1793" spans="1:14" x14ac:dyDescent="0.25">
      <c r="A1793" s="7">
        <v>45257</v>
      </c>
      <c r="B1793" s="1" t="s">
        <v>51</v>
      </c>
      <c r="C1793" s="1" t="str">
        <f>VLOOKUP(B1793,Datos1!$F$1:$H$52,3,FALSE)</f>
        <v>Corporation</v>
      </c>
      <c r="D1793" s="1" t="str">
        <f ca="1">VLOOKUP(IF(RANDBETWEEN(1,100)&lt;=60, 1, IF(RANDBETWEEN(1,100)&lt;=75, 2, 3)),Datos1!$B$62:$C$64,2,FALSE)</f>
        <v>Contract Manufacturing</v>
      </c>
      <c r="E1793" s="1" t="str">
        <f ca="1">VLOOKUP(IF(RANDBETWEEN(1,100)&lt;=70, 1, IF(RANDBETWEEN(1,100)&lt;=70+10, 2, IF(RANDBETWEEN(1,100)&lt;=70+10+10, 3, IF(RANDBETWEEN(1,100)&lt;=70+10+10+10, 4, 5)))),Datos1!$B$66:$C$70,2,FALSE)</f>
        <v>Paid</v>
      </c>
      <c r="F1793" s="1" t="str">
        <f>VLOOKUP(B1793,Datos1!$F$1:$H$52,2,FALSE)</f>
        <v>California</v>
      </c>
      <c r="G1793" s="8">
        <f t="shared" ca="1" si="222"/>
        <v>614395</v>
      </c>
      <c r="H1793" s="8">
        <f t="shared" ca="1" si="223"/>
        <v>122879</v>
      </c>
      <c r="I1793" s="9">
        <f t="shared" ca="1" si="216"/>
        <v>0.2</v>
      </c>
      <c r="J1793" s="1" t="str">
        <f t="shared" si="217"/>
        <v>November</v>
      </c>
      <c r="K1793" s="1">
        <f t="shared" si="218"/>
        <v>11</v>
      </c>
      <c r="L1793" s="1" t="str">
        <f t="shared" si="219"/>
        <v>2023</v>
      </c>
      <c r="M1793" s="1">
        <f t="shared" si="220"/>
        <v>49</v>
      </c>
      <c r="N1793" s="10">
        <f t="shared" si="221"/>
        <v>4</v>
      </c>
    </row>
    <row r="1794" spans="1:14" x14ac:dyDescent="0.25">
      <c r="A1794" s="7">
        <v>45258</v>
      </c>
      <c r="B1794" s="1" t="s">
        <v>55</v>
      </c>
      <c r="C1794" s="1" t="str">
        <f>VLOOKUP(B1794,Datos1!$F$1:$H$52,3,FALSE)</f>
        <v>Medium-sized business</v>
      </c>
      <c r="D1794" s="1" t="str">
        <f ca="1">VLOOKUP(IF(RANDBETWEEN(1,100)&lt;=60, 1, IF(RANDBETWEEN(1,100)&lt;=75, 2, 3)),Datos1!$B$62:$C$64,2,FALSE)</f>
        <v>FMCG</v>
      </c>
      <c r="E1794" s="1" t="str">
        <f ca="1">VLOOKUP(IF(RANDBETWEEN(1,100)&lt;=70, 1, IF(RANDBETWEEN(1,100)&lt;=70+10, 2, IF(RANDBETWEEN(1,100)&lt;=70+10+10, 3, IF(RANDBETWEEN(1,100)&lt;=70+10+10+10, 4, 5)))),Datos1!$B$66:$C$70,2,FALSE)</f>
        <v>Paid</v>
      </c>
      <c r="F1794" s="1" t="str">
        <f>VLOOKUP(B1794,Datos1!$F$1:$H$52,2,FALSE)</f>
        <v>Pensilvania</v>
      </c>
      <c r="G1794" s="8">
        <f t="shared" ca="1" si="222"/>
        <v>258156</v>
      </c>
      <c r="H1794" s="8">
        <f t="shared" ca="1" si="223"/>
        <v>147148.91999999998</v>
      </c>
      <c r="I1794" s="9">
        <f t="shared" ref="I1794:I1857" ca="1" si="224">IF(D1794="FMCG",(RANDBETWEEN(35,65)/100),IF(D1794="Industrial cereal products",(RANDBETWEEN(15,35)/100),(RANDBETWEEN(20,40)/100)))</f>
        <v>0.56999999999999995</v>
      </c>
      <c r="J1794" s="1" t="str">
        <f t="shared" ref="J1794:J1857" si="225">IF(TEXT(A1794,"MMMM")="enero","January",IF(TEXT(A1794,"MMMM")="febrero","February",IF(TEXT(A1794,"MMMM")="marzo","March",IF(TEXT(A1794,"MMMM")="abril","April",
IF(TEXT(A1794,"MMMM")="mayo","May",IF(TEXT(A1794,"MMMM")="junio","June",IF(TEXT(A1794,"MMMM")="julio","July",IF(TEXT(A1794,"MMMM")="agosto","August",
IF(TEXT(A1794,"MMMM")="Septiembre","September",IF(TEXT(A1794,"MMMM")="Octubre","October",IF(TEXT(A1794,"MMMM")="noviembre","November","December")))))))))))</f>
        <v>November</v>
      </c>
      <c r="K1794" s="1">
        <f t="shared" ref="K1794:K1857" si="226">MONTH(A1794)</f>
        <v>11</v>
      </c>
      <c r="L1794" s="1" t="str">
        <f t="shared" ref="L1794:L1857" si="227">TEXT(A1794,"AAAA")</f>
        <v>2023</v>
      </c>
      <c r="M1794" s="1">
        <f t="shared" ref="M1794:M1857" si="228">WEEKNUM(A1794,2)</f>
        <v>49</v>
      </c>
      <c r="N1794" s="10">
        <f t="shared" ref="N1794:N1857" si="229">INT((MONTH(A1794)-1)/3)+1</f>
        <v>4</v>
      </c>
    </row>
    <row r="1795" spans="1:14" x14ac:dyDescent="0.25">
      <c r="A1795" s="7">
        <v>45259</v>
      </c>
      <c r="B1795" s="1" t="s">
        <v>42</v>
      </c>
      <c r="C1795" s="1" t="str">
        <f>VLOOKUP(B1795,Datos1!$F$1:$H$52,3,FALSE)</f>
        <v>Corporation</v>
      </c>
      <c r="D1795" s="1" t="str">
        <f ca="1">VLOOKUP(IF(RANDBETWEEN(1,100)&lt;=60, 1, IF(RANDBETWEEN(1,100)&lt;=75, 2, 3)),Datos1!$B$62:$C$64,2,FALSE)</f>
        <v>FMCG</v>
      </c>
      <c r="E1795" s="1" t="str">
        <f ca="1">VLOOKUP(IF(RANDBETWEEN(1,100)&lt;=70, 1, IF(RANDBETWEEN(1,100)&lt;=70+10, 2, IF(RANDBETWEEN(1,100)&lt;=70+10+10, 3, IF(RANDBETWEEN(1,100)&lt;=70+10+10+10, 4, 5)))),Datos1!$B$66:$C$70,2,FALSE)</f>
        <v>Paid</v>
      </c>
      <c r="F1795" s="1" t="str">
        <f>VLOOKUP(B1795,Datos1!$F$1:$H$52,2,FALSE)</f>
        <v>Wisconsin</v>
      </c>
      <c r="G1795" s="8">
        <f t="shared" ref="G1795:G1858" ca="1" si="230">IF(C1795="Small business",RANDBETWEEN(70000,250000),IF(C1795="Medium-sized business",RANDBETWEEN(250000,500000),RANDBETWEEN(500000,1800000)))</f>
        <v>1586527</v>
      </c>
      <c r="H1795" s="8">
        <f t="shared" ref="H1795:H1858" ca="1" si="231">G1795*I1795</f>
        <v>1015377.28</v>
      </c>
      <c r="I1795" s="9">
        <f t="shared" ca="1" si="224"/>
        <v>0.64</v>
      </c>
      <c r="J1795" s="1" t="str">
        <f t="shared" si="225"/>
        <v>November</v>
      </c>
      <c r="K1795" s="1">
        <f t="shared" si="226"/>
        <v>11</v>
      </c>
      <c r="L1795" s="1" t="str">
        <f t="shared" si="227"/>
        <v>2023</v>
      </c>
      <c r="M1795" s="1">
        <f t="shared" si="228"/>
        <v>49</v>
      </c>
      <c r="N1795" s="10">
        <f t="shared" si="229"/>
        <v>4</v>
      </c>
    </row>
    <row r="1796" spans="1:14" x14ac:dyDescent="0.25">
      <c r="A1796" s="7">
        <v>45260</v>
      </c>
      <c r="B1796" s="1" t="s">
        <v>51</v>
      </c>
      <c r="C1796" s="1" t="str">
        <f>VLOOKUP(B1796,Datos1!$F$1:$H$52,3,FALSE)</f>
        <v>Corporation</v>
      </c>
      <c r="D1796" s="1" t="str">
        <f ca="1">VLOOKUP(IF(RANDBETWEEN(1,100)&lt;=60, 1, IF(RANDBETWEEN(1,100)&lt;=75, 2, 3)),Datos1!$B$62:$C$64,2,FALSE)</f>
        <v>FMCG</v>
      </c>
      <c r="E179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96" s="1" t="str">
        <f>VLOOKUP(B1796,Datos1!$F$1:$H$52,2,FALSE)</f>
        <v>California</v>
      </c>
      <c r="G1796" s="8">
        <f t="shared" ca="1" si="230"/>
        <v>1681625</v>
      </c>
      <c r="H1796" s="8">
        <f t="shared" ca="1" si="231"/>
        <v>857628.75</v>
      </c>
      <c r="I1796" s="9">
        <f t="shared" ca="1" si="224"/>
        <v>0.51</v>
      </c>
      <c r="J1796" s="1" t="str">
        <f t="shared" si="225"/>
        <v>November</v>
      </c>
      <c r="K1796" s="1">
        <f t="shared" si="226"/>
        <v>11</v>
      </c>
      <c r="L1796" s="1" t="str">
        <f t="shared" si="227"/>
        <v>2023</v>
      </c>
      <c r="M1796" s="1">
        <f t="shared" si="228"/>
        <v>49</v>
      </c>
      <c r="N1796" s="10">
        <f t="shared" si="229"/>
        <v>4</v>
      </c>
    </row>
    <row r="1797" spans="1:14" x14ac:dyDescent="0.25">
      <c r="A1797" s="7">
        <v>45261</v>
      </c>
      <c r="B1797" s="1" t="s">
        <v>19</v>
      </c>
      <c r="C1797" s="1" t="str">
        <f>VLOOKUP(B1797,Datos1!$F$1:$H$52,3,FALSE)</f>
        <v>Corporation</v>
      </c>
      <c r="D1797" s="1" t="str">
        <f ca="1">VLOOKUP(IF(RANDBETWEEN(1,100)&lt;=60, 1, IF(RANDBETWEEN(1,100)&lt;=75, 2, 3)),Datos1!$B$62:$C$64,2,FALSE)</f>
        <v>Contract Manufacturing</v>
      </c>
      <c r="E1797" s="1" t="str">
        <f ca="1">VLOOKUP(IF(RANDBETWEEN(1,100)&lt;=70, 1, IF(RANDBETWEEN(1,100)&lt;=70+10, 2, IF(RANDBETWEEN(1,100)&lt;=70+10+10, 3, IF(RANDBETWEEN(1,100)&lt;=70+10+10+10, 4, 5)))),Datos1!$B$66:$C$70,2,FALSE)</f>
        <v>Paid</v>
      </c>
      <c r="F1797" s="1" t="str">
        <f>VLOOKUP(B1797,Datos1!$F$1:$H$52,2,FALSE)</f>
        <v>Virginia</v>
      </c>
      <c r="G1797" s="8">
        <f t="shared" ca="1" si="230"/>
        <v>1341671</v>
      </c>
      <c r="H1797" s="8">
        <f t="shared" ca="1" si="231"/>
        <v>509834.98</v>
      </c>
      <c r="I1797" s="9">
        <f t="shared" ca="1" si="224"/>
        <v>0.38</v>
      </c>
      <c r="J1797" s="1" t="str">
        <f t="shared" si="225"/>
        <v>December</v>
      </c>
      <c r="K1797" s="1">
        <f t="shared" si="226"/>
        <v>12</v>
      </c>
      <c r="L1797" s="1" t="str">
        <f t="shared" si="227"/>
        <v>2023</v>
      </c>
      <c r="M1797" s="1">
        <f t="shared" si="228"/>
        <v>49</v>
      </c>
      <c r="N1797" s="10">
        <f t="shared" si="229"/>
        <v>4</v>
      </c>
    </row>
    <row r="1798" spans="1:14" x14ac:dyDescent="0.25">
      <c r="A1798" s="7">
        <v>45262</v>
      </c>
      <c r="B1798" s="1" t="s">
        <v>22</v>
      </c>
      <c r="C1798" s="1" t="str">
        <f>VLOOKUP(B1798,Datos1!$F$1:$H$52,3,FALSE)</f>
        <v>Corporation</v>
      </c>
      <c r="D1798" s="1" t="str">
        <f ca="1">VLOOKUP(IF(RANDBETWEEN(1,100)&lt;=60, 1, IF(RANDBETWEEN(1,100)&lt;=75, 2, 3)),Datos1!$B$62:$C$64,2,FALSE)</f>
        <v>FMCG</v>
      </c>
      <c r="E179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98" s="1" t="str">
        <f>VLOOKUP(B1798,Datos1!$F$1:$H$52,2,FALSE)</f>
        <v>Míchigan</v>
      </c>
      <c r="G1798" s="8">
        <f t="shared" ca="1" si="230"/>
        <v>1216425</v>
      </c>
      <c r="H1798" s="8">
        <f t="shared" ca="1" si="231"/>
        <v>474405.75</v>
      </c>
      <c r="I1798" s="9">
        <f t="shared" ca="1" si="224"/>
        <v>0.39</v>
      </c>
      <c r="J1798" s="1" t="str">
        <f t="shared" si="225"/>
        <v>December</v>
      </c>
      <c r="K1798" s="1">
        <f t="shared" si="226"/>
        <v>12</v>
      </c>
      <c r="L1798" s="1" t="str">
        <f t="shared" si="227"/>
        <v>2023</v>
      </c>
      <c r="M1798" s="1">
        <f t="shared" si="228"/>
        <v>49</v>
      </c>
      <c r="N1798" s="10">
        <f t="shared" si="229"/>
        <v>4</v>
      </c>
    </row>
    <row r="1799" spans="1:14" x14ac:dyDescent="0.25">
      <c r="A1799" s="7">
        <v>45263</v>
      </c>
      <c r="B1799" s="1" t="s">
        <v>59</v>
      </c>
      <c r="C1799" s="1" t="str">
        <f>VLOOKUP(B1799,Datos1!$F$1:$H$52,3,FALSE)</f>
        <v>Small business</v>
      </c>
      <c r="D1799" s="1" t="str">
        <f ca="1">VLOOKUP(IF(RANDBETWEEN(1,100)&lt;=60, 1, IF(RANDBETWEEN(1,100)&lt;=75, 2, 3)),Datos1!$B$62:$C$64,2,FALSE)</f>
        <v>FMCG</v>
      </c>
      <c r="E179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799" s="1" t="str">
        <f>VLOOKUP(B1799,Datos1!$F$1:$H$52,2,FALSE)</f>
        <v>Nueva Jersey</v>
      </c>
      <c r="G1799" s="8">
        <f t="shared" ca="1" si="230"/>
        <v>220630</v>
      </c>
      <c r="H1799" s="8">
        <f t="shared" ca="1" si="231"/>
        <v>121346.50000000001</v>
      </c>
      <c r="I1799" s="9">
        <f t="shared" ca="1" si="224"/>
        <v>0.55000000000000004</v>
      </c>
      <c r="J1799" s="1" t="str">
        <f t="shared" si="225"/>
        <v>December</v>
      </c>
      <c r="K1799" s="1">
        <f t="shared" si="226"/>
        <v>12</v>
      </c>
      <c r="L1799" s="1" t="str">
        <f t="shared" si="227"/>
        <v>2023</v>
      </c>
      <c r="M1799" s="1">
        <f t="shared" si="228"/>
        <v>49</v>
      </c>
      <c r="N1799" s="10">
        <f t="shared" si="229"/>
        <v>4</v>
      </c>
    </row>
    <row r="1800" spans="1:14" x14ac:dyDescent="0.25">
      <c r="A1800" s="7">
        <v>45264</v>
      </c>
      <c r="B1800" s="1" t="s">
        <v>49</v>
      </c>
      <c r="C1800" s="1" t="str">
        <f>VLOOKUP(B1800,Datos1!$F$1:$H$52,3,FALSE)</f>
        <v>Corporation</v>
      </c>
      <c r="D1800" s="1" t="str">
        <f ca="1">VLOOKUP(IF(RANDBETWEEN(1,100)&lt;=60, 1, IF(RANDBETWEEN(1,100)&lt;=75, 2, 3)),Datos1!$B$62:$C$64,2,FALSE)</f>
        <v>FMCG</v>
      </c>
      <c r="E180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00" s="1" t="str">
        <f>VLOOKUP(B1800,Datos1!$F$1:$H$52,2,FALSE)</f>
        <v>Texas</v>
      </c>
      <c r="G1800" s="8">
        <f t="shared" ca="1" si="230"/>
        <v>1325747</v>
      </c>
      <c r="H1800" s="8">
        <f t="shared" ca="1" si="231"/>
        <v>715903.38</v>
      </c>
      <c r="I1800" s="9">
        <f t="shared" ca="1" si="224"/>
        <v>0.54</v>
      </c>
      <c r="J1800" s="1" t="str">
        <f t="shared" si="225"/>
        <v>December</v>
      </c>
      <c r="K1800" s="1">
        <f t="shared" si="226"/>
        <v>12</v>
      </c>
      <c r="L1800" s="1" t="str">
        <f t="shared" si="227"/>
        <v>2023</v>
      </c>
      <c r="M1800" s="1">
        <f t="shared" si="228"/>
        <v>50</v>
      </c>
      <c r="N1800" s="10">
        <f t="shared" si="229"/>
        <v>4</v>
      </c>
    </row>
    <row r="1801" spans="1:14" x14ac:dyDescent="0.25">
      <c r="A1801" s="7">
        <v>45265</v>
      </c>
      <c r="B1801" s="1" t="s">
        <v>38</v>
      </c>
      <c r="C1801" s="1" t="str">
        <f>VLOOKUP(B1801,Datos1!$F$1:$H$52,3,FALSE)</f>
        <v>Small business</v>
      </c>
      <c r="D1801" s="1" t="str">
        <f ca="1">VLOOKUP(IF(RANDBETWEEN(1,100)&lt;=60, 1, IF(RANDBETWEEN(1,100)&lt;=75, 2, 3)),Datos1!$B$62:$C$64,2,FALSE)</f>
        <v>Contract Manufacturing</v>
      </c>
      <c r="E1801" s="1" t="str">
        <f ca="1">VLOOKUP(IF(RANDBETWEEN(1,100)&lt;=70, 1, IF(RANDBETWEEN(1,100)&lt;=70+10, 2, IF(RANDBETWEEN(1,100)&lt;=70+10+10, 3, IF(RANDBETWEEN(1,100)&lt;=70+10+10+10, 4, 5)))),Datos1!$B$66:$C$70,2,FALSE)</f>
        <v>Paid</v>
      </c>
      <c r="F1801" s="1" t="str">
        <f>VLOOKUP(B1801,Datos1!$F$1:$H$52,2,FALSE)</f>
        <v>Tennessee</v>
      </c>
      <c r="G1801" s="8">
        <f t="shared" ca="1" si="230"/>
        <v>117587</v>
      </c>
      <c r="H1801" s="8">
        <f t="shared" ca="1" si="231"/>
        <v>41155.449999999997</v>
      </c>
      <c r="I1801" s="9">
        <f t="shared" ca="1" si="224"/>
        <v>0.35</v>
      </c>
      <c r="J1801" s="1" t="str">
        <f t="shared" si="225"/>
        <v>December</v>
      </c>
      <c r="K1801" s="1">
        <f t="shared" si="226"/>
        <v>12</v>
      </c>
      <c r="L1801" s="1" t="str">
        <f t="shared" si="227"/>
        <v>2023</v>
      </c>
      <c r="M1801" s="1">
        <f t="shared" si="228"/>
        <v>50</v>
      </c>
      <c r="N1801" s="10">
        <f t="shared" si="229"/>
        <v>4</v>
      </c>
    </row>
    <row r="1802" spans="1:14" x14ac:dyDescent="0.25">
      <c r="A1802" s="7">
        <v>45266</v>
      </c>
      <c r="B1802" s="1" t="s">
        <v>35</v>
      </c>
      <c r="C1802" s="1" t="str">
        <f>VLOOKUP(B1802,Datos1!$F$1:$H$52,3,FALSE)</f>
        <v>Medium-sized business</v>
      </c>
      <c r="D1802" s="1" t="str">
        <f ca="1">VLOOKUP(IF(RANDBETWEEN(1,100)&lt;=60, 1, IF(RANDBETWEEN(1,100)&lt;=75, 2, 3)),Datos1!$B$62:$C$64,2,FALSE)</f>
        <v>FMCG</v>
      </c>
      <c r="E1802" s="1" t="str">
        <f ca="1">VLOOKUP(IF(RANDBETWEEN(1,100)&lt;=70, 1, IF(RANDBETWEEN(1,100)&lt;=70+10, 2, IF(RANDBETWEEN(1,100)&lt;=70+10+10, 3, IF(RANDBETWEEN(1,100)&lt;=70+10+10+10, 4, 5)))),Datos1!$B$66:$C$70,2,FALSE)</f>
        <v>Paid</v>
      </c>
      <c r="F1802" s="1" t="str">
        <f>VLOOKUP(B1802,Datos1!$F$1:$H$52,2,FALSE)</f>
        <v>Ohio</v>
      </c>
      <c r="G1802" s="8">
        <f t="shared" ca="1" si="230"/>
        <v>373633</v>
      </c>
      <c r="H1802" s="8">
        <f t="shared" ca="1" si="231"/>
        <v>149453.20000000001</v>
      </c>
      <c r="I1802" s="9">
        <f t="shared" ca="1" si="224"/>
        <v>0.4</v>
      </c>
      <c r="J1802" s="1" t="str">
        <f t="shared" si="225"/>
        <v>December</v>
      </c>
      <c r="K1802" s="1">
        <f t="shared" si="226"/>
        <v>12</v>
      </c>
      <c r="L1802" s="1" t="str">
        <f t="shared" si="227"/>
        <v>2023</v>
      </c>
      <c r="M1802" s="1">
        <f t="shared" si="228"/>
        <v>50</v>
      </c>
      <c r="N1802" s="10">
        <f t="shared" si="229"/>
        <v>4</v>
      </c>
    </row>
    <row r="1803" spans="1:14" x14ac:dyDescent="0.25">
      <c r="A1803" s="7">
        <v>45267</v>
      </c>
      <c r="B1803" s="1" t="s">
        <v>44</v>
      </c>
      <c r="C1803" s="1" t="str">
        <f>VLOOKUP(B1803,Datos1!$F$1:$H$52,3,FALSE)</f>
        <v>Corporation</v>
      </c>
      <c r="D1803" s="1" t="str">
        <f ca="1">VLOOKUP(IF(RANDBETWEEN(1,100)&lt;=60, 1, IF(RANDBETWEEN(1,100)&lt;=75, 2, 3)),Datos1!$B$62:$C$64,2,FALSE)</f>
        <v>Contract Manufacturing</v>
      </c>
      <c r="E1803" s="1" t="str">
        <f ca="1">VLOOKUP(IF(RANDBETWEEN(1,100)&lt;=70, 1, IF(RANDBETWEEN(1,100)&lt;=70+10, 2, IF(RANDBETWEEN(1,100)&lt;=70+10+10, 3, IF(RANDBETWEEN(1,100)&lt;=70+10+10+10, 4, 5)))),Datos1!$B$66:$C$70,2,FALSE)</f>
        <v>Paid</v>
      </c>
      <c r="F1803" s="1" t="str">
        <f>VLOOKUP(B1803,Datos1!$F$1:$H$52,2,FALSE)</f>
        <v>Arizona</v>
      </c>
      <c r="G1803" s="8">
        <f t="shared" ca="1" si="230"/>
        <v>1152566</v>
      </c>
      <c r="H1803" s="8">
        <f t="shared" ca="1" si="231"/>
        <v>299667.16000000003</v>
      </c>
      <c r="I1803" s="9">
        <f t="shared" ca="1" si="224"/>
        <v>0.26</v>
      </c>
      <c r="J1803" s="1" t="str">
        <f t="shared" si="225"/>
        <v>December</v>
      </c>
      <c r="K1803" s="1">
        <f t="shared" si="226"/>
        <v>12</v>
      </c>
      <c r="L1803" s="1" t="str">
        <f t="shared" si="227"/>
        <v>2023</v>
      </c>
      <c r="M1803" s="1">
        <f t="shared" si="228"/>
        <v>50</v>
      </c>
      <c r="N1803" s="10">
        <f t="shared" si="229"/>
        <v>4</v>
      </c>
    </row>
    <row r="1804" spans="1:14" x14ac:dyDescent="0.25">
      <c r="A1804" s="7">
        <v>45268</v>
      </c>
      <c r="B1804" s="1" t="s">
        <v>21</v>
      </c>
      <c r="C1804" s="1" t="str">
        <f>VLOOKUP(B1804,Datos1!$F$1:$H$52,3,FALSE)</f>
        <v>Medium-sized business</v>
      </c>
      <c r="D1804" s="1" t="str">
        <f ca="1">VLOOKUP(IF(RANDBETWEEN(1,100)&lt;=60, 1, IF(RANDBETWEEN(1,100)&lt;=75, 2, 3)),Datos1!$B$62:$C$64,2,FALSE)</f>
        <v>FMCG</v>
      </c>
      <c r="E1804" s="1" t="str">
        <f ca="1">VLOOKUP(IF(RANDBETWEEN(1,100)&lt;=70, 1, IF(RANDBETWEEN(1,100)&lt;=70+10, 2, IF(RANDBETWEEN(1,100)&lt;=70+10+10, 3, IF(RANDBETWEEN(1,100)&lt;=70+10+10+10, 4, 5)))),Datos1!$B$66:$C$70,2,FALSE)</f>
        <v>Paid</v>
      </c>
      <c r="F1804" s="1" t="str">
        <f>VLOOKUP(B1804,Datos1!$F$1:$H$52,2,FALSE)</f>
        <v>Carolina del Norte</v>
      </c>
      <c r="G1804" s="8">
        <f t="shared" ca="1" si="230"/>
        <v>306594</v>
      </c>
      <c r="H1804" s="8">
        <f t="shared" ca="1" si="231"/>
        <v>190088.28</v>
      </c>
      <c r="I1804" s="9">
        <f t="shared" ca="1" si="224"/>
        <v>0.62</v>
      </c>
      <c r="J1804" s="1" t="str">
        <f t="shared" si="225"/>
        <v>December</v>
      </c>
      <c r="K1804" s="1">
        <f t="shared" si="226"/>
        <v>12</v>
      </c>
      <c r="L1804" s="1" t="str">
        <f t="shared" si="227"/>
        <v>2023</v>
      </c>
      <c r="M1804" s="1">
        <f t="shared" si="228"/>
        <v>50</v>
      </c>
      <c r="N1804" s="10">
        <f t="shared" si="229"/>
        <v>4</v>
      </c>
    </row>
    <row r="1805" spans="1:14" x14ac:dyDescent="0.25">
      <c r="A1805" s="7">
        <v>45269</v>
      </c>
      <c r="B1805" s="1" t="s">
        <v>52</v>
      </c>
      <c r="C1805" s="1" t="str">
        <f>VLOOKUP(B1805,Datos1!$F$1:$H$52,3,FALSE)</f>
        <v>Corporation</v>
      </c>
      <c r="D1805" s="1" t="str">
        <f ca="1">VLOOKUP(IF(RANDBETWEEN(1,100)&lt;=60, 1, IF(RANDBETWEEN(1,100)&lt;=75, 2, 3)),Datos1!$B$62:$C$64,2,FALSE)</f>
        <v>Contract Manufacturing</v>
      </c>
      <c r="E1805" s="1" t="str">
        <f ca="1">VLOOKUP(IF(RANDBETWEEN(1,100)&lt;=70, 1, IF(RANDBETWEEN(1,100)&lt;=70+10, 2, IF(RANDBETWEEN(1,100)&lt;=70+10+10, 3, IF(RANDBETWEEN(1,100)&lt;=70+10+10+10, 4, 5)))),Datos1!$B$66:$C$70,2,FALSE)</f>
        <v>Paid</v>
      </c>
      <c r="F1805" s="1" t="str">
        <f>VLOOKUP(B1805,Datos1!$F$1:$H$52,2,FALSE)</f>
        <v>Texas</v>
      </c>
      <c r="G1805" s="8">
        <f t="shared" ca="1" si="230"/>
        <v>736657</v>
      </c>
      <c r="H1805" s="8">
        <f t="shared" ca="1" si="231"/>
        <v>198897.39</v>
      </c>
      <c r="I1805" s="9">
        <f t="shared" ca="1" si="224"/>
        <v>0.27</v>
      </c>
      <c r="J1805" s="1" t="str">
        <f t="shared" si="225"/>
        <v>December</v>
      </c>
      <c r="K1805" s="1">
        <f t="shared" si="226"/>
        <v>12</v>
      </c>
      <c r="L1805" s="1" t="str">
        <f t="shared" si="227"/>
        <v>2023</v>
      </c>
      <c r="M1805" s="1">
        <f t="shared" si="228"/>
        <v>50</v>
      </c>
      <c r="N1805" s="10">
        <f t="shared" si="229"/>
        <v>4</v>
      </c>
    </row>
    <row r="1806" spans="1:14" x14ac:dyDescent="0.25">
      <c r="A1806" s="7">
        <v>45270</v>
      </c>
      <c r="B1806" s="1" t="s">
        <v>35</v>
      </c>
      <c r="C1806" s="1" t="str">
        <f>VLOOKUP(B1806,Datos1!$F$1:$H$52,3,FALSE)</f>
        <v>Medium-sized business</v>
      </c>
      <c r="D1806" s="1" t="str">
        <f ca="1">VLOOKUP(IF(RANDBETWEEN(1,100)&lt;=60, 1, IF(RANDBETWEEN(1,100)&lt;=75, 2, 3)),Datos1!$B$62:$C$64,2,FALSE)</f>
        <v>FMCG</v>
      </c>
      <c r="E1806" s="1" t="str">
        <f ca="1">VLOOKUP(IF(RANDBETWEEN(1,100)&lt;=70, 1, IF(RANDBETWEEN(1,100)&lt;=70+10, 2, IF(RANDBETWEEN(1,100)&lt;=70+10+10, 3, IF(RANDBETWEEN(1,100)&lt;=70+10+10+10, 4, 5)))),Datos1!$B$66:$C$70,2,FALSE)</f>
        <v>Paid</v>
      </c>
      <c r="F1806" s="1" t="str">
        <f>VLOOKUP(B1806,Datos1!$F$1:$H$52,2,FALSE)</f>
        <v>Ohio</v>
      </c>
      <c r="G1806" s="8">
        <f t="shared" ca="1" si="230"/>
        <v>446095</v>
      </c>
      <c r="H1806" s="8">
        <f t="shared" ca="1" si="231"/>
        <v>285500.79999999999</v>
      </c>
      <c r="I1806" s="9">
        <f t="shared" ca="1" si="224"/>
        <v>0.64</v>
      </c>
      <c r="J1806" s="1" t="str">
        <f t="shared" si="225"/>
        <v>December</v>
      </c>
      <c r="K1806" s="1">
        <f t="shared" si="226"/>
        <v>12</v>
      </c>
      <c r="L1806" s="1" t="str">
        <f t="shared" si="227"/>
        <v>2023</v>
      </c>
      <c r="M1806" s="1">
        <f t="shared" si="228"/>
        <v>50</v>
      </c>
      <c r="N1806" s="10">
        <f t="shared" si="229"/>
        <v>4</v>
      </c>
    </row>
    <row r="1807" spans="1:14" x14ac:dyDescent="0.25">
      <c r="A1807" s="7">
        <v>45271</v>
      </c>
      <c r="B1807" s="1" t="s">
        <v>58</v>
      </c>
      <c r="C1807" s="1" t="str">
        <f>VLOOKUP(B1807,Datos1!$F$1:$H$52,3,FALSE)</f>
        <v>Corporation</v>
      </c>
      <c r="D1807" s="1" t="str">
        <f ca="1">VLOOKUP(IF(RANDBETWEEN(1,100)&lt;=60, 1, IF(RANDBETWEEN(1,100)&lt;=75, 2, 3)),Datos1!$B$62:$C$64,2,FALSE)</f>
        <v>FMCG</v>
      </c>
      <c r="E1807" s="1" t="str">
        <f ca="1">VLOOKUP(IF(RANDBETWEEN(1,100)&lt;=70, 1, IF(RANDBETWEEN(1,100)&lt;=70+10, 2, IF(RANDBETWEEN(1,100)&lt;=70+10+10, 3, IF(RANDBETWEEN(1,100)&lt;=70+10+10+10, 4, 5)))),Datos1!$B$66:$C$70,2,FALSE)</f>
        <v>Paid</v>
      </c>
      <c r="F1807" s="1" t="str">
        <f>VLOOKUP(B1807,Datos1!$F$1:$H$52,2,FALSE)</f>
        <v>Míchigan</v>
      </c>
      <c r="G1807" s="8">
        <f t="shared" ca="1" si="230"/>
        <v>1236343</v>
      </c>
      <c r="H1807" s="8">
        <f t="shared" ca="1" si="231"/>
        <v>581081.21</v>
      </c>
      <c r="I1807" s="9">
        <f t="shared" ca="1" si="224"/>
        <v>0.47</v>
      </c>
      <c r="J1807" s="1" t="str">
        <f t="shared" si="225"/>
        <v>December</v>
      </c>
      <c r="K1807" s="1">
        <f t="shared" si="226"/>
        <v>12</v>
      </c>
      <c r="L1807" s="1" t="str">
        <f t="shared" si="227"/>
        <v>2023</v>
      </c>
      <c r="M1807" s="1">
        <f t="shared" si="228"/>
        <v>51</v>
      </c>
      <c r="N1807" s="10">
        <f t="shared" si="229"/>
        <v>4</v>
      </c>
    </row>
    <row r="1808" spans="1:14" x14ac:dyDescent="0.25">
      <c r="A1808" s="7">
        <v>45272</v>
      </c>
      <c r="B1808" s="1" t="s">
        <v>34</v>
      </c>
      <c r="C1808" s="1" t="str">
        <f>VLOOKUP(B1808,Datos1!$F$1:$H$52,3,FALSE)</f>
        <v>Medium-sized business</v>
      </c>
      <c r="D1808" s="1" t="str">
        <f ca="1">VLOOKUP(IF(RANDBETWEEN(1,100)&lt;=60, 1, IF(RANDBETWEEN(1,100)&lt;=75, 2, 3)),Datos1!$B$62:$C$64,2,FALSE)</f>
        <v>Industrial cereal products</v>
      </c>
      <c r="E180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08" s="1" t="str">
        <f>VLOOKUP(B1808,Datos1!$F$1:$H$52,2,FALSE)</f>
        <v>California</v>
      </c>
      <c r="G1808" s="8">
        <f t="shared" ca="1" si="230"/>
        <v>370640</v>
      </c>
      <c r="H1808" s="8">
        <f t="shared" ca="1" si="231"/>
        <v>107485.59999999999</v>
      </c>
      <c r="I1808" s="9">
        <f t="shared" ca="1" si="224"/>
        <v>0.28999999999999998</v>
      </c>
      <c r="J1808" s="1" t="str">
        <f t="shared" si="225"/>
        <v>December</v>
      </c>
      <c r="K1808" s="1">
        <f t="shared" si="226"/>
        <v>12</v>
      </c>
      <c r="L1808" s="1" t="str">
        <f t="shared" si="227"/>
        <v>2023</v>
      </c>
      <c r="M1808" s="1">
        <f t="shared" si="228"/>
        <v>51</v>
      </c>
      <c r="N1808" s="10">
        <f t="shared" si="229"/>
        <v>4</v>
      </c>
    </row>
    <row r="1809" spans="1:14" x14ac:dyDescent="0.25">
      <c r="A1809" s="7">
        <v>45273</v>
      </c>
      <c r="B1809" s="1" t="s">
        <v>57</v>
      </c>
      <c r="C1809" s="1" t="str">
        <f>VLOOKUP(B1809,Datos1!$F$1:$H$52,3,FALSE)</f>
        <v>Small business</v>
      </c>
      <c r="D1809" s="1" t="str">
        <f ca="1">VLOOKUP(IF(RANDBETWEEN(1,100)&lt;=60, 1, IF(RANDBETWEEN(1,100)&lt;=75, 2, 3)),Datos1!$B$62:$C$64,2,FALSE)</f>
        <v>Contract Manufacturing</v>
      </c>
      <c r="E1809" s="1" t="str">
        <f ca="1">VLOOKUP(IF(RANDBETWEEN(1,100)&lt;=70, 1, IF(RANDBETWEEN(1,100)&lt;=70+10, 2, IF(RANDBETWEEN(1,100)&lt;=70+10+10, 3, IF(RANDBETWEEN(1,100)&lt;=70+10+10+10, 4, 5)))),Datos1!$B$66:$C$70,2,FALSE)</f>
        <v>Paid</v>
      </c>
      <c r="F1809" s="1" t="str">
        <f>VLOOKUP(B1809,Datos1!$F$1:$H$52,2,FALSE)</f>
        <v>Florida</v>
      </c>
      <c r="G1809" s="8">
        <f t="shared" ca="1" si="230"/>
        <v>245008</v>
      </c>
      <c r="H1809" s="8">
        <f t="shared" ca="1" si="231"/>
        <v>85752.799999999988</v>
      </c>
      <c r="I1809" s="9">
        <f t="shared" ca="1" si="224"/>
        <v>0.35</v>
      </c>
      <c r="J1809" s="1" t="str">
        <f t="shared" si="225"/>
        <v>December</v>
      </c>
      <c r="K1809" s="1">
        <f t="shared" si="226"/>
        <v>12</v>
      </c>
      <c r="L1809" s="1" t="str">
        <f t="shared" si="227"/>
        <v>2023</v>
      </c>
      <c r="M1809" s="1">
        <f t="shared" si="228"/>
        <v>51</v>
      </c>
      <c r="N1809" s="10">
        <f t="shared" si="229"/>
        <v>4</v>
      </c>
    </row>
    <row r="1810" spans="1:14" x14ac:dyDescent="0.25">
      <c r="A1810" s="7">
        <v>45274</v>
      </c>
      <c r="B1810" s="1" t="s">
        <v>21</v>
      </c>
      <c r="C1810" s="1" t="str">
        <f>VLOOKUP(B1810,Datos1!$F$1:$H$52,3,FALSE)</f>
        <v>Medium-sized business</v>
      </c>
      <c r="D1810" s="1" t="str">
        <f ca="1">VLOOKUP(IF(RANDBETWEEN(1,100)&lt;=60, 1, IF(RANDBETWEEN(1,100)&lt;=75, 2, 3)),Datos1!$B$62:$C$64,2,FALSE)</f>
        <v>Contract Manufacturing</v>
      </c>
      <c r="E1810" s="1" t="str">
        <f ca="1">VLOOKUP(IF(RANDBETWEEN(1,100)&lt;=70, 1, IF(RANDBETWEEN(1,100)&lt;=70+10, 2, IF(RANDBETWEEN(1,100)&lt;=70+10+10, 3, IF(RANDBETWEEN(1,100)&lt;=70+10+10+10, 4, 5)))),Datos1!$B$66:$C$70,2,FALSE)</f>
        <v>Paid</v>
      </c>
      <c r="F1810" s="1" t="str">
        <f>VLOOKUP(B1810,Datos1!$F$1:$H$52,2,FALSE)</f>
        <v>Carolina del Norte</v>
      </c>
      <c r="G1810" s="8">
        <f t="shared" ca="1" si="230"/>
        <v>478395</v>
      </c>
      <c r="H1810" s="8">
        <f t="shared" ca="1" si="231"/>
        <v>129166.65000000001</v>
      </c>
      <c r="I1810" s="9">
        <f t="shared" ca="1" si="224"/>
        <v>0.27</v>
      </c>
      <c r="J1810" s="1" t="str">
        <f t="shared" si="225"/>
        <v>December</v>
      </c>
      <c r="K1810" s="1">
        <f t="shared" si="226"/>
        <v>12</v>
      </c>
      <c r="L1810" s="1" t="str">
        <f t="shared" si="227"/>
        <v>2023</v>
      </c>
      <c r="M1810" s="1">
        <f t="shared" si="228"/>
        <v>51</v>
      </c>
      <c r="N1810" s="10">
        <f t="shared" si="229"/>
        <v>4</v>
      </c>
    </row>
    <row r="1811" spans="1:14" x14ac:dyDescent="0.25">
      <c r="A1811" s="7">
        <v>45275</v>
      </c>
      <c r="B1811" s="1" t="s">
        <v>44</v>
      </c>
      <c r="C1811" s="1" t="str">
        <f>VLOOKUP(B1811,Datos1!$F$1:$H$52,3,FALSE)</f>
        <v>Corporation</v>
      </c>
      <c r="D1811" s="1" t="str">
        <f ca="1">VLOOKUP(IF(RANDBETWEEN(1,100)&lt;=60, 1, IF(RANDBETWEEN(1,100)&lt;=75, 2, 3)),Datos1!$B$62:$C$64,2,FALSE)</f>
        <v>FMCG</v>
      </c>
      <c r="E181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11" s="1" t="str">
        <f>VLOOKUP(B1811,Datos1!$F$1:$H$52,2,FALSE)</f>
        <v>Arizona</v>
      </c>
      <c r="G1811" s="8">
        <f t="shared" ca="1" si="230"/>
        <v>1137565</v>
      </c>
      <c r="H1811" s="8">
        <f t="shared" ca="1" si="231"/>
        <v>432274.7</v>
      </c>
      <c r="I1811" s="9">
        <f t="shared" ca="1" si="224"/>
        <v>0.38</v>
      </c>
      <c r="J1811" s="1" t="str">
        <f t="shared" si="225"/>
        <v>December</v>
      </c>
      <c r="K1811" s="1">
        <f t="shared" si="226"/>
        <v>12</v>
      </c>
      <c r="L1811" s="1" t="str">
        <f t="shared" si="227"/>
        <v>2023</v>
      </c>
      <c r="M1811" s="1">
        <f t="shared" si="228"/>
        <v>51</v>
      </c>
      <c r="N1811" s="10">
        <f t="shared" si="229"/>
        <v>4</v>
      </c>
    </row>
    <row r="1812" spans="1:14" x14ac:dyDescent="0.25">
      <c r="A1812" s="7">
        <v>45276</v>
      </c>
      <c r="B1812" s="1" t="s">
        <v>58</v>
      </c>
      <c r="C1812" s="1" t="str">
        <f>VLOOKUP(B1812,Datos1!$F$1:$H$52,3,FALSE)</f>
        <v>Corporation</v>
      </c>
      <c r="D1812" s="1" t="str">
        <f ca="1">VLOOKUP(IF(RANDBETWEEN(1,100)&lt;=60, 1, IF(RANDBETWEEN(1,100)&lt;=75, 2, 3)),Datos1!$B$62:$C$64,2,FALSE)</f>
        <v>FMCG</v>
      </c>
      <c r="E1812" s="1" t="str">
        <f ca="1">VLOOKUP(IF(RANDBETWEEN(1,100)&lt;=70, 1, IF(RANDBETWEEN(1,100)&lt;=70+10, 2, IF(RANDBETWEEN(1,100)&lt;=70+10+10, 3, IF(RANDBETWEEN(1,100)&lt;=70+10+10+10, 4, 5)))),Datos1!$B$66:$C$70,2,FALSE)</f>
        <v>Paid</v>
      </c>
      <c r="F1812" s="1" t="str">
        <f>VLOOKUP(B1812,Datos1!$F$1:$H$52,2,FALSE)</f>
        <v>Míchigan</v>
      </c>
      <c r="G1812" s="8">
        <f t="shared" ca="1" si="230"/>
        <v>727286</v>
      </c>
      <c r="H1812" s="8">
        <f t="shared" ca="1" si="231"/>
        <v>320005.84000000003</v>
      </c>
      <c r="I1812" s="9">
        <f t="shared" ca="1" si="224"/>
        <v>0.44</v>
      </c>
      <c r="J1812" s="1" t="str">
        <f t="shared" si="225"/>
        <v>December</v>
      </c>
      <c r="K1812" s="1">
        <f t="shared" si="226"/>
        <v>12</v>
      </c>
      <c r="L1812" s="1" t="str">
        <f t="shared" si="227"/>
        <v>2023</v>
      </c>
      <c r="M1812" s="1">
        <f t="shared" si="228"/>
        <v>51</v>
      </c>
      <c r="N1812" s="10">
        <f t="shared" si="229"/>
        <v>4</v>
      </c>
    </row>
    <row r="1813" spans="1:14" x14ac:dyDescent="0.25">
      <c r="A1813" s="7">
        <v>45277</v>
      </c>
      <c r="B1813" s="1" t="s">
        <v>56</v>
      </c>
      <c r="C1813" s="1" t="str">
        <f>VLOOKUP(B1813,Datos1!$F$1:$H$52,3,FALSE)</f>
        <v>Small business</v>
      </c>
      <c r="D1813" s="1" t="str">
        <f ca="1">VLOOKUP(IF(RANDBETWEEN(1,100)&lt;=60, 1, IF(RANDBETWEEN(1,100)&lt;=75, 2, 3)),Datos1!$B$62:$C$64,2,FALSE)</f>
        <v>FMCG</v>
      </c>
      <c r="E181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13" s="1" t="str">
        <f>VLOOKUP(B1813,Datos1!$F$1:$H$52,2,FALSE)</f>
        <v>Illinois</v>
      </c>
      <c r="G1813" s="8">
        <f t="shared" ca="1" si="230"/>
        <v>143321</v>
      </c>
      <c r="H1813" s="8">
        <f t="shared" ca="1" si="231"/>
        <v>78826.55</v>
      </c>
      <c r="I1813" s="9">
        <f t="shared" ca="1" si="224"/>
        <v>0.55000000000000004</v>
      </c>
      <c r="J1813" s="1" t="str">
        <f t="shared" si="225"/>
        <v>December</v>
      </c>
      <c r="K1813" s="1">
        <f t="shared" si="226"/>
        <v>12</v>
      </c>
      <c r="L1813" s="1" t="str">
        <f t="shared" si="227"/>
        <v>2023</v>
      </c>
      <c r="M1813" s="1">
        <f t="shared" si="228"/>
        <v>51</v>
      </c>
      <c r="N1813" s="10">
        <f t="shared" si="229"/>
        <v>4</v>
      </c>
    </row>
    <row r="1814" spans="1:14" x14ac:dyDescent="0.25">
      <c r="A1814" s="7">
        <v>45278</v>
      </c>
      <c r="B1814" s="1" t="s">
        <v>44</v>
      </c>
      <c r="C1814" s="1" t="str">
        <f>VLOOKUP(B1814,Datos1!$F$1:$H$52,3,FALSE)</f>
        <v>Corporation</v>
      </c>
      <c r="D1814" s="1" t="str">
        <f ca="1">VLOOKUP(IF(RANDBETWEEN(1,100)&lt;=60, 1, IF(RANDBETWEEN(1,100)&lt;=75, 2, 3)),Datos1!$B$62:$C$64,2,FALSE)</f>
        <v>FMCG</v>
      </c>
      <c r="E181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14" s="1" t="str">
        <f>VLOOKUP(B1814,Datos1!$F$1:$H$52,2,FALSE)</f>
        <v>Arizona</v>
      </c>
      <c r="G1814" s="8">
        <f t="shared" ca="1" si="230"/>
        <v>1037671</v>
      </c>
      <c r="H1814" s="8">
        <f t="shared" ca="1" si="231"/>
        <v>591472.47</v>
      </c>
      <c r="I1814" s="9">
        <f t="shared" ca="1" si="224"/>
        <v>0.56999999999999995</v>
      </c>
      <c r="J1814" s="1" t="str">
        <f t="shared" si="225"/>
        <v>December</v>
      </c>
      <c r="K1814" s="1">
        <f t="shared" si="226"/>
        <v>12</v>
      </c>
      <c r="L1814" s="1" t="str">
        <f t="shared" si="227"/>
        <v>2023</v>
      </c>
      <c r="M1814" s="1">
        <f t="shared" si="228"/>
        <v>52</v>
      </c>
      <c r="N1814" s="10">
        <f t="shared" si="229"/>
        <v>4</v>
      </c>
    </row>
    <row r="1815" spans="1:14" x14ac:dyDescent="0.25">
      <c r="A1815" s="7">
        <v>45279</v>
      </c>
      <c r="B1815" s="1" t="s">
        <v>33</v>
      </c>
      <c r="C1815" s="1" t="str">
        <f>VLOOKUP(B1815,Datos1!$F$1:$H$52,3,FALSE)</f>
        <v>Corporation</v>
      </c>
      <c r="D1815" s="1" t="str">
        <f ca="1">VLOOKUP(IF(RANDBETWEEN(1,100)&lt;=60, 1, IF(RANDBETWEEN(1,100)&lt;=75, 2, 3)),Datos1!$B$62:$C$64,2,FALSE)</f>
        <v>FMCG</v>
      </c>
      <c r="E1815" s="1" t="str">
        <f ca="1">VLOOKUP(IF(RANDBETWEEN(1,100)&lt;=70, 1, IF(RANDBETWEEN(1,100)&lt;=70+10, 2, IF(RANDBETWEEN(1,100)&lt;=70+10+10, 3, IF(RANDBETWEEN(1,100)&lt;=70+10+10+10, 4, 5)))),Datos1!$B$66:$C$70,2,FALSE)</f>
        <v>Paid</v>
      </c>
      <c r="F1815" s="1" t="str">
        <f>VLOOKUP(B1815,Datos1!$F$1:$H$52,2,FALSE)</f>
        <v>Tennessee</v>
      </c>
      <c r="G1815" s="8">
        <f t="shared" ca="1" si="230"/>
        <v>924895</v>
      </c>
      <c r="H1815" s="8">
        <f t="shared" ca="1" si="231"/>
        <v>601181.75</v>
      </c>
      <c r="I1815" s="9">
        <f t="shared" ca="1" si="224"/>
        <v>0.65</v>
      </c>
      <c r="J1815" s="1" t="str">
        <f t="shared" si="225"/>
        <v>December</v>
      </c>
      <c r="K1815" s="1">
        <f t="shared" si="226"/>
        <v>12</v>
      </c>
      <c r="L1815" s="1" t="str">
        <f t="shared" si="227"/>
        <v>2023</v>
      </c>
      <c r="M1815" s="1">
        <f t="shared" si="228"/>
        <v>52</v>
      </c>
      <c r="N1815" s="10">
        <f t="shared" si="229"/>
        <v>4</v>
      </c>
    </row>
    <row r="1816" spans="1:14" x14ac:dyDescent="0.25">
      <c r="A1816" s="7">
        <v>45280</v>
      </c>
      <c r="B1816" s="1" t="s">
        <v>49</v>
      </c>
      <c r="C1816" s="1" t="str">
        <f>VLOOKUP(B1816,Datos1!$F$1:$H$52,3,FALSE)</f>
        <v>Corporation</v>
      </c>
      <c r="D1816" s="1" t="str">
        <f ca="1">VLOOKUP(IF(RANDBETWEEN(1,100)&lt;=60, 1, IF(RANDBETWEEN(1,100)&lt;=75, 2, 3)),Datos1!$B$62:$C$64,2,FALSE)</f>
        <v>FMCG</v>
      </c>
      <c r="E1816" s="1" t="str">
        <f ca="1">VLOOKUP(IF(RANDBETWEEN(1,100)&lt;=70, 1, IF(RANDBETWEEN(1,100)&lt;=70+10, 2, IF(RANDBETWEEN(1,100)&lt;=70+10+10, 3, IF(RANDBETWEEN(1,100)&lt;=70+10+10+10, 4, 5)))),Datos1!$B$66:$C$70,2,FALSE)</f>
        <v>Paid</v>
      </c>
      <c r="F1816" s="1" t="str">
        <f>VLOOKUP(B1816,Datos1!$F$1:$H$52,2,FALSE)</f>
        <v>Texas</v>
      </c>
      <c r="G1816" s="8">
        <f t="shared" ca="1" si="230"/>
        <v>803526</v>
      </c>
      <c r="H1816" s="8">
        <f t="shared" ca="1" si="231"/>
        <v>522291.9</v>
      </c>
      <c r="I1816" s="9">
        <f t="shared" ca="1" si="224"/>
        <v>0.65</v>
      </c>
      <c r="J1816" s="1" t="str">
        <f t="shared" si="225"/>
        <v>December</v>
      </c>
      <c r="K1816" s="1">
        <f t="shared" si="226"/>
        <v>12</v>
      </c>
      <c r="L1816" s="1" t="str">
        <f t="shared" si="227"/>
        <v>2023</v>
      </c>
      <c r="M1816" s="1">
        <f t="shared" si="228"/>
        <v>52</v>
      </c>
      <c r="N1816" s="10">
        <f t="shared" si="229"/>
        <v>4</v>
      </c>
    </row>
    <row r="1817" spans="1:14" x14ac:dyDescent="0.25">
      <c r="A1817" s="7">
        <v>45281</v>
      </c>
      <c r="B1817" s="1" t="s">
        <v>20</v>
      </c>
      <c r="C1817" s="1" t="str">
        <f>VLOOKUP(B1817,Datos1!$F$1:$H$52,3,FALSE)</f>
        <v>Corporation</v>
      </c>
      <c r="D1817" s="1" t="str">
        <f ca="1">VLOOKUP(IF(RANDBETWEEN(1,100)&lt;=60, 1, IF(RANDBETWEEN(1,100)&lt;=75, 2, 3)),Datos1!$B$62:$C$64,2,FALSE)</f>
        <v>FMCG</v>
      </c>
      <c r="E181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17" s="1" t="str">
        <f>VLOOKUP(B1817,Datos1!$F$1:$H$52,2,FALSE)</f>
        <v>Georgia</v>
      </c>
      <c r="G1817" s="8">
        <f t="shared" ca="1" si="230"/>
        <v>1460724</v>
      </c>
      <c r="H1817" s="8">
        <f t="shared" ca="1" si="231"/>
        <v>949470.6</v>
      </c>
      <c r="I1817" s="9">
        <f t="shared" ca="1" si="224"/>
        <v>0.65</v>
      </c>
      <c r="J1817" s="1" t="str">
        <f t="shared" si="225"/>
        <v>December</v>
      </c>
      <c r="K1817" s="1">
        <f t="shared" si="226"/>
        <v>12</v>
      </c>
      <c r="L1817" s="1" t="str">
        <f t="shared" si="227"/>
        <v>2023</v>
      </c>
      <c r="M1817" s="1">
        <f t="shared" si="228"/>
        <v>52</v>
      </c>
      <c r="N1817" s="10">
        <f t="shared" si="229"/>
        <v>4</v>
      </c>
    </row>
    <row r="1818" spans="1:14" x14ac:dyDescent="0.25">
      <c r="A1818" s="7">
        <v>45282</v>
      </c>
      <c r="B1818" s="1" t="s">
        <v>6</v>
      </c>
      <c r="C1818" s="1" t="str">
        <f>VLOOKUP(B1818,Datos1!$F$1:$H$52,3,FALSE)</f>
        <v>Corporation</v>
      </c>
      <c r="D1818" s="1" t="str">
        <f ca="1">VLOOKUP(IF(RANDBETWEEN(1,100)&lt;=60, 1, IF(RANDBETWEEN(1,100)&lt;=75, 2, 3)),Datos1!$B$62:$C$64,2,FALSE)</f>
        <v>FMCG</v>
      </c>
      <c r="E1818" s="1" t="str">
        <f ca="1">VLOOKUP(IF(RANDBETWEEN(1,100)&lt;=70, 1, IF(RANDBETWEEN(1,100)&lt;=70+10, 2, IF(RANDBETWEEN(1,100)&lt;=70+10+10, 3, IF(RANDBETWEEN(1,100)&lt;=70+10+10+10, 4, 5)))),Datos1!$B$66:$C$70,2,FALSE)</f>
        <v>Paid</v>
      </c>
      <c r="F1818" s="1" t="str">
        <f>VLOOKUP(B1818,Datos1!$F$1:$H$52,2,FALSE)</f>
        <v>Washington</v>
      </c>
      <c r="G1818" s="8">
        <f t="shared" ca="1" si="230"/>
        <v>740576</v>
      </c>
      <c r="H1818" s="8">
        <f t="shared" ca="1" si="231"/>
        <v>288824.64</v>
      </c>
      <c r="I1818" s="9">
        <f t="shared" ca="1" si="224"/>
        <v>0.39</v>
      </c>
      <c r="J1818" s="1" t="str">
        <f t="shared" si="225"/>
        <v>December</v>
      </c>
      <c r="K1818" s="1">
        <f t="shared" si="226"/>
        <v>12</v>
      </c>
      <c r="L1818" s="1" t="str">
        <f t="shared" si="227"/>
        <v>2023</v>
      </c>
      <c r="M1818" s="1">
        <f t="shared" si="228"/>
        <v>52</v>
      </c>
      <c r="N1818" s="10">
        <f t="shared" si="229"/>
        <v>4</v>
      </c>
    </row>
    <row r="1819" spans="1:14" x14ac:dyDescent="0.25">
      <c r="A1819" s="7">
        <v>45283</v>
      </c>
      <c r="B1819" s="1" t="s">
        <v>37</v>
      </c>
      <c r="C1819" s="1" t="str">
        <f>VLOOKUP(B1819,Datos1!$F$1:$H$52,3,FALSE)</f>
        <v>Small business</v>
      </c>
      <c r="D1819" s="1" t="str">
        <f ca="1">VLOOKUP(IF(RANDBETWEEN(1,100)&lt;=60, 1, IF(RANDBETWEEN(1,100)&lt;=75, 2, 3)),Datos1!$B$62:$C$64,2,FALSE)</f>
        <v>FMCG</v>
      </c>
      <c r="E1819" s="1" t="str">
        <f ca="1">VLOOKUP(IF(RANDBETWEEN(1,100)&lt;=70, 1, IF(RANDBETWEEN(1,100)&lt;=70+10, 2, IF(RANDBETWEEN(1,100)&lt;=70+10+10, 3, IF(RANDBETWEEN(1,100)&lt;=70+10+10+10, 4, 5)))),Datos1!$B$66:$C$70,2,FALSE)</f>
        <v>Paid</v>
      </c>
      <c r="F1819" s="1" t="str">
        <f>VLOOKUP(B1819,Datos1!$F$1:$H$52,2,FALSE)</f>
        <v>Massachusetts</v>
      </c>
      <c r="G1819" s="8">
        <f t="shared" ca="1" si="230"/>
        <v>172757</v>
      </c>
      <c r="H1819" s="8">
        <f t="shared" ca="1" si="231"/>
        <v>69102.8</v>
      </c>
      <c r="I1819" s="9">
        <f t="shared" ca="1" si="224"/>
        <v>0.4</v>
      </c>
      <c r="J1819" s="1" t="str">
        <f t="shared" si="225"/>
        <v>December</v>
      </c>
      <c r="K1819" s="1">
        <f t="shared" si="226"/>
        <v>12</v>
      </c>
      <c r="L1819" s="1" t="str">
        <f t="shared" si="227"/>
        <v>2023</v>
      </c>
      <c r="M1819" s="1">
        <f t="shared" si="228"/>
        <v>52</v>
      </c>
      <c r="N1819" s="10">
        <f t="shared" si="229"/>
        <v>4</v>
      </c>
    </row>
    <row r="1820" spans="1:14" x14ac:dyDescent="0.25">
      <c r="A1820" s="7">
        <v>45284</v>
      </c>
      <c r="B1820" s="1" t="s">
        <v>13</v>
      </c>
      <c r="C1820" s="1" t="str">
        <f>VLOOKUP(B1820,Datos1!$F$1:$H$52,3,FALSE)</f>
        <v>Medium-sized business</v>
      </c>
      <c r="D1820" s="1" t="str">
        <f ca="1">VLOOKUP(IF(RANDBETWEEN(1,100)&lt;=60, 1, IF(RANDBETWEEN(1,100)&lt;=75, 2, 3)),Datos1!$B$62:$C$64,2,FALSE)</f>
        <v>Contract Manufacturing</v>
      </c>
      <c r="E1820" s="1" t="str">
        <f ca="1">VLOOKUP(IF(RANDBETWEEN(1,100)&lt;=70, 1, IF(RANDBETWEEN(1,100)&lt;=70+10, 2, IF(RANDBETWEEN(1,100)&lt;=70+10+10, 3, IF(RANDBETWEEN(1,100)&lt;=70+10+10+10, 4, 5)))),Datos1!$B$66:$C$70,2,FALSE)</f>
        <v>Paid</v>
      </c>
      <c r="F1820" s="1" t="str">
        <f>VLOOKUP(B1820,Datos1!$F$1:$H$52,2,FALSE)</f>
        <v>Carolina del Norte</v>
      </c>
      <c r="G1820" s="8">
        <f t="shared" ca="1" si="230"/>
        <v>372176</v>
      </c>
      <c r="H1820" s="8">
        <f t="shared" ca="1" si="231"/>
        <v>81878.720000000001</v>
      </c>
      <c r="I1820" s="9">
        <f t="shared" ca="1" si="224"/>
        <v>0.22</v>
      </c>
      <c r="J1820" s="1" t="str">
        <f t="shared" si="225"/>
        <v>December</v>
      </c>
      <c r="K1820" s="1">
        <f t="shared" si="226"/>
        <v>12</v>
      </c>
      <c r="L1820" s="1" t="str">
        <f t="shared" si="227"/>
        <v>2023</v>
      </c>
      <c r="M1820" s="1">
        <f t="shared" si="228"/>
        <v>52</v>
      </c>
      <c r="N1820" s="10">
        <f t="shared" si="229"/>
        <v>4</v>
      </c>
    </row>
    <row r="1821" spans="1:14" x14ac:dyDescent="0.25">
      <c r="A1821" s="7">
        <v>45285</v>
      </c>
      <c r="B1821" s="1" t="s">
        <v>55</v>
      </c>
      <c r="C1821" s="1" t="str">
        <f>VLOOKUP(B1821,Datos1!$F$1:$H$52,3,FALSE)</f>
        <v>Medium-sized business</v>
      </c>
      <c r="D1821" s="1" t="str">
        <f ca="1">VLOOKUP(IF(RANDBETWEEN(1,100)&lt;=60, 1, IF(RANDBETWEEN(1,100)&lt;=75, 2, 3)),Datos1!$B$62:$C$64,2,FALSE)</f>
        <v>FMCG</v>
      </c>
      <c r="E1821" s="1" t="str">
        <f ca="1">VLOOKUP(IF(RANDBETWEEN(1,100)&lt;=70, 1, IF(RANDBETWEEN(1,100)&lt;=70+10, 2, IF(RANDBETWEEN(1,100)&lt;=70+10+10, 3, IF(RANDBETWEEN(1,100)&lt;=70+10+10+10, 4, 5)))),Datos1!$B$66:$C$70,2,FALSE)</f>
        <v>Paid</v>
      </c>
      <c r="F1821" s="1" t="str">
        <f>VLOOKUP(B1821,Datos1!$F$1:$H$52,2,FALSE)</f>
        <v>Pensilvania</v>
      </c>
      <c r="G1821" s="8">
        <f t="shared" ca="1" si="230"/>
        <v>257879</v>
      </c>
      <c r="H1821" s="8">
        <f t="shared" ca="1" si="231"/>
        <v>149569.81999999998</v>
      </c>
      <c r="I1821" s="9">
        <f t="shared" ca="1" si="224"/>
        <v>0.57999999999999996</v>
      </c>
      <c r="J1821" s="1" t="str">
        <f t="shared" si="225"/>
        <v>December</v>
      </c>
      <c r="K1821" s="1">
        <f t="shared" si="226"/>
        <v>12</v>
      </c>
      <c r="L1821" s="1" t="str">
        <f t="shared" si="227"/>
        <v>2023</v>
      </c>
      <c r="M1821" s="1">
        <f t="shared" si="228"/>
        <v>53</v>
      </c>
      <c r="N1821" s="10">
        <f t="shared" si="229"/>
        <v>4</v>
      </c>
    </row>
    <row r="1822" spans="1:14" x14ac:dyDescent="0.25">
      <c r="A1822" s="7">
        <v>45286</v>
      </c>
      <c r="B1822" s="1" t="s">
        <v>54</v>
      </c>
      <c r="C1822" s="1" t="str">
        <f>VLOOKUP(B1822,Datos1!$F$1:$H$52,3,FALSE)</f>
        <v>Small business</v>
      </c>
      <c r="D1822" s="1" t="str">
        <f ca="1">VLOOKUP(IF(RANDBETWEEN(1,100)&lt;=60, 1, IF(RANDBETWEEN(1,100)&lt;=75, 2, 3)),Datos1!$B$62:$C$64,2,FALSE)</f>
        <v>FMCG</v>
      </c>
      <c r="E1822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1822" s="1" t="str">
        <f>VLOOKUP(B1822,Datos1!$F$1:$H$52,2,FALSE)</f>
        <v>Nueva York</v>
      </c>
      <c r="G1822" s="8">
        <f t="shared" ca="1" si="230"/>
        <v>245647</v>
      </c>
      <c r="H1822" s="8">
        <f t="shared" ca="1" si="231"/>
        <v>142475.25999999998</v>
      </c>
      <c r="I1822" s="9">
        <f t="shared" ca="1" si="224"/>
        <v>0.57999999999999996</v>
      </c>
      <c r="J1822" s="1" t="str">
        <f t="shared" si="225"/>
        <v>December</v>
      </c>
      <c r="K1822" s="1">
        <f t="shared" si="226"/>
        <v>12</v>
      </c>
      <c r="L1822" s="1" t="str">
        <f t="shared" si="227"/>
        <v>2023</v>
      </c>
      <c r="M1822" s="1">
        <f t="shared" si="228"/>
        <v>53</v>
      </c>
      <c r="N1822" s="10">
        <f t="shared" si="229"/>
        <v>4</v>
      </c>
    </row>
    <row r="1823" spans="1:14" x14ac:dyDescent="0.25">
      <c r="A1823" s="7">
        <v>45287</v>
      </c>
      <c r="B1823" s="1" t="s">
        <v>46</v>
      </c>
      <c r="C1823" s="1" t="str">
        <f>VLOOKUP(B1823,Datos1!$F$1:$H$52,3,FALSE)</f>
        <v>Corporation</v>
      </c>
      <c r="D1823" s="1" t="str">
        <f ca="1">VLOOKUP(IF(RANDBETWEEN(1,100)&lt;=60, 1, IF(RANDBETWEEN(1,100)&lt;=75, 2, 3)),Datos1!$B$62:$C$64,2,FALSE)</f>
        <v>FMCG</v>
      </c>
      <c r="E1823" s="1" t="str">
        <f ca="1">VLOOKUP(IF(RANDBETWEEN(1,100)&lt;=70, 1, IF(RANDBETWEEN(1,100)&lt;=70+10, 2, IF(RANDBETWEEN(1,100)&lt;=70+10+10, 3, IF(RANDBETWEEN(1,100)&lt;=70+10+10+10, 4, 5)))),Datos1!$B$66:$C$70,2,FALSE)</f>
        <v>Paid</v>
      </c>
      <c r="F1823" s="1" t="str">
        <f>VLOOKUP(B1823,Datos1!$F$1:$H$52,2,FALSE)</f>
        <v>Tennessee</v>
      </c>
      <c r="G1823" s="8">
        <f t="shared" ca="1" si="230"/>
        <v>1436952</v>
      </c>
      <c r="H1823" s="8">
        <f t="shared" ca="1" si="231"/>
        <v>819062.6399999999</v>
      </c>
      <c r="I1823" s="9">
        <f t="shared" ca="1" si="224"/>
        <v>0.56999999999999995</v>
      </c>
      <c r="J1823" s="1" t="str">
        <f t="shared" si="225"/>
        <v>December</v>
      </c>
      <c r="K1823" s="1">
        <f t="shared" si="226"/>
        <v>12</v>
      </c>
      <c r="L1823" s="1" t="str">
        <f t="shared" si="227"/>
        <v>2023</v>
      </c>
      <c r="M1823" s="1">
        <f t="shared" si="228"/>
        <v>53</v>
      </c>
      <c r="N1823" s="10">
        <f t="shared" si="229"/>
        <v>4</v>
      </c>
    </row>
    <row r="1824" spans="1:14" x14ac:dyDescent="0.25">
      <c r="A1824" s="7">
        <v>45288</v>
      </c>
      <c r="B1824" s="1" t="s">
        <v>27</v>
      </c>
      <c r="C1824" s="1" t="str">
        <f>VLOOKUP(B1824,Datos1!$F$1:$H$52,3,FALSE)</f>
        <v>Corporation</v>
      </c>
      <c r="D1824" s="1" t="str">
        <f ca="1">VLOOKUP(IF(RANDBETWEEN(1,100)&lt;=60, 1, IF(RANDBETWEEN(1,100)&lt;=75, 2, 3)),Datos1!$B$62:$C$64,2,FALSE)</f>
        <v>FMCG</v>
      </c>
      <c r="E182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24" s="1" t="str">
        <f>VLOOKUP(B1824,Datos1!$F$1:$H$52,2,FALSE)</f>
        <v>Virginia</v>
      </c>
      <c r="G1824" s="8">
        <f t="shared" ca="1" si="230"/>
        <v>1094419</v>
      </c>
      <c r="H1824" s="8">
        <f t="shared" ca="1" si="231"/>
        <v>700428.16</v>
      </c>
      <c r="I1824" s="9">
        <f t="shared" ca="1" si="224"/>
        <v>0.64</v>
      </c>
      <c r="J1824" s="1" t="str">
        <f t="shared" si="225"/>
        <v>December</v>
      </c>
      <c r="K1824" s="1">
        <f t="shared" si="226"/>
        <v>12</v>
      </c>
      <c r="L1824" s="1" t="str">
        <f t="shared" si="227"/>
        <v>2023</v>
      </c>
      <c r="M1824" s="1">
        <f t="shared" si="228"/>
        <v>53</v>
      </c>
      <c r="N1824" s="10">
        <f t="shared" si="229"/>
        <v>4</v>
      </c>
    </row>
    <row r="1825" spans="1:14" x14ac:dyDescent="0.25">
      <c r="A1825" s="7">
        <v>45289</v>
      </c>
      <c r="B1825" s="1" t="s">
        <v>22</v>
      </c>
      <c r="C1825" s="1" t="str">
        <f>VLOOKUP(B1825,Datos1!$F$1:$H$52,3,FALSE)</f>
        <v>Corporation</v>
      </c>
      <c r="D1825" s="1" t="str">
        <f ca="1">VLOOKUP(IF(RANDBETWEEN(1,100)&lt;=60, 1, IF(RANDBETWEEN(1,100)&lt;=75, 2, 3)),Datos1!$B$62:$C$64,2,FALSE)</f>
        <v>Industrial cereal products</v>
      </c>
      <c r="E1825" s="1" t="str">
        <f ca="1">VLOOKUP(IF(RANDBETWEEN(1,100)&lt;=70, 1, IF(RANDBETWEEN(1,100)&lt;=70+10, 2, IF(RANDBETWEEN(1,100)&lt;=70+10+10, 3, IF(RANDBETWEEN(1,100)&lt;=70+10+10+10, 4, 5)))),Datos1!$B$66:$C$70,2,FALSE)</f>
        <v>Paid</v>
      </c>
      <c r="F1825" s="1" t="str">
        <f>VLOOKUP(B1825,Datos1!$F$1:$H$52,2,FALSE)</f>
        <v>Míchigan</v>
      </c>
      <c r="G1825" s="8">
        <f t="shared" ca="1" si="230"/>
        <v>1583866</v>
      </c>
      <c r="H1825" s="8">
        <f t="shared" ca="1" si="231"/>
        <v>285095.88</v>
      </c>
      <c r="I1825" s="9">
        <f t="shared" ca="1" si="224"/>
        <v>0.18</v>
      </c>
      <c r="J1825" s="1" t="str">
        <f t="shared" si="225"/>
        <v>December</v>
      </c>
      <c r="K1825" s="1">
        <f t="shared" si="226"/>
        <v>12</v>
      </c>
      <c r="L1825" s="1" t="str">
        <f t="shared" si="227"/>
        <v>2023</v>
      </c>
      <c r="M1825" s="1">
        <f t="shared" si="228"/>
        <v>53</v>
      </c>
      <c r="N1825" s="10">
        <f t="shared" si="229"/>
        <v>4</v>
      </c>
    </row>
    <row r="1826" spans="1:14" x14ac:dyDescent="0.25">
      <c r="A1826" s="7">
        <v>45290</v>
      </c>
      <c r="B1826" s="1" t="s">
        <v>53</v>
      </c>
      <c r="C1826" s="1" t="str">
        <f>VLOOKUP(B1826,Datos1!$F$1:$H$52,3,FALSE)</f>
        <v>Medium-sized business</v>
      </c>
      <c r="D1826" s="1" t="str">
        <f ca="1">VLOOKUP(IF(RANDBETWEEN(1,100)&lt;=60, 1, IF(RANDBETWEEN(1,100)&lt;=75, 2, 3)),Datos1!$B$62:$C$64,2,FALSE)</f>
        <v>FMCG</v>
      </c>
      <c r="E1826" s="1" t="str">
        <f ca="1">VLOOKUP(IF(RANDBETWEEN(1,100)&lt;=70, 1, IF(RANDBETWEEN(1,100)&lt;=70+10, 2, IF(RANDBETWEEN(1,100)&lt;=70+10+10, 3, IF(RANDBETWEEN(1,100)&lt;=70+10+10+10, 4, 5)))),Datos1!$B$66:$C$70,2,FALSE)</f>
        <v>Paid</v>
      </c>
      <c r="F1826" s="1" t="str">
        <f>VLOOKUP(B1826,Datos1!$F$1:$H$52,2,FALSE)</f>
        <v>Florida</v>
      </c>
      <c r="G1826" s="8">
        <f t="shared" ca="1" si="230"/>
        <v>491177</v>
      </c>
      <c r="H1826" s="8">
        <f t="shared" ca="1" si="231"/>
        <v>314353.28000000003</v>
      </c>
      <c r="I1826" s="9">
        <f t="shared" ca="1" si="224"/>
        <v>0.64</v>
      </c>
      <c r="J1826" s="1" t="str">
        <f t="shared" si="225"/>
        <v>December</v>
      </c>
      <c r="K1826" s="1">
        <f t="shared" si="226"/>
        <v>12</v>
      </c>
      <c r="L1826" s="1" t="str">
        <f t="shared" si="227"/>
        <v>2023</v>
      </c>
      <c r="M1826" s="1">
        <f t="shared" si="228"/>
        <v>53</v>
      </c>
      <c r="N1826" s="10">
        <f t="shared" si="229"/>
        <v>4</v>
      </c>
    </row>
    <row r="1827" spans="1:14" x14ac:dyDescent="0.25">
      <c r="A1827" s="7">
        <v>45291</v>
      </c>
      <c r="B1827" s="1" t="s">
        <v>51</v>
      </c>
      <c r="C1827" s="1" t="str">
        <f>VLOOKUP(B1827,Datos1!$F$1:$H$52,3,FALSE)</f>
        <v>Corporation</v>
      </c>
      <c r="D1827" s="1" t="str">
        <f ca="1">VLOOKUP(IF(RANDBETWEEN(1,100)&lt;=60, 1, IF(RANDBETWEEN(1,100)&lt;=75, 2, 3)),Datos1!$B$62:$C$64,2,FALSE)</f>
        <v>FMCG</v>
      </c>
      <c r="E1827" s="1" t="str">
        <f ca="1">VLOOKUP(IF(RANDBETWEEN(1,100)&lt;=70, 1, IF(RANDBETWEEN(1,100)&lt;=70+10, 2, IF(RANDBETWEEN(1,100)&lt;=70+10+10, 3, IF(RANDBETWEEN(1,100)&lt;=70+10+10+10, 4, 5)))),Datos1!$B$66:$C$70,2,FALSE)</f>
        <v>Paid</v>
      </c>
      <c r="F1827" s="1" t="str">
        <f>VLOOKUP(B1827,Datos1!$F$1:$H$52,2,FALSE)</f>
        <v>California</v>
      </c>
      <c r="G1827" s="8">
        <f t="shared" ca="1" si="230"/>
        <v>1168895</v>
      </c>
      <c r="H1827" s="8">
        <f t="shared" ca="1" si="231"/>
        <v>526002.75</v>
      </c>
      <c r="I1827" s="9">
        <f t="shared" ca="1" si="224"/>
        <v>0.45</v>
      </c>
      <c r="J1827" s="1" t="str">
        <f t="shared" si="225"/>
        <v>December</v>
      </c>
      <c r="K1827" s="1">
        <f t="shared" si="226"/>
        <v>12</v>
      </c>
      <c r="L1827" s="1" t="str">
        <f t="shared" si="227"/>
        <v>2023</v>
      </c>
      <c r="M1827" s="1">
        <f t="shared" si="228"/>
        <v>53</v>
      </c>
      <c r="N1827" s="10">
        <f t="shared" si="229"/>
        <v>4</v>
      </c>
    </row>
    <row r="1828" spans="1:14" x14ac:dyDescent="0.25">
      <c r="A1828" s="7">
        <v>45292</v>
      </c>
      <c r="B1828" s="1" t="s">
        <v>47</v>
      </c>
      <c r="C1828" s="1" t="str">
        <f>VLOOKUP(B1828,Datos1!$F$1:$H$52,3,FALSE)</f>
        <v>Medium-sized business</v>
      </c>
      <c r="D1828" s="1" t="str">
        <f ca="1">VLOOKUP(IF(RANDBETWEEN(1,100)&lt;=60, 1, IF(RANDBETWEEN(1,100)&lt;=75, 2, 3)),Datos1!$B$62:$C$64,2,FALSE)</f>
        <v>FMCG</v>
      </c>
      <c r="E1828" s="1" t="str">
        <f ca="1">VLOOKUP(IF(RANDBETWEEN(1,100)&lt;=70, 1, IF(RANDBETWEEN(1,100)&lt;=70+10, 2, IF(RANDBETWEEN(1,100)&lt;=70+10+10, 3, IF(RANDBETWEEN(1,100)&lt;=70+10+10+10, 4, 5)))),Datos1!$B$66:$C$70,2,FALSE)</f>
        <v>Paid</v>
      </c>
      <c r="F1828" s="1" t="str">
        <f>VLOOKUP(B1828,Datos1!$F$1:$H$52,2,FALSE)</f>
        <v>Misuri</v>
      </c>
      <c r="G1828" s="8">
        <f t="shared" ca="1" si="230"/>
        <v>426083</v>
      </c>
      <c r="H1828" s="8">
        <f t="shared" ca="1" si="231"/>
        <v>272693.12</v>
      </c>
      <c r="I1828" s="9">
        <f t="shared" ca="1" si="224"/>
        <v>0.64</v>
      </c>
      <c r="J1828" s="1" t="str">
        <f t="shared" si="225"/>
        <v>January</v>
      </c>
      <c r="K1828" s="1">
        <f t="shared" si="226"/>
        <v>1</v>
      </c>
      <c r="L1828" s="1" t="str">
        <f t="shared" si="227"/>
        <v>2024</v>
      </c>
      <c r="M1828" s="1">
        <f t="shared" si="228"/>
        <v>1</v>
      </c>
      <c r="N1828" s="10">
        <f t="shared" si="229"/>
        <v>1</v>
      </c>
    </row>
    <row r="1829" spans="1:14" x14ac:dyDescent="0.25">
      <c r="A1829" s="7">
        <v>45293</v>
      </c>
      <c r="B1829" s="1" t="s">
        <v>33</v>
      </c>
      <c r="C1829" s="1" t="str">
        <f>VLOOKUP(B1829,Datos1!$F$1:$H$52,3,FALSE)</f>
        <v>Corporation</v>
      </c>
      <c r="D1829" s="1" t="str">
        <f ca="1">VLOOKUP(IF(RANDBETWEEN(1,100)&lt;=60, 1, IF(RANDBETWEEN(1,100)&lt;=75, 2, 3)),Datos1!$B$62:$C$64,2,FALSE)</f>
        <v>FMCG</v>
      </c>
      <c r="E1829" s="1" t="str">
        <f ca="1">VLOOKUP(IF(RANDBETWEEN(1,100)&lt;=70, 1, IF(RANDBETWEEN(1,100)&lt;=70+10, 2, IF(RANDBETWEEN(1,100)&lt;=70+10+10, 3, IF(RANDBETWEEN(1,100)&lt;=70+10+10+10, 4, 5)))),Datos1!$B$66:$C$70,2,FALSE)</f>
        <v>Paid</v>
      </c>
      <c r="F1829" s="1" t="str">
        <f>VLOOKUP(B1829,Datos1!$F$1:$H$52,2,FALSE)</f>
        <v>Tennessee</v>
      </c>
      <c r="G1829" s="8">
        <f t="shared" ca="1" si="230"/>
        <v>1697084</v>
      </c>
      <c r="H1829" s="8">
        <f t="shared" ca="1" si="231"/>
        <v>780658.64</v>
      </c>
      <c r="I1829" s="9">
        <f t="shared" ca="1" si="224"/>
        <v>0.46</v>
      </c>
      <c r="J1829" s="1" t="str">
        <f t="shared" si="225"/>
        <v>January</v>
      </c>
      <c r="K1829" s="1">
        <f t="shared" si="226"/>
        <v>1</v>
      </c>
      <c r="L1829" s="1" t="str">
        <f t="shared" si="227"/>
        <v>2024</v>
      </c>
      <c r="M1829" s="1">
        <f t="shared" si="228"/>
        <v>1</v>
      </c>
      <c r="N1829" s="10">
        <f t="shared" si="229"/>
        <v>1</v>
      </c>
    </row>
    <row r="1830" spans="1:14" x14ac:dyDescent="0.25">
      <c r="A1830" s="7">
        <v>45294</v>
      </c>
      <c r="B1830" s="1" t="s">
        <v>29</v>
      </c>
      <c r="C1830" s="1" t="str">
        <f>VLOOKUP(B1830,Datos1!$F$1:$H$52,3,FALSE)</f>
        <v>Corporation</v>
      </c>
      <c r="D1830" s="1" t="str">
        <f ca="1">VLOOKUP(IF(RANDBETWEEN(1,100)&lt;=60, 1, IF(RANDBETWEEN(1,100)&lt;=75, 2, 3)),Datos1!$B$62:$C$64,2,FALSE)</f>
        <v>FMCG</v>
      </c>
      <c r="E1830" s="1" t="str">
        <f ca="1">VLOOKUP(IF(RANDBETWEEN(1,100)&lt;=70, 1, IF(RANDBETWEEN(1,100)&lt;=70+10, 2, IF(RANDBETWEEN(1,100)&lt;=70+10+10, 3, IF(RANDBETWEEN(1,100)&lt;=70+10+10+10, 4, 5)))),Datos1!$B$66:$C$70,2,FALSE)</f>
        <v>Paid</v>
      </c>
      <c r="F1830" s="1" t="str">
        <f>VLOOKUP(B1830,Datos1!$F$1:$H$52,2,FALSE)</f>
        <v>Florida</v>
      </c>
      <c r="G1830" s="8">
        <f t="shared" ca="1" si="230"/>
        <v>1309400</v>
      </c>
      <c r="H1830" s="8">
        <f t="shared" ca="1" si="231"/>
        <v>838016</v>
      </c>
      <c r="I1830" s="9">
        <f t="shared" ca="1" si="224"/>
        <v>0.64</v>
      </c>
      <c r="J1830" s="1" t="str">
        <f t="shared" si="225"/>
        <v>January</v>
      </c>
      <c r="K1830" s="1">
        <f t="shared" si="226"/>
        <v>1</v>
      </c>
      <c r="L1830" s="1" t="str">
        <f t="shared" si="227"/>
        <v>2024</v>
      </c>
      <c r="M1830" s="1">
        <f t="shared" si="228"/>
        <v>1</v>
      </c>
      <c r="N1830" s="10">
        <f t="shared" si="229"/>
        <v>1</v>
      </c>
    </row>
    <row r="1831" spans="1:14" x14ac:dyDescent="0.25">
      <c r="A1831" s="7">
        <v>45295</v>
      </c>
      <c r="B1831" s="1" t="s">
        <v>56</v>
      </c>
      <c r="C1831" s="1" t="str">
        <f>VLOOKUP(B1831,Datos1!$F$1:$H$52,3,FALSE)</f>
        <v>Small business</v>
      </c>
      <c r="D1831" s="1" t="str">
        <f ca="1">VLOOKUP(IF(RANDBETWEEN(1,100)&lt;=60, 1, IF(RANDBETWEEN(1,100)&lt;=75, 2, 3)),Datos1!$B$62:$C$64,2,FALSE)</f>
        <v>FMCG</v>
      </c>
      <c r="E1831" s="1" t="str">
        <f ca="1">VLOOKUP(IF(RANDBETWEEN(1,100)&lt;=70, 1, IF(RANDBETWEEN(1,100)&lt;=70+10, 2, IF(RANDBETWEEN(1,100)&lt;=70+10+10, 3, IF(RANDBETWEEN(1,100)&lt;=70+10+10+10, 4, 5)))),Datos1!$B$66:$C$70,2,FALSE)</f>
        <v>Overdue</v>
      </c>
      <c r="F1831" s="1" t="str">
        <f>VLOOKUP(B1831,Datos1!$F$1:$H$52,2,FALSE)</f>
        <v>Illinois</v>
      </c>
      <c r="G1831" s="8">
        <f t="shared" ca="1" si="230"/>
        <v>248075</v>
      </c>
      <c r="H1831" s="8">
        <f t="shared" ca="1" si="231"/>
        <v>106672.25</v>
      </c>
      <c r="I1831" s="9">
        <f t="shared" ca="1" si="224"/>
        <v>0.43</v>
      </c>
      <c r="J1831" s="1" t="str">
        <f t="shared" si="225"/>
        <v>January</v>
      </c>
      <c r="K1831" s="1">
        <f t="shared" si="226"/>
        <v>1</v>
      </c>
      <c r="L1831" s="1" t="str">
        <f t="shared" si="227"/>
        <v>2024</v>
      </c>
      <c r="M1831" s="1">
        <f t="shared" si="228"/>
        <v>1</v>
      </c>
      <c r="N1831" s="10">
        <f t="shared" si="229"/>
        <v>1</v>
      </c>
    </row>
    <row r="1832" spans="1:14" x14ac:dyDescent="0.25">
      <c r="A1832" s="7">
        <v>45296</v>
      </c>
      <c r="B1832" s="1" t="s">
        <v>29</v>
      </c>
      <c r="C1832" s="1" t="str">
        <f>VLOOKUP(B1832,Datos1!$F$1:$H$52,3,FALSE)</f>
        <v>Corporation</v>
      </c>
      <c r="D1832" s="1" t="str">
        <f ca="1">VLOOKUP(IF(RANDBETWEEN(1,100)&lt;=60, 1, IF(RANDBETWEEN(1,100)&lt;=75, 2, 3)),Datos1!$B$62:$C$64,2,FALSE)</f>
        <v>FMCG</v>
      </c>
      <c r="E1832" s="1" t="str">
        <f ca="1">VLOOKUP(IF(RANDBETWEEN(1,100)&lt;=70, 1, IF(RANDBETWEEN(1,100)&lt;=70+10, 2, IF(RANDBETWEEN(1,100)&lt;=70+10+10, 3, IF(RANDBETWEEN(1,100)&lt;=70+10+10+10, 4, 5)))),Datos1!$B$66:$C$70,2,FALSE)</f>
        <v>Paid</v>
      </c>
      <c r="F1832" s="1" t="str">
        <f>VLOOKUP(B1832,Datos1!$F$1:$H$52,2,FALSE)</f>
        <v>Florida</v>
      </c>
      <c r="G1832" s="8">
        <f t="shared" ca="1" si="230"/>
        <v>1126599</v>
      </c>
      <c r="H1832" s="8">
        <f t="shared" ca="1" si="231"/>
        <v>450639.60000000003</v>
      </c>
      <c r="I1832" s="9">
        <f t="shared" ca="1" si="224"/>
        <v>0.4</v>
      </c>
      <c r="J1832" s="1" t="str">
        <f t="shared" si="225"/>
        <v>January</v>
      </c>
      <c r="K1832" s="1">
        <f t="shared" si="226"/>
        <v>1</v>
      </c>
      <c r="L1832" s="1" t="str">
        <f t="shared" si="227"/>
        <v>2024</v>
      </c>
      <c r="M1832" s="1">
        <f t="shared" si="228"/>
        <v>1</v>
      </c>
      <c r="N1832" s="10">
        <f t="shared" si="229"/>
        <v>1</v>
      </c>
    </row>
    <row r="1833" spans="1:14" x14ac:dyDescent="0.25">
      <c r="A1833" s="7">
        <v>45297</v>
      </c>
      <c r="B1833" s="1" t="s">
        <v>62</v>
      </c>
      <c r="C1833" s="1" t="str">
        <f>VLOOKUP(B1833,Datos1!$F$1:$H$52,3,FALSE)</f>
        <v>Corporation</v>
      </c>
      <c r="D1833" s="1" t="str">
        <f ca="1">VLOOKUP(IF(RANDBETWEEN(1,100)&lt;=60, 1, IF(RANDBETWEEN(1,100)&lt;=75, 2, 3)),Datos1!$B$62:$C$64,2,FALSE)</f>
        <v>FMCG</v>
      </c>
      <c r="E1833" s="1" t="str">
        <f ca="1">VLOOKUP(IF(RANDBETWEEN(1,100)&lt;=70, 1, IF(RANDBETWEEN(1,100)&lt;=70+10, 2, IF(RANDBETWEEN(1,100)&lt;=70+10+10, 3, IF(RANDBETWEEN(1,100)&lt;=70+10+10+10, 4, 5)))),Datos1!$B$66:$C$70,2,FALSE)</f>
        <v>Paid</v>
      </c>
      <c r="F1833" s="1" t="str">
        <f>VLOOKUP(B1833,Datos1!$F$1:$H$52,2,FALSE)</f>
        <v>Arizona</v>
      </c>
      <c r="G1833" s="8">
        <f t="shared" ca="1" si="230"/>
        <v>1693876</v>
      </c>
      <c r="H1833" s="8">
        <f t="shared" ca="1" si="231"/>
        <v>1016325.6</v>
      </c>
      <c r="I1833" s="9">
        <f t="shared" ca="1" si="224"/>
        <v>0.6</v>
      </c>
      <c r="J1833" s="1" t="str">
        <f t="shared" si="225"/>
        <v>January</v>
      </c>
      <c r="K1833" s="1">
        <f t="shared" si="226"/>
        <v>1</v>
      </c>
      <c r="L1833" s="1" t="str">
        <f t="shared" si="227"/>
        <v>2024</v>
      </c>
      <c r="M1833" s="1">
        <f t="shared" si="228"/>
        <v>1</v>
      </c>
      <c r="N1833" s="10">
        <f t="shared" si="229"/>
        <v>1</v>
      </c>
    </row>
    <row r="1834" spans="1:14" x14ac:dyDescent="0.25">
      <c r="A1834" s="7">
        <v>45298</v>
      </c>
      <c r="B1834" s="1" t="s">
        <v>53</v>
      </c>
      <c r="C1834" s="1" t="str">
        <f>VLOOKUP(B1834,Datos1!$F$1:$H$52,3,FALSE)</f>
        <v>Medium-sized business</v>
      </c>
      <c r="D1834" s="1" t="str">
        <f ca="1">VLOOKUP(IF(RANDBETWEEN(1,100)&lt;=60, 1, IF(RANDBETWEEN(1,100)&lt;=75, 2, 3)),Datos1!$B$62:$C$64,2,FALSE)</f>
        <v>Contract Manufacturing</v>
      </c>
      <c r="E1834" s="1" t="str">
        <f ca="1">VLOOKUP(IF(RANDBETWEEN(1,100)&lt;=70, 1, IF(RANDBETWEEN(1,100)&lt;=70+10, 2, IF(RANDBETWEEN(1,100)&lt;=70+10+10, 3, IF(RANDBETWEEN(1,100)&lt;=70+10+10+10, 4, 5)))),Datos1!$B$66:$C$70,2,FALSE)</f>
        <v>Paid</v>
      </c>
      <c r="F1834" s="1" t="str">
        <f>VLOOKUP(B1834,Datos1!$F$1:$H$52,2,FALSE)</f>
        <v>Florida</v>
      </c>
      <c r="G1834" s="8">
        <f t="shared" ca="1" si="230"/>
        <v>358329</v>
      </c>
      <c r="H1834" s="8">
        <f t="shared" ca="1" si="231"/>
        <v>114665.28</v>
      </c>
      <c r="I1834" s="9">
        <f t="shared" ca="1" si="224"/>
        <v>0.32</v>
      </c>
      <c r="J1834" s="1" t="str">
        <f t="shared" si="225"/>
        <v>January</v>
      </c>
      <c r="K1834" s="1">
        <f t="shared" si="226"/>
        <v>1</v>
      </c>
      <c r="L1834" s="1" t="str">
        <f t="shared" si="227"/>
        <v>2024</v>
      </c>
      <c r="M1834" s="1">
        <f t="shared" si="228"/>
        <v>1</v>
      </c>
      <c r="N1834" s="10">
        <f t="shared" si="229"/>
        <v>1</v>
      </c>
    </row>
    <row r="1835" spans="1:14" x14ac:dyDescent="0.25">
      <c r="A1835" s="7">
        <v>45299</v>
      </c>
      <c r="B1835" s="1" t="s">
        <v>6</v>
      </c>
      <c r="C1835" s="1" t="str">
        <f>VLOOKUP(B1835,Datos1!$F$1:$H$52,3,FALSE)</f>
        <v>Corporation</v>
      </c>
      <c r="D1835" s="1" t="str">
        <f ca="1">VLOOKUP(IF(RANDBETWEEN(1,100)&lt;=60, 1, IF(RANDBETWEEN(1,100)&lt;=75, 2, 3)),Datos1!$B$62:$C$64,2,FALSE)</f>
        <v>Contract Manufacturing</v>
      </c>
      <c r="E1835" s="1" t="str">
        <f ca="1">VLOOKUP(IF(RANDBETWEEN(1,100)&lt;=70, 1, IF(RANDBETWEEN(1,100)&lt;=70+10, 2, IF(RANDBETWEEN(1,100)&lt;=70+10+10, 3, IF(RANDBETWEEN(1,100)&lt;=70+10+10+10, 4, 5)))),Datos1!$B$66:$C$70,2,FALSE)</f>
        <v>Paid</v>
      </c>
      <c r="F1835" s="1" t="str">
        <f>VLOOKUP(B1835,Datos1!$F$1:$H$52,2,FALSE)</f>
        <v>Washington</v>
      </c>
      <c r="G1835" s="8">
        <f t="shared" ca="1" si="230"/>
        <v>1306776</v>
      </c>
      <c r="H1835" s="8">
        <f t="shared" ca="1" si="231"/>
        <v>352829.52</v>
      </c>
      <c r="I1835" s="9">
        <f t="shared" ca="1" si="224"/>
        <v>0.27</v>
      </c>
      <c r="J1835" s="1" t="str">
        <f t="shared" si="225"/>
        <v>January</v>
      </c>
      <c r="K1835" s="1">
        <f t="shared" si="226"/>
        <v>1</v>
      </c>
      <c r="L1835" s="1" t="str">
        <f t="shared" si="227"/>
        <v>2024</v>
      </c>
      <c r="M1835" s="1">
        <f t="shared" si="228"/>
        <v>2</v>
      </c>
      <c r="N1835" s="10">
        <f t="shared" si="229"/>
        <v>1</v>
      </c>
    </row>
    <row r="1836" spans="1:14" x14ac:dyDescent="0.25">
      <c r="A1836" s="7">
        <v>45300</v>
      </c>
      <c r="B1836" s="1" t="s">
        <v>55</v>
      </c>
      <c r="C1836" s="1" t="str">
        <f>VLOOKUP(B1836,Datos1!$F$1:$H$52,3,FALSE)</f>
        <v>Medium-sized business</v>
      </c>
      <c r="D1836" s="1" t="str">
        <f ca="1">VLOOKUP(IF(RANDBETWEEN(1,100)&lt;=60, 1, IF(RANDBETWEEN(1,100)&lt;=75, 2, 3)),Datos1!$B$62:$C$64,2,FALSE)</f>
        <v>Contract Manufacturing</v>
      </c>
      <c r="E183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36" s="1" t="str">
        <f>VLOOKUP(B1836,Datos1!$F$1:$H$52,2,FALSE)</f>
        <v>Pensilvania</v>
      </c>
      <c r="G1836" s="8">
        <f t="shared" ca="1" si="230"/>
        <v>369576</v>
      </c>
      <c r="H1836" s="8">
        <f t="shared" ca="1" si="231"/>
        <v>107177.04</v>
      </c>
      <c r="I1836" s="9">
        <f t="shared" ca="1" si="224"/>
        <v>0.28999999999999998</v>
      </c>
      <c r="J1836" s="1" t="str">
        <f t="shared" si="225"/>
        <v>January</v>
      </c>
      <c r="K1836" s="1">
        <f t="shared" si="226"/>
        <v>1</v>
      </c>
      <c r="L1836" s="1" t="str">
        <f t="shared" si="227"/>
        <v>2024</v>
      </c>
      <c r="M1836" s="1">
        <f t="shared" si="228"/>
        <v>2</v>
      </c>
      <c r="N1836" s="10">
        <f t="shared" si="229"/>
        <v>1</v>
      </c>
    </row>
    <row r="1837" spans="1:14" x14ac:dyDescent="0.25">
      <c r="A1837" s="7">
        <v>45301</v>
      </c>
      <c r="B1837" s="1" t="s">
        <v>25</v>
      </c>
      <c r="C1837" s="1" t="str">
        <f>VLOOKUP(B1837,Datos1!$F$1:$H$52,3,FALSE)</f>
        <v>Corporation</v>
      </c>
      <c r="D1837" s="1" t="str">
        <f ca="1">VLOOKUP(IF(RANDBETWEEN(1,100)&lt;=60, 1, IF(RANDBETWEEN(1,100)&lt;=75, 2, 3)),Datos1!$B$62:$C$64,2,FALSE)</f>
        <v>FMCG</v>
      </c>
      <c r="E1837" s="1" t="str">
        <f ca="1">VLOOKUP(IF(RANDBETWEEN(1,100)&lt;=70, 1, IF(RANDBETWEEN(1,100)&lt;=70+10, 2, IF(RANDBETWEEN(1,100)&lt;=70+10+10, 3, IF(RANDBETWEEN(1,100)&lt;=70+10+10+10, 4, 5)))),Datos1!$B$66:$C$70,2,FALSE)</f>
        <v>Overdue</v>
      </c>
      <c r="F1837" s="1" t="str">
        <f>VLOOKUP(B1837,Datos1!$F$1:$H$52,2,FALSE)</f>
        <v>Míchigan</v>
      </c>
      <c r="G1837" s="8">
        <f t="shared" ca="1" si="230"/>
        <v>1212351</v>
      </c>
      <c r="H1837" s="8">
        <f t="shared" ca="1" si="231"/>
        <v>545557.95000000007</v>
      </c>
      <c r="I1837" s="9">
        <f t="shared" ca="1" si="224"/>
        <v>0.45</v>
      </c>
      <c r="J1837" s="1" t="str">
        <f t="shared" si="225"/>
        <v>January</v>
      </c>
      <c r="K1837" s="1">
        <f t="shared" si="226"/>
        <v>1</v>
      </c>
      <c r="L1837" s="1" t="str">
        <f t="shared" si="227"/>
        <v>2024</v>
      </c>
      <c r="M1837" s="1">
        <f t="shared" si="228"/>
        <v>2</v>
      </c>
      <c r="N1837" s="10">
        <f t="shared" si="229"/>
        <v>1</v>
      </c>
    </row>
    <row r="1838" spans="1:14" x14ac:dyDescent="0.25">
      <c r="A1838" s="7">
        <v>45302</v>
      </c>
      <c r="B1838" s="1" t="s">
        <v>57</v>
      </c>
      <c r="C1838" s="1" t="str">
        <f>VLOOKUP(B1838,Datos1!$F$1:$H$52,3,FALSE)</f>
        <v>Small business</v>
      </c>
      <c r="D1838" s="1" t="str">
        <f ca="1">VLOOKUP(IF(RANDBETWEEN(1,100)&lt;=60, 1, IF(RANDBETWEEN(1,100)&lt;=75, 2, 3)),Datos1!$B$62:$C$64,2,FALSE)</f>
        <v>FMCG</v>
      </c>
      <c r="E1838" s="1" t="str">
        <f ca="1">VLOOKUP(IF(RANDBETWEEN(1,100)&lt;=70, 1, IF(RANDBETWEEN(1,100)&lt;=70+10, 2, IF(RANDBETWEEN(1,100)&lt;=70+10+10, 3, IF(RANDBETWEEN(1,100)&lt;=70+10+10+10, 4, 5)))),Datos1!$B$66:$C$70,2,FALSE)</f>
        <v>Paid</v>
      </c>
      <c r="F1838" s="1" t="str">
        <f>VLOOKUP(B1838,Datos1!$F$1:$H$52,2,FALSE)</f>
        <v>Florida</v>
      </c>
      <c r="G1838" s="8">
        <f t="shared" ca="1" si="230"/>
        <v>126036</v>
      </c>
      <c r="H1838" s="8">
        <f t="shared" ca="1" si="231"/>
        <v>71840.51999999999</v>
      </c>
      <c r="I1838" s="9">
        <f t="shared" ca="1" si="224"/>
        <v>0.56999999999999995</v>
      </c>
      <c r="J1838" s="1" t="str">
        <f t="shared" si="225"/>
        <v>January</v>
      </c>
      <c r="K1838" s="1">
        <f t="shared" si="226"/>
        <v>1</v>
      </c>
      <c r="L1838" s="1" t="str">
        <f t="shared" si="227"/>
        <v>2024</v>
      </c>
      <c r="M1838" s="1">
        <f t="shared" si="228"/>
        <v>2</v>
      </c>
      <c r="N1838" s="10">
        <f t="shared" si="229"/>
        <v>1</v>
      </c>
    </row>
    <row r="1839" spans="1:14" x14ac:dyDescent="0.25">
      <c r="A1839" s="7">
        <v>45303</v>
      </c>
      <c r="B1839" s="1" t="s">
        <v>47</v>
      </c>
      <c r="C1839" s="1" t="str">
        <f>VLOOKUP(B1839,Datos1!$F$1:$H$52,3,FALSE)</f>
        <v>Medium-sized business</v>
      </c>
      <c r="D1839" s="1" t="str">
        <f ca="1">VLOOKUP(IF(RANDBETWEEN(1,100)&lt;=60, 1, IF(RANDBETWEEN(1,100)&lt;=75, 2, 3)),Datos1!$B$62:$C$64,2,FALSE)</f>
        <v>FMCG</v>
      </c>
      <c r="E1839" s="1" t="str">
        <f ca="1">VLOOKUP(IF(RANDBETWEEN(1,100)&lt;=70, 1, IF(RANDBETWEEN(1,100)&lt;=70+10, 2, IF(RANDBETWEEN(1,100)&lt;=70+10+10, 3, IF(RANDBETWEEN(1,100)&lt;=70+10+10+10, 4, 5)))),Datos1!$B$66:$C$70,2,FALSE)</f>
        <v>Paid</v>
      </c>
      <c r="F1839" s="1" t="str">
        <f>VLOOKUP(B1839,Datos1!$F$1:$H$52,2,FALSE)</f>
        <v>Misuri</v>
      </c>
      <c r="G1839" s="8">
        <f t="shared" ca="1" si="230"/>
        <v>251549</v>
      </c>
      <c r="H1839" s="8">
        <f t="shared" ca="1" si="231"/>
        <v>135836.46000000002</v>
      </c>
      <c r="I1839" s="9">
        <f t="shared" ca="1" si="224"/>
        <v>0.54</v>
      </c>
      <c r="J1839" s="1" t="str">
        <f t="shared" si="225"/>
        <v>January</v>
      </c>
      <c r="K1839" s="1">
        <f t="shared" si="226"/>
        <v>1</v>
      </c>
      <c r="L1839" s="1" t="str">
        <f t="shared" si="227"/>
        <v>2024</v>
      </c>
      <c r="M1839" s="1">
        <f t="shared" si="228"/>
        <v>2</v>
      </c>
      <c r="N1839" s="10">
        <f t="shared" si="229"/>
        <v>1</v>
      </c>
    </row>
    <row r="1840" spans="1:14" x14ac:dyDescent="0.25">
      <c r="A1840" s="7">
        <v>45304</v>
      </c>
      <c r="B1840" s="1" t="s">
        <v>62</v>
      </c>
      <c r="C1840" s="1" t="str">
        <f>VLOOKUP(B1840,Datos1!$F$1:$H$52,3,FALSE)</f>
        <v>Corporation</v>
      </c>
      <c r="D1840" s="1" t="str">
        <f ca="1">VLOOKUP(IF(RANDBETWEEN(1,100)&lt;=60, 1, IF(RANDBETWEEN(1,100)&lt;=75, 2, 3)),Datos1!$B$62:$C$64,2,FALSE)</f>
        <v>Contract Manufacturing</v>
      </c>
      <c r="E1840" s="1" t="str">
        <f ca="1">VLOOKUP(IF(RANDBETWEEN(1,100)&lt;=70, 1, IF(RANDBETWEEN(1,100)&lt;=70+10, 2, IF(RANDBETWEEN(1,100)&lt;=70+10+10, 3, IF(RANDBETWEEN(1,100)&lt;=70+10+10+10, 4, 5)))),Datos1!$B$66:$C$70,2,FALSE)</f>
        <v>Paid</v>
      </c>
      <c r="F1840" s="1" t="str">
        <f>VLOOKUP(B1840,Datos1!$F$1:$H$52,2,FALSE)</f>
        <v>Arizona</v>
      </c>
      <c r="G1840" s="8">
        <f t="shared" ca="1" si="230"/>
        <v>1276060</v>
      </c>
      <c r="H1840" s="8">
        <f t="shared" ca="1" si="231"/>
        <v>370057.39999999997</v>
      </c>
      <c r="I1840" s="9">
        <f t="shared" ca="1" si="224"/>
        <v>0.28999999999999998</v>
      </c>
      <c r="J1840" s="1" t="str">
        <f t="shared" si="225"/>
        <v>January</v>
      </c>
      <c r="K1840" s="1">
        <f t="shared" si="226"/>
        <v>1</v>
      </c>
      <c r="L1840" s="1" t="str">
        <f t="shared" si="227"/>
        <v>2024</v>
      </c>
      <c r="M1840" s="1">
        <f t="shared" si="228"/>
        <v>2</v>
      </c>
      <c r="N1840" s="10">
        <f t="shared" si="229"/>
        <v>1</v>
      </c>
    </row>
    <row r="1841" spans="1:14" x14ac:dyDescent="0.25">
      <c r="A1841" s="7">
        <v>45305</v>
      </c>
      <c r="B1841" s="1" t="s">
        <v>51</v>
      </c>
      <c r="C1841" s="1" t="str">
        <f>VLOOKUP(B1841,Datos1!$F$1:$H$52,3,FALSE)</f>
        <v>Corporation</v>
      </c>
      <c r="D1841" s="1" t="str">
        <f ca="1">VLOOKUP(IF(RANDBETWEEN(1,100)&lt;=60, 1, IF(RANDBETWEEN(1,100)&lt;=75, 2, 3)),Datos1!$B$62:$C$64,2,FALSE)</f>
        <v>FMCG</v>
      </c>
      <c r="E184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41" s="1" t="str">
        <f>VLOOKUP(B1841,Datos1!$F$1:$H$52,2,FALSE)</f>
        <v>California</v>
      </c>
      <c r="G1841" s="8">
        <f t="shared" ca="1" si="230"/>
        <v>864036</v>
      </c>
      <c r="H1841" s="8">
        <f t="shared" ca="1" si="231"/>
        <v>354254.75999999995</v>
      </c>
      <c r="I1841" s="9">
        <f t="shared" ca="1" si="224"/>
        <v>0.41</v>
      </c>
      <c r="J1841" s="1" t="str">
        <f t="shared" si="225"/>
        <v>January</v>
      </c>
      <c r="K1841" s="1">
        <f t="shared" si="226"/>
        <v>1</v>
      </c>
      <c r="L1841" s="1" t="str">
        <f t="shared" si="227"/>
        <v>2024</v>
      </c>
      <c r="M1841" s="1">
        <f t="shared" si="228"/>
        <v>2</v>
      </c>
      <c r="N1841" s="10">
        <f t="shared" si="229"/>
        <v>1</v>
      </c>
    </row>
    <row r="1842" spans="1:14" x14ac:dyDescent="0.25">
      <c r="A1842" s="7">
        <v>45306</v>
      </c>
      <c r="B1842" s="1" t="s">
        <v>48</v>
      </c>
      <c r="C1842" s="1" t="str">
        <f>VLOOKUP(B1842,Datos1!$F$1:$H$52,3,FALSE)</f>
        <v>Corporation</v>
      </c>
      <c r="D1842" s="1" t="str">
        <f ca="1">VLOOKUP(IF(RANDBETWEEN(1,100)&lt;=60, 1, IF(RANDBETWEEN(1,100)&lt;=75, 2, 3)),Datos1!$B$62:$C$64,2,FALSE)</f>
        <v>FMCG</v>
      </c>
      <c r="E1842" s="1" t="str">
        <f ca="1">VLOOKUP(IF(RANDBETWEEN(1,100)&lt;=70, 1, IF(RANDBETWEEN(1,100)&lt;=70+10, 2, IF(RANDBETWEEN(1,100)&lt;=70+10+10, 3, IF(RANDBETWEEN(1,100)&lt;=70+10+10+10, 4, 5)))),Datos1!$B$66:$C$70,2,FALSE)</f>
        <v>Paid</v>
      </c>
      <c r="F1842" s="1" t="str">
        <f>VLOOKUP(B1842,Datos1!$F$1:$H$52,2,FALSE)</f>
        <v>California</v>
      </c>
      <c r="G1842" s="8">
        <f t="shared" ca="1" si="230"/>
        <v>901194</v>
      </c>
      <c r="H1842" s="8">
        <f t="shared" ca="1" si="231"/>
        <v>531704.46</v>
      </c>
      <c r="I1842" s="9">
        <f t="shared" ca="1" si="224"/>
        <v>0.59</v>
      </c>
      <c r="J1842" s="1" t="str">
        <f t="shared" si="225"/>
        <v>January</v>
      </c>
      <c r="K1842" s="1">
        <f t="shared" si="226"/>
        <v>1</v>
      </c>
      <c r="L1842" s="1" t="str">
        <f t="shared" si="227"/>
        <v>2024</v>
      </c>
      <c r="M1842" s="1">
        <f t="shared" si="228"/>
        <v>3</v>
      </c>
      <c r="N1842" s="10">
        <f t="shared" si="229"/>
        <v>1</v>
      </c>
    </row>
    <row r="1843" spans="1:14" x14ac:dyDescent="0.25">
      <c r="A1843" s="7">
        <v>45307</v>
      </c>
      <c r="B1843" s="1" t="s">
        <v>28</v>
      </c>
      <c r="C1843" s="1" t="str">
        <f>VLOOKUP(B1843,Datos1!$F$1:$H$52,3,FALSE)</f>
        <v>Corporation</v>
      </c>
      <c r="D1843" s="1" t="str">
        <f ca="1">VLOOKUP(IF(RANDBETWEEN(1,100)&lt;=60, 1, IF(RANDBETWEEN(1,100)&lt;=75, 2, 3)),Datos1!$B$62:$C$64,2,FALSE)</f>
        <v>FMCG</v>
      </c>
      <c r="E184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43" s="1" t="str">
        <f>VLOOKUP(B1843,Datos1!$F$1:$H$52,2,FALSE)</f>
        <v>Texas</v>
      </c>
      <c r="G1843" s="8">
        <f t="shared" ca="1" si="230"/>
        <v>745385</v>
      </c>
      <c r="H1843" s="8">
        <f t="shared" ca="1" si="231"/>
        <v>395054.05000000005</v>
      </c>
      <c r="I1843" s="9">
        <f t="shared" ca="1" si="224"/>
        <v>0.53</v>
      </c>
      <c r="J1843" s="1" t="str">
        <f t="shared" si="225"/>
        <v>January</v>
      </c>
      <c r="K1843" s="1">
        <f t="shared" si="226"/>
        <v>1</v>
      </c>
      <c r="L1843" s="1" t="str">
        <f t="shared" si="227"/>
        <v>2024</v>
      </c>
      <c r="M1843" s="1">
        <f t="shared" si="228"/>
        <v>3</v>
      </c>
      <c r="N1843" s="10">
        <f t="shared" si="229"/>
        <v>1</v>
      </c>
    </row>
    <row r="1844" spans="1:14" x14ac:dyDescent="0.25">
      <c r="A1844" s="7">
        <v>45308</v>
      </c>
      <c r="B1844" s="1" t="s">
        <v>57</v>
      </c>
      <c r="C1844" s="1" t="str">
        <f>VLOOKUP(B1844,Datos1!$F$1:$H$52,3,FALSE)</f>
        <v>Small business</v>
      </c>
      <c r="D1844" s="1" t="str">
        <f ca="1">VLOOKUP(IF(RANDBETWEEN(1,100)&lt;=60, 1, IF(RANDBETWEEN(1,100)&lt;=75, 2, 3)),Datos1!$B$62:$C$64,2,FALSE)</f>
        <v>Industrial cereal products</v>
      </c>
      <c r="E1844" s="1" t="str">
        <f ca="1">VLOOKUP(IF(RANDBETWEEN(1,100)&lt;=70, 1, IF(RANDBETWEEN(1,100)&lt;=70+10, 2, IF(RANDBETWEEN(1,100)&lt;=70+10+10, 3, IF(RANDBETWEEN(1,100)&lt;=70+10+10+10, 4, 5)))),Datos1!$B$66:$C$70,2,FALSE)</f>
        <v>Paid</v>
      </c>
      <c r="F1844" s="1" t="str">
        <f>VLOOKUP(B1844,Datos1!$F$1:$H$52,2,FALSE)</f>
        <v>Florida</v>
      </c>
      <c r="G1844" s="8">
        <f t="shared" ca="1" si="230"/>
        <v>93983</v>
      </c>
      <c r="H1844" s="8">
        <f t="shared" ca="1" si="231"/>
        <v>30074.560000000001</v>
      </c>
      <c r="I1844" s="9">
        <f t="shared" ca="1" si="224"/>
        <v>0.32</v>
      </c>
      <c r="J1844" s="1" t="str">
        <f t="shared" si="225"/>
        <v>January</v>
      </c>
      <c r="K1844" s="1">
        <f t="shared" si="226"/>
        <v>1</v>
      </c>
      <c r="L1844" s="1" t="str">
        <f t="shared" si="227"/>
        <v>2024</v>
      </c>
      <c r="M1844" s="1">
        <f t="shared" si="228"/>
        <v>3</v>
      </c>
      <c r="N1844" s="10">
        <f t="shared" si="229"/>
        <v>1</v>
      </c>
    </row>
    <row r="1845" spans="1:14" x14ac:dyDescent="0.25">
      <c r="A1845" s="7">
        <v>45309</v>
      </c>
      <c r="B1845" s="1" t="s">
        <v>59</v>
      </c>
      <c r="C1845" s="1" t="str">
        <f>VLOOKUP(B1845,Datos1!$F$1:$H$52,3,FALSE)</f>
        <v>Small business</v>
      </c>
      <c r="D1845" s="1" t="str">
        <f ca="1">VLOOKUP(IF(RANDBETWEEN(1,100)&lt;=60, 1, IF(RANDBETWEEN(1,100)&lt;=75, 2, 3)),Datos1!$B$62:$C$64,2,FALSE)</f>
        <v>Contract Manufacturing</v>
      </c>
      <c r="E1845" s="1" t="str">
        <f ca="1">VLOOKUP(IF(RANDBETWEEN(1,100)&lt;=70, 1, IF(RANDBETWEEN(1,100)&lt;=70+10, 2, IF(RANDBETWEEN(1,100)&lt;=70+10+10, 3, IF(RANDBETWEEN(1,100)&lt;=70+10+10+10, 4, 5)))),Datos1!$B$66:$C$70,2,FALSE)</f>
        <v>Paid</v>
      </c>
      <c r="F1845" s="1" t="str">
        <f>VLOOKUP(B1845,Datos1!$F$1:$H$52,2,FALSE)</f>
        <v>Nueva Jersey</v>
      </c>
      <c r="G1845" s="8">
        <f t="shared" ca="1" si="230"/>
        <v>248865</v>
      </c>
      <c r="H1845" s="8">
        <f t="shared" ca="1" si="231"/>
        <v>74659.5</v>
      </c>
      <c r="I1845" s="9">
        <f t="shared" ca="1" si="224"/>
        <v>0.3</v>
      </c>
      <c r="J1845" s="1" t="str">
        <f t="shared" si="225"/>
        <v>January</v>
      </c>
      <c r="K1845" s="1">
        <f t="shared" si="226"/>
        <v>1</v>
      </c>
      <c r="L1845" s="1" t="str">
        <f t="shared" si="227"/>
        <v>2024</v>
      </c>
      <c r="M1845" s="1">
        <f t="shared" si="228"/>
        <v>3</v>
      </c>
      <c r="N1845" s="10">
        <f t="shared" si="229"/>
        <v>1</v>
      </c>
    </row>
    <row r="1846" spans="1:14" x14ac:dyDescent="0.25">
      <c r="A1846" s="7">
        <v>45310</v>
      </c>
      <c r="B1846" s="1" t="s">
        <v>46</v>
      </c>
      <c r="C1846" s="1" t="str">
        <f>VLOOKUP(B1846,Datos1!$F$1:$H$52,3,FALSE)</f>
        <v>Corporation</v>
      </c>
      <c r="D1846" s="1" t="str">
        <f ca="1">VLOOKUP(IF(RANDBETWEEN(1,100)&lt;=60, 1, IF(RANDBETWEEN(1,100)&lt;=75, 2, 3)),Datos1!$B$62:$C$64,2,FALSE)</f>
        <v>FMCG</v>
      </c>
      <c r="E1846" s="1" t="str">
        <f ca="1">VLOOKUP(IF(RANDBETWEEN(1,100)&lt;=70, 1, IF(RANDBETWEEN(1,100)&lt;=70+10, 2, IF(RANDBETWEEN(1,100)&lt;=70+10+10, 3, IF(RANDBETWEEN(1,100)&lt;=70+10+10+10, 4, 5)))),Datos1!$B$66:$C$70,2,FALSE)</f>
        <v>Paid</v>
      </c>
      <c r="F1846" s="1" t="str">
        <f>VLOOKUP(B1846,Datos1!$F$1:$H$52,2,FALSE)</f>
        <v>Tennessee</v>
      </c>
      <c r="G1846" s="8">
        <f t="shared" ca="1" si="230"/>
        <v>1127950</v>
      </c>
      <c r="H1846" s="8">
        <f t="shared" ca="1" si="231"/>
        <v>485018.5</v>
      </c>
      <c r="I1846" s="9">
        <f t="shared" ca="1" si="224"/>
        <v>0.43</v>
      </c>
      <c r="J1846" s="1" t="str">
        <f t="shared" si="225"/>
        <v>January</v>
      </c>
      <c r="K1846" s="1">
        <f t="shared" si="226"/>
        <v>1</v>
      </c>
      <c r="L1846" s="1" t="str">
        <f t="shared" si="227"/>
        <v>2024</v>
      </c>
      <c r="M1846" s="1">
        <f t="shared" si="228"/>
        <v>3</v>
      </c>
      <c r="N1846" s="10">
        <f t="shared" si="229"/>
        <v>1</v>
      </c>
    </row>
    <row r="1847" spans="1:14" x14ac:dyDescent="0.25">
      <c r="A1847" s="7">
        <v>45311</v>
      </c>
      <c r="B1847" s="1" t="s">
        <v>37</v>
      </c>
      <c r="C1847" s="1" t="str">
        <f>VLOOKUP(B1847,Datos1!$F$1:$H$52,3,FALSE)</f>
        <v>Small business</v>
      </c>
      <c r="D1847" s="1" t="str">
        <f ca="1">VLOOKUP(IF(RANDBETWEEN(1,100)&lt;=60, 1, IF(RANDBETWEEN(1,100)&lt;=75, 2, 3)),Datos1!$B$62:$C$64,2,FALSE)</f>
        <v>Industrial cereal products</v>
      </c>
      <c r="E1847" s="1" t="str">
        <f ca="1">VLOOKUP(IF(RANDBETWEEN(1,100)&lt;=70, 1, IF(RANDBETWEEN(1,100)&lt;=70+10, 2, IF(RANDBETWEEN(1,100)&lt;=70+10+10, 3, IF(RANDBETWEEN(1,100)&lt;=70+10+10+10, 4, 5)))),Datos1!$B$66:$C$70,2,FALSE)</f>
        <v>Paid</v>
      </c>
      <c r="F1847" s="1" t="str">
        <f>VLOOKUP(B1847,Datos1!$F$1:$H$52,2,FALSE)</f>
        <v>Massachusetts</v>
      </c>
      <c r="G1847" s="8">
        <f t="shared" ca="1" si="230"/>
        <v>164263</v>
      </c>
      <c r="H1847" s="8">
        <f t="shared" ca="1" si="231"/>
        <v>41065.75</v>
      </c>
      <c r="I1847" s="9">
        <f t="shared" ca="1" si="224"/>
        <v>0.25</v>
      </c>
      <c r="J1847" s="1" t="str">
        <f t="shared" si="225"/>
        <v>January</v>
      </c>
      <c r="K1847" s="1">
        <f t="shared" si="226"/>
        <v>1</v>
      </c>
      <c r="L1847" s="1" t="str">
        <f t="shared" si="227"/>
        <v>2024</v>
      </c>
      <c r="M1847" s="1">
        <f t="shared" si="228"/>
        <v>3</v>
      </c>
      <c r="N1847" s="10">
        <f t="shared" si="229"/>
        <v>1</v>
      </c>
    </row>
    <row r="1848" spans="1:14" x14ac:dyDescent="0.25">
      <c r="A1848" s="7">
        <v>45312</v>
      </c>
      <c r="B1848" s="1" t="s">
        <v>6</v>
      </c>
      <c r="C1848" s="1" t="str">
        <f>VLOOKUP(B1848,Datos1!$F$1:$H$52,3,FALSE)</f>
        <v>Corporation</v>
      </c>
      <c r="D1848" s="1" t="str">
        <f ca="1">VLOOKUP(IF(RANDBETWEEN(1,100)&lt;=60, 1, IF(RANDBETWEEN(1,100)&lt;=75, 2, 3)),Datos1!$B$62:$C$64,2,FALSE)</f>
        <v>FMCG</v>
      </c>
      <c r="E1848" s="1" t="str">
        <f ca="1">VLOOKUP(IF(RANDBETWEEN(1,100)&lt;=70, 1, IF(RANDBETWEEN(1,100)&lt;=70+10, 2, IF(RANDBETWEEN(1,100)&lt;=70+10+10, 3, IF(RANDBETWEEN(1,100)&lt;=70+10+10+10, 4, 5)))),Datos1!$B$66:$C$70,2,FALSE)</f>
        <v>Paid</v>
      </c>
      <c r="F1848" s="1" t="str">
        <f>VLOOKUP(B1848,Datos1!$F$1:$H$52,2,FALSE)</f>
        <v>Washington</v>
      </c>
      <c r="G1848" s="8">
        <f t="shared" ca="1" si="230"/>
        <v>851938</v>
      </c>
      <c r="H1848" s="8">
        <f t="shared" ca="1" si="231"/>
        <v>443007.76</v>
      </c>
      <c r="I1848" s="9">
        <f t="shared" ca="1" si="224"/>
        <v>0.52</v>
      </c>
      <c r="J1848" s="1" t="str">
        <f t="shared" si="225"/>
        <v>January</v>
      </c>
      <c r="K1848" s="1">
        <f t="shared" si="226"/>
        <v>1</v>
      </c>
      <c r="L1848" s="1" t="str">
        <f t="shared" si="227"/>
        <v>2024</v>
      </c>
      <c r="M1848" s="1">
        <f t="shared" si="228"/>
        <v>3</v>
      </c>
      <c r="N1848" s="10">
        <f t="shared" si="229"/>
        <v>1</v>
      </c>
    </row>
    <row r="1849" spans="1:14" x14ac:dyDescent="0.25">
      <c r="A1849" s="7">
        <v>45313</v>
      </c>
      <c r="B1849" s="1" t="s">
        <v>27</v>
      </c>
      <c r="C1849" s="1" t="str">
        <f>VLOOKUP(B1849,Datos1!$F$1:$H$52,3,FALSE)</f>
        <v>Corporation</v>
      </c>
      <c r="D1849" s="1" t="str">
        <f ca="1">VLOOKUP(IF(RANDBETWEEN(1,100)&lt;=60, 1, IF(RANDBETWEEN(1,100)&lt;=75, 2, 3)),Datos1!$B$62:$C$64,2,FALSE)</f>
        <v>FMCG</v>
      </c>
      <c r="E184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49" s="1" t="str">
        <f>VLOOKUP(B1849,Datos1!$F$1:$H$52,2,FALSE)</f>
        <v>Virginia</v>
      </c>
      <c r="G1849" s="8">
        <f t="shared" ca="1" si="230"/>
        <v>831353</v>
      </c>
      <c r="H1849" s="8">
        <f t="shared" ca="1" si="231"/>
        <v>382422.38</v>
      </c>
      <c r="I1849" s="9">
        <f t="shared" ca="1" si="224"/>
        <v>0.46</v>
      </c>
      <c r="J1849" s="1" t="str">
        <f t="shared" si="225"/>
        <v>January</v>
      </c>
      <c r="K1849" s="1">
        <f t="shared" si="226"/>
        <v>1</v>
      </c>
      <c r="L1849" s="1" t="str">
        <f t="shared" si="227"/>
        <v>2024</v>
      </c>
      <c r="M1849" s="1">
        <f t="shared" si="228"/>
        <v>4</v>
      </c>
      <c r="N1849" s="10">
        <f t="shared" si="229"/>
        <v>1</v>
      </c>
    </row>
    <row r="1850" spans="1:14" x14ac:dyDescent="0.25">
      <c r="A1850" s="7">
        <v>45314</v>
      </c>
      <c r="B1850" s="1" t="s">
        <v>37</v>
      </c>
      <c r="C1850" s="1" t="str">
        <f>VLOOKUP(B1850,Datos1!$F$1:$H$52,3,FALSE)</f>
        <v>Small business</v>
      </c>
      <c r="D1850" s="1" t="str">
        <f ca="1">VLOOKUP(IF(RANDBETWEEN(1,100)&lt;=60, 1, IF(RANDBETWEEN(1,100)&lt;=75, 2, 3)),Datos1!$B$62:$C$64,2,FALSE)</f>
        <v>Contract Manufacturing</v>
      </c>
      <c r="E1850" s="1" t="str">
        <f ca="1">VLOOKUP(IF(RANDBETWEEN(1,100)&lt;=70, 1, IF(RANDBETWEEN(1,100)&lt;=70+10, 2, IF(RANDBETWEEN(1,100)&lt;=70+10+10, 3, IF(RANDBETWEEN(1,100)&lt;=70+10+10+10, 4, 5)))),Datos1!$B$66:$C$70,2,FALSE)</f>
        <v>Paid</v>
      </c>
      <c r="F1850" s="1" t="str">
        <f>VLOOKUP(B1850,Datos1!$F$1:$H$52,2,FALSE)</f>
        <v>Massachusetts</v>
      </c>
      <c r="G1850" s="8">
        <f t="shared" ca="1" si="230"/>
        <v>130704</v>
      </c>
      <c r="H1850" s="8">
        <f t="shared" ca="1" si="231"/>
        <v>33983.040000000001</v>
      </c>
      <c r="I1850" s="9">
        <f t="shared" ca="1" si="224"/>
        <v>0.26</v>
      </c>
      <c r="J1850" s="1" t="str">
        <f t="shared" si="225"/>
        <v>January</v>
      </c>
      <c r="K1850" s="1">
        <f t="shared" si="226"/>
        <v>1</v>
      </c>
      <c r="L1850" s="1" t="str">
        <f t="shared" si="227"/>
        <v>2024</v>
      </c>
      <c r="M1850" s="1">
        <f t="shared" si="228"/>
        <v>4</v>
      </c>
      <c r="N1850" s="10">
        <f t="shared" si="229"/>
        <v>1</v>
      </c>
    </row>
    <row r="1851" spans="1:14" x14ac:dyDescent="0.25">
      <c r="A1851" s="7">
        <v>45315</v>
      </c>
      <c r="B1851" s="1" t="s">
        <v>25</v>
      </c>
      <c r="C1851" s="1" t="str">
        <f>VLOOKUP(B1851,Datos1!$F$1:$H$52,3,FALSE)</f>
        <v>Corporation</v>
      </c>
      <c r="D1851" s="1" t="str">
        <f ca="1">VLOOKUP(IF(RANDBETWEEN(1,100)&lt;=60, 1, IF(RANDBETWEEN(1,100)&lt;=75, 2, 3)),Datos1!$B$62:$C$64,2,FALSE)</f>
        <v>Industrial cereal products</v>
      </c>
      <c r="E1851" s="1" t="str">
        <f ca="1">VLOOKUP(IF(RANDBETWEEN(1,100)&lt;=70, 1, IF(RANDBETWEEN(1,100)&lt;=70+10, 2, IF(RANDBETWEEN(1,100)&lt;=70+10+10, 3, IF(RANDBETWEEN(1,100)&lt;=70+10+10+10, 4, 5)))),Datos1!$B$66:$C$70,2,FALSE)</f>
        <v>Overdue</v>
      </c>
      <c r="F1851" s="1" t="str">
        <f>VLOOKUP(B1851,Datos1!$F$1:$H$52,2,FALSE)</f>
        <v>Míchigan</v>
      </c>
      <c r="G1851" s="8">
        <f t="shared" ca="1" si="230"/>
        <v>625844</v>
      </c>
      <c r="H1851" s="8">
        <f t="shared" ca="1" si="231"/>
        <v>137685.68</v>
      </c>
      <c r="I1851" s="9">
        <f t="shared" ca="1" si="224"/>
        <v>0.22</v>
      </c>
      <c r="J1851" s="1" t="str">
        <f t="shared" si="225"/>
        <v>January</v>
      </c>
      <c r="K1851" s="1">
        <f t="shared" si="226"/>
        <v>1</v>
      </c>
      <c r="L1851" s="1" t="str">
        <f t="shared" si="227"/>
        <v>2024</v>
      </c>
      <c r="M1851" s="1">
        <f t="shared" si="228"/>
        <v>4</v>
      </c>
      <c r="N1851" s="10">
        <f t="shared" si="229"/>
        <v>1</v>
      </c>
    </row>
    <row r="1852" spans="1:14" x14ac:dyDescent="0.25">
      <c r="A1852" s="7">
        <v>45316</v>
      </c>
      <c r="B1852" s="1" t="s">
        <v>28</v>
      </c>
      <c r="C1852" s="1" t="str">
        <f>VLOOKUP(B1852,Datos1!$F$1:$H$52,3,FALSE)</f>
        <v>Corporation</v>
      </c>
      <c r="D1852" s="1" t="str">
        <f ca="1">VLOOKUP(IF(RANDBETWEEN(1,100)&lt;=60, 1, IF(RANDBETWEEN(1,100)&lt;=75, 2, 3)),Datos1!$B$62:$C$64,2,FALSE)</f>
        <v>Contract Manufacturing</v>
      </c>
      <c r="E185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52" s="1" t="str">
        <f>VLOOKUP(B1852,Datos1!$F$1:$H$52,2,FALSE)</f>
        <v>Texas</v>
      </c>
      <c r="G1852" s="8">
        <f t="shared" ca="1" si="230"/>
        <v>794230</v>
      </c>
      <c r="H1852" s="8">
        <f t="shared" ca="1" si="231"/>
        <v>309749.7</v>
      </c>
      <c r="I1852" s="9">
        <f t="shared" ca="1" si="224"/>
        <v>0.39</v>
      </c>
      <c r="J1852" s="1" t="str">
        <f t="shared" si="225"/>
        <v>January</v>
      </c>
      <c r="K1852" s="1">
        <f t="shared" si="226"/>
        <v>1</v>
      </c>
      <c r="L1852" s="1" t="str">
        <f t="shared" si="227"/>
        <v>2024</v>
      </c>
      <c r="M1852" s="1">
        <f t="shared" si="228"/>
        <v>4</v>
      </c>
      <c r="N1852" s="10">
        <f t="shared" si="229"/>
        <v>1</v>
      </c>
    </row>
    <row r="1853" spans="1:14" x14ac:dyDescent="0.25">
      <c r="A1853" s="7">
        <v>45317</v>
      </c>
      <c r="B1853" s="1" t="s">
        <v>45</v>
      </c>
      <c r="C1853" s="1" t="str">
        <f>VLOOKUP(B1853,Datos1!$F$1:$H$52,3,FALSE)</f>
        <v>Small business</v>
      </c>
      <c r="D1853" s="1" t="str">
        <f ca="1">VLOOKUP(IF(RANDBETWEEN(1,100)&lt;=60, 1, IF(RANDBETWEEN(1,100)&lt;=75, 2, 3)),Datos1!$B$62:$C$64,2,FALSE)</f>
        <v>FMCG</v>
      </c>
      <c r="E1853" s="1" t="str">
        <f ca="1">VLOOKUP(IF(RANDBETWEEN(1,100)&lt;=70, 1, IF(RANDBETWEEN(1,100)&lt;=70+10, 2, IF(RANDBETWEEN(1,100)&lt;=70+10+10, 3, IF(RANDBETWEEN(1,100)&lt;=70+10+10+10, 4, 5)))),Datos1!$B$66:$C$70,2,FALSE)</f>
        <v>Paid</v>
      </c>
      <c r="F1853" s="1" t="str">
        <f>VLOOKUP(B1853,Datos1!$F$1:$H$52,2,FALSE)</f>
        <v>Massachusetts</v>
      </c>
      <c r="G1853" s="8">
        <f t="shared" ca="1" si="230"/>
        <v>106263</v>
      </c>
      <c r="H1853" s="8">
        <f t="shared" ca="1" si="231"/>
        <v>38254.68</v>
      </c>
      <c r="I1853" s="9">
        <f t="shared" ca="1" si="224"/>
        <v>0.36</v>
      </c>
      <c r="J1853" s="1" t="str">
        <f t="shared" si="225"/>
        <v>January</v>
      </c>
      <c r="K1853" s="1">
        <f t="shared" si="226"/>
        <v>1</v>
      </c>
      <c r="L1853" s="1" t="str">
        <f t="shared" si="227"/>
        <v>2024</v>
      </c>
      <c r="M1853" s="1">
        <f t="shared" si="228"/>
        <v>4</v>
      </c>
      <c r="N1853" s="10">
        <f t="shared" si="229"/>
        <v>1</v>
      </c>
    </row>
    <row r="1854" spans="1:14" x14ac:dyDescent="0.25">
      <c r="A1854" s="7">
        <v>45318</v>
      </c>
      <c r="B1854" s="1" t="s">
        <v>34</v>
      </c>
      <c r="C1854" s="1" t="str">
        <f>VLOOKUP(B1854,Datos1!$F$1:$H$52,3,FALSE)</f>
        <v>Medium-sized business</v>
      </c>
      <c r="D1854" s="1" t="str">
        <f ca="1">VLOOKUP(IF(RANDBETWEEN(1,100)&lt;=60, 1, IF(RANDBETWEEN(1,100)&lt;=75, 2, 3)),Datos1!$B$62:$C$64,2,FALSE)</f>
        <v>FMCG</v>
      </c>
      <c r="E1854" s="1" t="str">
        <f ca="1">VLOOKUP(IF(RANDBETWEEN(1,100)&lt;=70, 1, IF(RANDBETWEEN(1,100)&lt;=70+10, 2, IF(RANDBETWEEN(1,100)&lt;=70+10+10, 3, IF(RANDBETWEEN(1,100)&lt;=70+10+10+10, 4, 5)))),Datos1!$B$66:$C$70,2,FALSE)</f>
        <v>Paid</v>
      </c>
      <c r="F1854" s="1" t="str">
        <f>VLOOKUP(B1854,Datos1!$F$1:$H$52,2,FALSE)</f>
        <v>California</v>
      </c>
      <c r="G1854" s="8">
        <f t="shared" ca="1" si="230"/>
        <v>319539</v>
      </c>
      <c r="H1854" s="8">
        <f t="shared" ca="1" si="231"/>
        <v>146987.94</v>
      </c>
      <c r="I1854" s="9">
        <f t="shared" ca="1" si="224"/>
        <v>0.46</v>
      </c>
      <c r="J1854" s="1" t="str">
        <f t="shared" si="225"/>
        <v>January</v>
      </c>
      <c r="K1854" s="1">
        <f t="shared" si="226"/>
        <v>1</v>
      </c>
      <c r="L1854" s="1" t="str">
        <f t="shared" si="227"/>
        <v>2024</v>
      </c>
      <c r="M1854" s="1">
        <f t="shared" si="228"/>
        <v>4</v>
      </c>
      <c r="N1854" s="10">
        <f t="shared" si="229"/>
        <v>1</v>
      </c>
    </row>
    <row r="1855" spans="1:14" x14ac:dyDescent="0.25">
      <c r="A1855" s="7">
        <v>45319</v>
      </c>
      <c r="B1855" s="1" t="s">
        <v>52</v>
      </c>
      <c r="C1855" s="1" t="str">
        <f>VLOOKUP(B1855,Datos1!$F$1:$H$52,3,FALSE)</f>
        <v>Corporation</v>
      </c>
      <c r="D1855" s="1" t="str">
        <f ca="1">VLOOKUP(IF(RANDBETWEEN(1,100)&lt;=60, 1, IF(RANDBETWEEN(1,100)&lt;=75, 2, 3)),Datos1!$B$62:$C$64,2,FALSE)</f>
        <v>Contract Manufacturing</v>
      </c>
      <c r="E1855" s="1" t="str">
        <f ca="1">VLOOKUP(IF(RANDBETWEEN(1,100)&lt;=70, 1, IF(RANDBETWEEN(1,100)&lt;=70+10, 2, IF(RANDBETWEEN(1,100)&lt;=70+10+10, 3, IF(RANDBETWEEN(1,100)&lt;=70+10+10+10, 4, 5)))),Datos1!$B$66:$C$70,2,FALSE)</f>
        <v>Overdue</v>
      </c>
      <c r="F1855" s="1" t="str">
        <f>VLOOKUP(B1855,Datos1!$F$1:$H$52,2,FALSE)</f>
        <v>Texas</v>
      </c>
      <c r="G1855" s="8">
        <f t="shared" ca="1" si="230"/>
        <v>1528624</v>
      </c>
      <c r="H1855" s="8">
        <f t="shared" ca="1" si="231"/>
        <v>580877.12</v>
      </c>
      <c r="I1855" s="9">
        <f t="shared" ca="1" si="224"/>
        <v>0.38</v>
      </c>
      <c r="J1855" s="1" t="str">
        <f t="shared" si="225"/>
        <v>January</v>
      </c>
      <c r="K1855" s="1">
        <f t="shared" si="226"/>
        <v>1</v>
      </c>
      <c r="L1855" s="1" t="str">
        <f t="shared" si="227"/>
        <v>2024</v>
      </c>
      <c r="M1855" s="1">
        <f t="shared" si="228"/>
        <v>4</v>
      </c>
      <c r="N1855" s="10">
        <f t="shared" si="229"/>
        <v>1</v>
      </c>
    </row>
    <row r="1856" spans="1:14" x14ac:dyDescent="0.25">
      <c r="A1856" s="7">
        <v>45320</v>
      </c>
      <c r="B1856" s="1" t="s">
        <v>26</v>
      </c>
      <c r="C1856" s="1" t="str">
        <f>VLOOKUP(B1856,Datos1!$F$1:$H$52,3,FALSE)</f>
        <v>Corporation</v>
      </c>
      <c r="D1856" s="1" t="str">
        <f ca="1">VLOOKUP(IF(RANDBETWEEN(1,100)&lt;=60, 1, IF(RANDBETWEEN(1,100)&lt;=75, 2, 3)),Datos1!$B$62:$C$64,2,FALSE)</f>
        <v>FMCG</v>
      </c>
      <c r="E185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56" s="1" t="str">
        <f>VLOOKUP(B1856,Datos1!$F$1:$H$52,2,FALSE)</f>
        <v>Nueva Jersey</v>
      </c>
      <c r="G1856" s="8">
        <f t="shared" ca="1" si="230"/>
        <v>1502366</v>
      </c>
      <c r="H1856" s="8">
        <f t="shared" ca="1" si="231"/>
        <v>811277.64</v>
      </c>
      <c r="I1856" s="9">
        <f t="shared" ca="1" si="224"/>
        <v>0.54</v>
      </c>
      <c r="J1856" s="1" t="str">
        <f t="shared" si="225"/>
        <v>January</v>
      </c>
      <c r="K1856" s="1">
        <f t="shared" si="226"/>
        <v>1</v>
      </c>
      <c r="L1856" s="1" t="str">
        <f t="shared" si="227"/>
        <v>2024</v>
      </c>
      <c r="M1856" s="1">
        <f t="shared" si="228"/>
        <v>5</v>
      </c>
      <c r="N1856" s="10">
        <f t="shared" si="229"/>
        <v>1</v>
      </c>
    </row>
    <row r="1857" spans="1:14" x14ac:dyDescent="0.25">
      <c r="A1857" s="7">
        <v>45321</v>
      </c>
      <c r="B1857" s="1" t="s">
        <v>51</v>
      </c>
      <c r="C1857" s="1" t="str">
        <f>VLOOKUP(B1857,Datos1!$F$1:$H$52,3,FALSE)</f>
        <v>Corporation</v>
      </c>
      <c r="D1857" s="1" t="str">
        <f ca="1">VLOOKUP(IF(RANDBETWEEN(1,100)&lt;=60, 1, IF(RANDBETWEEN(1,100)&lt;=75, 2, 3)),Datos1!$B$62:$C$64,2,FALSE)</f>
        <v>FMCG</v>
      </c>
      <c r="E1857" s="1" t="str">
        <f ca="1">VLOOKUP(IF(RANDBETWEEN(1,100)&lt;=70, 1, IF(RANDBETWEEN(1,100)&lt;=70+10, 2, IF(RANDBETWEEN(1,100)&lt;=70+10+10, 3, IF(RANDBETWEEN(1,100)&lt;=70+10+10+10, 4, 5)))),Datos1!$B$66:$C$70,2,FALSE)</f>
        <v>Paid</v>
      </c>
      <c r="F1857" s="1" t="str">
        <f>VLOOKUP(B1857,Datos1!$F$1:$H$52,2,FALSE)</f>
        <v>California</v>
      </c>
      <c r="G1857" s="8">
        <f t="shared" ca="1" si="230"/>
        <v>800904</v>
      </c>
      <c r="H1857" s="8">
        <f t="shared" ca="1" si="231"/>
        <v>408461.04</v>
      </c>
      <c r="I1857" s="9">
        <f t="shared" ca="1" si="224"/>
        <v>0.51</v>
      </c>
      <c r="J1857" s="1" t="str">
        <f t="shared" si="225"/>
        <v>January</v>
      </c>
      <c r="K1857" s="1">
        <f t="shared" si="226"/>
        <v>1</v>
      </c>
      <c r="L1857" s="1" t="str">
        <f t="shared" si="227"/>
        <v>2024</v>
      </c>
      <c r="M1857" s="1">
        <f t="shared" si="228"/>
        <v>5</v>
      </c>
      <c r="N1857" s="10">
        <f t="shared" si="229"/>
        <v>1</v>
      </c>
    </row>
    <row r="1858" spans="1:14" x14ac:dyDescent="0.25">
      <c r="A1858" s="7">
        <v>45322</v>
      </c>
      <c r="B1858" s="1" t="s">
        <v>49</v>
      </c>
      <c r="C1858" s="1" t="str">
        <f>VLOOKUP(B1858,Datos1!$F$1:$H$52,3,FALSE)</f>
        <v>Corporation</v>
      </c>
      <c r="D1858" s="1" t="str">
        <f ca="1">VLOOKUP(IF(RANDBETWEEN(1,100)&lt;=60, 1, IF(RANDBETWEEN(1,100)&lt;=75, 2, 3)),Datos1!$B$62:$C$64,2,FALSE)</f>
        <v>FMCG</v>
      </c>
      <c r="E1858" s="1" t="str">
        <f ca="1">VLOOKUP(IF(RANDBETWEEN(1,100)&lt;=70, 1, IF(RANDBETWEEN(1,100)&lt;=70+10, 2, IF(RANDBETWEEN(1,100)&lt;=70+10+10, 3, IF(RANDBETWEEN(1,100)&lt;=70+10+10+10, 4, 5)))),Datos1!$B$66:$C$70,2,FALSE)</f>
        <v>Paid</v>
      </c>
      <c r="F1858" s="1" t="str">
        <f>VLOOKUP(B1858,Datos1!$F$1:$H$52,2,FALSE)</f>
        <v>Texas</v>
      </c>
      <c r="G1858" s="8">
        <f t="shared" ca="1" si="230"/>
        <v>1244011</v>
      </c>
      <c r="H1858" s="8">
        <f t="shared" ca="1" si="231"/>
        <v>547364.84</v>
      </c>
      <c r="I1858" s="9">
        <f t="shared" ref="I1858:I1921" ca="1" si="232">IF(D1858="FMCG",(RANDBETWEEN(35,65)/100),IF(D1858="Industrial cereal products",(RANDBETWEEN(15,35)/100),(RANDBETWEEN(20,40)/100)))</f>
        <v>0.44</v>
      </c>
      <c r="J1858" s="1" t="str">
        <f t="shared" ref="J1858:J1921" si="233">IF(TEXT(A1858,"MMMM")="enero","January",IF(TEXT(A1858,"MMMM")="febrero","February",IF(TEXT(A1858,"MMMM")="marzo","March",IF(TEXT(A1858,"MMMM")="abril","April",
IF(TEXT(A1858,"MMMM")="mayo","May",IF(TEXT(A1858,"MMMM")="junio","June",IF(TEXT(A1858,"MMMM")="julio","July",IF(TEXT(A1858,"MMMM")="agosto","August",
IF(TEXT(A1858,"MMMM")="Septiembre","September",IF(TEXT(A1858,"MMMM")="Octubre","October",IF(TEXT(A1858,"MMMM")="noviembre","November","December")))))))))))</f>
        <v>January</v>
      </c>
      <c r="K1858" s="1">
        <f t="shared" ref="K1858:K1921" si="234">MONTH(A1858)</f>
        <v>1</v>
      </c>
      <c r="L1858" s="1" t="str">
        <f t="shared" ref="L1858:L1921" si="235">TEXT(A1858,"AAAA")</f>
        <v>2024</v>
      </c>
      <c r="M1858" s="1">
        <f t="shared" ref="M1858:M1921" si="236">WEEKNUM(A1858,2)</f>
        <v>5</v>
      </c>
      <c r="N1858" s="10">
        <f t="shared" ref="N1858:N1921" si="237">INT((MONTH(A1858)-1)/3)+1</f>
        <v>1</v>
      </c>
    </row>
    <row r="1859" spans="1:14" x14ac:dyDescent="0.25">
      <c r="A1859" s="7">
        <v>45323</v>
      </c>
      <c r="B1859" s="1" t="s">
        <v>57</v>
      </c>
      <c r="C1859" s="1" t="str">
        <f>VLOOKUP(B1859,Datos1!$F$1:$H$52,3,FALSE)</f>
        <v>Small business</v>
      </c>
      <c r="D1859" s="1" t="str">
        <f ca="1">VLOOKUP(IF(RANDBETWEEN(1,100)&lt;=60, 1, IF(RANDBETWEEN(1,100)&lt;=75, 2, 3)),Datos1!$B$62:$C$64,2,FALSE)</f>
        <v>FMCG</v>
      </c>
      <c r="E1859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59" s="1" t="str">
        <f>VLOOKUP(B1859,Datos1!$F$1:$H$52,2,FALSE)</f>
        <v>Florida</v>
      </c>
      <c r="G1859" s="8">
        <f t="shared" ref="G1859:G1922" ca="1" si="238">IF(C1859="Small business",RANDBETWEEN(70000,250000),IF(C1859="Medium-sized business",RANDBETWEEN(250000,500000),RANDBETWEEN(500000,1800000)))</f>
        <v>169933</v>
      </c>
      <c r="H1859" s="8">
        <f t="shared" ref="H1859:H1922" ca="1" si="239">G1859*I1859</f>
        <v>110456.45</v>
      </c>
      <c r="I1859" s="9">
        <f t="shared" ca="1" si="232"/>
        <v>0.65</v>
      </c>
      <c r="J1859" s="1" t="str">
        <f t="shared" si="233"/>
        <v>February</v>
      </c>
      <c r="K1859" s="1">
        <f t="shared" si="234"/>
        <v>2</v>
      </c>
      <c r="L1859" s="1" t="str">
        <f t="shared" si="235"/>
        <v>2024</v>
      </c>
      <c r="M1859" s="1">
        <f t="shared" si="236"/>
        <v>5</v>
      </c>
      <c r="N1859" s="10">
        <f t="shared" si="237"/>
        <v>1</v>
      </c>
    </row>
    <row r="1860" spans="1:14" x14ac:dyDescent="0.25">
      <c r="A1860" s="7">
        <v>45324</v>
      </c>
      <c r="B1860" s="1" t="s">
        <v>45</v>
      </c>
      <c r="C1860" s="1" t="str">
        <f>VLOOKUP(B1860,Datos1!$F$1:$H$52,3,FALSE)</f>
        <v>Small business</v>
      </c>
      <c r="D1860" s="1" t="str">
        <f ca="1">VLOOKUP(IF(RANDBETWEEN(1,100)&lt;=60, 1, IF(RANDBETWEEN(1,100)&lt;=75, 2, 3)),Datos1!$B$62:$C$64,2,FALSE)</f>
        <v>FMCG</v>
      </c>
      <c r="E1860" s="1" t="str">
        <f ca="1">VLOOKUP(IF(RANDBETWEEN(1,100)&lt;=70, 1, IF(RANDBETWEEN(1,100)&lt;=70+10, 2, IF(RANDBETWEEN(1,100)&lt;=70+10+10, 3, IF(RANDBETWEEN(1,100)&lt;=70+10+10+10, 4, 5)))),Datos1!$B$66:$C$70,2,FALSE)</f>
        <v>Paid</v>
      </c>
      <c r="F1860" s="1" t="str">
        <f>VLOOKUP(B1860,Datos1!$F$1:$H$52,2,FALSE)</f>
        <v>Massachusetts</v>
      </c>
      <c r="G1860" s="8">
        <f t="shared" ca="1" si="238"/>
        <v>166654</v>
      </c>
      <c r="H1860" s="8">
        <f t="shared" ca="1" si="239"/>
        <v>99992.4</v>
      </c>
      <c r="I1860" s="9">
        <f t="shared" ca="1" si="232"/>
        <v>0.6</v>
      </c>
      <c r="J1860" s="1" t="str">
        <f t="shared" si="233"/>
        <v>February</v>
      </c>
      <c r="K1860" s="1">
        <f t="shared" si="234"/>
        <v>2</v>
      </c>
      <c r="L1860" s="1" t="str">
        <f t="shared" si="235"/>
        <v>2024</v>
      </c>
      <c r="M1860" s="1">
        <f t="shared" si="236"/>
        <v>5</v>
      </c>
      <c r="N1860" s="10">
        <f t="shared" si="237"/>
        <v>1</v>
      </c>
    </row>
    <row r="1861" spans="1:14" x14ac:dyDescent="0.25">
      <c r="A1861" s="7">
        <v>45325</v>
      </c>
      <c r="B1861" s="1" t="s">
        <v>31</v>
      </c>
      <c r="C1861" s="1" t="str">
        <f>VLOOKUP(B1861,Datos1!$F$1:$H$52,3,FALSE)</f>
        <v>Small business</v>
      </c>
      <c r="D1861" s="1" t="str">
        <f ca="1">VLOOKUP(IF(RANDBETWEEN(1,100)&lt;=60, 1, IF(RANDBETWEEN(1,100)&lt;=75, 2, 3)),Datos1!$B$62:$C$64,2,FALSE)</f>
        <v>Contract Manufacturing</v>
      </c>
      <c r="E186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61" s="1" t="str">
        <f>VLOOKUP(B1861,Datos1!$F$1:$H$52,2,FALSE)</f>
        <v>Georgia</v>
      </c>
      <c r="G1861" s="8">
        <f t="shared" ca="1" si="238"/>
        <v>158197</v>
      </c>
      <c r="H1861" s="8">
        <f t="shared" ca="1" si="239"/>
        <v>60114.86</v>
      </c>
      <c r="I1861" s="9">
        <f t="shared" ca="1" si="232"/>
        <v>0.38</v>
      </c>
      <c r="J1861" s="1" t="str">
        <f t="shared" si="233"/>
        <v>February</v>
      </c>
      <c r="K1861" s="1">
        <f t="shared" si="234"/>
        <v>2</v>
      </c>
      <c r="L1861" s="1" t="str">
        <f t="shared" si="235"/>
        <v>2024</v>
      </c>
      <c r="M1861" s="1">
        <f t="shared" si="236"/>
        <v>5</v>
      </c>
      <c r="N1861" s="10">
        <f t="shared" si="237"/>
        <v>1</v>
      </c>
    </row>
    <row r="1862" spans="1:14" x14ac:dyDescent="0.25">
      <c r="A1862" s="7">
        <v>45326</v>
      </c>
      <c r="B1862" s="1" t="s">
        <v>47</v>
      </c>
      <c r="C1862" s="1" t="str">
        <f>VLOOKUP(B1862,Datos1!$F$1:$H$52,3,FALSE)</f>
        <v>Medium-sized business</v>
      </c>
      <c r="D1862" s="1" t="str">
        <f ca="1">VLOOKUP(IF(RANDBETWEEN(1,100)&lt;=60, 1, IF(RANDBETWEEN(1,100)&lt;=75, 2, 3)),Datos1!$B$62:$C$64,2,FALSE)</f>
        <v>FMCG</v>
      </c>
      <c r="E1862" s="1" t="str">
        <f ca="1">VLOOKUP(IF(RANDBETWEEN(1,100)&lt;=70, 1, IF(RANDBETWEEN(1,100)&lt;=70+10, 2, IF(RANDBETWEEN(1,100)&lt;=70+10+10, 3, IF(RANDBETWEEN(1,100)&lt;=70+10+10+10, 4, 5)))),Datos1!$B$66:$C$70,2,FALSE)</f>
        <v>Paid</v>
      </c>
      <c r="F1862" s="1" t="str">
        <f>VLOOKUP(B1862,Datos1!$F$1:$H$52,2,FALSE)</f>
        <v>Misuri</v>
      </c>
      <c r="G1862" s="8">
        <f t="shared" ca="1" si="238"/>
        <v>473761</v>
      </c>
      <c r="H1862" s="8">
        <f t="shared" ca="1" si="239"/>
        <v>203717.23</v>
      </c>
      <c r="I1862" s="9">
        <f t="shared" ca="1" si="232"/>
        <v>0.43</v>
      </c>
      <c r="J1862" s="1" t="str">
        <f t="shared" si="233"/>
        <v>February</v>
      </c>
      <c r="K1862" s="1">
        <f t="shared" si="234"/>
        <v>2</v>
      </c>
      <c r="L1862" s="1" t="str">
        <f t="shared" si="235"/>
        <v>2024</v>
      </c>
      <c r="M1862" s="1">
        <f t="shared" si="236"/>
        <v>5</v>
      </c>
      <c r="N1862" s="10">
        <f t="shared" si="237"/>
        <v>1</v>
      </c>
    </row>
    <row r="1863" spans="1:14" x14ac:dyDescent="0.25">
      <c r="A1863" s="7">
        <v>45327</v>
      </c>
      <c r="B1863" s="1" t="s">
        <v>44</v>
      </c>
      <c r="C1863" s="1" t="str">
        <f>VLOOKUP(B1863,Datos1!$F$1:$H$52,3,FALSE)</f>
        <v>Corporation</v>
      </c>
      <c r="D1863" s="1" t="str">
        <f ca="1">VLOOKUP(IF(RANDBETWEEN(1,100)&lt;=60, 1, IF(RANDBETWEEN(1,100)&lt;=75, 2, 3)),Datos1!$B$62:$C$64,2,FALSE)</f>
        <v>Industrial cereal products</v>
      </c>
      <c r="E1863" s="1" t="str">
        <f ca="1">VLOOKUP(IF(RANDBETWEEN(1,100)&lt;=70, 1, IF(RANDBETWEEN(1,100)&lt;=70+10, 2, IF(RANDBETWEEN(1,100)&lt;=70+10+10, 3, IF(RANDBETWEEN(1,100)&lt;=70+10+10+10, 4, 5)))),Datos1!$B$66:$C$70,2,FALSE)</f>
        <v>Paid</v>
      </c>
      <c r="F1863" s="1" t="str">
        <f>VLOOKUP(B1863,Datos1!$F$1:$H$52,2,FALSE)</f>
        <v>Arizona</v>
      </c>
      <c r="G1863" s="8">
        <f t="shared" ca="1" si="238"/>
        <v>1584747</v>
      </c>
      <c r="H1863" s="8">
        <f t="shared" ca="1" si="239"/>
        <v>285254.45999999996</v>
      </c>
      <c r="I1863" s="9">
        <f t="shared" ca="1" si="232"/>
        <v>0.18</v>
      </c>
      <c r="J1863" s="1" t="str">
        <f t="shared" si="233"/>
        <v>February</v>
      </c>
      <c r="K1863" s="1">
        <f t="shared" si="234"/>
        <v>2</v>
      </c>
      <c r="L1863" s="1" t="str">
        <f t="shared" si="235"/>
        <v>2024</v>
      </c>
      <c r="M1863" s="1">
        <f t="shared" si="236"/>
        <v>6</v>
      </c>
      <c r="N1863" s="10">
        <f t="shared" si="237"/>
        <v>1</v>
      </c>
    </row>
    <row r="1864" spans="1:14" x14ac:dyDescent="0.25">
      <c r="A1864" s="7">
        <v>45328</v>
      </c>
      <c r="B1864" s="1" t="s">
        <v>62</v>
      </c>
      <c r="C1864" s="1" t="str">
        <f>VLOOKUP(B1864,Datos1!$F$1:$H$52,3,FALSE)</f>
        <v>Corporation</v>
      </c>
      <c r="D1864" s="1" t="str">
        <f ca="1">VLOOKUP(IF(RANDBETWEEN(1,100)&lt;=60, 1, IF(RANDBETWEEN(1,100)&lt;=75, 2, 3)),Datos1!$B$62:$C$64,2,FALSE)</f>
        <v>FMCG</v>
      </c>
      <c r="E1864" s="1" t="str">
        <f ca="1">VLOOKUP(IF(RANDBETWEEN(1,100)&lt;=70, 1, IF(RANDBETWEEN(1,100)&lt;=70+10, 2, IF(RANDBETWEEN(1,100)&lt;=70+10+10, 3, IF(RANDBETWEEN(1,100)&lt;=70+10+10+10, 4, 5)))),Datos1!$B$66:$C$70,2,FALSE)</f>
        <v>Paid</v>
      </c>
      <c r="F1864" s="1" t="str">
        <f>VLOOKUP(B1864,Datos1!$F$1:$H$52,2,FALSE)</f>
        <v>Arizona</v>
      </c>
      <c r="G1864" s="8">
        <f t="shared" ca="1" si="238"/>
        <v>728012</v>
      </c>
      <c r="H1864" s="8">
        <f t="shared" ca="1" si="239"/>
        <v>407686.72000000003</v>
      </c>
      <c r="I1864" s="9">
        <f t="shared" ca="1" si="232"/>
        <v>0.56000000000000005</v>
      </c>
      <c r="J1864" s="1" t="str">
        <f t="shared" si="233"/>
        <v>February</v>
      </c>
      <c r="K1864" s="1">
        <f t="shared" si="234"/>
        <v>2</v>
      </c>
      <c r="L1864" s="1" t="str">
        <f t="shared" si="235"/>
        <v>2024</v>
      </c>
      <c r="M1864" s="1">
        <f t="shared" si="236"/>
        <v>6</v>
      </c>
      <c r="N1864" s="10">
        <f t="shared" si="237"/>
        <v>1</v>
      </c>
    </row>
    <row r="1865" spans="1:14" x14ac:dyDescent="0.25">
      <c r="A1865" s="7">
        <v>45329</v>
      </c>
      <c r="B1865" s="1" t="s">
        <v>31</v>
      </c>
      <c r="C1865" s="1" t="str">
        <f>VLOOKUP(B1865,Datos1!$F$1:$H$52,3,FALSE)</f>
        <v>Small business</v>
      </c>
      <c r="D1865" s="1" t="str">
        <f ca="1">VLOOKUP(IF(RANDBETWEEN(1,100)&lt;=60, 1, IF(RANDBETWEEN(1,100)&lt;=75, 2, 3)),Datos1!$B$62:$C$64,2,FALSE)</f>
        <v>Contract Manufacturing</v>
      </c>
      <c r="E186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65" s="1" t="str">
        <f>VLOOKUP(B1865,Datos1!$F$1:$H$52,2,FALSE)</f>
        <v>Georgia</v>
      </c>
      <c r="G1865" s="8">
        <f t="shared" ca="1" si="238"/>
        <v>215702</v>
      </c>
      <c r="H1865" s="8">
        <f t="shared" ca="1" si="239"/>
        <v>81966.759999999995</v>
      </c>
      <c r="I1865" s="9">
        <f t="shared" ca="1" si="232"/>
        <v>0.38</v>
      </c>
      <c r="J1865" s="1" t="str">
        <f t="shared" si="233"/>
        <v>February</v>
      </c>
      <c r="K1865" s="1">
        <f t="shared" si="234"/>
        <v>2</v>
      </c>
      <c r="L1865" s="1" t="str">
        <f t="shared" si="235"/>
        <v>2024</v>
      </c>
      <c r="M1865" s="1">
        <f t="shared" si="236"/>
        <v>6</v>
      </c>
      <c r="N1865" s="10">
        <f t="shared" si="237"/>
        <v>1</v>
      </c>
    </row>
    <row r="1866" spans="1:14" x14ac:dyDescent="0.25">
      <c r="A1866" s="7">
        <v>45330</v>
      </c>
      <c r="B1866" s="1" t="s">
        <v>33</v>
      </c>
      <c r="C1866" s="1" t="str">
        <f>VLOOKUP(B1866,Datos1!$F$1:$H$52,3,FALSE)</f>
        <v>Corporation</v>
      </c>
      <c r="D1866" s="1" t="str">
        <f ca="1">VLOOKUP(IF(RANDBETWEEN(1,100)&lt;=60, 1, IF(RANDBETWEEN(1,100)&lt;=75, 2, 3)),Datos1!$B$62:$C$64,2,FALSE)</f>
        <v>Contract Manufacturing</v>
      </c>
      <c r="E1866" s="1" t="str">
        <f ca="1">VLOOKUP(IF(RANDBETWEEN(1,100)&lt;=70, 1, IF(RANDBETWEEN(1,100)&lt;=70+10, 2, IF(RANDBETWEEN(1,100)&lt;=70+10+10, 3, IF(RANDBETWEEN(1,100)&lt;=70+10+10+10, 4, 5)))),Datos1!$B$66:$C$70,2,FALSE)</f>
        <v>Paid</v>
      </c>
      <c r="F1866" s="1" t="str">
        <f>VLOOKUP(B1866,Datos1!$F$1:$H$52,2,FALSE)</f>
        <v>Tennessee</v>
      </c>
      <c r="G1866" s="8">
        <f t="shared" ca="1" si="238"/>
        <v>1365691</v>
      </c>
      <c r="H1866" s="8">
        <f t="shared" ca="1" si="239"/>
        <v>355079.66000000003</v>
      </c>
      <c r="I1866" s="9">
        <f t="shared" ca="1" si="232"/>
        <v>0.26</v>
      </c>
      <c r="J1866" s="1" t="str">
        <f t="shared" si="233"/>
        <v>February</v>
      </c>
      <c r="K1866" s="1">
        <f t="shared" si="234"/>
        <v>2</v>
      </c>
      <c r="L1866" s="1" t="str">
        <f t="shared" si="235"/>
        <v>2024</v>
      </c>
      <c r="M1866" s="1">
        <f t="shared" si="236"/>
        <v>6</v>
      </c>
      <c r="N1866" s="10">
        <f t="shared" si="237"/>
        <v>1</v>
      </c>
    </row>
    <row r="1867" spans="1:14" x14ac:dyDescent="0.25">
      <c r="A1867" s="7">
        <v>45331</v>
      </c>
      <c r="B1867" s="1" t="s">
        <v>46</v>
      </c>
      <c r="C1867" s="1" t="str">
        <f>VLOOKUP(B1867,Datos1!$F$1:$H$52,3,FALSE)</f>
        <v>Corporation</v>
      </c>
      <c r="D1867" s="1" t="str">
        <f ca="1">VLOOKUP(IF(RANDBETWEEN(1,100)&lt;=60, 1, IF(RANDBETWEEN(1,100)&lt;=75, 2, 3)),Datos1!$B$62:$C$64,2,FALSE)</f>
        <v>FMCG</v>
      </c>
      <c r="E1867" s="1" t="str">
        <f ca="1">VLOOKUP(IF(RANDBETWEEN(1,100)&lt;=70, 1, IF(RANDBETWEEN(1,100)&lt;=70+10, 2, IF(RANDBETWEEN(1,100)&lt;=70+10+10, 3, IF(RANDBETWEEN(1,100)&lt;=70+10+10+10, 4, 5)))),Datos1!$B$66:$C$70,2,FALSE)</f>
        <v>Paid</v>
      </c>
      <c r="F1867" s="1" t="str">
        <f>VLOOKUP(B1867,Datos1!$F$1:$H$52,2,FALSE)</f>
        <v>Tennessee</v>
      </c>
      <c r="G1867" s="8">
        <f t="shared" ca="1" si="238"/>
        <v>1164925</v>
      </c>
      <c r="H1867" s="8">
        <f t="shared" ca="1" si="239"/>
        <v>465970</v>
      </c>
      <c r="I1867" s="9">
        <f t="shared" ca="1" si="232"/>
        <v>0.4</v>
      </c>
      <c r="J1867" s="1" t="str">
        <f t="shared" si="233"/>
        <v>February</v>
      </c>
      <c r="K1867" s="1">
        <f t="shared" si="234"/>
        <v>2</v>
      </c>
      <c r="L1867" s="1" t="str">
        <f t="shared" si="235"/>
        <v>2024</v>
      </c>
      <c r="M1867" s="1">
        <f t="shared" si="236"/>
        <v>6</v>
      </c>
      <c r="N1867" s="10">
        <f t="shared" si="237"/>
        <v>1</v>
      </c>
    </row>
    <row r="1868" spans="1:14" x14ac:dyDescent="0.25">
      <c r="A1868" s="7">
        <v>45332</v>
      </c>
      <c r="B1868" s="1" t="s">
        <v>27</v>
      </c>
      <c r="C1868" s="1" t="str">
        <f>VLOOKUP(B1868,Datos1!$F$1:$H$52,3,FALSE)</f>
        <v>Corporation</v>
      </c>
      <c r="D1868" s="1" t="str">
        <f ca="1">VLOOKUP(IF(RANDBETWEEN(1,100)&lt;=60, 1, IF(RANDBETWEEN(1,100)&lt;=75, 2, 3)),Datos1!$B$62:$C$64,2,FALSE)</f>
        <v>Industrial cereal products</v>
      </c>
      <c r="E1868" s="1" t="str">
        <f ca="1">VLOOKUP(IF(RANDBETWEEN(1,100)&lt;=70, 1, IF(RANDBETWEEN(1,100)&lt;=70+10, 2, IF(RANDBETWEEN(1,100)&lt;=70+10+10, 3, IF(RANDBETWEEN(1,100)&lt;=70+10+10+10, 4, 5)))),Datos1!$B$66:$C$70,2,FALSE)</f>
        <v>Paid</v>
      </c>
      <c r="F1868" s="1" t="str">
        <f>VLOOKUP(B1868,Datos1!$F$1:$H$52,2,FALSE)</f>
        <v>Virginia</v>
      </c>
      <c r="G1868" s="8">
        <f t="shared" ca="1" si="238"/>
        <v>596570</v>
      </c>
      <c r="H1868" s="8">
        <f t="shared" ca="1" si="239"/>
        <v>184936.7</v>
      </c>
      <c r="I1868" s="9">
        <f t="shared" ca="1" si="232"/>
        <v>0.31</v>
      </c>
      <c r="J1868" s="1" t="str">
        <f t="shared" si="233"/>
        <v>February</v>
      </c>
      <c r="K1868" s="1">
        <f t="shared" si="234"/>
        <v>2</v>
      </c>
      <c r="L1868" s="1" t="str">
        <f t="shared" si="235"/>
        <v>2024</v>
      </c>
      <c r="M1868" s="1">
        <f t="shared" si="236"/>
        <v>6</v>
      </c>
      <c r="N1868" s="10">
        <f t="shared" si="237"/>
        <v>1</v>
      </c>
    </row>
    <row r="1869" spans="1:14" x14ac:dyDescent="0.25">
      <c r="A1869" s="7">
        <v>45333</v>
      </c>
      <c r="B1869" s="1" t="s">
        <v>47</v>
      </c>
      <c r="C1869" s="1" t="str">
        <f>VLOOKUP(B1869,Datos1!$F$1:$H$52,3,FALSE)</f>
        <v>Medium-sized business</v>
      </c>
      <c r="D1869" s="1" t="str">
        <f ca="1">VLOOKUP(IF(RANDBETWEEN(1,100)&lt;=60, 1, IF(RANDBETWEEN(1,100)&lt;=75, 2, 3)),Datos1!$B$62:$C$64,2,FALSE)</f>
        <v>FMCG</v>
      </c>
      <c r="E1869" s="1" t="str">
        <f ca="1">VLOOKUP(IF(RANDBETWEEN(1,100)&lt;=70, 1, IF(RANDBETWEEN(1,100)&lt;=70+10, 2, IF(RANDBETWEEN(1,100)&lt;=70+10+10, 3, IF(RANDBETWEEN(1,100)&lt;=70+10+10+10, 4, 5)))),Datos1!$B$66:$C$70,2,FALSE)</f>
        <v>Paid</v>
      </c>
      <c r="F1869" s="1" t="str">
        <f>VLOOKUP(B1869,Datos1!$F$1:$H$52,2,FALSE)</f>
        <v>Misuri</v>
      </c>
      <c r="G1869" s="8">
        <f t="shared" ca="1" si="238"/>
        <v>385651</v>
      </c>
      <c r="H1869" s="8">
        <f t="shared" ca="1" si="239"/>
        <v>146547.38</v>
      </c>
      <c r="I1869" s="9">
        <f t="shared" ca="1" si="232"/>
        <v>0.38</v>
      </c>
      <c r="J1869" s="1" t="str">
        <f t="shared" si="233"/>
        <v>February</v>
      </c>
      <c r="K1869" s="1">
        <f t="shared" si="234"/>
        <v>2</v>
      </c>
      <c r="L1869" s="1" t="str">
        <f t="shared" si="235"/>
        <v>2024</v>
      </c>
      <c r="M1869" s="1">
        <f t="shared" si="236"/>
        <v>6</v>
      </c>
      <c r="N1869" s="10">
        <f t="shared" si="237"/>
        <v>1</v>
      </c>
    </row>
    <row r="1870" spans="1:14" x14ac:dyDescent="0.25">
      <c r="A1870" s="7">
        <v>45334</v>
      </c>
      <c r="B1870" s="1" t="s">
        <v>29</v>
      </c>
      <c r="C1870" s="1" t="str">
        <f>VLOOKUP(B1870,Datos1!$F$1:$H$52,3,FALSE)</f>
        <v>Corporation</v>
      </c>
      <c r="D1870" s="1" t="str">
        <f ca="1">VLOOKUP(IF(RANDBETWEEN(1,100)&lt;=60, 1, IF(RANDBETWEEN(1,100)&lt;=75, 2, 3)),Datos1!$B$62:$C$64,2,FALSE)</f>
        <v>Contract Manufacturing</v>
      </c>
      <c r="E1870" s="1" t="str">
        <f ca="1">VLOOKUP(IF(RANDBETWEEN(1,100)&lt;=70, 1, IF(RANDBETWEEN(1,100)&lt;=70+10, 2, IF(RANDBETWEEN(1,100)&lt;=70+10+10, 3, IF(RANDBETWEEN(1,100)&lt;=70+10+10+10, 4, 5)))),Datos1!$B$66:$C$70,2,FALSE)</f>
        <v>Paid</v>
      </c>
      <c r="F1870" s="1" t="str">
        <f>VLOOKUP(B1870,Datos1!$F$1:$H$52,2,FALSE)</f>
        <v>Florida</v>
      </c>
      <c r="G1870" s="8">
        <f t="shared" ca="1" si="238"/>
        <v>1419020</v>
      </c>
      <c r="H1870" s="8">
        <f t="shared" ca="1" si="239"/>
        <v>510847.19999999995</v>
      </c>
      <c r="I1870" s="9">
        <f t="shared" ca="1" si="232"/>
        <v>0.36</v>
      </c>
      <c r="J1870" s="1" t="str">
        <f t="shared" si="233"/>
        <v>February</v>
      </c>
      <c r="K1870" s="1">
        <f t="shared" si="234"/>
        <v>2</v>
      </c>
      <c r="L1870" s="1" t="str">
        <f t="shared" si="235"/>
        <v>2024</v>
      </c>
      <c r="M1870" s="1">
        <f t="shared" si="236"/>
        <v>7</v>
      </c>
      <c r="N1870" s="10">
        <f t="shared" si="237"/>
        <v>1</v>
      </c>
    </row>
    <row r="1871" spans="1:14" x14ac:dyDescent="0.25">
      <c r="A1871" s="7">
        <v>45335</v>
      </c>
      <c r="B1871" s="1" t="s">
        <v>26</v>
      </c>
      <c r="C1871" s="1" t="str">
        <f>VLOOKUP(B1871,Datos1!$F$1:$H$52,3,FALSE)</f>
        <v>Corporation</v>
      </c>
      <c r="D1871" s="1" t="str">
        <f ca="1">VLOOKUP(IF(RANDBETWEEN(1,100)&lt;=60, 1, IF(RANDBETWEEN(1,100)&lt;=75, 2, 3)),Datos1!$B$62:$C$64,2,FALSE)</f>
        <v>Contract Manufacturing</v>
      </c>
      <c r="E187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71" s="1" t="str">
        <f>VLOOKUP(B1871,Datos1!$F$1:$H$52,2,FALSE)</f>
        <v>Nueva Jersey</v>
      </c>
      <c r="G1871" s="8">
        <f t="shared" ca="1" si="238"/>
        <v>847605</v>
      </c>
      <c r="H1871" s="8">
        <f t="shared" ca="1" si="239"/>
        <v>254281.5</v>
      </c>
      <c r="I1871" s="9">
        <f t="shared" ca="1" si="232"/>
        <v>0.3</v>
      </c>
      <c r="J1871" s="1" t="str">
        <f t="shared" si="233"/>
        <v>February</v>
      </c>
      <c r="K1871" s="1">
        <f t="shared" si="234"/>
        <v>2</v>
      </c>
      <c r="L1871" s="1" t="str">
        <f t="shared" si="235"/>
        <v>2024</v>
      </c>
      <c r="M1871" s="1">
        <f t="shared" si="236"/>
        <v>7</v>
      </c>
      <c r="N1871" s="10">
        <f t="shared" si="237"/>
        <v>1</v>
      </c>
    </row>
    <row r="1872" spans="1:14" x14ac:dyDescent="0.25">
      <c r="A1872" s="7">
        <v>45336</v>
      </c>
      <c r="B1872" s="1" t="s">
        <v>15</v>
      </c>
      <c r="C1872" s="1" t="str">
        <f>VLOOKUP(B1872,Datos1!$F$1:$H$52,3,FALSE)</f>
        <v>Medium-sized business</v>
      </c>
      <c r="D1872" s="1" t="str">
        <f ca="1">VLOOKUP(IF(RANDBETWEEN(1,100)&lt;=60, 1, IF(RANDBETWEEN(1,100)&lt;=75, 2, 3)),Datos1!$B$62:$C$64,2,FALSE)</f>
        <v>FMCG</v>
      </c>
      <c r="E1872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72" s="1" t="str">
        <f>VLOOKUP(B1872,Datos1!$F$1:$H$52,2,FALSE)</f>
        <v>Míchigan</v>
      </c>
      <c r="G1872" s="8">
        <f t="shared" ca="1" si="238"/>
        <v>279488</v>
      </c>
      <c r="H1872" s="8">
        <f t="shared" ca="1" si="239"/>
        <v>153718.40000000002</v>
      </c>
      <c r="I1872" s="9">
        <f t="shared" ca="1" si="232"/>
        <v>0.55000000000000004</v>
      </c>
      <c r="J1872" s="1" t="str">
        <f t="shared" si="233"/>
        <v>February</v>
      </c>
      <c r="K1872" s="1">
        <f t="shared" si="234"/>
        <v>2</v>
      </c>
      <c r="L1872" s="1" t="str">
        <f t="shared" si="235"/>
        <v>2024</v>
      </c>
      <c r="M1872" s="1">
        <f t="shared" si="236"/>
        <v>7</v>
      </c>
      <c r="N1872" s="10">
        <f t="shared" si="237"/>
        <v>1</v>
      </c>
    </row>
    <row r="1873" spans="1:14" x14ac:dyDescent="0.25">
      <c r="A1873" s="7">
        <v>45337</v>
      </c>
      <c r="B1873" s="1" t="s">
        <v>39</v>
      </c>
      <c r="C1873" s="1" t="str">
        <f>VLOOKUP(B1873,Datos1!$F$1:$H$52,3,FALSE)</f>
        <v>Corporation</v>
      </c>
      <c r="D1873" s="1" t="str">
        <f ca="1">VLOOKUP(IF(RANDBETWEEN(1,100)&lt;=60, 1, IF(RANDBETWEEN(1,100)&lt;=75, 2, 3)),Datos1!$B$62:$C$64,2,FALSE)</f>
        <v>FMCG</v>
      </c>
      <c r="E187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73" s="1" t="str">
        <f>VLOOKUP(B1873,Datos1!$F$1:$H$52,2,FALSE)</f>
        <v>Misuri</v>
      </c>
      <c r="G1873" s="8">
        <f t="shared" ca="1" si="238"/>
        <v>1218012</v>
      </c>
      <c r="H1873" s="8">
        <f t="shared" ca="1" si="239"/>
        <v>730807.2</v>
      </c>
      <c r="I1873" s="9">
        <f t="shared" ca="1" si="232"/>
        <v>0.6</v>
      </c>
      <c r="J1873" s="1" t="str">
        <f t="shared" si="233"/>
        <v>February</v>
      </c>
      <c r="K1873" s="1">
        <f t="shared" si="234"/>
        <v>2</v>
      </c>
      <c r="L1873" s="1" t="str">
        <f t="shared" si="235"/>
        <v>2024</v>
      </c>
      <c r="M1873" s="1">
        <f t="shared" si="236"/>
        <v>7</v>
      </c>
      <c r="N1873" s="10">
        <f t="shared" si="237"/>
        <v>1</v>
      </c>
    </row>
    <row r="1874" spans="1:14" x14ac:dyDescent="0.25">
      <c r="A1874" s="7">
        <v>45338</v>
      </c>
      <c r="B1874" s="1" t="s">
        <v>53</v>
      </c>
      <c r="C1874" s="1" t="str">
        <f>VLOOKUP(B1874,Datos1!$F$1:$H$52,3,FALSE)</f>
        <v>Medium-sized business</v>
      </c>
      <c r="D1874" s="1" t="str">
        <f ca="1">VLOOKUP(IF(RANDBETWEEN(1,100)&lt;=60, 1, IF(RANDBETWEEN(1,100)&lt;=75, 2, 3)),Datos1!$B$62:$C$64,2,FALSE)</f>
        <v>FMCG</v>
      </c>
      <c r="E187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874" s="1" t="str">
        <f>VLOOKUP(B1874,Datos1!$F$1:$H$52,2,FALSE)</f>
        <v>Florida</v>
      </c>
      <c r="G1874" s="8">
        <f t="shared" ca="1" si="238"/>
        <v>255311</v>
      </c>
      <c r="H1874" s="8">
        <f t="shared" ca="1" si="239"/>
        <v>119996.17</v>
      </c>
      <c r="I1874" s="9">
        <f t="shared" ca="1" si="232"/>
        <v>0.47</v>
      </c>
      <c r="J1874" s="1" t="str">
        <f t="shared" si="233"/>
        <v>February</v>
      </c>
      <c r="K1874" s="1">
        <f t="shared" si="234"/>
        <v>2</v>
      </c>
      <c r="L1874" s="1" t="str">
        <f t="shared" si="235"/>
        <v>2024</v>
      </c>
      <c r="M1874" s="1">
        <f t="shared" si="236"/>
        <v>7</v>
      </c>
      <c r="N1874" s="10">
        <f t="shared" si="237"/>
        <v>1</v>
      </c>
    </row>
    <row r="1875" spans="1:14" x14ac:dyDescent="0.25">
      <c r="A1875" s="7">
        <v>45339</v>
      </c>
      <c r="B1875" s="1" t="s">
        <v>57</v>
      </c>
      <c r="C1875" s="1" t="str">
        <f>VLOOKUP(B1875,Datos1!$F$1:$H$52,3,FALSE)</f>
        <v>Small business</v>
      </c>
      <c r="D1875" s="1" t="str">
        <f ca="1">VLOOKUP(IF(RANDBETWEEN(1,100)&lt;=60, 1, IF(RANDBETWEEN(1,100)&lt;=75, 2, 3)),Datos1!$B$62:$C$64,2,FALSE)</f>
        <v>Contract Manufacturing</v>
      </c>
      <c r="E187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75" s="1" t="str">
        <f>VLOOKUP(B1875,Datos1!$F$1:$H$52,2,FALSE)</f>
        <v>Florida</v>
      </c>
      <c r="G1875" s="8">
        <f t="shared" ca="1" si="238"/>
        <v>182469</v>
      </c>
      <c r="H1875" s="8">
        <f t="shared" ca="1" si="239"/>
        <v>58390.080000000002</v>
      </c>
      <c r="I1875" s="9">
        <f t="shared" ca="1" si="232"/>
        <v>0.32</v>
      </c>
      <c r="J1875" s="1" t="str">
        <f t="shared" si="233"/>
        <v>February</v>
      </c>
      <c r="K1875" s="1">
        <f t="shared" si="234"/>
        <v>2</v>
      </c>
      <c r="L1875" s="1" t="str">
        <f t="shared" si="235"/>
        <v>2024</v>
      </c>
      <c r="M1875" s="1">
        <f t="shared" si="236"/>
        <v>7</v>
      </c>
      <c r="N1875" s="10">
        <f t="shared" si="237"/>
        <v>1</v>
      </c>
    </row>
    <row r="1876" spans="1:14" x14ac:dyDescent="0.25">
      <c r="A1876" s="7">
        <v>45340</v>
      </c>
      <c r="B1876" s="1" t="s">
        <v>47</v>
      </c>
      <c r="C1876" s="1" t="str">
        <f>VLOOKUP(B1876,Datos1!$F$1:$H$52,3,FALSE)</f>
        <v>Medium-sized business</v>
      </c>
      <c r="D1876" s="1" t="str">
        <f ca="1">VLOOKUP(IF(RANDBETWEEN(1,100)&lt;=60, 1, IF(RANDBETWEEN(1,100)&lt;=75, 2, 3)),Datos1!$B$62:$C$64,2,FALSE)</f>
        <v>FMCG</v>
      </c>
      <c r="E1876" s="1" t="str">
        <f ca="1">VLOOKUP(IF(RANDBETWEEN(1,100)&lt;=70, 1, IF(RANDBETWEEN(1,100)&lt;=70+10, 2, IF(RANDBETWEEN(1,100)&lt;=70+10+10, 3, IF(RANDBETWEEN(1,100)&lt;=70+10+10+10, 4, 5)))),Datos1!$B$66:$C$70,2,FALSE)</f>
        <v>Paid</v>
      </c>
      <c r="F1876" s="1" t="str">
        <f>VLOOKUP(B1876,Datos1!$F$1:$H$52,2,FALSE)</f>
        <v>Misuri</v>
      </c>
      <c r="G1876" s="8">
        <f t="shared" ca="1" si="238"/>
        <v>466357</v>
      </c>
      <c r="H1876" s="8">
        <f t="shared" ca="1" si="239"/>
        <v>265823.49</v>
      </c>
      <c r="I1876" s="9">
        <f t="shared" ca="1" si="232"/>
        <v>0.56999999999999995</v>
      </c>
      <c r="J1876" s="1" t="str">
        <f t="shared" si="233"/>
        <v>February</v>
      </c>
      <c r="K1876" s="1">
        <f t="shared" si="234"/>
        <v>2</v>
      </c>
      <c r="L1876" s="1" t="str">
        <f t="shared" si="235"/>
        <v>2024</v>
      </c>
      <c r="M1876" s="1">
        <f t="shared" si="236"/>
        <v>7</v>
      </c>
      <c r="N1876" s="10">
        <f t="shared" si="237"/>
        <v>1</v>
      </c>
    </row>
    <row r="1877" spans="1:14" x14ac:dyDescent="0.25">
      <c r="A1877" s="7">
        <v>45341</v>
      </c>
      <c r="B1877" s="1" t="s">
        <v>52</v>
      </c>
      <c r="C1877" s="1" t="str">
        <f>VLOOKUP(B1877,Datos1!$F$1:$H$52,3,FALSE)</f>
        <v>Corporation</v>
      </c>
      <c r="D1877" s="1" t="str">
        <f ca="1">VLOOKUP(IF(RANDBETWEEN(1,100)&lt;=60, 1, IF(RANDBETWEEN(1,100)&lt;=75, 2, 3)),Datos1!$B$62:$C$64,2,FALSE)</f>
        <v>FMCG</v>
      </c>
      <c r="E1877" s="1" t="str">
        <f ca="1">VLOOKUP(IF(RANDBETWEEN(1,100)&lt;=70, 1, IF(RANDBETWEEN(1,100)&lt;=70+10, 2, IF(RANDBETWEEN(1,100)&lt;=70+10+10, 3, IF(RANDBETWEEN(1,100)&lt;=70+10+10+10, 4, 5)))),Datos1!$B$66:$C$70,2,FALSE)</f>
        <v>Paid</v>
      </c>
      <c r="F1877" s="1" t="str">
        <f>VLOOKUP(B1877,Datos1!$F$1:$H$52,2,FALSE)</f>
        <v>Texas</v>
      </c>
      <c r="G1877" s="8">
        <f t="shared" ca="1" si="238"/>
        <v>1675358</v>
      </c>
      <c r="H1877" s="8">
        <f t="shared" ca="1" si="239"/>
        <v>804171.84</v>
      </c>
      <c r="I1877" s="9">
        <f t="shared" ca="1" si="232"/>
        <v>0.48</v>
      </c>
      <c r="J1877" s="1" t="str">
        <f t="shared" si="233"/>
        <v>February</v>
      </c>
      <c r="K1877" s="1">
        <f t="shared" si="234"/>
        <v>2</v>
      </c>
      <c r="L1877" s="1" t="str">
        <f t="shared" si="235"/>
        <v>2024</v>
      </c>
      <c r="M1877" s="1">
        <f t="shared" si="236"/>
        <v>8</v>
      </c>
      <c r="N1877" s="10">
        <f t="shared" si="237"/>
        <v>1</v>
      </c>
    </row>
    <row r="1878" spans="1:14" x14ac:dyDescent="0.25">
      <c r="A1878" s="7">
        <v>45342</v>
      </c>
      <c r="B1878" s="1" t="s">
        <v>57</v>
      </c>
      <c r="C1878" s="1" t="str">
        <f>VLOOKUP(B1878,Datos1!$F$1:$H$52,3,FALSE)</f>
        <v>Small business</v>
      </c>
      <c r="D1878" s="1" t="str">
        <f ca="1">VLOOKUP(IF(RANDBETWEEN(1,100)&lt;=60, 1, IF(RANDBETWEEN(1,100)&lt;=75, 2, 3)),Datos1!$B$62:$C$64,2,FALSE)</f>
        <v>FMCG</v>
      </c>
      <c r="E1878" s="1" t="str">
        <f ca="1">VLOOKUP(IF(RANDBETWEEN(1,100)&lt;=70, 1, IF(RANDBETWEEN(1,100)&lt;=70+10, 2, IF(RANDBETWEEN(1,100)&lt;=70+10+10, 3, IF(RANDBETWEEN(1,100)&lt;=70+10+10+10, 4, 5)))),Datos1!$B$66:$C$70,2,FALSE)</f>
        <v>Paid</v>
      </c>
      <c r="F1878" s="1" t="str">
        <f>VLOOKUP(B1878,Datos1!$F$1:$H$52,2,FALSE)</f>
        <v>Florida</v>
      </c>
      <c r="G1878" s="8">
        <f t="shared" ca="1" si="238"/>
        <v>99148</v>
      </c>
      <c r="H1878" s="8">
        <f t="shared" ca="1" si="239"/>
        <v>60480.28</v>
      </c>
      <c r="I1878" s="9">
        <f t="shared" ca="1" si="232"/>
        <v>0.61</v>
      </c>
      <c r="J1878" s="1" t="str">
        <f t="shared" si="233"/>
        <v>February</v>
      </c>
      <c r="K1878" s="1">
        <f t="shared" si="234"/>
        <v>2</v>
      </c>
      <c r="L1878" s="1" t="str">
        <f t="shared" si="235"/>
        <v>2024</v>
      </c>
      <c r="M1878" s="1">
        <f t="shared" si="236"/>
        <v>8</v>
      </c>
      <c r="N1878" s="10">
        <f t="shared" si="237"/>
        <v>1</v>
      </c>
    </row>
    <row r="1879" spans="1:14" x14ac:dyDescent="0.25">
      <c r="A1879" s="7">
        <v>45343</v>
      </c>
      <c r="B1879" s="1" t="s">
        <v>33</v>
      </c>
      <c r="C1879" s="1" t="str">
        <f>VLOOKUP(B1879,Datos1!$F$1:$H$52,3,FALSE)</f>
        <v>Corporation</v>
      </c>
      <c r="D1879" s="1" t="str">
        <f ca="1">VLOOKUP(IF(RANDBETWEEN(1,100)&lt;=60, 1, IF(RANDBETWEEN(1,100)&lt;=75, 2, 3)),Datos1!$B$62:$C$64,2,FALSE)</f>
        <v>FMCG</v>
      </c>
      <c r="E1879" s="1" t="str">
        <f ca="1">VLOOKUP(IF(RANDBETWEEN(1,100)&lt;=70, 1, IF(RANDBETWEEN(1,100)&lt;=70+10, 2, IF(RANDBETWEEN(1,100)&lt;=70+10+10, 3, IF(RANDBETWEEN(1,100)&lt;=70+10+10+10, 4, 5)))),Datos1!$B$66:$C$70,2,FALSE)</f>
        <v>Paid</v>
      </c>
      <c r="F1879" s="1" t="str">
        <f>VLOOKUP(B1879,Datos1!$F$1:$H$52,2,FALSE)</f>
        <v>Tennessee</v>
      </c>
      <c r="G1879" s="8">
        <f t="shared" ca="1" si="238"/>
        <v>1167008</v>
      </c>
      <c r="H1879" s="8">
        <f t="shared" ca="1" si="239"/>
        <v>711874.88</v>
      </c>
      <c r="I1879" s="9">
        <f t="shared" ca="1" si="232"/>
        <v>0.61</v>
      </c>
      <c r="J1879" s="1" t="str">
        <f t="shared" si="233"/>
        <v>February</v>
      </c>
      <c r="K1879" s="1">
        <f t="shared" si="234"/>
        <v>2</v>
      </c>
      <c r="L1879" s="1" t="str">
        <f t="shared" si="235"/>
        <v>2024</v>
      </c>
      <c r="M1879" s="1">
        <f t="shared" si="236"/>
        <v>8</v>
      </c>
      <c r="N1879" s="10">
        <f t="shared" si="237"/>
        <v>1</v>
      </c>
    </row>
    <row r="1880" spans="1:14" x14ac:dyDescent="0.25">
      <c r="A1880" s="7">
        <v>45344</v>
      </c>
      <c r="B1880" s="1" t="s">
        <v>28</v>
      </c>
      <c r="C1880" s="1" t="str">
        <f>VLOOKUP(B1880,Datos1!$F$1:$H$52,3,FALSE)</f>
        <v>Corporation</v>
      </c>
      <c r="D1880" s="1" t="str">
        <f ca="1">VLOOKUP(IF(RANDBETWEEN(1,100)&lt;=60, 1, IF(RANDBETWEEN(1,100)&lt;=75, 2, 3)),Datos1!$B$62:$C$64,2,FALSE)</f>
        <v>FMCG</v>
      </c>
      <c r="E1880" s="1" t="str">
        <f ca="1">VLOOKUP(IF(RANDBETWEEN(1,100)&lt;=70, 1, IF(RANDBETWEEN(1,100)&lt;=70+10, 2, IF(RANDBETWEEN(1,100)&lt;=70+10+10, 3, IF(RANDBETWEEN(1,100)&lt;=70+10+10+10, 4, 5)))),Datos1!$B$66:$C$70,2,FALSE)</f>
        <v>Paid</v>
      </c>
      <c r="F1880" s="1" t="str">
        <f>VLOOKUP(B1880,Datos1!$F$1:$H$52,2,FALSE)</f>
        <v>Texas</v>
      </c>
      <c r="G1880" s="8">
        <f t="shared" ca="1" si="238"/>
        <v>1024547</v>
      </c>
      <c r="H1880" s="8">
        <f t="shared" ca="1" si="239"/>
        <v>420064.26999999996</v>
      </c>
      <c r="I1880" s="9">
        <f t="shared" ca="1" si="232"/>
        <v>0.41</v>
      </c>
      <c r="J1880" s="1" t="str">
        <f t="shared" si="233"/>
        <v>February</v>
      </c>
      <c r="K1880" s="1">
        <f t="shared" si="234"/>
        <v>2</v>
      </c>
      <c r="L1880" s="1" t="str">
        <f t="shared" si="235"/>
        <v>2024</v>
      </c>
      <c r="M1880" s="1">
        <f t="shared" si="236"/>
        <v>8</v>
      </c>
      <c r="N1880" s="10">
        <f t="shared" si="237"/>
        <v>1</v>
      </c>
    </row>
    <row r="1881" spans="1:14" x14ac:dyDescent="0.25">
      <c r="A1881" s="7">
        <v>45345</v>
      </c>
      <c r="B1881" s="1" t="s">
        <v>28</v>
      </c>
      <c r="C1881" s="1" t="str">
        <f>VLOOKUP(B1881,Datos1!$F$1:$H$52,3,FALSE)</f>
        <v>Corporation</v>
      </c>
      <c r="D1881" s="1" t="str">
        <f ca="1">VLOOKUP(IF(RANDBETWEEN(1,100)&lt;=60, 1, IF(RANDBETWEEN(1,100)&lt;=75, 2, 3)),Datos1!$B$62:$C$64,2,FALSE)</f>
        <v>FMCG</v>
      </c>
      <c r="E1881" s="1" t="str">
        <f ca="1">VLOOKUP(IF(RANDBETWEEN(1,100)&lt;=70, 1, IF(RANDBETWEEN(1,100)&lt;=70+10, 2, IF(RANDBETWEEN(1,100)&lt;=70+10+10, 3, IF(RANDBETWEEN(1,100)&lt;=70+10+10+10, 4, 5)))),Datos1!$B$66:$C$70,2,FALSE)</f>
        <v>Paid</v>
      </c>
      <c r="F1881" s="1" t="str">
        <f>VLOOKUP(B1881,Datos1!$F$1:$H$52,2,FALSE)</f>
        <v>Texas</v>
      </c>
      <c r="G1881" s="8">
        <f t="shared" ca="1" si="238"/>
        <v>1136751</v>
      </c>
      <c r="H1881" s="8">
        <f t="shared" ca="1" si="239"/>
        <v>545640.48</v>
      </c>
      <c r="I1881" s="9">
        <f t="shared" ca="1" si="232"/>
        <v>0.48</v>
      </c>
      <c r="J1881" s="1" t="str">
        <f t="shared" si="233"/>
        <v>February</v>
      </c>
      <c r="K1881" s="1">
        <f t="shared" si="234"/>
        <v>2</v>
      </c>
      <c r="L1881" s="1" t="str">
        <f t="shared" si="235"/>
        <v>2024</v>
      </c>
      <c r="M1881" s="1">
        <f t="shared" si="236"/>
        <v>8</v>
      </c>
      <c r="N1881" s="10">
        <f t="shared" si="237"/>
        <v>1</v>
      </c>
    </row>
    <row r="1882" spans="1:14" x14ac:dyDescent="0.25">
      <c r="A1882" s="7">
        <v>45346</v>
      </c>
      <c r="B1882" s="1" t="s">
        <v>35</v>
      </c>
      <c r="C1882" s="1" t="str">
        <f>VLOOKUP(B1882,Datos1!$F$1:$H$52,3,FALSE)</f>
        <v>Medium-sized business</v>
      </c>
      <c r="D1882" s="1" t="str">
        <f ca="1">VLOOKUP(IF(RANDBETWEEN(1,100)&lt;=60, 1, IF(RANDBETWEEN(1,100)&lt;=75, 2, 3)),Datos1!$B$62:$C$64,2,FALSE)</f>
        <v>FMCG</v>
      </c>
      <c r="E1882" s="1" t="str">
        <f ca="1">VLOOKUP(IF(RANDBETWEEN(1,100)&lt;=70, 1, IF(RANDBETWEEN(1,100)&lt;=70+10, 2, IF(RANDBETWEEN(1,100)&lt;=70+10+10, 3, IF(RANDBETWEEN(1,100)&lt;=70+10+10+10, 4, 5)))),Datos1!$B$66:$C$70,2,FALSE)</f>
        <v>Paid</v>
      </c>
      <c r="F1882" s="1" t="str">
        <f>VLOOKUP(B1882,Datos1!$F$1:$H$52,2,FALSE)</f>
        <v>Ohio</v>
      </c>
      <c r="G1882" s="8">
        <f t="shared" ca="1" si="238"/>
        <v>491507</v>
      </c>
      <c r="H1882" s="8">
        <f t="shared" ca="1" si="239"/>
        <v>275243.92000000004</v>
      </c>
      <c r="I1882" s="9">
        <f t="shared" ca="1" si="232"/>
        <v>0.56000000000000005</v>
      </c>
      <c r="J1882" s="1" t="str">
        <f t="shared" si="233"/>
        <v>February</v>
      </c>
      <c r="K1882" s="1">
        <f t="shared" si="234"/>
        <v>2</v>
      </c>
      <c r="L1882" s="1" t="str">
        <f t="shared" si="235"/>
        <v>2024</v>
      </c>
      <c r="M1882" s="1">
        <f t="shared" si="236"/>
        <v>8</v>
      </c>
      <c r="N1882" s="10">
        <f t="shared" si="237"/>
        <v>1</v>
      </c>
    </row>
    <row r="1883" spans="1:14" x14ac:dyDescent="0.25">
      <c r="A1883" s="7">
        <v>45347</v>
      </c>
      <c r="B1883" s="1" t="s">
        <v>19</v>
      </c>
      <c r="C1883" s="1" t="str">
        <f>VLOOKUP(B1883,Datos1!$F$1:$H$52,3,FALSE)</f>
        <v>Corporation</v>
      </c>
      <c r="D1883" s="1" t="str">
        <f ca="1">VLOOKUP(IF(RANDBETWEEN(1,100)&lt;=60, 1, IF(RANDBETWEEN(1,100)&lt;=75, 2, 3)),Datos1!$B$62:$C$64,2,FALSE)</f>
        <v>FMCG</v>
      </c>
      <c r="E188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83" s="1" t="str">
        <f>VLOOKUP(B1883,Datos1!$F$1:$H$52,2,FALSE)</f>
        <v>Virginia</v>
      </c>
      <c r="G1883" s="8">
        <f t="shared" ca="1" si="238"/>
        <v>922125</v>
      </c>
      <c r="H1883" s="8">
        <f t="shared" ca="1" si="239"/>
        <v>497947.50000000006</v>
      </c>
      <c r="I1883" s="9">
        <f t="shared" ca="1" si="232"/>
        <v>0.54</v>
      </c>
      <c r="J1883" s="1" t="str">
        <f t="shared" si="233"/>
        <v>February</v>
      </c>
      <c r="K1883" s="1">
        <f t="shared" si="234"/>
        <v>2</v>
      </c>
      <c r="L1883" s="1" t="str">
        <f t="shared" si="235"/>
        <v>2024</v>
      </c>
      <c r="M1883" s="1">
        <f t="shared" si="236"/>
        <v>8</v>
      </c>
      <c r="N1883" s="10">
        <f t="shared" si="237"/>
        <v>1</v>
      </c>
    </row>
    <row r="1884" spans="1:14" x14ac:dyDescent="0.25">
      <c r="A1884" s="7">
        <v>45348</v>
      </c>
      <c r="B1884" s="1" t="s">
        <v>55</v>
      </c>
      <c r="C1884" s="1" t="str">
        <f>VLOOKUP(B1884,Datos1!$F$1:$H$52,3,FALSE)</f>
        <v>Medium-sized business</v>
      </c>
      <c r="D1884" s="1" t="str">
        <f ca="1">VLOOKUP(IF(RANDBETWEEN(1,100)&lt;=60, 1, IF(RANDBETWEEN(1,100)&lt;=75, 2, 3)),Datos1!$B$62:$C$64,2,FALSE)</f>
        <v>FMCG</v>
      </c>
      <c r="E188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84" s="1" t="str">
        <f>VLOOKUP(B1884,Datos1!$F$1:$H$52,2,FALSE)</f>
        <v>Pensilvania</v>
      </c>
      <c r="G1884" s="8">
        <f t="shared" ca="1" si="238"/>
        <v>353512</v>
      </c>
      <c r="H1884" s="8">
        <f t="shared" ca="1" si="239"/>
        <v>130799.44</v>
      </c>
      <c r="I1884" s="9">
        <f t="shared" ca="1" si="232"/>
        <v>0.37</v>
      </c>
      <c r="J1884" s="1" t="str">
        <f t="shared" si="233"/>
        <v>February</v>
      </c>
      <c r="K1884" s="1">
        <f t="shared" si="234"/>
        <v>2</v>
      </c>
      <c r="L1884" s="1" t="str">
        <f t="shared" si="235"/>
        <v>2024</v>
      </c>
      <c r="M1884" s="1">
        <f t="shared" si="236"/>
        <v>9</v>
      </c>
      <c r="N1884" s="10">
        <f t="shared" si="237"/>
        <v>1</v>
      </c>
    </row>
    <row r="1885" spans="1:14" x14ac:dyDescent="0.25">
      <c r="A1885" s="7">
        <v>45349</v>
      </c>
      <c r="B1885" s="1" t="s">
        <v>38</v>
      </c>
      <c r="C1885" s="1" t="str">
        <f>VLOOKUP(B1885,Datos1!$F$1:$H$52,3,FALSE)</f>
        <v>Small business</v>
      </c>
      <c r="D1885" s="1" t="str">
        <f ca="1">VLOOKUP(IF(RANDBETWEEN(1,100)&lt;=60, 1, IF(RANDBETWEEN(1,100)&lt;=75, 2, 3)),Datos1!$B$62:$C$64,2,FALSE)</f>
        <v>FMCG</v>
      </c>
      <c r="E1885" s="1" t="str">
        <f ca="1">VLOOKUP(IF(RANDBETWEEN(1,100)&lt;=70, 1, IF(RANDBETWEEN(1,100)&lt;=70+10, 2, IF(RANDBETWEEN(1,100)&lt;=70+10+10, 3, IF(RANDBETWEEN(1,100)&lt;=70+10+10+10, 4, 5)))),Datos1!$B$66:$C$70,2,FALSE)</f>
        <v>Paid</v>
      </c>
      <c r="F1885" s="1" t="str">
        <f>VLOOKUP(B1885,Datos1!$F$1:$H$52,2,FALSE)</f>
        <v>Tennessee</v>
      </c>
      <c r="G1885" s="8">
        <f t="shared" ca="1" si="238"/>
        <v>184791</v>
      </c>
      <c r="H1885" s="8">
        <f t="shared" ca="1" si="239"/>
        <v>86851.76999999999</v>
      </c>
      <c r="I1885" s="9">
        <f t="shared" ca="1" si="232"/>
        <v>0.47</v>
      </c>
      <c r="J1885" s="1" t="str">
        <f t="shared" si="233"/>
        <v>February</v>
      </c>
      <c r="K1885" s="1">
        <f t="shared" si="234"/>
        <v>2</v>
      </c>
      <c r="L1885" s="1" t="str">
        <f t="shared" si="235"/>
        <v>2024</v>
      </c>
      <c r="M1885" s="1">
        <f t="shared" si="236"/>
        <v>9</v>
      </c>
      <c r="N1885" s="10">
        <f t="shared" si="237"/>
        <v>1</v>
      </c>
    </row>
    <row r="1886" spans="1:14" x14ac:dyDescent="0.25">
      <c r="A1886" s="7">
        <v>45350</v>
      </c>
      <c r="B1886" s="1" t="s">
        <v>32</v>
      </c>
      <c r="C1886" s="1" t="str">
        <f>VLOOKUP(B1886,Datos1!$F$1:$H$52,3,FALSE)</f>
        <v>Corporation</v>
      </c>
      <c r="D1886" s="1" t="str">
        <f ca="1">VLOOKUP(IF(RANDBETWEEN(1,100)&lt;=60, 1, IF(RANDBETWEEN(1,100)&lt;=75, 2, 3)),Datos1!$B$62:$C$64,2,FALSE)</f>
        <v>Contract Manufacturing</v>
      </c>
      <c r="E1886" s="1" t="str">
        <f ca="1">VLOOKUP(IF(RANDBETWEEN(1,100)&lt;=70, 1, IF(RANDBETWEEN(1,100)&lt;=70+10, 2, IF(RANDBETWEEN(1,100)&lt;=70+10+10, 3, IF(RANDBETWEEN(1,100)&lt;=70+10+10+10, 4, 5)))),Datos1!$B$66:$C$70,2,FALSE)</f>
        <v>Paid</v>
      </c>
      <c r="F1886" s="1" t="str">
        <f>VLOOKUP(B1886,Datos1!$F$1:$H$52,2,FALSE)</f>
        <v>Ohio</v>
      </c>
      <c r="G1886" s="8">
        <f t="shared" ca="1" si="238"/>
        <v>1190710</v>
      </c>
      <c r="H1886" s="8">
        <f t="shared" ca="1" si="239"/>
        <v>416748.5</v>
      </c>
      <c r="I1886" s="9">
        <f t="shared" ca="1" si="232"/>
        <v>0.35</v>
      </c>
      <c r="J1886" s="1" t="str">
        <f t="shared" si="233"/>
        <v>February</v>
      </c>
      <c r="K1886" s="1">
        <f t="shared" si="234"/>
        <v>2</v>
      </c>
      <c r="L1886" s="1" t="str">
        <f t="shared" si="235"/>
        <v>2024</v>
      </c>
      <c r="M1886" s="1">
        <f t="shared" si="236"/>
        <v>9</v>
      </c>
      <c r="N1886" s="10">
        <f t="shared" si="237"/>
        <v>1</v>
      </c>
    </row>
    <row r="1887" spans="1:14" x14ac:dyDescent="0.25">
      <c r="A1887" s="7">
        <v>45351</v>
      </c>
      <c r="B1887" s="1" t="s">
        <v>61</v>
      </c>
      <c r="C1887" s="1" t="str">
        <f>VLOOKUP(B1887,Datos1!$F$1:$H$52,3,FALSE)</f>
        <v>Corporation</v>
      </c>
      <c r="D1887" s="1" t="str">
        <f ca="1">VLOOKUP(IF(RANDBETWEEN(1,100)&lt;=60, 1, IF(RANDBETWEEN(1,100)&lt;=75, 2, 3)),Datos1!$B$62:$C$64,2,FALSE)</f>
        <v>Contract Manufacturing</v>
      </c>
      <c r="E1887" s="1" t="str">
        <f ca="1">VLOOKUP(IF(RANDBETWEEN(1,100)&lt;=70, 1, IF(RANDBETWEEN(1,100)&lt;=70+10, 2, IF(RANDBETWEEN(1,100)&lt;=70+10+10, 3, IF(RANDBETWEEN(1,100)&lt;=70+10+10+10, 4, 5)))),Datos1!$B$66:$C$70,2,FALSE)</f>
        <v>Paid</v>
      </c>
      <c r="F1887" s="1" t="str">
        <f>VLOOKUP(B1887,Datos1!$F$1:$H$52,2,FALSE)</f>
        <v>Washington</v>
      </c>
      <c r="G1887" s="8">
        <f t="shared" ca="1" si="238"/>
        <v>1517198</v>
      </c>
      <c r="H1887" s="8">
        <f t="shared" ca="1" si="239"/>
        <v>318611.58</v>
      </c>
      <c r="I1887" s="9">
        <f t="shared" ca="1" si="232"/>
        <v>0.21</v>
      </c>
      <c r="J1887" s="1" t="str">
        <f t="shared" si="233"/>
        <v>February</v>
      </c>
      <c r="K1887" s="1">
        <f t="shared" si="234"/>
        <v>2</v>
      </c>
      <c r="L1887" s="1" t="str">
        <f t="shared" si="235"/>
        <v>2024</v>
      </c>
      <c r="M1887" s="1">
        <f t="shared" si="236"/>
        <v>9</v>
      </c>
      <c r="N1887" s="10">
        <f t="shared" si="237"/>
        <v>1</v>
      </c>
    </row>
    <row r="1888" spans="1:14" x14ac:dyDescent="0.25">
      <c r="A1888" s="7">
        <v>45352</v>
      </c>
      <c r="B1888" s="1" t="s">
        <v>27</v>
      </c>
      <c r="C1888" s="1" t="str">
        <f>VLOOKUP(B1888,Datos1!$F$1:$H$52,3,FALSE)</f>
        <v>Corporation</v>
      </c>
      <c r="D1888" s="1" t="str">
        <f ca="1">VLOOKUP(IF(RANDBETWEEN(1,100)&lt;=60, 1, IF(RANDBETWEEN(1,100)&lt;=75, 2, 3)),Datos1!$B$62:$C$64,2,FALSE)</f>
        <v>FMCG</v>
      </c>
      <c r="E1888" s="1" t="str">
        <f ca="1">VLOOKUP(IF(RANDBETWEEN(1,100)&lt;=70, 1, IF(RANDBETWEEN(1,100)&lt;=70+10, 2, IF(RANDBETWEEN(1,100)&lt;=70+10+10, 3, IF(RANDBETWEEN(1,100)&lt;=70+10+10+10, 4, 5)))),Datos1!$B$66:$C$70,2,FALSE)</f>
        <v>Paid</v>
      </c>
      <c r="F1888" s="1" t="str">
        <f>VLOOKUP(B1888,Datos1!$F$1:$H$52,2,FALSE)</f>
        <v>Virginia</v>
      </c>
      <c r="G1888" s="8">
        <f t="shared" ca="1" si="238"/>
        <v>1659097</v>
      </c>
      <c r="H1888" s="8">
        <f t="shared" ca="1" si="239"/>
        <v>597274.91999999993</v>
      </c>
      <c r="I1888" s="9">
        <f t="shared" ca="1" si="232"/>
        <v>0.36</v>
      </c>
      <c r="J1888" s="1" t="str">
        <f t="shared" si="233"/>
        <v>March</v>
      </c>
      <c r="K1888" s="1">
        <f t="shared" si="234"/>
        <v>3</v>
      </c>
      <c r="L1888" s="1" t="str">
        <f t="shared" si="235"/>
        <v>2024</v>
      </c>
      <c r="M1888" s="1">
        <f t="shared" si="236"/>
        <v>9</v>
      </c>
      <c r="N1888" s="10">
        <f t="shared" si="237"/>
        <v>1</v>
      </c>
    </row>
    <row r="1889" spans="1:14" x14ac:dyDescent="0.25">
      <c r="A1889" s="7">
        <v>45353</v>
      </c>
      <c r="B1889" s="1" t="s">
        <v>37</v>
      </c>
      <c r="C1889" s="1" t="str">
        <f>VLOOKUP(B1889,Datos1!$F$1:$H$52,3,FALSE)</f>
        <v>Small business</v>
      </c>
      <c r="D1889" s="1" t="str">
        <f ca="1">VLOOKUP(IF(RANDBETWEEN(1,100)&lt;=60, 1, IF(RANDBETWEEN(1,100)&lt;=75, 2, 3)),Datos1!$B$62:$C$64,2,FALSE)</f>
        <v>FMCG</v>
      </c>
      <c r="E1889" s="1" t="str">
        <f ca="1">VLOOKUP(IF(RANDBETWEEN(1,100)&lt;=70, 1, IF(RANDBETWEEN(1,100)&lt;=70+10, 2, IF(RANDBETWEEN(1,100)&lt;=70+10+10, 3, IF(RANDBETWEEN(1,100)&lt;=70+10+10+10, 4, 5)))),Datos1!$B$66:$C$70,2,FALSE)</f>
        <v>Paid</v>
      </c>
      <c r="F1889" s="1" t="str">
        <f>VLOOKUP(B1889,Datos1!$F$1:$H$52,2,FALSE)</f>
        <v>Massachusetts</v>
      </c>
      <c r="G1889" s="8">
        <f t="shared" ca="1" si="238"/>
        <v>112280</v>
      </c>
      <c r="H1889" s="8">
        <f t="shared" ca="1" si="239"/>
        <v>58385.599999999999</v>
      </c>
      <c r="I1889" s="9">
        <f t="shared" ca="1" si="232"/>
        <v>0.52</v>
      </c>
      <c r="J1889" s="1" t="str">
        <f t="shared" si="233"/>
        <v>March</v>
      </c>
      <c r="K1889" s="1">
        <f t="shared" si="234"/>
        <v>3</v>
      </c>
      <c r="L1889" s="1" t="str">
        <f t="shared" si="235"/>
        <v>2024</v>
      </c>
      <c r="M1889" s="1">
        <f t="shared" si="236"/>
        <v>9</v>
      </c>
      <c r="N1889" s="10">
        <f t="shared" si="237"/>
        <v>1</v>
      </c>
    </row>
    <row r="1890" spans="1:14" x14ac:dyDescent="0.25">
      <c r="A1890" s="7">
        <v>45354</v>
      </c>
      <c r="B1890" s="1" t="s">
        <v>58</v>
      </c>
      <c r="C1890" s="1" t="str">
        <f>VLOOKUP(B1890,Datos1!$F$1:$H$52,3,FALSE)</f>
        <v>Corporation</v>
      </c>
      <c r="D1890" s="1" t="str">
        <f ca="1">VLOOKUP(IF(RANDBETWEEN(1,100)&lt;=60, 1, IF(RANDBETWEEN(1,100)&lt;=75, 2, 3)),Datos1!$B$62:$C$64,2,FALSE)</f>
        <v>FMCG</v>
      </c>
      <c r="E1890" s="1" t="str">
        <f ca="1">VLOOKUP(IF(RANDBETWEEN(1,100)&lt;=70, 1, IF(RANDBETWEEN(1,100)&lt;=70+10, 2, IF(RANDBETWEEN(1,100)&lt;=70+10+10, 3, IF(RANDBETWEEN(1,100)&lt;=70+10+10+10, 4, 5)))),Datos1!$B$66:$C$70,2,FALSE)</f>
        <v>Paid</v>
      </c>
      <c r="F1890" s="1" t="str">
        <f>VLOOKUP(B1890,Datos1!$F$1:$H$52,2,FALSE)</f>
        <v>Míchigan</v>
      </c>
      <c r="G1890" s="8">
        <f t="shared" ca="1" si="238"/>
        <v>774838</v>
      </c>
      <c r="H1890" s="8">
        <f t="shared" ca="1" si="239"/>
        <v>488147.94</v>
      </c>
      <c r="I1890" s="9">
        <f t="shared" ca="1" si="232"/>
        <v>0.63</v>
      </c>
      <c r="J1890" s="1" t="str">
        <f t="shared" si="233"/>
        <v>March</v>
      </c>
      <c r="K1890" s="1">
        <f t="shared" si="234"/>
        <v>3</v>
      </c>
      <c r="L1890" s="1" t="str">
        <f t="shared" si="235"/>
        <v>2024</v>
      </c>
      <c r="M1890" s="1">
        <f t="shared" si="236"/>
        <v>9</v>
      </c>
      <c r="N1890" s="10">
        <f t="shared" si="237"/>
        <v>1</v>
      </c>
    </row>
    <row r="1891" spans="1:14" x14ac:dyDescent="0.25">
      <c r="A1891" s="7">
        <v>45355</v>
      </c>
      <c r="B1891" s="1" t="s">
        <v>33</v>
      </c>
      <c r="C1891" s="1" t="str">
        <f>VLOOKUP(B1891,Datos1!$F$1:$H$52,3,FALSE)</f>
        <v>Corporation</v>
      </c>
      <c r="D1891" s="1" t="str">
        <f ca="1">VLOOKUP(IF(RANDBETWEEN(1,100)&lt;=60, 1, IF(RANDBETWEEN(1,100)&lt;=75, 2, 3)),Datos1!$B$62:$C$64,2,FALSE)</f>
        <v>FMCG</v>
      </c>
      <c r="E1891" s="1" t="str">
        <f ca="1">VLOOKUP(IF(RANDBETWEEN(1,100)&lt;=70, 1, IF(RANDBETWEEN(1,100)&lt;=70+10, 2, IF(RANDBETWEEN(1,100)&lt;=70+10+10, 3, IF(RANDBETWEEN(1,100)&lt;=70+10+10+10, 4, 5)))),Datos1!$B$66:$C$70,2,FALSE)</f>
        <v>Paid</v>
      </c>
      <c r="F1891" s="1" t="str">
        <f>VLOOKUP(B1891,Datos1!$F$1:$H$52,2,FALSE)</f>
        <v>Tennessee</v>
      </c>
      <c r="G1891" s="8">
        <f t="shared" ca="1" si="238"/>
        <v>607687</v>
      </c>
      <c r="H1891" s="8">
        <f t="shared" ca="1" si="239"/>
        <v>370689.07</v>
      </c>
      <c r="I1891" s="9">
        <f t="shared" ca="1" si="232"/>
        <v>0.61</v>
      </c>
      <c r="J1891" s="1" t="str">
        <f t="shared" si="233"/>
        <v>March</v>
      </c>
      <c r="K1891" s="1">
        <f t="shared" si="234"/>
        <v>3</v>
      </c>
      <c r="L1891" s="1" t="str">
        <f t="shared" si="235"/>
        <v>2024</v>
      </c>
      <c r="M1891" s="1">
        <f t="shared" si="236"/>
        <v>10</v>
      </c>
      <c r="N1891" s="10">
        <f t="shared" si="237"/>
        <v>1</v>
      </c>
    </row>
    <row r="1892" spans="1:14" x14ac:dyDescent="0.25">
      <c r="A1892" s="7">
        <v>45356</v>
      </c>
      <c r="B1892" s="1" t="s">
        <v>29</v>
      </c>
      <c r="C1892" s="1" t="str">
        <f>VLOOKUP(B1892,Datos1!$F$1:$H$52,3,FALSE)</f>
        <v>Corporation</v>
      </c>
      <c r="D1892" s="1" t="str">
        <f ca="1">VLOOKUP(IF(RANDBETWEEN(1,100)&lt;=60, 1, IF(RANDBETWEEN(1,100)&lt;=75, 2, 3)),Datos1!$B$62:$C$64,2,FALSE)</f>
        <v>FMCG</v>
      </c>
      <c r="E1892" s="1" t="str">
        <f ca="1">VLOOKUP(IF(RANDBETWEEN(1,100)&lt;=70, 1, IF(RANDBETWEEN(1,100)&lt;=70+10, 2, IF(RANDBETWEEN(1,100)&lt;=70+10+10, 3, IF(RANDBETWEEN(1,100)&lt;=70+10+10+10, 4, 5)))),Datos1!$B$66:$C$70,2,FALSE)</f>
        <v>Paid</v>
      </c>
      <c r="F1892" s="1" t="str">
        <f>VLOOKUP(B1892,Datos1!$F$1:$H$52,2,FALSE)</f>
        <v>Florida</v>
      </c>
      <c r="G1892" s="8">
        <f t="shared" ca="1" si="238"/>
        <v>1518983</v>
      </c>
      <c r="H1892" s="8">
        <f t="shared" ca="1" si="239"/>
        <v>972149.12</v>
      </c>
      <c r="I1892" s="9">
        <f t="shared" ca="1" si="232"/>
        <v>0.64</v>
      </c>
      <c r="J1892" s="1" t="str">
        <f t="shared" si="233"/>
        <v>March</v>
      </c>
      <c r="K1892" s="1">
        <f t="shared" si="234"/>
        <v>3</v>
      </c>
      <c r="L1892" s="1" t="str">
        <f t="shared" si="235"/>
        <v>2024</v>
      </c>
      <c r="M1892" s="1">
        <f t="shared" si="236"/>
        <v>10</v>
      </c>
      <c r="N1892" s="10">
        <f t="shared" si="237"/>
        <v>1</v>
      </c>
    </row>
    <row r="1893" spans="1:14" x14ac:dyDescent="0.25">
      <c r="A1893" s="7">
        <v>45357</v>
      </c>
      <c r="B1893" s="1" t="s">
        <v>60</v>
      </c>
      <c r="C1893" s="1" t="str">
        <f>VLOOKUP(B1893,Datos1!$F$1:$H$52,3,FALSE)</f>
        <v>Medium-sized business</v>
      </c>
      <c r="D1893" s="1" t="str">
        <f ca="1">VLOOKUP(IF(RANDBETWEEN(1,100)&lt;=60, 1, IF(RANDBETWEEN(1,100)&lt;=75, 2, 3)),Datos1!$B$62:$C$64,2,FALSE)</f>
        <v>Contract Manufacturing</v>
      </c>
      <c r="E1893" s="1" t="str">
        <f ca="1">VLOOKUP(IF(RANDBETWEEN(1,100)&lt;=70, 1, IF(RANDBETWEEN(1,100)&lt;=70+10, 2, IF(RANDBETWEEN(1,100)&lt;=70+10+10, 3, IF(RANDBETWEEN(1,100)&lt;=70+10+10+10, 4, 5)))),Datos1!$B$66:$C$70,2,FALSE)</f>
        <v>Paid</v>
      </c>
      <c r="F1893" s="1" t="str">
        <f>VLOOKUP(B1893,Datos1!$F$1:$H$52,2,FALSE)</f>
        <v>Virginia</v>
      </c>
      <c r="G1893" s="8">
        <f t="shared" ca="1" si="238"/>
        <v>426958</v>
      </c>
      <c r="H1893" s="8">
        <f t="shared" ca="1" si="239"/>
        <v>98200.340000000011</v>
      </c>
      <c r="I1893" s="9">
        <f t="shared" ca="1" si="232"/>
        <v>0.23</v>
      </c>
      <c r="J1893" s="1" t="str">
        <f t="shared" si="233"/>
        <v>March</v>
      </c>
      <c r="K1893" s="1">
        <f t="shared" si="234"/>
        <v>3</v>
      </c>
      <c r="L1893" s="1" t="str">
        <f t="shared" si="235"/>
        <v>2024</v>
      </c>
      <c r="M1893" s="1">
        <f t="shared" si="236"/>
        <v>10</v>
      </c>
      <c r="N1893" s="10">
        <f t="shared" si="237"/>
        <v>1</v>
      </c>
    </row>
    <row r="1894" spans="1:14" x14ac:dyDescent="0.25">
      <c r="A1894" s="7">
        <v>45358</v>
      </c>
      <c r="B1894" s="1" t="s">
        <v>46</v>
      </c>
      <c r="C1894" s="1" t="str">
        <f>VLOOKUP(B1894,Datos1!$F$1:$H$52,3,FALSE)</f>
        <v>Corporation</v>
      </c>
      <c r="D1894" s="1" t="str">
        <f ca="1">VLOOKUP(IF(RANDBETWEEN(1,100)&lt;=60, 1, IF(RANDBETWEEN(1,100)&lt;=75, 2, 3)),Datos1!$B$62:$C$64,2,FALSE)</f>
        <v>FMCG</v>
      </c>
      <c r="E189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894" s="1" t="str">
        <f>VLOOKUP(B1894,Datos1!$F$1:$H$52,2,FALSE)</f>
        <v>Tennessee</v>
      </c>
      <c r="G1894" s="8">
        <f t="shared" ca="1" si="238"/>
        <v>1554341</v>
      </c>
      <c r="H1894" s="8">
        <f t="shared" ca="1" si="239"/>
        <v>979234.83</v>
      </c>
      <c r="I1894" s="9">
        <f t="shared" ca="1" si="232"/>
        <v>0.63</v>
      </c>
      <c r="J1894" s="1" t="str">
        <f t="shared" si="233"/>
        <v>March</v>
      </c>
      <c r="K1894" s="1">
        <f t="shared" si="234"/>
        <v>3</v>
      </c>
      <c r="L1894" s="1" t="str">
        <f t="shared" si="235"/>
        <v>2024</v>
      </c>
      <c r="M1894" s="1">
        <f t="shared" si="236"/>
        <v>10</v>
      </c>
      <c r="N1894" s="10">
        <f t="shared" si="237"/>
        <v>1</v>
      </c>
    </row>
    <row r="1895" spans="1:14" x14ac:dyDescent="0.25">
      <c r="A1895" s="7">
        <v>45359</v>
      </c>
      <c r="B1895" s="1" t="s">
        <v>34</v>
      </c>
      <c r="C1895" s="1" t="str">
        <f>VLOOKUP(B1895,Datos1!$F$1:$H$52,3,FALSE)</f>
        <v>Medium-sized business</v>
      </c>
      <c r="D1895" s="1" t="str">
        <f ca="1">VLOOKUP(IF(RANDBETWEEN(1,100)&lt;=60, 1, IF(RANDBETWEEN(1,100)&lt;=75, 2, 3)),Datos1!$B$62:$C$64,2,FALSE)</f>
        <v>FMCG</v>
      </c>
      <c r="E1895" s="1" t="str">
        <f ca="1">VLOOKUP(IF(RANDBETWEEN(1,100)&lt;=70, 1, IF(RANDBETWEEN(1,100)&lt;=70+10, 2, IF(RANDBETWEEN(1,100)&lt;=70+10+10, 3, IF(RANDBETWEEN(1,100)&lt;=70+10+10+10, 4, 5)))),Datos1!$B$66:$C$70,2,FALSE)</f>
        <v>Paid</v>
      </c>
      <c r="F1895" s="1" t="str">
        <f>VLOOKUP(B1895,Datos1!$F$1:$H$52,2,FALSE)</f>
        <v>California</v>
      </c>
      <c r="G1895" s="8">
        <f t="shared" ca="1" si="238"/>
        <v>499874</v>
      </c>
      <c r="H1895" s="8">
        <f t="shared" ca="1" si="239"/>
        <v>279929.44</v>
      </c>
      <c r="I1895" s="9">
        <f t="shared" ca="1" si="232"/>
        <v>0.56000000000000005</v>
      </c>
      <c r="J1895" s="1" t="str">
        <f t="shared" si="233"/>
        <v>March</v>
      </c>
      <c r="K1895" s="1">
        <f t="shared" si="234"/>
        <v>3</v>
      </c>
      <c r="L1895" s="1" t="str">
        <f t="shared" si="235"/>
        <v>2024</v>
      </c>
      <c r="M1895" s="1">
        <f t="shared" si="236"/>
        <v>10</v>
      </c>
      <c r="N1895" s="10">
        <f t="shared" si="237"/>
        <v>1</v>
      </c>
    </row>
    <row r="1896" spans="1:14" x14ac:dyDescent="0.25">
      <c r="A1896" s="7">
        <v>45360</v>
      </c>
      <c r="B1896" s="1" t="s">
        <v>54</v>
      </c>
      <c r="C1896" s="1" t="str">
        <f>VLOOKUP(B1896,Datos1!$F$1:$H$52,3,FALSE)</f>
        <v>Small business</v>
      </c>
      <c r="D1896" s="1" t="str">
        <f ca="1">VLOOKUP(IF(RANDBETWEEN(1,100)&lt;=60, 1, IF(RANDBETWEEN(1,100)&lt;=75, 2, 3)),Datos1!$B$62:$C$64,2,FALSE)</f>
        <v>FMCG</v>
      </c>
      <c r="E1896" s="1" t="str">
        <f ca="1">VLOOKUP(IF(RANDBETWEEN(1,100)&lt;=70, 1, IF(RANDBETWEEN(1,100)&lt;=70+10, 2, IF(RANDBETWEEN(1,100)&lt;=70+10+10, 3, IF(RANDBETWEEN(1,100)&lt;=70+10+10+10, 4, 5)))),Datos1!$B$66:$C$70,2,FALSE)</f>
        <v>Paid</v>
      </c>
      <c r="F1896" s="1" t="str">
        <f>VLOOKUP(B1896,Datos1!$F$1:$H$52,2,FALSE)</f>
        <v>Nueva York</v>
      </c>
      <c r="G1896" s="8">
        <f t="shared" ca="1" si="238"/>
        <v>202065</v>
      </c>
      <c r="H1896" s="8">
        <f t="shared" ca="1" si="239"/>
        <v>115177.04999999999</v>
      </c>
      <c r="I1896" s="9">
        <f t="shared" ca="1" si="232"/>
        <v>0.56999999999999995</v>
      </c>
      <c r="J1896" s="1" t="str">
        <f t="shared" si="233"/>
        <v>March</v>
      </c>
      <c r="K1896" s="1">
        <f t="shared" si="234"/>
        <v>3</v>
      </c>
      <c r="L1896" s="1" t="str">
        <f t="shared" si="235"/>
        <v>2024</v>
      </c>
      <c r="M1896" s="1">
        <f t="shared" si="236"/>
        <v>10</v>
      </c>
      <c r="N1896" s="10">
        <f t="shared" si="237"/>
        <v>1</v>
      </c>
    </row>
    <row r="1897" spans="1:14" x14ac:dyDescent="0.25">
      <c r="A1897" s="7">
        <v>45361</v>
      </c>
      <c r="B1897" s="1" t="s">
        <v>54</v>
      </c>
      <c r="C1897" s="1" t="str">
        <f>VLOOKUP(B1897,Datos1!$F$1:$H$52,3,FALSE)</f>
        <v>Small business</v>
      </c>
      <c r="D1897" s="1" t="str">
        <f ca="1">VLOOKUP(IF(RANDBETWEEN(1,100)&lt;=60, 1, IF(RANDBETWEEN(1,100)&lt;=75, 2, 3)),Datos1!$B$62:$C$64,2,FALSE)</f>
        <v>Industrial cereal products</v>
      </c>
      <c r="E1897" s="1" t="str">
        <f ca="1">VLOOKUP(IF(RANDBETWEEN(1,100)&lt;=70, 1, IF(RANDBETWEEN(1,100)&lt;=70+10, 2, IF(RANDBETWEEN(1,100)&lt;=70+10+10, 3, IF(RANDBETWEEN(1,100)&lt;=70+10+10+10, 4, 5)))),Datos1!$B$66:$C$70,2,FALSE)</f>
        <v>Paid</v>
      </c>
      <c r="F1897" s="1" t="str">
        <f>VLOOKUP(B1897,Datos1!$F$1:$H$52,2,FALSE)</f>
        <v>Nueva York</v>
      </c>
      <c r="G1897" s="8">
        <f t="shared" ca="1" si="238"/>
        <v>211790</v>
      </c>
      <c r="H1897" s="8">
        <f t="shared" ca="1" si="239"/>
        <v>65654.899999999994</v>
      </c>
      <c r="I1897" s="9">
        <f t="shared" ca="1" si="232"/>
        <v>0.31</v>
      </c>
      <c r="J1897" s="1" t="str">
        <f t="shared" si="233"/>
        <v>March</v>
      </c>
      <c r="K1897" s="1">
        <f t="shared" si="234"/>
        <v>3</v>
      </c>
      <c r="L1897" s="1" t="str">
        <f t="shared" si="235"/>
        <v>2024</v>
      </c>
      <c r="M1897" s="1">
        <f t="shared" si="236"/>
        <v>10</v>
      </c>
      <c r="N1897" s="10">
        <f t="shared" si="237"/>
        <v>1</v>
      </c>
    </row>
    <row r="1898" spans="1:14" x14ac:dyDescent="0.25">
      <c r="A1898" s="7">
        <v>45362</v>
      </c>
      <c r="B1898" s="1" t="s">
        <v>20</v>
      </c>
      <c r="C1898" s="1" t="str">
        <f>VLOOKUP(B1898,Datos1!$F$1:$H$52,3,FALSE)</f>
        <v>Corporation</v>
      </c>
      <c r="D1898" s="1" t="str">
        <f ca="1">VLOOKUP(IF(RANDBETWEEN(1,100)&lt;=60, 1, IF(RANDBETWEEN(1,100)&lt;=75, 2, 3)),Datos1!$B$62:$C$64,2,FALSE)</f>
        <v>FMCG</v>
      </c>
      <c r="E1898" s="1" t="str">
        <f ca="1">VLOOKUP(IF(RANDBETWEEN(1,100)&lt;=70, 1, IF(RANDBETWEEN(1,100)&lt;=70+10, 2, IF(RANDBETWEEN(1,100)&lt;=70+10+10, 3, IF(RANDBETWEEN(1,100)&lt;=70+10+10+10, 4, 5)))),Datos1!$B$66:$C$70,2,FALSE)</f>
        <v>Overdue</v>
      </c>
      <c r="F1898" s="1" t="str">
        <f>VLOOKUP(B1898,Datos1!$F$1:$H$52,2,FALSE)</f>
        <v>Georgia</v>
      </c>
      <c r="G1898" s="8">
        <f t="shared" ca="1" si="238"/>
        <v>1688821</v>
      </c>
      <c r="H1898" s="8">
        <f t="shared" ca="1" si="239"/>
        <v>895075.13</v>
      </c>
      <c r="I1898" s="9">
        <f t="shared" ca="1" si="232"/>
        <v>0.53</v>
      </c>
      <c r="J1898" s="1" t="str">
        <f t="shared" si="233"/>
        <v>March</v>
      </c>
      <c r="K1898" s="1">
        <f t="shared" si="234"/>
        <v>3</v>
      </c>
      <c r="L1898" s="1" t="str">
        <f t="shared" si="235"/>
        <v>2024</v>
      </c>
      <c r="M1898" s="1">
        <f t="shared" si="236"/>
        <v>11</v>
      </c>
      <c r="N1898" s="10">
        <f t="shared" si="237"/>
        <v>1</v>
      </c>
    </row>
    <row r="1899" spans="1:14" x14ac:dyDescent="0.25">
      <c r="A1899" s="7">
        <v>45363</v>
      </c>
      <c r="B1899" s="1" t="s">
        <v>56</v>
      </c>
      <c r="C1899" s="1" t="str">
        <f>VLOOKUP(B1899,Datos1!$F$1:$H$52,3,FALSE)</f>
        <v>Small business</v>
      </c>
      <c r="D1899" s="1" t="str">
        <f ca="1">VLOOKUP(IF(RANDBETWEEN(1,100)&lt;=60, 1, IF(RANDBETWEEN(1,100)&lt;=75, 2, 3)),Datos1!$B$62:$C$64,2,FALSE)</f>
        <v>FMCG</v>
      </c>
      <c r="E1899" s="1" t="str">
        <f ca="1">VLOOKUP(IF(RANDBETWEEN(1,100)&lt;=70, 1, IF(RANDBETWEEN(1,100)&lt;=70+10, 2, IF(RANDBETWEEN(1,100)&lt;=70+10+10, 3, IF(RANDBETWEEN(1,100)&lt;=70+10+10+10, 4, 5)))),Datos1!$B$66:$C$70,2,FALSE)</f>
        <v>Paid</v>
      </c>
      <c r="F1899" s="1" t="str">
        <f>VLOOKUP(B1899,Datos1!$F$1:$H$52,2,FALSE)</f>
        <v>Illinois</v>
      </c>
      <c r="G1899" s="8">
        <f t="shared" ca="1" si="238"/>
        <v>124398</v>
      </c>
      <c r="H1899" s="8">
        <f t="shared" ca="1" si="239"/>
        <v>80858.7</v>
      </c>
      <c r="I1899" s="9">
        <f t="shared" ca="1" si="232"/>
        <v>0.65</v>
      </c>
      <c r="J1899" s="1" t="str">
        <f t="shared" si="233"/>
        <v>March</v>
      </c>
      <c r="K1899" s="1">
        <f t="shared" si="234"/>
        <v>3</v>
      </c>
      <c r="L1899" s="1" t="str">
        <f t="shared" si="235"/>
        <v>2024</v>
      </c>
      <c r="M1899" s="1">
        <f t="shared" si="236"/>
        <v>11</v>
      </c>
      <c r="N1899" s="10">
        <f t="shared" si="237"/>
        <v>1</v>
      </c>
    </row>
    <row r="1900" spans="1:14" x14ac:dyDescent="0.25">
      <c r="A1900" s="7">
        <v>45364</v>
      </c>
      <c r="B1900" s="1" t="s">
        <v>40</v>
      </c>
      <c r="C1900" s="1" t="str">
        <f>VLOOKUP(B1900,Datos1!$F$1:$H$52,3,FALSE)</f>
        <v>Corporation</v>
      </c>
      <c r="D1900" s="1" t="str">
        <f ca="1">VLOOKUP(IF(RANDBETWEEN(1,100)&lt;=60, 1, IF(RANDBETWEEN(1,100)&lt;=75, 2, 3)),Datos1!$B$62:$C$64,2,FALSE)</f>
        <v>Industrial cereal products</v>
      </c>
      <c r="E1900" s="1" t="str">
        <f ca="1">VLOOKUP(IF(RANDBETWEEN(1,100)&lt;=70, 1, IF(RANDBETWEEN(1,100)&lt;=70+10, 2, IF(RANDBETWEEN(1,100)&lt;=70+10+10, 3, IF(RANDBETWEEN(1,100)&lt;=70+10+10+10, 4, 5)))),Datos1!$B$66:$C$70,2,FALSE)</f>
        <v>Paid</v>
      </c>
      <c r="F1900" s="1" t="str">
        <f>VLOOKUP(B1900,Datos1!$F$1:$H$52,2,FALSE)</f>
        <v>Indiana</v>
      </c>
      <c r="G1900" s="8">
        <f t="shared" ca="1" si="238"/>
        <v>1234247</v>
      </c>
      <c r="H1900" s="8">
        <f t="shared" ca="1" si="239"/>
        <v>308561.75</v>
      </c>
      <c r="I1900" s="9">
        <f t="shared" ca="1" si="232"/>
        <v>0.25</v>
      </c>
      <c r="J1900" s="1" t="str">
        <f t="shared" si="233"/>
        <v>March</v>
      </c>
      <c r="K1900" s="1">
        <f t="shared" si="234"/>
        <v>3</v>
      </c>
      <c r="L1900" s="1" t="str">
        <f t="shared" si="235"/>
        <v>2024</v>
      </c>
      <c r="M1900" s="1">
        <f t="shared" si="236"/>
        <v>11</v>
      </c>
      <c r="N1900" s="10">
        <f t="shared" si="237"/>
        <v>1</v>
      </c>
    </row>
    <row r="1901" spans="1:14" x14ac:dyDescent="0.25">
      <c r="A1901" s="7">
        <v>45365</v>
      </c>
      <c r="B1901" s="1" t="s">
        <v>48</v>
      </c>
      <c r="C1901" s="1" t="str">
        <f>VLOOKUP(B1901,Datos1!$F$1:$H$52,3,FALSE)</f>
        <v>Corporation</v>
      </c>
      <c r="D1901" s="1" t="str">
        <f ca="1">VLOOKUP(IF(RANDBETWEEN(1,100)&lt;=60, 1, IF(RANDBETWEEN(1,100)&lt;=75, 2, 3)),Datos1!$B$62:$C$64,2,FALSE)</f>
        <v>FMCG</v>
      </c>
      <c r="E1901" s="1" t="str">
        <f ca="1">VLOOKUP(IF(RANDBETWEEN(1,100)&lt;=70, 1, IF(RANDBETWEEN(1,100)&lt;=70+10, 2, IF(RANDBETWEEN(1,100)&lt;=70+10+10, 3, IF(RANDBETWEEN(1,100)&lt;=70+10+10+10, 4, 5)))),Datos1!$B$66:$C$70,2,FALSE)</f>
        <v>Paid</v>
      </c>
      <c r="F1901" s="1" t="str">
        <f>VLOOKUP(B1901,Datos1!$F$1:$H$52,2,FALSE)</f>
        <v>California</v>
      </c>
      <c r="G1901" s="8">
        <f t="shared" ca="1" si="238"/>
        <v>1539407</v>
      </c>
      <c r="H1901" s="8">
        <f t="shared" ca="1" si="239"/>
        <v>831279.78</v>
      </c>
      <c r="I1901" s="9">
        <f t="shared" ca="1" si="232"/>
        <v>0.54</v>
      </c>
      <c r="J1901" s="1" t="str">
        <f t="shared" si="233"/>
        <v>March</v>
      </c>
      <c r="K1901" s="1">
        <f t="shared" si="234"/>
        <v>3</v>
      </c>
      <c r="L1901" s="1" t="str">
        <f t="shared" si="235"/>
        <v>2024</v>
      </c>
      <c r="M1901" s="1">
        <f t="shared" si="236"/>
        <v>11</v>
      </c>
      <c r="N1901" s="10">
        <f t="shared" si="237"/>
        <v>1</v>
      </c>
    </row>
    <row r="1902" spans="1:14" x14ac:dyDescent="0.25">
      <c r="A1902" s="7">
        <v>45366</v>
      </c>
      <c r="B1902" s="1" t="s">
        <v>15</v>
      </c>
      <c r="C1902" s="1" t="str">
        <f>VLOOKUP(B1902,Datos1!$F$1:$H$52,3,FALSE)</f>
        <v>Medium-sized business</v>
      </c>
      <c r="D1902" s="1" t="str">
        <f ca="1">VLOOKUP(IF(RANDBETWEEN(1,100)&lt;=60, 1, IF(RANDBETWEEN(1,100)&lt;=75, 2, 3)),Datos1!$B$62:$C$64,2,FALSE)</f>
        <v>FMCG</v>
      </c>
      <c r="E1902" s="1" t="str">
        <f ca="1">VLOOKUP(IF(RANDBETWEEN(1,100)&lt;=70, 1, IF(RANDBETWEEN(1,100)&lt;=70+10, 2, IF(RANDBETWEEN(1,100)&lt;=70+10+10, 3, IF(RANDBETWEEN(1,100)&lt;=70+10+10+10, 4, 5)))),Datos1!$B$66:$C$70,2,FALSE)</f>
        <v>Paid</v>
      </c>
      <c r="F1902" s="1" t="str">
        <f>VLOOKUP(B1902,Datos1!$F$1:$H$52,2,FALSE)</f>
        <v>Míchigan</v>
      </c>
      <c r="G1902" s="8">
        <f t="shared" ca="1" si="238"/>
        <v>386461</v>
      </c>
      <c r="H1902" s="8">
        <f t="shared" ca="1" si="239"/>
        <v>220282.77</v>
      </c>
      <c r="I1902" s="9">
        <f t="shared" ca="1" si="232"/>
        <v>0.56999999999999995</v>
      </c>
      <c r="J1902" s="1" t="str">
        <f t="shared" si="233"/>
        <v>March</v>
      </c>
      <c r="K1902" s="1">
        <f t="shared" si="234"/>
        <v>3</v>
      </c>
      <c r="L1902" s="1" t="str">
        <f t="shared" si="235"/>
        <v>2024</v>
      </c>
      <c r="M1902" s="1">
        <f t="shared" si="236"/>
        <v>11</v>
      </c>
      <c r="N1902" s="10">
        <f t="shared" si="237"/>
        <v>1</v>
      </c>
    </row>
    <row r="1903" spans="1:14" x14ac:dyDescent="0.25">
      <c r="A1903" s="7">
        <v>45367</v>
      </c>
      <c r="B1903" s="1" t="s">
        <v>26</v>
      </c>
      <c r="C1903" s="1" t="str">
        <f>VLOOKUP(B1903,Datos1!$F$1:$H$52,3,FALSE)</f>
        <v>Corporation</v>
      </c>
      <c r="D1903" s="1" t="str">
        <f ca="1">VLOOKUP(IF(RANDBETWEEN(1,100)&lt;=60, 1, IF(RANDBETWEEN(1,100)&lt;=75, 2, 3)),Datos1!$B$62:$C$64,2,FALSE)</f>
        <v>Contract Manufacturing</v>
      </c>
      <c r="E1903" s="1" t="str">
        <f ca="1">VLOOKUP(IF(RANDBETWEEN(1,100)&lt;=70, 1, IF(RANDBETWEEN(1,100)&lt;=70+10, 2, IF(RANDBETWEEN(1,100)&lt;=70+10+10, 3, IF(RANDBETWEEN(1,100)&lt;=70+10+10+10, 4, 5)))),Datos1!$B$66:$C$70,2,FALSE)</f>
        <v>Paid</v>
      </c>
      <c r="F1903" s="1" t="str">
        <f>VLOOKUP(B1903,Datos1!$F$1:$H$52,2,FALSE)</f>
        <v>Nueva Jersey</v>
      </c>
      <c r="G1903" s="8">
        <f t="shared" ca="1" si="238"/>
        <v>994051</v>
      </c>
      <c r="H1903" s="8">
        <f t="shared" ca="1" si="239"/>
        <v>367798.87</v>
      </c>
      <c r="I1903" s="9">
        <f t="shared" ca="1" si="232"/>
        <v>0.37</v>
      </c>
      <c r="J1903" s="1" t="str">
        <f t="shared" si="233"/>
        <v>March</v>
      </c>
      <c r="K1903" s="1">
        <f t="shared" si="234"/>
        <v>3</v>
      </c>
      <c r="L1903" s="1" t="str">
        <f t="shared" si="235"/>
        <v>2024</v>
      </c>
      <c r="M1903" s="1">
        <f t="shared" si="236"/>
        <v>11</v>
      </c>
      <c r="N1903" s="10">
        <f t="shared" si="237"/>
        <v>1</v>
      </c>
    </row>
    <row r="1904" spans="1:14" x14ac:dyDescent="0.25">
      <c r="A1904" s="7">
        <v>45368</v>
      </c>
      <c r="B1904" s="1" t="s">
        <v>37</v>
      </c>
      <c r="C1904" s="1" t="str">
        <f>VLOOKUP(B1904,Datos1!$F$1:$H$52,3,FALSE)</f>
        <v>Small business</v>
      </c>
      <c r="D1904" s="1" t="str">
        <f ca="1">VLOOKUP(IF(RANDBETWEEN(1,100)&lt;=60, 1, IF(RANDBETWEEN(1,100)&lt;=75, 2, 3)),Datos1!$B$62:$C$64,2,FALSE)</f>
        <v>Contract Manufacturing</v>
      </c>
      <c r="E1904" s="1" t="str">
        <f ca="1">VLOOKUP(IF(RANDBETWEEN(1,100)&lt;=70, 1, IF(RANDBETWEEN(1,100)&lt;=70+10, 2, IF(RANDBETWEEN(1,100)&lt;=70+10+10, 3, IF(RANDBETWEEN(1,100)&lt;=70+10+10+10, 4, 5)))),Datos1!$B$66:$C$70,2,FALSE)</f>
        <v>Paid</v>
      </c>
      <c r="F1904" s="1" t="str">
        <f>VLOOKUP(B1904,Datos1!$F$1:$H$52,2,FALSE)</f>
        <v>Massachusetts</v>
      </c>
      <c r="G1904" s="8">
        <f t="shared" ca="1" si="238"/>
        <v>244647</v>
      </c>
      <c r="H1904" s="8">
        <f t="shared" ca="1" si="239"/>
        <v>66054.69</v>
      </c>
      <c r="I1904" s="9">
        <f t="shared" ca="1" si="232"/>
        <v>0.27</v>
      </c>
      <c r="J1904" s="1" t="str">
        <f t="shared" si="233"/>
        <v>March</v>
      </c>
      <c r="K1904" s="1">
        <f t="shared" si="234"/>
        <v>3</v>
      </c>
      <c r="L1904" s="1" t="str">
        <f t="shared" si="235"/>
        <v>2024</v>
      </c>
      <c r="M1904" s="1">
        <f t="shared" si="236"/>
        <v>11</v>
      </c>
      <c r="N1904" s="10">
        <f t="shared" si="237"/>
        <v>1</v>
      </c>
    </row>
    <row r="1905" spans="1:14" x14ac:dyDescent="0.25">
      <c r="A1905" s="7">
        <v>45369</v>
      </c>
      <c r="B1905" s="1" t="s">
        <v>23</v>
      </c>
      <c r="C1905" s="1" t="str">
        <f>VLOOKUP(B1905,Datos1!$F$1:$H$52,3,FALSE)</f>
        <v>Corporation</v>
      </c>
      <c r="D1905" s="1" t="str">
        <f ca="1">VLOOKUP(IF(RANDBETWEEN(1,100)&lt;=60, 1, IF(RANDBETWEEN(1,100)&lt;=75, 2, 3)),Datos1!$B$62:$C$64,2,FALSE)</f>
        <v>Industrial cereal products</v>
      </c>
      <c r="E1905" s="1" t="str">
        <f ca="1">VLOOKUP(IF(RANDBETWEEN(1,100)&lt;=70, 1, IF(RANDBETWEEN(1,100)&lt;=70+10, 2, IF(RANDBETWEEN(1,100)&lt;=70+10+10, 3, IF(RANDBETWEEN(1,100)&lt;=70+10+10+10, 4, 5)))),Datos1!$B$66:$C$70,2,FALSE)</f>
        <v>Paid</v>
      </c>
      <c r="F1905" s="1" t="str">
        <f>VLOOKUP(B1905,Datos1!$F$1:$H$52,2,FALSE)</f>
        <v>Nueva Jersey</v>
      </c>
      <c r="G1905" s="8">
        <f t="shared" ca="1" si="238"/>
        <v>1785929</v>
      </c>
      <c r="H1905" s="8">
        <f t="shared" ca="1" si="239"/>
        <v>464341.54000000004</v>
      </c>
      <c r="I1905" s="9">
        <f t="shared" ca="1" si="232"/>
        <v>0.26</v>
      </c>
      <c r="J1905" s="1" t="str">
        <f t="shared" si="233"/>
        <v>March</v>
      </c>
      <c r="K1905" s="1">
        <f t="shared" si="234"/>
        <v>3</v>
      </c>
      <c r="L1905" s="1" t="str">
        <f t="shared" si="235"/>
        <v>2024</v>
      </c>
      <c r="M1905" s="1">
        <f t="shared" si="236"/>
        <v>12</v>
      </c>
      <c r="N1905" s="10">
        <f t="shared" si="237"/>
        <v>1</v>
      </c>
    </row>
    <row r="1906" spans="1:14" x14ac:dyDescent="0.25">
      <c r="A1906" s="7">
        <v>45370</v>
      </c>
      <c r="B1906" s="1" t="s">
        <v>27</v>
      </c>
      <c r="C1906" s="1" t="str">
        <f>VLOOKUP(B1906,Datos1!$F$1:$H$52,3,FALSE)</f>
        <v>Corporation</v>
      </c>
      <c r="D1906" s="1" t="str">
        <f ca="1">VLOOKUP(IF(RANDBETWEEN(1,100)&lt;=60, 1, IF(RANDBETWEEN(1,100)&lt;=75, 2, 3)),Datos1!$B$62:$C$64,2,FALSE)</f>
        <v>FMCG</v>
      </c>
      <c r="E190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06" s="1" t="str">
        <f>VLOOKUP(B1906,Datos1!$F$1:$H$52,2,FALSE)</f>
        <v>Virginia</v>
      </c>
      <c r="G1906" s="8">
        <f t="shared" ca="1" si="238"/>
        <v>876278</v>
      </c>
      <c r="H1906" s="8">
        <f t="shared" ca="1" si="239"/>
        <v>376799.54</v>
      </c>
      <c r="I1906" s="9">
        <f t="shared" ca="1" si="232"/>
        <v>0.43</v>
      </c>
      <c r="J1906" s="1" t="str">
        <f t="shared" si="233"/>
        <v>March</v>
      </c>
      <c r="K1906" s="1">
        <f t="shared" si="234"/>
        <v>3</v>
      </c>
      <c r="L1906" s="1" t="str">
        <f t="shared" si="235"/>
        <v>2024</v>
      </c>
      <c r="M1906" s="1">
        <f t="shared" si="236"/>
        <v>12</v>
      </c>
      <c r="N1906" s="10">
        <f t="shared" si="237"/>
        <v>1</v>
      </c>
    </row>
    <row r="1907" spans="1:14" x14ac:dyDescent="0.25">
      <c r="A1907" s="7">
        <v>45371</v>
      </c>
      <c r="B1907" s="1" t="s">
        <v>41</v>
      </c>
      <c r="C1907" s="1" t="str">
        <f>VLOOKUP(B1907,Datos1!$F$1:$H$52,3,FALSE)</f>
        <v>Medium-sized business</v>
      </c>
      <c r="D1907" s="1" t="str">
        <f ca="1">VLOOKUP(IF(RANDBETWEEN(1,100)&lt;=60, 1, IF(RANDBETWEEN(1,100)&lt;=75, 2, 3)),Datos1!$B$62:$C$64,2,FALSE)</f>
        <v>Contract Manufacturing</v>
      </c>
      <c r="E1907" s="1" t="str">
        <f ca="1">VLOOKUP(IF(RANDBETWEEN(1,100)&lt;=70, 1, IF(RANDBETWEEN(1,100)&lt;=70+10, 2, IF(RANDBETWEEN(1,100)&lt;=70+10+10, 3, IF(RANDBETWEEN(1,100)&lt;=70+10+10+10, 4, 5)))),Datos1!$B$66:$C$70,2,FALSE)</f>
        <v>Paid</v>
      </c>
      <c r="F1907" s="1" t="str">
        <f>VLOOKUP(B1907,Datos1!$F$1:$H$52,2,FALSE)</f>
        <v>Maryland</v>
      </c>
      <c r="G1907" s="8">
        <f t="shared" ca="1" si="238"/>
        <v>411777</v>
      </c>
      <c r="H1907" s="8">
        <f t="shared" ca="1" si="239"/>
        <v>82355.400000000009</v>
      </c>
      <c r="I1907" s="9">
        <f t="shared" ca="1" si="232"/>
        <v>0.2</v>
      </c>
      <c r="J1907" s="1" t="str">
        <f t="shared" si="233"/>
        <v>March</v>
      </c>
      <c r="K1907" s="1">
        <f t="shared" si="234"/>
        <v>3</v>
      </c>
      <c r="L1907" s="1" t="str">
        <f t="shared" si="235"/>
        <v>2024</v>
      </c>
      <c r="M1907" s="1">
        <f t="shared" si="236"/>
        <v>12</v>
      </c>
      <c r="N1907" s="10">
        <f t="shared" si="237"/>
        <v>1</v>
      </c>
    </row>
    <row r="1908" spans="1:14" x14ac:dyDescent="0.25">
      <c r="A1908" s="7">
        <v>45372</v>
      </c>
      <c r="B1908" s="1" t="s">
        <v>56</v>
      </c>
      <c r="C1908" s="1" t="str">
        <f>VLOOKUP(B1908,Datos1!$F$1:$H$52,3,FALSE)</f>
        <v>Small business</v>
      </c>
      <c r="D1908" s="1" t="str">
        <f ca="1">VLOOKUP(IF(RANDBETWEEN(1,100)&lt;=60, 1, IF(RANDBETWEEN(1,100)&lt;=75, 2, 3)),Datos1!$B$62:$C$64,2,FALSE)</f>
        <v>FMCG</v>
      </c>
      <c r="E1908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08" s="1" t="str">
        <f>VLOOKUP(B1908,Datos1!$F$1:$H$52,2,FALSE)</f>
        <v>Illinois</v>
      </c>
      <c r="G1908" s="8">
        <f t="shared" ca="1" si="238"/>
        <v>107309</v>
      </c>
      <c r="H1908" s="8">
        <f t="shared" ca="1" si="239"/>
        <v>39704.33</v>
      </c>
      <c r="I1908" s="9">
        <f t="shared" ca="1" si="232"/>
        <v>0.37</v>
      </c>
      <c r="J1908" s="1" t="str">
        <f t="shared" si="233"/>
        <v>March</v>
      </c>
      <c r="K1908" s="1">
        <f t="shared" si="234"/>
        <v>3</v>
      </c>
      <c r="L1908" s="1" t="str">
        <f t="shared" si="235"/>
        <v>2024</v>
      </c>
      <c r="M1908" s="1">
        <f t="shared" si="236"/>
        <v>12</v>
      </c>
      <c r="N1908" s="10">
        <f t="shared" si="237"/>
        <v>1</v>
      </c>
    </row>
    <row r="1909" spans="1:14" x14ac:dyDescent="0.25">
      <c r="A1909" s="7">
        <v>45373</v>
      </c>
      <c r="B1909" s="1" t="s">
        <v>34</v>
      </c>
      <c r="C1909" s="1" t="str">
        <f>VLOOKUP(B1909,Datos1!$F$1:$H$52,3,FALSE)</f>
        <v>Medium-sized business</v>
      </c>
      <c r="D1909" s="1" t="str">
        <f ca="1">VLOOKUP(IF(RANDBETWEEN(1,100)&lt;=60, 1, IF(RANDBETWEEN(1,100)&lt;=75, 2, 3)),Datos1!$B$62:$C$64,2,FALSE)</f>
        <v>FMCG</v>
      </c>
      <c r="E1909" s="1" t="str">
        <f ca="1">VLOOKUP(IF(RANDBETWEEN(1,100)&lt;=70, 1, IF(RANDBETWEEN(1,100)&lt;=70+10, 2, IF(RANDBETWEEN(1,100)&lt;=70+10+10, 3, IF(RANDBETWEEN(1,100)&lt;=70+10+10+10, 4, 5)))),Datos1!$B$66:$C$70,2,FALSE)</f>
        <v>Paid</v>
      </c>
      <c r="F1909" s="1" t="str">
        <f>VLOOKUP(B1909,Datos1!$F$1:$H$52,2,FALSE)</f>
        <v>California</v>
      </c>
      <c r="G1909" s="8">
        <f t="shared" ca="1" si="238"/>
        <v>437043</v>
      </c>
      <c r="H1909" s="8">
        <f t="shared" ca="1" si="239"/>
        <v>249114.50999999998</v>
      </c>
      <c r="I1909" s="9">
        <f t="shared" ca="1" si="232"/>
        <v>0.56999999999999995</v>
      </c>
      <c r="J1909" s="1" t="str">
        <f t="shared" si="233"/>
        <v>March</v>
      </c>
      <c r="K1909" s="1">
        <f t="shared" si="234"/>
        <v>3</v>
      </c>
      <c r="L1909" s="1" t="str">
        <f t="shared" si="235"/>
        <v>2024</v>
      </c>
      <c r="M1909" s="1">
        <f t="shared" si="236"/>
        <v>12</v>
      </c>
      <c r="N1909" s="10">
        <f t="shared" si="237"/>
        <v>1</v>
      </c>
    </row>
    <row r="1910" spans="1:14" x14ac:dyDescent="0.25">
      <c r="A1910" s="7">
        <v>45374</v>
      </c>
      <c r="B1910" s="1" t="s">
        <v>46</v>
      </c>
      <c r="C1910" s="1" t="str">
        <f>VLOOKUP(B1910,Datos1!$F$1:$H$52,3,FALSE)</f>
        <v>Corporation</v>
      </c>
      <c r="D1910" s="1" t="str">
        <f ca="1">VLOOKUP(IF(RANDBETWEEN(1,100)&lt;=60, 1, IF(RANDBETWEEN(1,100)&lt;=75, 2, 3)),Datos1!$B$62:$C$64,2,FALSE)</f>
        <v>FMCG</v>
      </c>
      <c r="E1910" s="1" t="str">
        <f ca="1">VLOOKUP(IF(RANDBETWEEN(1,100)&lt;=70, 1, IF(RANDBETWEEN(1,100)&lt;=70+10, 2, IF(RANDBETWEEN(1,100)&lt;=70+10+10, 3, IF(RANDBETWEEN(1,100)&lt;=70+10+10+10, 4, 5)))),Datos1!$B$66:$C$70,2,FALSE)</f>
        <v>Paid</v>
      </c>
      <c r="F1910" s="1" t="str">
        <f>VLOOKUP(B1910,Datos1!$F$1:$H$52,2,FALSE)</f>
        <v>Tennessee</v>
      </c>
      <c r="G1910" s="8">
        <f t="shared" ca="1" si="238"/>
        <v>1511575</v>
      </c>
      <c r="H1910" s="8">
        <f t="shared" ca="1" si="239"/>
        <v>649977.25</v>
      </c>
      <c r="I1910" s="9">
        <f t="shared" ca="1" si="232"/>
        <v>0.43</v>
      </c>
      <c r="J1910" s="1" t="str">
        <f t="shared" si="233"/>
        <v>March</v>
      </c>
      <c r="K1910" s="1">
        <f t="shared" si="234"/>
        <v>3</v>
      </c>
      <c r="L1910" s="1" t="str">
        <f t="shared" si="235"/>
        <v>2024</v>
      </c>
      <c r="M1910" s="1">
        <f t="shared" si="236"/>
        <v>12</v>
      </c>
      <c r="N1910" s="10">
        <f t="shared" si="237"/>
        <v>1</v>
      </c>
    </row>
    <row r="1911" spans="1:14" x14ac:dyDescent="0.25">
      <c r="A1911" s="7">
        <v>45375</v>
      </c>
      <c r="B1911" s="1" t="s">
        <v>19</v>
      </c>
      <c r="C1911" s="1" t="str">
        <f>VLOOKUP(B1911,Datos1!$F$1:$H$52,3,FALSE)</f>
        <v>Corporation</v>
      </c>
      <c r="D1911" s="1" t="str">
        <f ca="1">VLOOKUP(IF(RANDBETWEEN(1,100)&lt;=60, 1, IF(RANDBETWEEN(1,100)&lt;=75, 2, 3)),Datos1!$B$62:$C$64,2,FALSE)</f>
        <v>FMCG</v>
      </c>
      <c r="E1911" s="1" t="str">
        <f ca="1">VLOOKUP(IF(RANDBETWEEN(1,100)&lt;=70, 1, IF(RANDBETWEEN(1,100)&lt;=70+10, 2, IF(RANDBETWEEN(1,100)&lt;=70+10+10, 3, IF(RANDBETWEEN(1,100)&lt;=70+10+10+10, 4, 5)))),Datos1!$B$66:$C$70,2,FALSE)</f>
        <v>Paid</v>
      </c>
      <c r="F1911" s="1" t="str">
        <f>VLOOKUP(B1911,Datos1!$F$1:$H$52,2,FALSE)</f>
        <v>Virginia</v>
      </c>
      <c r="G1911" s="8">
        <f t="shared" ca="1" si="238"/>
        <v>1481619</v>
      </c>
      <c r="H1911" s="8">
        <f t="shared" ca="1" si="239"/>
        <v>651912.36</v>
      </c>
      <c r="I1911" s="9">
        <f t="shared" ca="1" si="232"/>
        <v>0.44</v>
      </c>
      <c r="J1911" s="1" t="str">
        <f t="shared" si="233"/>
        <v>March</v>
      </c>
      <c r="K1911" s="1">
        <f t="shared" si="234"/>
        <v>3</v>
      </c>
      <c r="L1911" s="1" t="str">
        <f t="shared" si="235"/>
        <v>2024</v>
      </c>
      <c r="M1911" s="1">
        <f t="shared" si="236"/>
        <v>12</v>
      </c>
      <c r="N1911" s="10">
        <f t="shared" si="237"/>
        <v>1</v>
      </c>
    </row>
    <row r="1912" spans="1:14" x14ac:dyDescent="0.25">
      <c r="A1912" s="7">
        <v>45376</v>
      </c>
      <c r="B1912" s="1" t="s">
        <v>44</v>
      </c>
      <c r="C1912" s="1" t="str">
        <f>VLOOKUP(B1912,Datos1!$F$1:$H$52,3,FALSE)</f>
        <v>Corporation</v>
      </c>
      <c r="D1912" s="1" t="str">
        <f ca="1">VLOOKUP(IF(RANDBETWEEN(1,100)&lt;=60, 1, IF(RANDBETWEEN(1,100)&lt;=75, 2, 3)),Datos1!$B$62:$C$64,2,FALSE)</f>
        <v>Industrial cereal products</v>
      </c>
      <c r="E1912" s="1" t="str">
        <f ca="1">VLOOKUP(IF(RANDBETWEEN(1,100)&lt;=70, 1, IF(RANDBETWEEN(1,100)&lt;=70+10, 2, IF(RANDBETWEEN(1,100)&lt;=70+10+10, 3, IF(RANDBETWEEN(1,100)&lt;=70+10+10+10, 4, 5)))),Datos1!$B$66:$C$70,2,FALSE)</f>
        <v>Paid</v>
      </c>
      <c r="F1912" s="1" t="str">
        <f>VLOOKUP(B1912,Datos1!$F$1:$H$52,2,FALSE)</f>
        <v>Arizona</v>
      </c>
      <c r="G1912" s="8">
        <f t="shared" ca="1" si="238"/>
        <v>1044324</v>
      </c>
      <c r="H1912" s="8">
        <f t="shared" ca="1" si="239"/>
        <v>323740.44</v>
      </c>
      <c r="I1912" s="9">
        <f t="shared" ca="1" si="232"/>
        <v>0.31</v>
      </c>
      <c r="J1912" s="1" t="str">
        <f t="shared" si="233"/>
        <v>March</v>
      </c>
      <c r="K1912" s="1">
        <f t="shared" si="234"/>
        <v>3</v>
      </c>
      <c r="L1912" s="1" t="str">
        <f t="shared" si="235"/>
        <v>2024</v>
      </c>
      <c r="M1912" s="1">
        <f t="shared" si="236"/>
        <v>13</v>
      </c>
      <c r="N1912" s="10">
        <f t="shared" si="237"/>
        <v>1</v>
      </c>
    </row>
    <row r="1913" spans="1:14" x14ac:dyDescent="0.25">
      <c r="A1913" s="7">
        <v>45377</v>
      </c>
      <c r="B1913" s="1" t="s">
        <v>15</v>
      </c>
      <c r="C1913" s="1" t="str">
        <f>VLOOKUP(B1913,Datos1!$F$1:$H$52,3,FALSE)</f>
        <v>Medium-sized business</v>
      </c>
      <c r="D1913" s="1" t="str">
        <f ca="1">VLOOKUP(IF(RANDBETWEEN(1,100)&lt;=60, 1, IF(RANDBETWEEN(1,100)&lt;=75, 2, 3)),Datos1!$B$62:$C$64,2,FALSE)</f>
        <v>FMCG</v>
      </c>
      <c r="E1913" s="1" t="str">
        <f ca="1">VLOOKUP(IF(RANDBETWEEN(1,100)&lt;=70, 1, IF(RANDBETWEEN(1,100)&lt;=70+10, 2, IF(RANDBETWEEN(1,100)&lt;=70+10+10, 3, IF(RANDBETWEEN(1,100)&lt;=70+10+10+10, 4, 5)))),Datos1!$B$66:$C$70,2,FALSE)</f>
        <v>Paid</v>
      </c>
      <c r="F1913" s="1" t="str">
        <f>VLOOKUP(B1913,Datos1!$F$1:$H$52,2,FALSE)</f>
        <v>Míchigan</v>
      </c>
      <c r="G1913" s="8">
        <f t="shared" ca="1" si="238"/>
        <v>444558</v>
      </c>
      <c r="H1913" s="8">
        <f t="shared" ca="1" si="239"/>
        <v>253398.05999999997</v>
      </c>
      <c r="I1913" s="9">
        <f t="shared" ca="1" si="232"/>
        <v>0.56999999999999995</v>
      </c>
      <c r="J1913" s="1" t="str">
        <f t="shared" si="233"/>
        <v>March</v>
      </c>
      <c r="K1913" s="1">
        <f t="shared" si="234"/>
        <v>3</v>
      </c>
      <c r="L1913" s="1" t="str">
        <f t="shared" si="235"/>
        <v>2024</v>
      </c>
      <c r="M1913" s="1">
        <f t="shared" si="236"/>
        <v>13</v>
      </c>
      <c r="N1913" s="10">
        <f t="shared" si="237"/>
        <v>1</v>
      </c>
    </row>
    <row r="1914" spans="1:14" x14ac:dyDescent="0.25">
      <c r="A1914" s="7">
        <v>45378</v>
      </c>
      <c r="B1914" s="1" t="s">
        <v>61</v>
      </c>
      <c r="C1914" s="1" t="str">
        <f>VLOOKUP(B1914,Datos1!$F$1:$H$52,3,FALSE)</f>
        <v>Corporation</v>
      </c>
      <c r="D1914" s="1" t="str">
        <f ca="1">VLOOKUP(IF(RANDBETWEEN(1,100)&lt;=60, 1, IF(RANDBETWEEN(1,100)&lt;=75, 2, 3)),Datos1!$B$62:$C$64,2,FALSE)</f>
        <v>FMCG</v>
      </c>
      <c r="E191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14" s="1" t="str">
        <f>VLOOKUP(B1914,Datos1!$F$1:$H$52,2,FALSE)</f>
        <v>Washington</v>
      </c>
      <c r="G1914" s="8">
        <f t="shared" ca="1" si="238"/>
        <v>996978</v>
      </c>
      <c r="H1914" s="8">
        <f t="shared" ca="1" si="239"/>
        <v>528398.34000000008</v>
      </c>
      <c r="I1914" s="9">
        <f t="shared" ca="1" si="232"/>
        <v>0.53</v>
      </c>
      <c r="J1914" s="1" t="str">
        <f t="shared" si="233"/>
        <v>March</v>
      </c>
      <c r="K1914" s="1">
        <f t="shared" si="234"/>
        <v>3</v>
      </c>
      <c r="L1914" s="1" t="str">
        <f t="shared" si="235"/>
        <v>2024</v>
      </c>
      <c r="M1914" s="1">
        <f t="shared" si="236"/>
        <v>13</v>
      </c>
      <c r="N1914" s="10">
        <f t="shared" si="237"/>
        <v>1</v>
      </c>
    </row>
    <row r="1915" spans="1:14" x14ac:dyDescent="0.25">
      <c r="A1915" s="7">
        <v>45379</v>
      </c>
      <c r="B1915" s="1" t="s">
        <v>45</v>
      </c>
      <c r="C1915" s="1" t="str">
        <f>VLOOKUP(B1915,Datos1!$F$1:$H$52,3,FALSE)</f>
        <v>Small business</v>
      </c>
      <c r="D1915" s="1" t="str">
        <f ca="1">VLOOKUP(IF(RANDBETWEEN(1,100)&lt;=60, 1, IF(RANDBETWEEN(1,100)&lt;=75, 2, 3)),Datos1!$B$62:$C$64,2,FALSE)</f>
        <v>FMCG</v>
      </c>
      <c r="E1915" s="1" t="str">
        <f ca="1">VLOOKUP(IF(RANDBETWEEN(1,100)&lt;=70, 1, IF(RANDBETWEEN(1,100)&lt;=70+10, 2, IF(RANDBETWEEN(1,100)&lt;=70+10+10, 3, IF(RANDBETWEEN(1,100)&lt;=70+10+10+10, 4, 5)))),Datos1!$B$66:$C$70,2,FALSE)</f>
        <v>Paid</v>
      </c>
      <c r="F1915" s="1" t="str">
        <f>VLOOKUP(B1915,Datos1!$F$1:$H$52,2,FALSE)</f>
        <v>Massachusetts</v>
      </c>
      <c r="G1915" s="8">
        <f t="shared" ca="1" si="238"/>
        <v>71093</v>
      </c>
      <c r="H1915" s="8">
        <f t="shared" ca="1" si="239"/>
        <v>29148.129999999997</v>
      </c>
      <c r="I1915" s="9">
        <f t="shared" ca="1" si="232"/>
        <v>0.41</v>
      </c>
      <c r="J1915" s="1" t="str">
        <f t="shared" si="233"/>
        <v>March</v>
      </c>
      <c r="K1915" s="1">
        <f t="shared" si="234"/>
        <v>3</v>
      </c>
      <c r="L1915" s="1" t="str">
        <f t="shared" si="235"/>
        <v>2024</v>
      </c>
      <c r="M1915" s="1">
        <f t="shared" si="236"/>
        <v>13</v>
      </c>
      <c r="N1915" s="10">
        <f t="shared" si="237"/>
        <v>1</v>
      </c>
    </row>
    <row r="1916" spans="1:14" x14ac:dyDescent="0.25">
      <c r="A1916" s="7">
        <v>45380</v>
      </c>
      <c r="B1916" s="1" t="s">
        <v>43</v>
      </c>
      <c r="C1916" s="1" t="str">
        <f>VLOOKUP(B1916,Datos1!$F$1:$H$52,3,FALSE)</f>
        <v>Corporation</v>
      </c>
      <c r="D1916" s="1" t="str">
        <f ca="1">VLOOKUP(IF(RANDBETWEEN(1,100)&lt;=60, 1, IF(RANDBETWEEN(1,100)&lt;=75, 2, 3)),Datos1!$B$62:$C$64,2,FALSE)</f>
        <v>FMCG</v>
      </c>
      <c r="E1916" s="1" t="str">
        <f ca="1">VLOOKUP(IF(RANDBETWEEN(1,100)&lt;=70, 1, IF(RANDBETWEEN(1,100)&lt;=70+10, 2, IF(RANDBETWEEN(1,100)&lt;=70+10+10, 3, IF(RANDBETWEEN(1,100)&lt;=70+10+10+10, 4, 5)))),Datos1!$B$66:$C$70,2,FALSE)</f>
        <v>Paid</v>
      </c>
      <c r="F1916" s="1" t="str">
        <f>VLOOKUP(B1916,Datos1!$F$1:$H$52,2,FALSE)</f>
        <v>Massachusetts</v>
      </c>
      <c r="G1916" s="8">
        <f t="shared" ca="1" si="238"/>
        <v>744340</v>
      </c>
      <c r="H1916" s="8">
        <f t="shared" ca="1" si="239"/>
        <v>416830.4</v>
      </c>
      <c r="I1916" s="9">
        <f t="shared" ca="1" si="232"/>
        <v>0.56000000000000005</v>
      </c>
      <c r="J1916" s="1" t="str">
        <f t="shared" si="233"/>
        <v>March</v>
      </c>
      <c r="K1916" s="1">
        <f t="shared" si="234"/>
        <v>3</v>
      </c>
      <c r="L1916" s="1" t="str">
        <f t="shared" si="235"/>
        <v>2024</v>
      </c>
      <c r="M1916" s="1">
        <f t="shared" si="236"/>
        <v>13</v>
      </c>
      <c r="N1916" s="10">
        <f t="shared" si="237"/>
        <v>1</v>
      </c>
    </row>
    <row r="1917" spans="1:14" x14ac:dyDescent="0.25">
      <c r="A1917" s="7">
        <v>45381</v>
      </c>
      <c r="B1917" s="1" t="s">
        <v>41</v>
      </c>
      <c r="C1917" s="1" t="str">
        <f>VLOOKUP(B1917,Datos1!$F$1:$H$52,3,FALSE)</f>
        <v>Medium-sized business</v>
      </c>
      <c r="D1917" s="1" t="str">
        <f ca="1">VLOOKUP(IF(RANDBETWEEN(1,100)&lt;=60, 1, IF(RANDBETWEEN(1,100)&lt;=75, 2, 3)),Datos1!$B$62:$C$64,2,FALSE)</f>
        <v>Contract Manufacturing</v>
      </c>
      <c r="E1917" s="1" t="str">
        <f ca="1">VLOOKUP(IF(RANDBETWEEN(1,100)&lt;=70, 1, IF(RANDBETWEEN(1,100)&lt;=70+10, 2, IF(RANDBETWEEN(1,100)&lt;=70+10+10, 3, IF(RANDBETWEEN(1,100)&lt;=70+10+10+10, 4, 5)))),Datos1!$B$66:$C$70,2,FALSE)</f>
        <v>Paid</v>
      </c>
      <c r="F1917" s="1" t="str">
        <f>VLOOKUP(B1917,Datos1!$F$1:$H$52,2,FALSE)</f>
        <v>Maryland</v>
      </c>
      <c r="G1917" s="8">
        <f t="shared" ca="1" si="238"/>
        <v>332438</v>
      </c>
      <c r="H1917" s="8">
        <f t="shared" ca="1" si="239"/>
        <v>83109.5</v>
      </c>
      <c r="I1917" s="9">
        <f t="shared" ca="1" si="232"/>
        <v>0.25</v>
      </c>
      <c r="J1917" s="1" t="str">
        <f t="shared" si="233"/>
        <v>March</v>
      </c>
      <c r="K1917" s="1">
        <f t="shared" si="234"/>
        <v>3</v>
      </c>
      <c r="L1917" s="1" t="str">
        <f t="shared" si="235"/>
        <v>2024</v>
      </c>
      <c r="M1917" s="1">
        <f t="shared" si="236"/>
        <v>13</v>
      </c>
      <c r="N1917" s="10">
        <f t="shared" si="237"/>
        <v>1</v>
      </c>
    </row>
    <row r="1918" spans="1:14" x14ac:dyDescent="0.25">
      <c r="A1918" s="7">
        <v>45382</v>
      </c>
      <c r="B1918" s="1" t="s">
        <v>12</v>
      </c>
      <c r="C1918" s="1" t="str">
        <f>VLOOKUP(B1918,Datos1!$F$1:$H$52,3,FALSE)</f>
        <v>Corporation</v>
      </c>
      <c r="D1918" s="1" t="str">
        <f ca="1">VLOOKUP(IF(RANDBETWEEN(1,100)&lt;=60, 1, IF(RANDBETWEEN(1,100)&lt;=75, 2, 3)),Datos1!$B$62:$C$64,2,FALSE)</f>
        <v>FMCG</v>
      </c>
      <c r="E191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18" s="1" t="str">
        <f>VLOOKUP(B1918,Datos1!$F$1:$H$52,2,FALSE)</f>
        <v>Washington</v>
      </c>
      <c r="G1918" s="8">
        <f t="shared" ca="1" si="238"/>
        <v>1282026</v>
      </c>
      <c r="H1918" s="8">
        <f t="shared" ca="1" si="239"/>
        <v>487169.88</v>
      </c>
      <c r="I1918" s="9">
        <f t="shared" ca="1" si="232"/>
        <v>0.38</v>
      </c>
      <c r="J1918" s="1" t="str">
        <f t="shared" si="233"/>
        <v>March</v>
      </c>
      <c r="K1918" s="1">
        <f t="shared" si="234"/>
        <v>3</v>
      </c>
      <c r="L1918" s="1" t="str">
        <f t="shared" si="235"/>
        <v>2024</v>
      </c>
      <c r="M1918" s="1">
        <f t="shared" si="236"/>
        <v>13</v>
      </c>
      <c r="N1918" s="10">
        <f t="shared" si="237"/>
        <v>1</v>
      </c>
    </row>
    <row r="1919" spans="1:14" x14ac:dyDescent="0.25">
      <c r="A1919" s="7">
        <v>45383</v>
      </c>
      <c r="B1919" s="1" t="s">
        <v>61</v>
      </c>
      <c r="C1919" s="1" t="str">
        <f>VLOOKUP(B1919,Datos1!$F$1:$H$52,3,FALSE)</f>
        <v>Corporation</v>
      </c>
      <c r="D1919" s="1" t="str">
        <f ca="1">VLOOKUP(IF(RANDBETWEEN(1,100)&lt;=60, 1, IF(RANDBETWEEN(1,100)&lt;=75, 2, 3)),Datos1!$B$62:$C$64,2,FALSE)</f>
        <v>FMCG</v>
      </c>
      <c r="E1919" s="1" t="str">
        <f ca="1">VLOOKUP(IF(RANDBETWEEN(1,100)&lt;=70, 1, IF(RANDBETWEEN(1,100)&lt;=70+10, 2, IF(RANDBETWEEN(1,100)&lt;=70+10+10, 3, IF(RANDBETWEEN(1,100)&lt;=70+10+10+10, 4, 5)))),Datos1!$B$66:$C$70,2,FALSE)</f>
        <v>Paid</v>
      </c>
      <c r="F1919" s="1" t="str">
        <f>VLOOKUP(B1919,Datos1!$F$1:$H$52,2,FALSE)</f>
        <v>Washington</v>
      </c>
      <c r="G1919" s="8">
        <f t="shared" ca="1" si="238"/>
        <v>515227</v>
      </c>
      <c r="H1919" s="8">
        <f t="shared" ca="1" si="239"/>
        <v>309136.2</v>
      </c>
      <c r="I1919" s="9">
        <f t="shared" ca="1" si="232"/>
        <v>0.6</v>
      </c>
      <c r="J1919" s="1" t="str">
        <f t="shared" si="233"/>
        <v>April</v>
      </c>
      <c r="K1919" s="1">
        <f t="shared" si="234"/>
        <v>4</v>
      </c>
      <c r="L1919" s="1" t="str">
        <f t="shared" si="235"/>
        <v>2024</v>
      </c>
      <c r="M1919" s="1">
        <f t="shared" si="236"/>
        <v>14</v>
      </c>
      <c r="N1919" s="10">
        <f t="shared" si="237"/>
        <v>2</v>
      </c>
    </row>
    <row r="1920" spans="1:14" x14ac:dyDescent="0.25">
      <c r="A1920" s="7">
        <v>45384</v>
      </c>
      <c r="B1920" s="1" t="s">
        <v>39</v>
      </c>
      <c r="C1920" s="1" t="str">
        <f>VLOOKUP(B1920,Datos1!$F$1:$H$52,3,FALSE)</f>
        <v>Corporation</v>
      </c>
      <c r="D1920" s="1" t="str">
        <f ca="1">VLOOKUP(IF(RANDBETWEEN(1,100)&lt;=60, 1, IF(RANDBETWEEN(1,100)&lt;=75, 2, 3)),Datos1!$B$62:$C$64,2,FALSE)</f>
        <v>FMCG</v>
      </c>
      <c r="E192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20" s="1" t="str">
        <f>VLOOKUP(B1920,Datos1!$F$1:$H$52,2,FALSE)</f>
        <v>Misuri</v>
      </c>
      <c r="G1920" s="8">
        <f t="shared" ca="1" si="238"/>
        <v>502514</v>
      </c>
      <c r="H1920" s="8">
        <f t="shared" ca="1" si="239"/>
        <v>211055.88</v>
      </c>
      <c r="I1920" s="9">
        <f t="shared" ca="1" si="232"/>
        <v>0.42</v>
      </c>
      <c r="J1920" s="1" t="str">
        <f t="shared" si="233"/>
        <v>April</v>
      </c>
      <c r="K1920" s="1">
        <f t="shared" si="234"/>
        <v>4</v>
      </c>
      <c r="L1920" s="1" t="str">
        <f t="shared" si="235"/>
        <v>2024</v>
      </c>
      <c r="M1920" s="1">
        <f t="shared" si="236"/>
        <v>14</v>
      </c>
      <c r="N1920" s="10">
        <f t="shared" si="237"/>
        <v>2</v>
      </c>
    </row>
    <row r="1921" spans="1:14" x14ac:dyDescent="0.25">
      <c r="A1921" s="7">
        <v>45385</v>
      </c>
      <c r="B1921" s="1" t="s">
        <v>56</v>
      </c>
      <c r="C1921" s="1" t="str">
        <f>VLOOKUP(B1921,Datos1!$F$1:$H$52,3,FALSE)</f>
        <v>Small business</v>
      </c>
      <c r="D1921" s="1" t="str">
        <f ca="1">VLOOKUP(IF(RANDBETWEEN(1,100)&lt;=60, 1, IF(RANDBETWEEN(1,100)&lt;=75, 2, 3)),Datos1!$B$62:$C$64,2,FALSE)</f>
        <v>FMCG</v>
      </c>
      <c r="E1921" s="1" t="str">
        <f ca="1">VLOOKUP(IF(RANDBETWEEN(1,100)&lt;=70, 1, IF(RANDBETWEEN(1,100)&lt;=70+10, 2, IF(RANDBETWEEN(1,100)&lt;=70+10+10, 3, IF(RANDBETWEEN(1,100)&lt;=70+10+10+10, 4, 5)))),Datos1!$B$66:$C$70,2,FALSE)</f>
        <v>Paid</v>
      </c>
      <c r="F1921" s="1" t="str">
        <f>VLOOKUP(B1921,Datos1!$F$1:$H$52,2,FALSE)</f>
        <v>Illinois</v>
      </c>
      <c r="G1921" s="8">
        <f t="shared" ca="1" si="238"/>
        <v>127562</v>
      </c>
      <c r="H1921" s="8">
        <f t="shared" ca="1" si="239"/>
        <v>59954.14</v>
      </c>
      <c r="I1921" s="9">
        <f t="shared" ca="1" si="232"/>
        <v>0.47</v>
      </c>
      <c r="J1921" s="1" t="str">
        <f t="shared" si="233"/>
        <v>April</v>
      </c>
      <c r="K1921" s="1">
        <f t="shared" si="234"/>
        <v>4</v>
      </c>
      <c r="L1921" s="1" t="str">
        <f t="shared" si="235"/>
        <v>2024</v>
      </c>
      <c r="M1921" s="1">
        <f t="shared" si="236"/>
        <v>14</v>
      </c>
      <c r="N1921" s="10">
        <f t="shared" si="237"/>
        <v>2</v>
      </c>
    </row>
    <row r="1922" spans="1:14" x14ac:dyDescent="0.25">
      <c r="A1922" s="7">
        <v>45386</v>
      </c>
      <c r="B1922" s="1" t="s">
        <v>10</v>
      </c>
      <c r="C1922" s="1" t="str">
        <f>VLOOKUP(B1922,Datos1!$F$1:$H$52,3,FALSE)</f>
        <v>Corporation</v>
      </c>
      <c r="D1922" s="1" t="str">
        <f ca="1">VLOOKUP(IF(RANDBETWEEN(1,100)&lt;=60, 1, IF(RANDBETWEEN(1,100)&lt;=75, 2, 3)),Datos1!$B$62:$C$64,2,FALSE)</f>
        <v>Industrial cereal products</v>
      </c>
      <c r="E1922" s="1" t="str">
        <f ca="1">VLOOKUP(IF(RANDBETWEEN(1,100)&lt;=70, 1, IF(RANDBETWEEN(1,100)&lt;=70+10, 2, IF(RANDBETWEEN(1,100)&lt;=70+10+10, 3, IF(RANDBETWEEN(1,100)&lt;=70+10+10+10, 4, 5)))),Datos1!$B$66:$C$70,2,FALSE)</f>
        <v>Paid</v>
      </c>
      <c r="F1922" s="1" t="str">
        <f>VLOOKUP(B1922,Datos1!$F$1:$H$52,2,FALSE)</f>
        <v>Texas</v>
      </c>
      <c r="G1922" s="8">
        <f t="shared" ca="1" si="238"/>
        <v>1350292</v>
      </c>
      <c r="H1922" s="8">
        <f t="shared" ca="1" si="239"/>
        <v>270058.40000000002</v>
      </c>
      <c r="I1922" s="9">
        <f t="shared" ref="I1922:I1985" ca="1" si="240">IF(D1922="FMCG",(RANDBETWEEN(35,65)/100),IF(D1922="Industrial cereal products",(RANDBETWEEN(15,35)/100),(RANDBETWEEN(20,40)/100)))</f>
        <v>0.2</v>
      </c>
      <c r="J1922" s="1" t="str">
        <f t="shared" ref="J1922:J1985" si="241">IF(TEXT(A1922,"MMMM")="enero","January",IF(TEXT(A1922,"MMMM")="febrero","February",IF(TEXT(A1922,"MMMM")="marzo","March",IF(TEXT(A1922,"MMMM")="abril","April",
IF(TEXT(A1922,"MMMM")="mayo","May",IF(TEXT(A1922,"MMMM")="junio","June",IF(TEXT(A1922,"MMMM")="julio","July",IF(TEXT(A1922,"MMMM")="agosto","August",
IF(TEXT(A1922,"MMMM")="Septiembre","September",IF(TEXT(A1922,"MMMM")="Octubre","October",IF(TEXT(A1922,"MMMM")="noviembre","November","December")))))))))))</f>
        <v>April</v>
      </c>
      <c r="K1922" s="1">
        <f t="shared" ref="K1922:K1985" si="242">MONTH(A1922)</f>
        <v>4</v>
      </c>
      <c r="L1922" s="1" t="str">
        <f t="shared" ref="L1922:L1985" si="243">TEXT(A1922,"AAAA")</f>
        <v>2024</v>
      </c>
      <c r="M1922" s="1">
        <f t="shared" ref="M1922:M1985" si="244">WEEKNUM(A1922,2)</f>
        <v>14</v>
      </c>
      <c r="N1922" s="10">
        <f t="shared" ref="N1922:N1985" si="245">INT((MONTH(A1922)-1)/3)+1</f>
        <v>2</v>
      </c>
    </row>
    <row r="1923" spans="1:14" x14ac:dyDescent="0.25">
      <c r="A1923" s="7">
        <v>45387</v>
      </c>
      <c r="B1923" s="1" t="s">
        <v>50</v>
      </c>
      <c r="C1923" s="1" t="str">
        <f>VLOOKUP(B1923,Datos1!$F$1:$H$52,3,FALSE)</f>
        <v>Small business</v>
      </c>
      <c r="D1923" s="1" t="str">
        <f ca="1">VLOOKUP(IF(RANDBETWEEN(1,100)&lt;=60, 1, IF(RANDBETWEEN(1,100)&lt;=75, 2, 3)),Datos1!$B$62:$C$64,2,FALSE)</f>
        <v>FMCG</v>
      </c>
      <c r="E1923" s="1" t="str">
        <f ca="1">VLOOKUP(IF(RANDBETWEEN(1,100)&lt;=70, 1, IF(RANDBETWEEN(1,100)&lt;=70+10, 2, IF(RANDBETWEEN(1,100)&lt;=70+10+10, 3, IF(RANDBETWEEN(1,100)&lt;=70+10+10+10, 4, 5)))),Datos1!$B$66:$C$70,2,FALSE)</f>
        <v>Paid</v>
      </c>
      <c r="F1923" s="1" t="str">
        <f>VLOOKUP(B1923,Datos1!$F$1:$H$52,2,FALSE)</f>
        <v>Florida</v>
      </c>
      <c r="G1923" s="8">
        <f t="shared" ref="G1923:G1986" ca="1" si="246">IF(C1923="Small business",RANDBETWEEN(70000,250000),IF(C1923="Medium-sized business",RANDBETWEEN(250000,500000),RANDBETWEEN(500000,1800000)))</f>
        <v>202781</v>
      </c>
      <c r="H1923" s="8">
        <f t="shared" ref="H1923:H1986" ca="1" si="247">G1923*I1923</f>
        <v>117612.98</v>
      </c>
      <c r="I1923" s="9">
        <f t="shared" ca="1" si="240"/>
        <v>0.57999999999999996</v>
      </c>
      <c r="J1923" s="1" t="str">
        <f t="shared" si="241"/>
        <v>April</v>
      </c>
      <c r="K1923" s="1">
        <f t="shared" si="242"/>
        <v>4</v>
      </c>
      <c r="L1923" s="1" t="str">
        <f t="shared" si="243"/>
        <v>2024</v>
      </c>
      <c r="M1923" s="1">
        <f t="shared" si="244"/>
        <v>14</v>
      </c>
      <c r="N1923" s="10">
        <f t="shared" si="245"/>
        <v>2</v>
      </c>
    </row>
    <row r="1924" spans="1:14" x14ac:dyDescent="0.25">
      <c r="A1924" s="7">
        <v>45388</v>
      </c>
      <c r="B1924" s="1" t="s">
        <v>60</v>
      </c>
      <c r="C1924" s="1" t="str">
        <f>VLOOKUP(B1924,Datos1!$F$1:$H$52,3,FALSE)</f>
        <v>Medium-sized business</v>
      </c>
      <c r="D1924" s="1" t="str">
        <f ca="1">VLOOKUP(IF(RANDBETWEEN(1,100)&lt;=60, 1, IF(RANDBETWEEN(1,100)&lt;=75, 2, 3)),Datos1!$B$62:$C$64,2,FALSE)</f>
        <v>FMCG</v>
      </c>
      <c r="E1924" s="1" t="str">
        <f ca="1">VLOOKUP(IF(RANDBETWEEN(1,100)&lt;=70, 1, IF(RANDBETWEEN(1,100)&lt;=70+10, 2, IF(RANDBETWEEN(1,100)&lt;=70+10+10, 3, IF(RANDBETWEEN(1,100)&lt;=70+10+10+10, 4, 5)))),Datos1!$B$66:$C$70,2,FALSE)</f>
        <v>Paid</v>
      </c>
      <c r="F1924" s="1" t="str">
        <f>VLOOKUP(B1924,Datos1!$F$1:$H$52,2,FALSE)</f>
        <v>Virginia</v>
      </c>
      <c r="G1924" s="8">
        <f t="shared" ca="1" si="246"/>
        <v>274454</v>
      </c>
      <c r="H1924" s="8">
        <f t="shared" ca="1" si="247"/>
        <v>175650.56</v>
      </c>
      <c r="I1924" s="9">
        <f t="shared" ca="1" si="240"/>
        <v>0.64</v>
      </c>
      <c r="J1924" s="1" t="str">
        <f t="shared" si="241"/>
        <v>April</v>
      </c>
      <c r="K1924" s="1">
        <f t="shared" si="242"/>
        <v>4</v>
      </c>
      <c r="L1924" s="1" t="str">
        <f t="shared" si="243"/>
        <v>2024</v>
      </c>
      <c r="M1924" s="1">
        <f t="shared" si="244"/>
        <v>14</v>
      </c>
      <c r="N1924" s="10">
        <f t="shared" si="245"/>
        <v>2</v>
      </c>
    </row>
    <row r="1925" spans="1:14" x14ac:dyDescent="0.25">
      <c r="A1925" s="7">
        <v>45389</v>
      </c>
      <c r="B1925" s="1" t="s">
        <v>35</v>
      </c>
      <c r="C1925" s="1" t="str">
        <f>VLOOKUP(B1925,Datos1!$F$1:$H$52,3,FALSE)</f>
        <v>Medium-sized business</v>
      </c>
      <c r="D1925" s="1" t="str">
        <f ca="1">VLOOKUP(IF(RANDBETWEEN(1,100)&lt;=60, 1, IF(RANDBETWEEN(1,100)&lt;=75, 2, 3)),Datos1!$B$62:$C$64,2,FALSE)</f>
        <v>FMCG</v>
      </c>
      <c r="E1925" s="1" t="str">
        <f ca="1">VLOOKUP(IF(RANDBETWEEN(1,100)&lt;=70, 1, IF(RANDBETWEEN(1,100)&lt;=70+10, 2, IF(RANDBETWEEN(1,100)&lt;=70+10+10, 3, IF(RANDBETWEEN(1,100)&lt;=70+10+10+10, 4, 5)))),Datos1!$B$66:$C$70,2,FALSE)</f>
        <v>Paid</v>
      </c>
      <c r="F1925" s="1" t="str">
        <f>VLOOKUP(B1925,Datos1!$F$1:$H$52,2,FALSE)</f>
        <v>Ohio</v>
      </c>
      <c r="G1925" s="8">
        <f t="shared" ca="1" si="246"/>
        <v>492426</v>
      </c>
      <c r="H1925" s="8">
        <f t="shared" ca="1" si="247"/>
        <v>265910.04000000004</v>
      </c>
      <c r="I1925" s="9">
        <f t="shared" ca="1" si="240"/>
        <v>0.54</v>
      </c>
      <c r="J1925" s="1" t="str">
        <f t="shared" si="241"/>
        <v>April</v>
      </c>
      <c r="K1925" s="1">
        <f t="shared" si="242"/>
        <v>4</v>
      </c>
      <c r="L1925" s="1" t="str">
        <f t="shared" si="243"/>
        <v>2024</v>
      </c>
      <c r="M1925" s="1">
        <f t="shared" si="244"/>
        <v>14</v>
      </c>
      <c r="N1925" s="10">
        <f t="shared" si="245"/>
        <v>2</v>
      </c>
    </row>
    <row r="1926" spans="1:14" x14ac:dyDescent="0.25">
      <c r="A1926" s="7">
        <v>45390</v>
      </c>
      <c r="B1926" s="1" t="s">
        <v>12</v>
      </c>
      <c r="C1926" s="1" t="str">
        <f>VLOOKUP(B1926,Datos1!$F$1:$H$52,3,FALSE)</f>
        <v>Corporation</v>
      </c>
      <c r="D1926" s="1" t="str">
        <f ca="1">VLOOKUP(IF(RANDBETWEEN(1,100)&lt;=60, 1, IF(RANDBETWEEN(1,100)&lt;=75, 2, 3)),Datos1!$B$62:$C$64,2,FALSE)</f>
        <v>Industrial cereal products</v>
      </c>
      <c r="E192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26" s="1" t="str">
        <f>VLOOKUP(B1926,Datos1!$F$1:$H$52,2,FALSE)</f>
        <v>Washington</v>
      </c>
      <c r="G1926" s="8">
        <f t="shared" ca="1" si="246"/>
        <v>894332</v>
      </c>
      <c r="H1926" s="8">
        <f t="shared" ca="1" si="247"/>
        <v>223583</v>
      </c>
      <c r="I1926" s="9">
        <f t="shared" ca="1" si="240"/>
        <v>0.25</v>
      </c>
      <c r="J1926" s="1" t="str">
        <f t="shared" si="241"/>
        <v>April</v>
      </c>
      <c r="K1926" s="1">
        <f t="shared" si="242"/>
        <v>4</v>
      </c>
      <c r="L1926" s="1" t="str">
        <f t="shared" si="243"/>
        <v>2024</v>
      </c>
      <c r="M1926" s="1">
        <f t="shared" si="244"/>
        <v>15</v>
      </c>
      <c r="N1926" s="10">
        <f t="shared" si="245"/>
        <v>2</v>
      </c>
    </row>
    <row r="1927" spans="1:14" x14ac:dyDescent="0.25">
      <c r="A1927" s="7">
        <v>45391</v>
      </c>
      <c r="B1927" s="1" t="s">
        <v>16</v>
      </c>
      <c r="C1927" s="1" t="str">
        <f>VLOOKUP(B1927,Datos1!$F$1:$H$52,3,FALSE)</f>
        <v>Small business</v>
      </c>
      <c r="D1927" s="1" t="str">
        <f ca="1">VLOOKUP(IF(RANDBETWEEN(1,100)&lt;=60, 1, IF(RANDBETWEEN(1,100)&lt;=75, 2, 3)),Datos1!$B$62:$C$64,2,FALSE)</f>
        <v>Contract Manufacturing</v>
      </c>
      <c r="E192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27" s="1" t="str">
        <f>VLOOKUP(B1927,Datos1!$F$1:$H$52,2,FALSE)</f>
        <v>Nueva Jersey</v>
      </c>
      <c r="G1927" s="8">
        <f t="shared" ca="1" si="246"/>
        <v>229291</v>
      </c>
      <c r="H1927" s="8">
        <f t="shared" ca="1" si="247"/>
        <v>45858.200000000004</v>
      </c>
      <c r="I1927" s="9">
        <f t="shared" ca="1" si="240"/>
        <v>0.2</v>
      </c>
      <c r="J1927" s="1" t="str">
        <f t="shared" si="241"/>
        <v>April</v>
      </c>
      <c r="K1927" s="1">
        <f t="shared" si="242"/>
        <v>4</v>
      </c>
      <c r="L1927" s="1" t="str">
        <f t="shared" si="243"/>
        <v>2024</v>
      </c>
      <c r="M1927" s="1">
        <f t="shared" si="244"/>
        <v>15</v>
      </c>
      <c r="N1927" s="10">
        <f t="shared" si="245"/>
        <v>2</v>
      </c>
    </row>
    <row r="1928" spans="1:14" x14ac:dyDescent="0.25">
      <c r="A1928" s="7">
        <v>45392</v>
      </c>
      <c r="B1928" s="1" t="s">
        <v>62</v>
      </c>
      <c r="C1928" s="1" t="str">
        <f>VLOOKUP(B1928,Datos1!$F$1:$H$52,3,FALSE)</f>
        <v>Corporation</v>
      </c>
      <c r="D1928" s="1" t="str">
        <f ca="1">VLOOKUP(IF(RANDBETWEEN(1,100)&lt;=60, 1, IF(RANDBETWEEN(1,100)&lt;=75, 2, 3)),Datos1!$B$62:$C$64,2,FALSE)</f>
        <v>FMCG</v>
      </c>
      <c r="E1928" s="1" t="str">
        <f ca="1">VLOOKUP(IF(RANDBETWEEN(1,100)&lt;=70, 1, IF(RANDBETWEEN(1,100)&lt;=70+10, 2, IF(RANDBETWEEN(1,100)&lt;=70+10+10, 3, IF(RANDBETWEEN(1,100)&lt;=70+10+10+10, 4, 5)))),Datos1!$B$66:$C$70,2,FALSE)</f>
        <v>Paid</v>
      </c>
      <c r="F1928" s="1" t="str">
        <f>VLOOKUP(B1928,Datos1!$F$1:$H$52,2,FALSE)</f>
        <v>Arizona</v>
      </c>
      <c r="G1928" s="8">
        <f t="shared" ca="1" si="246"/>
        <v>521452</v>
      </c>
      <c r="H1928" s="8">
        <f t="shared" ca="1" si="247"/>
        <v>323300.24</v>
      </c>
      <c r="I1928" s="9">
        <f t="shared" ca="1" si="240"/>
        <v>0.62</v>
      </c>
      <c r="J1928" s="1" t="str">
        <f t="shared" si="241"/>
        <v>April</v>
      </c>
      <c r="K1928" s="1">
        <f t="shared" si="242"/>
        <v>4</v>
      </c>
      <c r="L1928" s="1" t="str">
        <f t="shared" si="243"/>
        <v>2024</v>
      </c>
      <c r="M1928" s="1">
        <f t="shared" si="244"/>
        <v>15</v>
      </c>
      <c r="N1928" s="10">
        <f t="shared" si="245"/>
        <v>2</v>
      </c>
    </row>
    <row r="1929" spans="1:14" x14ac:dyDescent="0.25">
      <c r="A1929" s="7">
        <v>45393</v>
      </c>
      <c r="B1929" s="1" t="s">
        <v>40</v>
      </c>
      <c r="C1929" s="1" t="str">
        <f>VLOOKUP(B1929,Datos1!$F$1:$H$52,3,FALSE)</f>
        <v>Corporation</v>
      </c>
      <c r="D1929" s="1" t="str">
        <f ca="1">VLOOKUP(IF(RANDBETWEEN(1,100)&lt;=60, 1, IF(RANDBETWEEN(1,100)&lt;=75, 2, 3)),Datos1!$B$62:$C$64,2,FALSE)</f>
        <v>FMCG</v>
      </c>
      <c r="E1929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29" s="1" t="str">
        <f>VLOOKUP(B1929,Datos1!$F$1:$H$52,2,FALSE)</f>
        <v>Indiana</v>
      </c>
      <c r="G1929" s="8">
        <f t="shared" ca="1" si="246"/>
        <v>827108</v>
      </c>
      <c r="H1929" s="8">
        <f t="shared" ca="1" si="247"/>
        <v>314301.03999999998</v>
      </c>
      <c r="I1929" s="9">
        <f t="shared" ca="1" si="240"/>
        <v>0.38</v>
      </c>
      <c r="J1929" s="1" t="str">
        <f t="shared" si="241"/>
        <v>April</v>
      </c>
      <c r="K1929" s="1">
        <f t="shared" si="242"/>
        <v>4</v>
      </c>
      <c r="L1929" s="1" t="str">
        <f t="shared" si="243"/>
        <v>2024</v>
      </c>
      <c r="M1929" s="1">
        <f t="shared" si="244"/>
        <v>15</v>
      </c>
      <c r="N1929" s="10">
        <f t="shared" si="245"/>
        <v>2</v>
      </c>
    </row>
    <row r="1930" spans="1:14" x14ac:dyDescent="0.25">
      <c r="A1930" s="7">
        <v>45394</v>
      </c>
      <c r="B1930" s="1" t="s">
        <v>28</v>
      </c>
      <c r="C1930" s="1" t="str">
        <f>VLOOKUP(B1930,Datos1!$F$1:$H$52,3,FALSE)</f>
        <v>Corporation</v>
      </c>
      <c r="D1930" s="1" t="str">
        <f ca="1">VLOOKUP(IF(RANDBETWEEN(1,100)&lt;=60, 1, IF(RANDBETWEEN(1,100)&lt;=75, 2, 3)),Datos1!$B$62:$C$64,2,FALSE)</f>
        <v>FMCG</v>
      </c>
      <c r="E1930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30" s="1" t="str">
        <f>VLOOKUP(B1930,Datos1!$F$1:$H$52,2,FALSE)</f>
        <v>Texas</v>
      </c>
      <c r="G1930" s="8">
        <f t="shared" ca="1" si="246"/>
        <v>863382</v>
      </c>
      <c r="H1930" s="8">
        <f t="shared" ca="1" si="247"/>
        <v>483493.92000000004</v>
      </c>
      <c r="I1930" s="9">
        <f t="shared" ca="1" si="240"/>
        <v>0.56000000000000005</v>
      </c>
      <c r="J1930" s="1" t="str">
        <f t="shared" si="241"/>
        <v>April</v>
      </c>
      <c r="K1930" s="1">
        <f t="shared" si="242"/>
        <v>4</v>
      </c>
      <c r="L1930" s="1" t="str">
        <f t="shared" si="243"/>
        <v>2024</v>
      </c>
      <c r="M1930" s="1">
        <f t="shared" si="244"/>
        <v>15</v>
      </c>
      <c r="N1930" s="10">
        <f t="shared" si="245"/>
        <v>2</v>
      </c>
    </row>
    <row r="1931" spans="1:14" x14ac:dyDescent="0.25">
      <c r="A1931" s="7">
        <v>45395</v>
      </c>
      <c r="B1931" s="1" t="s">
        <v>31</v>
      </c>
      <c r="C1931" s="1" t="str">
        <f>VLOOKUP(B1931,Datos1!$F$1:$H$52,3,FALSE)</f>
        <v>Small business</v>
      </c>
      <c r="D1931" s="1" t="str">
        <f ca="1">VLOOKUP(IF(RANDBETWEEN(1,100)&lt;=60, 1, IF(RANDBETWEEN(1,100)&lt;=75, 2, 3)),Datos1!$B$62:$C$64,2,FALSE)</f>
        <v>FMCG</v>
      </c>
      <c r="E1931" s="1" t="str">
        <f ca="1">VLOOKUP(IF(RANDBETWEEN(1,100)&lt;=70, 1, IF(RANDBETWEEN(1,100)&lt;=70+10, 2, IF(RANDBETWEEN(1,100)&lt;=70+10+10, 3, IF(RANDBETWEEN(1,100)&lt;=70+10+10+10, 4, 5)))),Datos1!$B$66:$C$70,2,FALSE)</f>
        <v>Paid</v>
      </c>
      <c r="F1931" s="1" t="str">
        <f>VLOOKUP(B1931,Datos1!$F$1:$H$52,2,FALSE)</f>
        <v>Georgia</v>
      </c>
      <c r="G1931" s="8">
        <f t="shared" ca="1" si="246"/>
        <v>177738</v>
      </c>
      <c r="H1931" s="8">
        <f t="shared" ca="1" si="247"/>
        <v>67540.44</v>
      </c>
      <c r="I1931" s="9">
        <f t="shared" ca="1" si="240"/>
        <v>0.38</v>
      </c>
      <c r="J1931" s="1" t="str">
        <f t="shared" si="241"/>
        <v>April</v>
      </c>
      <c r="K1931" s="1">
        <f t="shared" si="242"/>
        <v>4</v>
      </c>
      <c r="L1931" s="1" t="str">
        <f t="shared" si="243"/>
        <v>2024</v>
      </c>
      <c r="M1931" s="1">
        <f t="shared" si="244"/>
        <v>15</v>
      </c>
      <c r="N1931" s="10">
        <f t="shared" si="245"/>
        <v>2</v>
      </c>
    </row>
    <row r="1932" spans="1:14" x14ac:dyDescent="0.25">
      <c r="A1932" s="7">
        <v>45396</v>
      </c>
      <c r="B1932" s="1" t="s">
        <v>61</v>
      </c>
      <c r="C1932" s="1" t="str">
        <f>VLOOKUP(B1932,Datos1!$F$1:$H$52,3,FALSE)</f>
        <v>Corporation</v>
      </c>
      <c r="D1932" s="1" t="str">
        <f ca="1">VLOOKUP(IF(RANDBETWEEN(1,100)&lt;=60, 1, IF(RANDBETWEEN(1,100)&lt;=75, 2, 3)),Datos1!$B$62:$C$64,2,FALSE)</f>
        <v>Contract Manufacturing</v>
      </c>
      <c r="E1932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32" s="1" t="str">
        <f>VLOOKUP(B1932,Datos1!$F$1:$H$52,2,FALSE)</f>
        <v>Washington</v>
      </c>
      <c r="G1932" s="8">
        <f t="shared" ca="1" si="246"/>
        <v>690029</v>
      </c>
      <c r="H1932" s="8">
        <f t="shared" ca="1" si="247"/>
        <v>186307.83000000002</v>
      </c>
      <c r="I1932" s="9">
        <f t="shared" ca="1" si="240"/>
        <v>0.27</v>
      </c>
      <c r="J1932" s="1" t="str">
        <f t="shared" si="241"/>
        <v>April</v>
      </c>
      <c r="K1932" s="1">
        <f t="shared" si="242"/>
        <v>4</v>
      </c>
      <c r="L1932" s="1" t="str">
        <f t="shared" si="243"/>
        <v>2024</v>
      </c>
      <c r="M1932" s="1">
        <f t="shared" si="244"/>
        <v>15</v>
      </c>
      <c r="N1932" s="10">
        <f t="shared" si="245"/>
        <v>2</v>
      </c>
    </row>
    <row r="1933" spans="1:14" x14ac:dyDescent="0.25">
      <c r="A1933" s="7">
        <v>45397</v>
      </c>
      <c r="B1933" s="1" t="s">
        <v>55</v>
      </c>
      <c r="C1933" s="1" t="str">
        <f>VLOOKUP(B1933,Datos1!$F$1:$H$52,3,FALSE)</f>
        <v>Medium-sized business</v>
      </c>
      <c r="D1933" s="1" t="str">
        <f ca="1">VLOOKUP(IF(RANDBETWEEN(1,100)&lt;=60, 1, IF(RANDBETWEEN(1,100)&lt;=75, 2, 3)),Datos1!$B$62:$C$64,2,FALSE)</f>
        <v>FMCG</v>
      </c>
      <c r="E193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33" s="1" t="str">
        <f>VLOOKUP(B1933,Datos1!$F$1:$H$52,2,FALSE)</f>
        <v>Pensilvania</v>
      </c>
      <c r="G1933" s="8">
        <f t="shared" ca="1" si="246"/>
        <v>369765</v>
      </c>
      <c r="H1933" s="8">
        <f t="shared" ca="1" si="247"/>
        <v>221859</v>
      </c>
      <c r="I1933" s="9">
        <f t="shared" ca="1" si="240"/>
        <v>0.6</v>
      </c>
      <c r="J1933" s="1" t="str">
        <f t="shared" si="241"/>
        <v>April</v>
      </c>
      <c r="K1933" s="1">
        <f t="shared" si="242"/>
        <v>4</v>
      </c>
      <c r="L1933" s="1" t="str">
        <f t="shared" si="243"/>
        <v>2024</v>
      </c>
      <c r="M1933" s="1">
        <f t="shared" si="244"/>
        <v>16</v>
      </c>
      <c r="N1933" s="10">
        <f t="shared" si="245"/>
        <v>2</v>
      </c>
    </row>
    <row r="1934" spans="1:14" x14ac:dyDescent="0.25">
      <c r="A1934" s="7">
        <v>45398</v>
      </c>
      <c r="B1934" s="1" t="s">
        <v>40</v>
      </c>
      <c r="C1934" s="1" t="str">
        <f>VLOOKUP(B1934,Datos1!$F$1:$H$52,3,FALSE)</f>
        <v>Corporation</v>
      </c>
      <c r="D1934" s="1" t="str">
        <f ca="1">VLOOKUP(IF(RANDBETWEEN(1,100)&lt;=60, 1, IF(RANDBETWEEN(1,100)&lt;=75, 2, 3)),Datos1!$B$62:$C$64,2,FALSE)</f>
        <v>Contract Manufacturing</v>
      </c>
      <c r="E1934" s="1" t="str">
        <f ca="1">VLOOKUP(IF(RANDBETWEEN(1,100)&lt;=70, 1, IF(RANDBETWEEN(1,100)&lt;=70+10, 2, IF(RANDBETWEEN(1,100)&lt;=70+10+10, 3, IF(RANDBETWEEN(1,100)&lt;=70+10+10+10, 4, 5)))),Datos1!$B$66:$C$70,2,FALSE)</f>
        <v>Paid</v>
      </c>
      <c r="F1934" s="1" t="str">
        <f>VLOOKUP(B1934,Datos1!$F$1:$H$52,2,FALSE)</f>
        <v>Indiana</v>
      </c>
      <c r="G1934" s="8">
        <f t="shared" ca="1" si="246"/>
        <v>1774686</v>
      </c>
      <c r="H1934" s="8">
        <f t="shared" ca="1" si="247"/>
        <v>567899.52</v>
      </c>
      <c r="I1934" s="9">
        <f t="shared" ca="1" si="240"/>
        <v>0.32</v>
      </c>
      <c r="J1934" s="1" t="str">
        <f t="shared" si="241"/>
        <v>April</v>
      </c>
      <c r="K1934" s="1">
        <f t="shared" si="242"/>
        <v>4</v>
      </c>
      <c r="L1934" s="1" t="str">
        <f t="shared" si="243"/>
        <v>2024</v>
      </c>
      <c r="M1934" s="1">
        <f t="shared" si="244"/>
        <v>16</v>
      </c>
      <c r="N1934" s="10">
        <f t="shared" si="245"/>
        <v>2</v>
      </c>
    </row>
    <row r="1935" spans="1:14" x14ac:dyDescent="0.25">
      <c r="A1935" s="7">
        <v>45399</v>
      </c>
      <c r="B1935" s="1" t="s">
        <v>33</v>
      </c>
      <c r="C1935" s="1" t="str">
        <f>VLOOKUP(B1935,Datos1!$F$1:$H$52,3,FALSE)</f>
        <v>Corporation</v>
      </c>
      <c r="D1935" s="1" t="str">
        <f ca="1">VLOOKUP(IF(RANDBETWEEN(1,100)&lt;=60, 1, IF(RANDBETWEEN(1,100)&lt;=75, 2, 3)),Datos1!$B$62:$C$64,2,FALSE)</f>
        <v>Industrial cereal products</v>
      </c>
      <c r="E193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35" s="1" t="str">
        <f>VLOOKUP(B1935,Datos1!$F$1:$H$52,2,FALSE)</f>
        <v>Tennessee</v>
      </c>
      <c r="G1935" s="8">
        <f t="shared" ca="1" si="246"/>
        <v>837720</v>
      </c>
      <c r="H1935" s="8">
        <f t="shared" ca="1" si="247"/>
        <v>259693.2</v>
      </c>
      <c r="I1935" s="9">
        <f t="shared" ca="1" si="240"/>
        <v>0.31</v>
      </c>
      <c r="J1935" s="1" t="str">
        <f t="shared" si="241"/>
        <v>April</v>
      </c>
      <c r="K1935" s="1">
        <f t="shared" si="242"/>
        <v>4</v>
      </c>
      <c r="L1935" s="1" t="str">
        <f t="shared" si="243"/>
        <v>2024</v>
      </c>
      <c r="M1935" s="1">
        <f t="shared" si="244"/>
        <v>16</v>
      </c>
      <c r="N1935" s="10">
        <f t="shared" si="245"/>
        <v>2</v>
      </c>
    </row>
    <row r="1936" spans="1:14" x14ac:dyDescent="0.25">
      <c r="A1936" s="7">
        <v>45400</v>
      </c>
      <c r="B1936" s="1" t="s">
        <v>6</v>
      </c>
      <c r="C1936" s="1" t="str">
        <f>VLOOKUP(B1936,Datos1!$F$1:$H$52,3,FALSE)</f>
        <v>Corporation</v>
      </c>
      <c r="D1936" s="1" t="str">
        <f ca="1">VLOOKUP(IF(RANDBETWEEN(1,100)&lt;=60, 1, IF(RANDBETWEEN(1,100)&lt;=75, 2, 3)),Datos1!$B$62:$C$64,2,FALSE)</f>
        <v>FMCG</v>
      </c>
      <c r="E1936" s="1" t="str">
        <f ca="1">VLOOKUP(IF(RANDBETWEEN(1,100)&lt;=70, 1, IF(RANDBETWEEN(1,100)&lt;=70+10, 2, IF(RANDBETWEEN(1,100)&lt;=70+10+10, 3, IF(RANDBETWEEN(1,100)&lt;=70+10+10+10, 4, 5)))),Datos1!$B$66:$C$70,2,FALSE)</f>
        <v>Paid</v>
      </c>
      <c r="F1936" s="1" t="str">
        <f>VLOOKUP(B1936,Datos1!$F$1:$H$52,2,FALSE)</f>
        <v>Washington</v>
      </c>
      <c r="G1936" s="8">
        <f t="shared" ca="1" si="246"/>
        <v>1778154</v>
      </c>
      <c r="H1936" s="8">
        <f t="shared" ca="1" si="247"/>
        <v>960203.16</v>
      </c>
      <c r="I1936" s="9">
        <f t="shared" ca="1" si="240"/>
        <v>0.54</v>
      </c>
      <c r="J1936" s="1" t="str">
        <f t="shared" si="241"/>
        <v>April</v>
      </c>
      <c r="K1936" s="1">
        <f t="shared" si="242"/>
        <v>4</v>
      </c>
      <c r="L1936" s="1" t="str">
        <f t="shared" si="243"/>
        <v>2024</v>
      </c>
      <c r="M1936" s="1">
        <f t="shared" si="244"/>
        <v>16</v>
      </c>
      <c r="N1936" s="10">
        <f t="shared" si="245"/>
        <v>2</v>
      </c>
    </row>
    <row r="1937" spans="1:14" x14ac:dyDescent="0.25">
      <c r="A1937" s="7">
        <v>45401</v>
      </c>
      <c r="B1937" s="1" t="s">
        <v>24</v>
      </c>
      <c r="C1937" s="1" t="str">
        <f>VLOOKUP(B1937,Datos1!$F$1:$H$52,3,FALSE)</f>
        <v>Medium-sized business</v>
      </c>
      <c r="D1937" s="1" t="str">
        <f ca="1">VLOOKUP(IF(RANDBETWEEN(1,100)&lt;=60, 1, IF(RANDBETWEEN(1,100)&lt;=75, 2, 3)),Datos1!$B$62:$C$64,2,FALSE)</f>
        <v>Industrial cereal products</v>
      </c>
      <c r="E193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37" s="1" t="str">
        <f>VLOOKUP(B1937,Datos1!$F$1:$H$52,2,FALSE)</f>
        <v>Misuri</v>
      </c>
      <c r="G1937" s="8">
        <f t="shared" ca="1" si="246"/>
        <v>281180</v>
      </c>
      <c r="H1937" s="8">
        <f t="shared" ca="1" si="247"/>
        <v>67483.199999999997</v>
      </c>
      <c r="I1937" s="9">
        <f t="shared" ca="1" si="240"/>
        <v>0.24</v>
      </c>
      <c r="J1937" s="1" t="str">
        <f t="shared" si="241"/>
        <v>April</v>
      </c>
      <c r="K1937" s="1">
        <f t="shared" si="242"/>
        <v>4</v>
      </c>
      <c r="L1937" s="1" t="str">
        <f t="shared" si="243"/>
        <v>2024</v>
      </c>
      <c r="M1937" s="1">
        <f t="shared" si="244"/>
        <v>16</v>
      </c>
      <c r="N1937" s="10">
        <f t="shared" si="245"/>
        <v>2</v>
      </c>
    </row>
    <row r="1938" spans="1:14" x14ac:dyDescent="0.25">
      <c r="A1938" s="7">
        <v>45402</v>
      </c>
      <c r="B1938" s="1" t="s">
        <v>42</v>
      </c>
      <c r="C1938" s="1" t="str">
        <f>VLOOKUP(B1938,Datos1!$F$1:$H$52,3,FALSE)</f>
        <v>Corporation</v>
      </c>
      <c r="D1938" s="1" t="str">
        <f ca="1">VLOOKUP(IF(RANDBETWEEN(1,100)&lt;=60, 1, IF(RANDBETWEEN(1,100)&lt;=75, 2, 3)),Datos1!$B$62:$C$64,2,FALSE)</f>
        <v>FMCG</v>
      </c>
      <c r="E1938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38" s="1" t="str">
        <f>VLOOKUP(B1938,Datos1!$F$1:$H$52,2,FALSE)</f>
        <v>Wisconsin</v>
      </c>
      <c r="G1938" s="8">
        <f t="shared" ca="1" si="246"/>
        <v>1219891</v>
      </c>
      <c r="H1938" s="8">
        <f t="shared" ca="1" si="247"/>
        <v>780730.24</v>
      </c>
      <c r="I1938" s="9">
        <f t="shared" ca="1" si="240"/>
        <v>0.64</v>
      </c>
      <c r="J1938" s="1" t="str">
        <f t="shared" si="241"/>
        <v>April</v>
      </c>
      <c r="K1938" s="1">
        <f t="shared" si="242"/>
        <v>4</v>
      </c>
      <c r="L1938" s="1" t="str">
        <f t="shared" si="243"/>
        <v>2024</v>
      </c>
      <c r="M1938" s="1">
        <f t="shared" si="244"/>
        <v>16</v>
      </c>
      <c r="N1938" s="10">
        <f t="shared" si="245"/>
        <v>2</v>
      </c>
    </row>
    <row r="1939" spans="1:14" x14ac:dyDescent="0.25">
      <c r="A1939" s="7">
        <v>45403</v>
      </c>
      <c r="B1939" s="1" t="s">
        <v>47</v>
      </c>
      <c r="C1939" s="1" t="str">
        <f>VLOOKUP(B1939,Datos1!$F$1:$H$52,3,FALSE)</f>
        <v>Medium-sized business</v>
      </c>
      <c r="D1939" s="1" t="str">
        <f ca="1">VLOOKUP(IF(RANDBETWEEN(1,100)&lt;=60, 1, IF(RANDBETWEEN(1,100)&lt;=75, 2, 3)),Datos1!$B$62:$C$64,2,FALSE)</f>
        <v>Contract Manufacturing</v>
      </c>
      <c r="E1939" s="1" t="str">
        <f ca="1">VLOOKUP(IF(RANDBETWEEN(1,100)&lt;=70, 1, IF(RANDBETWEEN(1,100)&lt;=70+10, 2, IF(RANDBETWEEN(1,100)&lt;=70+10+10, 3, IF(RANDBETWEEN(1,100)&lt;=70+10+10+10, 4, 5)))),Datos1!$B$66:$C$70,2,FALSE)</f>
        <v>Paid</v>
      </c>
      <c r="F1939" s="1" t="str">
        <f>VLOOKUP(B1939,Datos1!$F$1:$H$52,2,FALSE)</f>
        <v>Misuri</v>
      </c>
      <c r="G1939" s="8">
        <f t="shared" ca="1" si="246"/>
        <v>378511</v>
      </c>
      <c r="H1939" s="8">
        <f t="shared" ca="1" si="247"/>
        <v>143834.18</v>
      </c>
      <c r="I1939" s="9">
        <f t="shared" ca="1" si="240"/>
        <v>0.38</v>
      </c>
      <c r="J1939" s="1" t="str">
        <f t="shared" si="241"/>
        <v>April</v>
      </c>
      <c r="K1939" s="1">
        <f t="shared" si="242"/>
        <v>4</v>
      </c>
      <c r="L1939" s="1" t="str">
        <f t="shared" si="243"/>
        <v>2024</v>
      </c>
      <c r="M1939" s="1">
        <f t="shared" si="244"/>
        <v>16</v>
      </c>
      <c r="N1939" s="10">
        <f t="shared" si="245"/>
        <v>2</v>
      </c>
    </row>
    <row r="1940" spans="1:14" x14ac:dyDescent="0.25">
      <c r="A1940" s="7">
        <v>45404</v>
      </c>
      <c r="B1940" s="1" t="s">
        <v>30</v>
      </c>
      <c r="C1940" s="1" t="str">
        <f>VLOOKUP(B1940,Datos1!$F$1:$H$52,3,FALSE)</f>
        <v>Medium-sized business</v>
      </c>
      <c r="D1940" s="1" t="str">
        <f ca="1">VLOOKUP(IF(RANDBETWEEN(1,100)&lt;=60, 1, IF(RANDBETWEEN(1,100)&lt;=75, 2, 3)),Datos1!$B$62:$C$64,2,FALSE)</f>
        <v>FMCG</v>
      </c>
      <c r="E1940" s="1" t="str">
        <f ca="1">VLOOKUP(IF(RANDBETWEEN(1,100)&lt;=70, 1, IF(RANDBETWEEN(1,100)&lt;=70+10, 2, IF(RANDBETWEEN(1,100)&lt;=70+10+10, 3, IF(RANDBETWEEN(1,100)&lt;=70+10+10+10, 4, 5)))),Datos1!$B$66:$C$70,2,FALSE)</f>
        <v>Paid</v>
      </c>
      <c r="F1940" s="1" t="str">
        <f>VLOOKUP(B1940,Datos1!$F$1:$H$52,2,FALSE)</f>
        <v>Washington</v>
      </c>
      <c r="G1940" s="8">
        <f t="shared" ca="1" si="246"/>
        <v>478827</v>
      </c>
      <c r="H1940" s="8">
        <f t="shared" ca="1" si="247"/>
        <v>258566.58000000002</v>
      </c>
      <c r="I1940" s="9">
        <f t="shared" ca="1" si="240"/>
        <v>0.54</v>
      </c>
      <c r="J1940" s="1" t="str">
        <f t="shared" si="241"/>
        <v>April</v>
      </c>
      <c r="K1940" s="1">
        <f t="shared" si="242"/>
        <v>4</v>
      </c>
      <c r="L1940" s="1" t="str">
        <f t="shared" si="243"/>
        <v>2024</v>
      </c>
      <c r="M1940" s="1">
        <f t="shared" si="244"/>
        <v>17</v>
      </c>
      <c r="N1940" s="10">
        <f t="shared" si="245"/>
        <v>2</v>
      </c>
    </row>
    <row r="1941" spans="1:14" x14ac:dyDescent="0.25">
      <c r="A1941" s="7">
        <v>45405</v>
      </c>
      <c r="B1941" s="1" t="s">
        <v>49</v>
      </c>
      <c r="C1941" s="1" t="str">
        <f>VLOOKUP(B1941,Datos1!$F$1:$H$52,3,FALSE)</f>
        <v>Corporation</v>
      </c>
      <c r="D1941" s="1" t="str">
        <f ca="1">VLOOKUP(IF(RANDBETWEEN(1,100)&lt;=60, 1, IF(RANDBETWEEN(1,100)&lt;=75, 2, 3)),Datos1!$B$62:$C$64,2,FALSE)</f>
        <v>Contract Manufacturing</v>
      </c>
      <c r="E194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41" s="1" t="str">
        <f>VLOOKUP(B1941,Datos1!$F$1:$H$52,2,FALSE)</f>
        <v>Texas</v>
      </c>
      <c r="G1941" s="8">
        <f t="shared" ca="1" si="246"/>
        <v>1218485</v>
      </c>
      <c r="H1941" s="8">
        <f t="shared" ca="1" si="247"/>
        <v>268066.7</v>
      </c>
      <c r="I1941" s="9">
        <f t="shared" ca="1" si="240"/>
        <v>0.22</v>
      </c>
      <c r="J1941" s="1" t="str">
        <f t="shared" si="241"/>
        <v>April</v>
      </c>
      <c r="K1941" s="1">
        <f t="shared" si="242"/>
        <v>4</v>
      </c>
      <c r="L1941" s="1" t="str">
        <f t="shared" si="243"/>
        <v>2024</v>
      </c>
      <c r="M1941" s="1">
        <f t="shared" si="244"/>
        <v>17</v>
      </c>
      <c r="N1941" s="10">
        <f t="shared" si="245"/>
        <v>2</v>
      </c>
    </row>
    <row r="1942" spans="1:14" x14ac:dyDescent="0.25">
      <c r="A1942" s="7">
        <v>45406</v>
      </c>
      <c r="B1942" s="1" t="s">
        <v>27</v>
      </c>
      <c r="C1942" s="1" t="str">
        <f>VLOOKUP(B1942,Datos1!$F$1:$H$52,3,FALSE)</f>
        <v>Corporation</v>
      </c>
      <c r="D1942" s="1" t="str">
        <f ca="1">VLOOKUP(IF(RANDBETWEEN(1,100)&lt;=60, 1, IF(RANDBETWEEN(1,100)&lt;=75, 2, 3)),Datos1!$B$62:$C$64,2,FALSE)</f>
        <v>FMCG</v>
      </c>
      <c r="E1942" s="1" t="str">
        <f ca="1">VLOOKUP(IF(RANDBETWEEN(1,100)&lt;=70, 1, IF(RANDBETWEEN(1,100)&lt;=70+10, 2, IF(RANDBETWEEN(1,100)&lt;=70+10+10, 3, IF(RANDBETWEEN(1,100)&lt;=70+10+10+10, 4, 5)))),Datos1!$B$66:$C$70,2,FALSE)</f>
        <v>Paid</v>
      </c>
      <c r="F1942" s="1" t="str">
        <f>VLOOKUP(B1942,Datos1!$F$1:$H$52,2,FALSE)</f>
        <v>Virginia</v>
      </c>
      <c r="G1942" s="8">
        <f t="shared" ca="1" si="246"/>
        <v>1315749</v>
      </c>
      <c r="H1942" s="8">
        <f t="shared" ca="1" si="247"/>
        <v>578929.56000000006</v>
      </c>
      <c r="I1942" s="9">
        <f t="shared" ca="1" si="240"/>
        <v>0.44</v>
      </c>
      <c r="J1942" s="1" t="str">
        <f t="shared" si="241"/>
        <v>April</v>
      </c>
      <c r="K1942" s="1">
        <f t="shared" si="242"/>
        <v>4</v>
      </c>
      <c r="L1942" s="1" t="str">
        <f t="shared" si="243"/>
        <v>2024</v>
      </c>
      <c r="M1942" s="1">
        <f t="shared" si="244"/>
        <v>17</v>
      </c>
      <c r="N1942" s="10">
        <f t="shared" si="245"/>
        <v>2</v>
      </c>
    </row>
    <row r="1943" spans="1:14" x14ac:dyDescent="0.25">
      <c r="A1943" s="7">
        <v>45407</v>
      </c>
      <c r="B1943" s="1" t="s">
        <v>12</v>
      </c>
      <c r="C1943" s="1" t="str">
        <f>VLOOKUP(B1943,Datos1!$F$1:$H$52,3,FALSE)</f>
        <v>Corporation</v>
      </c>
      <c r="D1943" s="1" t="str">
        <f ca="1">VLOOKUP(IF(RANDBETWEEN(1,100)&lt;=60, 1, IF(RANDBETWEEN(1,100)&lt;=75, 2, 3)),Datos1!$B$62:$C$64,2,FALSE)</f>
        <v>Industrial cereal products</v>
      </c>
      <c r="E194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43" s="1" t="str">
        <f>VLOOKUP(B1943,Datos1!$F$1:$H$52,2,FALSE)</f>
        <v>Washington</v>
      </c>
      <c r="G1943" s="8">
        <f t="shared" ca="1" si="246"/>
        <v>687768</v>
      </c>
      <c r="H1943" s="8">
        <f t="shared" ca="1" si="247"/>
        <v>165064.32000000001</v>
      </c>
      <c r="I1943" s="9">
        <f t="shared" ca="1" si="240"/>
        <v>0.24</v>
      </c>
      <c r="J1943" s="1" t="str">
        <f t="shared" si="241"/>
        <v>April</v>
      </c>
      <c r="K1943" s="1">
        <f t="shared" si="242"/>
        <v>4</v>
      </c>
      <c r="L1943" s="1" t="str">
        <f t="shared" si="243"/>
        <v>2024</v>
      </c>
      <c r="M1943" s="1">
        <f t="shared" si="244"/>
        <v>17</v>
      </c>
      <c r="N1943" s="10">
        <f t="shared" si="245"/>
        <v>2</v>
      </c>
    </row>
    <row r="1944" spans="1:14" x14ac:dyDescent="0.25">
      <c r="A1944" s="7">
        <v>45408</v>
      </c>
      <c r="B1944" s="1" t="s">
        <v>13</v>
      </c>
      <c r="C1944" s="1" t="str">
        <f>VLOOKUP(B1944,Datos1!$F$1:$H$52,3,FALSE)</f>
        <v>Medium-sized business</v>
      </c>
      <c r="D1944" s="1" t="str">
        <f ca="1">VLOOKUP(IF(RANDBETWEEN(1,100)&lt;=60, 1, IF(RANDBETWEEN(1,100)&lt;=75, 2, 3)),Datos1!$B$62:$C$64,2,FALSE)</f>
        <v>Contract Manufacturing</v>
      </c>
      <c r="E1944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44" s="1" t="str">
        <f>VLOOKUP(B1944,Datos1!$F$1:$H$52,2,FALSE)</f>
        <v>Carolina del Norte</v>
      </c>
      <c r="G1944" s="8">
        <f t="shared" ca="1" si="246"/>
        <v>363630</v>
      </c>
      <c r="H1944" s="8">
        <f t="shared" ca="1" si="247"/>
        <v>90907.5</v>
      </c>
      <c r="I1944" s="9">
        <f t="shared" ca="1" si="240"/>
        <v>0.25</v>
      </c>
      <c r="J1944" s="1" t="str">
        <f t="shared" si="241"/>
        <v>April</v>
      </c>
      <c r="K1944" s="1">
        <f t="shared" si="242"/>
        <v>4</v>
      </c>
      <c r="L1944" s="1" t="str">
        <f t="shared" si="243"/>
        <v>2024</v>
      </c>
      <c r="M1944" s="1">
        <f t="shared" si="244"/>
        <v>17</v>
      </c>
      <c r="N1944" s="10">
        <f t="shared" si="245"/>
        <v>2</v>
      </c>
    </row>
    <row r="1945" spans="1:14" x14ac:dyDescent="0.25">
      <c r="A1945" s="7">
        <v>45409</v>
      </c>
      <c r="B1945" s="1" t="s">
        <v>37</v>
      </c>
      <c r="C1945" s="1" t="str">
        <f>VLOOKUP(B1945,Datos1!$F$1:$H$52,3,FALSE)</f>
        <v>Small business</v>
      </c>
      <c r="D1945" s="1" t="str">
        <f ca="1">VLOOKUP(IF(RANDBETWEEN(1,100)&lt;=60, 1, IF(RANDBETWEEN(1,100)&lt;=75, 2, 3)),Datos1!$B$62:$C$64,2,FALSE)</f>
        <v>FMCG</v>
      </c>
      <c r="E1945" s="1" t="str">
        <f ca="1">VLOOKUP(IF(RANDBETWEEN(1,100)&lt;=70, 1, IF(RANDBETWEEN(1,100)&lt;=70+10, 2, IF(RANDBETWEEN(1,100)&lt;=70+10+10, 3, IF(RANDBETWEEN(1,100)&lt;=70+10+10+10, 4, 5)))),Datos1!$B$66:$C$70,2,FALSE)</f>
        <v>Paid</v>
      </c>
      <c r="F1945" s="1" t="str">
        <f>VLOOKUP(B1945,Datos1!$F$1:$H$52,2,FALSE)</f>
        <v>Massachusetts</v>
      </c>
      <c r="G1945" s="8">
        <f t="shared" ca="1" si="246"/>
        <v>200775</v>
      </c>
      <c r="H1945" s="8">
        <f t="shared" ca="1" si="247"/>
        <v>70271.25</v>
      </c>
      <c r="I1945" s="9">
        <f t="shared" ca="1" si="240"/>
        <v>0.35</v>
      </c>
      <c r="J1945" s="1" t="str">
        <f t="shared" si="241"/>
        <v>April</v>
      </c>
      <c r="K1945" s="1">
        <f t="shared" si="242"/>
        <v>4</v>
      </c>
      <c r="L1945" s="1" t="str">
        <f t="shared" si="243"/>
        <v>2024</v>
      </c>
      <c r="M1945" s="1">
        <f t="shared" si="244"/>
        <v>17</v>
      </c>
      <c r="N1945" s="10">
        <f t="shared" si="245"/>
        <v>2</v>
      </c>
    </row>
    <row r="1946" spans="1:14" x14ac:dyDescent="0.25">
      <c r="A1946" s="7">
        <v>45410</v>
      </c>
      <c r="B1946" s="1" t="s">
        <v>41</v>
      </c>
      <c r="C1946" s="1" t="str">
        <f>VLOOKUP(B1946,Datos1!$F$1:$H$52,3,FALSE)</f>
        <v>Medium-sized business</v>
      </c>
      <c r="D1946" s="1" t="str">
        <f ca="1">VLOOKUP(IF(RANDBETWEEN(1,100)&lt;=60, 1, IF(RANDBETWEEN(1,100)&lt;=75, 2, 3)),Datos1!$B$62:$C$64,2,FALSE)</f>
        <v>FMCG</v>
      </c>
      <c r="E194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46" s="1" t="str">
        <f>VLOOKUP(B1946,Datos1!$F$1:$H$52,2,FALSE)</f>
        <v>Maryland</v>
      </c>
      <c r="G1946" s="8">
        <f t="shared" ca="1" si="246"/>
        <v>276291</v>
      </c>
      <c r="H1946" s="8">
        <f t="shared" ca="1" si="247"/>
        <v>121568.04</v>
      </c>
      <c r="I1946" s="9">
        <f t="shared" ca="1" si="240"/>
        <v>0.44</v>
      </c>
      <c r="J1946" s="1" t="str">
        <f t="shared" si="241"/>
        <v>April</v>
      </c>
      <c r="K1946" s="1">
        <f t="shared" si="242"/>
        <v>4</v>
      </c>
      <c r="L1946" s="1" t="str">
        <f t="shared" si="243"/>
        <v>2024</v>
      </c>
      <c r="M1946" s="1">
        <f t="shared" si="244"/>
        <v>17</v>
      </c>
      <c r="N1946" s="10">
        <f t="shared" si="245"/>
        <v>2</v>
      </c>
    </row>
    <row r="1947" spans="1:14" x14ac:dyDescent="0.25">
      <c r="A1947" s="7">
        <v>45411</v>
      </c>
      <c r="B1947" s="1" t="s">
        <v>42</v>
      </c>
      <c r="C1947" s="1" t="str">
        <f>VLOOKUP(B1947,Datos1!$F$1:$H$52,3,FALSE)</f>
        <v>Corporation</v>
      </c>
      <c r="D1947" s="1" t="str">
        <f ca="1">VLOOKUP(IF(RANDBETWEEN(1,100)&lt;=60, 1, IF(RANDBETWEEN(1,100)&lt;=75, 2, 3)),Datos1!$B$62:$C$64,2,FALSE)</f>
        <v>Contract Manufacturing</v>
      </c>
      <c r="E1947" s="1" t="str">
        <f ca="1">VLOOKUP(IF(RANDBETWEEN(1,100)&lt;=70, 1, IF(RANDBETWEEN(1,100)&lt;=70+10, 2, IF(RANDBETWEEN(1,100)&lt;=70+10+10, 3, IF(RANDBETWEEN(1,100)&lt;=70+10+10+10, 4, 5)))),Datos1!$B$66:$C$70,2,FALSE)</f>
        <v>Paid</v>
      </c>
      <c r="F1947" s="1" t="str">
        <f>VLOOKUP(B1947,Datos1!$F$1:$H$52,2,FALSE)</f>
        <v>Wisconsin</v>
      </c>
      <c r="G1947" s="8">
        <f t="shared" ca="1" si="246"/>
        <v>1708175</v>
      </c>
      <c r="H1947" s="8">
        <f t="shared" ca="1" si="247"/>
        <v>341635</v>
      </c>
      <c r="I1947" s="9">
        <f t="shared" ca="1" si="240"/>
        <v>0.2</v>
      </c>
      <c r="J1947" s="1" t="str">
        <f t="shared" si="241"/>
        <v>April</v>
      </c>
      <c r="K1947" s="1">
        <f t="shared" si="242"/>
        <v>4</v>
      </c>
      <c r="L1947" s="1" t="str">
        <f t="shared" si="243"/>
        <v>2024</v>
      </c>
      <c r="M1947" s="1">
        <f t="shared" si="244"/>
        <v>18</v>
      </c>
      <c r="N1947" s="10">
        <f t="shared" si="245"/>
        <v>2</v>
      </c>
    </row>
    <row r="1948" spans="1:14" x14ac:dyDescent="0.25">
      <c r="A1948" s="7">
        <v>45412</v>
      </c>
      <c r="B1948" s="1" t="s">
        <v>54</v>
      </c>
      <c r="C1948" s="1" t="str">
        <f>VLOOKUP(B1948,Datos1!$F$1:$H$52,3,FALSE)</f>
        <v>Small business</v>
      </c>
      <c r="D1948" s="1" t="str">
        <f ca="1">VLOOKUP(IF(RANDBETWEEN(1,100)&lt;=60, 1, IF(RANDBETWEEN(1,100)&lt;=75, 2, 3)),Datos1!$B$62:$C$64,2,FALSE)</f>
        <v>FMCG</v>
      </c>
      <c r="E1948" s="1" t="str">
        <f ca="1">VLOOKUP(IF(RANDBETWEEN(1,100)&lt;=70, 1, IF(RANDBETWEEN(1,100)&lt;=70+10, 2, IF(RANDBETWEEN(1,100)&lt;=70+10+10, 3, IF(RANDBETWEEN(1,100)&lt;=70+10+10+10, 4, 5)))),Datos1!$B$66:$C$70,2,FALSE)</f>
        <v>Paid</v>
      </c>
      <c r="F1948" s="1" t="str">
        <f>VLOOKUP(B1948,Datos1!$F$1:$H$52,2,FALSE)</f>
        <v>Nueva York</v>
      </c>
      <c r="G1948" s="8">
        <f t="shared" ca="1" si="246"/>
        <v>236353</v>
      </c>
      <c r="H1948" s="8">
        <f t="shared" ca="1" si="247"/>
        <v>134721.21</v>
      </c>
      <c r="I1948" s="9">
        <f t="shared" ca="1" si="240"/>
        <v>0.56999999999999995</v>
      </c>
      <c r="J1948" s="1" t="str">
        <f t="shared" si="241"/>
        <v>April</v>
      </c>
      <c r="K1948" s="1">
        <f t="shared" si="242"/>
        <v>4</v>
      </c>
      <c r="L1948" s="1" t="str">
        <f t="shared" si="243"/>
        <v>2024</v>
      </c>
      <c r="M1948" s="1">
        <f t="shared" si="244"/>
        <v>18</v>
      </c>
      <c r="N1948" s="10">
        <f t="shared" si="245"/>
        <v>2</v>
      </c>
    </row>
    <row r="1949" spans="1:14" x14ac:dyDescent="0.25">
      <c r="A1949" s="7">
        <v>45413</v>
      </c>
      <c r="B1949" s="1" t="s">
        <v>44</v>
      </c>
      <c r="C1949" s="1" t="str">
        <f>VLOOKUP(B1949,Datos1!$F$1:$H$52,3,FALSE)</f>
        <v>Corporation</v>
      </c>
      <c r="D1949" s="1" t="str">
        <f ca="1">VLOOKUP(IF(RANDBETWEEN(1,100)&lt;=60, 1, IF(RANDBETWEEN(1,100)&lt;=75, 2, 3)),Datos1!$B$62:$C$64,2,FALSE)</f>
        <v>FMCG</v>
      </c>
      <c r="E1949" s="1" t="str">
        <f ca="1">VLOOKUP(IF(RANDBETWEEN(1,100)&lt;=70, 1, IF(RANDBETWEEN(1,100)&lt;=70+10, 2, IF(RANDBETWEEN(1,100)&lt;=70+10+10, 3, IF(RANDBETWEEN(1,100)&lt;=70+10+10+10, 4, 5)))),Datos1!$B$66:$C$70,2,FALSE)</f>
        <v>Paid</v>
      </c>
      <c r="F1949" s="1" t="str">
        <f>VLOOKUP(B1949,Datos1!$F$1:$H$52,2,FALSE)</f>
        <v>Arizona</v>
      </c>
      <c r="G1949" s="8">
        <f t="shared" ca="1" si="246"/>
        <v>1704920</v>
      </c>
      <c r="H1949" s="8">
        <f t="shared" ca="1" si="247"/>
        <v>1022952</v>
      </c>
      <c r="I1949" s="9">
        <f t="shared" ca="1" si="240"/>
        <v>0.6</v>
      </c>
      <c r="J1949" s="1" t="str">
        <f t="shared" si="241"/>
        <v>May</v>
      </c>
      <c r="K1949" s="1">
        <f t="shared" si="242"/>
        <v>5</v>
      </c>
      <c r="L1949" s="1" t="str">
        <f t="shared" si="243"/>
        <v>2024</v>
      </c>
      <c r="M1949" s="1">
        <f t="shared" si="244"/>
        <v>18</v>
      </c>
      <c r="N1949" s="10">
        <f t="shared" si="245"/>
        <v>2</v>
      </c>
    </row>
    <row r="1950" spans="1:14" x14ac:dyDescent="0.25">
      <c r="A1950" s="7">
        <v>45414</v>
      </c>
      <c r="B1950" s="1" t="s">
        <v>56</v>
      </c>
      <c r="C1950" s="1" t="str">
        <f>VLOOKUP(B1950,Datos1!$F$1:$H$52,3,FALSE)</f>
        <v>Small business</v>
      </c>
      <c r="D1950" s="1" t="str">
        <f ca="1">VLOOKUP(IF(RANDBETWEEN(1,100)&lt;=60, 1, IF(RANDBETWEEN(1,100)&lt;=75, 2, 3)),Datos1!$B$62:$C$64,2,FALSE)</f>
        <v>FMCG</v>
      </c>
      <c r="E1950" s="1" t="str">
        <f ca="1">VLOOKUP(IF(RANDBETWEEN(1,100)&lt;=70, 1, IF(RANDBETWEEN(1,100)&lt;=70+10, 2, IF(RANDBETWEEN(1,100)&lt;=70+10+10, 3, IF(RANDBETWEEN(1,100)&lt;=70+10+10+10, 4, 5)))),Datos1!$B$66:$C$70,2,FALSE)</f>
        <v>Paid</v>
      </c>
      <c r="F1950" s="1" t="str">
        <f>VLOOKUP(B1950,Datos1!$F$1:$H$52,2,FALSE)</f>
        <v>Illinois</v>
      </c>
      <c r="G1950" s="8">
        <f t="shared" ca="1" si="246"/>
        <v>77445</v>
      </c>
      <c r="H1950" s="8">
        <f t="shared" ca="1" si="247"/>
        <v>49564.800000000003</v>
      </c>
      <c r="I1950" s="9">
        <f t="shared" ca="1" si="240"/>
        <v>0.64</v>
      </c>
      <c r="J1950" s="1" t="str">
        <f t="shared" si="241"/>
        <v>May</v>
      </c>
      <c r="K1950" s="1">
        <f t="shared" si="242"/>
        <v>5</v>
      </c>
      <c r="L1950" s="1" t="str">
        <f t="shared" si="243"/>
        <v>2024</v>
      </c>
      <c r="M1950" s="1">
        <f t="shared" si="244"/>
        <v>18</v>
      </c>
      <c r="N1950" s="10">
        <f t="shared" si="245"/>
        <v>2</v>
      </c>
    </row>
    <row r="1951" spans="1:14" x14ac:dyDescent="0.25">
      <c r="A1951" s="7">
        <v>45415</v>
      </c>
      <c r="B1951" s="1" t="s">
        <v>13</v>
      </c>
      <c r="C1951" s="1" t="str">
        <f>VLOOKUP(B1951,Datos1!$F$1:$H$52,3,FALSE)</f>
        <v>Medium-sized business</v>
      </c>
      <c r="D1951" s="1" t="str">
        <f ca="1">VLOOKUP(IF(RANDBETWEEN(1,100)&lt;=60, 1, IF(RANDBETWEEN(1,100)&lt;=75, 2, 3)),Datos1!$B$62:$C$64,2,FALSE)</f>
        <v>FMCG</v>
      </c>
      <c r="E1951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51" s="1" t="str">
        <f>VLOOKUP(B1951,Datos1!$F$1:$H$52,2,FALSE)</f>
        <v>Carolina del Norte</v>
      </c>
      <c r="G1951" s="8">
        <f t="shared" ca="1" si="246"/>
        <v>445871</v>
      </c>
      <c r="H1951" s="8">
        <f t="shared" ca="1" si="247"/>
        <v>276440.02</v>
      </c>
      <c r="I1951" s="9">
        <f t="shared" ca="1" si="240"/>
        <v>0.62</v>
      </c>
      <c r="J1951" s="1" t="str">
        <f t="shared" si="241"/>
        <v>May</v>
      </c>
      <c r="K1951" s="1">
        <f t="shared" si="242"/>
        <v>5</v>
      </c>
      <c r="L1951" s="1" t="str">
        <f t="shared" si="243"/>
        <v>2024</v>
      </c>
      <c r="M1951" s="1">
        <f t="shared" si="244"/>
        <v>18</v>
      </c>
      <c r="N1951" s="10">
        <f t="shared" si="245"/>
        <v>2</v>
      </c>
    </row>
    <row r="1952" spans="1:14" x14ac:dyDescent="0.25">
      <c r="A1952" s="7">
        <v>45416</v>
      </c>
      <c r="B1952" s="1" t="s">
        <v>36</v>
      </c>
      <c r="C1952" s="1" t="str">
        <f>VLOOKUP(B1952,Datos1!$F$1:$H$52,3,FALSE)</f>
        <v>Medium-sized business</v>
      </c>
      <c r="D1952" s="1" t="str">
        <f ca="1">VLOOKUP(IF(RANDBETWEEN(1,100)&lt;=60, 1, IF(RANDBETWEEN(1,100)&lt;=75, 2, 3)),Datos1!$B$62:$C$64,2,FALSE)</f>
        <v>FMCG</v>
      </c>
      <c r="E1952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52" s="1" t="str">
        <f>VLOOKUP(B1952,Datos1!$F$1:$H$52,2,FALSE)</f>
        <v>Arizona</v>
      </c>
      <c r="G1952" s="8">
        <f t="shared" ca="1" si="246"/>
        <v>465846</v>
      </c>
      <c r="H1952" s="8">
        <f t="shared" ca="1" si="247"/>
        <v>200313.78</v>
      </c>
      <c r="I1952" s="9">
        <f t="shared" ca="1" si="240"/>
        <v>0.43</v>
      </c>
      <c r="J1952" s="1" t="str">
        <f t="shared" si="241"/>
        <v>May</v>
      </c>
      <c r="K1952" s="1">
        <f t="shared" si="242"/>
        <v>5</v>
      </c>
      <c r="L1952" s="1" t="str">
        <f t="shared" si="243"/>
        <v>2024</v>
      </c>
      <c r="M1952" s="1">
        <f t="shared" si="244"/>
        <v>18</v>
      </c>
      <c r="N1952" s="10">
        <f t="shared" si="245"/>
        <v>2</v>
      </c>
    </row>
    <row r="1953" spans="1:14" x14ac:dyDescent="0.25">
      <c r="A1953" s="7">
        <v>45417</v>
      </c>
      <c r="B1953" s="1" t="s">
        <v>29</v>
      </c>
      <c r="C1953" s="1" t="str">
        <f>VLOOKUP(B1953,Datos1!$F$1:$H$52,3,FALSE)</f>
        <v>Corporation</v>
      </c>
      <c r="D1953" s="1" t="str">
        <f ca="1">VLOOKUP(IF(RANDBETWEEN(1,100)&lt;=60, 1, IF(RANDBETWEEN(1,100)&lt;=75, 2, 3)),Datos1!$B$62:$C$64,2,FALSE)</f>
        <v>FMCG</v>
      </c>
      <c r="E1953" s="1" t="str">
        <f ca="1">VLOOKUP(IF(RANDBETWEEN(1,100)&lt;=70, 1, IF(RANDBETWEEN(1,100)&lt;=70+10, 2, IF(RANDBETWEEN(1,100)&lt;=70+10+10, 3, IF(RANDBETWEEN(1,100)&lt;=70+10+10+10, 4, 5)))),Datos1!$B$66:$C$70,2,FALSE)</f>
        <v>Paid</v>
      </c>
      <c r="F1953" s="1" t="str">
        <f>VLOOKUP(B1953,Datos1!$F$1:$H$52,2,FALSE)</f>
        <v>Florida</v>
      </c>
      <c r="G1953" s="8">
        <f t="shared" ca="1" si="246"/>
        <v>1528185</v>
      </c>
      <c r="H1953" s="8">
        <f t="shared" ca="1" si="247"/>
        <v>901629.14999999991</v>
      </c>
      <c r="I1953" s="9">
        <f t="shared" ca="1" si="240"/>
        <v>0.59</v>
      </c>
      <c r="J1953" s="1" t="str">
        <f t="shared" si="241"/>
        <v>May</v>
      </c>
      <c r="K1953" s="1">
        <f t="shared" si="242"/>
        <v>5</v>
      </c>
      <c r="L1953" s="1" t="str">
        <f t="shared" si="243"/>
        <v>2024</v>
      </c>
      <c r="M1953" s="1">
        <f t="shared" si="244"/>
        <v>18</v>
      </c>
      <c r="N1953" s="10">
        <f t="shared" si="245"/>
        <v>2</v>
      </c>
    </row>
    <row r="1954" spans="1:14" x14ac:dyDescent="0.25">
      <c r="A1954" s="7">
        <v>45418</v>
      </c>
      <c r="B1954" s="1" t="s">
        <v>15</v>
      </c>
      <c r="C1954" s="1" t="str">
        <f>VLOOKUP(B1954,Datos1!$F$1:$H$52,3,FALSE)</f>
        <v>Medium-sized business</v>
      </c>
      <c r="D1954" s="1" t="str">
        <f ca="1">VLOOKUP(IF(RANDBETWEEN(1,100)&lt;=60, 1, IF(RANDBETWEEN(1,100)&lt;=75, 2, 3)),Datos1!$B$62:$C$64,2,FALSE)</f>
        <v>FMCG</v>
      </c>
      <c r="E1954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54" s="1" t="str">
        <f>VLOOKUP(B1954,Datos1!$F$1:$H$52,2,FALSE)</f>
        <v>Míchigan</v>
      </c>
      <c r="G1954" s="8">
        <f t="shared" ca="1" si="246"/>
        <v>498085</v>
      </c>
      <c r="H1954" s="8">
        <f t="shared" ca="1" si="247"/>
        <v>204214.84999999998</v>
      </c>
      <c r="I1954" s="9">
        <f t="shared" ca="1" si="240"/>
        <v>0.41</v>
      </c>
      <c r="J1954" s="1" t="str">
        <f t="shared" si="241"/>
        <v>May</v>
      </c>
      <c r="K1954" s="1">
        <f t="shared" si="242"/>
        <v>5</v>
      </c>
      <c r="L1954" s="1" t="str">
        <f t="shared" si="243"/>
        <v>2024</v>
      </c>
      <c r="M1954" s="1">
        <f t="shared" si="244"/>
        <v>19</v>
      </c>
      <c r="N1954" s="10">
        <f t="shared" si="245"/>
        <v>2</v>
      </c>
    </row>
    <row r="1955" spans="1:14" x14ac:dyDescent="0.25">
      <c r="A1955" s="7">
        <v>45419</v>
      </c>
      <c r="B1955" s="1" t="s">
        <v>24</v>
      </c>
      <c r="C1955" s="1" t="str">
        <f>VLOOKUP(B1955,Datos1!$F$1:$H$52,3,FALSE)</f>
        <v>Medium-sized business</v>
      </c>
      <c r="D1955" s="1" t="str">
        <f ca="1">VLOOKUP(IF(RANDBETWEEN(1,100)&lt;=60, 1, IF(RANDBETWEEN(1,100)&lt;=75, 2, 3)),Datos1!$B$62:$C$64,2,FALSE)</f>
        <v>Contract Manufacturing</v>
      </c>
      <c r="E1955" s="1" t="str">
        <f ca="1">VLOOKUP(IF(RANDBETWEEN(1,100)&lt;=70, 1, IF(RANDBETWEEN(1,100)&lt;=70+10, 2, IF(RANDBETWEEN(1,100)&lt;=70+10+10, 3, IF(RANDBETWEEN(1,100)&lt;=70+10+10+10, 4, 5)))),Datos1!$B$66:$C$70,2,FALSE)</f>
        <v>Paid</v>
      </c>
      <c r="F1955" s="1" t="str">
        <f>VLOOKUP(B1955,Datos1!$F$1:$H$52,2,FALSE)</f>
        <v>Misuri</v>
      </c>
      <c r="G1955" s="8">
        <f t="shared" ca="1" si="246"/>
        <v>492818</v>
      </c>
      <c r="H1955" s="8">
        <f t="shared" ca="1" si="247"/>
        <v>197127.2</v>
      </c>
      <c r="I1955" s="9">
        <f t="shared" ca="1" si="240"/>
        <v>0.4</v>
      </c>
      <c r="J1955" s="1" t="str">
        <f t="shared" si="241"/>
        <v>May</v>
      </c>
      <c r="K1955" s="1">
        <f t="shared" si="242"/>
        <v>5</v>
      </c>
      <c r="L1955" s="1" t="str">
        <f t="shared" si="243"/>
        <v>2024</v>
      </c>
      <c r="M1955" s="1">
        <f t="shared" si="244"/>
        <v>19</v>
      </c>
      <c r="N1955" s="10">
        <f t="shared" si="245"/>
        <v>2</v>
      </c>
    </row>
    <row r="1956" spans="1:14" x14ac:dyDescent="0.25">
      <c r="A1956" s="7">
        <v>45420</v>
      </c>
      <c r="B1956" s="1" t="s">
        <v>59</v>
      </c>
      <c r="C1956" s="1" t="str">
        <f>VLOOKUP(B1956,Datos1!$F$1:$H$52,3,FALSE)</f>
        <v>Small business</v>
      </c>
      <c r="D1956" s="1" t="str">
        <f ca="1">VLOOKUP(IF(RANDBETWEEN(1,100)&lt;=60, 1, IF(RANDBETWEEN(1,100)&lt;=75, 2, 3)),Datos1!$B$62:$C$64,2,FALSE)</f>
        <v>Contract Manufacturing</v>
      </c>
      <c r="E1956" s="1" t="str">
        <f ca="1">VLOOKUP(IF(RANDBETWEEN(1,100)&lt;=70, 1, IF(RANDBETWEEN(1,100)&lt;=70+10, 2, IF(RANDBETWEEN(1,100)&lt;=70+10+10, 3, IF(RANDBETWEEN(1,100)&lt;=70+10+10+10, 4, 5)))),Datos1!$B$66:$C$70,2,FALSE)</f>
        <v>Paid</v>
      </c>
      <c r="F1956" s="1" t="str">
        <f>VLOOKUP(B1956,Datos1!$F$1:$H$52,2,FALSE)</f>
        <v>Nueva Jersey</v>
      </c>
      <c r="G1956" s="8">
        <f t="shared" ca="1" si="246"/>
        <v>157962</v>
      </c>
      <c r="H1956" s="8">
        <f t="shared" ca="1" si="247"/>
        <v>45808.979999999996</v>
      </c>
      <c r="I1956" s="9">
        <f t="shared" ca="1" si="240"/>
        <v>0.28999999999999998</v>
      </c>
      <c r="J1956" s="1" t="str">
        <f t="shared" si="241"/>
        <v>May</v>
      </c>
      <c r="K1956" s="1">
        <f t="shared" si="242"/>
        <v>5</v>
      </c>
      <c r="L1956" s="1" t="str">
        <f t="shared" si="243"/>
        <v>2024</v>
      </c>
      <c r="M1956" s="1">
        <f t="shared" si="244"/>
        <v>19</v>
      </c>
      <c r="N1956" s="10">
        <f t="shared" si="245"/>
        <v>2</v>
      </c>
    </row>
    <row r="1957" spans="1:14" x14ac:dyDescent="0.25">
      <c r="A1957" s="7">
        <v>45421</v>
      </c>
      <c r="B1957" s="1" t="s">
        <v>26</v>
      </c>
      <c r="C1957" s="1" t="str">
        <f>VLOOKUP(B1957,Datos1!$F$1:$H$52,3,FALSE)</f>
        <v>Corporation</v>
      </c>
      <c r="D1957" s="1" t="str">
        <f ca="1">VLOOKUP(IF(RANDBETWEEN(1,100)&lt;=60, 1, IF(RANDBETWEEN(1,100)&lt;=75, 2, 3)),Datos1!$B$62:$C$64,2,FALSE)</f>
        <v>Contract Manufacturing</v>
      </c>
      <c r="E1957" s="1" t="str">
        <f ca="1">VLOOKUP(IF(RANDBETWEEN(1,100)&lt;=70, 1, IF(RANDBETWEEN(1,100)&lt;=70+10, 2, IF(RANDBETWEEN(1,100)&lt;=70+10+10, 3, IF(RANDBETWEEN(1,100)&lt;=70+10+10+10, 4, 5)))),Datos1!$B$66:$C$70,2,FALSE)</f>
        <v>Paid</v>
      </c>
      <c r="F1957" s="1" t="str">
        <f>VLOOKUP(B1957,Datos1!$F$1:$H$52,2,FALSE)</f>
        <v>Nueva Jersey</v>
      </c>
      <c r="G1957" s="8">
        <f t="shared" ca="1" si="246"/>
        <v>1206609</v>
      </c>
      <c r="H1957" s="8">
        <f t="shared" ca="1" si="247"/>
        <v>289586.15999999997</v>
      </c>
      <c r="I1957" s="9">
        <f t="shared" ca="1" si="240"/>
        <v>0.24</v>
      </c>
      <c r="J1957" s="1" t="str">
        <f t="shared" si="241"/>
        <v>May</v>
      </c>
      <c r="K1957" s="1">
        <f t="shared" si="242"/>
        <v>5</v>
      </c>
      <c r="L1957" s="1" t="str">
        <f t="shared" si="243"/>
        <v>2024</v>
      </c>
      <c r="M1957" s="1">
        <f t="shared" si="244"/>
        <v>19</v>
      </c>
      <c r="N1957" s="10">
        <f t="shared" si="245"/>
        <v>2</v>
      </c>
    </row>
    <row r="1958" spans="1:14" x14ac:dyDescent="0.25">
      <c r="A1958" s="7">
        <v>45422</v>
      </c>
      <c r="B1958" s="1" t="s">
        <v>58</v>
      </c>
      <c r="C1958" s="1" t="str">
        <f>VLOOKUP(B1958,Datos1!$F$1:$H$52,3,FALSE)</f>
        <v>Corporation</v>
      </c>
      <c r="D1958" s="1" t="str">
        <f ca="1">VLOOKUP(IF(RANDBETWEEN(1,100)&lt;=60, 1, IF(RANDBETWEEN(1,100)&lt;=75, 2, 3)),Datos1!$B$62:$C$64,2,FALSE)</f>
        <v>Contract Manufacturing</v>
      </c>
      <c r="E1958" s="1" t="str">
        <f ca="1">VLOOKUP(IF(RANDBETWEEN(1,100)&lt;=70, 1, IF(RANDBETWEEN(1,100)&lt;=70+10, 2, IF(RANDBETWEEN(1,100)&lt;=70+10+10, 3, IF(RANDBETWEEN(1,100)&lt;=70+10+10+10, 4, 5)))),Datos1!$B$66:$C$70,2,FALSE)</f>
        <v>Paid</v>
      </c>
      <c r="F1958" s="1" t="str">
        <f>VLOOKUP(B1958,Datos1!$F$1:$H$52,2,FALSE)</f>
        <v>Míchigan</v>
      </c>
      <c r="G1958" s="8">
        <f t="shared" ca="1" si="246"/>
        <v>572728</v>
      </c>
      <c r="H1958" s="8">
        <f t="shared" ca="1" si="247"/>
        <v>131727.44</v>
      </c>
      <c r="I1958" s="9">
        <f t="shared" ca="1" si="240"/>
        <v>0.23</v>
      </c>
      <c r="J1958" s="1" t="str">
        <f t="shared" si="241"/>
        <v>May</v>
      </c>
      <c r="K1958" s="1">
        <f t="shared" si="242"/>
        <v>5</v>
      </c>
      <c r="L1958" s="1" t="str">
        <f t="shared" si="243"/>
        <v>2024</v>
      </c>
      <c r="M1958" s="1">
        <f t="shared" si="244"/>
        <v>19</v>
      </c>
      <c r="N1958" s="10">
        <f t="shared" si="245"/>
        <v>2</v>
      </c>
    </row>
    <row r="1959" spans="1:14" x14ac:dyDescent="0.25">
      <c r="A1959" s="7">
        <v>45423</v>
      </c>
      <c r="B1959" s="1" t="s">
        <v>24</v>
      </c>
      <c r="C1959" s="1" t="str">
        <f>VLOOKUP(B1959,Datos1!$F$1:$H$52,3,FALSE)</f>
        <v>Medium-sized business</v>
      </c>
      <c r="D1959" s="1" t="str">
        <f ca="1">VLOOKUP(IF(RANDBETWEEN(1,100)&lt;=60, 1, IF(RANDBETWEEN(1,100)&lt;=75, 2, 3)),Datos1!$B$62:$C$64,2,FALSE)</f>
        <v>FMCG</v>
      </c>
      <c r="E1959" s="1" t="str">
        <f ca="1">VLOOKUP(IF(RANDBETWEEN(1,100)&lt;=70, 1, IF(RANDBETWEEN(1,100)&lt;=70+10, 2, IF(RANDBETWEEN(1,100)&lt;=70+10+10, 3, IF(RANDBETWEEN(1,100)&lt;=70+10+10+10, 4, 5)))),Datos1!$B$66:$C$70,2,FALSE)</f>
        <v>Paid</v>
      </c>
      <c r="F1959" s="1" t="str">
        <f>VLOOKUP(B1959,Datos1!$F$1:$H$52,2,FALSE)</f>
        <v>Misuri</v>
      </c>
      <c r="G1959" s="8">
        <f t="shared" ca="1" si="246"/>
        <v>440566</v>
      </c>
      <c r="H1959" s="8">
        <f t="shared" ca="1" si="247"/>
        <v>176226.40000000002</v>
      </c>
      <c r="I1959" s="9">
        <f t="shared" ca="1" si="240"/>
        <v>0.4</v>
      </c>
      <c r="J1959" s="1" t="str">
        <f t="shared" si="241"/>
        <v>May</v>
      </c>
      <c r="K1959" s="1">
        <f t="shared" si="242"/>
        <v>5</v>
      </c>
      <c r="L1959" s="1" t="str">
        <f t="shared" si="243"/>
        <v>2024</v>
      </c>
      <c r="M1959" s="1">
        <f t="shared" si="244"/>
        <v>19</v>
      </c>
      <c r="N1959" s="10">
        <f t="shared" si="245"/>
        <v>2</v>
      </c>
    </row>
    <row r="1960" spans="1:14" x14ac:dyDescent="0.25">
      <c r="A1960" s="7">
        <v>45424</v>
      </c>
      <c r="B1960" s="1" t="s">
        <v>29</v>
      </c>
      <c r="C1960" s="1" t="str">
        <f>VLOOKUP(B1960,Datos1!$F$1:$H$52,3,FALSE)</f>
        <v>Corporation</v>
      </c>
      <c r="D1960" s="1" t="str">
        <f ca="1">VLOOKUP(IF(RANDBETWEEN(1,100)&lt;=60, 1, IF(RANDBETWEEN(1,100)&lt;=75, 2, 3)),Datos1!$B$62:$C$64,2,FALSE)</f>
        <v>FMCG</v>
      </c>
      <c r="E1960" s="1" t="str">
        <f ca="1">VLOOKUP(IF(RANDBETWEEN(1,100)&lt;=70, 1, IF(RANDBETWEEN(1,100)&lt;=70+10, 2, IF(RANDBETWEEN(1,100)&lt;=70+10+10, 3, IF(RANDBETWEEN(1,100)&lt;=70+10+10+10, 4, 5)))),Datos1!$B$66:$C$70,2,FALSE)</f>
        <v>Paid</v>
      </c>
      <c r="F1960" s="1" t="str">
        <f>VLOOKUP(B1960,Datos1!$F$1:$H$52,2,FALSE)</f>
        <v>Florida</v>
      </c>
      <c r="G1960" s="8">
        <f t="shared" ca="1" si="246"/>
        <v>630176</v>
      </c>
      <c r="H1960" s="8">
        <f t="shared" ca="1" si="247"/>
        <v>277277.44</v>
      </c>
      <c r="I1960" s="9">
        <f t="shared" ca="1" si="240"/>
        <v>0.44</v>
      </c>
      <c r="J1960" s="1" t="str">
        <f t="shared" si="241"/>
        <v>May</v>
      </c>
      <c r="K1960" s="1">
        <f t="shared" si="242"/>
        <v>5</v>
      </c>
      <c r="L1960" s="1" t="str">
        <f t="shared" si="243"/>
        <v>2024</v>
      </c>
      <c r="M1960" s="1">
        <f t="shared" si="244"/>
        <v>19</v>
      </c>
      <c r="N1960" s="10">
        <f t="shared" si="245"/>
        <v>2</v>
      </c>
    </row>
    <row r="1961" spans="1:14" x14ac:dyDescent="0.25">
      <c r="A1961" s="7">
        <v>45425</v>
      </c>
      <c r="B1961" s="1" t="s">
        <v>57</v>
      </c>
      <c r="C1961" s="1" t="str">
        <f>VLOOKUP(B1961,Datos1!$F$1:$H$52,3,FALSE)</f>
        <v>Small business</v>
      </c>
      <c r="D1961" s="1" t="str">
        <f ca="1">VLOOKUP(IF(RANDBETWEEN(1,100)&lt;=60, 1, IF(RANDBETWEEN(1,100)&lt;=75, 2, 3)),Datos1!$B$62:$C$64,2,FALSE)</f>
        <v>Industrial cereal products</v>
      </c>
      <c r="E1961" s="1" t="str">
        <f ca="1">VLOOKUP(IF(RANDBETWEEN(1,100)&lt;=70, 1, IF(RANDBETWEEN(1,100)&lt;=70+10, 2, IF(RANDBETWEEN(1,100)&lt;=70+10+10, 3, IF(RANDBETWEEN(1,100)&lt;=70+10+10+10, 4, 5)))),Datos1!$B$66:$C$70,2,FALSE)</f>
        <v>Paid</v>
      </c>
      <c r="F1961" s="1" t="str">
        <f>VLOOKUP(B1961,Datos1!$F$1:$H$52,2,FALSE)</f>
        <v>Florida</v>
      </c>
      <c r="G1961" s="8">
        <f t="shared" ca="1" si="246"/>
        <v>223110</v>
      </c>
      <c r="H1961" s="8">
        <f t="shared" ca="1" si="247"/>
        <v>64701.899999999994</v>
      </c>
      <c r="I1961" s="9">
        <f t="shared" ca="1" si="240"/>
        <v>0.28999999999999998</v>
      </c>
      <c r="J1961" s="1" t="str">
        <f t="shared" si="241"/>
        <v>May</v>
      </c>
      <c r="K1961" s="1">
        <f t="shared" si="242"/>
        <v>5</v>
      </c>
      <c r="L1961" s="1" t="str">
        <f t="shared" si="243"/>
        <v>2024</v>
      </c>
      <c r="M1961" s="1">
        <f t="shared" si="244"/>
        <v>20</v>
      </c>
      <c r="N1961" s="10">
        <f t="shared" si="245"/>
        <v>2</v>
      </c>
    </row>
    <row r="1962" spans="1:14" x14ac:dyDescent="0.25">
      <c r="A1962" s="7">
        <v>45426</v>
      </c>
      <c r="B1962" s="1" t="s">
        <v>19</v>
      </c>
      <c r="C1962" s="1" t="str">
        <f>VLOOKUP(B1962,Datos1!$F$1:$H$52,3,FALSE)</f>
        <v>Corporation</v>
      </c>
      <c r="D1962" s="1" t="str">
        <f ca="1">VLOOKUP(IF(RANDBETWEEN(1,100)&lt;=60, 1, IF(RANDBETWEEN(1,100)&lt;=75, 2, 3)),Datos1!$B$62:$C$64,2,FALSE)</f>
        <v>Contract Manufacturing</v>
      </c>
      <c r="E1962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62" s="1" t="str">
        <f>VLOOKUP(B1962,Datos1!$F$1:$H$52,2,FALSE)</f>
        <v>Virginia</v>
      </c>
      <c r="G1962" s="8">
        <f t="shared" ca="1" si="246"/>
        <v>1420342</v>
      </c>
      <c r="H1962" s="8">
        <f t="shared" ca="1" si="247"/>
        <v>284068.40000000002</v>
      </c>
      <c r="I1962" s="9">
        <f t="shared" ca="1" si="240"/>
        <v>0.2</v>
      </c>
      <c r="J1962" s="1" t="str">
        <f t="shared" si="241"/>
        <v>May</v>
      </c>
      <c r="K1962" s="1">
        <f t="shared" si="242"/>
        <v>5</v>
      </c>
      <c r="L1962" s="1" t="str">
        <f t="shared" si="243"/>
        <v>2024</v>
      </c>
      <c r="M1962" s="1">
        <f t="shared" si="244"/>
        <v>20</v>
      </c>
      <c r="N1962" s="10">
        <f t="shared" si="245"/>
        <v>2</v>
      </c>
    </row>
    <row r="1963" spans="1:14" x14ac:dyDescent="0.25">
      <c r="A1963" s="7">
        <v>45427</v>
      </c>
      <c r="B1963" s="1" t="s">
        <v>28</v>
      </c>
      <c r="C1963" s="1" t="str">
        <f>VLOOKUP(B1963,Datos1!$F$1:$H$52,3,FALSE)</f>
        <v>Corporation</v>
      </c>
      <c r="D1963" s="1" t="str">
        <f ca="1">VLOOKUP(IF(RANDBETWEEN(1,100)&lt;=60, 1, IF(RANDBETWEEN(1,100)&lt;=75, 2, 3)),Datos1!$B$62:$C$64,2,FALSE)</f>
        <v>FMCG</v>
      </c>
      <c r="E1963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63" s="1" t="str">
        <f>VLOOKUP(B1963,Datos1!$F$1:$H$52,2,FALSE)</f>
        <v>Texas</v>
      </c>
      <c r="G1963" s="8">
        <f t="shared" ca="1" si="246"/>
        <v>1633718</v>
      </c>
      <c r="H1963" s="8">
        <f t="shared" ca="1" si="247"/>
        <v>898544.9</v>
      </c>
      <c r="I1963" s="9">
        <f t="shared" ca="1" si="240"/>
        <v>0.55000000000000004</v>
      </c>
      <c r="J1963" s="1" t="str">
        <f t="shared" si="241"/>
        <v>May</v>
      </c>
      <c r="K1963" s="1">
        <f t="shared" si="242"/>
        <v>5</v>
      </c>
      <c r="L1963" s="1" t="str">
        <f t="shared" si="243"/>
        <v>2024</v>
      </c>
      <c r="M1963" s="1">
        <f t="shared" si="244"/>
        <v>20</v>
      </c>
      <c r="N1963" s="10">
        <f t="shared" si="245"/>
        <v>2</v>
      </c>
    </row>
    <row r="1964" spans="1:14" x14ac:dyDescent="0.25">
      <c r="A1964" s="7">
        <v>45428</v>
      </c>
      <c r="B1964" s="1" t="s">
        <v>24</v>
      </c>
      <c r="C1964" s="1" t="str">
        <f>VLOOKUP(B1964,Datos1!$F$1:$H$52,3,FALSE)</f>
        <v>Medium-sized business</v>
      </c>
      <c r="D1964" s="1" t="str">
        <f ca="1">VLOOKUP(IF(RANDBETWEEN(1,100)&lt;=60, 1, IF(RANDBETWEEN(1,100)&lt;=75, 2, 3)),Datos1!$B$62:$C$64,2,FALSE)</f>
        <v>FMCG</v>
      </c>
      <c r="E1964" s="1" t="str">
        <f ca="1">VLOOKUP(IF(RANDBETWEEN(1,100)&lt;=70, 1, IF(RANDBETWEEN(1,100)&lt;=70+10, 2, IF(RANDBETWEEN(1,100)&lt;=70+10+10, 3, IF(RANDBETWEEN(1,100)&lt;=70+10+10+10, 4, 5)))),Datos1!$B$66:$C$70,2,FALSE)</f>
        <v>Paid</v>
      </c>
      <c r="F1964" s="1" t="str">
        <f>VLOOKUP(B1964,Datos1!$F$1:$H$52,2,FALSE)</f>
        <v>Misuri</v>
      </c>
      <c r="G1964" s="8">
        <f t="shared" ca="1" si="246"/>
        <v>454840</v>
      </c>
      <c r="H1964" s="8">
        <f t="shared" ca="1" si="247"/>
        <v>218323.19999999998</v>
      </c>
      <c r="I1964" s="9">
        <f t="shared" ca="1" si="240"/>
        <v>0.48</v>
      </c>
      <c r="J1964" s="1" t="str">
        <f t="shared" si="241"/>
        <v>May</v>
      </c>
      <c r="K1964" s="1">
        <f t="shared" si="242"/>
        <v>5</v>
      </c>
      <c r="L1964" s="1" t="str">
        <f t="shared" si="243"/>
        <v>2024</v>
      </c>
      <c r="M1964" s="1">
        <f t="shared" si="244"/>
        <v>20</v>
      </c>
      <c r="N1964" s="10">
        <f t="shared" si="245"/>
        <v>2</v>
      </c>
    </row>
    <row r="1965" spans="1:14" x14ac:dyDescent="0.25">
      <c r="A1965" s="7">
        <v>45429</v>
      </c>
      <c r="B1965" s="1" t="s">
        <v>53</v>
      </c>
      <c r="C1965" s="1" t="str">
        <f>VLOOKUP(B1965,Datos1!$F$1:$H$52,3,FALSE)</f>
        <v>Medium-sized business</v>
      </c>
      <c r="D1965" s="1" t="str">
        <f ca="1">VLOOKUP(IF(RANDBETWEEN(1,100)&lt;=60, 1, IF(RANDBETWEEN(1,100)&lt;=75, 2, 3)),Datos1!$B$62:$C$64,2,FALSE)</f>
        <v>FMCG</v>
      </c>
      <c r="E196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65" s="1" t="str">
        <f>VLOOKUP(B1965,Datos1!$F$1:$H$52,2,FALSE)</f>
        <v>Florida</v>
      </c>
      <c r="G1965" s="8">
        <f t="shared" ca="1" si="246"/>
        <v>451682</v>
      </c>
      <c r="H1965" s="8">
        <f t="shared" ca="1" si="247"/>
        <v>212290.53999999998</v>
      </c>
      <c r="I1965" s="9">
        <f t="shared" ca="1" si="240"/>
        <v>0.47</v>
      </c>
      <c r="J1965" s="1" t="str">
        <f t="shared" si="241"/>
        <v>May</v>
      </c>
      <c r="K1965" s="1">
        <f t="shared" si="242"/>
        <v>5</v>
      </c>
      <c r="L1965" s="1" t="str">
        <f t="shared" si="243"/>
        <v>2024</v>
      </c>
      <c r="M1965" s="1">
        <f t="shared" si="244"/>
        <v>20</v>
      </c>
      <c r="N1965" s="10">
        <f t="shared" si="245"/>
        <v>2</v>
      </c>
    </row>
    <row r="1966" spans="1:14" x14ac:dyDescent="0.25">
      <c r="A1966" s="7">
        <v>45430</v>
      </c>
      <c r="B1966" s="1" t="s">
        <v>52</v>
      </c>
      <c r="C1966" s="1" t="str">
        <f>VLOOKUP(B1966,Datos1!$F$1:$H$52,3,FALSE)</f>
        <v>Corporation</v>
      </c>
      <c r="D1966" s="1" t="str">
        <f ca="1">VLOOKUP(IF(RANDBETWEEN(1,100)&lt;=60, 1, IF(RANDBETWEEN(1,100)&lt;=75, 2, 3)),Datos1!$B$62:$C$64,2,FALSE)</f>
        <v>Contract Manufacturing</v>
      </c>
      <c r="E1966" s="1" t="str">
        <f ca="1">VLOOKUP(IF(RANDBETWEEN(1,100)&lt;=70, 1, IF(RANDBETWEEN(1,100)&lt;=70+10, 2, IF(RANDBETWEEN(1,100)&lt;=70+10+10, 3, IF(RANDBETWEEN(1,100)&lt;=70+10+10+10, 4, 5)))),Datos1!$B$66:$C$70,2,FALSE)</f>
        <v>Paid</v>
      </c>
      <c r="F1966" s="1" t="str">
        <f>VLOOKUP(B1966,Datos1!$F$1:$H$52,2,FALSE)</f>
        <v>Texas</v>
      </c>
      <c r="G1966" s="8">
        <f t="shared" ca="1" si="246"/>
        <v>741063</v>
      </c>
      <c r="H1966" s="8">
        <f t="shared" ca="1" si="247"/>
        <v>281603.94</v>
      </c>
      <c r="I1966" s="9">
        <f t="shared" ca="1" si="240"/>
        <v>0.38</v>
      </c>
      <c r="J1966" s="1" t="str">
        <f t="shared" si="241"/>
        <v>May</v>
      </c>
      <c r="K1966" s="1">
        <f t="shared" si="242"/>
        <v>5</v>
      </c>
      <c r="L1966" s="1" t="str">
        <f t="shared" si="243"/>
        <v>2024</v>
      </c>
      <c r="M1966" s="1">
        <f t="shared" si="244"/>
        <v>20</v>
      </c>
      <c r="N1966" s="10">
        <f t="shared" si="245"/>
        <v>2</v>
      </c>
    </row>
    <row r="1967" spans="1:14" x14ac:dyDescent="0.25">
      <c r="A1967" s="7">
        <v>45431</v>
      </c>
      <c r="B1967" s="1" t="s">
        <v>49</v>
      </c>
      <c r="C1967" s="1" t="str">
        <f>VLOOKUP(B1967,Datos1!$F$1:$H$52,3,FALSE)</f>
        <v>Corporation</v>
      </c>
      <c r="D1967" s="1" t="str">
        <f ca="1">VLOOKUP(IF(RANDBETWEEN(1,100)&lt;=60, 1, IF(RANDBETWEEN(1,100)&lt;=75, 2, 3)),Datos1!$B$62:$C$64,2,FALSE)</f>
        <v>Contract Manufacturing</v>
      </c>
      <c r="E1967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67" s="1" t="str">
        <f>VLOOKUP(B1967,Datos1!$F$1:$H$52,2,FALSE)</f>
        <v>Texas</v>
      </c>
      <c r="G1967" s="8">
        <f t="shared" ca="1" si="246"/>
        <v>683509</v>
      </c>
      <c r="H1967" s="8">
        <f t="shared" ca="1" si="247"/>
        <v>150371.98000000001</v>
      </c>
      <c r="I1967" s="9">
        <f t="shared" ca="1" si="240"/>
        <v>0.22</v>
      </c>
      <c r="J1967" s="1" t="str">
        <f t="shared" si="241"/>
        <v>May</v>
      </c>
      <c r="K1967" s="1">
        <f t="shared" si="242"/>
        <v>5</v>
      </c>
      <c r="L1967" s="1" t="str">
        <f t="shared" si="243"/>
        <v>2024</v>
      </c>
      <c r="M1967" s="1">
        <f t="shared" si="244"/>
        <v>20</v>
      </c>
      <c r="N1967" s="10">
        <f t="shared" si="245"/>
        <v>2</v>
      </c>
    </row>
    <row r="1968" spans="1:14" x14ac:dyDescent="0.25">
      <c r="A1968" s="7">
        <v>45432</v>
      </c>
      <c r="B1968" s="1" t="s">
        <v>19</v>
      </c>
      <c r="C1968" s="1" t="str">
        <f>VLOOKUP(B1968,Datos1!$F$1:$H$52,3,FALSE)</f>
        <v>Corporation</v>
      </c>
      <c r="D1968" s="1" t="str">
        <f ca="1">VLOOKUP(IF(RANDBETWEEN(1,100)&lt;=60, 1, IF(RANDBETWEEN(1,100)&lt;=75, 2, 3)),Datos1!$B$62:$C$64,2,FALSE)</f>
        <v>FMCG</v>
      </c>
      <c r="E1968" s="1" t="str">
        <f ca="1">VLOOKUP(IF(RANDBETWEEN(1,100)&lt;=70, 1, IF(RANDBETWEEN(1,100)&lt;=70+10, 2, IF(RANDBETWEEN(1,100)&lt;=70+10+10, 3, IF(RANDBETWEEN(1,100)&lt;=70+10+10+10, 4, 5)))),Datos1!$B$66:$C$70,2,FALSE)</f>
        <v>Paid</v>
      </c>
      <c r="F1968" s="1" t="str">
        <f>VLOOKUP(B1968,Datos1!$F$1:$H$52,2,FALSE)</f>
        <v>Virginia</v>
      </c>
      <c r="G1968" s="8">
        <f t="shared" ca="1" si="246"/>
        <v>1352851</v>
      </c>
      <c r="H1968" s="8">
        <f t="shared" ca="1" si="247"/>
        <v>771125.07</v>
      </c>
      <c r="I1968" s="9">
        <f t="shared" ca="1" si="240"/>
        <v>0.56999999999999995</v>
      </c>
      <c r="J1968" s="1" t="str">
        <f t="shared" si="241"/>
        <v>May</v>
      </c>
      <c r="K1968" s="1">
        <f t="shared" si="242"/>
        <v>5</v>
      </c>
      <c r="L1968" s="1" t="str">
        <f t="shared" si="243"/>
        <v>2024</v>
      </c>
      <c r="M1968" s="1">
        <f t="shared" si="244"/>
        <v>21</v>
      </c>
      <c r="N1968" s="10">
        <f t="shared" si="245"/>
        <v>2</v>
      </c>
    </row>
    <row r="1969" spans="1:14" x14ac:dyDescent="0.25">
      <c r="A1969" s="7">
        <v>45433</v>
      </c>
      <c r="B1969" s="1" t="s">
        <v>39</v>
      </c>
      <c r="C1969" s="1" t="str">
        <f>VLOOKUP(B1969,Datos1!$F$1:$H$52,3,FALSE)</f>
        <v>Corporation</v>
      </c>
      <c r="D1969" s="1" t="str">
        <f ca="1">VLOOKUP(IF(RANDBETWEEN(1,100)&lt;=60, 1, IF(RANDBETWEEN(1,100)&lt;=75, 2, 3)),Datos1!$B$62:$C$64,2,FALSE)</f>
        <v>Contract Manufacturing</v>
      </c>
      <c r="E1969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69" s="1" t="str">
        <f>VLOOKUP(B1969,Datos1!$F$1:$H$52,2,FALSE)</f>
        <v>Misuri</v>
      </c>
      <c r="G1969" s="8">
        <f t="shared" ca="1" si="246"/>
        <v>1413018</v>
      </c>
      <c r="H1969" s="8">
        <f t="shared" ca="1" si="247"/>
        <v>522816.66</v>
      </c>
      <c r="I1969" s="9">
        <f t="shared" ca="1" si="240"/>
        <v>0.37</v>
      </c>
      <c r="J1969" s="1" t="str">
        <f t="shared" si="241"/>
        <v>May</v>
      </c>
      <c r="K1969" s="1">
        <f t="shared" si="242"/>
        <v>5</v>
      </c>
      <c r="L1969" s="1" t="str">
        <f t="shared" si="243"/>
        <v>2024</v>
      </c>
      <c r="M1969" s="1">
        <f t="shared" si="244"/>
        <v>21</v>
      </c>
      <c r="N1969" s="10">
        <f t="shared" si="245"/>
        <v>2</v>
      </c>
    </row>
    <row r="1970" spans="1:14" x14ac:dyDescent="0.25">
      <c r="A1970" s="7">
        <v>45434</v>
      </c>
      <c r="B1970" s="1" t="s">
        <v>23</v>
      </c>
      <c r="C1970" s="1" t="str">
        <f>VLOOKUP(B1970,Datos1!$F$1:$H$52,3,FALSE)</f>
        <v>Corporation</v>
      </c>
      <c r="D1970" s="1" t="str">
        <f ca="1">VLOOKUP(IF(RANDBETWEEN(1,100)&lt;=60, 1, IF(RANDBETWEEN(1,100)&lt;=75, 2, 3)),Datos1!$B$62:$C$64,2,FALSE)</f>
        <v>FMCG</v>
      </c>
      <c r="E1970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70" s="1" t="str">
        <f>VLOOKUP(B1970,Datos1!$F$1:$H$52,2,FALSE)</f>
        <v>Nueva Jersey</v>
      </c>
      <c r="G1970" s="8">
        <f t="shared" ca="1" si="246"/>
        <v>1696287</v>
      </c>
      <c r="H1970" s="8">
        <f t="shared" ca="1" si="247"/>
        <v>848143.5</v>
      </c>
      <c r="I1970" s="9">
        <f t="shared" ca="1" si="240"/>
        <v>0.5</v>
      </c>
      <c r="J1970" s="1" t="str">
        <f t="shared" si="241"/>
        <v>May</v>
      </c>
      <c r="K1970" s="1">
        <f t="shared" si="242"/>
        <v>5</v>
      </c>
      <c r="L1970" s="1" t="str">
        <f t="shared" si="243"/>
        <v>2024</v>
      </c>
      <c r="M1970" s="1">
        <f t="shared" si="244"/>
        <v>21</v>
      </c>
      <c r="N1970" s="10">
        <f t="shared" si="245"/>
        <v>2</v>
      </c>
    </row>
    <row r="1971" spans="1:14" x14ac:dyDescent="0.25">
      <c r="A1971" s="7">
        <v>45435</v>
      </c>
      <c r="B1971" s="1" t="s">
        <v>51</v>
      </c>
      <c r="C1971" s="1" t="str">
        <f>VLOOKUP(B1971,Datos1!$F$1:$H$52,3,FALSE)</f>
        <v>Corporation</v>
      </c>
      <c r="D1971" s="1" t="str">
        <f ca="1">VLOOKUP(IF(RANDBETWEEN(1,100)&lt;=60, 1, IF(RANDBETWEEN(1,100)&lt;=75, 2, 3)),Datos1!$B$62:$C$64,2,FALSE)</f>
        <v>FMCG</v>
      </c>
      <c r="E1971" s="1" t="str">
        <f ca="1">VLOOKUP(IF(RANDBETWEEN(1,100)&lt;=70, 1, IF(RANDBETWEEN(1,100)&lt;=70+10, 2, IF(RANDBETWEEN(1,100)&lt;=70+10+10, 3, IF(RANDBETWEEN(1,100)&lt;=70+10+10+10, 4, 5)))),Datos1!$B$66:$C$70,2,FALSE)</f>
        <v>Paid</v>
      </c>
      <c r="F1971" s="1" t="str">
        <f>VLOOKUP(B1971,Datos1!$F$1:$H$52,2,FALSE)</f>
        <v>California</v>
      </c>
      <c r="G1971" s="8">
        <f t="shared" ca="1" si="246"/>
        <v>561679</v>
      </c>
      <c r="H1971" s="8">
        <f t="shared" ca="1" si="247"/>
        <v>224671.6</v>
      </c>
      <c r="I1971" s="9">
        <f t="shared" ca="1" si="240"/>
        <v>0.4</v>
      </c>
      <c r="J1971" s="1" t="str">
        <f t="shared" si="241"/>
        <v>May</v>
      </c>
      <c r="K1971" s="1">
        <f t="shared" si="242"/>
        <v>5</v>
      </c>
      <c r="L1971" s="1" t="str">
        <f t="shared" si="243"/>
        <v>2024</v>
      </c>
      <c r="M1971" s="1">
        <f t="shared" si="244"/>
        <v>21</v>
      </c>
      <c r="N1971" s="10">
        <f t="shared" si="245"/>
        <v>2</v>
      </c>
    </row>
    <row r="1972" spans="1:14" x14ac:dyDescent="0.25">
      <c r="A1972" s="7">
        <v>45436</v>
      </c>
      <c r="B1972" s="1" t="s">
        <v>50</v>
      </c>
      <c r="C1972" s="1" t="str">
        <f>VLOOKUP(B1972,Datos1!$F$1:$H$52,3,FALSE)</f>
        <v>Small business</v>
      </c>
      <c r="D1972" s="1" t="str">
        <f ca="1">VLOOKUP(IF(RANDBETWEEN(1,100)&lt;=60, 1, IF(RANDBETWEEN(1,100)&lt;=75, 2, 3)),Datos1!$B$62:$C$64,2,FALSE)</f>
        <v>FMCG</v>
      </c>
      <c r="E1972" s="1" t="str">
        <f ca="1">VLOOKUP(IF(RANDBETWEEN(1,100)&lt;=70, 1, IF(RANDBETWEEN(1,100)&lt;=70+10, 2, IF(RANDBETWEEN(1,100)&lt;=70+10+10, 3, IF(RANDBETWEEN(1,100)&lt;=70+10+10+10, 4, 5)))),Datos1!$B$66:$C$70,2,FALSE)</f>
        <v>Paid</v>
      </c>
      <c r="F1972" s="1" t="str">
        <f>VLOOKUP(B1972,Datos1!$F$1:$H$52,2,FALSE)</f>
        <v>Florida</v>
      </c>
      <c r="G1972" s="8">
        <f t="shared" ca="1" si="246"/>
        <v>170583</v>
      </c>
      <c r="H1972" s="8">
        <f t="shared" ca="1" si="247"/>
        <v>71644.86</v>
      </c>
      <c r="I1972" s="9">
        <f t="shared" ca="1" si="240"/>
        <v>0.42</v>
      </c>
      <c r="J1972" s="1" t="str">
        <f t="shared" si="241"/>
        <v>May</v>
      </c>
      <c r="K1972" s="1">
        <f t="shared" si="242"/>
        <v>5</v>
      </c>
      <c r="L1972" s="1" t="str">
        <f t="shared" si="243"/>
        <v>2024</v>
      </c>
      <c r="M1972" s="1">
        <f t="shared" si="244"/>
        <v>21</v>
      </c>
      <c r="N1972" s="10">
        <f t="shared" si="245"/>
        <v>2</v>
      </c>
    </row>
    <row r="1973" spans="1:14" x14ac:dyDescent="0.25">
      <c r="A1973" s="7">
        <v>45437</v>
      </c>
      <c r="B1973" s="1" t="s">
        <v>31</v>
      </c>
      <c r="C1973" s="1" t="str">
        <f>VLOOKUP(B1973,Datos1!$F$1:$H$52,3,FALSE)</f>
        <v>Small business</v>
      </c>
      <c r="D1973" s="1" t="str">
        <f ca="1">VLOOKUP(IF(RANDBETWEEN(1,100)&lt;=60, 1, IF(RANDBETWEEN(1,100)&lt;=75, 2, 3)),Datos1!$B$62:$C$64,2,FALSE)</f>
        <v>FMCG</v>
      </c>
      <c r="E1973" s="1" t="str">
        <f ca="1">VLOOKUP(IF(RANDBETWEEN(1,100)&lt;=70, 1, IF(RANDBETWEEN(1,100)&lt;=70+10, 2, IF(RANDBETWEEN(1,100)&lt;=70+10+10, 3, IF(RANDBETWEEN(1,100)&lt;=70+10+10+10, 4, 5)))),Datos1!$B$66:$C$70,2,FALSE)</f>
        <v>Paid</v>
      </c>
      <c r="F1973" s="1" t="str">
        <f>VLOOKUP(B1973,Datos1!$F$1:$H$52,2,FALSE)</f>
        <v>Georgia</v>
      </c>
      <c r="G1973" s="8">
        <f t="shared" ca="1" si="246"/>
        <v>151522</v>
      </c>
      <c r="H1973" s="8">
        <f t="shared" ca="1" si="247"/>
        <v>72730.559999999998</v>
      </c>
      <c r="I1973" s="9">
        <f t="shared" ca="1" si="240"/>
        <v>0.48</v>
      </c>
      <c r="J1973" s="1" t="str">
        <f t="shared" si="241"/>
        <v>May</v>
      </c>
      <c r="K1973" s="1">
        <f t="shared" si="242"/>
        <v>5</v>
      </c>
      <c r="L1973" s="1" t="str">
        <f t="shared" si="243"/>
        <v>2024</v>
      </c>
      <c r="M1973" s="1">
        <f t="shared" si="244"/>
        <v>21</v>
      </c>
      <c r="N1973" s="10">
        <f t="shared" si="245"/>
        <v>2</v>
      </c>
    </row>
    <row r="1974" spans="1:14" x14ac:dyDescent="0.25">
      <c r="A1974" s="7">
        <v>45438</v>
      </c>
      <c r="B1974" s="1" t="s">
        <v>12</v>
      </c>
      <c r="C1974" s="1" t="str">
        <f>VLOOKUP(B1974,Datos1!$F$1:$H$52,3,FALSE)</f>
        <v>Corporation</v>
      </c>
      <c r="D1974" s="1" t="str">
        <f ca="1">VLOOKUP(IF(RANDBETWEEN(1,100)&lt;=60, 1, IF(RANDBETWEEN(1,100)&lt;=75, 2, 3)),Datos1!$B$62:$C$64,2,FALSE)</f>
        <v>FMCG</v>
      </c>
      <c r="E1974" s="1" t="str">
        <f ca="1">VLOOKUP(IF(RANDBETWEEN(1,100)&lt;=70, 1, IF(RANDBETWEEN(1,100)&lt;=70+10, 2, IF(RANDBETWEEN(1,100)&lt;=70+10+10, 3, IF(RANDBETWEEN(1,100)&lt;=70+10+10+10, 4, 5)))),Datos1!$B$66:$C$70,2,FALSE)</f>
        <v>Paid</v>
      </c>
      <c r="F1974" s="1" t="str">
        <f>VLOOKUP(B1974,Datos1!$F$1:$H$52,2,FALSE)</f>
        <v>Washington</v>
      </c>
      <c r="G1974" s="8">
        <f t="shared" ca="1" si="246"/>
        <v>687445</v>
      </c>
      <c r="H1974" s="8">
        <f t="shared" ca="1" si="247"/>
        <v>439964.8</v>
      </c>
      <c r="I1974" s="9">
        <f t="shared" ca="1" si="240"/>
        <v>0.64</v>
      </c>
      <c r="J1974" s="1" t="str">
        <f t="shared" si="241"/>
        <v>May</v>
      </c>
      <c r="K1974" s="1">
        <f t="shared" si="242"/>
        <v>5</v>
      </c>
      <c r="L1974" s="1" t="str">
        <f t="shared" si="243"/>
        <v>2024</v>
      </c>
      <c r="M1974" s="1">
        <f t="shared" si="244"/>
        <v>21</v>
      </c>
      <c r="N1974" s="10">
        <f t="shared" si="245"/>
        <v>2</v>
      </c>
    </row>
    <row r="1975" spans="1:14" x14ac:dyDescent="0.25">
      <c r="A1975" s="7">
        <v>45439</v>
      </c>
      <c r="B1975" s="1" t="s">
        <v>58</v>
      </c>
      <c r="C1975" s="1" t="str">
        <f>VLOOKUP(B1975,Datos1!$F$1:$H$52,3,FALSE)</f>
        <v>Corporation</v>
      </c>
      <c r="D1975" s="1" t="str">
        <f ca="1">VLOOKUP(IF(RANDBETWEEN(1,100)&lt;=60, 1, IF(RANDBETWEEN(1,100)&lt;=75, 2, 3)),Datos1!$B$62:$C$64,2,FALSE)</f>
        <v>Contract Manufacturing</v>
      </c>
      <c r="E197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75" s="1" t="str">
        <f>VLOOKUP(B1975,Datos1!$F$1:$H$52,2,FALSE)</f>
        <v>Míchigan</v>
      </c>
      <c r="G1975" s="8">
        <f t="shared" ca="1" si="246"/>
        <v>1662300</v>
      </c>
      <c r="H1975" s="8">
        <f t="shared" ca="1" si="247"/>
        <v>332460</v>
      </c>
      <c r="I1975" s="9">
        <f t="shared" ca="1" si="240"/>
        <v>0.2</v>
      </c>
      <c r="J1975" s="1" t="str">
        <f t="shared" si="241"/>
        <v>May</v>
      </c>
      <c r="K1975" s="1">
        <f t="shared" si="242"/>
        <v>5</v>
      </c>
      <c r="L1975" s="1" t="str">
        <f t="shared" si="243"/>
        <v>2024</v>
      </c>
      <c r="M1975" s="1">
        <f t="shared" si="244"/>
        <v>22</v>
      </c>
      <c r="N1975" s="10">
        <f t="shared" si="245"/>
        <v>2</v>
      </c>
    </row>
    <row r="1976" spans="1:14" x14ac:dyDescent="0.25">
      <c r="A1976" s="7">
        <v>45440</v>
      </c>
      <c r="B1976" s="1" t="s">
        <v>59</v>
      </c>
      <c r="C1976" s="1" t="str">
        <f>VLOOKUP(B1976,Datos1!$F$1:$H$52,3,FALSE)</f>
        <v>Small business</v>
      </c>
      <c r="D1976" s="1" t="str">
        <f ca="1">VLOOKUP(IF(RANDBETWEEN(1,100)&lt;=60, 1, IF(RANDBETWEEN(1,100)&lt;=75, 2, 3)),Datos1!$B$62:$C$64,2,FALSE)</f>
        <v>FMCG</v>
      </c>
      <c r="E1976" s="1" t="str">
        <f ca="1">VLOOKUP(IF(RANDBETWEEN(1,100)&lt;=70, 1, IF(RANDBETWEEN(1,100)&lt;=70+10, 2, IF(RANDBETWEEN(1,100)&lt;=70+10+10, 3, IF(RANDBETWEEN(1,100)&lt;=70+10+10+10, 4, 5)))),Datos1!$B$66:$C$70,2,FALSE)</f>
        <v>Paid</v>
      </c>
      <c r="F1976" s="1" t="str">
        <f>VLOOKUP(B1976,Datos1!$F$1:$H$52,2,FALSE)</f>
        <v>Nueva Jersey</v>
      </c>
      <c r="G1976" s="8">
        <f t="shared" ca="1" si="246"/>
        <v>84554</v>
      </c>
      <c r="H1976" s="8">
        <f t="shared" ca="1" si="247"/>
        <v>29593.899999999998</v>
      </c>
      <c r="I1976" s="9">
        <f t="shared" ca="1" si="240"/>
        <v>0.35</v>
      </c>
      <c r="J1976" s="1" t="str">
        <f t="shared" si="241"/>
        <v>May</v>
      </c>
      <c r="K1976" s="1">
        <f t="shared" si="242"/>
        <v>5</v>
      </c>
      <c r="L1976" s="1" t="str">
        <f t="shared" si="243"/>
        <v>2024</v>
      </c>
      <c r="M1976" s="1">
        <f t="shared" si="244"/>
        <v>22</v>
      </c>
      <c r="N1976" s="10">
        <f t="shared" si="245"/>
        <v>2</v>
      </c>
    </row>
    <row r="1977" spans="1:14" x14ac:dyDescent="0.25">
      <c r="A1977" s="7">
        <v>45441</v>
      </c>
      <c r="B1977" s="1" t="s">
        <v>53</v>
      </c>
      <c r="C1977" s="1" t="str">
        <f>VLOOKUP(B1977,Datos1!$F$1:$H$52,3,FALSE)</f>
        <v>Medium-sized business</v>
      </c>
      <c r="D1977" s="1" t="str">
        <f ca="1">VLOOKUP(IF(RANDBETWEEN(1,100)&lt;=60, 1, IF(RANDBETWEEN(1,100)&lt;=75, 2, 3)),Datos1!$B$62:$C$64,2,FALSE)</f>
        <v>Contract Manufacturing</v>
      </c>
      <c r="E1977" s="1" t="str">
        <f ca="1">VLOOKUP(IF(RANDBETWEEN(1,100)&lt;=70, 1, IF(RANDBETWEEN(1,100)&lt;=70+10, 2, IF(RANDBETWEEN(1,100)&lt;=70+10+10, 3, IF(RANDBETWEEN(1,100)&lt;=70+10+10+10, 4, 5)))),Datos1!$B$66:$C$70,2,FALSE)</f>
        <v>Paid</v>
      </c>
      <c r="F1977" s="1" t="str">
        <f>VLOOKUP(B1977,Datos1!$F$1:$H$52,2,FALSE)</f>
        <v>Florida</v>
      </c>
      <c r="G1977" s="8">
        <f t="shared" ca="1" si="246"/>
        <v>254958</v>
      </c>
      <c r="H1977" s="8">
        <f t="shared" ca="1" si="247"/>
        <v>63739.5</v>
      </c>
      <c r="I1977" s="9">
        <f t="shared" ca="1" si="240"/>
        <v>0.25</v>
      </c>
      <c r="J1977" s="1" t="str">
        <f t="shared" si="241"/>
        <v>May</v>
      </c>
      <c r="K1977" s="1">
        <f t="shared" si="242"/>
        <v>5</v>
      </c>
      <c r="L1977" s="1" t="str">
        <f t="shared" si="243"/>
        <v>2024</v>
      </c>
      <c r="M1977" s="1">
        <f t="shared" si="244"/>
        <v>22</v>
      </c>
      <c r="N1977" s="10">
        <f t="shared" si="245"/>
        <v>2</v>
      </c>
    </row>
    <row r="1978" spans="1:14" x14ac:dyDescent="0.25">
      <c r="A1978" s="7">
        <v>45442</v>
      </c>
      <c r="B1978" s="1" t="s">
        <v>6</v>
      </c>
      <c r="C1978" s="1" t="str">
        <f>VLOOKUP(B1978,Datos1!$F$1:$H$52,3,FALSE)</f>
        <v>Corporation</v>
      </c>
      <c r="D1978" s="1" t="str">
        <f ca="1">VLOOKUP(IF(RANDBETWEEN(1,100)&lt;=60, 1, IF(RANDBETWEEN(1,100)&lt;=75, 2, 3)),Datos1!$B$62:$C$64,2,FALSE)</f>
        <v>Contract Manufacturing</v>
      </c>
      <c r="E1978" s="1" t="str">
        <f ca="1">VLOOKUP(IF(RANDBETWEEN(1,100)&lt;=70, 1, IF(RANDBETWEEN(1,100)&lt;=70+10, 2, IF(RANDBETWEEN(1,100)&lt;=70+10+10, 3, IF(RANDBETWEEN(1,100)&lt;=70+10+10+10, 4, 5)))),Datos1!$B$66:$C$70,2,FALSE)</f>
        <v>Paid</v>
      </c>
      <c r="F1978" s="1" t="str">
        <f>VLOOKUP(B1978,Datos1!$F$1:$H$52,2,FALSE)</f>
        <v>Washington</v>
      </c>
      <c r="G1978" s="8">
        <f t="shared" ca="1" si="246"/>
        <v>873324</v>
      </c>
      <c r="H1978" s="8">
        <f t="shared" ca="1" si="247"/>
        <v>244530.72000000003</v>
      </c>
      <c r="I1978" s="9">
        <f t="shared" ca="1" si="240"/>
        <v>0.28000000000000003</v>
      </c>
      <c r="J1978" s="1" t="str">
        <f t="shared" si="241"/>
        <v>May</v>
      </c>
      <c r="K1978" s="1">
        <f t="shared" si="242"/>
        <v>5</v>
      </c>
      <c r="L1978" s="1" t="str">
        <f t="shared" si="243"/>
        <v>2024</v>
      </c>
      <c r="M1978" s="1">
        <f t="shared" si="244"/>
        <v>22</v>
      </c>
      <c r="N1978" s="10">
        <f t="shared" si="245"/>
        <v>2</v>
      </c>
    </row>
    <row r="1979" spans="1:14" x14ac:dyDescent="0.25">
      <c r="A1979" s="7">
        <v>45443</v>
      </c>
      <c r="B1979" s="1" t="s">
        <v>35</v>
      </c>
      <c r="C1979" s="1" t="str">
        <f>VLOOKUP(B1979,Datos1!$F$1:$H$52,3,FALSE)</f>
        <v>Medium-sized business</v>
      </c>
      <c r="D1979" s="1" t="str">
        <f ca="1">VLOOKUP(IF(RANDBETWEEN(1,100)&lt;=60, 1, IF(RANDBETWEEN(1,100)&lt;=75, 2, 3)),Datos1!$B$62:$C$64,2,FALSE)</f>
        <v>FMCG</v>
      </c>
      <c r="E1979" s="1" t="str">
        <f ca="1">VLOOKUP(IF(RANDBETWEEN(1,100)&lt;=70, 1, IF(RANDBETWEEN(1,100)&lt;=70+10, 2, IF(RANDBETWEEN(1,100)&lt;=70+10+10, 3, IF(RANDBETWEEN(1,100)&lt;=70+10+10+10, 4, 5)))),Datos1!$B$66:$C$70,2,FALSE)</f>
        <v>Paid</v>
      </c>
      <c r="F1979" s="1" t="str">
        <f>VLOOKUP(B1979,Datos1!$F$1:$H$52,2,FALSE)</f>
        <v>Ohio</v>
      </c>
      <c r="G1979" s="8">
        <f t="shared" ca="1" si="246"/>
        <v>283161</v>
      </c>
      <c r="H1979" s="8">
        <f t="shared" ca="1" si="247"/>
        <v>144412.11000000002</v>
      </c>
      <c r="I1979" s="9">
        <f t="shared" ca="1" si="240"/>
        <v>0.51</v>
      </c>
      <c r="J1979" s="1" t="str">
        <f t="shared" si="241"/>
        <v>May</v>
      </c>
      <c r="K1979" s="1">
        <f t="shared" si="242"/>
        <v>5</v>
      </c>
      <c r="L1979" s="1" t="str">
        <f t="shared" si="243"/>
        <v>2024</v>
      </c>
      <c r="M1979" s="1">
        <f t="shared" si="244"/>
        <v>22</v>
      </c>
      <c r="N1979" s="10">
        <f t="shared" si="245"/>
        <v>2</v>
      </c>
    </row>
    <row r="1980" spans="1:14" x14ac:dyDescent="0.25">
      <c r="A1980" s="7">
        <v>45444</v>
      </c>
      <c r="B1980" s="1" t="s">
        <v>46</v>
      </c>
      <c r="C1980" s="1" t="str">
        <f>VLOOKUP(B1980,Datos1!$F$1:$H$52,3,FALSE)</f>
        <v>Corporation</v>
      </c>
      <c r="D1980" s="1" t="str">
        <f ca="1">VLOOKUP(IF(RANDBETWEEN(1,100)&lt;=60, 1, IF(RANDBETWEEN(1,100)&lt;=75, 2, 3)),Datos1!$B$62:$C$64,2,FALSE)</f>
        <v>FMCG</v>
      </c>
      <c r="E1980" s="1" t="str">
        <f ca="1">VLOOKUP(IF(RANDBETWEEN(1,100)&lt;=70, 1, IF(RANDBETWEEN(1,100)&lt;=70+10, 2, IF(RANDBETWEEN(1,100)&lt;=70+10+10, 3, IF(RANDBETWEEN(1,100)&lt;=70+10+10+10, 4, 5)))),Datos1!$B$66:$C$70,2,FALSE)</f>
        <v>Paid</v>
      </c>
      <c r="F1980" s="1" t="str">
        <f>VLOOKUP(B1980,Datos1!$F$1:$H$52,2,FALSE)</f>
        <v>Tennessee</v>
      </c>
      <c r="G1980" s="8">
        <f t="shared" ca="1" si="246"/>
        <v>694930</v>
      </c>
      <c r="H1980" s="8">
        <f t="shared" ca="1" si="247"/>
        <v>312718.5</v>
      </c>
      <c r="I1980" s="9">
        <f t="shared" ca="1" si="240"/>
        <v>0.45</v>
      </c>
      <c r="J1980" s="1" t="str">
        <f t="shared" si="241"/>
        <v>June</v>
      </c>
      <c r="K1980" s="1">
        <f t="shared" si="242"/>
        <v>6</v>
      </c>
      <c r="L1980" s="1" t="str">
        <f t="shared" si="243"/>
        <v>2024</v>
      </c>
      <c r="M1980" s="1">
        <f t="shared" si="244"/>
        <v>22</v>
      </c>
      <c r="N1980" s="10">
        <f t="shared" si="245"/>
        <v>2</v>
      </c>
    </row>
    <row r="1981" spans="1:14" x14ac:dyDescent="0.25">
      <c r="A1981" s="7">
        <v>45445</v>
      </c>
      <c r="B1981" s="1" t="s">
        <v>34</v>
      </c>
      <c r="C1981" s="1" t="str">
        <f>VLOOKUP(B1981,Datos1!$F$1:$H$52,3,FALSE)</f>
        <v>Medium-sized business</v>
      </c>
      <c r="D1981" s="1" t="str">
        <f ca="1">VLOOKUP(IF(RANDBETWEEN(1,100)&lt;=60, 1, IF(RANDBETWEEN(1,100)&lt;=75, 2, 3)),Datos1!$B$62:$C$64,2,FALSE)</f>
        <v>FMCG</v>
      </c>
      <c r="E1981" s="1" t="str">
        <f ca="1">VLOOKUP(IF(RANDBETWEEN(1,100)&lt;=70, 1, IF(RANDBETWEEN(1,100)&lt;=70+10, 2, IF(RANDBETWEEN(1,100)&lt;=70+10+10, 3, IF(RANDBETWEEN(1,100)&lt;=70+10+10+10, 4, 5)))),Datos1!$B$66:$C$70,2,FALSE)</f>
        <v>Paid</v>
      </c>
      <c r="F1981" s="1" t="str">
        <f>VLOOKUP(B1981,Datos1!$F$1:$H$52,2,FALSE)</f>
        <v>California</v>
      </c>
      <c r="G1981" s="8">
        <f t="shared" ca="1" si="246"/>
        <v>413797</v>
      </c>
      <c r="H1981" s="8">
        <f t="shared" ca="1" si="247"/>
        <v>223450.38</v>
      </c>
      <c r="I1981" s="9">
        <f t="shared" ca="1" si="240"/>
        <v>0.54</v>
      </c>
      <c r="J1981" s="1" t="str">
        <f t="shared" si="241"/>
        <v>June</v>
      </c>
      <c r="K1981" s="1">
        <f t="shared" si="242"/>
        <v>6</v>
      </c>
      <c r="L1981" s="1" t="str">
        <f t="shared" si="243"/>
        <v>2024</v>
      </c>
      <c r="M1981" s="1">
        <f t="shared" si="244"/>
        <v>22</v>
      </c>
      <c r="N1981" s="10">
        <f t="shared" si="245"/>
        <v>2</v>
      </c>
    </row>
    <row r="1982" spans="1:14" x14ac:dyDescent="0.25">
      <c r="A1982" s="7">
        <v>45446</v>
      </c>
      <c r="B1982" s="1" t="s">
        <v>13</v>
      </c>
      <c r="C1982" s="1" t="str">
        <f>VLOOKUP(B1982,Datos1!$F$1:$H$52,3,FALSE)</f>
        <v>Medium-sized business</v>
      </c>
      <c r="D1982" s="1" t="str">
        <f ca="1">VLOOKUP(IF(RANDBETWEEN(1,100)&lt;=60, 1, IF(RANDBETWEEN(1,100)&lt;=75, 2, 3)),Datos1!$B$62:$C$64,2,FALSE)</f>
        <v>Contract Manufacturing</v>
      </c>
      <c r="E1982" s="1" t="str">
        <f ca="1">VLOOKUP(IF(RANDBETWEEN(1,100)&lt;=70, 1, IF(RANDBETWEEN(1,100)&lt;=70+10, 2, IF(RANDBETWEEN(1,100)&lt;=70+10+10, 3, IF(RANDBETWEEN(1,100)&lt;=70+10+10+10, 4, 5)))),Datos1!$B$66:$C$70,2,FALSE)</f>
        <v>Paid</v>
      </c>
      <c r="F1982" s="1" t="str">
        <f>VLOOKUP(B1982,Datos1!$F$1:$H$52,2,FALSE)</f>
        <v>Carolina del Norte</v>
      </c>
      <c r="G1982" s="8">
        <f t="shared" ca="1" si="246"/>
        <v>475325</v>
      </c>
      <c r="H1982" s="8">
        <f t="shared" ca="1" si="247"/>
        <v>166363.75</v>
      </c>
      <c r="I1982" s="9">
        <f t="shared" ca="1" si="240"/>
        <v>0.35</v>
      </c>
      <c r="J1982" s="1" t="str">
        <f t="shared" si="241"/>
        <v>June</v>
      </c>
      <c r="K1982" s="1">
        <f t="shared" si="242"/>
        <v>6</v>
      </c>
      <c r="L1982" s="1" t="str">
        <f t="shared" si="243"/>
        <v>2024</v>
      </c>
      <c r="M1982" s="1">
        <f t="shared" si="244"/>
        <v>23</v>
      </c>
      <c r="N1982" s="10">
        <f t="shared" si="245"/>
        <v>2</v>
      </c>
    </row>
    <row r="1983" spans="1:14" x14ac:dyDescent="0.25">
      <c r="A1983" s="7">
        <v>45447</v>
      </c>
      <c r="B1983" s="1" t="s">
        <v>49</v>
      </c>
      <c r="C1983" s="1" t="str">
        <f>VLOOKUP(B1983,Datos1!$F$1:$H$52,3,FALSE)</f>
        <v>Corporation</v>
      </c>
      <c r="D1983" s="1" t="str">
        <f ca="1">VLOOKUP(IF(RANDBETWEEN(1,100)&lt;=60, 1, IF(RANDBETWEEN(1,100)&lt;=75, 2, 3)),Datos1!$B$62:$C$64,2,FALSE)</f>
        <v>Contract Manufacturing</v>
      </c>
      <c r="E1983" s="1" t="str">
        <f ca="1">VLOOKUP(IF(RANDBETWEEN(1,100)&lt;=70, 1, IF(RANDBETWEEN(1,100)&lt;=70+10, 2, IF(RANDBETWEEN(1,100)&lt;=70+10+10, 3, IF(RANDBETWEEN(1,100)&lt;=70+10+10+10, 4, 5)))),Datos1!$B$66:$C$70,2,FALSE)</f>
        <v>Paid</v>
      </c>
      <c r="F1983" s="1" t="str">
        <f>VLOOKUP(B1983,Datos1!$F$1:$H$52,2,FALSE)</f>
        <v>Texas</v>
      </c>
      <c r="G1983" s="8">
        <f t="shared" ca="1" si="246"/>
        <v>1116512</v>
      </c>
      <c r="H1983" s="8">
        <f t="shared" ca="1" si="247"/>
        <v>301458.24000000005</v>
      </c>
      <c r="I1983" s="9">
        <f t="shared" ca="1" si="240"/>
        <v>0.27</v>
      </c>
      <c r="J1983" s="1" t="str">
        <f t="shared" si="241"/>
        <v>June</v>
      </c>
      <c r="K1983" s="1">
        <f t="shared" si="242"/>
        <v>6</v>
      </c>
      <c r="L1983" s="1" t="str">
        <f t="shared" si="243"/>
        <v>2024</v>
      </c>
      <c r="M1983" s="1">
        <f t="shared" si="244"/>
        <v>23</v>
      </c>
      <c r="N1983" s="10">
        <f t="shared" si="245"/>
        <v>2</v>
      </c>
    </row>
    <row r="1984" spans="1:14" x14ac:dyDescent="0.25">
      <c r="A1984" s="7">
        <v>45448</v>
      </c>
      <c r="B1984" s="1" t="s">
        <v>38</v>
      </c>
      <c r="C1984" s="1" t="str">
        <f>VLOOKUP(B1984,Datos1!$F$1:$H$52,3,FALSE)</f>
        <v>Small business</v>
      </c>
      <c r="D1984" s="1" t="str">
        <f ca="1">VLOOKUP(IF(RANDBETWEEN(1,100)&lt;=60, 1, IF(RANDBETWEEN(1,100)&lt;=75, 2, 3)),Datos1!$B$62:$C$64,2,FALSE)</f>
        <v>Contract Manufacturing</v>
      </c>
      <c r="E1984" s="1" t="str">
        <f ca="1">VLOOKUP(IF(RANDBETWEEN(1,100)&lt;=70, 1, IF(RANDBETWEEN(1,100)&lt;=70+10, 2, IF(RANDBETWEEN(1,100)&lt;=70+10+10, 3, IF(RANDBETWEEN(1,100)&lt;=70+10+10+10, 4, 5)))),Datos1!$B$66:$C$70,2,FALSE)</f>
        <v>Paid</v>
      </c>
      <c r="F1984" s="1" t="str">
        <f>VLOOKUP(B1984,Datos1!$F$1:$H$52,2,FALSE)</f>
        <v>Tennessee</v>
      </c>
      <c r="G1984" s="8">
        <f t="shared" ca="1" si="246"/>
        <v>165762</v>
      </c>
      <c r="H1984" s="8">
        <f t="shared" ca="1" si="247"/>
        <v>48070.979999999996</v>
      </c>
      <c r="I1984" s="9">
        <f t="shared" ca="1" si="240"/>
        <v>0.28999999999999998</v>
      </c>
      <c r="J1984" s="1" t="str">
        <f t="shared" si="241"/>
        <v>June</v>
      </c>
      <c r="K1984" s="1">
        <f t="shared" si="242"/>
        <v>6</v>
      </c>
      <c r="L1984" s="1" t="str">
        <f t="shared" si="243"/>
        <v>2024</v>
      </c>
      <c r="M1984" s="1">
        <f t="shared" si="244"/>
        <v>23</v>
      </c>
      <c r="N1984" s="10">
        <f t="shared" si="245"/>
        <v>2</v>
      </c>
    </row>
    <row r="1985" spans="1:14" x14ac:dyDescent="0.25">
      <c r="A1985" s="7">
        <v>45449</v>
      </c>
      <c r="B1985" s="1" t="s">
        <v>44</v>
      </c>
      <c r="C1985" s="1" t="str">
        <f>VLOOKUP(B1985,Datos1!$F$1:$H$52,3,FALSE)</f>
        <v>Corporation</v>
      </c>
      <c r="D1985" s="1" t="str">
        <f ca="1">VLOOKUP(IF(RANDBETWEEN(1,100)&lt;=60, 1, IF(RANDBETWEEN(1,100)&lt;=75, 2, 3)),Datos1!$B$62:$C$64,2,FALSE)</f>
        <v>FMCG</v>
      </c>
      <c r="E1985" s="1" t="str">
        <f ca="1">VLOOKUP(IF(RANDBETWEEN(1,100)&lt;=70, 1, IF(RANDBETWEEN(1,100)&lt;=70+10, 2, IF(RANDBETWEEN(1,100)&lt;=70+10+10, 3, IF(RANDBETWEEN(1,100)&lt;=70+10+10+10, 4, 5)))),Datos1!$B$66:$C$70,2,FALSE)</f>
        <v>Paid</v>
      </c>
      <c r="F1985" s="1" t="str">
        <f>VLOOKUP(B1985,Datos1!$F$1:$H$52,2,FALSE)</f>
        <v>Arizona</v>
      </c>
      <c r="G1985" s="8">
        <f t="shared" ca="1" si="246"/>
        <v>591603</v>
      </c>
      <c r="H1985" s="8">
        <f t="shared" ca="1" si="247"/>
        <v>242557.22999999998</v>
      </c>
      <c r="I1985" s="9">
        <f t="shared" ca="1" si="240"/>
        <v>0.41</v>
      </c>
      <c r="J1985" s="1" t="str">
        <f t="shared" si="241"/>
        <v>June</v>
      </c>
      <c r="K1985" s="1">
        <f t="shared" si="242"/>
        <v>6</v>
      </c>
      <c r="L1985" s="1" t="str">
        <f t="shared" si="243"/>
        <v>2024</v>
      </c>
      <c r="M1985" s="1">
        <f t="shared" si="244"/>
        <v>23</v>
      </c>
      <c r="N1985" s="10">
        <f t="shared" si="245"/>
        <v>2</v>
      </c>
    </row>
    <row r="1986" spans="1:14" x14ac:dyDescent="0.25">
      <c r="A1986" s="7">
        <v>45450</v>
      </c>
      <c r="B1986" s="1" t="s">
        <v>38</v>
      </c>
      <c r="C1986" s="1" t="str">
        <f>VLOOKUP(B1986,Datos1!$F$1:$H$52,3,FALSE)</f>
        <v>Small business</v>
      </c>
      <c r="D1986" s="1" t="str">
        <f ca="1">VLOOKUP(IF(RANDBETWEEN(1,100)&lt;=60, 1, IF(RANDBETWEEN(1,100)&lt;=75, 2, 3)),Datos1!$B$62:$C$64,2,FALSE)</f>
        <v>FMCG</v>
      </c>
      <c r="E1986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86" s="1" t="str">
        <f>VLOOKUP(B1986,Datos1!$F$1:$H$52,2,FALSE)</f>
        <v>Tennessee</v>
      </c>
      <c r="G1986" s="8">
        <f t="shared" ca="1" si="246"/>
        <v>134173</v>
      </c>
      <c r="H1986" s="8">
        <f t="shared" ca="1" si="247"/>
        <v>64403.040000000001</v>
      </c>
      <c r="I1986" s="9">
        <f t="shared" ref="I1986:I2049" ca="1" si="248">IF(D1986="FMCG",(RANDBETWEEN(35,65)/100),IF(D1986="Industrial cereal products",(RANDBETWEEN(15,35)/100),(RANDBETWEEN(20,40)/100)))</f>
        <v>0.48</v>
      </c>
      <c r="J1986" s="1" t="str">
        <f t="shared" ref="J1986:J2049" si="249">IF(TEXT(A1986,"MMMM")="enero","January",IF(TEXT(A1986,"MMMM")="febrero","February",IF(TEXT(A1986,"MMMM")="marzo","March",IF(TEXT(A1986,"MMMM")="abril","April",
IF(TEXT(A1986,"MMMM")="mayo","May",IF(TEXT(A1986,"MMMM")="junio","June",IF(TEXT(A1986,"MMMM")="julio","July",IF(TEXT(A1986,"MMMM")="agosto","August",
IF(TEXT(A1986,"MMMM")="Septiembre","September",IF(TEXT(A1986,"MMMM")="Octubre","October",IF(TEXT(A1986,"MMMM")="noviembre","November","December")))))))))))</f>
        <v>June</v>
      </c>
      <c r="K1986" s="1">
        <f t="shared" ref="K1986:K2049" si="250">MONTH(A1986)</f>
        <v>6</v>
      </c>
      <c r="L1986" s="1" t="str">
        <f t="shared" ref="L1986:L2049" si="251">TEXT(A1986,"AAAA")</f>
        <v>2024</v>
      </c>
      <c r="M1986" s="1">
        <f t="shared" ref="M1986:M2049" si="252">WEEKNUM(A1986,2)</f>
        <v>23</v>
      </c>
      <c r="N1986" s="10">
        <f t="shared" ref="N1986:N2049" si="253">INT((MONTH(A1986)-1)/3)+1</f>
        <v>2</v>
      </c>
    </row>
    <row r="1987" spans="1:14" x14ac:dyDescent="0.25">
      <c r="A1987" s="7">
        <v>45451</v>
      </c>
      <c r="B1987" s="1" t="s">
        <v>19</v>
      </c>
      <c r="C1987" s="1" t="str">
        <f>VLOOKUP(B1987,Datos1!$F$1:$H$52,3,FALSE)</f>
        <v>Corporation</v>
      </c>
      <c r="D1987" s="1" t="str">
        <f ca="1">VLOOKUP(IF(RANDBETWEEN(1,100)&lt;=60, 1, IF(RANDBETWEEN(1,100)&lt;=75, 2, 3)),Datos1!$B$62:$C$64,2,FALSE)</f>
        <v>Contract Manufacturing</v>
      </c>
      <c r="E1987" s="1" t="str">
        <f ca="1">VLOOKUP(IF(RANDBETWEEN(1,100)&lt;=70, 1, IF(RANDBETWEEN(1,100)&lt;=70+10, 2, IF(RANDBETWEEN(1,100)&lt;=70+10+10, 3, IF(RANDBETWEEN(1,100)&lt;=70+10+10+10, 4, 5)))),Datos1!$B$66:$C$70,2,FALSE)</f>
        <v>Paid</v>
      </c>
      <c r="F1987" s="1" t="str">
        <f>VLOOKUP(B1987,Datos1!$F$1:$H$52,2,FALSE)</f>
        <v>Virginia</v>
      </c>
      <c r="G1987" s="8">
        <f t="shared" ref="G1987:G2050" ca="1" si="254">IF(C1987="Small business",RANDBETWEEN(70000,250000),IF(C1987="Medium-sized business",RANDBETWEEN(250000,500000),RANDBETWEEN(500000,1800000)))</f>
        <v>668742</v>
      </c>
      <c r="H1987" s="8">
        <f t="shared" ref="H1987:H2050" ca="1" si="255">G1987*I1987</f>
        <v>147123.24</v>
      </c>
      <c r="I1987" s="9">
        <f t="shared" ca="1" si="248"/>
        <v>0.22</v>
      </c>
      <c r="J1987" s="1" t="str">
        <f t="shared" si="249"/>
        <v>June</v>
      </c>
      <c r="K1987" s="1">
        <f t="shared" si="250"/>
        <v>6</v>
      </c>
      <c r="L1987" s="1" t="str">
        <f t="shared" si="251"/>
        <v>2024</v>
      </c>
      <c r="M1987" s="1">
        <f t="shared" si="252"/>
        <v>23</v>
      </c>
      <c r="N1987" s="10">
        <f t="shared" si="253"/>
        <v>2</v>
      </c>
    </row>
    <row r="1988" spans="1:14" x14ac:dyDescent="0.25">
      <c r="A1988" s="7">
        <v>45452</v>
      </c>
      <c r="B1988" s="1" t="s">
        <v>44</v>
      </c>
      <c r="C1988" s="1" t="str">
        <f>VLOOKUP(B1988,Datos1!$F$1:$H$52,3,FALSE)</f>
        <v>Corporation</v>
      </c>
      <c r="D1988" s="1" t="str">
        <f ca="1">VLOOKUP(IF(RANDBETWEEN(1,100)&lt;=60, 1, IF(RANDBETWEEN(1,100)&lt;=75, 2, 3)),Datos1!$B$62:$C$64,2,FALSE)</f>
        <v>FMCG</v>
      </c>
      <c r="E1988" s="1" t="str">
        <f ca="1">VLOOKUP(IF(RANDBETWEEN(1,100)&lt;=70, 1, IF(RANDBETWEEN(1,100)&lt;=70+10, 2, IF(RANDBETWEEN(1,100)&lt;=70+10+10, 3, IF(RANDBETWEEN(1,100)&lt;=70+10+10+10, 4, 5)))),Datos1!$B$66:$C$70,2,FALSE)</f>
        <v>Paid</v>
      </c>
      <c r="F1988" s="1" t="str">
        <f>VLOOKUP(B1988,Datos1!$F$1:$H$52,2,FALSE)</f>
        <v>Arizona</v>
      </c>
      <c r="G1988" s="8">
        <f t="shared" ca="1" si="254"/>
        <v>1260117</v>
      </c>
      <c r="H1988" s="8">
        <f t="shared" ca="1" si="255"/>
        <v>693064.35000000009</v>
      </c>
      <c r="I1988" s="9">
        <f t="shared" ca="1" si="248"/>
        <v>0.55000000000000004</v>
      </c>
      <c r="J1988" s="1" t="str">
        <f t="shared" si="249"/>
        <v>June</v>
      </c>
      <c r="K1988" s="1">
        <f t="shared" si="250"/>
        <v>6</v>
      </c>
      <c r="L1988" s="1" t="str">
        <f t="shared" si="251"/>
        <v>2024</v>
      </c>
      <c r="M1988" s="1">
        <f t="shared" si="252"/>
        <v>23</v>
      </c>
      <c r="N1988" s="10">
        <f t="shared" si="253"/>
        <v>2</v>
      </c>
    </row>
    <row r="1989" spans="1:14" x14ac:dyDescent="0.25">
      <c r="A1989" s="7">
        <v>45453</v>
      </c>
      <c r="B1989" s="1" t="s">
        <v>46</v>
      </c>
      <c r="C1989" s="1" t="str">
        <f>VLOOKUP(B1989,Datos1!$F$1:$H$52,3,FALSE)</f>
        <v>Corporation</v>
      </c>
      <c r="D1989" s="1" t="str">
        <f ca="1">VLOOKUP(IF(RANDBETWEEN(1,100)&lt;=60, 1, IF(RANDBETWEEN(1,100)&lt;=75, 2, 3)),Datos1!$B$62:$C$64,2,FALSE)</f>
        <v>FMCG</v>
      </c>
      <c r="E1989" s="1" t="str">
        <f ca="1">VLOOKUP(IF(RANDBETWEEN(1,100)&lt;=70, 1, IF(RANDBETWEEN(1,100)&lt;=70+10, 2, IF(RANDBETWEEN(1,100)&lt;=70+10+10, 3, IF(RANDBETWEEN(1,100)&lt;=70+10+10+10, 4, 5)))),Datos1!$B$66:$C$70,2,FALSE)</f>
        <v>Paid</v>
      </c>
      <c r="F1989" s="1" t="str">
        <f>VLOOKUP(B1989,Datos1!$F$1:$H$52,2,FALSE)</f>
        <v>Tennessee</v>
      </c>
      <c r="G1989" s="8">
        <f t="shared" ca="1" si="254"/>
        <v>1605211</v>
      </c>
      <c r="H1989" s="8">
        <f t="shared" ca="1" si="255"/>
        <v>754449.16999999993</v>
      </c>
      <c r="I1989" s="9">
        <f t="shared" ca="1" si="248"/>
        <v>0.47</v>
      </c>
      <c r="J1989" s="1" t="str">
        <f t="shared" si="249"/>
        <v>June</v>
      </c>
      <c r="K1989" s="1">
        <f t="shared" si="250"/>
        <v>6</v>
      </c>
      <c r="L1989" s="1" t="str">
        <f t="shared" si="251"/>
        <v>2024</v>
      </c>
      <c r="M1989" s="1">
        <f t="shared" si="252"/>
        <v>24</v>
      </c>
      <c r="N1989" s="10">
        <f t="shared" si="253"/>
        <v>2</v>
      </c>
    </row>
    <row r="1990" spans="1:14" x14ac:dyDescent="0.25">
      <c r="A1990" s="7">
        <v>45454</v>
      </c>
      <c r="B1990" s="1" t="s">
        <v>19</v>
      </c>
      <c r="C1990" s="1" t="str">
        <f>VLOOKUP(B1990,Datos1!$F$1:$H$52,3,FALSE)</f>
        <v>Corporation</v>
      </c>
      <c r="D1990" s="1" t="str">
        <f ca="1">VLOOKUP(IF(RANDBETWEEN(1,100)&lt;=60, 1, IF(RANDBETWEEN(1,100)&lt;=75, 2, 3)),Datos1!$B$62:$C$64,2,FALSE)</f>
        <v>FMCG</v>
      </c>
      <c r="E1990" s="1" t="str">
        <f ca="1">VLOOKUP(IF(RANDBETWEEN(1,100)&lt;=70, 1, IF(RANDBETWEEN(1,100)&lt;=70+10, 2, IF(RANDBETWEEN(1,100)&lt;=70+10+10, 3, IF(RANDBETWEEN(1,100)&lt;=70+10+10+10, 4, 5)))),Datos1!$B$66:$C$70,2,FALSE)</f>
        <v>Overdue</v>
      </c>
      <c r="F1990" s="1" t="str">
        <f>VLOOKUP(B1990,Datos1!$F$1:$H$52,2,FALSE)</f>
        <v>Virginia</v>
      </c>
      <c r="G1990" s="8">
        <f t="shared" ca="1" si="254"/>
        <v>614134</v>
      </c>
      <c r="H1990" s="8">
        <f t="shared" ca="1" si="255"/>
        <v>356197.72</v>
      </c>
      <c r="I1990" s="9">
        <f t="shared" ca="1" si="248"/>
        <v>0.57999999999999996</v>
      </c>
      <c r="J1990" s="1" t="str">
        <f t="shared" si="249"/>
        <v>June</v>
      </c>
      <c r="K1990" s="1">
        <f t="shared" si="250"/>
        <v>6</v>
      </c>
      <c r="L1990" s="1" t="str">
        <f t="shared" si="251"/>
        <v>2024</v>
      </c>
      <c r="M1990" s="1">
        <f t="shared" si="252"/>
        <v>24</v>
      </c>
      <c r="N1990" s="10">
        <f t="shared" si="253"/>
        <v>2</v>
      </c>
    </row>
    <row r="1991" spans="1:14" x14ac:dyDescent="0.25">
      <c r="A1991" s="7">
        <v>45455</v>
      </c>
      <c r="B1991" s="1" t="s">
        <v>6</v>
      </c>
      <c r="C1991" s="1" t="str">
        <f>VLOOKUP(B1991,Datos1!$F$1:$H$52,3,FALSE)</f>
        <v>Corporation</v>
      </c>
      <c r="D1991" s="1" t="str">
        <f ca="1">VLOOKUP(IF(RANDBETWEEN(1,100)&lt;=60, 1, IF(RANDBETWEEN(1,100)&lt;=75, 2, 3)),Datos1!$B$62:$C$64,2,FALSE)</f>
        <v>FMCG</v>
      </c>
      <c r="E1991" s="1" t="str">
        <f ca="1">VLOOKUP(IF(RANDBETWEEN(1,100)&lt;=70, 1, IF(RANDBETWEEN(1,100)&lt;=70+10, 2, IF(RANDBETWEEN(1,100)&lt;=70+10+10, 3, IF(RANDBETWEEN(1,100)&lt;=70+10+10+10, 4, 5)))),Datos1!$B$66:$C$70,2,FALSE)</f>
        <v>Paid</v>
      </c>
      <c r="F1991" s="1" t="str">
        <f>VLOOKUP(B1991,Datos1!$F$1:$H$52,2,FALSE)</f>
        <v>Washington</v>
      </c>
      <c r="G1991" s="8">
        <f t="shared" ca="1" si="254"/>
        <v>872131</v>
      </c>
      <c r="H1991" s="8">
        <f t="shared" ca="1" si="255"/>
        <v>514557.29</v>
      </c>
      <c r="I1991" s="9">
        <f t="shared" ca="1" si="248"/>
        <v>0.59</v>
      </c>
      <c r="J1991" s="1" t="str">
        <f t="shared" si="249"/>
        <v>June</v>
      </c>
      <c r="K1991" s="1">
        <f t="shared" si="250"/>
        <v>6</v>
      </c>
      <c r="L1991" s="1" t="str">
        <f t="shared" si="251"/>
        <v>2024</v>
      </c>
      <c r="M1991" s="1">
        <f t="shared" si="252"/>
        <v>24</v>
      </c>
      <c r="N1991" s="10">
        <f t="shared" si="253"/>
        <v>2</v>
      </c>
    </row>
    <row r="1992" spans="1:14" x14ac:dyDescent="0.25">
      <c r="A1992" s="7">
        <v>45456</v>
      </c>
      <c r="B1992" s="1" t="s">
        <v>19</v>
      </c>
      <c r="C1992" s="1" t="str">
        <f>VLOOKUP(B1992,Datos1!$F$1:$H$52,3,FALSE)</f>
        <v>Corporation</v>
      </c>
      <c r="D1992" s="1" t="str">
        <f ca="1">VLOOKUP(IF(RANDBETWEEN(1,100)&lt;=60, 1, IF(RANDBETWEEN(1,100)&lt;=75, 2, 3)),Datos1!$B$62:$C$64,2,FALSE)</f>
        <v>FMCG</v>
      </c>
      <c r="E1992" s="1" t="str">
        <f ca="1">VLOOKUP(IF(RANDBETWEEN(1,100)&lt;=70, 1, IF(RANDBETWEEN(1,100)&lt;=70+10, 2, IF(RANDBETWEEN(1,100)&lt;=70+10+10, 3, IF(RANDBETWEEN(1,100)&lt;=70+10+10+10, 4, 5)))),Datos1!$B$66:$C$70,2,FALSE)</f>
        <v>Paid</v>
      </c>
      <c r="F1992" s="1" t="str">
        <f>VLOOKUP(B1992,Datos1!$F$1:$H$52,2,FALSE)</f>
        <v>Virginia</v>
      </c>
      <c r="G1992" s="8">
        <f t="shared" ca="1" si="254"/>
        <v>1223640</v>
      </c>
      <c r="H1992" s="8">
        <f t="shared" ca="1" si="255"/>
        <v>721947.6</v>
      </c>
      <c r="I1992" s="9">
        <f t="shared" ca="1" si="248"/>
        <v>0.59</v>
      </c>
      <c r="J1992" s="1" t="str">
        <f t="shared" si="249"/>
        <v>June</v>
      </c>
      <c r="K1992" s="1">
        <f t="shared" si="250"/>
        <v>6</v>
      </c>
      <c r="L1992" s="1" t="str">
        <f t="shared" si="251"/>
        <v>2024</v>
      </c>
      <c r="M1992" s="1">
        <f t="shared" si="252"/>
        <v>24</v>
      </c>
      <c r="N1992" s="10">
        <f t="shared" si="253"/>
        <v>2</v>
      </c>
    </row>
    <row r="1993" spans="1:14" x14ac:dyDescent="0.25">
      <c r="A1993" s="7">
        <v>45457</v>
      </c>
      <c r="B1993" s="1" t="s">
        <v>19</v>
      </c>
      <c r="C1993" s="1" t="str">
        <f>VLOOKUP(B1993,Datos1!$F$1:$H$52,3,FALSE)</f>
        <v>Corporation</v>
      </c>
      <c r="D1993" s="1" t="str">
        <f ca="1">VLOOKUP(IF(RANDBETWEEN(1,100)&lt;=60, 1, IF(RANDBETWEEN(1,100)&lt;=75, 2, 3)),Datos1!$B$62:$C$64,2,FALSE)</f>
        <v>FMCG</v>
      </c>
      <c r="E1993" s="1" t="str">
        <f ca="1">VLOOKUP(IF(RANDBETWEEN(1,100)&lt;=70, 1, IF(RANDBETWEEN(1,100)&lt;=70+10, 2, IF(RANDBETWEEN(1,100)&lt;=70+10+10, 3, IF(RANDBETWEEN(1,100)&lt;=70+10+10+10, 4, 5)))),Datos1!$B$66:$C$70,2,FALSE)</f>
        <v>Paid</v>
      </c>
      <c r="F1993" s="1" t="str">
        <f>VLOOKUP(B1993,Datos1!$F$1:$H$52,2,FALSE)</f>
        <v>Virginia</v>
      </c>
      <c r="G1993" s="8">
        <f t="shared" ca="1" si="254"/>
        <v>921797</v>
      </c>
      <c r="H1993" s="8">
        <f t="shared" ca="1" si="255"/>
        <v>534642.26</v>
      </c>
      <c r="I1993" s="9">
        <f t="shared" ca="1" si="248"/>
        <v>0.57999999999999996</v>
      </c>
      <c r="J1993" s="1" t="str">
        <f t="shared" si="249"/>
        <v>June</v>
      </c>
      <c r="K1993" s="1">
        <f t="shared" si="250"/>
        <v>6</v>
      </c>
      <c r="L1993" s="1" t="str">
        <f t="shared" si="251"/>
        <v>2024</v>
      </c>
      <c r="M1993" s="1">
        <f t="shared" si="252"/>
        <v>24</v>
      </c>
      <c r="N1993" s="10">
        <f t="shared" si="253"/>
        <v>2</v>
      </c>
    </row>
    <row r="1994" spans="1:14" x14ac:dyDescent="0.25">
      <c r="A1994" s="7">
        <v>45458</v>
      </c>
      <c r="B1994" s="1" t="s">
        <v>54</v>
      </c>
      <c r="C1994" s="1" t="str">
        <f>VLOOKUP(B1994,Datos1!$F$1:$H$52,3,FALSE)</f>
        <v>Small business</v>
      </c>
      <c r="D1994" s="1" t="str">
        <f ca="1">VLOOKUP(IF(RANDBETWEEN(1,100)&lt;=60, 1, IF(RANDBETWEEN(1,100)&lt;=75, 2, 3)),Datos1!$B$62:$C$64,2,FALSE)</f>
        <v>FMCG</v>
      </c>
      <c r="E1994" s="1" t="str">
        <f ca="1">VLOOKUP(IF(RANDBETWEEN(1,100)&lt;=70, 1, IF(RANDBETWEEN(1,100)&lt;=70+10, 2, IF(RANDBETWEEN(1,100)&lt;=70+10+10, 3, IF(RANDBETWEEN(1,100)&lt;=70+10+10+10, 4, 5)))),Datos1!$B$66:$C$70,2,FALSE)</f>
        <v>Paid</v>
      </c>
      <c r="F1994" s="1" t="str">
        <f>VLOOKUP(B1994,Datos1!$F$1:$H$52,2,FALSE)</f>
        <v>Nueva York</v>
      </c>
      <c r="G1994" s="8">
        <f t="shared" ca="1" si="254"/>
        <v>140622</v>
      </c>
      <c r="H1994" s="8">
        <f t="shared" ca="1" si="255"/>
        <v>87185.64</v>
      </c>
      <c r="I1994" s="9">
        <f t="shared" ca="1" si="248"/>
        <v>0.62</v>
      </c>
      <c r="J1994" s="1" t="str">
        <f t="shared" si="249"/>
        <v>June</v>
      </c>
      <c r="K1994" s="1">
        <f t="shared" si="250"/>
        <v>6</v>
      </c>
      <c r="L1994" s="1" t="str">
        <f t="shared" si="251"/>
        <v>2024</v>
      </c>
      <c r="M1994" s="1">
        <f t="shared" si="252"/>
        <v>24</v>
      </c>
      <c r="N1994" s="10">
        <f t="shared" si="253"/>
        <v>2</v>
      </c>
    </row>
    <row r="1995" spans="1:14" x14ac:dyDescent="0.25">
      <c r="A1995" s="7">
        <v>45459</v>
      </c>
      <c r="B1995" s="1" t="s">
        <v>26</v>
      </c>
      <c r="C1995" s="1" t="str">
        <f>VLOOKUP(B1995,Datos1!$F$1:$H$52,3,FALSE)</f>
        <v>Corporation</v>
      </c>
      <c r="D1995" s="1" t="str">
        <f ca="1">VLOOKUP(IF(RANDBETWEEN(1,100)&lt;=60, 1, IF(RANDBETWEEN(1,100)&lt;=75, 2, 3)),Datos1!$B$62:$C$64,2,FALSE)</f>
        <v>FMCG</v>
      </c>
      <c r="E1995" s="1" t="str">
        <f ca="1">VLOOKUP(IF(RANDBETWEEN(1,100)&lt;=70, 1, IF(RANDBETWEEN(1,100)&lt;=70+10, 2, IF(RANDBETWEEN(1,100)&lt;=70+10+10, 3, IF(RANDBETWEEN(1,100)&lt;=70+10+10+10, 4, 5)))),Datos1!$B$66:$C$70,2,FALSE)</f>
        <v>Pending</v>
      </c>
      <c r="F1995" s="1" t="str">
        <f>VLOOKUP(B1995,Datos1!$F$1:$H$52,2,FALSE)</f>
        <v>Nueva Jersey</v>
      </c>
      <c r="G1995" s="8">
        <f t="shared" ca="1" si="254"/>
        <v>1372716</v>
      </c>
      <c r="H1995" s="8">
        <f t="shared" ca="1" si="255"/>
        <v>631449.36</v>
      </c>
      <c r="I1995" s="9">
        <f t="shared" ca="1" si="248"/>
        <v>0.46</v>
      </c>
      <c r="J1995" s="1" t="str">
        <f t="shared" si="249"/>
        <v>June</v>
      </c>
      <c r="K1995" s="1">
        <f t="shared" si="250"/>
        <v>6</v>
      </c>
      <c r="L1995" s="1" t="str">
        <f t="shared" si="251"/>
        <v>2024</v>
      </c>
      <c r="M1995" s="1">
        <f t="shared" si="252"/>
        <v>24</v>
      </c>
      <c r="N1995" s="10">
        <f t="shared" si="253"/>
        <v>2</v>
      </c>
    </row>
    <row r="1996" spans="1:14" x14ac:dyDescent="0.25">
      <c r="A1996" s="7">
        <v>45460</v>
      </c>
      <c r="B1996" s="1" t="s">
        <v>39</v>
      </c>
      <c r="C1996" s="1" t="str">
        <f>VLOOKUP(B1996,Datos1!$F$1:$H$52,3,FALSE)</f>
        <v>Corporation</v>
      </c>
      <c r="D1996" s="1" t="str">
        <f ca="1">VLOOKUP(IF(RANDBETWEEN(1,100)&lt;=60, 1, IF(RANDBETWEEN(1,100)&lt;=75, 2, 3)),Datos1!$B$62:$C$64,2,FALSE)</f>
        <v>FMCG</v>
      </c>
      <c r="E1996" s="1" t="str">
        <f ca="1">VLOOKUP(IF(RANDBETWEEN(1,100)&lt;=70, 1, IF(RANDBETWEEN(1,100)&lt;=70+10, 2, IF(RANDBETWEEN(1,100)&lt;=70+10+10, 3, IF(RANDBETWEEN(1,100)&lt;=70+10+10+10, 4, 5)))),Datos1!$B$66:$C$70,2,FALSE)</f>
        <v>Paid</v>
      </c>
      <c r="F1996" s="1" t="str">
        <f>VLOOKUP(B1996,Datos1!$F$1:$H$52,2,FALSE)</f>
        <v>Misuri</v>
      </c>
      <c r="G1996" s="8">
        <f t="shared" ca="1" si="254"/>
        <v>1723318</v>
      </c>
      <c r="H1996" s="8">
        <f t="shared" ca="1" si="255"/>
        <v>844425.82</v>
      </c>
      <c r="I1996" s="9">
        <f t="shared" ca="1" si="248"/>
        <v>0.49</v>
      </c>
      <c r="J1996" s="1" t="str">
        <f t="shared" si="249"/>
        <v>June</v>
      </c>
      <c r="K1996" s="1">
        <f t="shared" si="250"/>
        <v>6</v>
      </c>
      <c r="L1996" s="1" t="str">
        <f t="shared" si="251"/>
        <v>2024</v>
      </c>
      <c r="M1996" s="1">
        <f t="shared" si="252"/>
        <v>25</v>
      </c>
      <c r="N1996" s="10">
        <f t="shared" si="253"/>
        <v>2</v>
      </c>
    </row>
    <row r="1997" spans="1:14" x14ac:dyDescent="0.25">
      <c r="A1997" s="7">
        <v>45461</v>
      </c>
      <c r="B1997" s="1" t="s">
        <v>61</v>
      </c>
      <c r="C1997" s="1" t="str">
        <f>VLOOKUP(B1997,Datos1!$F$1:$H$52,3,FALSE)</f>
        <v>Corporation</v>
      </c>
      <c r="D1997" s="1" t="str">
        <f ca="1">VLOOKUP(IF(RANDBETWEEN(1,100)&lt;=60, 1, IF(RANDBETWEEN(1,100)&lt;=75, 2, 3)),Datos1!$B$62:$C$64,2,FALSE)</f>
        <v>Contract Manufacturing</v>
      </c>
      <c r="E1997" s="1" t="str">
        <f ca="1">VLOOKUP(IF(RANDBETWEEN(1,100)&lt;=70, 1, IF(RANDBETWEEN(1,100)&lt;=70+10, 2, IF(RANDBETWEEN(1,100)&lt;=70+10+10, 3, IF(RANDBETWEEN(1,100)&lt;=70+10+10+10, 4, 5)))),Datos1!$B$66:$C$70,2,FALSE)</f>
        <v>Paid</v>
      </c>
      <c r="F1997" s="1" t="str">
        <f>VLOOKUP(B1997,Datos1!$F$1:$H$52,2,FALSE)</f>
        <v>Washington</v>
      </c>
      <c r="G1997" s="8">
        <f t="shared" ca="1" si="254"/>
        <v>832804</v>
      </c>
      <c r="H1997" s="8">
        <f t="shared" ca="1" si="255"/>
        <v>333121.60000000003</v>
      </c>
      <c r="I1997" s="9">
        <f t="shared" ca="1" si="248"/>
        <v>0.4</v>
      </c>
      <c r="J1997" s="1" t="str">
        <f t="shared" si="249"/>
        <v>June</v>
      </c>
      <c r="K1997" s="1">
        <f t="shared" si="250"/>
        <v>6</v>
      </c>
      <c r="L1997" s="1" t="str">
        <f t="shared" si="251"/>
        <v>2024</v>
      </c>
      <c r="M1997" s="1">
        <f t="shared" si="252"/>
        <v>25</v>
      </c>
      <c r="N1997" s="10">
        <f t="shared" si="253"/>
        <v>2</v>
      </c>
    </row>
    <row r="1998" spans="1:14" x14ac:dyDescent="0.25">
      <c r="A1998" s="7">
        <v>45462</v>
      </c>
      <c r="B1998" s="1" t="s">
        <v>49</v>
      </c>
      <c r="C1998" s="1" t="str">
        <f>VLOOKUP(B1998,Datos1!$F$1:$H$52,3,FALSE)</f>
        <v>Corporation</v>
      </c>
      <c r="D1998" s="1" t="str">
        <f ca="1">VLOOKUP(IF(RANDBETWEEN(1,100)&lt;=60, 1, IF(RANDBETWEEN(1,100)&lt;=75, 2, 3)),Datos1!$B$62:$C$64,2,FALSE)</f>
        <v>Contract Manufacturing</v>
      </c>
      <c r="E1998" s="1" t="str">
        <f ca="1">VLOOKUP(IF(RANDBETWEEN(1,100)&lt;=70, 1, IF(RANDBETWEEN(1,100)&lt;=70+10, 2, IF(RANDBETWEEN(1,100)&lt;=70+10+10, 3, IF(RANDBETWEEN(1,100)&lt;=70+10+10+10, 4, 5)))),Datos1!$B$66:$C$70,2,FALSE)</f>
        <v>Paid</v>
      </c>
      <c r="F1998" s="1" t="str">
        <f>VLOOKUP(B1998,Datos1!$F$1:$H$52,2,FALSE)</f>
        <v>Texas</v>
      </c>
      <c r="G1998" s="8">
        <f t="shared" ca="1" si="254"/>
        <v>905350</v>
      </c>
      <c r="H1998" s="8">
        <f t="shared" ca="1" si="255"/>
        <v>362140</v>
      </c>
      <c r="I1998" s="9">
        <f t="shared" ca="1" si="248"/>
        <v>0.4</v>
      </c>
      <c r="J1998" s="1" t="str">
        <f t="shared" si="249"/>
        <v>June</v>
      </c>
      <c r="K1998" s="1">
        <f t="shared" si="250"/>
        <v>6</v>
      </c>
      <c r="L1998" s="1" t="str">
        <f t="shared" si="251"/>
        <v>2024</v>
      </c>
      <c r="M1998" s="1">
        <f t="shared" si="252"/>
        <v>25</v>
      </c>
      <c r="N1998" s="10">
        <f t="shared" si="253"/>
        <v>2</v>
      </c>
    </row>
    <row r="1999" spans="1:14" x14ac:dyDescent="0.25">
      <c r="A1999" s="7">
        <v>45463</v>
      </c>
      <c r="B1999" s="1" t="s">
        <v>16</v>
      </c>
      <c r="C1999" s="1" t="str">
        <f>VLOOKUP(B1999,Datos1!$F$1:$H$52,3,FALSE)</f>
        <v>Small business</v>
      </c>
      <c r="D1999" s="1" t="str">
        <f ca="1">VLOOKUP(IF(RANDBETWEEN(1,100)&lt;=60, 1, IF(RANDBETWEEN(1,100)&lt;=75, 2, 3)),Datos1!$B$62:$C$64,2,FALSE)</f>
        <v>FMCG</v>
      </c>
      <c r="E1999" s="1" t="str">
        <f ca="1">VLOOKUP(IF(RANDBETWEEN(1,100)&lt;=70, 1, IF(RANDBETWEEN(1,100)&lt;=70+10, 2, IF(RANDBETWEEN(1,100)&lt;=70+10+10, 3, IF(RANDBETWEEN(1,100)&lt;=70+10+10+10, 4, 5)))),Datos1!$B$66:$C$70,2,FALSE)</f>
        <v>Paid</v>
      </c>
      <c r="F1999" s="1" t="str">
        <f>VLOOKUP(B1999,Datos1!$F$1:$H$52,2,FALSE)</f>
        <v>Nueva Jersey</v>
      </c>
      <c r="G1999" s="8">
        <f t="shared" ca="1" si="254"/>
        <v>184065</v>
      </c>
      <c r="H1999" s="8">
        <f t="shared" ca="1" si="255"/>
        <v>77307.3</v>
      </c>
      <c r="I1999" s="9">
        <f t="shared" ca="1" si="248"/>
        <v>0.42</v>
      </c>
      <c r="J1999" s="1" t="str">
        <f t="shared" si="249"/>
        <v>June</v>
      </c>
      <c r="K1999" s="1">
        <f t="shared" si="250"/>
        <v>6</v>
      </c>
      <c r="L1999" s="1" t="str">
        <f t="shared" si="251"/>
        <v>2024</v>
      </c>
      <c r="M1999" s="1">
        <f t="shared" si="252"/>
        <v>25</v>
      </c>
      <c r="N1999" s="10">
        <f t="shared" si="253"/>
        <v>2</v>
      </c>
    </row>
    <row r="2000" spans="1:14" x14ac:dyDescent="0.25">
      <c r="A2000" s="7">
        <v>45464</v>
      </c>
      <c r="B2000" s="1" t="s">
        <v>33</v>
      </c>
      <c r="C2000" s="1" t="str">
        <f>VLOOKUP(B2000,Datos1!$F$1:$H$52,3,FALSE)</f>
        <v>Corporation</v>
      </c>
      <c r="D2000" s="1" t="str">
        <f ca="1">VLOOKUP(IF(RANDBETWEEN(1,100)&lt;=60, 1, IF(RANDBETWEEN(1,100)&lt;=75, 2, 3)),Datos1!$B$62:$C$64,2,FALSE)</f>
        <v>Contract Manufacturing</v>
      </c>
      <c r="E2000" s="1" t="str">
        <f ca="1">VLOOKUP(IF(RANDBETWEEN(1,100)&lt;=70, 1, IF(RANDBETWEEN(1,100)&lt;=70+10, 2, IF(RANDBETWEEN(1,100)&lt;=70+10+10, 3, IF(RANDBETWEEN(1,100)&lt;=70+10+10+10, 4, 5)))),Datos1!$B$66:$C$70,2,FALSE)</f>
        <v>Paid</v>
      </c>
      <c r="F2000" s="1" t="str">
        <f>VLOOKUP(B2000,Datos1!$F$1:$H$52,2,FALSE)</f>
        <v>Tennessee</v>
      </c>
      <c r="G2000" s="8">
        <f t="shared" ca="1" si="254"/>
        <v>1647084</v>
      </c>
      <c r="H2000" s="8">
        <f t="shared" ca="1" si="255"/>
        <v>378829.32</v>
      </c>
      <c r="I2000" s="9">
        <f t="shared" ca="1" si="248"/>
        <v>0.23</v>
      </c>
      <c r="J2000" s="1" t="str">
        <f t="shared" si="249"/>
        <v>June</v>
      </c>
      <c r="K2000" s="1">
        <f t="shared" si="250"/>
        <v>6</v>
      </c>
      <c r="L2000" s="1" t="str">
        <f t="shared" si="251"/>
        <v>2024</v>
      </c>
      <c r="M2000" s="1">
        <f t="shared" si="252"/>
        <v>25</v>
      </c>
      <c r="N2000" s="10">
        <f t="shared" si="253"/>
        <v>2</v>
      </c>
    </row>
    <row r="2001" spans="1:14" x14ac:dyDescent="0.25">
      <c r="A2001" s="7">
        <v>45465</v>
      </c>
      <c r="B2001" s="1" t="s">
        <v>52</v>
      </c>
      <c r="C2001" s="1" t="str">
        <f>VLOOKUP(B2001,Datos1!$F$1:$H$52,3,FALSE)</f>
        <v>Corporation</v>
      </c>
      <c r="D2001" s="1" t="str">
        <f ca="1">VLOOKUP(IF(RANDBETWEEN(1,100)&lt;=60, 1, IF(RANDBETWEEN(1,100)&lt;=75, 2, 3)),Datos1!$B$62:$C$64,2,FALSE)</f>
        <v>FMCG</v>
      </c>
      <c r="E2001" s="1" t="str">
        <f ca="1">VLOOKUP(IF(RANDBETWEEN(1,100)&lt;=70, 1, IF(RANDBETWEEN(1,100)&lt;=70+10, 2, IF(RANDBETWEEN(1,100)&lt;=70+10+10, 3, IF(RANDBETWEEN(1,100)&lt;=70+10+10+10, 4, 5)))),Datos1!$B$66:$C$70,2,FALSE)</f>
        <v>Paid</v>
      </c>
      <c r="F2001" s="1" t="str">
        <f>VLOOKUP(B2001,Datos1!$F$1:$H$52,2,FALSE)</f>
        <v>Texas</v>
      </c>
      <c r="G2001" s="8">
        <f t="shared" ca="1" si="254"/>
        <v>1451148</v>
      </c>
      <c r="H2001" s="8">
        <f t="shared" ca="1" si="255"/>
        <v>783619.92</v>
      </c>
      <c r="I2001" s="9">
        <f t="shared" ca="1" si="248"/>
        <v>0.54</v>
      </c>
      <c r="J2001" s="1" t="str">
        <f t="shared" si="249"/>
        <v>June</v>
      </c>
      <c r="K2001" s="1">
        <f t="shared" si="250"/>
        <v>6</v>
      </c>
      <c r="L2001" s="1" t="str">
        <f t="shared" si="251"/>
        <v>2024</v>
      </c>
      <c r="M2001" s="1">
        <f t="shared" si="252"/>
        <v>25</v>
      </c>
      <c r="N2001" s="10">
        <f t="shared" si="253"/>
        <v>2</v>
      </c>
    </row>
    <row r="2002" spans="1:14" x14ac:dyDescent="0.25">
      <c r="A2002" s="7">
        <v>45466</v>
      </c>
      <c r="B2002" s="1" t="s">
        <v>45</v>
      </c>
      <c r="C2002" s="1" t="str">
        <f>VLOOKUP(B2002,Datos1!$F$1:$H$52,3,FALSE)</f>
        <v>Small business</v>
      </c>
      <c r="D2002" s="1" t="str">
        <f ca="1">VLOOKUP(IF(RANDBETWEEN(1,100)&lt;=60, 1, IF(RANDBETWEEN(1,100)&lt;=75, 2, 3)),Datos1!$B$62:$C$64,2,FALSE)</f>
        <v>FMCG</v>
      </c>
      <c r="E2002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2002" s="1" t="str">
        <f>VLOOKUP(B2002,Datos1!$F$1:$H$52,2,FALSE)</f>
        <v>Massachusetts</v>
      </c>
      <c r="G2002" s="8">
        <f t="shared" ca="1" si="254"/>
        <v>137527</v>
      </c>
      <c r="H2002" s="8">
        <f t="shared" ca="1" si="255"/>
        <v>72889.31</v>
      </c>
      <c r="I2002" s="9">
        <f t="shared" ca="1" si="248"/>
        <v>0.53</v>
      </c>
      <c r="J2002" s="1" t="str">
        <f t="shared" si="249"/>
        <v>June</v>
      </c>
      <c r="K2002" s="1">
        <f t="shared" si="250"/>
        <v>6</v>
      </c>
      <c r="L2002" s="1" t="str">
        <f t="shared" si="251"/>
        <v>2024</v>
      </c>
      <c r="M2002" s="1">
        <f t="shared" si="252"/>
        <v>25</v>
      </c>
      <c r="N2002" s="10">
        <f t="shared" si="253"/>
        <v>2</v>
      </c>
    </row>
    <row r="2003" spans="1:14" x14ac:dyDescent="0.25">
      <c r="A2003" s="7">
        <v>45467</v>
      </c>
      <c r="B2003" s="1" t="s">
        <v>44</v>
      </c>
      <c r="C2003" s="1" t="str">
        <f>VLOOKUP(B2003,Datos1!$F$1:$H$52,3,FALSE)</f>
        <v>Corporation</v>
      </c>
      <c r="D2003" s="1" t="str">
        <f ca="1">VLOOKUP(IF(RANDBETWEEN(1,100)&lt;=60, 1, IF(RANDBETWEEN(1,100)&lt;=75, 2, 3)),Datos1!$B$62:$C$64,2,FALSE)</f>
        <v>FMCG</v>
      </c>
      <c r="E2003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03" s="1" t="str">
        <f>VLOOKUP(B2003,Datos1!$F$1:$H$52,2,FALSE)</f>
        <v>Arizona</v>
      </c>
      <c r="G2003" s="8">
        <f t="shared" ca="1" si="254"/>
        <v>820122</v>
      </c>
      <c r="H2003" s="8">
        <f t="shared" ca="1" si="255"/>
        <v>516676.86</v>
      </c>
      <c r="I2003" s="9">
        <f t="shared" ca="1" si="248"/>
        <v>0.63</v>
      </c>
      <c r="J2003" s="1" t="str">
        <f t="shared" si="249"/>
        <v>June</v>
      </c>
      <c r="K2003" s="1">
        <f t="shared" si="250"/>
        <v>6</v>
      </c>
      <c r="L2003" s="1" t="str">
        <f t="shared" si="251"/>
        <v>2024</v>
      </c>
      <c r="M2003" s="1">
        <f t="shared" si="252"/>
        <v>26</v>
      </c>
      <c r="N2003" s="10">
        <f t="shared" si="253"/>
        <v>2</v>
      </c>
    </row>
    <row r="2004" spans="1:14" x14ac:dyDescent="0.25">
      <c r="A2004" s="7">
        <v>45468</v>
      </c>
      <c r="B2004" s="1" t="s">
        <v>38</v>
      </c>
      <c r="C2004" s="1" t="str">
        <f>VLOOKUP(B2004,Datos1!$F$1:$H$52,3,FALSE)</f>
        <v>Small business</v>
      </c>
      <c r="D2004" s="1" t="str">
        <f ca="1">VLOOKUP(IF(RANDBETWEEN(1,100)&lt;=60, 1, IF(RANDBETWEEN(1,100)&lt;=75, 2, 3)),Datos1!$B$62:$C$64,2,FALSE)</f>
        <v>FMCG</v>
      </c>
      <c r="E2004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04" s="1" t="str">
        <f>VLOOKUP(B2004,Datos1!$F$1:$H$52,2,FALSE)</f>
        <v>Tennessee</v>
      </c>
      <c r="G2004" s="8">
        <f t="shared" ca="1" si="254"/>
        <v>218011</v>
      </c>
      <c r="H2004" s="8">
        <f t="shared" ca="1" si="255"/>
        <v>141707.15</v>
      </c>
      <c r="I2004" s="9">
        <f t="shared" ca="1" si="248"/>
        <v>0.65</v>
      </c>
      <c r="J2004" s="1" t="str">
        <f t="shared" si="249"/>
        <v>June</v>
      </c>
      <c r="K2004" s="1">
        <f t="shared" si="250"/>
        <v>6</v>
      </c>
      <c r="L2004" s="1" t="str">
        <f t="shared" si="251"/>
        <v>2024</v>
      </c>
      <c r="M2004" s="1">
        <f t="shared" si="252"/>
        <v>26</v>
      </c>
      <c r="N2004" s="10">
        <f t="shared" si="253"/>
        <v>2</v>
      </c>
    </row>
    <row r="2005" spans="1:14" x14ac:dyDescent="0.25">
      <c r="A2005" s="7">
        <v>45469</v>
      </c>
      <c r="B2005" s="1" t="s">
        <v>23</v>
      </c>
      <c r="C2005" s="1" t="str">
        <f>VLOOKUP(B2005,Datos1!$F$1:$H$52,3,FALSE)</f>
        <v>Corporation</v>
      </c>
      <c r="D2005" s="1" t="str">
        <f ca="1">VLOOKUP(IF(RANDBETWEEN(1,100)&lt;=60, 1, IF(RANDBETWEEN(1,100)&lt;=75, 2, 3)),Datos1!$B$62:$C$64,2,FALSE)</f>
        <v>FMCG</v>
      </c>
      <c r="E2005" s="1" t="str">
        <f ca="1">VLOOKUP(IF(RANDBETWEEN(1,100)&lt;=70, 1, IF(RANDBETWEEN(1,100)&lt;=70+10, 2, IF(RANDBETWEEN(1,100)&lt;=70+10+10, 3, IF(RANDBETWEEN(1,100)&lt;=70+10+10+10, 4, 5)))),Datos1!$B$66:$C$70,2,FALSE)</f>
        <v>Paid</v>
      </c>
      <c r="F2005" s="1" t="str">
        <f>VLOOKUP(B2005,Datos1!$F$1:$H$52,2,FALSE)</f>
        <v>Nueva Jersey</v>
      </c>
      <c r="G2005" s="8">
        <f t="shared" ca="1" si="254"/>
        <v>964061</v>
      </c>
      <c r="H2005" s="8">
        <f t="shared" ca="1" si="255"/>
        <v>462749.27999999997</v>
      </c>
      <c r="I2005" s="9">
        <f t="shared" ca="1" si="248"/>
        <v>0.48</v>
      </c>
      <c r="J2005" s="1" t="str">
        <f t="shared" si="249"/>
        <v>June</v>
      </c>
      <c r="K2005" s="1">
        <f t="shared" si="250"/>
        <v>6</v>
      </c>
      <c r="L2005" s="1" t="str">
        <f t="shared" si="251"/>
        <v>2024</v>
      </c>
      <c r="M2005" s="1">
        <f t="shared" si="252"/>
        <v>26</v>
      </c>
      <c r="N2005" s="10">
        <f t="shared" si="253"/>
        <v>2</v>
      </c>
    </row>
    <row r="2006" spans="1:14" x14ac:dyDescent="0.25">
      <c r="A2006" s="7">
        <v>45470</v>
      </c>
      <c r="B2006" s="1" t="s">
        <v>61</v>
      </c>
      <c r="C2006" s="1" t="str">
        <f>VLOOKUP(B2006,Datos1!$F$1:$H$52,3,FALSE)</f>
        <v>Corporation</v>
      </c>
      <c r="D2006" s="1" t="str">
        <f ca="1">VLOOKUP(IF(RANDBETWEEN(1,100)&lt;=60, 1, IF(RANDBETWEEN(1,100)&lt;=75, 2, 3)),Datos1!$B$62:$C$64,2,FALSE)</f>
        <v>Contract Manufacturing</v>
      </c>
      <c r="E2006" s="1" t="str">
        <f ca="1">VLOOKUP(IF(RANDBETWEEN(1,100)&lt;=70, 1, IF(RANDBETWEEN(1,100)&lt;=70+10, 2, IF(RANDBETWEEN(1,100)&lt;=70+10+10, 3, IF(RANDBETWEEN(1,100)&lt;=70+10+10+10, 4, 5)))),Datos1!$B$66:$C$70,2,FALSE)</f>
        <v>Paid</v>
      </c>
      <c r="F2006" s="1" t="str">
        <f>VLOOKUP(B2006,Datos1!$F$1:$H$52,2,FALSE)</f>
        <v>Washington</v>
      </c>
      <c r="G2006" s="8">
        <f t="shared" ca="1" si="254"/>
        <v>1652458</v>
      </c>
      <c r="H2006" s="8">
        <f t="shared" ca="1" si="255"/>
        <v>660983.20000000007</v>
      </c>
      <c r="I2006" s="9">
        <f t="shared" ca="1" si="248"/>
        <v>0.4</v>
      </c>
      <c r="J2006" s="1" t="str">
        <f t="shared" si="249"/>
        <v>June</v>
      </c>
      <c r="K2006" s="1">
        <f t="shared" si="250"/>
        <v>6</v>
      </c>
      <c r="L2006" s="1" t="str">
        <f t="shared" si="251"/>
        <v>2024</v>
      </c>
      <c r="M2006" s="1">
        <f t="shared" si="252"/>
        <v>26</v>
      </c>
      <c r="N2006" s="10">
        <f t="shared" si="253"/>
        <v>2</v>
      </c>
    </row>
    <row r="2007" spans="1:14" x14ac:dyDescent="0.25">
      <c r="A2007" s="7">
        <v>45471</v>
      </c>
      <c r="B2007" s="1" t="s">
        <v>61</v>
      </c>
      <c r="C2007" s="1" t="str">
        <f>VLOOKUP(B2007,Datos1!$F$1:$H$52,3,FALSE)</f>
        <v>Corporation</v>
      </c>
      <c r="D2007" s="1" t="str">
        <f ca="1">VLOOKUP(IF(RANDBETWEEN(1,100)&lt;=60, 1, IF(RANDBETWEEN(1,100)&lt;=75, 2, 3)),Datos1!$B$62:$C$64,2,FALSE)</f>
        <v>FMCG</v>
      </c>
      <c r="E2007" s="1" t="str">
        <f ca="1">VLOOKUP(IF(RANDBETWEEN(1,100)&lt;=70, 1, IF(RANDBETWEEN(1,100)&lt;=70+10, 2, IF(RANDBETWEEN(1,100)&lt;=70+10+10, 3, IF(RANDBETWEEN(1,100)&lt;=70+10+10+10, 4, 5)))),Datos1!$B$66:$C$70,2,FALSE)</f>
        <v>Paid</v>
      </c>
      <c r="F2007" s="1" t="str">
        <f>VLOOKUP(B2007,Datos1!$F$1:$H$52,2,FALSE)</f>
        <v>Washington</v>
      </c>
      <c r="G2007" s="8">
        <f t="shared" ca="1" si="254"/>
        <v>1174411</v>
      </c>
      <c r="H2007" s="8">
        <f t="shared" ca="1" si="255"/>
        <v>645926.05000000005</v>
      </c>
      <c r="I2007" s="9">
        <f t="shared" ca="1" si="248"/>
        <v>0.55000000000000004</v>
      </c>
      <c r="J2007" s="1" t="str">
        <f t="shared" si="249"/>
        <v>June</v>
      </c>
      <c r="K2007" s="1">
        <f t="shared" si="250"/>
        <v>6</v>
      </c>
      <c r="L2007" s="1" t="str">
        <f t="shared" si="251"/>
        <v>2024</v>
      </c>
      <c r="M2007" s="1">
        <f t="shared" si="252"/>
        <v>26</v>
      </c>
      <c r="N2007" s="10">
        <f t="shared" si="253"/>
        <v>2</v>
      </c>
    </row>
    <row r="2008" spans="1:14" x14ac:dyDescent="0.25">
      <c r="A2008" s="7">
        <v>45472</v>
      </c>
      <c r="B2008" s="1" t="s">
        <v>15</v>
      </c>
      <c r="C2008" s="1" t="str">
        <f>VLOOKUP(B2008,Datos1!$F$1:$H$52,3,FALSE)</f>
        <v>Medium-sized business</v>
      </c>
      <c r="D2008" s="1" t="str">
        <f ca="1">VLOOKUP(IF(RANDBETWEEN(1,100)&lt;=60, 1, IF(RANDBETWEEN(1,100)&lt;=75, 2, 3)),Datos1!$B$62:$C$64,2,FALSE)</f>
        <v>FMCG</v>
      </c>
      <c r="E2008" s="1" t="str">
        <f ca="1">VLOOKUP(IF(RANDBETWEEN(1,100)&lt;=70, 1, IF(RANDBETWEEN(1,100)&lt;=70+10, 2, IF(RANDBETWEEN(1,100)&lt;=70+10+10, 3, IF(RANDBETWEEN(1,100)&lt;=70+10+10+10, 4, 5)))),Datos1!$B$66:$C$70,2,FALSE)</f>
        <v>Paid</v>
      </c>
      <c r="F2008" s="1" t="str">
        <f>VLOOKUP(B2008,Datos1!$F$1:$H$52,2,FALSE)</f>
        <v>Míchigan</v>
      </c>
      <c r="G2008" s="8">
        <f t="shared" ca="1" si="254"/>
        <v>390088</v>
      </c>
      <c r="H2008" s="8">
        <f t="shared" ca="1" si="255"/>
        <v>136530.79999999999</v>
      </c>
      <c r="I2008" s="9">
        <f t="shared" ca="1" si="248"/>
        <v>0.35</v>
      </c>
      <c r="J2008" s="1" t="str">
        <f t="shared" si="249"/>
        <v>June</v>
      </c>
      <c r="K2008" s="1">
        <f t="shared" si="250"/>
        <v>6</v>
      </c>
      <c r="L2008" s="1" t="str">
        <f t="shared" si="251"/>
        <v>2024</v>
      </c>
      <c r="M2008" s="1">
        <f t="shared" si="252"/>
        <v>26</v>
      </c>
      <c r="N2008" s="10">
        <f t="shared" si="253"/>
        <v>2</v>
      </c>
    </row>
    <row r="2009" spans="1:14" x14ac:dyDescent="0.25">
      <c r="A2009" s="7">
        <v>45473</v>
      </c>
      <c r="B2009" s="1" t="s">
        <v>61</v>
      </c>
      <c r="C2009" s="1" t="str">
        <f>VLOOKUP(B2009,Datos1!$F$1:$H$52,3,FALSE)</f>
        <v>Corporation</v>
      </c>
      <c r="D2009" s="1" t="str">
        <f ca="1">VLOOKUP(IF(RANDBETWEEN(1,100)&lt;=60, 1, IF(RANDBETWEEN(1,100)&lt;=75, 2, 3)),Datos1!$B$62:$C$64,2,FALSE)</f>
        <v>Contract Manufacturing</v>
      </c>
      <c r="E2009" s="1" t="str">
        <f ca="1">VLOOKUP(IF(RANDBETWEEN(1,100)&lt;=70, 1, IF(RANDBETWEEN(1,100)&lt;=70+10, 2, IF(RANDBETWEEN(1,100)&lt;=70+10+10, 3, IF(RANDBETWEEN(1,100)&lt;=70+10+10+10, 4, 5)))),Datos1!$B$66:$C$70,2,FALSE)</f>
        <v>Overdue</v>
      </c>
      <c r="F2009" s="1" t="str">
        <f>VLOOKUP(B2009,Datos1!$F$1:$H$52,2,FALSE)</f>
        <v>Washington</v>
      </c>
      <c r="G2009" s="8">
        <f t="shared" ca="1" si="254"/>
        <v>1442264</v>
      </c>
      <c r="H2009" s="8">
        <f t="shared" ca="1" si="255"/>
        <v>389411.28</v>
      </c>
      <c r="I2009" s="9">
        <f t="shared" ca="1" si="248"/>
        <v>0.27</v>
      </c>
      <c r="J2009" s="1" t="str">
        <f t="shared" si="249"/>
        <v>June</v>
      </c>
      <c r="K2009" s="1">
        <f t="shared" si="250"/>
        <v>6</v>
      </c>
      <c r="L2009" s="1" t="str">
        <f t="shared" si="251"/>
        <v>2024</v>
      </c>
      <c r="M2009" s="1">
        <f t="shared" si="252"/>
        <v>26</v>
      </c>
      <c r="N2009" s="10">
        <f t="shared" si="253"/>
        <v>2</v>
      </c>
    </row>
    <row r="2010" spans="1:14" x14ac:dyDescent="0.25">
      <c r="A2010" s="7">
        <v>45474</v>
      </c>
      <c r="B2010" s="1" t="s">
        <v>30</v>
      </c>
      <c r="C2010" s="1" t="str">
        <f>VLOOKUP(B2010,Datos1!$F$1:$H$52,3,FALSE)</f>
        <v>Medium-sized business</v>
      </c>
      <c r="D2010" s="1" t="str">
        <f ca="1">VLOOKUP(IF(RANDBETWEEN(1,100)&lt;=60, 1, IF(RANDBETWEEN(1,100)&lt;=75, 2, 3)),Datos1!$B$62:$C$64,2,FALSE)</f>
        <v>FMCG</v>
      </c>
      <c r="E2010" s="1" t="str">
        <f ca="1">VLOOKUP(IF(RANDBETWEEN(1,100)&lt;=70, 1, IF(RANDBETWEEN(1,100)&lt;=70+10, 2, IF(RANDBETWEEN(1,100)&lt;=70+10+10, 3, IF(RANDBETWEEN(1,100)&lt;=70+10+10+10, 4, 5)))),Datos1!$B$66:$C$70,2,FALSE)</f>
        <v>Paid</v>
      </c>
      <c r="F2010" s="1" t="str">
        <f>VLOOKUP(B2010,Datos1!$F$1:$H$52,2,FALSE)</f>
        <v>Washington</v>
      </c>
      <c r="G2010" s="8">
        <f t="shared" ca="1" si="254"/>
        <v>345734</v>
      </c>
      <c r="H2010" s="8">
        <f t="shared" ca="1" si="255"/>
        <v>183239.02000000002</v>
      </c>
      <c r="I2010" s="9">
        <f t="shared" ca="1" si="248"/>
        <v>0.53</v>
      </c>
      <c r="J2010" s="1" t="str">
        <f t="shared" si="249"/>
        <v>July</v>
      </c>
      <c r="K2010" s="1">
        <f t="shared" si="250"/>
        <v>7</v>
      </c>
      <c r="L2010" s="1" t="str">
        <f t="shared" si="251"/>
        <v>2024</v>
      </c>
      <c r="M2010" s="1">
        <f t="shared" si="252"/>
        <v>27</v>
      </c>
      <c r="N2010" s="10">
        <f t="shared" si="253"/>
        <v>3</v>
      </c>
    </row>
    <row r="2011" spans="1:14" x14ac:dyDescent="0.25">
      <c r="A2011" s="7">
        <v>45475</v>
      </c>
      <c r="B2011" s="1" t="s">
        <v>39</v>
      </c>
      <c r="C2011" s="1" t="str">
        <f>VLOOKUP(B2011,Datos1!$F$1:$H$52,3,FALSE)</f>
        <v>Corporation</v>
      </c>
      <c r="D2011" s="1" t="str">
        <f ca="1">VLOOKUP(IF(RANDBETWEEN(1,100)&lt;=60, 1, IF(RANDBETWEEN(1,100)&lt;=75, 2, 3)),Datos1!$B$62:$C$64,2,FALSE)</f>
        <v>Industrial cereal products</v>
      </c>
      <c r="E2011" s="1" t="str">
        <f ca="1">VLOOKUP(IF(RANDBETWEEN(1,100)&lt;=70, 1, IF(RANDBETWEEN(1,100)&lt;=70+10, 2, IF(RANDBETWEEN(1,100)&lt;=70+10+10, 3, IF(RANDBETWEEN(1,100)&lt;=70+10+10+10, 4, 5)))),Datos1!$B$66:$C$70,2,FALSE)</f>
        <v>Paid</v>
      </c>
      <c r="F2011" s="1" t="str">
        <f>VLOOKUP(B2011,Datos1!$F$1:$H$52,2,FALSE)</f>
        <v>Misuri</v>
      </c>
      <c r="G2011" s="8">
        <f t="shared" ca="1" si="254"/>
        <v>961699</v>
      </c>
      <c r="H2011" s="8">
        <f t="shared" ca="1" si="255"/>
        <v>153871.84</v>
      </c>
      <c r="I2011" s="9">
        <f t="shared" ca="1" si="248"/>
        <v>0.16</v>
      </c>
      <c r="J2011" s="1" t="str">
        <f t="shared" si="249"/>
        <v>July</v>
      </c>
      <c r="K2011" s="1">
        <f t="shared" si="250"/>
        <v>7</v>
      </c>
      <c r="L2011" s="1" t="str">
        <f t="shared" si="251"/>
        <v>2024</v>
      </c>
      <c r="M2011" s="1">
        <f t="shared" si="252"/>
        <v>27</v>
      </c>
      <c r="N2011" s="10">
        <f t="shared" si="253"/>
        <v>3</v>
      </c>
    </row>
    <row r="2012" spans="1:14" x14ac:dyDescent="0.25">
      <c r="A2012" s="7">
        <v>45476</v>
      </c>
      <c r="B2012" s="1" t="s">
        <v>60</v>
      </c>
      <c r="C2012" s="1" t="str">
        <f>VLOOKUP(B2012,Datos1!$F$1:$H$52,3,FALSE)</f>
        <v>Medium-sized business</v>
      </c>
      <c r="D2012" s="1" t="str">
        <f ca="1">VLOOKUP(IF(RANDBETWEEN(1,100)&lt;=60, 1, IF(RANDBETWEEN(1,100)&lt;=75, 2, 3)),Datos1!$B$62:$C$64,2,FALSE)</f>
        <v>Contract Manufacturing</v>
      </c>
      <c r="E2012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12" s="1" t="str">
        <f>VLOOKUP(B2012,Datos1!$F$1:$H$52,2,FALSE)</f>
        <v>Virginia</v>
      </c>
      <c r="G2012" s="8">
        <f t="shared" ca="1" si="254"/>
        <v>250956</v>
      </c>
      <c r="H2012" s="8">
        <f t="shared" ca="1" si="255"/>
        <v>60229.439999999995</v>
      </c>
      <c r="I2012" s="9">
        <f t="shared" ca="1" si="248"/>
        <v>0.24</v>
      </c>
      <c r="J2012" s="1" t="str">
        <f t="shared" si="249"/>
        <v>July</v>
      </c>
      <c r="K2012" s="1">
        <f t="shared" si="250"/>
        <v>7</v>
      </c>
      <c r="L2012" s="1" t="str">
        <f t="shared" si="251"/>
        <v>2024</v>
      </c>
      <c r="M2012" s="1">
        <f t="shared" si="252"/>
        <v>27</v>
      </c>
      <c r="N2012" s="10">
        <f t="shared" si="253"/>
        <v>3</v>
      </c>
    </row>
    <row r="2013" spans="1:14" x14ac:dyDescent="0.25">
      <c r="A2013" s="7">
        <v>45477</v>
      </c>
      <c r="B2013" s="1" t="s">
        <v>23</v>
      </c>
      <c r="C2013" s="1" t="str">
        <f>VLOOKUP(B2013,Datos1!$F$1:$H$52,3,FALSE)</f>
        <v>Corporation</v>
      </c>
      <c r="D2013" s="1" t="str">
        <f ca="1">VLOOKUP(IF(RANDBETWEEN(1,100)&lt;=60, 1, IF(RANDBETWEEN(1,100)&lt;=75, 2, 3)),Datos1!$B$62:$C$64,2,FALSE)</f>
        <v>FMCG</v>
      </c>
      <c r="E2013" s="1" t="str">
        <f ca="1">VLOOKUP(IF(RANDBETWEEN(1,100)&lt;=70, 1, IF(RANDBETWEEN(1,100)&lt;=70+10, 2, IF(RANDBETWEEN(1,100)&lt;=70+10+10, 3, IF(RANDBETWEEN(1,100)&lt;=70+10+10+10, 4, 5)))),Datos1!$B$66:$C$70,2,FALSE)</f>
        <v>Paid</v>
      </c>
      <c r="F2013" s="1" t="str">
        <f>VLOOKUP(B2013,Datos1!$F$1:$H$52,2,FALSE)</f>
        <v>Nueva Jersey</v>
      </c>
      <c r="G2013" s="8">
        <f t="shared" ca="1" si="254"/>
        <v>810523</v>
      </c>
      <c r="H2013" s="8">
        <f t="shared" ca="1" si="255"/>
        <v>364735.35000000003</v>
      </c>
      <c r="I2013" s="9">
        <f t="shared" ca="1" si="248"/>
        <v>0.45</v>
      </c>
      <c r="J2013" s="1" t="str">
        <f t="shared" si="249"/>
        <v>July</v>
      </c>
      <c r="K2013" s="1">
        <f t="shared" si="250"/>
        <v>7</v>
      </c>
      <c r="L2013" s="1" t="str">
        <f t="shared" si="251"/>
        <v>2024</v>
      </c>
      <c r="M2013" s="1">
        <f t="shared" si="252"/>
        <v>27</v>
      </c>
      <c r="N2013" s="10">
        <f t="shared" si="253"/>
        <v>3</v>
      </c>
    </row>
    <row r="2014" spans="1:14" x14ac:dyDescent="0.25">
      <c r="A2014" s="7">
        <v>45478</v>
      </c>
      <c r="B2014" s="1" t="s">
        <v>28</v>
      </c>
      <c r="C2014" s="1" t="str">
        <f>VLOOKUP(B2014,Datos1!$F$1:$H$52,3,FALSE)</f>
        <v>Corporation</v>
      </c>
      <c r="D2014" s="1" t="str">
        <f ca="1">VLOOKUP(IF(RANDBETWEEN(1,100)&lt;=60, 1, IF(RANDBETWEEN(1,100)&lt;=75, 2, 3)),Datos1!$B$62:$C$64,2,FALSE)</f>
        <v>FMCG</v>
      </c>
      <c r="E2014" s="1" t="str">
        <f ca="1">VLOOKUP(IF(RANDBETWEEN(1,100)&lt;=70, 1, IF(RANDBETWEEN(1,100)&lt;=70+10, 2, IF(RANDBETWEEN(1,100)&lt;=70+10+10, 3, IF(RANDBETWEEN(1,100)&lt;=70+10+10+10, 4, 5)))),Datos1!$B$66:$C$70,2,FALSE)</f>
        <v>Paid</v>
      </c>
      <c r="F2014" s="1" t="str">
        <f>VLOOKUP(B2014,Datos1!$F$1:$H$52,2,FALSE)</f>
        <v>Texas</v>
      </c>
      <c r="G2014" s="8">
        <f t="shared" ca="1" si="254"/>
        <v>987995</v>
      </c>
      <c r="H2014" s="8">
        <f t="shared" ca="1" si="255"/>
        <v>513757.4</v>
      </c>
      <c r="I2014" s="9">
        <f t="shared" ca="1" si="248"/>
        <v>0.52</v>
      </c>
      <c r="J2014" s="1" t="str">
        <f t="shared" si="249"/>
        <v>July</v>
      </c>
      <c r="K2014" s="1">
        <f t="shared" si="250"/>
        <v>7</v>
      </c>
      <c r="L2014" s="1" t="str">
        <f t="shared" si="251"/>
        <v>2024</v>
      </c>
      <c r="M2014" s="1">
        <f t="shared" si="252"/>
        <v>27</v>
      </c>
      <c r="N2014" s="10">
        <f t="shared" si="253"/>
        <v>3</v>
      </c>
    </row>
    <row r="2015" spans="1:14" x14ac:dyDescent="0.25">
      <c r="A2015" s="7">
        <v>45479</v>
      </c>
      <c r="B2015" s="1" t="s">
        <v>12</v>
      </c>
      <c r="C2015" s="1" t="str">
        <f>VLOOKUP(B2015,Datos1!$F$1:$H$52,3,FALSE)</f>
        <v>Corporation</v>
      </c>
      <c r="D2015" s="1" t="str">
        <f ca="1">VLOOKUP(IF(RANDBETWEEN(1,100)&lt;=60, 1, IF(RANDBETWEEN(1,100)&lt;=75, 2, 3)),Datos1!$B$62:$C$64,2,FALSE)</f>
        <v>Industrial cereal products</v>
      </c>
      <c r="E2015" s="1" t="str">
        <f ca="1">VLOOKUP(IF(RANDBETWEEN(1,100)&lt;=70, 1, IF(RANDBETWEEN(1,100)&lt;=70+10, 2, IF(RANDBETWEEN(1,100)&lt;=70+10+10, 3, IF(RANDBETWEEN(1,100)&lt;=70+10+10+10, 4, 5)))),Datos1!$B$66:$C$70,2,FALSE)</f>
        <v>Paid</v>
      </c>
      <c r="F2015" s="1" t="str">
        <f>VLOOKUP(B2015,Datos1!$F$1:$H$52,2,FALSE)</f>
        <v>Washington</v>
      </c>
      <c r="G2015" s="8">
        <f t="shared" ca="1" si="254"/>
        <v>945694</v>
      </c>
      <c r="H2015" s="8">
        <f t="shared" ca="1" si="255"/>
        <v>179681.86000000002</v>
      </c>
      <c r="I2015" s="9">
        <f t="shared" ca="1" si="248"/>
        <v>0.19</v>
      </c>
      <c r="J2015" s="1" t="str">
        <f t="shared" si="249"/>
        <v>July</v>
      </c>
      <c r="K2015" s="1">
        <f t="shared" si="250"/>
        <v>7</v>
      </c>
      <c r="L2015" s="1" t="str">
        <f t="shared" si="251"/>
        <v>2024</v>
      </c>
      <c r="M2015" s="1">
        <f t="shared" si="252"/>
        <v>27</v>
      </c>
      <c r="N2015" s="10">
        <f t="shared" si="253"/>
        <v>3</v>
      </c>
    </row>
    <row r="2016" spans="1:14" x14ac:dyDescent="0.25">
      <c r="A2016" s="7">
        <v>45480</v>
      </c>
      <c r="B2016" s="1" t="s">
        <v>30</v>
      </c>
      <c r="C2016" s="1" t="str">
        <f>VLOOKUP(B2016,Datos1!$F$1:$H$52,3,FALSE)</f>
        <v>Medium-sized business</v>
      </c>
      <c r="D2016" s="1" t="str">
        <f ca="1">VLOOKUP(IF(RANDBETWEEN(1,100)&lt;=60, 1, IF(RANDBETWEEN(1,100)&lt;=75, 2, 3)),Datos1!$B$62:$C$64,2,FALSE)</f>
        <v>FMCG</v>
      </c>
      <c r="E2016" s="1" t="str">
        <f ca="1">VLOOKUP(IF(RANDBETWEEN(1,100)&lt;=70, 1, IF(RANDBETWEEN(1,100)&lt;=70+10, 2, IF(RANDBETWEEN(1,100)&lt;=70+10+10, 3, IF(RANDBETWEEN(1,100)&lt;=70+10+10+10, 4, 5)))),Datos1!$B$66:$C$70,2,FALSE)</f>
        <v>Paid</v>
      </c>
      <c r="F2016" s="1" t="str">
        <f>VLOOKUP(B2016,Datos1!$F$1:$H$52,2,FALSE)</f>
        <v>Washington</v>
      </c>
      <c r="G2016" s="8">
        <f t="shared" ca="1" si="254"/>
        <v>293137</v>
      </c>
      <c r="H2016" s="8">
        <f t="shared" ca="1" si="255"/>
        <v>167088.09</v>
      </c>
      <c r="I2016" s="9">
        <f t="shared" ca="1" si="248"/>
        <v>0.56999999999999995</v>
      </c>
      <c r="J2016" s="1" t="str">
        <f t="shared" si="249"/>
        <v>July</v>
      </c>
      <c r="K2016" s="1">
        <f t="shared" si="250"/>
        <v>7</v>
      </c>
      <c r="L2016" s="1" t="str">
        <f t="shared" si="251"/>
        <v>2024</v>
      </c>
      <c r="M2016" s="1">
        <f t="shared" si="252"/>
        <v>27</v>
      </c>
      <c r="N2016" s="10">
        <f t="shared" si="253"/>
        <v>3</v>
      </c>
    </row>
    <row r="2017" spans="1:14" x14ac:dyDescent="0.25">
      <c r="A2017" s="7">
        <v>45481</v>
      </c>
      <c r="B2017" s="1" t="s">
        <v>57</v>
      </c>
      <c r="C2017" s="1" t="str">
        <f>VLOOKUP(B2017,Datos1!$F$1:$H$52,3,FALSE)</f>
        <v>Small business</v>
      </c>
      <c r="D2017" s="1" t="str">
        <f ca="1">VLOOKUP(IF(RANDBETWEEN(1,100)&lt;=60, 1, IF(RANDBETWEEN(1,100)&lt;=75, 2, 3)),Datos1!$B$62:$C$64,2,FALSE)</f>
        <v>FMCG</v>
      </c>
      <c r="E2017" s="1" t="str">
        <f ca="1">VLOOKUP(IF(RANDBETWEEN(1,100)&lt;=70, 1, IF(RANDBETWEEN(1,100)&lt;=70+10, 2, IF(RANDBETWEEN(1,100)&lt;=70+10+10, 3, IF(RANDBETWEEN(1,100)&lt;=70+10+10+10, 4, 5)))),Datos1!$B$66:$C$70,2,FALSE)</f>
        <v>Paid</v>
      </c>
      <c r="F2017" s="1" t="str">
        <f>VLOOKUP(B2017,Datos1!$F$1:$H$52,2,FALSE)</f>
        <v>Florida</v>
      </c>
      <c r="G2017" s="8">
        <f t="shared" ca="1" si="254"/>
        <v>209280</v>
      </c>
      <c r="H2017" s="8">
        <f t="shared" ca="1" si="255"/>
        <v>131846.39999999999</v>
      </c>
      <c r="I2017" s="9">
        <f t="shared" ca="1" si="248"/>
        <v>0.63</v>
      </c>
      <c r="J2017" s="1" t="str">
        <f t="shared" si="249"/>
        <v>July</v>
      </c>
      <c r="K2017" s="1">
        <f t="shared" si="250"/>
        <v>7</v>
      </c>
      <c r="L2017" s="1" t="str">
        <f t="shared" si="251"/>
        <v>2024</v>
      </c>
      <c r="M2017" s="1">
        <f t="shared" si="252"/>
        <v>28</v>
      </c>
      <c r="N2017" s="10">
        <f t="shared" si="253"/>
        <v>3</v>
      </c>
    </row>
    <row r="2018" spans="1:14" x14ac:dyDescent="0.25">
      <c r="A2018" s="7">
        <v>45482</v>
      </c>
      <c r="B2018" s="1" t="s">
        <v>19</v>
      </c>
      <c r="C2018" s="1" t="str">
        <f>VLOOKUP(B2018,Datos1!$F$1:$H$52,3,FALSE)</f>
        <v>Corporation</v>
      </c>
      <c r="D2018" s="1" t="str">
        <f ca="1">VLOOKUP(IF(RANDBETWEEN(1,100)&lt;=60, 1, IF(RANDBETWEEN(1,100)&lt;=75, 2, 3)),Datos1!$B$62:$C$64,2,FALSE)</f>
        <v>Contract Manufacturing</v>
      </c>
      <c r="E2018" s="1" t="str">
        <f ca="1">VLOOKUP(IF(RANDBETWEEN(1,100)&lt;=70, 1, IF(RANDBETWEEN(1,100)&lt;=70+10, 2, IF(RANDBETWEEN(1,100)&lt;=70+10+10, 3, IF(RANDBETWEEN(1,100)&lt;=70+10+10+10, 4, 5)))),Datos1!$B$66:$C$70,2,FALSE)</f>
        <v>Paid</v>
      </c>
      <c r="F2018" s="1" t="str">
        <f>VLOOKUP(B2018,Datos1!$F$1:$H$52,2,FALSE)</f>
        <v>Virginia</v>
      </c>
      <c r="G2018" s="8">
        <f t="shared" ca="1" si="254"/>
        <v>1724129</v>
      </c>
      <c r="H2018" s="8">
        <f t="shared" ca="1" si="255"/>
        <v>344825.80000000005</v>
      </c>
      <c r="I2018" s="9">
        <f t="shared" ca="1" si="248"/>
        <v>0.2</v>
      </c>
      <c r="J2018" s="1" t="str">
        <f t="shared" si="249"/>
        <v>July</v>
      </c>
      <c r="K2018" s="1">
        <f t="shared" si="250"/>
        <v>7</v>
      </c>
      <c r="L2018" s="1" t="str">
        <f t="shared" si="251"/>
        <v>2024</v>
      </c>
      <c r="M2018" s="1">
        <f t="shared" si="252"/>
        <v>28</v>
      </c>
      <c r="N2018" s="10">
        <f t="shared" si="253"/>
        <v>3</v>
      </c>
    </row>
    <row r="2019" spans="1:14" x14ac:dyDescent="0.25">
      <c r="A2019" s="7">
        <v>45483</v>
      </c>
      <c r="B2019" s="1" t="s">
        <v>37</v>
      </c>
      <c r="C2019" s="1" t="str">
        <f>VLOOKUP(B2019,Datos1!$F$1:$H$52,3,FALSE)</f>
        <v>Small business</v>
      </c>
      <c r="D2019" s="1" t="str">
        <f ca="1">VLOOKUP(IF(RANDBETWEEN(1,100)&lt;=60, 1, IF(RANDBETWEEN(1,100)&lt;=75, 2, 3)),Datos1!$B$62:$C$64,2,FALSE)</f>
        <v>FMCG</v>
      </c>
      <c r="E2019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19" s="1" t="str">
        <f>VLOOKUP(B2019,Datos1!$F$1:$H$52,2,FALSE)</f>
        <v>Massachusetts</v>
      </c>
      <c r="G2019" s="8">
        <f t="shared" ca="1" si="254"/>
        <v>84413</v>
      </c>
      <c r="H2019" s="8">
        <f t="shared" ca="1" si="255"/>
        <v>43894.76</v>
      </c>
      <c r="I2019" s="9">
        <f t="shared" ca="1" si="248"/>
        <v>0.52</v>
      </c>
      <c r="J2019" s="1" t="str">
        <f t="shared" si="249"/>
        <v>July</v>
      </c>
      <c r="K2019" s="1">
        <f t="shared" si="250"/>
        <v>7</v>
      </c>
      <c r="L2019" s="1" t="str">
        <f t="shared" si="251"/>
        <v>2024</v>
      </c>
      <c r="M2019" s="1">
        <f t="shared" si="252"/>
        <v>28</v>
      </c>
      <c r="N2019" s="10">
        <f t="shared" si="253"/>
        <v>3</v>
      </c>
    </row>
    <row r="2020" spans="1:14" x14ac:dyDescent="0.25">
      <c r="A2020" s="7">
        <v>45484</v>
      </c>
      <c r="B2020" s="1" t="s">
        <v>30</v>
      </c>
      <c r="C2020" s="1" t="str">
        <f>VLOOKUP(B2020,Datos1!$F$1:$H$52,3,FALSE)</f>
        <v>Medium-sized business</v>
      </c>
      <c r="D2020" s="1" t="str">
        <f ca="1">VLOOKUP(IF(RANDBETWEEN(1,100)&lt;=60, 1, IF(RANDBETWEEN(1,100)&lt;=75, 2, 3)),Datos1!$B$62:$C$64,2,FALSE)</f>
        <v>FMCG</v>
      </c>
      <c r="E2020" s="1" t="str">
        <f ca="1">VLOOKUP(IF(RANDBETWEEN(1,100)&lt;=70, 1, IF(RANDBETWEEN(1,100)&lt;=70+10, 2, IF(RANDBETWEEN(1,100)&lt;=70+10+10, 3, IF(RANDBETWEEN(1,100)&lt;=70+10+10+10, 4, 5)))),Datos1!$B$66:$C$70,2,FALSE)</f>
        <v>Paid</v>
      </c>
      <c r="F2020" s="1" t="str">
        <f>VLOOKUP(B2020,Datos1!$F$1:$H$52,2,FALSE)</f>
        <v>Washington</v>
      </c>
      <c r="G2020" s="8">
        <f t="shared" ca="1" si="254"/>
        <v>342359</v>
      </c>
      <c r="H2020" s="8">
        <f t="shared" ca="1" si="255"/>
        <v>126672.83</v>
      </c>
      <c r="I2020" s="9">
        <f t="shared" ca="1" si="248"/>
        <v>0.37</v>
      </c>
      <c r="J2020" s="1" t="str">
        <f t="shared" si="249"/>
        <v>July</v>
      </c>
      <c r="K2020" s="1">
        <f t="shared" si="250"/>
        <v>7</v>
      </c>
      <c r="L2020" s="1" t="str">
        <f t="shared" si="251"/>
        <v>2024</v>
      </c>
      <c r="M2020" s="1">
        <f t="shared" si="252"/>
        <v>28</v>
      </c>
      <c r="N2020" s="10">
        <f t="shared" si="253"/>
        <v>3</v>
      </c>
    </row>
    <row r="2021" spans="1:14" x14ac:dyDescent="0.25">
      <c r="A2021" s="7">
        <v>45485</v>
      </c>
      <c r="B2021" s="1" t="s">
        <v>39</v>
      </c>
      <c r="C2021" s="1" t="str">
        <f>VLOOKUP(B2021,Datos1!$F$1:$H$52,3,FALSE)</f>
        <v>Corporation</v>
      </c>
      <c r="D2021" s="1" t="str">
        <f ca="1">VLOOKUP(IF(RANDBETWEEN(1,100)&lt;=60, 1, IF(RANDBETWEEN(1,100)&lt;=75, 2, 3)),Datos1!$B$62:$C$64,2,FALSE)</f>
        <v>FMCG</v>
      </c>
      <c r="E2021" s="1" t="str">
        <f ca="1">VLOOKUP(IF(RANDBETWEEN(1,100)&lt;=70, 1, IF(RANDBETWEEN(1,100)&lt;=70+10, 2, IF(RANDBETWEEN(1,100)&lt;=70+10+10, 3, IF(RANDBETWEEN(1,100)&lt;=70+10+10+10, 4, 5)))),Datos1!$B$66:$C$70,2,FALSE)</f>
        <v>Paid</v>
      </c>
      <c r="F2021" s="1" t="str">
        <f>VLOOKUP(B2021,Datos1!$F$1:$H$52,2,FALSE)</f>
        <v>Misuri</v>
      </c>
      <c r="G2021" s="8">
        <f t="shared" ca="1" si="254"/>
        <v>987619</v>
      </c>
      <c r="H2021" s="8">
        <f t="shared" ca="1" si="255"/>
        <v>503685.69</v>
      </c>
      <c r="I2021" s="9">
        <f t="shared" ca="1" si="248"/>
        <v>0.51</v>
      </c>
      <c r="J2021" s="1" t="str">
        <f t="shared" si="249"/>
        <v>July</v>
      </c>
      <c r="K2021" s="1">
        <f t="shared" si="250"/>
        <v>7</v>
      </c>
      <c r="L2021" s="1" t="str">
        <f t="shared" si="251"/>
        <v>2024</v>
      </c>
      <c r="M2021" s="1">
        <f t="shared" si="252"/>
        <v>28</v>
      </c>
      <c r="N2021" s="10">
        <f t="shared" si="253"/>
        <v>3</v>
      </c>
    </row>
    <row r="2022" spans="1:14" x14ac:dyDescent="0.25">
      <c r="A2022" s="7">
        <v>45486</v>
      </c>
      <c r="B2022" s="1" t="s">
        <v>59</v>
      </c>
      <c r="C2022" s="1" t="str">
        <f>VLOOKUP(B2022,Datos1!$F$1:$H$52,3,FALSE)</f>
        <v>Small business</v>
      </c>
      <c r="D2022" s="1" t="str">
        <f ca="1">VLOOKUP(IF(RANDBETWEEN(1,100)&lt;=60, 1, IF(RANDBETWEEN(1,100)&lt;=75, 2, 3)),Datos1!$B$62:$C$64,2,FALSE)</f>
        <v>Contract Manufacturing</v>
      </c>
      <c r="E2022" s="1" t="str">
        <f ca="1">VLOOKUP(IF(RANDBETWEEN(1,100)&lt;=70, 1, IF(RANDBETWEEN(1,100)&lt;=70+10, 2, IF(RANDBETWEEN(1,100)&lt;=70+10+10, 3, IF(RANDBETWEEN(1,100)&lt;=70+10+10+10, 4, 5)))),Datos1!$B$66:$C$70,2,FALSE)</f>
        <v>Paid</v>
      </c>
      <c r="F2022" s="1" t="str">
        <f>VLOOKUP(B2022,Datos1!$F$1:$H$52,2,FALSE)</f>
        <v>Nueva Jersey</v>
      </c>
      <c r="G2022" s="8">
        <f t="shared" ca="1" si="254"/>
        <v>247700</v>
      </c>
      <c r="H2022" s="8">
        <f t="shared" ca="1" si="255"/>
        <v>61925</v>
      </c>
      <c r="I2022" s="9">
        <f t="shared" ca="1" si="248"/>
        <v>0.25</v>
      </c>
      <c r="J2022" s="1" t="str">
        <f t="shared" si="249"/>
        <v>July</v>
      </c>
      <c r="K2022" s="1">
        <f t="shared" si="250"/>
        <v>7</v>
      </c>
      <c r="L2022" s="1" t="str">
        <f t="shared" si="251"/>
        <v>2024</v>
      </c>
      <c r="M2022" s="1">
        <f t="shared" si="252"/>
        <v>28</v>
      </c>
      <c r="N2022" s="10">
        <f t="shared" si="253"/>
        <v>3</v>
      </c>
    </row>
    <row r="2023" spans="1:14" x14ac:dyDescent="0.25">
      <c r="A2023" s="7">
        <v>45487</v>
      </c>
      <c r="B2023" s="1" t="s">
        <v>44</v>
      </c>
      <c r="C2023" s="1" t="str">
        <f>VLOOKUP(B2023,Datos1!$F$1:$H$52,3,FALSE)</f>
        <v>Corporation</v>
      </c>
      <c r="D2023" s="1" t="str">
        <f ca="1">VLOOKUP(IF(RANDBETWEEN(1,100)&lt;=60, 1, IF(RANDBETWEEN(1,100)&lt;=75, 2, 3)),Datos1!$B$62:$C$64,2,FALSE)</f>
        <v>Industrial cereal products</v>
      </c>
      <c r="E2023" s="1" t="str">
        <f ca="1">VLOOKUP(IF(RANDBETWEEN(1,100)&lt;=70, 1, IF(RANDBETWEEN(1,100)&lt;=70+10, 2, IF(RANDBETWEEN(1,100)&lt;=70+10+10, 3, IF(RANDBETWEEN(1,100)&lt;=70+10+10+10, 4, 5)))),Datos1!$B$66:$C$70,2,FALSE)</f>
        <v>Paid</v>
      </c>
      <c r="F2023" s="1" t="str">
        <f>VLOOKUP(B2023,Datos1!$F$1:$H$52,2,FALSE)</f>
        <v>Arizona</v>
      </c>
      <c r="G2023" s="8">
        <f t="shared" ca="1" si="254"/>
        <v>1230060</v>
      </c>
      <c r="H2023" s="8">
        <f t="shared" ca="1" si="255"/>
        <v>233711.4</v>
      </c>
      <c r="I2023" s="9">
        <f t="shared" ca="1" si="248"/>
        <v>0.19</v>
      </c>
      <c r="J2023" s="1" t="str">
        <f t="shared" si="249"/>
        <v>July</v>
      </c>
      <c r="K2023" s="1">
        <f t="shared" si="250"/>
        <v>7</v>
      </c>
      <c r="L2023" s="1" t="str">
        <f t="shared" si="251"/>
        <v>2024</v>
      </c>
      <c r="M2023" s="1">
        <f t="shared" si="252"/>
        <v>28</v>
      </c>
      <c r="N2023" s="10">
        <f t="shared" si="253"/>
        <v>3</v>
      </c>
    </row>
    <row r="2024" spans="1:14" x14ac:dyDescent="0.25">
      <c r="A2024" s="7">
        <v>45488</v>
      </c>
      <c r="B2024" s="1" t="s">
        <v>30</v>
      </c>
      <c r="C2024" s="1" t="str">
        <f>VLOOKUP(B2024,Datos1!$F$1:$H$52,3,FALSE)</f>
        <v>Medium-sized business</v>
      </c>
      <c r="D2024" s="1" t="str">
        <f ca="1">VLOOKUP(IF(RANDBETWEEN(1,100)&lt;=60, 1, IF(RANDBETWEEN(1,100)&lt;=75, 2, 3)),Datos1!$B$62:$C$64,2,FALSE)</f>
        <v>Contract Manufacturing</v>
      </c>
      <c r="E2024" s="1" t="str">
        <f ca="1">VLOOKUP(IF(RANDBETWEEN(1,100)&lt;=70, 1, IF(RANDBETWEEN(1,100)&lt;=70+10, 2, IF(RANDBETWEEN(1,100)&lt;=70+10+10, 3, IF(RANDBETWEEN(1,100)&lt;=70+10+10+10, 4, 5)))),Datos1!$B$66:$C$70,2,FALSE)</f>
        <v>Paid</v>
      </c>
      <c r="F2024" s="1" t="str">
        <f>VLOOKUP(B2024,Datos1!$F$1:$H$52,2,FALSE)</f>
        <v>Washington</v>
      </c>
      <c r="G2024" s="8">
        <f t="shared" ca="1" si="254"/>
        <v>354900</v>
      </c>
      <c r="H2024" s="8">
        <f t="shared" ca="1" si="255"/>
        <v>110019</v>
      </c>
      <c r="I2024" s="9">
        <f t="shared" ca="1" si="248"/>
        <v>0.31</v>
      </c>
      <c r="J2024" s="1" t="str">
        <f t="shared" si="249"/>
        <v>July</v>
      </c>
      <c r="K2024" s="1">
        <f t="shared" si="250"/>
        <v>7</v>
      </c>
      <c r="L2024" s="1" t="str">
        <f t="shared" si="251"/>
        <v>2024</v>
      </c>
      <c r="M2024" s="1">
        <f t="shared" si="252"/>
        <v>29</v>
      </c>
      <c r="N2024" s="10">
        <f t="shared" si="253"/>
        <v>3</v>
      </c>
    </row>
    <row r="2025" spans="1:14" x14ac:dyDescent="0.25">
      <c r="A2025" s="7">
        <v>45489</v>
      </c>
      <c r="B2025" s="1" t="s">
        <v>6</v>
      </c>
      <c r="C2025" s="1" t="str">
        <f>VLOOKUP(B2025,Datos1!$F$1:$H$52,3,FALSE)</f>
        <v>Corporation</v>
      </c>
      <c r="D2025" s="1" t="str">
        <f ca="1">VLOOKUP(IF(RANDBETWEEN(1,100)&lt;=60, 1, IF(RANDBETWEEN(1,100)&lt;=75, 2, 3)),Datos1!$B$62:$C$64,2,FALSE)</f>
        <v>FMCG</v>
      </c>
      <c r="E2025" s="1" t="str">
        <f ca="1">VLOOKUP(IF(RANDBETWEEN(1,100)&lt;=70, 1, IF(RANDBETWEEN(1,100)&lt;=70+10, 2, IF(RANDBETWEEN(1,100)&lt;=70+10+10, 3, IF(RANDBETWEEN(1,100)&lt;=70+10+10+10, 4, 5)))),Datos1!$B$66:$C$70,2,FALSE)</f>
        <v>Paid</v>
      </c>
      <c r="F2025" s="1" t="str">
        <f>VLOOKUP(B2025,Datos1!$F$1:$H$52,2,FALSE)</f>
        <v>Washington</v>
      </c>
      <c r="G2025" s="8">
        <f t="shared" ca="1" si="254"/>
        <v>972539</v>
      </c>
      <c r="H2025" s="8">
        <f t="shared" ca="1" si="255"/>
        <v>389015.60000000003</v>
      </c>
      <c r="I2025" s="9">
        <f t="shared" ca="1" si="248"/>
        <v>0.4</v>
      </c>
      <c r="J2025" s="1" t="str">
        <f t="shared" si="249"/>
        <v>July</v>
      </c>
      <c r="K2025" s="1">
        <f t="shared" si="250"/>
        <v>7</v>
      </c>
      <c r="L2025" s="1" t="str">
        <f t="shared" si="251"/>
        <v>2024</v>
      </c>
      <c r="M2025" s="1">
        <f t="shared" si="252"/>
        <v>29</v>
      </c>
      <c r="N2025" s="10">
        <f t="shared" si="253"/>
        <v>3</v>
      </c>
    </row>
    <row r="2026" spans="1:14" x14ac:dyDescent="0.25">
      <c r="A2026" s="7">
        <v>45490</v>
      </c>
      <c r="B2026" s="1" t="s">
        <v>49</v>
      </c>
      <c r="C2026" s="1" t="str">
        <f>VLOOKUP(B2026,Datos1!$F$1:$H$52,3,FALSE)</f>
        <v>Corporation</v>
      </c>
      <c r="D2026" s="1" t="str">
        <f ca="1">VLOOKUP(IF(RANDBETWEEN(1,100)&lt;=60, 1, IF(RANDBETWEEN(1,100)&lt;=75, 2, 3)),Datos1!$B$62:$C$64,2,FALSE)</f>
        <v>FMCG</v>
      </c>
      <c r="E2026" s="1" t="str">
        <f ca="1">VLOOKUP(IF(RANDBETWEEN(1,100)&lt;=70, 1, IF(RANDBETWEEN(1,100)&lt;=70+10, 2, IF(RANDBETWEEN(1,100)&lt;=70+10+10, 3, IF(RANDBETWEEN(1,100)&lt;=70+10+10+10, 4, 5)))),Datos1!$B$66:$C$70,2,FALSE)</f>
        <v>Paid</v>
      </c>
      <c r="F2026" s="1" t="str">
        <f>VLOOKUP(B2026,Datos1!$F$1:$H$52,2,FALSE)</f>
        <v>Texas</v>
      </c>
      <c r="G2026" s="8">
        <f t="shared" ca="1" si="254"/>
        <v>563314</v>
      </c>
      <c r="H2026" s="8">
        <f t="shared" ca="1" si="255"/>
        <v>321088.98</v>
      </c>
      <c r="I2026" s="9">
        <f t="shared" ca="1" si="248"/>
        <v>0.56999999999999995</v>
      </c>
      <c r="J2026" s="1" t="str">
        <f t="shared" si="249"/>
        <v>July</v>
      </c>
      <c r="K2026" s="1">
        <f t="shared" si="250"/>
        <v>7</v>
      </c>
      <c r="L2026" s="1" t="str">
        <f t="shared" si="251"/>
        <v>2024</v>
      </c>
      <c r="M2026" s="1">
        <f t="shared" si="252"/>
        <v>29</v>
      </c>
      <c r="N2026" s="10">
        <f t="shared" si="253"/>
        <v>3</v>
      </c>
    </row>
    <row r="2027" spans="1:14" x14ac:dyDescent="0.25">
      <c r="A2027" s="7">
        <v>45491</v>
      </c>
      <c r="B2027" s="1" t="s">
        <v>55</v>
      </c>
      <c r="C2027" s="1" t="str">
        <f>VLOOKUP(B2027,Datos1!$F$1:$H$52,3,FALSE)</f>
        <v>Medium-sized business</v>
      </c>
      <c r="D2027" s="1" t="str">
        <f ca="1">VLOOKUP(IF(RANDBETWEEN(1,100)&lt;=60, 1, IF(RANDBETWEEN(1,100)&lt;=75, 2, 3)),Datos1!$B$62:$C$64,2,FALSE)</f>
        <v>Contract Manufacturing</v>
      </c>
      <c r="E2027" s="1" t="str">
        <f ca="1">VLOOKUP(IF(RANDBETWEEN(1,100)&lt;=70, 1, IF(RANDBETWEEN(1,100)&lt;=70+10, 2, IF(RANDBETWEEN(1,100)&lt;=70+10+10, 3, IF(RANDBETWEEN(1,100)&lt;=70+10+10+10, 4, 5)))),Datos1!$B$66:$C$70,2,FALSE)</f>
        <v>Paid</v>
      </c>
      <c r="F2027" s="1" t="str">
        <f>VLOOKUP(B2027,Datos1!$F$1:$H$52,2,FALSE)</f>
        <v>Pensilvania</v>
      </c>
      <c r="G2027" s="8">
        <f t="shared" ca="1" si="254"/>
        <v>361093</v>
      </c>
      <c r="H2027" s="8">
        <f t="shared" ca="1" si="255"/>
        <v>122771.62000000001</v>
      </c>
      <c r="I2027" s="9">
        <f t="shared" ca="1" si="248"/>
        <v>0.34</v>
      </c>
      <c r="J2027" s="1" t="str">
        <f t="shared" si="249"/>
        <v>July</v>
      </c>
      <c r="K2027" s="1">
        <f t="shared" si="250"/>
        <v>7</v>
      </c>
      <c r="L2027" s="1" t="str">
        <f t="shared" si="251"/>
        <v>2024</v>
      </c>
      <c r="M2027" s="1">
        <f t="shared" si="252"/>
        <v>29</v>
      </c>
      <c r="N2027" s="10">
        <f t="shared" si="253"/>
        <v>3</v>
      </c>
    </row>
    <row r="2028" spans="1:14" x14ac:dyDescent="0.25">
      <c r="A2028" s="7">
        <v>45492</v>
      </c>
      <c r="B2028" s="1" t="s">
        <v>41</v>
      </c>
      <c r="C2028" s="1" t="str">
        <f>VLOOKUP(B2028,Datos1!$F$1:$H$52,3,FALSE)</f>
        <v>Medium-sized business</v>
      </c>
      <c r="D2028" s="1" t="str">
        <f ca="1">VLOOKUP(IF(RANDBETWEEN(1,100)&lt;=60, 1, IF(RANDBETWEEN(1,100)&lt;=75, 2, 3)),Datos1!$B$62:$C$64,2,FALSE)</f>
        <v>FMCG</v>
      </c>
      <c r="E2028" s="1" t="str">
        <f ca="1">VLOOKUP(IF(RANDBETWEEN(1,100)&lt;=70, 1, IF(RANDBETWEEN(1,100)&lt;=70+10, 2, IF(RANDBETWEEN(1,100)&lt;=70+10+10, 3, IF(RANDBETWEEN(1,100)&lt;=70+10+10+10, 4, 5)))),Datos1!$B$66:$C$70,2,FALSE)</f>
        <v>Paid</v>
      </c>
      <c r="F2028" s="1" t="str">
        <f>VLOOKUP(B2028,Datos1!$F$1:$H$52,2,FALSE)</f>
        <v>Maryland</v>
      </c>
      <c r="G2028" s="8">
        <f t="shared" ca="1" si="254"/>
        <v>275518</v>
      </c>
      <c r="H2028" s="8">
        <f t="shared" ca="1" si="255"/>
        <v>140514.18</v>
      </c>
      <c r="I2028" s="9">
        <f t="shared" ca="1" si="248"/>
        <v>0.51</v>
      </c>
      <c r="J2028" s="1" t="str">
        <f t="shared" si="249"/>
        <v>July</v>
      </c>
      <c r="K2028" s="1">
        <f t="shared" si="250"/>
        <v>7</v>
      </c>
      <c r="L2028" s="1" t="str">
        <f t="shared" si="251"/>
        <v>2024</v>
      </c>
      <c r="M2028" s="1">
        <f t="shared" si="252"/>
        <v>29</v>
      </c>
      <c r="N2028" s="10">
        <f t="shared" si="253"/>
        <v>3</v>
      </c>
    </row>
    <row r="2029" spans="1:14" x14ac:dyDescent="0.25">
      <c r="A2029" s="7">
        <v>45493</v>
      </c>
      <c r="B2029" s="1" t="s">
        <v>6</v>
      </c>
      <c r="C2029" s="1" t="str">
        <f>VLOOKUP(B2029,Datos1!$F$1:$H$52,3,FALSE)</f>
        <v>Corporation</v>
      </c>
      <c r="D2029" s="1" t="str">
        <f ca="1">VLOOKUP(IF(RANDBETWEEN(1,100)&lt;=60, 1, IF(RANDBETWEEN(1,100)&lt;=75, 2, 3)),Datos1!$B$62:$C$64,2,FALSE)</f>
        <v>FMCG</v>
      </c>
      <c r="E2029" s="1" t="str">
        <f ca="1">VLOOKUP(IF(RANDBETWEEN(1,100)&lt;=70, 1, IF(RANDBETWEEN(1,100)&lt;=70+10, 2, IF(RANDBETWEEN(1,100)&lt;=70+10+10, 3, IF(RANDBETWEEN(1,100)&lt;=70+10+10+10, 4, 5)))),Datos1!$B$66:$C$70,2,FALSE)</f>
        <v>Paid</v>
      </c>
      <c r="F2029" s="1" t="str">
        <f>VLOOKUP(B2029,Datos1!$F$1:$H$52,2,FALSE)</f>
        <v>Washington</v>
      </c>
      <c r="G2029" s="8">
        <f t="shared" ca="1" si="254"/>
        <v>1069898</v>
      </c>
      <c r="H2029" s="8">
        <f t="shared" ca="1" si="255"/>
        <v>395862.26</v>
      </c>
      <c r="I2029" s="9">
        <f t="shared" ca="1" si="248"/>
        <v>0.37</v>
      </c>
      <c r="J2029" s="1" t="str">
        <f t="shared" si="249"/>
        <v>July</v>
      </c>
      <c r="K2029" s="1">
        <f t="shared" si="250"/>
        <v>7</v>
      </c>
      <c r="L2029" s="1" t="str">
        <f t="shared" si="251"/>
        <v>2024</v>
      </c>
      <c r="M2029" s="1">
        <f t="shared" si="252"/>
        <v>29</v>
      </c>
      <c r="N2029" s="10">
        <f t="shared" si="253"/>
        <v>3</v>
      </c>
    </row>
    <row r="2030" spans="1:14" x14ac:dyDescent="0.25">
      <c r="A2030" s="7">
        <v>45494</v>
      </c>
      <c r="B2030" s="1" t="s">
        <v>36</v>
      </c>
      <c r="C2030" s="1" t="str">
        <f>VLOOKUP(B2030,Datos1!$F$1:$H$52,3,FALSE)</f>
        <v>Medium-sized business</v>
      </c>
      <c r="D2030" s="1" t="str">
        <f ca="1">VLOOKUP(IF(RANDBETWEEN(1,100)&lt;=60, 1, IF(RANDBETWEEN(1,100)&lt;=75, 2, 3)),Datos1!$B$62:$C$64,2,FALSE)</f>
        <v>FMCG</v>
      </c>
      <c r="E2030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30" s="1" t="str">
        <f>VLOOKUP(B2030,Datos1!$F$1:$H$52,2,FALSE)</f>
        <v>Arizona</v>
      </c>
      <c r="G2030" s="8">
        <f t="shared" ca="1" si="254"/>
        <v>372701</v>
      </c>
      <c r="H2030" s="8">
        <f t="shared" ca="1" si="255"/>
        <v>197531.53</v>
      </c>
      <c r="I2030" s="9">
        <f t="shared" ca="1" si="248"/>
        <v>0.53</v>
      </c>
      <c r="J2030" s="1" t="str">
        <f t="shared" si="249"/>
        <v>July</v>
      </c>
      <c r="K2030" s="1">
        <f t="shared" si="250"/>
        <v>7</v>
      </c>
      <c r="L2030" s="1" t="str">
        <f t="shared" si="251"/>
        <v>2024</v>
      </c>
      <c r="M2030" s="1">
        <f t="shared" si="252"/>
        <v>29</v>
      </c>
      <c r="N2030" s="10">
        <f t="shared" si="253"/>
        <v>3</v>
      </c>
    </row>
    <row r="2031" spans="1:14" x14ac:dyDescent="0.25">
      <c r="A2031" s="7">
        <v>45495</v>
      </c>
      <c r="B2031" s="1" t="s">
        <v>15</v>
      </c>
      <c r="C2031" s="1" t="str">
        <f>VLOOKUP(B2031,Datos1!$F$1:$H$52,3,FALSE)</f>
        <v>Medium-sized business</v>
      </c>
      <c r="D2031" s="1" t="str">
        <f ca="1">VLOOKUP(IF(RANDBETWEEN(1,100)&lt;=60, 1, IF(RANDBETWEEN(1,100)&lt;=75, 2, 3)),Datos1!$B$62:$C$64,2,FALSE)</f>
        <v>FMCG</v>
      </c>
      <c r="E2031" s="1" t="str">
        <f ca="1">VLOOKUP(IF(RANDBETWEEN(1,100)&lt;=70, 1, IF(RANDBETWEEN(1,100)&lt;=70+10, 2, IF(RANDBETWEEN(1,100)&lt;=70+10+10, 3, IF(RANDBETWEEN(1,100)&lt;=70+10+10+10, 4, 5)))),Datos1!$B$66:$C$70,2,FALSE)</f>
        <v>Paid</v>
      </c>
      <c r="F2031" s="1" t="str">
        <f>VLOOKUP(B2031,Datos1!$F$1:$H$52,2,FALSE)</f>
        <v>Míchigan</v>
      </c>
      <c r="G2031" s="8">
        <f t="shared" ca="1" si="254"/>
        <v>371046</v>
      </c>
      <c r="H2031" s="8">
        <f t="shared" ca="1" si="255"/>
        <v>222627.6</v>
      </c>
      <c r="I2031" s="9">
        <f t="shared" ca="1" si="248"/>
        <v>0.6</v>
      </c>
      <c r="J2031" s="1" t="str">
        <f t="shared" si="249"/>
        <v>July</v>
      </c>
      <c r="K2031" s="1">
        <f t="shared" si="250"/>
        <v>7</v>
      </c>
      <c r="L2031" s="1" t="str">
        <f t="shared" si="251"/>
        <v>2024</v>
      </c>
      <c r="M2031" s="1">
        <f t="shared" si="252"/>
        <v>30</v>
      </c>
      <c r="N2031" s="10">
        <f t="shared" si="253"/>
        <v>3</v>
      </c>
    </row>
    <row r="2032" spans="1:14" x14ac:dyDescent="0.25">
      <c r="A2032" s="7">
        <v>45496</v>
      </c>
      <c r="B2032" s="1" t="s">
        <v>34</v>
      </c>
      <c r="C2032" s="1" t="str">
        <f>VLOOKUP(B2032,Datos1!$F$1:$H$52,3,FALSE)</f>
        <v>Medium-sized business</v>
      </c>
      <c r="D2032" s="1" t="str">
        <f ca="1">VLOOKUP(IF(RANDBETWEEN(1,100)&lt;=60, 1, IF(RANDBETWEEN(1,100)&lt;=75, 2, 3)),Datos1!$B$62:$C$64,2,FALSE)</f>
        <v>FMCG</v>
      </c>
      <c r="E2032" s="1" t="str">
        <f ca="1">VLOOKUP(IF(RANDBETWEEN(1,100)&lt;=70, 1, IF(RANDBETWEEN(1,100)&lt;=70+10, 2, IF(RANDBETWEEN(1,100)&lt;=70+10+10, 3, IF(RANDBETWEEN(1,100)&lt;=70+10+10+10, 4, 5)))),Datos1!$B$66:$C$70,2,FALSE)</f>
        <v>Paid</v>
      </c>
      <c r="F2032" s="1" t="str">
        <f>VLOOKUP(B2032,Datos1!$F$1:$H$52,2,FALSE)</f>
        <v>California</v>
      </c>
      <c r="G2032" s="8">
        <f t="shared" ca="1" si="254"/>
        <v>346642</v>
      </c>
      <c r="H2032" s="8">
        <f t="shared" ca="1" si="255"/>
        <v>155988.9</v>
      </c>
      <c r="I2032" s="9">
        <f t="shared" ca="1" si="248"/>
        <v>0.45</v>
      </c>
      <c r="J2032" s="1" t="str">
        <f t="shared" si="249"/>
        <v>July</v>
      </c>
      <c r="K2032" s="1">
        <f t="shared" si="250"/>
        <v>7</v>
      </c>
      <c r="L2032" s="1" t="str">
        <f t="shared" si="251"/>
        <v>2024</v>
      </c>
      <c r="M2032" s="1">
        <f t="shared" si="252"/>
        <v>30</v>
      </c>
      <c r="N2032" s="10">
        <f t="shared" si="253"/>
        <v>3</v>
      </c>
    </row>
    <row r="2033" spans="1:14" x14ac:dyDescent="0.25">
      <c r="A2033" s="7">
        <v>45497</v>
      </c>
      <c r="B2033" s="1" t="s">
        <v>53</v>
      </c>
      <c r="C2033" s="1" t="str">
        <f>VLOOKUP(B2033,Datos1!$F$1:$H$52,3,FALSE)</f>
        <v>Medium-sized business</v>
      </c>
      <c r="D2033" s="1" t="str">
        <f ca="1">VLOOKUP(IF(RANDBETWEEN(1,100)&lt;=60, 1, IF(RANDBETWEEN(1,100)&lt;=75, 2, 3)),Datos1!$B$62:$C$64,2,FALSE)</f>
        <v>Contract Manufacturing</v>
      </c>
      <c r="E2033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33" s="1" t="str">
        <f>VLOOKUP(B2033,Datos1!$F$1:$H$52,2,FALSE)</f>
        <v>Florida</v>
      </c>
      <c r="G2033" s="8">
        <f t="shared" ca="1" si="254"/>
        <v>294844</v>
      </c>
      <c r="H2033" s="8">
        <f t="shared" ca="1" si="255"/>
        <v>82556.320000000007</v>
      </c>
      <c r="I2033" s="9">
        <f t="shared" ca="1" si="248"/>
        <v>0.28000000000000003</v>
      </c>
      <c r="J2033" s="1" t="str">
        <f t="shared" si="249"/>
        <v>July</v>
      </c>
      <c r="K2033" s="1">
        <f t="shared" si="250"/>
        <v>7</v>
      </c>
      <c r="L2033" s="1" t="str">
        <f t="shared" si="251"/>
        <v>2024</v>
      </c>
      <c r="M2033" s="1">
        <f t="shared" si="252"/>
        <v>30</v>
      </c>
      <c r="N2033" s="10">
        <f t="shared" si="253"/>
        <v>3</v>
      </c>
    </row>
    <row r="2034" spans="1:14" x14ac:dyDescent="0.25">
      <c r="A2034" s="7">
        <v>45498</v>
      </c>
      <c r="B2034" s="1" t="s">
        <v>32</v>
      </c>
      <c r="C2034" s="1" t="str">
        <f>VLOOKUP(B2034,Datos1!$F$1:$H$52,3,FALSE)</f>
        <v>Corporation</v>
      </c>
      <c r="D2034" s="1" t="str">
        <f ca="1">VLOOKUP(IF(RANDBETWEEN(1,100)&lt;=60, 1, IF(RANDBETWEEN(1,100)&lt;=75, 2, 3)),Datos1!$B$62:$C$64,2,FALSE)</f>
        <v>FMCG</v>
      </c>
      <c r="E2034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34" s="1" t="str">
        <f>VLOOKUP(B2034,Datos1!$F$1:$H$52,2,FALSE)</f>
        <v>Ohio</v>
      </c>
      <c r="G2034" s="8">
        <f t="shared" ca="1" si="254"/>
        <v>878286</v>
      </c>
      <c r="H2034" s="8">
        <f t="shared" ca="1" si="255"/>
        <v>553320.18000000005</v>
      </c>
      <c r="I2034" s="9">
        <f t="shared" ca="1" si="248"/>
        <v>0.63</v>
      </c>
      <c r="J2034" s="1" t="str">
        <f t="shared" si="249"/>
        <v>July</v>
      </c>
      <c r="K2034" s="1">
        <f t="shared" si="250"/>
        <v>7</v>
      </c>
      <c r="L2034" s="1" t="str">
        <f t="shared" si="251"/>
        <v>2024</v>
      </c>
      <c r="M2034" s="1">
        <f t="shared" si="252"/>
        <v>30</v>
      </c>
      <c r="N2034" s="10">
        <f t="shared" si="253"/>
        <v>3</v>
      </c>
    </row>
    <row r="2035" spans="1:14" x14ac:dyDescent="0.25">
      <c r="A2035" s="7">
        <v>45499</v>
      </c>
      <c r="B2035" s="1" t="s">
        <v>15</v>
      </c>
      <c r="C2035" s="1" t="str">
        <f>VLOOKUP(B2035,Datos1!$F$1:$H$52,3,FALSE)</f>
        <v>Medium-sized business</v>
      </c>
      <c r="D2035" s="1" t="str">
        <f ca="1">VLOOKUP(IF(RANDBETWEEN(1,100)&lt;=60, 1, IF(RANDBETWEEN(1,100)&lt;=75, 2, 3)),Datos1!$B$62:$C$64,2,FALSE)</f>
        <v>Contract Manufacturing</v>
      </c>
      <c r="E203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35" s="1" t="str">
        <f>VLOOKUP(B2035,Datos1!$F$1:$H$52,2,FALSE)</f>
        <v>Míchigan</v>
      </c>
      <c r="G2035" s="8">
        <f t="shared" ca="1" si="254"/>
        <v>255027</v>
      </c>
      <c r="H2035" s="8">
        <f t="shared" ca="1" si="255"/>
        <v>63756.75</v>
      </c>
      <c r="I2035" s="9">
        <f t="shared" ca="1" si="248"/>
        <v>0.25</v>
      </c>
      <c r="J2035" s="1" t="str">
        <f t="shared" si="249"/>
        <v>July</v>
      </c>
      <c r="K2035" s="1">
        <f t="shared" si="250"/>
        <v>7</v>
      </c>
      <c r="L2035" s="1" t="str">
        <f t="shared" si="251"/>
        <v>2024</v>
      </c>
      <c r="M2035" s="1">
        <f t="shared" si="252"/>
        <v>30</v>
      </c>
      <c r="N2035" s="10">
        <f t="shared" si="253"/>
        <v>3</v>
      </c>
    </row>
    <row r="2036" spans="1:14" x14ac:dyDescent="0.25">
      <c r="A2036" s="7">
        <v>45500</v>
      </c>
      <c r="B2036" s="1" t="s">
        <v>56</v>
      </c>
      <c r="C2036" s="1" t="str">
        <f>VLOOKUP(B2036,Datos1!$F$1:$H$52,3,FALSE)</f>
        <v>Small business</v>
      </c>
      <c r="D2036" s="1" t="str">
        <f ca="1">VLOOKUP(IF(RANDBETWEEN(1,100)&lt;=60, 1, IF(RANDBETWEEN(1,100)&lt;=75, 2, 3)),Datos1!$B$62:$C$64,2,FALSE)</f>
        <v>FMCG</v>
      </c>
      <c r="E2036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36" s="1" t="str">
        <f>VLOOKUP(B2036,Datos1!$F$1:$H$52,2,FALSE)</f>
        <v>Illinois</v>
      </c>
      <c r="G2036" s="8">
        <f t="shared" ca="1" si="254"/>
        <v>178146</v>
      </c>
      <c r="H2036" s="8">
        <f t="shared" ca="1" si="255"/>
        <v>105106.14</v>
      </c>
      <c r="I2036" s="9">
        <f t="shared" ca="1" si="248"/>
        <v>0.59</v>
      </c>
      <c r="J2036" s="1" t="str">
        <f t="shared" si="249"/>
        <v>July</v>
      </c>
      <c r="K2036" s="1">
        <f t="shared" si="250"/>
        <v>7</v>
      </c>
      <c r="L2036" s="1" t="str">
        <f t="shared" si="251"/>
        <v>2024</v>
      </c>
      <c r="M2036" s="1">
        <f t="shared" si="252"/>
        <v>30</v>
      </c>
      <c r="N2036" s="10">
        <f t="shared" si="253"/>
        <v>3</v>
      </c>
    </row>
    <row r="2037" spans="1:14" x14ac:dyDescent="0.25">
      <c r="A2037" s="7">
        <v>45501</v>
      </c>
      <c r="B2037" s="1" t="s">
        <v>30</v>
      </c>
      <c r="C2037" s="1" t="str">
        <f>VLOOKUP(B2037,Datos1!$F$1:$H$52,3,FALSE)</f>
        <v>Medium-sized business</v>
      </c>
      <c r="D2037" s="1" t="str">
        <f ca="1">VLOOKUP(IF(RANDBETWEEN(1,100)&lt;=60, 1, IF(RANDBETWEEN(1,100)&lt;=75, 2, 3)),Datos1!$B$62:$C$64,2,FALSE)</f>
        <v>FMCG</v>
      </c>
      <c r="E2037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37" s="1" t="str">
        <f>VLOOKUP(B2037,Datos1!$F$1:$H$52,2,FALSE)</f>
        <v>Washington</v>
      </c>
      <c r="G2037" s="8">
        <f t="shared" ca="1" si="254"/>
        <v>408415</v>
      </c>
      <c r="H2037" s="8">
        <f t="shared" ca="1" si="255"/>
        <v>196039.19999999998</v>
      </c>
      <c r="I2037" s="9">
        <f t="shared" ca="1" si="248"/>
        <v>0.48</v>
      </c>
      <c r="J2037" s="1" t="str">
        <f t="shared" si="249"/>
        <v>July</v>
      </c>
      <c r="K2037" s="1">
        <f t="shared" si="250"/>
        <v>7</v>
      </c>
      <c r="L2037" s="1" t="str">
        <f t="shared" si="251"/>
        <v>2024</v>
      </c>
      <c r="M2037" s="1">
        <f t="shared" si="252"/>
        <v>30</v>
      </c>
      <c r="N2037" s="10">
        <f t="shared" si="253"/>
        <v>3</v>
      </c>
    </row>
    <row r="2038" spans="1:14" x14ac:dyDescent="0.25">
      <c r="A2038" s="7">
        <v>45502</v>
      </c>
      <c r="B2038" s="1" t="s">
        <v>23</v>
      </c>
      <c r="C2038" s="1" t="str">
        <f>VLOOKUP(B2038,Datos1!$F$1:$H$52,3,FALSE)</f>
        <v>Corporation</v>
      </c>
      <c r="D2038" s="1" t="str">
        <f ca="1">VLOOKUP(IF(RANDBETWEEN(1,100)&lt;=60, 1, IF(RANDBETWEEN(1,100)&lt;=75, 2, 3)),Datos1!$B$62:$C$64,2,FALSE)</f>
        <v>Contract Manufacturing</v>
      </c>
      <c r="E2038" s="1" t="str">
        <f ca="1">VLOOKUP(IF(RANDBETWEEN(1,100)&lt;=70, 1, IF(RANDBETWEEN(1,100)&lt;=70+10, 2, IF(RANDBETWEEN(1,100)&lt;=70+10+10, 3, IF(RANDBETWEEN(1,100)&lt;=70+10+10+10, 4, 5)))),Datos1!$B$66:$C$70,2,FALSE)</f>
        <v>Paid</v>
      </c>
      <c r="F2038" s="1" t="str">
        <f>VLOOKUP(B2038,Datos1!$F$1:$H$52,2,FALSE)</f>
        <v>Nueva Jersey</v>
      </c>
      <c r="G2038" s="8">
        <f t="shared" ca="1" si="254"/>
        <v>1638330</v>
      </c>
      <c r="H2038" s="8">
        <f t="shared" ca="1" si="255"/>
        <v>475115.69999999995</v>
      </c>
      <c r="I2038" s="9">
        <f t="shared" ca="1" si="248"/>
        <v>0.28999999999999998</v>
      </c>
      <c r="J2038" s="1" t="str">
        <f t="shared" si="249"/>
        <v>July</v>
      </c>
      <c r="K2038" s="1">
        <f t="shared" si="250"/>
        <v>7</v>
      </c>
      <c r="L2038" s="1" t="str">
        <f t="shared" si="251"/>
        <v>2024</v>
      </c>
      <c r="M2038" s="1">
        <f t="shared" si="252"/>
        <v>31</v>
      </c>
      <c r="N2038" s="10">
        <f t="shared" si="253"/>
        <v>3</v>
      </c>
    </row>
    <row r="2039" spans="1:14" x14ac:dyDescent="0.25">
      <c r="A2039" s="7">
        <v>45503</v>
      </c>
      <c r="B2039" s="1" t="s">
        <v>33</v>
      </c>
      <c r="C2039" s="1" t="str">
        <f>VLOOKUP(B2039,Datos1!$F$1:$H$52,3,FALSE)</f>
        <v>Corporation</v>
      </c>
      <c r="D2039" s="1" t="str">
        <f ca="1">VLOOKUP(IF(RANDBETWEEN(1,100)&lt;=60, 1, IF(RANDBETWEEN(1,100)&lt;=75, 2, 3)),Datos1!$B$62:$C$64,2,FALSE)</f>
        <v>Industrial cereal products</v>
      </c>
      <c r="E2039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39" s="1" t="str">
        <f>VLOOKUP(B2039,Datos1!$F$1:$H$52,2,FALSE)</f>
        <v>Tennessee</v>
      </c>
      <c r="G2039" s="8">
        <f t="shared" ca="1" si="254"/>
        <v>1129706</v>
      </c>
      <c r="H2039" s="8">
        <f t="shared" ca="1" si="255"/>
        <v>372802.98000000004</v>
      </c>
      <c r="I2039" s="9">
        <f t="shared" ca="1" si="248"/>
        <v>0.33</v>
      </c>
      <c r="J2039" s="1" t="str">
        <f t="shared" si="249"/>
        <v>July</v>
      </c>
      <c r="K2039" s="1">
        <f t="shared" si="250"/>
        <v>7</v>
      </c>
      <c r="L2039" s="1" t="str">
        <f t="shared" si="251"/>
        <v>2024</v>
      </c>
      <c r="M2039" s="1">
        <f t="shared" si="252"/>
        <v>31</v>
      </c>
      <c r="N2039" s="10">
        <f t="shared" si="253"/>
        <v>3</v>
      </c>
    </row>
    <row r="2040" spans="1:14" x14ac:dyDescent="0.25">
      <c r="A2040" s="7">
        <v>45504</v>
      </c>
      <c r="B2040" s="1" t="s">
        <v>53</v>
      </c>
      <c r="C2040" s="1" t="str">
        <f>VLOOKUP(B2040,Datos1!$F$1:$H$52,3,FALSE)</f>
        <v>Medium-sized business</v>
      </c>
      <c r="D2040" s="1" t="str">
        <f ca="1">VLOOKUP(IF(RANDBETWEEN(1,100)&lt;=60, 1, IF(RANDBETWEEN(1,100)&lt;=75, 2, 3)),Datos1!$B$62:$C$64,2,FALSE)</f>
        <v>Contract Manufacturing</v>
      </c>
      <c r="E2040" s="1" t="str">
        <f ca="1">VLOOKUP(IF(RANDBETWEEN(1,100)&lt;=70, 1, IF(RANDBETWEEN(1,100)&lt;=70+10, 2, IF(RANDBETWEEN(1,100)&lt;=70+10+10, 3, IF(RANDBETWEEN(1,100)&lt;=70+10+10+10, 4, 5)))),Datos1!$B$66:$C$70,2,FALSE)</f>
        <v>Paid</v>
      </c>
      <c r="F2040" s="1" t="str">
        <f>VLOOKUP(B2040,Datos1!$F$1:$H$52,2,FALSE)</f>
        <v>Florida</v>
      </c>
      <c r="G2040" s="8">
        <f t="shared" ca="1" si="254"/>
        <v>470893</v>
      </c>
      <c r="H2040" s="8">
        <f t="shared" ca="1" si="255"/>
        <v>145976.82999999999</v>
      </c>
      <c r="I2040" s="9">
        <f t="shared" ca="1" si="248"/>
        <v>0.31</v>
      </c>
      <c r="J2040" s="1" t="str">
        <f t="shared" si="249"/>
        <v>July</v>
      </c>
      <c r="K2040" s="1">
        <f t="shared" si="250"/>
        <v>7</v>
      </c>
      <c r="L2040" s="1" t="str">
        <f t="shared" si="251"/>
        <v>2024</v>
      </c>
      <c r="M2040" s="1">
        <f t="shared" si="252"/>
        <v>31</v>
      </c>
      <c r="N2040" s="10">
        <f t="shared" si="253"/>
        <v>3</v>
      </c>
    </row>
    <row r="2041" spans="1:14" x14ac:dyDescent="0.25">
      <c r="A2041" s="7">
        <v>45505</v>
      </c>
      <c r="B2041" s="1" t="s">
        <v>12</v>
      </c>
      <c r="C2041" s="1" t="str">
        <f>VLOOKUP(B2041,Datos1!$F$1:$H$52,3,FALSE)</f>
        <v>Corporation</v>
      </c>
      <c r="D2041" s="1" t="str">
        <f ca="1">VLOOKUP(IF(RANDBETWEEN(1,100)&lt;=60, 1, IF(RANDBETWEEN(1,100)&lt;=75, 2, 3)),Datos1!$B$62:$C$64,2,FALSE)</f>
        <v>FMCG</v>
      </c>
      <c r="E2041" s="1" t="str">
        <f ca="1">VLOOKUP(IF(RANDBETWEEN(1,100)&lt;=70, 1, IF(RANDBETWEEN(1,100)&lt;=70+10, 2, IF(RANDBETWEEN(1,100)&lt;=70+10+10, 3, IF(RANDBETWEEN(1,100)&lt;=70+10+10+10, 4, 5)))),Datos1!$B$66:$C$70,2,FALSE)</f>
        <v>Overdue</v>
      </c>
      <c r="F2041" s="1" t="str">
        <f>VLOOKUP(B2041,Datos1!$F$1:$H$52,2,FALSE)</f>
        <v>Washington</v>
      </c>
      <c r="G2041" s="8">
        <f t="shared" ca="1" si="254"/>
        <v>1117392</v>
      </c>
      <c r="H2041" s="8">
        <f t="shared" ca="1" si="255"/>
        <v>581043.84</v>
      </c>
      <c r="I2041" s="9">
        <f t="shared" ca="1" si="248"/>
        <v>0.52</v>
      </c>
      <c r="J2041" s="1" t="str">
        <f t="shared" si="249"/>
        <v>August</v>
      </c>
      <c r="K2041" s="1">
        <f t="shared" si="250"/>
        <v>8</v>
      </c>
      <c r="L2041" s="1" t="str">
        <f t="shared" si="251"/>
        <v>2024</v>
      </c>
      <c r="M2041" s="1">
        <f t="shared" si="252"/>
        <v>31</v>
      </c>
      <c r="N2041" s="10">
        <f t="shared" si="253"/>
        <v>3</v>
      </c>
    </row>
    <row r="2042" spans="1:14" x14ac:dyDescent="0.25">
      <c r="A2042" s="7">
        <v>45506</v>
      </c>
      <c r="B2042" s="1" t="s">
        <v>42</v>
      </c>
      <c r="C2042" s="1" t="str">
        <f>VLOOKUP(B2042,Datos1!$F$1:$H$52,3,FALSE)</f>
        <v>Corporation</v>
      </c>
      <c r="D2042" s="1" t="str">
        <f ca="1">VLOOKUP(IF(RANDBETWEEN(1,100)&lt;=60, 1, IF(RANDBETWEEN(1,100)&lt;=75, 2, 3)),Datos1!$B$62:$C$64,2,FALSE)</f>
        <v>FMCG</v>
      </c>
      <c r="E2042" s="1" t="str">
        <f ca="1">VLOOKUP(IF(RANDBETWEEN(1,100)&lt;=70, 1, IF(RANDBETWEEN(1,100)&lt;=70+10, 2, IF(RANDBETWEEN(1,100)&lt;=70+10+10, 3, IF(RANDBETWEEN(1,100)&lt;=70+10+10+10, 4, 5)))),Datos1!$B$66:$C$70,2,FALSE)</f>
        <v>Paid</v>
      </c>
      <c r="F2042" s="1" t="str">
        <f>VLOOKUP(B2042,Datos1!$F$1:$H$52,2,FALSE)</f>
        <v>Wisconsin</v>
      </c>
      <c r="G2042" s="8">
        <f t="shared" ca="1" si="254"/>
        <v>614968</v>
      </c>
      <c r="H2042" s="8">
        <f t="shared" ca="1" si="255"/>
        <v>350531.75999999995</v>
      </c>
      <c r="I2042" s="9">
        <f t="shared" ca="1" si="248"/>
        <v>0.56999999999999995</v>
      </c>
      <c r="J2042" s="1" t="str">
        <f t="shared" si="249"/>
        <v>August</v>
      </c>
      <c r="K2042" s="1">
        <f t="shared" si="250"/>
        <v>8</v>
      </c>
      <c r="L2042" s="1" t="str">
        <f t="shared" si="251"/>
        <v>2024</v>
      </c>
      <c r="M2042" s="1">
        <f t="shared" si="252"/>
        <v>31</v>
      </c>
      <c r="N2042" s="10">
        <f t="shared" si="253"/>
        <v>3</v>
      </c>
    </row>
    <row r="2043" spans="1:14" x14ac:dyDescent="0.25">
      <c r="A2043" s="7">
        <v>45507</v>
      </c>
      <c r="B2043" s="1" t="s">
        <v>27</v>
      </c>
      <c r="C2043" s="1" t="str">
        <f>VLOOKUP(B2043,Datos1!$F$1:$H$52,3,FALSE)</f>
        <v>Corporation</v>
      </c>
      <c r="D2043" s="1" t="str">
        <f ca="1">VLOOKUP(IF(RANDBETWEEN(1,100)&lt;=60, 1, IF(RANDBETWEEN(1,100)&lt;=75, 2, 3)),Datos1!$B$62:$C$64,2,FALSE)</f>
        <v>FMCG</v>
      </c>
      <c r="E2043" s="1" t="str">
        <f ca="1">VLOOKUP(IF(RANDBETWEEN(1,100)&lt;=70, 1, IF(RANDBETWEEN(1,100)&lt;=70+10, 2, IF(RANDBETWEEN(1,100)&lt;=70+10+10, 3, IF(RANDBETWEEN(1,100)&lt;=70+10+10+10, 4, 5)))),Datos1!$B$66:$C$70,2,FALSE)</f>
        <v>Paid</v>
      </c>
      <c r="F2043" s="1" t="str">
        <f>VLOOKUP(B2043,Datos1!$F$1:$H$52,2,FALSE)</f>
        <v>Virginia</v>
      </c>
      <c r="G2043" s="8">
        <f t="shared" ca="1" si="254"/>
        <v>1197247</v>
      </c>
      <c r="H2043" s="8">
        <f t="shared" ca="1" si="255"/>
        <v>742293.14</v>
      </c>
      <c r="I2043" s="9">
        <f t="shared" ca="1" si="248"/>
        <v>0.62</v>
      </c>
      <c r="J2043" s="1" t="str">
        <f t="shared" si="249"/>
        <v>August</v>
      </c>
      <c r="K2043" s="1">
        <f t="shared" si="250"/>
        <v>8</v>
      </c>
      <c r="L2043" s="1" t="str">
        <f t="shared" si="251"/>
        <v>2024</v>
      </c>
      <c r="M2043" s="1">
        <f t="shared" si="252"/>
        <v>31</v>
      </c>
      <c r="N2043" s="10">
        <f t="shared" si="253"/>
        <v>3</v>
      </c>
    </row>
    <row r="2044" spans="1:14" x14ac:dyDescent="0.25">
      <c r="A2044" s="7">
        <v>45508</v>
      </c>
      <c r="B2044" s="1" t="s">
        <v>43</v>
      </c>
      <c r="C2044" s="1" t="str">
        <f>VLOOKUP(B2044,Datos1!$F$1:$H$52,3,FALSE)</f>
        <v>Corporation</v>
      </c>
      <c r="D2044" s="1" t="str">
        <f ca="1">VLOOKUP(IF(RANDBETWEEN(1,100)&lt;=60, 1, IF(RANDBETWEEN(1,100)&lt;=75, 2, 3)),Datos1!$B$62:$C$64,2,FALSE)</f>
        <v>FMCG</v>
      </c>
      <c r="E2044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44" s="1" t="str">
        <f>VLOOKUP(B2044,Datos1!$F$1:$H$52,2,FALSE)</f>
        <v>Massachusetts</v>
      </c>
      <c r="G2044" s="8">
        <f t="shared" ca="1" si="254"/>
        <v>744947</v>
      </c>
      <c r="H2044" s="8">
        <f t="shared" ca="1" si="255"/>
        <v>268180.92</v>
      </c>
      <c r="I2044" s="9">
        <f t="shared" ca="1" si="248"/>
        <v>0.36</v>
      </c>
      <c r="J2044" s="1" t="str">
        <f t="shared" si="249"/>
        <v>August</v>
      </c>
      <c r="K2044" s="1">
        <f t="shared" si="250"/>
        <v>8</v>
      </c>
      <c r="L2044" s="1" t="str">
        <f t="shared" si="251"/>
        <v>2024</v>
      </c>
      <c r="M2044" s="1">
        <f t="shared" si="252"/>
        <v>31</v>
      </c>
      <c r="N2044" s="10">
        <f t="shared" si="253"/>
        <v>3</v>
      </c>
    </row>
    <row r="2045" spans="1:14" x14ac:dyDescent="0.25">
      <c r="A2045" s="7">
        <v>45509</v>
      </c>
      <c r="B2045" s="1" t="s">
        <v>30</v>
      </c>
      <c r="C2045" s="1" t="str">
        <f>VLOOKUP(B2045,Datos1!$F$1:$H$52,3,FALSE)</f>
        <v>Medium-sized business</v>
      </c>
      <c r="D2045" s="1" t="str">
        <f ca="1">VLOOKUP(IF(RANDBETWEEN(1,100)&lt;=60, 1, IF(RANDBETWEEN(1,100)&lt;=75, 2, 3)),Datos1!$B$62:$C$64,2,FALSE)</f>
        <v>FMCG</v>
      </c>
      <c r="E2045" s="1" t="str">
        <f ca="1">VLOOKUP(IF(RANDBETWEEN(1,100)&lt;=70, 1, IF(RANDBETWEEN(1,100)&lt;=70+10, 2, IF(RANDBETWEEN(1,100)&lt;=70+10+10, 3, IF(RANDBETWEEN(1,100)&lt;=70+10+10+10, 4, 5)))),Datos1!$B$66:$C$70,2,FALSE)</f>
        <v>Paid</v>
      </c>
      <c r="F2045" s="1" t="str">
        <f>VLOOKUP(B2045,Datos1!$F$1:$H$52,2,FALSE)</f>
        <v>Washington</v>
      </c>
      <c r="G2045" s="8">
        <f t="shared" ca="1" si="254"/>
        <v>289215</v>
      </c>
      <c r="H2045" s="8">
        <f t="shared" ca="1" si="255"/>
        <v>164852.54999999999</v>
      </c>
      <c r="I2045" s="9">
        <f t="shared" ca="1" si="248"/>
        <v>0.56999999999999995</v>
      </c>
      <c r="J2045" s="1" t="str">
        <f t="shared" si="249"/>
        <v>August</v>
      </c>
      <c r="K2045" s="1">
        <f t="shared" si="250"/>
        <v>8</v>
      </c>
      <c r="L2045" s="1" t="str">
        <f t="shared" si="251"/>
        <v>2024</v>
      </c>
      <c r="M2045" s="1">
        <f t="shared" si="252"/>
        <v>32</v>
      </c>
      <c r="N2045" s="10">
        <f t="shared" si="253"/>
        <v>3</v>
      </c>
    </row>
    <row r="2046" spans="1:14" x14ac:dyDescent="0.25">
      <c r="A2046" s="7">
        <v>45510</v>
      </c>
      <c r="B2046" s="1" t="s">
        <v>27</v>
      </c>
      <c r="C2046" s="1" t="str">
        <f>VLOOKUP(B2046,Datos1!$F$1:$H$52,3,FALSE)</f>
        <v>Corporation</v>
      </c>
      <c r="D2046" s="1" t="str">
        <f ca="1">VLOOKUP(IF(RANDBETWEEN(1,100)&lt;=60, 1, IF(RANDBETWEEN(1,100)&lt;=75, 2, 3)),Datos1!$B$62:$C$64,2,FALSE)</f>
        <v>FMCG</v>
      </c>
      <c r="E2046" s="1" t="str">
        <f ca="1">VLOOKUP(IF(RANDBETWEEN(1,100)&lt;=70, 1, IF(RANDBETWEEN(1,100)&lt;=70+10, 2, IF(RANDBETWEEN(1,100)&lt;=70+10+10, 3, IF(RANDBETWEEN(1,100)&lt;=70+10+10+10, 4, 5)))),Datos1!$B$66:$C$70,2,FALSE)</f>
        <v>Paid</v>
      </c>
      <c r="F2046" s="1" t="str">
        <f>VLOOKUP(B2046,Datos1!$F$1:$H$52,2,FALSE)</f>
        <v>Virginia</v>
      </c>
      <c r="G2046" s="8">
        <f t="shared" ca="1" si="254"/>
        <v>1559657</v>
      </c>
      <c r="H2046" s="8">
        <f t="shared" ca="1" si="255"/>
        <v>811021.64</v>
      </c>
      <c r="I2046" s="9">
        <f t="shared" ca="1" si="248"/>
        <v>0.52</v>
      </c>
      <c r="J2046" s="1" t="str">
        <f t="shared" si="249"/>
        <v>August</v>
      </c>
      <c r="K2046" s="1">
        <f t="shared" si="250"/>
        <v>8</v>
      </c>
      <c r="L2046" s="1" t="str">
        <f t="shared" si="251"/>
        <v>2024</v>
      </c>
      <c r="M2046" s="1">
        <f t="shared" si="252"/>
        <v>32</v>
      </c>
      <c r="N2046" s="10">
        <f t="shared" si="253"/>
        <v>3</v>
      </c>
    </row>
    <row r="2047" spans="1:14" x14ac:dyDescent="0.25">
      <c r="A2047" s="7">
        <v>45511</v>
      </c>
      <c r="B2047" s="1" t="s">
        <v>62</v>
      </c>
      <c r="C2047" s="1" t="str">
        <f>VLOOKUP(B2047,Datos1!$F$1:$H$52,3,FALSE)</f>
        <v>Corporation</v>
      </c>
      <c r="D2047" s="1" t="str">
        <f ca="1">VLOOKUP(IF(RANDBETWEEN(1,100)&lt;=60, 1, IF(RANDBETWEEN(1,100)&lt;=75, 2, 3)),Datos1!$B$62:$C$64,2,FALSE)</f>
        <v>FMCG</v>
      </c>
      <c r="E2047" s="1" t="str">
        <f ca="1">VLOOKUP(IF(RANDBETWEEN(1,100)&lt;=70, 1, IF(RANDBETWEEN(1,100)&lt;=70+10, 2, IF(RANDBETWEEN(1,100)&lt;=70+10+10, 3, IF(RANDBETWEEN(1,100)&lt;=70+10+10+10, 4, 5)))),Datos1!$B$66:$C$70,2,FALSE)</f>
        <v>Paid</v>
      </c>
      <c r="F2047" s="1" t="str">
        <f>VLOOKUP(B2047,Datos1!$F$1:$H$52,2,FALSE)</f>
        <v>Arizona</v>
      </c>
      <c r="G2047" s="8">
        <f t="shared" ca="1" si="254"/>
        <v>1397008</v>
      </c>
      <c r="H2047" s="8">
        <f t="shared" ca="1" si="255"/>
        <v>488952.8</v>
      </c>
      <c r="I2047" s="9">
        <f t="shared" ca="1" si="248"/>
        <v>0.35</v>
      </c>
      <c r="J2047" s="1" t="str">
        <f t="shared" si="249"/>
        <v>August</v>
      </c>
      <c r="K2047" s="1">
        <f t="shared" si="250"/>
        <v>8</v>
      </c>
      <c r="L2047" s="1" t="str">
        <f t="shared" si="251"/>
        <v>2024</v>
      </c>
      <c r="M2047" s="1">
        <f t="shared" si="252"/>
        <v>32</v>
      </c>
      <c r="N2047" s="10">
        <f t="shared" si="253"/>
        <v>3</v>
      </c>
    </row>
    <row r="2048" spans="1:14" x14ac:dyDescent="0.25">
      <c r="A2048" s="7">
        <v>45512</v>
      </c>
      <c r="B2048" s="1" t="s">
        <v>58</v>
      </c>
      <c r="C2048" s="1" t="str">
        <f>VLOOKUP(B2048,Datos1!$F$1:$H$52,3,FALSE)</f>
        <v>Corporation</v>
      </c>
      <c r="D2048" s="1" t="str">
        <f ca="1">VLOOKUP(IF(RANDBETWEEN(1,100)&lt;=60, 1, IF(RANDBETWEEN(1,100)&lt;=75, 2, 3)),Datos1!$B$62:$C$64,2,FALSE)</f>
        <v>Industrial cereal products</v>
      </c>
      <c r="E2048" s="1" t="str">
        <f ca="1">VLOOKUP(IF(RANDBETWEEN(1,100)&lt;=70, 1, IF(RANDBETWEEN(1,100)&lt;=70+10, 2, IF(RANDBETWEEN(1,100)&lt;=70+10+10, 3, IF(RANDBETWEEN(1,100)&lt;=70+10+10+10, 4, 5)))),Datos1!$B$66:$C$70,2,FALSE)</f>
        <v>Paid</v>
      </c>
      <c r="F2048" s="1" t="str">
        <f>VLOOKUP(B2048,Datos1!$F$1:$H$52,2,FALSE)</f>
        <v>Míchigan</v>
      </c>
      <c r="G2048" s="8">
        <f t="shared" ca="1" si="254"/>
        <v>1062207</v>
      </c>
      <c r="H2048" s="8">
        <f t="shared" ca="1" si="255"/>
        <v>223063.47</v>
      </c>
      <c r="I2048" s="9">
        <f t="shared" ca="1" si="248"/>
        <v>0.21</v>
      </c>
      <c r="J2048" s="1" t="str">
        <f t="shared" si="249"/>
        <v>August</v>
      </c>
      <c r="K2048" s="1">
        <f t="shared" si="250"/>
        <v>8</v>
      </c>
      <c r="L2048" s="1" t="str">
        <f t="shared" si="251"/>
        <v>2024</v>
      </c>
      <c r="M2048" s="1">
        <f t="shared" si="252"/>
        <v>32</v>
      </c>
      <c r="N2048" s="10">
        <f t="shared" si="253"/>
        <v>3</v>
      </c>
    </row>
    <row r="2049" spans="1:14" x14ac:dyDescent="0.25">
      <c r="A2049" s="7">
        <v>45513</v>
      </c>
      <c r="B2049" s="1" t="s">
        <v>57</v>
      </c>
      <c r="C2049" s="1" t="str">
        <f>VLOOKUP(B2049,Datos1!$F$1:$H$52,3,FALSE)</f>
        <v>Small business</v>
      </c>
      <c r="D2049" s="1" t="str">
        <f ca="1">VLOOKUP(IF(RANDBETWEEN(1,100)&lt;=60, 1, IF(RANDBETWEEN(1,100)&lt;=75, 2, 3)),Datos1!$B$62:$C$64,2,FALSE)</f>
        <v>FMCG</v>
      </c>
      <c r="E2049" s="1" t="str">
        <f ca="1">VLOOKUP(IF(RANDBETWEEN(1,100)&lt;=70, 1, IF(RANDBETWEEN(1,100)&lt;=70+10, 2, IF(RANDBETWEEN(1,100)&lt;=70+10+10, 3, IF(RANDBETWEEN(1,100)&lt;=70+10+10+10, 4, 5)))),Datos1!$B$66:$C$70,2,FALSE)</f>
        <v>Overdue</v>
      </c>
      <c r="F2049" s="1" t="str">
        <f>VLOOKUP(B2049,Datos1!$F$1:$H$52,2,FALSE)</f>
        <v>Florida</v>
      </c>
      <c r="G2049" s="8">
        <f t="shared" ca="1" si="254"/>
        <v>76178</v>
      </c>
      <c r="H2049" s="8">
        <f t="shared" ca="1" si="255"/>
        <v>49515.700000000004</v>
      </c>
      <c r="I2049" s="9">
        <f t="shared" ca="1" si="248"/>
        <v>0.65</v>
      </c>
      <c r="J2049" s="1" t="str">
        <f t="shared" si="249"/>
        <v>August</v>
      </c>
      <c r="K2049" s="1">
        <f t="shared" si="250"/>
        <v>8</v>
      </c>
      <c r="L2049" s="1" t="str">
        <f t="shared" si="251"/>
        <v>2024</v>
      </c>
      <c r="M2049" s="1">
        <f t="shared" si="252"/>
        <v>32</v>
      </c>
      <c r="N2049" s="10">
        <f t="shared" si="253"/>
        <v>3</v>
      </c>
    </row>
    <row r="2050" spans="1:14" x14ac:dyDescent="0.25">
      <c r="A2050" s="7">
        <v>45514</v>
      </c>
      <c r="B2050" s="1" t="s">
        <v>21</v>
      </c>
      <c r="C2050" s="1" t="str">
        <f>VLOOKUP(B2050,Datos1!$F$1:$H$52,3,FALSE)</f>
        <v>Medium-sized business</v>
      </c>
      <c r="D2050" s="1" t="str">
        <f ca="1">VLOOKUP(IF(RANDBETWEEN(1,100)&lt;=60, 1, IF(RANDBETWEEN(1,100)&lt;=75, 2, 3)),Datos1!$B$62:$C$64,2,FALSE)</f>
        <v>FMCG</v>
      </c>
      <c r="E2050" s="1" t="str">
        <f ca="1">VLOOKUP(IF(RANDBETWEEN(1,100)&lt;=70, 1, IF(RANDBETWEEN(1,100)&lt;=70+10, 2, IF(RANDBETWEEN(1,100)&lt;=70+10+10, 3, IF(RANDBETWEEN(1,100)&lt;=70+10+10+10, 4, 5)))),Datos1!$B$66:$C$70,2,FALSE)</f>
        <v>Paid</v>
      </c>
      <c r="F2050" s="1" t="str">
        <f>VLOOKUP(B2050,Datos1!$F$1:$H$52,2,FALSE)</f>
        <v>Carolina del Norte</v>
      </c>
      <c r="G2050" s="8">
        <f t="shared" ca="1" si="254"/>
        <v>301315</v>
      </c>
      <c r="H2050" s="8">
        <f t="shared" ca="1" si="255"/>
        <v>156683.80000000002</v>
      </c>
      <c r="I2050" s="9">
        <f t="shared" ref="I2050:I2113" ca="1" si="256">IF(D2050="FMCG",(RANDBETWEEN(35,65)/100),IF(D2050="Industrial cereal products",(RANDBETWEEN(15,35)/100),(RANDBETWEEN(20,40)/100)))</f>
        <v>0.52</v>
      </c>
      <c r="J2050" s="1" t="str">
        <f t="shared" ref="J2050:J2113" si="257">IF(TEXT(A2050,"MMMM")="enero","January",IF(TEXT(A2050,"MMMM")="febrero","February",IF(TEXT(A2050,"MMMM")="marzo","March",IF(TEXT(A2050,"MMMM")="abril","April",
IF(TEXT(A2050,"MMMM")="mayo","May",IF(TEXT(A2050,"MMMM")="junio","June",IF(TEXT(A2050,"MMMM")="julio","July",IF(TEXT(A2050,"MMMM")="agosto","August",
IF(TEXT(A2050,"MMMM")="Septiembre","September",IF(TEXT(A2050,"MMMM")="Octubre","October",IF(TEXT(A2050,"MMMM")="noviembre","November","December")))))))))))</f>
        <v>August</v>
      </c>
      <c r="K2050" s="1">
        <f t="shared" ref="K2050:K2113" si="258">MONTH(A2050)</f>
        <v>8</v>
      </c>
      <c r="L2050" s="1" t="str">
        <f t="shared" ref="L2050:L2113" si="259">TEXT(A2050,"AAAA")</f>
        <v>2024</v>
      </c>
      <c r="M2050" s="1">
        <f t="shared" ref="M2050:M2113" si="260">WEEKNUM(A2050,2)</f>
        <v>32</v>
      </c>
      <c r="N2050" s="10">
        <f t="shared" ref="N2050:N2113" si="261">INT((MONTH(A2050)-1)/3)+1</f>
        <v>3</v>
      </c>
    </row>
    <row r="2051" spans="1:14" x14ac:dyDescent="0.25">
      <c r="A2051" s="7">
        <v>45515</v>
      </c>
      <c r="B2051" s="1" t="s">
        <v>26</v>
      </c>
      <c r="C2051" s="1" t="str">
        <f>VLOOKUP(B2051,Datos1!$F$1:$H$52,3,FALSE)</f>
        <v>Corporation</v>
      </c>
      <c r="D2051" s="1" t="str">
        <f ca="1">VLOOKUP(IF(RANDBETWEEN(1,100)&lt;=60, 1, IF(RANDBETWEEN(1,100)&lt;=75, 2, 3)),Datos1!$B$62:$C$64,2,FALSE)</f>
        <v>Contract Manufacturing</v>
      </c>
      <c r="E2051" s="1" t="str">
        <f ca="1">VLOOKUP(IF(RANDBETWEEN(1,100)&lt;=70, 1, IF(RANDBETWEEN(1,100)&lt;=70+10, 2, IF(RANDBETWEEN(1,100)&lt;=70+10+10, 3, IF(RANDBETWEEN(1,100)&lt;=70+10+10+10, 4, 5)))),Datos1!$B$66:$C$70,2,FALSE)</f>
        <v>Paid</v>
      </c>
      <c r="F2051" s="1" t="str">
        <f>VLOOKUP(B2051,Datos1!$F$1:$H$52,2,FALSE)</f>
        <v>Nueva Jersey</v>
      </c>
      <c r="G2051" s="8">
        <f t="shared" ref="G2051:G2114" ca="1" si="262">IF(C2051="Small business",RANDBETWEEN(70000,250000),IF(C2051="Medium-sized business",RANDBETWEEN(250000,500000),RANDBETWEEN(500000,1800000)))</f>
        <v>1767316</v>
      </c>
      <c r="H2051" s="8">
        <f t="shared" ref="H2051:H2114" ca="1" si="263">G2051*I2051</f>
        <v>424155.83999999997</v>
      </c>
      <c r="I2051" s="9">
        <f t="shared" ca="1" si="256"/>
        <v>0.24</v>
      </c>
      <c r="J2051" s="1" t="str">
        <f t="shared" si="257"/>
        <v>August</v>
      </c>
      <c r="K2051" s="1">
        <f t="shared" si="258"/>
        <v>8</v>
      </c>
      <c r="L2051" s="1" t="str">
        <f t="shared" si="259"/>
        <v>2024</v>
      </c>
      <c r="M2051" s="1">
        <f t="shared" si="260"/>
        <v>32</v>
      </c>
      <c r="N2051" s="10">
        <f t="shared" si="261"/>
        <v>3</v>
      </c>
    </row>
    <row r="2052" spans="1:14" x14ac:dyDescent="0.25">
      <c r="A2052" s="7">
        <v>45516</v>
      </c>
      <c r="B2052" s="1" t="s">
        <v>52</v>
      </c>
      <c r="C2052" s="1" t="str">
        <f>VLOOKUP(B2052,Datos1!$F$1:$H$52,3,FALSE)</f>
        <v>Corporation</v>
      </c>
      <c r="D2052" s="1" t="str">
        <f ca="1">VLOOKUP(IF(RANDBETWEEN(1,100)&lt;=60, 1, IF(RANDBETWEEN(1,100)&lt;=75, 2, 3)),Datos1!$B$62:$C$64,2,FALSE)</f>
        <v>Contract Manufacturing</v>
      </c>
      <c r="E2052" s="1" t="str">
        <f ca="1">VLOOKUP(IF(RANDBETWEEN(1,100)&lt;=70, 1, IF(RANDBETWEEN(1,100)&lt;=70+10, 2, IF(RANDBETWEEN(1,100)&lt;=70+10+10, 3, IF(RANDBETWEEN(1,100)&lt;=70+10+10+10, 4, 5)))),Datos1!$B$66:$C$70,2,FALSE)</f>
        <v>Paid</v>
      </c>
      <c r="F2052" s="1" t="str">
        <f>VLOOKUP(B2052,Datos1!$F$1:$H$52,2,FALSE)</f>
        <v>Texas</v>
      </c>
      <c r="G2052" s="8">
        <f t="shared" ca="1" si="262"/>
        <v>1686230</v>
      </c>
      <c r="H2052" s="8">
        <f t="shared" ca="1" si="263"/>
        <v>354108.3</v>
      </c>
      <c r="I2052" s="9">
        <f t="shared" ca="1" si="256"/>
        <v>0.21</v>
      </c>
      <c r="J2052" s="1" t="str">
        <f t="shared" si="257"/>
        <v>August</v>
      </c>
      <c r="K2052" s="1">
        <f t="shared" si="258"/>
        <v>8</v>
      </c>
      <c r="L2052" s="1" t="str">
        <f t="shared" si="259"/>
        <v>2024</v>
      </c>
      <c r="M2052" s="1">
        <f t="shared" si="260"/>
        <v>33</v>
      </c>
      <c r="N2052" s="10">
        <f t="shared" si="261"/>
        <v>3</v>
      </c>
    </row>
    <row r="2053" spans="1:14" x14ac:dyDescent="0.25">
      <c r="A2053" s="7">
        <v>45517</v>
      </c>
      <c r="B2053" s="1" t="s">
        <v>30</v>
      </c>
      <c r="C2053" s="1" t="str">
        <f>VLOOKUP(B2053,Datos1!$F$1:$H$52,3,FALSE)</f>
        <v>Medium-sized business</v>
      </c>
      <c r="D2053" s="1" t="str">
        <f ca="1">VLOOKUP(IF(RANDBETWEEN(1,100)&lt;=60, 1, IF(RANDBETWEEN(1,100)&lt;=75, 2, 3)),Datos1!$B$62:$C$64,2,FALSE)</f>
        <v>Contract Manufacturing</v>
      </c>
      <c r="E2053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53" s="1" t="str">
        <f>VLOOKUP(B2053,Datos1!$F$1:$H$52,2,FALSE)</f>
        <v>Washington</v>
      </c>
      <c r="G2053" s="8">
        <f t="shared" ca="1" si="262"/>
        <v>315016</v>
      </c>
      <c r="H2053" s="8">
        <f t="shared" ca="1" si="263"/>
        <v>103955.28</v>
      </c>
      <c r="I2053" s="9">
        <f t="shared" ca="1" si="256"/>
        <v>0.33</v>
      </c>
      <c r="J2053" s="1" t="str">
        <f t="shared" si="257"/>
        <v>August</v>
      </c>
      <c r="K2053" s="1">
        <f t="shared" si="258"/>
        <v>8</v>
      </c>
      <c r="L2053" s="1" t="str">
        <f t="shared" si="259"/>
        <v>2024</v>
      </c>
      <c r="M2053" s="1">
        <f t="shared" si="260"/>
        <v>33</v>
      </c>
      <c r="N2053" s="10">
        <f t="shared" si="261"/>
        <v>3</v>
      </c>
    </row>
    <row r="2054" spans="1:14" x14ac:dyDescent="0.25">
      <c r="A2054" s="7">
        <v>45518</v>
      </c>
      <c r="B2054" s="1" t="s">
        <v>12</v>
      </c>
      <c r="C2054" s="1" t="str">
        <f>VLOOKUP(B2054,Datos1!$F$1:$H$52,3,FALSE)</f>
        <v>Corporation</v>
      </c>
      <c r="D2054" s="1" t="str">
        <f ca="1">VLOOKUP(IF(RANDBETWEEN(1,100)&lt;=60, 1, IF(RANDBETWEEN(1,100)&lt;=75, 2, 3)),Datos1!$B$62:$C$64,2,FALSE)</f>
        <v>FMCG</v>
      </c>
      <c r="E2054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54" s="1" t="str">
        <f>VLOOKUP(B2054,Datos1!$F$1:$H$52,2,FALSE)</f>
        <v>Washington</v>
      </c>
      <c r="G2054" s="8">
        <f t="shared" ca="1" si="262"/>
        <v>1652767</v>
      </c>
      <c r="H2054" s="8">
        <f t="shared" ca="1" si="263"/>
        <v>611523.79</v>
      </c>
      <c r="I2054" s="9">
        <f t="shared" ca="1" si="256"/>
        <v>0.37</v>
      </c>
      <c r="J2054" s="1" t="str">
        <f t="shared" si="257"/>
        <v>August</v>
      </c>
      <c r="K2054" s="1">
        <f t="shared" si="258"/>
        <v>8</v>
      </c>
      <c r="L2054" s="1" t="str">
        <f t="shared" si="259"/>
        <v>2024</v>
      </c>
      <c r="M2054" s="1">
        <f t="shared" si="260"/>
        <v>33</v>
      </c>
      <c r="N2054" s="10">
        <f t="shared" si="261"/>
        <v>3</v>
      </c>
    </row>
    <row r="2055" spans="1:14" x14ac:dyDescent="0.25">
      <c r="A2055" s="7">
        <v>45519</v>
      </c>
      <c r="B2055" s="1" t="s">
        <v>45</v>
      </c>
      <c r="C2055" s="1" t="str">
        <f>VLOOKUP(B2055,Datos1!$F$1:$H$52,3,FALSE)</f>
        <v>Small business</v>
      </c>
      <c r="D2055" s="1" t="str">
        <f ca="1">VLOOKUP(IF(RANDBETWEEN(1,100)&lt;=60, 1, IF(RANDBETWEEN(1,100)&lt;=75, 2, 3)),Datos1!$B$62:$C$64,2,FALSE)</f>
        <v>Contract Manufacturing</v>
      </c>
      <c r="E2055" s="1" t="str">
        <f ca="1">VLOOKUP(IF(RANDBETWEEN(1,100)&lt;=70, 1, IF(RANDBETWEEN(1,100)&lt;=70+10, 2, IF(RANDBETWEEN(1,100)&lt;=70+10+10, 3, IF(RANDBETWEEN(1,100)&lt;=70+10+10+10, 4, 5)))),Datos1!$B$66:$C$70,2,FALSE)</f>
        <v>Paid</v>
      </c>
      <c r="F2055" s="1" t="str">
        <f>VLOOKUP(B2055,Datos1!$F$1:$H$52,2,FALSE)</f>
        <v>Massachusetts</v>
      </c>
      <c r="G2055" s="8">
        <f t="shared" ca="1" si="262"/>
        <v>231310</v>
      </c>
      <c r="H2055" s="8">
        <f t="shared" ca="1" si="263"/>
        <v>60140.6</v>
      </c>
      <c r="I2055" s="9">
        <f t="shared" ca="1" si="256"/>
        <v>0.26</v>
      </c>
      <c r="J2055" s="1" t="str">
        <f t="shared" si="257"/>
        <v>August</v>
      </c>
      <c r="K2055" s="1">
        <f t="shared" si="258"/>
        <v>8</v>
      </c>
      <c r="L2055" s="1" t="str">
        <f t="shared" si="259"/>
        <v>2024</v>
      </c>
      <c r="M2055" s="1">
        <f t="shared" si="260"/>
        <v>33</v>
      </c>
      <c r="N2055" s="10">
        <f t="shared" si="261"/>
        <v>3</v>
      </c>
    </row>
    <row r="2056" spans="1:14" x14ac:dyDescent="0.25">
      <c r="A2056" s="7">
        <v>45520</v>
      </c>
      <c r="B2056" s="1" t="s">
        <v>20</v>
      </c>
      <c r="C2056" s="1" t="str">
        <f>VLOOKUP(B2056,Datos1!$F$1:$H$52,3,FALSE)</f>
        <v>Corporation</v>
      </c>
      <c r="D2056" s="1" t="str">
        <f ca="1">VLOOKUP(IF(RANDBETWEEN(1,100)&lt;=60, 1, IF(RANDBETWEEN(1,100)&lt;=75, 2, 3)),Datos1!$B$62:$C$64,2,FALSE)</f>
        <v>FMCG</v>
      </c>
      <c r="E2056" s="1" t="str">
        <f ca="1">VLOOKUP(IF(RANDBETWEEN(1,100)&lt;=70, 1, IF(RANDBETWEEN(1,100)&lt;=70+10, 2, IF(RANDBETWEEN(1,100)&lt;=70+10+10, 3, IF(RANDBETWEEN(1,100)&lt;=70+10+10+10, 4, 5)))),Datos1!$B$66:$C$70,2,FALSE)</f>
        <v>Paid</v>
      </c>
      <c r="F2056" s="1" t="str">
        <f>VLOOKUP(B2056,Datos1!$F$1:$H$52,2,FALSE)</f>
        <v>Georgia</v>
      </c>
      <c r="G2056" s="8">
        <f t="shared" ca="1" si="262"/>
        <v>1463213</v>
      </c>
      <c r="H2056" s="8">
        <f t="shared" ca="1" si="263"/>
        <v>570653.07000000007</v>
      </c>
      <c r="I2056" s="9">
        <f t="shared" ca="1" si="256"/>
        <v>0.39</v>
      </c>
      <c r="J2056" s="1" t="str">
        <f t="shared" si="257"/>
        <v>August</v>
      </c>
      <c r="K2056" s="1">
        <f t="shared" si="258"/>
        <v>8</v>
      </c>
      <c r="L2056" s="1" t="str">
        <f t="shared" si="259"/>
        <v>2024</v>
      </c>
      <c r="M2056" s="1">
        <f t="shared" si="260"/>
        <v>33</v>
      </c>
      <c r="N2056" s="10">
        <f t="shared" si="261"/>
        <v>3</v>
      </c>
    </row>
    <row r="2057" spans="1:14" x14ac:dyDescent="0.25">
      <c r="A2057" s="7">
        <v>45521</v>
      </c>
      <c r="B2057" s="1" t="s">
        <v>42</v>
      </c>
      <c r="C2057" s="1" t="str">
        <f>VLOOKUP(B2057,Datos1!$F$1:$H$52,3,FALSE)</f>
        <v>Corporation</v>
      </c>
      <c r="D2057" s="1" t="str">
        <f ca="1">VLOOKUP(IF(RANDBETWEEN(1,100)&lt;=60, 1, IF(RANDBETWEEN(1,100)&lt;=75, 2, 3)),Datos1!$B$62:$C$64,2,FALSE)</f>
        <v>Contract Manufacturing</v>
      </c>
      <c r="E2057" s="1" t="str">
        <f ca="1">VLOOKUP(IF(RANDBETWEEN(1,100)&lt;=70, 1, IF(RANDBETWEEN(1,100)&lt;=70+10, 2, IF(RANDBETWEEN(1,100)&lt;=70+10+10, 3, IF(RANDBETWEEN(1,100)&lt;=70+10+10+10, 4, 5)))),Datos1!$B$66:$C$70,2,FALSE)</f>
        <v>Paid</v>
      </c>
      <c r="F2057" s="1" t="str">
        <f>VLOOKUP(B2057,Datos1!$F$1:$H$52,2,FALSE)</f>
        <v>Wisconsin</v>
      </c>
      <c r="G2057" s="8">
        <f t="shared" ca="1" si="262"/>
        <v>1347097</v>
      </c>
      <c r="H2057" s="8">
        <f t="shared" ca="1" si="263"/>
        <v>269419.40000000002</v>
      </c>
      <c r="I2057" s="9">
        <f t="shared" ca="1" si="256"/>
        <v>0.2</v>
      </c>
      <c r="J2057" s="1" t="str">
        <f t="shared" si="257"/>
        <v>August</v>
      </c>
      <c r="K2057" s="1">
        <f t="shared" si="258"/>
        <v>8</v>
      </c>
      <c r="L2057" s="1" t="str">
        <f t="shared" si="259"/>
        <v>2024</v>
      </c>
      <c r="M2057" s="1">
        <f t="shared" si="260"/>
        <v>33</v>
      </c>
      <c r="N2057" s="10">
        <f t="shared" si="261"/>
        <v>3</v>
      </c>
    </row>
    <row r="2058" spans="1:14" x14ac:dyDescent="0.25">
      <c r="A2058" s="7">
        <v>45522</v>
      </c>
      <c r="B2058" s="1" t="s">
        <v>16</v>
      </c>
      <c r="C2058" s="1" t="str">
        <f>VLOOKUP(B2058,Datos1!$F$1:$H$52,3,FALSE)</f>
        <v>Small business</v>
      </c>
      <c r="D2058" s="1" t="str">
        <f ca="1">VLOOKUP(IF(RANDBETWEEN(1,100)&lt;=60, 1, IF(RANDBETWEEN(1,100)&lt;=75, 2, 3)),Datos1!$B$62:$C$64,2,FALSE)</f>
        <v>Contract Manufacturing</v>
      </c>
      <c r="E2058" s="1" t="str">
        <f ca="1">VLOOKUP(IF(RANDBETWEEN(1,100)&lt;=70, 1, IF(RANDBETWEEN(1,100)&lt;=70+10, 2, IF(RANDBETWEEN(1,100)&lt;=70+10+10, 3, IF(RANDBETWEEN(1,100)&lt;=70+10+10+10, 4, 5)))),Datos1!$B$66:$C$70,2,FALSE)</f>
        <v>Paid</v>
      </c>
      <c r="F2058" s="1" t="str">
        <f>VLOOKUP(B2058,Datos1!$F$1:$H$52,2,FALSE)</f>
        <v>Nueva Jersey</v>
      </c>
      <c r="G2058" s="8">
        <f t="shared" ca="1" si="262"/>
        <v>87758</v>
      </c>
      <c r="H2058" s="8">
        <f t="shared" ca="1" si="263"/>
        <v>28082.560000000001</v>
      </c>
      <c r="I2058" s="9">
        <f t="shared" ca="1" si="256"/>
        <v>0.32</v>
      </c>
      <c r="J2058" s="1" t="str">
        <f t="shared" si="257"/>
        <v>August</v>
      </c>
      <c r="K2058" s="1">
        <f t="shared" si="258"/>
        <v>8</v>
      </c>
      <c r="L2058" s="1" t="str">
        <f t="shared" si="259"/>
        <v>2024</v>
      </c>
      <c r="M2058" s="1">
        <f t="shared" si="260"/>
        <v>33</v>
      </c>
      <c r="N2058" s="10">
        <f t="shared" si="261"/>
        <v>3</v>
      </c>
    </row>
    <row r="2059" spans="1:14" x14ac:dyDescent="0.25">
      <c r="A2059" s="7">
        <v>45523</v>
      </c>
      <c r="B2059" s="1" t="s">
        <v>21</v>
      </c>
      <c r="C2059" s="1" t="str">
        <f>VLOOKUP(B2059,Datos1!$F$1:$H$52,3,FALSE)</f>
        <v>Medium-sized business</v>
      </c>
      <c r="D2059" s="1" t="str">
        <f ca="1">VLOOKUP(IF(RANDBETWEEN(1,100)&lt;=60, 1, IF(RANDBETWEEN(1,100)&lt;=75, 2, 3)),Datos1!$B$62:$C$64,2,FALSE)</f>
        <v>Industrial cereal products</v>
      </c>
      <c r="E2059" s="1" t="str">
        <f ca="1">VLOOKUP(IF(RANDBETWEEN(1,100)&lt;=70, 1, IF(RANDBETWEEN(1,100)&lt;=70+10, 2, IF(RANDBETWEEN(1,100)&lt;=70+10+10, 3, IF(RANDBETWEEN(1,100)&lt;=70+10+10+10, 4, 5)))),Datos1!$B$66:$C$70,2,FALSE)</f>
        <v>Paid</v>
      </c>
      <c r="F2059" s="1" t="str">
        <f>VLOOKUP(B2059,Datos1!$F$1:$H$52,2,FALSE)</f>
        <v>Carolina del Norte</v>
      </c>
      <c r="G2059" s="8">
        <f t="shared" ca="1" si="262"/>
        <v>463496</v>
      </c>
      <c r="H2059" s="8">
        <f t="shared" ca="1" si="263"/>
        <v>120508.96</v>
      </c>
      <c r="I2059" s="9">
        <f t="shared" ca="1" si="256"/>
        <v>0.26</v>
      </c>
      <c r="J2059" s="1" t="str">
        <f t="shared" si="257"/>
        <v>August</v>
      </c>
      <c r="K2059" s="1">
        <f t="shared" si="258"/>
        <v>8</v>
      </c>
      <c r="L2059" s="1" t="str">
        <f t="shared" si="259"/>
        <v>2024</v>
      </c>
      <c r="M2059" s="1">
        <f t="shared" si="260"/>
        <v>34</v>
      </c>
      <c r="N2059" s="10">
        <f t="shared" si="261"/>
        <v>3</v>
      </c>
    </row>
    <row r="2060" spans="1:14" x14ac:dyDescent="0.25">
      <c r="A2060" s="7">
        <v>45524</v>
      </c>
      <c r="B2060" s="1" t="s">
        <v>6</v>
      </c>
      <c r="C2060" s="1" t="str">
        <f>VLOOKUP(B2060,Datos1!$F$1:$H$52,3,FALSE)</f>
        <v>Corporation</v>
      </c>
      <c r="D2060" s="1" t="str">
        <f ca="1">VLOOKUP(IF(RANDBETWEEN(1,100)&lt;=60, 1, IF(RANDBETWEEN(1,100)&lt;=75, 2, 3)),Datos1!$B$62:$C$64,2,FALSE)</f>
        <v>FMCG</v>
      </c>
      <c r="E2060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60" s="1" t="str">
        <f>VLOOKUP(B2060,Datos1!$F$1:$H$52,2,FALSE)</f>
        <v>Washington</v>
      </c>
      <c r="G2060" s="8">
        <f t="shared" ca="1" si="262"/>
        <v>934148</v>
      </c>
      <c r="H2060" s="8">
        <f t="shared" ca="1" si="263"/>
        <v>551147.31999999995</v>
      </c>
      <c r="I2060" s="9">
        <f t="shared" ca="1" si="256"/>
        <v>0.59</v>
      </c>
      <c r="J2060" s="1" t="str">
        <f t="shared" si="257"/>
        <v>August</v>
      </c>
      <c r="K2060" s="1">
        <f t="shared" si="258"/>
        <v>8</v>
      </c>
      <c r="L2060" s="1" t="str">
        <f t="shared" si="259"/>
        <v>2024</v>
      </c>
      <c r="M2060" s="1">
        <f t="shared" si="260"/>
        <v>34</v>
      </c>
      <c r="N2060" s="10">
        <f t="shared" si="261"/>
        <v>3</v>
      </c>
    </row>
    <row r="2061" spans="1:14" x14ac:dyDescent="0.25">
      <c r="A2061" s="7">
        <v>45525</v>
      </c>
      <c r="B2061" s="1" t="s">
        <v>60</v>
      </c>
      <c r="C2061" s="1" t="str">
        <f>VLOOKUP(B2061,Datos1!$F$1:$H$52,3,FALSE)</f>
        <v>Medium-sized business</v>
      </c>
      <c r="D2061" s="1" t="str">
        <f ca="1">VLOOKUP(IF(RANDBETWEEN(1,100)&lt;=60, 1, IF(RANDBETWEEN(1,100)&lt;=75, 2, 3)),Datos1!$B$62:$C$64,2,FALSE)</f>
        <v>FMCG</v>
      </c>
      <c r="E2061" s="1" t="str">
        <f ca="1">VLOOKUP(IF(RANDBETWEEN(1,100)&lt;=70, 1, IF(RANDBETWEEN(1,100)&lt;=70+10, 2, IF(RANDBETWEEN(1,100)&lt;=70+10+10, 3, IF(RANDBETWEEN(1,100)&lt;=70+10+10+10, 4, 5)))),Datos1!$B$66:$C$70,2,FALSE)</f>
        <v>Paid</v>
      </c>
      <c r="F2061" s="1" t="str">
        <f>VLOOKUP(B2061,Datos1!$F$1:$H$52,2,FALSE)</f>
        <v>Virginia</v>
      </c>
      <c r="G2061" s="8">
        <f t="shared" ca="1" si="262"/>
        <v>303676</v>
      </c>
      <c r="H2061" s="8">
        <f t="shared" ca="1" si="263"/>
        <v>163985.04</v>
      </c>
      <c r="I2061" s="9">
        <f t="shared" ca="1" si="256"/>
        <v>0.54</v>
      </c>
      <c r="J2061" s="1" t="str">
        <f t="shared" si="257"/>
        <v>August</v>
      </c>
      <c r="K2061" s="1">
        <f t="shared" si="258"/>
        <v>8</v>
      </c>
      <c r="L2061" s="1" t="str">
        <f t="shared" si="259"/>
        <v>2024</v>
      </c>
      <c r="M2061" s="1">
        <f t="shared" si="260"/>
        <v>34</v>
      </c>
      <c r="N2061" s="10">
        <f t="shared" si="261"/>
        <v>3</v>
      </c>
    </row>
    <row r="2062" spans="1:14" x14ac:dyDescent="0.25">
      <c r="A2062" s="7">
        <v>45526</v>
      </c>
      <c r="B2062" s="1" t="s">
        <v>30</v>
      </c>
      <c r="C2062" s="1" t="str">
        <f>VLOOKUP(B2062,Datos1!$F$1:$H$52,3,FALSE)</f>
        <v>Medium-sized business</v>
      </c>
      <c r="D2062" s="1" t="str">
        <f ca="1">VLOOKUP(IF(RANDBETWEEN(1,100)&lt;=60, 1, IF(RANDBETWEEN(1,100)&lt;=75, 2, 3)),Datos1!$B$62:$C$64,2,FALSE)</f>
        <v>Contract Manufacturing</v>
      </c>
      <c r="E2062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62" s="1" t="str">
        <f>VLOOKUP(B2062,Datos1!$F$1:$H$52,2,FALSE)</f>
        <v>Washington</v>
      </c>
      <c r="G2062" s="8">
        <f t="shared" ca="1" si="262"/>
        <v>404967</v>
      </c>
      <c r="H2062" s="8">
        <f t="shared" ca="1" si="263"/>
        <v>80993.400000000009</v>
      </c>
      <c r="I2062" s="9">
        <f t="shared" ca="1" si="256"/>
        <v>0.2</v>
      </c>
      <c r="J2062" s="1" t="str">
        <f t="shared" si="257"/>
        <v>August</v>
      </c>
      <c r="K2062" s="1">
        <f t="shared" si="258"/>
        <v>8</v>
      </c>
      <c r="L2062" s="1" t="str">
        <f t="shared" si="259"/>
        <v>2024</v>
      </c>
      <c r="M2062" s="1">
        <f t="shared" si="260"/>
        <v>34</v>
      </c>
      <c r="N2062" s="10">
        <f t="shared" si="261"/>
        <v>3</v>
      </c>
    </row>
    <row r="2063" spans="1:14" x14ac:dyDescent="0.25">
      <c r="A2063" s="7">
        <v>45527</v>
      </c>
      <c r="B2063" s="1" t="s">
        <v>35</v>
      </c>
      <c r="C2063" s="1" t="str">
        <f>VLOOKUP(B2063,Datos1!$F$1:$H$52,3,FALSE)</f>
        <v>Medium-sized business</v>
      </c>
      <c r="D2063" s="1" t="str">
        <f ca="1">VLOOKUP(IF(RANDBETWEEN(1,100)&lt;=60, 1, IF(RANDBETWEEN(1,100)&lt;=75, 2, 3)),Datos1!$B$62:$C$64,2,FALSE)</f>
        <v>Industrial cereal products</v>
      </c>
      <c r="E2063" s="1" t="str">
        <f ca="1">VLOOKUP(IF(RANDBETWEEN(1,100)&lt;=70, 1, IF(RANDBETWEEN(1,100)&lt;=70+10, 2, IF(RANDBETWEEN(1,100)&lt;=70+10+10, 3, IF(RANDBETWEEN(1,100)&lt;=70+10+10+10, 4, 5)))),Datos1!$B$66:$C$70,2,FALSE)</f>
        <v>Paid</v>
      </c>
      <c r="F2063" s="1" t="str">
        <f>VLOOKUP(B2063,Datos1!$F$1:$H$52,2,FALSE)</f>
        <v>Ohio</v>
      </c>
      <c r="G2063" s="8">
        <f t="shared" ca="1" si="262"/>
        <v>448437</v>
      </c>
      <c r="H2063" s="8">
        <f t="shared" ca="1" si="263"/>
        <v>94171.76999999999</v>
      </c>
      <c r="I2063" s="9">
        <f t="shared" ca="1" si="256"/>
        <v>0.21</v>
      </c>
      <c r="J2063" s="1" t="str">
        <f t="shared" si="257"/>
        <v>August</v>
      </c>
      <c r="K2063" s="1">
        <f t="shared" si="258"/>
        <v>8</v>
      </c>
      <c r="L2063" s="1" t="str">
        <f t="shared" si="259"/>
        <v>2024</v>
      </c>
      <c r="M2063" s="1">
        <f t="shared" si="260"/>
        <v>34</v>
      </c>
      <c r="N2063" s="10">
        <f t="shared" si="261"/>
        <v>3</v>
      </c>
    </row>
    <row r="2064" spans="1:14" x14ac:dyDescent="0.25">
      <c r="A2064" s="7">
        <v>45528</v>
      </c>
      <c r="B2064" s="1" t="s">
        <v>48</v>
      </c>
      <c r="C2064" s="1" t="str">
        <f>VLOOKUP(B2064,Datos1!$F$1:$H$52,3,FALSE)</f>
        <v>Corporation</v>
      </c>
      <c r="D2064" s="1" t="str">
        <f ca="1">VLOOKUP(IF(RANDBETWEEN(1,100)&lt;=60, 1, IF(RANDBETWEEN(1,100)&lt;=75, 2, 3)),Datos1!$B$62:$C$64,2,FALSE)</f>
        <v>FMCG</v>
      </c>
      <c r="E2064" s="1" t="str">
        <f ca="1">VLOOKUP(IF(RANDBETWEEN(1,100)&lt;=70, 1, IF(RANDBETWEEN(1,100)&lt;=70+10, 2, IF(RANDBETWEEN(1,100)&lt;=70+10+10, 3, IF(RANDBETWEEN(1,100)&lt;=70+10+10+10, 4, 5)))),Datos1!$B$66:$C$70,2,FALSE)</f>
        <v>Paid</v>
      </c>
      <c r="F2064" s="1" t="str">
        <f>VLOOKUP(B2064,Datos1!$F$1:$H$52,2,FALSE)</f>
        <v>California</v>
      </c>
      <c r="G2064" s="8">
        <f t="shared" ca="1" si="262"/>
        <v>1642163</v>
      </c>
      <c r="H2064" s="8">
        <f t="shared" ca="1" si="263"/>
        <v>591178.67999999993</v>
      </c>
      <c r="I2064" s="9">
        <f t="shared" ca="1" si="256"/>
        <v>0.36</v>
      </c>
      <c r="J2064" s="1" t="str">
        <f t="shared" si="257"/>
        <v>August</v>
      </c>
      <c r="K2064" s="1">
        <f t="shared" si="258"/>
        <v>8</v>
      </c>
      <c r="L2064" s="1" t="str">
        <f t="shared" si="259"/>
        <v>2024</v>
      </c>
      <c r="M2064" s="1">
        <f t="shared" si="260"/>
        <v>34</v>
      </c>
      <c r="N2064" s="10">
        <f t="shared" si="261"/>
        <v>3</v>
      </c>
    </row>
    <row r="2065" spans="1:14" x14ac:dyDescent="0.25">
      <c r="A2065" s="7">
        <v>45529</v>
      </c>
      <c r="B2065" s="1" t="s">
        <v>53</v>
      </c>
      <c r="C2065" s="1" t="str">
        <f>VLOOKUP(B2065,Datos1!$F$1:$H$52,3,FALSE)</f>
        <v>Medium-sized business</v>
      </c>
      <c r="D2065" s="1" t="str">
        <f ca="1">VLOOKUP(IF(RANDBETWEEN(1,100)&lt;=60, 1, IF(RANDBETWEEN(1,100)&lt;=75, 2, 3)),Datos1!$B$62:$C$64,2,FALSE)</f>
        <v>FMCG</v>
      </c>
      <c r="E206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65" s="1" t="str">
        <f>VLOOKUP(B2065,Datos1!$F$1:$H$52,2,FALSE)</f>
        <v>Florida</v>
      </c>
      <c r="G2065" s="8">
        <f t="shared" ca="1" si="262"/>
        <v>273029</v>
      </c>
      <c r="H2065" s="8">
        <f t="shared" ca="1" si="263"/>
        <v>133784.21</v>
      </c>
      <c r="I2065" s="9">
        <f t="shared" ca="1" si="256"/>
        <v>0.49</v>
      </c>
      <c r="J2065" s="1" t="str">
        <f t="shared" si="257"/>
        <v>August</v>
      </c>
      <c r="K2065" s="1">
        <f t="shared" si="258"/>
        <v>8</v>
      </c>
      <c r="L2065" s="1" t="str">
        <f t="shared" si="259"/>
        <v>2024</v>
      </c>
      <c r="M2065" s="1">
        <f t="shared" si="260"/>
        <v>34</v>
      </c>
      <c r="N2065" s="10">
        <f t="shared" si="261"/>
        <v>3</v>
      </c>
    </row>
    <row r="2066" spans="1:14" x14ac:dyDescent="0.25">
      <c r="A2066" s="7">
        <v>45530</v>
      </c>
      <c r="B2066" s="1" t="s">
        <v>42</v>
      </c>
      <c r="C2066" s="1" t="str">
        <f>VLOOKUP(B2066,Datos1!$F$1:$H$52,3,FALSE)</f>
        <v>Corporation</v>
      </c>
      <c r="D2066" s="1" t="str">
        <f ca="1">VLOOKUP(IF(RANDBETWEEN(1,100)&lt;=60, 1, IF(RANDBETWEEN(1,100)&lt;=75, 2, 3)),Datos1!$B$62:$C$64,2,FALSE)</f>
        <v>FMCG</v>
      </c>
      <c r="E2066" s="1" t="str">
        <f ca="1">VLOOKUP(IF(RANDBETWEEN(1,100)&lt;=70, 1, IF(RANDBETWEEN(1,100)&lt;=70+10, 2, IF(RANDBETWEEN(1,100)&lt;=70+10+10, 3, IF(RANDBETWEEN(1,100)&lt;=70+10+10+10, 4, 5)))),Datos1!$B$66:$C$70,2,FALSE)</f>
        <v>Paid</v>
      </c>
      <c r="F2066" s="1" t="str">
        <f>VLOOKUP(B2066,Datos1!$F$1:$H$52,2,FALSE)</f>
        <v>Wisconsin</v>
      </c>
      <c r="G2066" s="8">
        <f t="shared" ca="1" si="262"/>
        <v>823473</v>
      </c>
      <c r="H2066" s="8">
        <f t="shared" ca="1" si="263"/>
        <v>494083.8</v>
      </c>
      <c r="I2066" s="9">
        <f t="shared" ca="1" si="256"/>
        <v>0.6</v>
      </c>
      <c r="J2066" s="1" t="str">
        <f t="shared" si="257"/>
        <v>August</v>
      </c>
      <c r="K2066" s="1">
        <f t="shared" si="258"/>
        <v>8</v>
      </c>
      <c r="L2066" s="1" t="str">
        <f t="shared" si="259"/>
        <v>2024</v>
      </c>
      <c r="M2066" s="1">
        <f t="shared" si="260"/>
        <v>35</v>
      </c>
      <c r="N2066" s="10">
        <f t="shared" si="261"/>
        <v>3</v>
      </c>
    </row>
    <row r="2067" spans="1:14" x14ac:dyDescent="0.25">
      <c r="A2067" s="7">
        <v>45531</v>
      </c>
      <c r="B2067" s="1" t="s">
        <v>27</v>
      </c>
      <c r="C2067" s="1" t="str">
        <f>VLOOKUP(B2067,Datos1!$F$1:$H$52,3,FALSE)</f>
        <v>Corporation</v>
      </c>
      <c r="D2067" s="1" t="str">
        <f ca="1">VLOOKUP(IF(RANDBETWEEN(1,100)&lt;=60, 1, IF(RANDBETWEEN(1,100)&lt;=75, 2, 3)),Datos1!$B$62:$C$64,2,FALSE)</f>
        <v>FMCG</v>
      </c>
      <c r="E2067" s="1" t="str">
        <f ca="1">VLOOKUP(IF(RANDBETWEEN(1,100)&lt;=70, 1, IF(RANDBETWEEN(1,100)&lt;=70+10, 2, IF(RANDBETWEEN(1,100)&lt;=70+10+10, 3, IF(RANDBETWEEN(1,100)&lt;=70+10+10+10, 4, 5)))),Datos1!$B$66:$C$70,2,FALSE)</f>
        <v>Paid</v>
      </c>
      <c r="F2067" s="1" t="str">
        <f>VLOOKUP(B2067,Datos1!$F$1:$H$52,2,FALSE)</f>
        <v>Virginia</v>
      </c>
      <c r="G2067" s="8">
        <f t="shared" ca="1" si="262"/>
        <v>535363</v>
      </c>
      <c r="H2067" s="8">
        <f t="shared" ca="1" si="263"/>
        <v>321217.8</v>
      </c>
      <c r="I2067" s="9">
        <f t="shared" ca="1" si="256"/>
        <v>0.6</v>
      </c>
      <c r="J2067" s="1" t="str">
        <f t="shared" si="257"/>
        <v>August</v>
      </c>
      <c r="K2067" s="1">
        <f t="shared" si="258"/>
        <v>8</v>
      </c>
      <c r="L2067" s="1" t="str">
        <f t="shared" si="259"/>
        <v>2024</v>
      </c>
      <c r="M2067" s="1">
        <f t="shared" si="260"/>
        <v>35</v>
      </c>
      <c r="N2067" s="10">
        <f t="shared" si="261"/>
        <v>3</v>
      </c>
    </row>
    <row r="2068" spans="1:14" x14ac:dyDescent="0.25">
      <c r="A2068" s="7">
        <v>45532</v>
      </c>
      <c r="B2068" s="1" t="s">
        <v>55</v>
      </c>
      <c r="C2068" s="1" t="str">
        <f>VLOOKUP(B2068,Datos1!$F$1:$H$52,3,FALSE)</f>
        <v>Medium-sized business</v>
      </c>
      <c r="D2068" s="1" t="str">
        <f ca="1">VLOOKUP(IF(RANDBETWEEN(1,100)&lt;=60, 1, IF(RANDBETWEEN(1,100)&lt;=75, 2, 3)),Datos1!$B$62:$C$64,2,FALSE)</f>
        <v>Industrial cereal products</v>
      </c>
      <c r="E2068" s="1" t="str">
        <f ca="1">VLOOKUP(IF(RANDBETWEEN(1,100)&lt;=70, 1, IF(RANDBETWEEN(1,100)&lt;=70+10, 2, IF(RANDBETWEEN(1,100)&lt;=70+10+10, 3, IF(RANDBETWEEN(1,100)&lt;=70+10+10+10, 4, 5)))),Datos1!$B$66:$C$70,2,FALSE)</f>
        <v>Paid</v>
      </c>
      <c r="F2068" s="1" t="str">
        <f>VLOOKUP(B2068,Datos1!$F$1:$H$52,2,FALSE)</f>
        <v>Pensilvania</v>
      </c>
      <c r="G2068" s="8">
        <f t="shared" ca="1" si="262"/>
        <v>291072</v>
      </c>
      <c r="H2068" s="8">
        <f t="shared" ca="1" si="263"/>
        <v>78589.440000000002</v>
      </c>
      <c r="I2068" s="9">
        <f t="shared" ca="1" si="256"/>
        <v>0.27</v>
      </c>
      <c r="J2068" s="1" t="str">
        <f t="shared" si="257"/>
        <v>August</v>
      </c>
      <c r="K2068" s="1">
        <f t="shared" si="258"/>
        <v>8</v>
      </c>
      <c r="L2068" s="1" t="str">
        <f t="shared" si="259"/>
        <v>2024</v>
      </c>
      <c r="M2068" s="1">
        <f t="shared" si="260"/>
        <v>35</v>
      </c>
      <c r="N2068" s="10">
        <f t="shared" si="261"/>
        <v>3</v>
      </c>
    </row>
    <row r="2069" spans="1:14" x14ac:dyDescent="0.25">
      <c r="A2069" s="7">
        <v>45533</v>
      </c>
      <c r="B2069" s="1" t="s">
        <v>13</v>
      </c>
      <c r="C2069" s="1" t="str">
        <f>VLOOKUP(B2069,Datos1!$F$1:$H$52,3,FALSE)</f>
        <v>Medium-sized business</v>
      </c>
      <c r="D2069" s="1" t="str">
        <f ca="1">VLOOKUP(IF(RANDBETWEEN(1,100)&lt;=60, 1, IF(RANDBETWEEN(1,100)&lt;=75, 2, 3)),Datos1!$B$62:$C$64,2,FALSE)</f>
        <v>Industrial cereal products</v>
      </c>
      <c r="E2069" s="1" t="str">
        <f ca="1">VLOOKUP(IF(RANDBETWEEN(1,100)&lt;=70, 1, IF(RANDBETWEEN(1,100)&lt;=70+10, 2, IF(RANDBETWEEN(1,100)&lt;=70+10+10, 3, IF(RANDBETWEEN(1,100)&lt;=70+10+10+10, 4, 5)))),Datos1!$B$66:$C$70,2,FALSE)</f>
        <v>Overdue</v>
      </c>
      <c r="F2069" s="1" t="str">
        <f>VLOOKUP(B2069,Datos1!$F$1:$H$52,2,FALSE)</f>
        <v>Carolina del Norte</v>
      </c>
      <c r="G2069" s="8">
        <f t="shared" ca="1" si="262"/>
        <v>291309</v>
      </c>
      <c r="H2069" s="8">
        <f t="shared" ca="1" si="263"/>
        <v>101958.15</v>
      </c>
      <c r="I2069" s="9">
        <f t="shared" ca="1" si="256"/>
        <v>0.35</v>
      </c>
      <c r="J2069" s="1" t="str">
        <f t="shared" si="257"/>
        <v>August</v>
      </c>
      <c r="K2069" s="1">
        <f t="shared" si="258"/>
        <v>8</v>
      </c>
      <c r="L2069" s="1" t="str">
        <f t="shared" si="259"/>
        <v>2024</v>
      </c>
      <c r="M2069" s="1">
        <f t="shared" si="260"/>
        <v>35</v>
      </c>
      <c r="N2069" s="10">
        <f t="shared" si="261"/>
        <v>3</v>
      </c>
    </row>
    <row r="2070" spans="1:14" x14ac:dyDescent="0.25">
      <c r="A2070" s="7">
        <v>45534</v>
      </c>
      <c r="B2070" s="1" t="s">
        <v>59</v>
      </c>
      <c r="C2070" s="1" t="str">
        <f>VLOOKUP(B2070,Datos1!$F$1:$H$52,3,FALSE)</f>
        <v>Small business</v>
      </c>
      <c r="D2070" s="1" t="str">
        <f ca="1">VLOOKUP(IF(RANDBETWEEN(1,100)&lt;=60, 1, IF(RANDBETWEEN(1,100)&lt;=75, 2, 3)),Datos1!$B$62:$C$64,2,FALSE)</f>
        <v>Contract Manufacturing</v>
      </c>
      <c r="E2070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70" s="1" t="str">
        <f>VLOOKUP(B2070,Datos1!$F$1:$H$52,2,FALSE)</f>
        <v>Nueva Jersey</v>
      </c>
      <c r="G2070" s="8">
        <f t="shared" ca="1" si="262"/>
        <v>164627</v>
      </c>
      <c r="H2070" s="8">
        <f t="shared" ca="1" si="263"/>
        <v>39510.479999999996</v>
      </c>
      <c r="I2070" s="9">
        <f t="shared" ca="1" si="256"/>
        <v>0.24</v>
      </c>
      <c r="J2070" s="1" t="str">
        <f t="shared" si="257"/>
        <v>August</v>
      </c>
      <c r="K2070" s="1">
        <f t="shared" si="258"/>
        <v>8</v>
      </c>
      <c r="L2070" s="1" t="str">
        <f t="shared" si="259"/>
        <v>2024</v>
      </c>
      <c r="M2070" s="1">
        <f t="shared" si="260"/>
        <v>35</v>
      </c>
      <c r="N2070" s="10">
        <f t="shared" si="261"/>
        <v>3</v>
      </c>
    </row>
    <row r="2071" spans="1:14" x14ac:dyDescent="0.25">
      <c r="A2071" s="7">
        <v>45535</v>
      </c>
      <c r="B2071" s="1" t="s">
        <v>22</v>
      </c>
      <c r="C2071" s="1" t="str">
        <f>VLOOKUP(B2071,Datos1!$F$1:$H$52,3,FALSE)</f>
        <v>Corporation</v>
      </c>
      <c r="D2071" s="1" t="str">
        <f ca="1">VLOOKUP(IF(RANDBETWEEN(1,100)&lt;=60, 1, IF(RANDBETWEEN(1,100)&lt;=75, 2, 3)),Datos1!$B$62:$C$64,2,FALSE)</f>
        <v>Contract Manufacturing</v>
      </c>
      <c r="E2071" s="1" t="str">
        <f ca="1">VLOOKUP(IF(RANDBETWEEN(1,100)&lt;=70, 1, IF(RANDBETWEEN(1,100)&lt;=70+10, 2, IF(RANDBETWEEN(1,100)&lt;=70+10+10, 3, IF(RANDBETWEEN(1,100)&lt;=70+10+10+10, 4, 5)))),Datos1!$B$66:$C$70,2,FALSE)</f>
        <v>Paid</v>
      </c>
      <c r="F2071" s="1" t="str">
        <f>VLOOKUP(B2071,Datos1!$F$1:$H$52,2,FALSE)</f>
        <v>Míchigan</v>
      </c>
      <c r="G2071" s="8">
        <f t="shared" ca="1" si="262"/>
        <v>1032473</v>
      </c>
      <c r="H2071" s="8">
        <f t="shared" ca="1" si="263"/>
        <v>247793.52</v>
      </c>
      <c r="I2071" s="9">
        <f t="shared" ca="1" si="256"/>
        <v>0.24</v>
      </c>
      <c r="J2071" s="1" t="str">
        <f t="shared" si="257"/>
        <v>August</v>
      </c>
      <c r="K2071" s="1">
        <f t="shared" si="258"/>
        <v>8</v>
      </c>
      <c r="L2071" s="1" t="str">
        <f t="shared" si="259"/>
        <v>2024</v>
      </c>
      <c r="M2071" s="1">
        <f t="shared" si="260"/>
        <v>35</v>
      </c>
      <c r="N2071" s="10">
        <f t="shared" si="261"/>
        <v>3</v>
      </c>
    </row>
    <row r="2072" spans="1:14" x14ac:dyDescent="0.25">
      <c r="A2072" s="7">
        <v>45536</v>
      </c>
      <c r="B2072" s="1" t="s">
        <v>34</v>
      </c>
      <c r="C2072" s="1" t="str">
        <f>VLOOKUP(B2072,Datos1!$F$1:$H$52,3,FALSE)</f>
        <v>Medium-sized business</v>
      </c>
      <c r="D2072" s="1" t="str">
        <f ca="1">VLOOKUP(IF(RANDBETWEEN(1,100)&lt;=60, 1, IF(RANDBETWEEN(1,100)&lt;=75, 2, 3)),Datos1!$B$62:$C$64,2,FALSE)</f>
        <v>FMCG</v>
      </c>
      <c r="E2072" s="1" t="str">
        <f ca="1">VLOOKUP(IF(RANDBETWEEN(1,100)&lt;=70, 1, IF(RANDBETWEEN(1,100)&lt;=70+10, 2, IF(RANDBETWEEN(1,100)&lt;=70+10+10, 3, IF(RANDBETWEEN(1,100)&lt;=70+10+10+10, 4, 5)))),Datos1!$B$66:$C$70,2,FALSE)</f>
        <v>Overdue</v>
      </c>
      <c r="F2072" s="1" t="str">
        <f>VLOOKUP(B2072,Datos1!$F$1:$H$52,2,FALSE)</f>
        <v>California</v>
      </c>
      <c r="G2072" s="8">
        <f t="shared" ca="1" si="262"/>
        <v>490238</v>
      </c>
      <c r="H2072" s="8">
        <f t="shared" ca="1" si="263"/>
        <v>289240.42</v>
      </c>
      <c r="I2072" s="9">
        <f t="shared" ca="1" si="256"/>
        <v>0.59</v>
      </c>
      <c r="J2072" s="1" t="str">
        <f t="shared" si="257"/>
        <v>September</v>
      </c>
      <c r="K2072" s="1">
        <f t="shared" si="258"/>
        <v>9</v>
      </c>
      <c r="L2072" s="1" t="str">
        <f t="shared" si="259"/>
        <v>2024</v>
      </c>
      <c r="M2072" s="1">
        <f t="shared" si="260"/>
        <v>35</v>
      </c>
      <c r="N2072" s="10">
        <f t="shared" si="261"/>
        <v>3</v>
      </c>
    </row>
    <row r="2073" spans="1:14" x14ac:dyDescent="0.25">
      <c r="A2073" s="7">
        <v>45537</v>
      </c>
      <c r="B2073" s="1" t="s">
        <v>35</v>
      </c>
      <c r="C2073" s="1" t="str">
        <f>VLOOKUP(B2073,Datos1!$F$1:$H$52,3,FALSE)</f>
        <v>Medium-sized business</v>
      </c>
      <c r="D2073" s="1" t="str">
        <f ca="1">VLOOKUP(IF(RANDBETWEEN(1,100)&lt;=60, 1, IF(RANDBETWEEN(1,100)&lt;=75, 2, 3)),Datos1!$B$62:$C$64,2,FALSE)</f>
        <v>FMCG</v>
      </c>
      <c r="E2073" s="1" t="str">
        <f ca="1">VLOOKUP(IF(RANDBETWEEN(1,100)&lt;=70, 1, IF(RANDBETWEEN(1,100)&lt;=70+10, 2, IF(RANDBETWEEN(1,100)&lt;=70+10+10, 3, IF(RANDBETWEEN(1,100)&lt;=70+10+10+10, 4, 5)))),Datos1!$B$66:$C$70,2,FALSE)</f>
        <v>Paid</v>
      </c>
      <c r="F2073" s="1" t="str">
        <f>VLOOKUP(B2073,Datos1!$F$1:$H$52,2,FALSE)</f>
        <v>Ohio</v>
      </c>
      <c r="G2073" s="8">
        <f t="shared" ca="1" si="262"/>
        <v>392823</v>
      </c>
      <c r="H2073" s="8">
        <f t="shared" ca="1" si="263"/>
        <v>184626.81</v>
      </c>
      <c r="I2073" s="9">
        <f t="shared" ca="1" si="256"/>
        <v>0.47</v>
      </c>
      <c r="J2073" s="1" t="str">
        <f t="shared" si="257"/>
        <v>September</v>
      </c>
      <c r="K2073" s="1">
        <f t="shared" si="258"/>
        <v>9</v>
      </c>
      <c r="L2073" s="1" t="str">
        <f t="shared" si="259"/>
        <v>2024</v>
      </c>
      <c r="M2073" s="1">
        <f t="shared" si="260"/>
        <v>36</v>
      </c>
      <c r="N2073" s="10">
        <f t="shared" si="261"/>
        <v>3</v>
      </c>
    </row>
    <row r="2074" spans="1:14" x14ac:dyDescent="0.25">
      <c r="A2074" s="7">
        <v>45538</v>
      </c>
      <c r="B2074" s="1" t="s">
        <v>56</v>
      </c>
      <c r="C2074" s="1" t="str">
        <f>VLOOKUP(B2074,Datos1!$F$1:$H$52,3,FALSE)</f>
        <v>Small business</v>
      </c>
      <c r="D2074" s="1" t="str">
        <f ca="1">VLOOKUP(IF(RANDBETWEEN(1,100)&lt;=60, 1, IF(RANDBETWEEN(1,100)&lt;=75, 2, 3)),Datos1!$B$62:$C$64,2,FALSE)</f>
        <v>Contract Manufacturing</v>
      </c>
      <c r="E2074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2074" s="1" t="str">
        <f>VLOOKUP(B2074,Datos1!$F$1:$H$52,2,FALSE)</f>
        <v>Illinois</v>
      </c>
      <c r="G2074" s="8">
        <f t="shared" ca="1" si="262"/>
        <v>160327</v>
      </c>
      <c r="H2074" s="8">
        <f t="shared" ca="1" si="263"/>
        <v>38478.479999999996</v>
      </c>
      <c r="I2074" s="9">
        <f t="shared" ca="1" si="256"/>
        <v>0.24</v>
      </c>
      <c r="J2074" s="1" t="str">
        <f t="shared" si="257"/>
        <v>September</v>
      </c>
      <c r="K2074" s="1">
        <f t="shared" si="258"/>
        <v>9</v>
      </c>
      <c r="L2074" s="1" t="str">
        <f t="shared" si="259"/>
        <v>2024</v>
      </c>
      <c r="M2074" s="1">
        <f t="shared" si="260"/>
        <v>36</v>
      </c>
      <c r="N2074" s="10">
        <f t="shared" si="261"/>
        <v>3</v>
      </c>
    </row>
    <row r="2075" spans="1:14" x14ac:dyDescent="0.25">
      <c r="A2075" s="7">
        <v>45539</v>
      </c>
      <c r="B2075" s="1" t="s">
        <v>44</v>
      </c>
      <c r="C2075" s="1" t="str">
        <f>VLOOKUP(B2075,Datos1!$F$1:$H$52,3,FALSE)</f>
        <v>Corporation</v>
      </c>
      <c r="D2075" s="1" t="str">
        <f ca="1">VLOOKUP(IF(RANDBETWEEN(1,100)&lt;=60, 1, IF(RANDBETWEEN(1,100)&lt;=75, 2, 3)),Datos1!$B$62:$C$64,2,FALSE)</f>
        <v>FMCG</v>
      </c>
      <c r="E207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75" s="1" t="str">
        <f>VLOOKUP(B2075,Datos1!$F$1:$H$52,2,FALSE)</f>
        <v>Arizona</v>
      </c>
      <c r="G2075" s="8">
        <f t="shared" ca="1" si="262"/>
        <v>869280</v>
      </c>
      <c r="H2075" s="8">
        <f t="shared" ca="1" si="263"/>
        <v>330326.40000000002</v>
      </c>
      <c r="I2075" s="9">
        <f t="shared" ca="1" si="256"/>
        <v>0.38</v>
      </c>
      <c r="J2075" s="1" t="str">
        <f t="shared" si="257"/>
        <v>September</v>
      </c>
      <c r="K2075" s="1">
        <f t="shared" si="258"/>
        <v>9</v>
      </c>
      <c r="L2075" s="1" t="str">
        <f t="shared" si="259"/>
        <v>2024</v>
      </c>
      <c r="M2075" s="1">
        <f t="shared" si="260"/>
        <v>36</v>
      </c>
      <c r="N2075" s="10">
        <f t="shared" si="261"/>
        <v>3</v>
      </c>
    </row>
    <row r="2076" spans="1:14" x14ac:dyDescent="0.25">
      <c r="A2076" s="7">
        <v>45540</v>
      </c>
      <c r="B2076" s="1" t="s">
        <v>24</v>
      </c>
      <c r="C2076" s="1" t="str">
        <f>VLOOKUP(B2076,Datos1!$F$1:$H$52,3,FALSE)</f>
        <v>Medium-sized business</v>
      </c>
      <c r="D2076" s="1" t="str">
        <f ca="1">VLOOKUP(IF(RANDBETWEEN(1,100)&lt;=60, 1, IF(RANDBETWEEN(1,100)&lt;=75, 2, 3)),Datos1!$B$62:$C$64,2,FALSE)</f>
        <v>FMCG</v>
      </c>
      <c r="E2076" s="1" t="str">
        <f ca="1">VLOOKUP(IF(RANDBETWEEN(1,100)&lt;=70, 1, IF(RANDBETWEEN(1,100)&lt;=70+10, 2, IF(RANDBETWEEN(1,100)&lt;=70+10+10, 3, IF(RANDBETWEEN(1,100)&lt;=70+10+10+10, 4, 5)))),Datos1!$B$66:$C$70,2,FALSE)</f>
        <v>Paid</v>
      </c>
      <c r="F2076" s="1" t="str">
        <f>VLOOKUP(B2076,Datos1!$F$1:$H$52,2,FALSE)</f>
        <v>Misuri</v>
      </c>
      <c r="G2076" s="8">
        <f t="shared" ca="1" si="262"/>
        <v>309742</v>
      </c>
      <c r="H2076" s="8">
        <f t="shared" ca="1" si="263"/>
        <v>148676.16</v>
      </c>
      <c r="I2076" s="9">
        <f t="shared" ca="1" si="256"/>
        <v>0.48</v>
      </c>
      <c r="J2076" s="1" t="str">
        <f t="shared" si="257"/>
        <v>September</v>
      </c>
      <c r="K2076" s="1">
        <f t="shared" si="258"/>
        <v>9</v>
      </c>
      <c r="L2076" s="1" t="str">
        <f t="shared" si="259"/>
        <v>2024</v>
      </c>
      <c r="M2076" s="1">
        <f t="shared" si="260"/>
        <v>36</v>
      </c>
      <c r="N2076" s="10">
        <f t="shared" si="261"/>
        <v>3</v>
      </c>
    </row>
    <row r="2077" spans="1:14" x14ac:dyDescent="0.25">
      <c r="A2077" s="7">
        <v>45541</v>
      </c>
      <c r="B2077" s="1" t="s">
        <v>51</v>
      </c>
      <c r="C2077" s="1" t="str">
        <f>VLOOKUP(B2077,Datos1!$F$1:$H$52,3,FALSE)</f>
        <v>Corporation</v>
      </c>
      <c r="D2077" s="1" t="str">
        <f ca="1">VLOOKUP(IF(RANDBETWEEN(1,100)&lt;=60, 1, IF(RANDBETWEEN(1,100)&lt;=75, 2, 3)),Datos1!$B$62:$C$64,2,FALSE)</f>
        <v>FMCG</v>
      </c>
      <c r="E2077" s="1" t="str">
        <f ca="1">VLOOKUP(IF(RANDBETWEEN(1,100)&lt;=70, 1, IF(RANDBETWEEN(1,100)&lt;=70+10, 2, IF(RANDBETWEEN(1,100)&lt;=70+10+10, 3, IF(RANDBETWEEN(1,100)&lt;=70+10+10+10, 4, 5)))),Datos1!$B$66:$C$70,2,FALSE)</f>
        <v>Paid</v>
      </c>
      <c r="F2077" s="1" t="str">
        <f>VLOOKUP(B2077,Datos1!$F$1:$H$52,2,FALSE)</f>
        <v>California</v>
      </c>
      <c r="G2077" s="8">
        <f t="shared" ca="1" si="262"/>
        <v>1053670</v>
      </c>
      <c r="H2077" s="8">
        <f t="shared" ca="1" si="263"/>
        <v>621665.29999999993</v>
      </c>
      <c r="I2077" s="9">
        <f t="shared" ca="1" si="256"/>
        <v>0.59</v>
      </c>
      <c r="J2077" s="1" t="str">
        <f t="shared" si="257"/>
        <v>September</v>
      </c>
      <c r="K2077" s="1">
        <f t="shared" si="258"/>
        <v>9</v>
      </c>
      <c r="L2077" s="1" t="str">
        <f t="shared" si="259"/>
        <v>2024</v>
      </c>
      <c r="M2077" s="1">
        <f t="shared" si="260"/>
        <v>36</v>
      </c>
      <c r="N2077" s="10">
        <f t="shared" si="261"/>
        <v>3</v>
      </c>
    </row>
    <row r="2078" spans="1:14" x14ac:dyDescent="0.25">
      <c r="A2078" s="7">
        <v>45542</v>
      </c>
      <c r="B2078" s="1" t="s">
        <v>48</v>
      </c>
      <c r="C2078" s="1" t="str">
        <f>VLOOKUP(B2078,Datos1!$F$1:$H$52,3,FALSE)</f>
        <v>Corporation</v>
      </c>
      <c r="D2078" s="1" t="str">
        <f ca="1">VLOOKUP(IF(RANDBETWEEN(1,100)&lt;=60, 1, IF(RANDBETWEEN(1,100)&lt;=75, 2, 3)),Datos1!$B$62:$C$64,2,FALSE)</f>
        <v>FMCG</v>
      </c>
      <c r="E2078" s="1" t="str">
        <f ca="1">VLOOKUP(IF(RANDBETWEEN(1,100)&lt;=70, 1, IF(RANDBETWEEN(1,100)&lt;=70+10, 2, IF(RANDBETWEEN(1,100)&lt;=70+10+10, 3, IF(RANDBETWEEN(1,100)&lt;=70+10+10+10, 4, 5)))),Datos1!$B$66:$C$70,2,FALSE)</f>
        <v>Paid</v>
      </c>
      <c r="F2078" s="1" t="str">
        <f>VLOOKUP(B2078,Datos1!$F$1:$H$52,2,FALSE)</f>
        <v>California</v>
      </c>
      <c r="G2078" s="8">
        <f t="shared" ca="1" si="262"/>
        <v>676042</v>
      </c>
      <c r="H2078" s="8">
        <f t="shared" ca="1" si="263"/>
        <v>317739.74</v>
      </c>
      <c r="I2078" s="9">
        <f t="shared" ca="1" si="256"/>
        <v>0.47</v>
      </c>
      <c r="J2078" s="1" t="str">
        <f t="shared" si="257"/>
        <v>September</v>
      </c>
      <c r="K2078" s="1">
        <f t="shared" si="258"/>
        <v>9</v>
      </c>
      <c r="L2078" s="1" t="str">
        <f t="shared" si="259"/>
        <v>2024</v>
      </c>
      <c r="M2078" s="1">
        <f t="shared" si="260"/>
        <v>36</v>
      </c>
      <c r="N2078" s="10">
        <f t="shared" si="261"/>
        <v>3</v>
      </c>
    </row>
    <row r="2079" spans="1:14" x14ac:dyDescent="0.25">
      <c r="A2079" s="7">
        <v>45543</v>
      </c>
      <c r="B2079" s="1" t="s">
        <v>59</v>
      </c>
      <c r="C2079" s="1" t="str">
        <f>VLOOKUP(B2079,Datos1!$F$1:$H$52,3,FALSE)</f>
        <v>Small business</v>
      </c>
      <c r="D2079" s="1" t="str">
        <f ca="1">VLOOKUP(IF(RANDBETWEEN(1,100)&lt;=60, 1, IF(RANDBETWEEN(1,100)&lt;=75, 2, 3)),Datos1!$B$62:$C$64,2,FALSE)</f>
        <v>FMCG</v>
      </c>
      <c r="E2079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79" s="1" t="str">
        <f>VLOOKUP(B2079,Datos1!$F$1:$H$52,2,FALSE)</f>
        <v>Nueva Jersey</v>
      </c>
      <c r="G2079" s="8">
        <f t="shared" ca="1" si="262"/>
        <v>70476</v>
      </c>
      <c r="H2079" s="8">
        <f t="shared" ca="1" si="263"/>
        <v>35942.76</v>
      </c>
      <c r="I2079" s="9">
        <f t="shared" ca="1" si="256"/>
        <v>0.51</v>
      </c>
      <c r="J2079" s="1" t="str">
        <f t="shared" si="257"/>
        <v>September</v>
      </c>
      <c r="K2079" s="1">
        <f t="shared" si="258"/>
        <v>9</v>
      </c>
      <c r="L2079" s="1" t="str">
        <f t="shared" si="259"/>
        <v>2024</v>
      </c>
      <c r="M2079" s="1">
        <f t="shared" si="260"/>
        <v>36</v>
      </c>
      <c r="N2079" s="10">
        <f t="shared" si="261"/>
        <v>3</v>
      </c>
    </row>
    <row r="2080" spans="1:14" x14ac:dyDescent="0.25">
      <c r="A2080" s="7">
        <v>45544</v>
      </c>
      <c r="B2080" s="1" t="s">
        <v>19</v>
      </c>
      <c r="C2080" s="1" t="str">
        <f>VLOOKUP(B2080,Datos1!$F$1:$H$52,3,FALSE)</f>
        <v>Corporation</v>
      </c>
      <c r="D2080" s="1" t="str">
        <f ca="1">VLOOKUP(IF(RANDBETWEEN(1,100)&lt;=60, 1, IF(RANDBETWEEN(1,100)&lt;=75, 2, 3)),Datos1!$B$62:$C$64,2,FALSE)</f>
        <v>FMCG</v>
      </c>
      <c r="E2080" s="1" t="str">
        <f ca="1">VLOOKUP(IF(RANDBETWEEN(1,100)&lt;=70, 1, IF(RANDBETWEEN(1,100)&lt;=70+10, 2, IF(RANDBETWEEN(1,100)&lt;=70+10+10, 3, IF(RANDBETWEEN(1,100)&lt;=70+10+10+10, 4, 5)))),Datos1!$B$66:$C$70,2,FALSE)</f>
        <v>Paid</v>
      </c>
      <c r="F2080" s="1" t="str">
        <f>VLOOKUP(B2080,Datos1!$F$1:$H$52,2,FALSE)</f>
        <v>Virginia</v>
      </c>
      <c r="G2080" s="8">
        <f t="shared" ca="1" si="262"/>
        <v>1232169</v>
      </c>
      <c r="H2080" s="8">
        <f t="shared" ca="1" si="263"/>
        <v>628406.19000000006</v>
      </c>
      <c r="I2080" s="9">
        <f t="shared" ca="1" si="256"/>
        <v>0.51</v>
      </c>
      <c r="J2080" s="1" t="str">
        <f t="shared" si="257"/>
        <v>September</v>
      </c>
      <c r="K2080" s="1">
        <f t="shared" si="258"/>
        <v>9</v>
      </c>
      <c r="L2080" s="1" t="str">
        <f t="shared" si="259"/>
        <v>2024</v>
      </c>
      <c r="M2080" s="1">
        <f t="shared" si="260"/>
        <v>37</v>
      </c>
      <c r="N2080" s="10">
        <f t="shared" si="261"/>
        <v>3</v>
      </c>
    </row>
    <row r="2081" spans="1:14" x14ac:dyDescent="0.25">
      <c r="A2081" s="7">
        <v>45545</v>
      </c>
      <c r="B2081" s="1" t="s">
        <v>52</v>
      </c>
      <c r="C2081" s="1" t="str">
        <f>VLOOKUP(B2081,Datos1!$F$1:$H$52,3,FALSE)</f>
        <v>Corporation</v>
      </c>
      <c r="D2081" s="1" t="str">
        <f ca="1">VLOOKUP(IF(RANDBETWEEN(1,100)&lt;=60, 1, IF(RANDBETWEEN(1,100)&lt;=75, 2, 3)),Datos1!$B$62:$C$64,2,FALSE)</f>
        <v>FMCG</v>
      </c>
      <c r="E2081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81" s="1" t="str">
        <f>VLOOKUP(B2081,Datos1!$F$1:$H$52,2,FALSE)</f>
        <v>Texas</v>
      </c>
      <c r="G2081" s="8">
        <f t="shared" ca="1" si="262"/>
        <v>1679711</v>
      </c>
      <c r="H2081" s="8">
        <f t="shared" ca="1" si="263"/>
        <v>739072.84</v>
      </c>
      <c r="I2081" s="9">
        <f t="shared" ca="1" si="256"/>
        <v>0.44</v>
      </c>
      <c r="J2081" s="1" t="str">
        <f t="shared" si="257"/>
        <v>September</v>
      </c>
      <c r="K2081" s="1">
        <f t="shared" si="258"/>
        <v>9</v>
      </c>
      <c r="L2081" s="1" t="str">
        <f t="shared" si="259"/>
        <v>2024</v>
      </c>
      <c r="M2081" s="1">
        <f t="shared" si="260"/>
        <v>37</v>
      </c>
      <c r="N2081" s="10">
        <f t="shared" si="261"/>
        <v>3</v>
      </c>
    </row>
    <row r="2082" spans="1:14" x14ac:dyDescent="0.25">
      <c r="A2082" s="7">
        <v>45546</v>
      </c>
      <c r="B2082" s="1" t="s">
        <v>61</v>
      </c>
      <c r="C2082" s="1" t="str">
        <f>VLOOKUP(B2082,Datos1!$F$1:$H$52,3,FALSE)</f>
        <v>Corporation</v>
      </c>
      <c r="D2082" s="1" t="str">
        <f ca="1">VLOOKUP(IF(RANDBETWEEN(1,100)&lt;=60, 1, IF(RANDBETWEEN(1,100)&lt;=75, 2, 3)),Datos1!$B$62:$C$64,2,FALSE)</f>
        <v>Contract Manufacturing</v>
      </c>
      <c r="E2082" s="1" t="str">
        <f ca="1">VLOOKUP(IF(RANDBETWEEN(1,100)&lt;=70, 1, IF(RANDBETWEEN(1,100)&lt;=70+10, 2, IF(RANDBETWEEN(1,100)&lt;=70+10+10, 3, IF(RANDBETWEEN(1,100)&lt;=70+10+10+10, 4, 5)))),Datos1!$B$66:$C$70,2,FALSE)</f>
        <v>Paid</v>
      </c>
      <c r="F2082" s="1" t="str">
        <f>VLOOKUP(B2082,Datos1!$F$1:$H$52,2,FALSE)</f>
        <v>Washington</v>
      </c>
      <c r="G2082" s="8">
        <f t="shared" ca="1" si="262"/>
        <v>1737121</v>
      </c>
      <c r="H2082" s="8">
        <f t="shared" ca="1" si="263"/>
        <v>503765.08999999997</v>
      </c>
      <c r="I2082" s="9">
        <f t="shared" ca="1" si="256"/>
        <v>0.28999999999999998</v>
      </c>
      <c r="J2082" s="1" t="str">
        <f t="shared" si="257"/>
        <v>September</v>
      </c>
      <c r="K2082" s="1">
        <f t="shared" si="258"/>
        <v>9</v>
      </c>
      <c r="L2082" s="1" t="str">
        <f t="shared" si="259"/>
        <v>2024</v>
      </c>
      <c r="M2082" s="1">
        <f t="shared" si="260"/>
        <v>37</v>
      </c>
      <c r="N2082" s="10">
        <f t="shared" si="261"/>
        <v>3</v>
      </c>
    </row>
    <row r="2083" spans="1:14" x14ac:dyDescent="0.25">
      <c r="A2083" s="7">
        <v>45547</v>
      </c>
      <c r="B2083" s="1" t="s">
        <v>51</v>
      </c>
      <c r="C2083" s="1" t="str">
        <f>VLOOKUP(B2083,Datos1!$F$1:$H$52,3,FALSE)</f>
        <v>Corporation</v>
      </c>
      <c r="D2083" s="1" t="str">
        <f ca="1">VLOOKUP(IF(RANDBETWEEN(1,100)&lt;=60, 1, IF(RANDBETWEEN(1,100)&lt;=75, 2, 3)),Datos1!$B$62:$C$64,2,FALSE)</f>
        <v>Industrial cereal products</v>
      </c>
      <c r="E2083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83" s="1" t="str">
        <f>VLOOKUP(B2083,Datos1!$F$1:$H$52,2,FALSE)</f>
        <v>California</v>
      </c>
      <c r="G2083" s="8">
        <f t="shared" ca="1" si="262"/>
        <v>1775508</v>
      </c>
      <c r="H2083" s="8">
        <f t="shared" ca="1" si="263"/>
        <v>497142.24000000005</v>
      </c>
      <c r="I2083" s="9">
        <f t="shared" ca="1" si="256"/>
        <v>0.28000000000000003</v>
      </c>
      <c r="J2083" s="1" t="str">
        <f t="shared" si="257"/>
        <v>September</v>
      </c>
      <c r="K2083" s="1">
        <f t="shared" si="258"/>
        <v>9</v>
      </c>
      <c r="L2083" s="1" t="str">
        <f t="shared" si="259"/>
        <v>2024</v>
      </c>
      <c r="M2083" s="1">
        <f t="shared" si="260"/>
        <v>37</v>
      </c>
      <c r="N2083" s="10">
        <f t="shared" si="261"/>
        <v>3</v>
      </c>
    </row>
    <row r="2084" spans="1:14" x14ac:dyDescent="0.25">
      <c r="A2084" s="7">
        <v>45548</v>
      </c>
      <c r="B2084" s="1" t="s">
        <v>12</v>
      </c>
      <c r="C2084" s="1" t="str">
        <f>VLOOKUP(B2084,Datos1!$F$1:$H$52,3,FALSE)</f>
        <v>Corporation</v>
      </c>
      <c r="D2084" s="1" t="str">
        <f ca="1">VLOOKUP(IF(RANDBETWEEN(1,100)&lt;=60, 1, IF(RANDBETWEEN(1,100)&lt;=75, 2, 3)),Datos1!$B$62:$C$64,2,FALSE)</f>
        <v>Contract Manufacturing</v>
      </c>
      <c r="E2084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84" s="1" t="str">
        <f>VLOOKUP(B2084,Datos1!$F$1:$H$52,2,FALSE)</f>
        <v>Washington</v>
      </c>
      <c r="G2084" s="8">
        <f t="shared" ca="1" si="262"/>
        <v>1043506</v>
      </c>
      <c r="H2084" s="8">
        <f t="shared" ca="1" si="263"/>
        <v>333921.91999999998</v>
      </c>
      <c r="I2084" s="9">
        <f t="shared" ca="1" si="256"/>
        <v>0.32</v>
      </c>
      <c r="J2084" s="1" t="str">
        <f t="shared" si="257"/>
        <v>September</v>
      </c>
      <c r="K2084" s="1">
        <f t="shared" si="258"/>
        <v>9</v>
      </c>
      <c r="L2084" s="1" t="str">
        <f t="shared" si="259"/>
        <v>2024</v>
      </c>
      <c r="M2084" s="1">
        <f t="shared" si="260"/>
        <v>37</v>
      </c>
      <c r="N2084" s="10">
        <f t="shared" si="261"/>
        <v>3</v>
      </c>
    </row>
    <row r="2085" spans="1:14" x14ac:dyDescent="0.25">
      <c r="A2085" s="7">
        <v>45549</v>
      </c>
      <c r="B2085" s="1" t="s">
        <v>55</v>
      </c>
      <c r="C2085" s="1" t="str">
        <f>VLOOKUP(B2085,Datos1!$F$1:$H$52,3,FALSE)</f>
        <v>Medium-sized business</v>
      </c>
      <c r="D2085" s="1" t="str">
        <f ca="1">VLOOKUP(IF(RANDBETWEEN(1,100)&lt;=60, 1, IF(RANDBETWEEN(1,100)&lt;=75, 2, 3)),Datos1!$B$62:$C$64,2,FALSE)</f>
        <v>FMCG</v>
      </c>
      <c r="E208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85" s="1" t="str">
        <f>VLOOKUP(B2085,Datos1!$F$1:$H$52,2,FALSE)</f>
        <v>Pensilvania</v>
      </c>
      <c r="G2085" s="8">
        <f t="shared" ca="1" si="262"/>
        <v>482303</v>
      </c>
      <c r="H2085" s="8">
        <f t="shared" ca="1" si="263"/>
        <v>245974.53</v>
      </c>
      <c r="I2085" s="9">
        <f t="shared" ca="1" si="256"/>
        <v>0.51</v>
      </c>
      <c r="J2085" s="1" t="str">
        <f t="shared" si="257"/>
        <v>September</v>
      </c>
      <c r="K2085" s="1">
        <f t="shared" si="258"/>
        <v>9</v>
      </c>
      <c r="L2085" s="1" t="str">
        <f t="shared" si="259"/>
        <v>2024</v>
      </c>
      <c r="M2085" s="1">
        <f t="shared" si="260"/>
        <v>37</v>
      </c>
      <c r="N2085" s="10">
        <f t="shared" si="261"/>
        <v>3</v>
      </c>
    </row>
    <row r="2086" spans="1:14" x14ac:dyDescent="0.25">
      <c r="A2086" s="7">
        <v>45550</v>
      </c>
      <c r="B2086" s="1" t="s">
        <v>13</v>
      </c>
      <c r="C2086" s="1" t="str">
        <f>VLOOKUP(B2086,Datos1!$F$1:$H$52,3,FALSE)</f>
        <v>Medium-sized business</v>
      </c>
      <c r="D2086" s="1" t="str">
        <f ca="1">VLOOKUP(IF(RANDBETWEEN(1,100)&lt;=60, 1, IF(RANDBETWEEN(1,100)&lt;=75, 2, 3)),Datos1!$B$62:$C$64,2,FALSE)</f>
        <v>Contract Manufacturing</v>
      </c>
      <c r="E2086" s="1" t="str">
        <f ca="1">VLOOKUP(IF(RANDBETWEEN(1,100)&lt;=70, 1, IF(RANDBETWEEN(1,100)&lt;=70+10, 2, IF(RANDBETWEEN(1,100)&lt;=70+10+10, 3, IF(RANDBETWEEN(1,100)&lt;=70+10+10+10, 4, 5)))),Datos1!$B$66:$C$70,2,FALSE)</f>
        <v>Paid</v>
      </c>
      <c r="F2086" s="1" t="str">
        <f>VLOOKUP(B2086,Datos1!$F$1:$H$52,2,FALSE)</f>
        <v>Carolina del Norte</v>
      </c>
      <c r="G2086" s="8">
        <f t="shared" ca="1" si="262"/>
        <v>455058</v>
      </c>
      <c r="H2086" s="8">
        <f t="shared" ca="1" si="263"/>
        <v>150169.14000000001</v>
      </c>
      <c r="I2086" s="9">
        <f t="shared" ca="1" si="256"/>
        <v>0.33</v>
      </c>
      <c r="J2086" s="1" t="str">
        <f t="shared" si="257"/>
        <v>September</v>
      </c>
      <c r="K2086" s="1">
        <f t="shared" si="258"/>
        <v>9</v>
      </c>
      <c r="L2086" s="1" t="str">
        <f t="shared" si="259"/>
        <v>2024</v>
      </c>
      <c r="M2086" s="1">
        <f t="shared" si="260"/>
        <v>37</v>
      </c>
      <c r="N2086" s="10">
        <f t="shared" si="261"/>
        <v>3</v>
      </c>
    </row>
    <row r="2087" spans="1:14" x14ac:dyDescent="0.25">
      <c r="A2087" s="7">
        <v>45551</v>
      </c>
      <c r="B2087" s="1" t="s">
        <v>22</v>
      </c>
      <c r="C2087" s="1" t="str">
        <f>VLOOKUP(B2087,Datos1!$F$1:$H$52,3,FALSE)</f>
        <v>Corporation</v>
      </c>
      <c r="D2087" s="1" t="str">
        <f ca="1">VLOOKUP(IF(RANDBETWEEN(1,100)&lt;=60, 1, IF(RANDBETWEEN(1,100)&lt;=75, 2, 3)),Datos1!$B$62:$C$64,2,FALSE)</f>
        <v>FMCG</v>
      </c>
      <c r="E2087" s="1" t="str">
        <f ca="1">VLOOKUP(IF(RANDBETWEEN(1,100)&lt;=70, 1, IF(RANDBETWEEN(1,100)&lt;=70+10, 2, IF(RANDBETWEEN(1,100)&lt;=70+10+10, 3, IF(RANDBETWEEN(1,100)&lt;=70+10+10+10, 4, 5)))),Datos1!$B$66:$C$70,2,FALSE)</f>
        <v>Paid</v>
      </c>
      <c r="F2087" s="1" t="str">
        <f>VLOOKUP(B2087,Datos1!$F$1:$H$52,2,FALSE)</f>
        <v>Míchigan</v>
      </c>
      <c r="G2087" s="8">
        <f t="shared" ca="1" si="262"/>
        <v>1104068</v>
      </c>
      <c r="H2087" s="8">
        <f t="shared" ca="1" si="263"/>
        <v>441627.2</v>
      </c>
      <c r="I2087" s="9">
        <f t="shared" ca="1" si="256"/>
        <v>0.4</v>
      </c>
      <c r="J2087" s="1" t="str">
        <f t="shared" si="257"/>
        <v>September</v>
      </c>
      <c r="K2087" s="1">
        <f t="shared" si="258"/>
        <v>9</v>
      </c>
      <c r="L2087" s="1" t="str">
        <f t="shared" si="259"/>
        <v>2024</v>
      </c>
      <c r="M2087" s="1">
        <f t="shared" si="260"/>
        <v>38</v>
      </c>
      <c r="N2087" s="10">
        <f t="shared" si="261"/>
        <v>3</v>
      </c>
    </row>
    <row r="2088" spans="1:14" x14ac:dyDescent="0.25">
      <c r="A2088" s="7">
        <v>45552</v>
      </c>
      <c r="B2088" s="1" t="s">
        <v>62</v>
      </c>
      <c r="C2088" s="1" t="str">
        <f>VLOOKUP(B2088,Datos1!$F$1:$H$52,3,FALSE)</f>
        <v>Corporation</v>
      </c>
      <c r="D2088" s="1" t="str">
        <f ca="1">VLOOKUP(IF(RANDBETWEEN(1,100)&lt;=60, 1, IF(RANDBETWEEN(1,100)&lt;=75, 2, 3)),Datos1!$B$62:$C$64,2,FALSE)</f>
        <v>FMCG</v>
      </c>
      <c r="E2088" s="1" t="str">
        <f ca="1">VLOOKUP(IF(RANDBETWEEN(1,100)&lt;=70, 1, IF(RANDBETWEEN(1,100)&lt;=70+10, 2, IF(RANDBETWEEN(1,100)&lt;=70+10+10, 3, IF(RANDBETWEEN(1,100)&lt;=70+10+10+10, 4, 5)))),Datos1!$B$66:$C$70,2,FALSE)</f>
        <v>Paid</v>
      </c>
      <c r="F2088" s="1" t="str">
        <f>VLOOKUP(B2088,Datos1!$F$1:$H$52,2,FALSE)</f>
        <v>Arizona</v>
      </c>
      <c r="G2088" s="8">
        <f t="shared" ca="1" si="262"/>
        <v>1207543</v>
      </c>
      <c r="H2088" s="8">
        <f t="shared" ca="1" si="263"/>
        <v>483017.2</v>
      </c>
      <c r="I2088" s="9">
        <f t="shared" ca="1" si="256"/>
        <v>0.4</v>
      </c>
      <c r="J2088" s="1" t="str">
        <f t="shared" si="257"/>
        <v>September</v>
      </c>
      <c r="K2088" s="1">
        <f t="shared" si="258"/>
        <v>9</v>
      </c>
      <c r="L2088" s="1" t="str">
        <f t="shared" si="259"/>
        <v>2024</v>
      </c>
      <c r="M2088" s="1">
        <f t="shared" si="260"/>
        <v>38</v>
      </c>
      <c r="N2088" s="10">
        <f t="shared" si="261"/>
        <v>3</v>
      </c>
    </row>
    <row r="2089" spans="1:14" x14ac:dyDescent="0.25">
      <c r="A2089" s="7">
        <v>45553</v>
      </c>
      <c r="B2089" s="1" t="s">
        <v>26</v>
      </c>
      <c r="C2089" s="1" t="str">
        <f>VLOOKUP(B2089,Datos1!$F$1:$H$52,3,FALSE)</f>
        <v>Corporation</v>
      </c>
      <c r="D2089" s="1" t="str">
        <f ca="1">VLOOKUP(IF(RANDBETWEEN(1,100)&lt;=60, 1, IF(RANDBETWEEN(1,100)&lt;=75, 2, 3)),Datos1!$B$62:$C$64,2,FALSE)</f>
        <v>FMCG</v>
      </c>
      <c r="E2089" s="1" t="str">
        <f ca="1">VLOOKUP(IF(RANDBETWEEN(1,100)&lt;=70, 1, IF(RANDBETWEEN(1,100)&lt;=70+10, 2, IF(RANDBETWEEN(1,100)&lt;=70+10+10, 3, IF(RANDBETWEEN(1,100)&lt;=70+10+10+10, 4, 5)))),Datos1!$B$66:$C$70,2,FALSE)</f>
        <v>Paid</v>
      </c>
      <c r="F2089" s="1" t="str">
        <f>VLOOKUP(B2089,Datos1!$F$1:$H$52,2,FALSE)</f>
        <v>Nueva Jersey</v>
      </c>
      <c r="G2089" s="8">
        <f t="shared" ca="1" si="262"/>
        <v>1046787</v>
      </c>
      <c r="H2089" s="8">
        <f t="shared" ca="1" si="263"/>
        <v>439650.54</v>
      </c>
      <c r="I2089" s="9">
        <f t="shared" ca="1" si="256"/>
        <v>0.42</v>
      </c>
      <c r="J2089" s="1" t="str">
        <f t="shared" si="257"/>
        <v>September</v>
      </c>
      <c r="K2089" s="1">
        <f t="shared" si="258"/>
        <v>9</v>
      </c>
      <c r="L2089" s="1" t="str">
        <f t="shared" si="259"/>
        <v>2024</v>
      </c>
      <c r="M2089" s="1">
        <f t="shared" si="260"/>
        <v>38</v>
      </c>
      <c r="N2089" s="10">
        <f t="shared" si="261"/>
        <v>3</v>
      </c>
    </row>
    <row r="2090" spans="1:14" x14ac:dyDescent="0.25">
      <c r="A2090" s="7">
        <v>45554</v>
      </c>
      <c r="B2090" s="1" t="s">
        <v>53</v>
      </c>
      <c r="C2090" s="1" t="str">
        <f>VLOOKUP(B2090,Datos1!$F$1:$H$52,3,FALSE)</f>
        <v>Medium-sized business</v>
      </c>
      <c r="D2090" s="1" t="str">
        <f ca="1">VLOOKUP(IF(RANDBETWEEN(1,100)&lt;=60, 1, IF(RANDBETWEEN(1,100)&lt;=75, 2, 3)),Datos1!$B$62:$C$64,2,FALSE)</f>
        <v>FMCG</v>
      </c>
      <c r="E2090" s="1" t="str">
        <f ca="1">VLOOKUP(IF(RANDBETWEEN(1,100)&lt;=70, 1, IF(RANDBETWEEN(1,100)&lt;=70+10, 2, IF(RANDBETWEEN(1,100)&lt;=70+10+10, 3, IF(RANDBETWEEN(1,100)&lt;=70+10+10+10, 4, 5)))),Datos1!$B$66:$C$70,2,FALSE)</f>
        <v>Paid</v>
      </c>
      <c r="F2090" s="1" t="str">
        <f>VLOOKUP(B2090,Datos1!$F$1:$H$52,2,FALSE)</f>
        <v>Florida</v>
      </c>
      <c r="G2090" s="8">
        <f t="shared" ca="1" si="262"/>
        <v>285884</v>
      </c>
      <c r="H2090" s="8">
        <f t="shared" ca="1" si="263"/>
        <v>120071.28</v>
      </c>
      <c r="I2090" s="9">
        <f t="shared" ca="1" si="256"/>
        <v>0.42</v>
      </c>
      <c r="J2090" s="1" t="str">
        <f t="shared" si="257"/>
        <v>September</v>
      </c>
      <c r="K2090" s="1">
        <f t="shared" si="258"/>
        <v>9</v>
      </c>
      <c r="L2090" s="1" t="str">
        <f t="shared" si="259"/>
        <v>2024</v>
      </c>
      <c r="M2090" s="1">
        <f t="shared" si="260"/>
        <v>38</v>
      </c>
      <c r="N2090" s="10">
        <f t="shared" si="261"/>
        <v>3</v>
      </c>
    </row>
    <row r="2091" spans="1:14" x14ac:dyDescent="0.25">
      <c r="A2091" s="7">
        <v>45555</v>
      </c>
      <c r="B2091" s="1" t="s">
        <v>29</v>
      </c>
      <c r="C2091" s="1" t="str">
        <f>VLOOKUP(B2091,Datos1!$F$1:$H$52,3,FALSE)</f>
        <v>Corporation</v>
      </c>
      <c r="D2091" s="1" t="str">
        <f ca="1">VLOOKUP(IF(RANDBETWEEN(1,100)&lt;=60, 1, IF(RANDBETWEEN(1,100)&lt;=75, 2, 3)),Datos1!$B$62:$C$64,2,FALSE)</f>
        <v>Contract Manufacturing</v>
      </c>
      <c r="E2091" s="1" t="str">
        <f ca="1">VLOOKUP(IF(RANDBETWEEN(1,100)&lt;=70, 1, IF(RANDBETWEEN(1,100)&lt;=70+10, 2, IF(RANDBETWEEN(1,100)&lt;=70+10+10, 3, IF(RANDBETWEEN(1,100)&lt;=70+10+10+10, 4, 5)))),Datos1!$B$66:$C$70,2,FALSE)</f>
        <v>Paid</v>
      </c>
      <c r="F2091" s="1" t="str">
        <f>VLOOKUP(B2091,Datos1!$F$1:$H$52,2,FALSE)</f>
        <v>Florida</v>
      </c>
      <c r="G2091" s="8">
        <f t="shared" ca="1" si="262"/>
        <v>1411762</v>
      </c>
      <c r="H2091" s="8">
        <f t="shared" ca="1" si="263"/>
        <v>423528.6</v>
      </c>
      <c r="I2091" s="9">
        <f t="shared" ca="1" si="256"/>
        <v>0.3</v>
      </c>
      <c r="J2091" s="1" t="str">
        <f t="shared" si="257"/>
        <v>September</v>
      </c>
      <c r="K2091" s="1">
        <f t="shared" si="258"/>
        <v>9</v>
      </c>
      <c r="L2091" s="1" t="str">
        <f t="shared" si="259"/>
        <v>2024</v>
      </c>
      <c r="M2091" s="1">
        <f t="shared" si="260"/>
        <v>38</v>
      </c>
      <c r="N2091" s="10">
        <f t="shared" si="261"/>
        <v>3</v>
      </c>
    </row>
    <row r="2092" spans="1:14" x14ac:dyDescent="0.25">
      <c r="A2092" s="7">
        <v>45556</v>
      </c>
      <c r="B2092" s="1" t="s">
        <v>59</v>
      </c>
      <c r="C2092" s="1" t="str">
        <f>VLOOKUP(B2092,Datos1!$F$1:$H$52,3,FALSE)</f>
        <v>Small business</v>
      </c>
      <c r="D2092" s="1" t="str">
        <f ca="1">VLOOKUP(IF(RANDBETWEEN(1,100)&lt;=60, 1, IF(RANDBETWEEN(1,100)&lt;=75, 2, 3)),Datos1!$B$62:$C$64,2,FALSE)</f>
        <v>FMCG</v>
      </c>
      <c r="E2092" s="1" t="str">
        <f ca="1">VLOOKUP(IF(RANDBETWEEN(1,100)&lt;=70, 1, IF(RANDBETWEEN(1,100)&lt;=70+10, 2, IF(RANDBETWEEN(1,100)&lt;=70+10+10, 3, IF(RANDBETWEEN(1,100)&lt;=70+10+10+10, 4, 5)))),Datos1!$B$66:$C$70,2,FALSE)</f>
        <v>Paid</v>
      </c>
      <c r="F2092" s="1" t="str">
        <f>VLOOKUP(B2092,Datos1!$F$1:$H$52,2,FALSE)</f>
        <v>Nueva Jersey</v>
      </c>
      <c r="G2092" s="8">
        <f t="shared" ca="1" si="262"/>
        <v>203199</v>
      </c>
      <c r="H2092" s="8">
        <f t="shared" ca="1" si="263"/>
        <v>121919.4</v>
      </c>
      <c r="I2092" s="9">
        <f t="shared" ca="1" si="256"/>
        <v>0.6</v>
      </c>
      <c r="J2092" s="1" t="str">
        <f t="shared" si="257"/>
        <v>September</v>
      </c>
      <c r="K2092" s="1">
        <f t="shared" si="258"/>
        <v>9</v>
      </c>
      <c r="L2092" s="1" t="str">
        <f t="shared" si="259"/>
        <v>2024</v>
      </c>
      <c r="M2092" s="1">
        <f t="shared" si="260"/>
        <v>38</v>
      </c>
      <c r="N2092" s="10">
        <f t="shared" si="261"/>
        <v>3</v>
      </c>
    </row>
    <row r="2093" spans="1:14" x14ac:dyDescent="0.25">
      <c r="A2093" s="7">
        <v>45557</v>
      </c>
      <c r="B2093" s="1" t="s">
        <v>49</v>
      </c>
      <c r="C2093" s="1" t="str">
        <f>VLOOKUP(B2093,Datos1!$F$1:$H$52,3,FALSE)</f>
        <v>Corporation</v>
      </c>
      <c r="D2093" s="1" t="str">
        <f ca="1">VLOOKUP(IF(RANDBETWEEN(1,100)&lt;=60, 1, IF(RANDBETWEEN(1,100)&lt;=75, 2, 3)),Datos1!$B$62:$C$64,2,FALSE)</f>
        <v>Industrial cereal products</v>
      </c>
      <c r="E2093" s="1" t="str">
        <f ca="1">VLOOKUP(IF(RANDBETWEEN(1,100)&lt;=70, 1, IF(RANDBETWEEN(1,100)&lt;=70+10, 2, IF(RANDBETWEEN(1,100)&lt;=70+10+10, 3, IF(RANDBETWEEN(1,100)&lt;=70+10+10+10, 4, 5)))),Datos1!$B$66:$C$70,2,FALSE)</f>
        <v>Paid</v>
      </c>
      <c r="F2093" s="1" t="str">
        <f>VLOOKUP(B2093,Datos1!$F$1:$H$52,2,FALSE)</f>
        <v>Texas</v>
      </c>
      <c r="G2093" s="8">
        <f t="shared" ca="1" si="262"/>
        <v>796813</v>
      </c>
      <c r="H2093" s="8">
        <f t="shared" ca="1" si="263"/>
        <v>143426.34</v>
      </c>
      <c r="I2093" s="9">
        <f t="shared" ca="1" si="256"/>
        <v>0.18</v>
      </c>
      <c r="J2093" s="1" t="str">
        <f t="shared" si="257"/>
        <v>September</v>
      </c>
      <c r="K2093" s="1">
        <f t="shared" si="258"/>
        <v>9</v>
      </c>
      <c r="L2093" s="1" t="str">
        <f t="shared" si="259"/>
        <v>2024</v>
      </c>
      <c r="M2093" s="1">
        <f t="shared" si="260"/>
        <v>38</v>
      </c>
      <c r="N2093" s="10">
        <f t="shared" si="261"/>
        <v>3</v>
      </c>
    </row>
    <row r="2094" spans="1:14" x14ac:dyDescent="0.25">
      <c r="A2094" s="7">
        <v>45558</v>
      </c>
      <c r="B2094" s="1" t="s">
        <v>42</v>
      </c>
      <c r="C2094" s="1" t="str">
        <f>VLOOKUP(B2094,Datos1!$F$1:$H$52,3,FALSE)</f>
        <v>Corporation</v>
      </c>
      <c r="D2094" s="1" t="str">
        <f ca="1">VLOOKUP(IF(RANDBETWEEN(1,100)&lt;=60, 1, IF(RANDBETWEEN(1,100)&lt;=75, 2, 3)),Datos1!$B$62:$C$64,2,FALSE)</f>
        <v>Contract Manufacturing</v>
      </c>
      <c r="E2094" s="1" t="str">
        <f ca="1">VLOOKUP(IF(RANDBETWEEN(1,100)&lt;=70, 1, IF(RANDBETWEEN(1,100)&lt;=70+10, 2, IF(RANDBETWEEN(1,100)&lt;=70+10+10, 3, IF(RANDBETWEEN(1,100)&lt;=70+10+10+10, 4, 5)))),Datos1!$B$66:$C$70,2,FALSE)</f>
        <v>Paid</v>
      </c>
      <c r="F2094" s="1" t="str">
        <f>VLOOKUP(B2094,Datos1!$F$1:$H$52,2,FALSE)</f>
        <v>Wisconsin</v>
      </c>
      <c r="G2094" s="8">
        <f t="shared" ca="1" si="262"/>
        <v>1318009</v>
      </c>
      <c r="H2094" s="8">
        <f t="shared" ca="1" si="263"/>
        <v>303142.07</v>
      </c>
      <c r="I2094" s="9">
        <f t="shared" ca="1" si="256"/>
        <v>0.23</v>
      </c>
      <c r="J2094" s="1" t="str">
        <f t="shared" si="257"/>
        <v>September</v>
      </c>
      <c r="K2094" s="1">
        <f t="shared" si="258"/>
        <v>9</v>
      </c>
      <c r="L2094" s="1" t="str">
        <f t="shared" si="259"/>
        <v>2024</v>
      </c>
      <c r="M2094" s="1">
        <f t="shared" si="260"/>
        <v>39</v>
      </c>
      <c r="N2094" s="10">
        <f t="shared" si="261"/>
        <v>3</v>
      </c>
    </row>
    <row r="2095" spans="1:14" x14ac:dyDescent="0.25">
      <c r="A2095" s="7">
        <v>45559</v>
      </c>
      <c r="B2095" s="1" t="s">
        <v>36</v>
      </c>
      <c r="C2095" s="1" t="str">
        <f>VLOOKUP(B2095,Datos1!$F$1:$H$52,3,FALSE)</f>
        <v>Medium-sized business</v>
      </c>
      <c r="D2095" s="1" t="str">
        <f ca="1">VLOOKUP(IF(RANDBETWEEN(1,100)&lt;=60, 1, IF(RANDBETWEEN(1,100)&lt;=75, 2, 3)),Datos1!$B$62:$C$64,2,FALSE)</f>
        <v>Contract Manufacturing</v>
      </c>
      <c r="E209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95" s="1" t="str">
        <f>VLOOKUP(B2095,Datos1!$F$1:$H$52,2,FALSE)</f>
        <v>Arizona</v>
      </c>
      <c r="G2095" s="8">
        <f t="shared" ca="1" si="262"/>
        <v>330562</v>
      </c>
      <c r="H2095" s="8">
        <f t="shared" ca="1" si="263"/>
        <v>69418.02</v>
      </c>
      <c r="I2095" s="9">
        <f t="shared" ca="1" si="256"/>
        <v>0.21</v>
      </c>
      <c r="J2095" s="1" t="str">
        <f t="shared" si="257"/>
        <v>September</v>
      </c>
      <c r="K2095" s="1">
        <f t="shared" si="258"/>
        <v>9</v>
      </c>
      <c r="L2095" s="1" t="str">
        <f t="shared" si="259"/>
        <v>2024</v>
      </c>
      <c r="M2095" s="1">
        <f t="shared" si="260"/>
        <v>39</v>
      </c>
      <c r="N2095" s="10">
        <f t="shared" si="261"/>
        <v>3</v>
      </c>
    </row>
    <row r="2096" spans="1:14" x14ac:dyDescent="0.25">
      <c r="A2096" s="7">
        <v>45560</v>
      </c>
      <c r="B2096" s="1" t="s">
        <v>6</v>
      </c>
      <c r="C2096" s="1" t="str">
        <f>VLOOKUP(B2096,Datos1!$F$1:$H$52,3,FALSE)</f>
        <v>Corporation</v>
      </c>
      <c r="D2096" s="1" t="str">
        <f ca="1">VLOOKUP(IF(RANDBETWEEN(1,100)&lt;=60, 1, IF(RANDBETWEEN(1,100)&lt;=75, 2, 3)),Datos1!$B$62:$C$64,2,FALSE)</f>
        <v>Contract Manufacturing</v>
      </c>
      <c r="E2096" s="1" t="str">
        <f ca="1">VLOOKUP(IF(RANDBETWEEN(1,100)&lt;=70, 1, IF(RANDBETWEEN(1,100)&lt;=70+10, 2, IF(RANDBETWEEN(1,100)&lt;=70+10+10, 3, IF(RANDBETWEEN(1,100)&lt;=70+10+10+10, 4, 5)))),Datos1!$B$66:$C$70,2,FALSE)</f>
        <v>Paid</v>
      </c>
      <c r="F2096" s="1" t="str">
        <f>VLOOKUP(B2096,Datos1!$F$1:$H$52,2,FALSE)</f>
        <v>Washington</v>
      </c>
      <c r="G2096" s="8">
        <f t="shared" ca="1" si="262"/>
        <v>526831</v>
      </c>
      <c r="H2096" s="8">
        <f t="shared" ca="1" si="263"/>
        <v>110634.51</v>
      </c>
      <c r="I2096" s="9">
        <f t="shared" ca="1" si="256"/>
        <v>0.21</v>
      </c>
      <c r="J2096" s="1" t="str">
        <f t="shared" si="257"/>
        <v>September</v>
      </c>
      <c r="K2096" s="1">
        <f t="shared" si="258"/>
        <v>9</v>
      </c>
      <c r="L2096" s="1" t="str">
        <f t="shared" si="259"/>
        <v>2024</v>
      </c>
      <c r="M2096" s="1">
        <f t="shared" si="260"/>
        <v>39</v>
      </c>
      <c r="N2096" s="10">
        <f t="shared" si="261"/>
        <v>3</v>
      </c>
    </row>
    <row r="2097" spans="1:14" x14ac:dyDescent="0.25">
      <c r="A2097" s="7">
        <v>45561</v>
      </c>
      <c r="B2097" s="1" t="s">
        <v>28</v>
      </c>
      <c r="C2097" s="1" t="str">
        <f>VLOOKUP(B2097,Datos1!$F$1:$H$52,3,FALSE)</f>
        <v>Corporation</v>
      </c>
      <c r="D2097" s="1" t="str">
        <f ca="1">VLOOKUP(IF(RANDBETWEEN(1,100)&lt;=60, 1, IF(RANDBETWEEN(1,100)&lt;=75, 2, 3)),Datos1!$B$62:$C$64,2,FALSE)</f>
        <v>Contract Manufacturing</v>
      </c>
      <c r="E2097" s="1" t="str">
        <f ca="1">VLOOKUP(IF(RANDBETWEEN(1,100)&lt;=70, 1, IF(RANDBETWEEN(1,100)&lt;=70+10, 2, IF(RANDBETWEEN(1,100)&lt;=70+10+10, 3, IF(RANDBETWEEN(1,100)&lt;=70+10+10+10, 4, 5)))),Datos1!$B$66:$C$70,2,FALSE)</f>
        <v>Pending</v>
      </c>
      <c r="F2097" s="1" t="str">
        <f>VLOOKUP(B2097,Datos1!$F$1:$H$52,2,FALSE)</f>
        <v>Texas</v>
      </c>
      <c r="G2097" s="8">
        <f t="shared" ca="1" si="262"/>
        <v>1495266</v>
      </c>
      <c r="H2097" s="8">
        <f t="shared" ca="1" si="263"/>
        <v>418674.48000000004</v>
      </c>
      <c r="I2097" s="9">
        <f t="shared" ca="1" si="256"/>
        <v>0.28000000000000003</v>
      </c>
      <c r="J2097" s="1" t="str">
        <f t="shared" si="257"/>
        <v>September</v>
      </c>
      <c r="K2097" s="1">
        <f t="shared" si="258"/>
        <v>9</v>
      </c>
      <c r="L2097" s="1" t="str">
        <f t="shared" si="259"/>
        <v>2024</v>
      </c>
      <c r="M2097" s="1">
        <f t="shared" si="260"/>
        <v>39</v>
      </c>
      <c r="N2097" s="10">
        <f t="shared" si="261"/>
        <v>3</v>
      </c>
    </row>
    <row r="2098" spans="1:14" x14ac:dyDescent="0.25">
      <c r="A2098" s="7">
        <v>45562</v>
      </c>
      <c r="B2098" s="1" t="s">
        <v>10</v>
      </c>
      <c r="C2098" s="1" t="str">
        <f>VLOOKUP(B2098,Datos1!$F$1:$H$52,3,FALSE)</f>
        <v>Corporation</v>
      </c>
      <c r="D2098" s="1" t="str">
        <f ca="1">VLOOKUP(IF(RANDBETWEEN(1,100)&lt;=60, 1, IF(RANDBETWEEN(1,100)&lt;=75, 2, 3)),Datos1!$B$62:$C$64,2,FALSE)</f>
        <v>FMCG</v>
      </c>
      <c r="E2098" s="1" t="str">
        <f ca="1">VLOOKUP(IF(RANDBETWEEN(1,100)&lt;=70, 1, IF(RANDBETWEEN(1,100)&lt;=70+10, 2, IF(RANDBETWEEN(1,100)&lt;=70+10+10, 3, IF(RANDBETWEEN(1,100)&lt;=70+10+10+10, 4, 5)))),Datos1!$B$66:$C$70,2,FALSE)</f>
        <v>Paid</v>
      </c>
      <c r="F2098" s="1" t="str">
        <f>VLOOKUP(B2098,Datos1!$F$1:$H$52,2,FALSE)</f>
        <v>Texas</v>
      </c>
      <c r="G2098" s="8">
        <f t="shared" ca="1" si="262"/>
        <v>1783654</v>
      </c>
      <c r="H2098" s="8">
        <f t="shared" ca="1" si="263"/>
        <v>945336.62</v>
      </c>
      <c r="I2098" s="9">
        <f t="shared" ca="1" si="256"/>
        <v>0.53</v>
      </c>
      <c r="J2098" s="1" t="str">
        <f t="shared" si="257"/>
        <v>September</v>
      </c>
      <c r="K2098" s="1">
        <f t="shared" si="258"/>
        <v>9</v>
      </c>
      <c r="L2098" s="1" t="str">
        <f t="shared" si="259"/>
        <v>2024</v>
      </c>
      <c r="M2098" s="1">
        <f t="shared" si="260"/>
        <v>39</v>
      </c>
      <c r="N2098" s="10">
        <f t="shared" si="261"/>
        <v>3</v>
      </c>
    </row>
    <row r="2099" spans="1:14" x14ac:dyDescent="0.25">
      <c r="A2099" s="7">
        <v>45563</v>
      </c>
      <c r="B2099" s="1" t="s">
        <v>50</v>
      </c>
      <c r="C2099" s="1" t="str">
        <f>VLOOKUP(B2099,Datos1!$F$1:$H$52,3,FALSE)</f>
        <v>Small business</v>
      </c>
      <c r="D2099" s="1" t="str">
        <f ca="1">VLOOKUP(IF(RANDBETWEEN(1,100)&lt;=60, 1, IF(RANDBETWEEN(1,100)&lt;=75, 2, 3)),Datos1!$B$62:$C$64,2,FALSE)</f>
        <v>Contract Manufacturing</v>
      </c>
      <c r="E2099" s="1" t="str">
        <f ca="1">VLOOKUP(IF(RANDBETWEEN(1,100)&lt;=70, 1, IF(RANDBETWEEN(1,100)&lt;=70+10, 2, IF(RANDBETWEEN(1,100)&lt;=70+10+10, 3, IF(RANDBETWEEN(1,100)&lt;=70+10+10+10, 4, 5)))),Datos1!$B$66:$C$70,2,FALSE)</f>
        <v>Paid</v>
      </c>
      <c r="F2099" s="1" t="str">
        <f>VLOOKUP(B2099,Datos1!$F$1:$H$52,2,FALSE)</f>
        <v>Florida</v>
      </c>
      <c r="G2099" s="8">
        <f t="shared" ca="1" si="262"/>
        <v>138728</v>
      </c>
      <c r="H2099" s="8">
        <f t="shared" ca="1" si="263"/>
        <v>44392.959999999999</v>
      </c>
      <c r="I2099" s="9">
        <f t="shared" ca="1" si="256"/>
        <v>0.32</v>
      </c>
      <c r="J2099" s="1" t="str">
        <f t="shared" si="257"/>
        <v>September</v>
      </c>
      <c r="K2099" s="1">
        <f t="shared" si="258"/>
        <v>9</v>
      </c>
      <c r="L2099" s="1" t="str">
        <f t="shared" si="259"/>
        <v>2024</v>
      </c>
      <c r="M2099" s="1">
        <f t="shared" si="260"/>
        <v>39</v>
      </c>
      <c r="N2099" s="10">
        <f t="shared" si="261"/>
        <v>3</v>
      </c>
    </row>
    <row r="2100" spans="1:14" x14ac:dyDescent="0.25">
      <c r="A2100" s="7">
        <v>45564</v>
      </c>
      <c r="B2100" s="1" t="s">
        <v>29</v>
      </c>
      <c r="C2100" s="1" t="str">
        <f>VLOOKUP(B2100,Datos1!$F$1:$H$52,3,FALSE)</f>
        <v>Corporation</v>
      </c>
      <c r="D2100" s="1" t="str">
        <f ca="1">VLOOKUP(IF(RANDBETWEEN(1,100)&lt;=60, 1, IF(RANDBETWEEN(1,100)&lt;=75, 2, 3)),Datos1!$B$62:$C$64,2,FALSE)</f>
        <v>FMCG</v>
      </c>
      <c r="E2100" s="1" t="str">
        <f ca="1">VLOOKUP(IF(RANDBETWEEN(1,100)&lt;=70, 1, IF(RANDBETWEEN(1,100)&lt;=70+10, 2, IF(RANDBETWEEN(1,100)&lt;=70+10+10, 3, IF(RANDBETWEEN(1,100)&lt;=70+10+10+10, 4, 5)))),Datos1!$B$66:$C$70,2,FALSE)</f>
        <v>Overdue</v>
      </c>
      <c r="F2100" s="1" t="str">
        <f>VLOOKUP(B2100,Datos1!$F$1:$H$52,2,FALSE)</f>
        <v>Florida</v>
      </c>
      <c r="G2100" s="8">
        <f t="shared" ca="1" si="262"/>
        <v>543375</v>
      </c>
      <c r="H2100" s="8">
        <f t="shared" ca="1" si="263"/>
        <v>298856.25</v>
      </c>
      <c r="I2100" s="9">
        <f t="shared" ca="1" si="256"/>
        <v>0.55000000000000004</v>
      </c>
      <c r="J2100" s="1" t="str">
        <f t="shared" si="257"/>
        <v>September</v>
      </c>
      <c r="K2100" s="1">
        <f t="shared" si="258"/>
        <v>9</v>
      </c>
      <c r="L2100" s="1" t="str">
        <f t="shared" si="259"/>
        <v>2024</v>
      </c>
      <c r="M2100" s="1">
        <f t="shared" si="260"/>
        <v>39</v>
      </c>
      <c r="N2100" s="10">
        <f t="shared" si="261"/>
        <v>3</v>
      </c>
    </row>
    <row r="2101" spans="1:14" x14ac:dyDescent="0.25">
      <c r="A2101" s="7">
        <v>45565</v>
      </c>
      <c r="B2101" s="1" t="s">
        <v>47</v>
      </c>
      <c r="C2101" s="1" t="str">
        <f>VLOOKUP(B2101,Datos1!$F$1:$H$52,3,FALSE)</f>
        <v>Medium-sized business</v>
      </c>
      <c r="D2101" s="1" t="str">
        <f ca="1">VLOOKUP(IF(RANDBETWEEN(1,100)&lt;=60, 1, IF(RANDBETWEEN(1,100)&lt;=75, 2, 3)),Datos1!$B$62:$C$64,2,FALSE)</f>
        <v>FMCG</v>
      </c>
      <c r="E2101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01" s="1" t="str">
        <f>VLOOKUP(B2101,Datos1!$F$1:$H$52,2,FALSE)</f>
        <v>Misuri</v>
      </c>
      <c r="G2101" s="8">
        <f t="shared" ca="1" si="262"/>
        <v>324676</v>
      </c>
      <c r="H2101" s="8">
        <f t="shared" ca="1" si="263"/>
        <v>149350.96000000002</v>
      </c>
      <c r="I2101" s="9">
        <f t="shared" ca="1" si="256"/>
        <v>0.46</v>
      </c>
      <c r="J2101" s="1" t="str">
        <f t="shared" si="257"/>
        <v>September</v>
      </c>
      <c r="K2101" s="1">
        <f t="shared" si="258"/>
        <v>9</v>
      </c>
      <c r="L2101" s="1" t="str">
        <f t="shared" si="259"/>
        <v>2024</v>
      </c>
      <c r="M2101" s="1">
        <f t="shared" si="260"/>
        <v>40</v>
      </c>
      <c r="N2101" s="10">
        <f t="shared" si="261"/>
        <v>3</v>
      </c>
    </row>
    <row r="2102" spans="1:14" x14ac:dyDescent="0.25">
      <c r="A2102" s="7">
        <v>45566</v>
      </c>
      <c r="B2102" s="1" t="s">
        <v>46</v>
      </c>
      <c r="C2102" s="1" t="str">
        <f>VLOOKUP(B2102,Datos1!$F$1:$H$52,3,FALSE)</f>
        <v>Corporation</v>
      </c>
      <c r="D2102" s="1" t="str">
        <f ca="1">VLOOKUP(IF(RANDBETWEEN(1,100)&lt;=60, 1, IF(RANDBETWEEN(1,100)&lt;=75, 2, 3)),Datos1!$B$62:$C$64,2,FALSE)</f>
        <v>Industrial cereal products</v>
      </c>
      <c r="E2102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02" s="1" t="str">
        <f>VLOOKUP(B2102,Datos1!$F$1:$H$52,2,FALSE)</f>
        <v>Tennessee</v>
      </c>
      <c r="G2102" s="8">
        <f t="shared" ca="1" si="262"/>
        <v>1756955</v>
      </c>
      <c r="H2102" s="8">
        <f t="shared" ca="1" si="263"/>
        <v>368960.55</v>
      </c>
      <c r="I2102" s="9">
        <f t="shared" ca="1" si="256"/>
        <v>0.21</v>
      </c>
      <c r="J2102" s="1" t="str">
        <f t="shared" si="257"/>
        <v>October</v>
      </c>
      <c r="K2102" s="1">
        <f t="shared" si="258"/>
        <v>10</v>
      </c>
      <c r="L2102" s="1" t="str">
        <f t="shared" si="259"/>
        <v>2024</v>
      </c>
      <c r="M2102" s="1">
        <f t="shared" si="260"/>
        <v>40</v>
      </c>
      <c r="N2102" s="10">
        <f t="shared" si="261"/>
        <v>4</v>
      </c>
    </row>
    <row r="2103" spans="1:14" x14ac:dyDescent="0.25">
      <c r="A2103" s="7">
        <v>45567</v>
      </c>
      <c r="B2103" s="1" t="s">
        <v>58</v>
      </c>
      <c r="C2103" s="1" t="str">
        <f>VLOOKUP(B2103,Datos1!$F$1:$H$52,3,FALSE)</f>
        <v>Corporation</v>
      </c>
      <c r="D2103" s="1" t="str">
        <f ca="1">VLOOKUP(IF(RANDBETWEEN(1,100)&lt;=60, 1, IF(RANDBETWEEN(1,100)&lt;=75, 2, 3)),Datos1!$B$62:$C$64,2,FALSE)</f>
        <v>Contract Manufacturing</v>
      </c>
      <c r="E2103" s="1" t="str">
        <f ca="1">VLOOKUP(IF(RANDBETWEEN(1,100)&lt;=70, 1, IF(RANDBETWEEN(1,100)&lt;=70+10, 2, IF(RANDBETWEEN(1,100)&lt;=70+10+10, 3, IF(RANDBETWEEN(1,100)&lt;=70+10+10+10, 4, 5)))),Datos1!$B$66:$C$70,2,FALSE)</f>
        <v>Paid</v>
      </c>
      <c r="F2103" s="1" t="str">
        <f>VLOOKUP(B2103,Datos1!$F$1:$H$52,2,FALSE)</f>
        <v>Míchigan</v>
      </c>
      <c r="G2103" s="8">
        <f t="shared" ca="1" si="262"/>
        <v>1172182</v>
      </c>
      <c r="H2103" s="8">
        <f t="shared" ca="1" si="263"/>
        <v>386820.06</v>
      </c>
      <c r="I2103" s="9">
        <f t="shared" ca="1" si="256"/>
        <v>0.33</v>
      </c>
      <c r="J2103" s="1" t="str">
        <f t="shared" si="257"/>
        <v>October</v>
      </c>
      <c r="K2103" s="1">
        <f t="shared" si="258"/>
        <v>10</v>
      </c>
      <c r="L2103" s="1" t="str">
        <f t="shared" si="259"/>
        <v>2024</v>
      </c>
      <c r="M2103" s="1">
        <f t="shared" si="260"/>
        <v>40</v>
      </c>
      <c r="N2103" s="10">
        <f t="shared" si="261"/>
        <v>4</v>
      </c>
    </row>
    <row r="2104" spans="1:14" x14ac:dyDescent="0.25">
      <c r="A2104" s="7">
        <v>45568</v>
      </c>
      <c r="B2104" s="1" t="s">
        <v>19</v>
      </c>
      <c r="C2104" s="1" t="str">
        <f>VLOOKUP(B2104,Datos1!$F$1:$H$52,3,FALSE)</f>
        <v>Corporation</v>
      </c>
      <c r="D2104" s="1" t="str">
        <f ca="1">VLOOKUP(IF(RANDBETWEEN(1,100)&lt;=60, 1, IF(RANDBETWEEN(1,100)&lt;=75, 2, 3)),Datos1!$B$62:$C$64,2,FALSE)</f>
        <v>Contract Manufacturing</v>
      </c>
      <c r="E2104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04" s="1" t="str">
        <f>VLOOKUP(B2104,Datos1!$F$1:$H$52,2,FALSE)</f>
        <v>Virginia</v>
      </c>
      <c r="G2104" s="8">
        <f t="shared" ca="1" si="262"/>
        <v>1532358</v>
      </c>
      <c r="H2104" s="8">
        <f t="shared" ca="1" si="263"/>
        <v>337118.76</v>
      </c>
      <c r="I2104" s="9">
        <f t="shared" ca="1" si="256"/>
        <v>0.22</v>
      </c>
      <c r="J2104" s="1" t="str">
        <f t="shared" si="257"/>
        <v>October</v>
      </c>
      <c r="K2104" s="1">
        <f t="shared" si="258"/>
        <v>10</v>
      </c>
      <c r="L2104" s="1" t="str">
        <f t="shared" si="259"/>
        <v>2024</v>
      </c>
      <c r="M2104" s="1">
        <f t="shared" si="260"/>
        <v>40</v>
      </c>
      <c r="N2104" s="10">
        <f t="shared" si="261"/>
        <v>4</v>
      </c>
    </row>
    <row r="2105" spans="1:14" x14ac:dyDescent="0.25">
      <c r="A2105" s="7">
        <v>45569</v>
      </c>
      <c r="B2105" s="1" t="s">
        <v>13</v>
      </c>
      <c r="C2105" s="1" t="str">
        <f>VLOOKUP(B2105,Datos1!$F$1:$H$52,3,FALSE)</f>
        <v>Medium-sized business</v>
      </c>
      <c r="D2105" s="1" t="str">
        <f ca="1">VLOOKUP(IF(RANDBETWEEN(1,100)&lt;=60, 1, IF(RANDBETWEEN(1,100)&lt;=75, 2, 3)),Datos1!$B$62:$C$64,2,FALSE)</f>
        <v>FMCG</v>
      </c>
      <c r="E2105" s="1" t="str">
        <f ca="1">VLOOKUP(IF(RANDBETWEEN(1,100)&lt;=70, 1, IF(RANDBETWEEN(1,100)&lt;=70+10, 2, IF(RANDBETWEEN(1,100)&lt;=70+10+10, 3, IF(RANDBETWEEN(1,100)&lt;=70+10+10+10, 4, 5)))),Datos1!$B$66:$C$70,2,FALSE)</f>
        <v>Paid</v>
      </c>
      <c r="F2105" s="1" t="str">
        <f>VLOOKUP(B2105,Datos1!$F$1:$H$52,2,FALSE)</f>
        <v>Carolina del Norte</v>
      </c>
      <c r="G2105" s="8">
        <f t="shared" ca="1" si="262"/>
        <v>326707</v>
      </c>
      <c r="H2105" s="8">
        <f t="shared" ca="1" si="263"/>
        <v>182955.92</v>
      </c>
      <c r="I2105" s="9">
        <f t="shared" ca="1" si="256"/>
        <v>0.56000000000000005</v>
      </c>
      <c r="J2105" s="1" t="str">
        <f t="shared" si="257"/>
        <v>October</v>
      </c>
      <c r="K2105" s="1">
        <f t="shared" si="258"/>
        <v>10</v>
      </c>
      <c r="L2105" s="1" t="str">
        <f t="shared" si="259"/>
        <v>2024</v>
      </c>
      <c r="M2105" s="1">
        <f t="shared" si="260"/>
        <v>40</v>
      </c>
      <c r="N2105" s="10">
        <f t="shared" si="261"/>
        <v>4</v>
      </c>
    </row>
    <row r="2106" spans="1:14" x14ac:dyDescent="0.25">
      <c r="A2106" s="7">
        <v>45570</v>
      </c>
      <c r="B2106" s="1" t="s">
        <v>25</v>
      </c>
      <c r="C2106" s="1" t="str">
        <f>VLOOKUP(B2106,Datos1!$F$1:$H$52,3,FALSE)</f>
        <v>Corporation</v>
      </c>
      <c r="D2106" s="1" t="str">
        <f ca="1">VLOOKUP(IF(RANDBETWEEN(1,100)&lt;=60, 1, IF(RANDBETWEEN(1,100)&lt;=75, 2, 3)),Datos1!$B$62:$C$64,2,FALSE)</f>
        <v>Contract Manufacturing</v>
      </c>
      <c r="E2106" s="1" t="str">
        <f ca="1">VLOOKUP(IF(RANDBETWEEN(1,100)&lt;=70, 1, IF(RANDBETWEEN(1,100)&lt;=70+10, 2, IF(RANDBETWEEN(1,100)&lt;=70+10+10, 3, IF(RANDBETWEEN(1,100)&lt;=70+10+10+10, 4, 5)))),Datos1!$B$66:$C$70,2,FALSE)</f>
        <v>Paid</v>
      </c>
      <c r="F2106" s="1" t="str">
        <f>VLOOKUP(B2106,Datos1!$F$1:$H$52,2,FALSE)</f>
        <v>Míchigan</v>
      </c>
      <c r="G2106" s="8">
        <f t="shared" ca="1" si="262"/>
        <v>1445075</v>
      </c>
      <c r="H2106" s="8">
        <f t="shared" ca="1" si="263"/>
        <v>390170.25</v>
      </c>
      <c r="I2106" s="9">
        <f t="shared" ca="1" si="256"/>
        <v>0.27</v>
      </c>
      <c r="J2106" s="1" t="str">
        <f t="shared" si="257"/>
        <v>October</v>
      </c>
      <c r="K2106" s="1">
        <f t="shared" si="258"/>
        <v>10</v>
      </c>
      <c r="L2106" s="1" t="str">
        <f t="shared" si="259"/>
        <v>2024</v>
      </c>
      <c r="M2106" s="1">
        <f t="shared" si="260"/>
        <v>40</v>
      </c>
      <c r="N2106" s="10">
        <f t="shared" si="261"/>
        <v>4</v>
      </c>
    </row>
    <row r="2107" spans="1:14" x14ac:dyDescent="0.25">
      <c r="A2107" s="7">
        <v>45571</v>
      </c>
      <c r="B2107" s="1" t="s">
        <v>45</v>
      </c>
      <c r="C2107" s="1" t="str">
        <f>VLOOKUP(B2107,Datos1!$F$1:$H$52,3,FALSE)</f>
        <v>Small business</v>
      </c>
      <c r="D2107" s="1" t="str">
        <f ca="1">VLOOKUP(IF(RANDBETWEEN(1,100)&lt;=60, 1, IF(RANDBETWEEN(1,100)&lt;=75, 2, 3)),Datos1!$B$62:$C$64,2,FALSE)</f>
        <v>Contract Manufacturing</v>
      </c>
      <c r="E2107" s="1" t="str">
        <f ca="1">VLOOKUP(IF(RANDBETWEEN(1,100)&lt;=70, 1, IF(RANDBETWEEN(1,100)&lt;=70+10, 2, IF(RANDBETWEEN(1,100)&lt;=70+10+10, 3, IF(RANDBETWEEN(1,100)&lt;=70+10+10+10, 4, 5)))),Datos1!$B$66:$C$70,2,FALSE)</f>
        <v>Paid</v>
      </c>
      <c r="F2107" s="1" t="str">
        <f>VLOOKUP(B2107,Datos1!$F$1:$H$52,2,FALSE)</f>
        <v>Massachusetts</v>
      </c>
      <c r="G2107" s="8">
        <f t="shared" ca="1" si="262"/>
        <v>125597</v>
      </c>
      <c r="H2107" s="8">
        <f t="shared" ca="1" si="263"/>
        <v>26375.37</v>
      </c>
      <c r="I2107" s="9">
        <f t="shared" ca="1" si="256"/>
        <v>0.21</v>
      </c>
      <c r="J2107" s="1" t="str">
        <f t="shared" si="257"/>
        <v>October</v>
      </c>
      <c r="K2107" s="1">
        <f t="shared" si="258"/>
        <v>10</v>
      </c>
      <c r="L2107" s="1" t="str">
        <f t="shared" si="259"/>
        <v>2024</v>
      </c>
      <c r="M2107" s="1">
        <f t="shared" si="260"/>
        <v>40</v>
      </c>
      <c r="N2107" s="10">
        <f t="shared" si="261"/>
        <v>4</v>
      </c>
    </row>
    <row r="2108" spans="1:14" x14ac:dyDescent="0.25">
      <c r="A2108" s="7">
        <v>45572</v>
      </c>
      <c r="B2108" s="1" t="s">
        <v>49</v>
      </c>
      <c r="C2108" s="1" t="str">
        <f>VLOOKUP(B2108,Datos1!$F$1:$H$52,3,FALSE)</f>
        <v>Corporation</v>
      </c>
      <c r="D2108" s="1" t="str">
        <f ca="1">VLOOKUP(IF(RANDBETWEEN(1,100)&lt;=60, 1, IF(RANDBETWEEN(1,100)&lt;=75, 2, 3)),Datos1!$B$62:$C$64,2,FALSE)</f>
        <v>FMCG</v>
      </c>
      <c r="E2108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08" s="1" t="str">
        <f>VLOOKUP(B2108,Datos1!$F$1:$H$52,2,FALSE)</f>
        <v>Texas</v>
      </c>
      <c r="G2108" s="8">
        <f t="shared" ca="1" si="262"/>
        <v>592687</v>
      </c>
      <c r="H2108" s="8">
        <f t="shared" ca="1" si="263"/>
        <v>290416.63</v>
      </c>
      <c r="I2108" s="9">
        <f t="shared" ca="1" si="256"/>
        <v>0.49</v>
      </c>
      <c r="J2108" s="1" t="str">
        <f t="shared" si="257"/>
        <v>October</v>
      </c>
      <c r="K2108" s="1">
        <f t="shared" si="258"/>
        <v>10</v>
      </c>
      <c r="L2108" s="1" t="str">
        <f t="shared" si="259"/>
        <v>2024</v>
      </c>
      <c r="M2108" s="1">
        <f t="shared" si="260"/>
        <v>41</v>
      </c>
      <c r="N2108" s="10">
        <f t="shared" si="261"/>
        <v>4</v>
      </c>
    </row>
    <row r="2109" spans="1:14" x14ac:dyDescent="0.25">
      <c r="A2109" s="7">
        <v>45573</v>
      </c>
      <c r="B2109" s="1" t="s">
        <v>28</v>
      </c>
      <c r="C2109" s="1" t="str">
        <f>VLOOKUP(B2109,Datos1!$F$1:$H$52,3,FALSE)</f>
        <v>Corporation</v>
      </c>
      <c r="D2109" s="1" t="str">
        <f ca="1">VLOOKUP(IF(RANDBETWEEN(1,100)&lt;=60, 1, IF(RANDBETWEEN(1,100)&lt;=75, 2, 3)),Datos1!$B$62:$C$64,2,FALSE)</f>
        <v>FMCG</v>
      </c>
      <c r="E2109" s="1" t="str">
        <f ca="1">VLOOKUP(IF(RANDBETWEEN(1,100)&lt;=70, 1, IF(RANDBETWEEN(1,100)&lt;=70+10, 2, IF(RANDBETWEEN(1,100)&lt;=70+10+10, 3, IF(RANDBETWEEN(1,100)&lt;=70+10+10+10, 4, 5)))),Datos1!$B$66:$C$70,2,FALSE)</f>
        <v>Processing</v>
      </c>
      <c r="F2109" s="1" t="str">
        <f>VLOOKUP(B2109,Datos1!$F$1:$H$52,2,FALSE)</f>
        <v>Texas</v>
      </c>
      <c r="G2109" s="8">
        <f t="shared" ca="1" si="262"/>
        <v>1626894</v>
      </c>
      <c r="H2109" s="8">
        <f t="shared" ca="1" si="263"/>
        <v>618219.72</v>
      </c>
      <c r="I2109" s="9">
        <f t="shared" ca="1" si="256"/>
        <v>0.38</v>
      </c>
      <c r="J2109" s="1" t="str">
        <f t="shared" si="257"/>
        <v>October</v>
      </c>
      <c r="K2109" s="1">
        <f t="shared" si="258"/>
        <v>10</v>
      </c>
      <c r="L2109" s="1" t="str">
        <f t="shared" si="259"/>
        <v>2024</v>
      </c>
      <c r="M2109" s="1">
        <f t="shared" si="260"/>
        <v>41</v>
      </c>
      <c r="N2109" s="10">
        <f t="shared" si="261"/>
        <v>4</v>
      </c>
    </row>
    <row r="2110" spans="1:14" x14ac:dyDescent="0.25">
      <c r="A2110" s="7">
        <v>45574</v>
      </c>
      <c r="B2110" s="1" t="s">
        <v>22</v>
      </c>
      <c r="C2110" s="1" t="str">
        <f>VLOOKUP(B2110,Datos1!$F$1:$H$52,3,FALSE)</f>
        <v>Corporation</v>
      </c>
      <c r="D2110" s="1" t="str">
        <f ca="1">VLOOKUP(IF(RANDBETWEEN(1,100)&lt;=60, 1, IF(RANDBETWEEN(1,100)&lt;=75, 2, 3)),Datos1!$B$62:$C$64,2,FALSE)</f>
        <v>FMCG</v>
      </c>
      <c r="E2110" s="1" t="str">
        <f ca="1">VLOOKUP(IF(RANDBETWEEN(1,100)&lt;=70, 1, IF(RANDBETWEEN(1,100)&lt;=70+10, 2, IF(RANDBETWEEN(1,100)&lt;=70+10+10, 3, IF(RANDBETWEEN(1,100)&lt;=70+10+10+10, 4, 5)))),Datos1!$B$66:$C$70,2,FALSE)</f>
        <v>Paid</v>
      </c>
      <c r="F2110" s="1" t="str">
        <f>VLOOKUP(B2110,Datos1!$F$1:$H$52,2,FALSE)</f>
        <v>Míchigan</v>
      </c>
      <c r="G2110" s="8">
        <f t="shared" ca="1" si="262"/>
        <v>845961</v>
      </c>
      <c r="H2110" s="8">
        <f t="shared" ca="1" si="263"/>
        <v>448359.33</v>
      </c>
      <c r="I2110" s="9">
        <f t="shared" ca="1" si="256"/>
        <v>0.53</v>
      </c>
      <c r="J2110" s="1" t="str">
        <f t="shared" si="257"/>
        <v>October</v>
      </c>
      <c r="K2110" s="1">
        <f t="shared" si="258"/>
        <v>10</v>
      </c>
      <c r="L2110" s="1" t="str">
        <f t="shared" si="259"/>
        <v>2024</v>
      </c>
      <c r="M2110" s="1">
        <f t="shared" si="260"/>
        <v>41</v>
      </c>
      <c r="N2110" s="10">
        <f t="shared" si="261"/>
        <v>4</v>
      </c>
    </row>
    <row r="2111" spans="1:14" x14ac:dyDescent="0.25">
      <c r="A2111" s="7">
        <v>45575</v>
      </c>
      <c r="B2111" s="1" t="s">
        <v>49</v>
      </c>
      <c r="C2111" s="1" t="str">
        <f>VLOOKUP(B2111,Datos1!$F$1:$H$52,3,FALSE)</f>
        <v>Corporation</v>
      </c>
      <c r="D2111" s="1" t="str">
        <f ca="1">VLOOKUP(IF(RANDBETWEEN(1,100)&lt;=60, 1, IF(RANDBETWEEN(1,100)&lt;=75, 2, 3)),Datos1!$B$62:$C$64,2,FALSE)</f>
        <v>Contract Manufacturing</v>
      </c>
      <c r="E2111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11" s="1" t="str">
        <f>VLOOKUP(B2111,Datos1!$F$1:$H$52,2,FALSE)</f>
        <v>Texas</v>
      </c>
      <c r="G2111" s="8">
        <f t="shared" ca="1" si="262"/>
        <v>702593</v>
      </c>
      <c r="H2111" s="8">
        <f t="shared" ca="1" si="263"/>
        <v>168622.32</v>
      </c>
      <c r="I2111" s="9">
        <f t="shared" ca="1" si="256"/>
        <v>0.24</v>
      </c>
      <c r="J2111" s="1" t="str">
        <f t="shared" si="257"/>
        <v>October</v>
      </c>
      <c r="K2111" s="1">
        <f t="shared" si="258"/>
        <v>10</v>
      </c>
      <c r="L2111" s="1" t="str">
        <f t="shared" si="259"/>
        <v>2024</v>
      </c>
      <c r="M2111" s="1">
        <f t="shared" si="260"/>
        <v>41</v>
      </c>
      <c r="N2111" s="10">
        <f t="shared" si="261"/>
        <v>4</v>
      </c>
    </row>
    <row r="2112" spans="1:14" x14ac:dyDescent="0.25">
      <c r="A2112" s="7">
        <v>45576</v>
      </c>
      <c r="B2112" s="1" t="s">
        <v>35</v>
      </c>
      <c r="C2112" s="1" t="str">
        <f>VLOOKUP(B2112,Datos1!$F$1:$H$52,3,FALSE)</f>
        <v>Medium-sized business</v>
      </c>
      <c r="D2112" s="1" t="str">
        <f ca="1">VLOOKUP(IF(RANDBETWEEN(1,100)&lt;=60, 1, IF(RANDBETWEEN(1,100)&lt;=75, 2, 3)),Datos1!$B$62:$C$64,2,FALSE)</f>
        <v>FMCG</v>
      </c>
      <c r="E2112" s="1" t="str">
        <f ca="1">VLOOKUP(IF(RANDBETWEEN(1,100)&lt;=70, 1, IF(RANDBETWEEN(1,100)&lt;=70+10, 2, IF(RANDBETWEEN(1,100)&lt;=70+10+10, 3, IF(RANDBETWEEN(1,100)&lt;=70+10+10+10, 4, 5)))),Datos1!$B$66:$C$70,2,FALSE)</f>
        <v>Paid</v>
      </c>
      <c r="F2112" s="1" t="str">
        <f>VLOOKUP(B2112,Datos1!$F$1:$H$52,2,FALSE)</f>
        <v>Ohio</v>
      </c>
      <c r="G2112" s="8">
        <f t="shared" ca="1" si="262"/>
        <v>377763</v>
      </c>
      <c r="H2112" s="8">
        <f t="shared" ca="1" si="263"/>
        <v>162438.09</v>
      </c>
      <c r="I2112" s="9">
        <f t="shared" ca="1" si="256"/>
        <v>0.43</v>
      </c>
      <c r="J2112" s="1" t="str">
        <f t="shared" si="257"/>
        <v>October</v>
      </c>
      <c r="K2112" s="1">
        <f t="shared" si="258"/>
        <v>10</v>
      </c>
      <c r="L2112" s="1" t="str">
        <f t="shared" si="259"/>
        <v>2024</v>
      </c>
      <c r="M2112" s="1">
        <f t="shared" si="260"/>
        <v>41</v>
      </c>
      <c r="N2112" s="10">
        <f t="shared" si="261"/>
        <v>4</v>
      </c>
    </row>
    <row r="2113" spans="1:14" x14ac:dyDescent="0.25">
      <c r="A2113" s="7">
        <v>45577</v>
      </c>
      <c r="B2113" s="1" t="s">
        <v>55</v>
      </c>
      <c r="C2113" s="1" t="str">
        <f>VLOOKUP(B2113,Datos1!$F$1:$H$52,3,FALSE)</f>
        <v>Medium-sized business</v>
      </c>
      <c r="D2113" s="1" t="str">
        <f ca="1">VLOOKUP(IF(RANDBETWEEN(1,100)&lt;=60, 1, IF(RANDBETWEEN(1,100)&lt;=75, 2, 3)),Datos1!$B$62:$C$64,2,FALSE)</f>
        <v>Industrial cereal products</v>
      </c>
      <c r="E2113" s="1" t="str">
        <f ca="1">VLOOKUP(IF(RANDBETWEEN(1,100)&lt;=70, 1, IF(RANDBETWEEN(1,100)&lt;=70+10, 2, IF(RANDBETWEEN(1,100)&lt;=70+10+10, 3, IF(RANDBETWEEN(1,100)&lt;=70+10+10+10, 4, 5)))),Datos1!$B$66:$C$70,2,FALSE)</f>
        <v>Paid</v>
      </c>
      <c r="F2113" s="1" t="str">
        <f>VLOOKUP(B2113,Datos1!$F$1:$H$52,2,FALSE)</f>
        <v>Pensilvania</v>
      </c>
      <c r="G2113" s="8">
        <f t="shared" ca="1" si="262"/>
        <v>421075</v>
      </c>
      <c r="H2113" s="8">
        <f t="shared" ca="1" si="263"/>
        <v>80004.25</v>
      </c>
      <c r="I2113" s="9">
        <f t="shared" ca="1" si="256"/>
        <v>0.19</v>
      </c>
      <c r="J2113" s="1" t="str">
        <f t="shared" si="257"/>
        <v>October</v>
      </c>
      <c r="K2113" s="1">
        <f t="shared" si="258"/>
        <v>10</v>
      </c>
      <c r="L2113" s="1" t="str">
        <f t="shared" si="259"/>
        <v>2024</v>
      </c>
      <c r="M2113" s="1">
        <f t="shared" si="260"/>
        <v>41</v>
      </c>
      <c r="N2113" s="10">
        <f t="shared" si="261"/>
        <v>4</v>
      </c>
    </row>
    <row r="2114" spans="1:14" x14ac:dyDescent="0.25">
      <c r="A2114" s="7">
        <v>45578</v>
      </c>
      <c r="B2114" s="1" t="s">
        <v>47</v>
      </c>
      <c r="C2114" s="1" t="str">
        <f>VLOOKUP(B2114,Datos1!$F$1:$H$52,3,FALSE)</f>
        <v>Medium-sized business</v>
      </c>
      <c r="D2114" s="1" t="str">
        <f ca="1">VLOOKUP(IF(RANDBETWEEN(1,100)&lt;=60, 1, IF(RANDBETWEEN(1,100)&lt;=75, 2, 3)),Datos1!$B$62:$C$64,2,FALSE)</f>
        <v>FMCG</v>
      </c>
      <c r="E2114" s="1" t="str">
        <f ca="1">VLOOKUP(IF(RANDBETWEEN(1,100)&lt;=70, 1, IF(RANDBETWEEN(1,100)&lt;=70+10, 2, IF(RANDBETWEEN(1,100)&lt;=70+10+10, 3, IF(RANDBETWEEN(1,100)&lt;=70+10+10+10, 4, 5)))),Datos1!$B$66:$C$70,2,FALSE)</f>
        <v>Paid</v>
      </c>
      <c r="F2114" s="1" t="str">
        <f>VLOOKUP(B2114,Datos1!$F$1:$H$52,2,FALSE)</f>
        <v>Misuri</v>
      </c>
      <c r="G2114" s="8">
        <f t="shared" ca="1" si="262"/>
        <v>275514</v>
      </c>
      <c r="H2114" s="8">
        <f t="shared" ca="1" si="263"/>
        <v>165308.4</v>
      </c>
      <c r="I2114" s="9">
        <f t="shared" ref="I2114:I2177" ca="1" si="264">IF(D2114="FMCG",(RANDBETWEEN(35,65)/100),IF(D2114="Industrial cereal products",(RANDBETWEEN(15,35)/100),(RANDBETWEEN(20,40)/100)))</f>
        <v>0.6</v>
      </c>
      <c r="J2114" s="1" t="str">
        <f t="shared" ref="J2114:J2177" si="265">IF(TEXT(A2114,"MMMM")="enero","January",IF(TEXT(A2114,"MMMM")="febrero","February",IF(TEXT(A2114,"MMMM")="marzo","March",IF(TEXT(A2114,"MMMM")="abril","April",
IF(TEXT(A2114,"MMMM")="mayo","May",IF(TEXT(A2114,"MMMM")="junio","June",IF(TEXT(A2114,"MMMM")="julio","July",IF(TEXT(A2114,"MMMM")="agosto","August",
IF(TEXT(A2114,"MMMM")="Septiembre","September",IF(TEXT(A2114,"MMMM")="Octubre","October",IF(TEXT(A2114,"MMMM")="noviembre","November","December")))))))))))</f>
        <v>October</v>
      </c>
      <c r="K2114" s="1">
        <f t="shared" ref="K2114:K2178" si="266">MONTH(A2114)</f>
        <v>10</v>
      </c>
      <c r="L2114" s="1" t="str">
        <f t="shared" ref="L2114:L2178" si="267">TEXT(A2114,"AAAA")</f>
        <v>2024</v>
      </c>
      <c r="M2114" s="1">
        <f t="shared" ref="M2114:M2178" si="268">WEEKNUM(A2114,2)</f>
        <v>41</v>
      </c>
      <c r="N2114" s="10">
        <f t="shared" ref="N2114:N2178" si="269">INT((MONTH(A2114)-1)/3)+1</f>
        <v>4</v>
      </c>
    </row>
    <row r="2115" spans="1:14" x14ac:dyDescent="0.25">
      <c r="A2115" s="7">
        <v>45579</v>
      </c>
      <c r="B2115" s="1" t="s">
        <v>15</v>
      </c>
      <c r="C2115" s="1" t="str">
        <f>VLOOKUP(B2115,Datos1!$F$1:$H$52,3,FALSE)</f>
        <v>Medium-sized business</v>
      </c>
      <c r="D2115" s="1" t="str">
        <f ca="1">VLOOKUP(IF(RANDBETWEEN(1,100)&lt;=60, 1, IF(RANDBETWEEN(1,100)&lt;=75, 2, 3)),Datos1!$B$62:$C$64,2,FALSE)</f>
        <v>FMCG</v>
      </c>
      <c r="E2115" s="1" t="str">
        <f ca="1">VLOOKUP(IF(RANDBETWEEN(1,100)&lt;=70, 1, IF(RANDBETWEEN(1,100)&lt;=70+10, 2, IF(RANDBETWEEN(1,100)&lt;=70+10+10, 3, IF(RANDBETWEEN(1,100)&lt;=70+10+10+10, 4, 5)))),Datos1!$B$66:$C$70,2,FALSE)</f>
        <v>Paid</v>
      </c>
      <c r="F2115" s="1" t="str">
        <f>VLOOKUP(B2115,Datos1!$F$1:$H$52,2,FALSE)</f>
        <v>Míchigan</v>
      </c>
      <c r="G2115" s="8">
        <f t="shared" ref="G2115:G2178" ca="1" si="270">IF(C2115="Small business",RANDBETWEEN(70000,250000),IF(C2115="Medium-sized business",RANDBETWEEN(250000,500000),RANDBETWEEN(500000,1800000)))</f>
        <v>338891</v>
      </c>
      <c r="H2115" s="8">
        <f t="shared" ref="H2115:H2178" ca="1" si="271">G2115*I2115</f>
        <v>125389.67</v>
      </c>
      <c r="I2115" s="9">
        <f t="shared" ca="1" si="264"/>
        <v>0.37</v>
      </c>
      <c r="J2115" s="1" t="str">
        <f t="shared" si="265"/>
        <v>October</v>
      </c>
      <c r="K2115" s="1">
        <f t="shared" si="266"/>
        <v>10</v>
      </c>
      <c r="L2115" s="1" t="str">
        <f t="shared" si="267"/>
        <v>2024</v>
      </c>
      <c r="M2115" s="1">
        <f t="shared" si="268"/>
        <v>42</v>
      </c>
      <c r="N2115" s="10">
        <f t="shared" si="269"/>
        <v>4</v>
      </c>
    </row>
    <row r="2116" spans="1:14" x14ac:dyDescent="0.25">
      <c r="A2116" s="7">
        <v>45580</v>
      </c>
      <c r="B2116" s="1" t="s">
        <v>52</v>
      </c>
      <c r="C2116" s="1" t="str">
        <f>VLOOKUP(B2116,Datos1!$F$1:$H$52,3,FALSE)</f>
        <v>Corporation</v>
      </c>
      <c r="D2116" s="1" t="str">
        <f ca="1">VLOOKUP(IF(RANDBETWEEN(1,100)&lt;=60, 1, IF(RANDBETWEEN(1,100)&lt;=75, 2, 3)),Datos1!$B$62:$C$64,2,FALSE)</f>
        <v>FMCG</v>
      </c>
      <c r="E2116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16" s="1" t="str">
        <f>VLOOKUP(B2116,Datos1!$F$1:$H$52,2,FALSE)</f>
        <v>Texas</v>
      </c>
      <c r="G2116" s="8">
        <f t="shared" ca="1" si="270"/>
        <v>920954</v>
      </c>
      <c r="H2116" s="8">
        <f t="shared" ca="1" si="271"/>
        <v>552572.4</v>
      </c>
      <c r="I2116" s="9">
        <f t="shared" ca="1" si="264"/>
        <v>0.6</v>
      </c>
      <c r="J2116" s="1" t="str">
        <f t="shared" si="265"/>
        <v>October</v>
      </c>
      <c r="K2116" s="1">
        <f t="shared" si="266"/>
        <v>10</v>
      </c>
      <c r="L2116" s="1" t="str">
        <f t="shared" si="267"/>
        <v>2024</v>
      </c>
      <c r="M2116" s="1">
        <f t="shared" si="268"/>
        <v>42</v>
      </c>
      <c r="N2116" s="10">
        <f t="shared" si="269"/>
        <v>4</v>
      </c>
    </row>
    <row r="2117" spans="1:14" x14ac:dyDescent="0.25">
      <c r="A2117" s="7">
        <v>45581</v>
      </c>
      <c r="B2117" s="1" t="s">
        <v>19</v>
      </c>
      <c r="C2117" s="1" t="str">
        <f>VLOOKUP(B2117,Datos1!$F$1:$H$52,3,FALSE)</f>
        <v>Corporation</v>
      </c>
      <c r="D2117" s="1" t="str">
        <f ca="1">VLOOKUP(IF(RANDBETWEEN(1,100)&lt;=60, 1, IF(RANDBETWEEN(1,100)&lt;=75, 2, 3)),Datos1!$B$62:$C$64,2,FALSE)</f>
        <v>FMCG</v>
      </c>
      <c r="E2117" s="1" t="str">
        <f ca="1">VLOOKUP(IF(RANDBETWEEN(1,100)&lt;=70, 1, IF(RANDBETWEEN(1,100)&lt;=70+10, 2, IF(RANDBETWEEN(1,100)&lt;=70+10+10, 3, IF(RANDBETWEEN(1,100)&lt;=70+10+10+10, 4, 5)))),Datos1!$B$66:$C$70,2,FALSE)</f>
        <v>Paid</v>
      </c>
      <c r="F2117" s="1" t="str">
        <f>VLOOKUP(B2117,Datos1!$F$1:$H$52,2,FALSE)</f>
        <v>Virginia</v>
      </c>
      <c r="G2117" s="8">
        <f t="shared" ca="1" si="270"/>
        <v>523039</v>
      </c>
      <c r="H2117" s="8">
        <f t="shared" ca="1" si="271"/>
        <v>334744.96000000002</v>
      </c>
      <c r="I2117" s="9">
        <f t="shared" ca="1" si="264"/>
        <v>0.64</v>
      </c>
      <c r="J2117" s="1" t="str">
        <f t="shared" si="265"/>
        <v>October</v>
      </c>
      <c r="K2117" s="1">
        <f t="shared" si="266"/>
        <v>10</v>
      </c>
      <c r="L2117" s="1" t="str">
        <f t="shared" si="267"/>
        <v>2024</v>
      </c>
      <c r="M2117" s="1">
        <f t="shared" si="268"/>
        <v>42</v>
      </c>
      <c r="N2117" s="10">
        <f t="shared" si="269"/>
        <v>4</v>
      </c>
    </row>
    <row r="2118" spans="1:14" x14ac:dyDescent="0.25">
      <c r="A2118" s="7">
        <v>45582</v>
      </c>
      <c r="B2118" s="1" t="s">
        <v>32</v>
      </c>
      <c r="C2118" s="1" t="str">
        <f>VLOOKUP(B2118,Datos1!$F$1:$H$52,3,FALSE)</f>
        <v>Corporation</v>
      </c>
      <c r="D2118" s="1" t="str">
        <f ca="1">VLOOKUP(IF(RANDBETWEEN(1,100)&lt;=60, 1, IF(RANDBETWEEN(1,100)&lt;=75, 2, 3)),Datos1!$B$62:$C$64,2,FALSE)</f>
        <v>FMCG</v>
      </c>
      <c r="E2118" s="1" t="str">
        <f ca="1">VLOOKUP(IF(RANDBETWEEN(1,100)&lt;=70, 1, IF(RANDBETWEEN(1,100)&lt;=70+10, 2, IF(RANDBETWEEN(1,100)&lt;=70+10+10, 3, IF(RANDBETWEEN(1,100)&lt;=70+10+10+10, 4, 5)))),Datos1!$B$66:$C$70,2,FALSE)</f>
        <v>Paid</v>
      </c>
      <c r="F2118" s="1" t="str">
        <f>VLOOKUP(B2118,Datos1!$F$1:$H$52,2,FALSE)</f>
        <v>Ohio</v>
      </c>
      <c r="G2118" s="8">
        <f t="shared" ca="1" si="270"/>
        <v>1158980</v>
      </c>
      <c r="H2118" s="8">
        <f t="shared" ca="1" si="271"/>
        <v>672208.39999999991</v>
      </c>
      <c r="I2118" s="9">
        <f t="shared" ca="1" si="264"/>
        <v>0.57999999999999996</v>
      </c>
      <c r="J2118" s="1" t="str">
        <f t="shared" si="265"/>
        <v>October</v>
      </c>
      <c r="K2118" s="1">
        <f t="shared" si="266"/>
        <v>10</v>
      </c>
      <c r="L2118" s="1" t="str">
        <f t="shared" si="267"/>
        <v>2024</v>
      </c>
      <c r="M2118" s="1">
        <f t="shared" si="268"/>
        <v>42</v>
      </c>
      <c r="N2118" s="10">
        <f t="shared" si="269"/>
        <v>4</v>
      </c>
    </row>
    <row r="2119" spans="1:14" x14ac:dyDescent="0.25">
      <c r="A2119" s="7">
        <v>45583</v>
      </c>
      <c r="B2119" s="1" t="s">
        <v>20</v>
      </c>
      <c r="C2119" s="1" t="str">
        <f>VLOOKUP(B2119,Datos1!$F$1:$H$52,3,FALSE)</f>
        <v>Corporation</v>
      </c>
      <c r="D2119" s="1" t="str">
        <f ca="1">VLOOKUP(IF(RANDBETWEEN(1,100)&lt;=60, 1, IF(RANDBETWEEN(1,100)&lt;=75, 2, 3)),Datos1!$B$62:$C$64,2,FALSE)</f>
        <v>FMCG</v>
      </c>
      <c r="E2119" s="1" t="str">
        <f ca="1">VLOOKUP(IF(RANDBETWEEN(1,100)&lt;=70, 1, IF(RANDBETWEEN(1,100)&lt;=70+10, 2, IF(RANDBETWEEN(1,100)&lt;=70+10+10, 3, IF(RANDBETWEEN(1,100)&lt;=70+10+10+10, 4, 5)))),Datos1!$B$66:$C$70,2,FALSE)</f>
        <v>Paid</v>
      </c>
      <c r="F2119" s="1" t="str">
        <f>VLOOKUP(B2119,Datos1!$F$1:$H$52,2,FALSE)</f>
        <v>Georgia</v>
      </c>
      <c r="G2119" s="8">
        <f t="shared" ca="1" si="270"/>
        <v>1199848</v>
      </c>
      <c r="H2119" s="8">
        <f t="shared" ca="1" si="271"/>
        <v>599924</v>
      </c>
      <c r="I2119" s="9">
        <f t="shared" ca="1" si="264"/>
        <v>0.5</v>
      </c>
      <c r="J2119" s="1" t="str">
        <f t="shared" si="265"/>
        <v>October</v>
      </c>
      <c r="K2119" s="1">
        <f t="shared" si="266"/>
        <v>10</v>
      </c>
      <c r="L2119" s="1" t="str">
        <f t="shared" si="267"/>
        <v>2024</v>
      </c>
      <c r="M2119" s="1">
        <f t="shared" si="268"/>
        <v>42</v>
      </c>
      <c r="N2119" s="10">
        <f t="shared" si="269"/>
        <v>4</v>
      </c>
    </row>
    <row r="2120" spans="1:14" x14ac:dyDescent="0.25">
      <c r="A2120" s="7">
        <v>45584</v>
      </c>
      <c r="B2120" s="1" t="s">
        <v>10</v>
      </c>
      <c r="C2120" s="1" t="str">
        <f>VLOOKUP(B2120,Datos1!$F$1:$H$52,3,FALSE)</f>
        <v>Corporation</v>
      </c>
      <c r="D2120" s="1" t="str">
        <f ca="1">VLOOKUP(IF(RANDBETWEEN(1,100)&lt;=60, 1, IF(RANDBETWEEN(1,100)&lt;=75, 2, 3)),Datos1!$B$62:$C$64,2,FALSE)</f>
        <v>FMCG</v>
      </c>
      <c r="E2120" s="1" t="str">
        <f ca="1">VLOOKUP(IF(RANDBETWEEN(1,100)&lt;=70, 1, IF(RANDBETWEEN(1,100)&lt;=70+10, 2, IF(RANDBETWEEN(1,100)&lt;=70+10+10, 3, IF(RANDBETWEEN(1,100)&lt;=70+10+10+10, 4, 5)))),Datos1!$B$66:$C$70,2,FALSE)</f>
        <v>Paid</v>
      </c>
      <c r="F2120" s="1" t="str">
        <f>VLOOKUP(B2120,Datos1!$F$1:$H$52,2,FALSE)</f>
        <v>Texas</v>
      </c>
      <c r="G2120" s="8">
        <f t="shared" ca="1" si="270"/>
        <v>869294</v>
      </c>
      <c r="H2120" s="8">
        <f t="shared" ca="1" si="271"/>
        <v>339024.66000000003</v>
      </c>
      <c r="I2120" s="9">
        <f t="shared" ca="1" si="264"/>
        <v>0.39</v>
      </c>
      <c r="J2120" s="1" t="str">
        <f t="shared" si="265"/>
        <v>October</v>
      </c>
      <c r="K2120" s="1">
        <f t="shared" si="266"/>
        <v>10</v>
      </c>
      <c r="L2120" s="1" t="str">
        <f t="shared" si="267"/>
        <v>2024</v>
      </c>
      <c r="M2120" s="1">
        <f t="shared" si="268"/>
        <v>42</v>
      </c>
      <c r="N2120" s="10">
        <f t="shared" si="269"/>
        <v>4</v>
      </c>
    </row>
    <row r="2121" spans="1:14" x14ac:dyDescent="0.25">
      <c r="A2121" s="7">
        <v>45585</v>
      </c>
      <c r="B2121" s="1" t="s">
        <v>19</v>
      </c>
      <c r="C2121" s="1" t="str">
        <f>VLOOKUP(B2121,Datos1!$F$1:$H$52,3,FALSE)</f>
        <v>Corporation</v>
      </c>
      <c r="D2121" s="1" t="str">
        <f ca="1">VLOOKUP(IF(RANDBETWEEN(1,100)&lt;=60, 1, IF(RANDBETWEEN(1,100)&lt;=75, 2, 3)),Datos1!$B$62:$C$64,2,FALSE)</f>
        <v>FMCG</v>
      </c>
      <c r="E2121" s="1" t="str">
        <f ca="1">VLOOKUP(IF(RANDBETWEEN(1,100)&lt;=70, 1, IF(RANDBETWEEN(1,100)&lt;=70+10, 2, IF(RANDBETWEEN(1,100)&lt;=70+10+10, 3, IF(RANDBETWEEN(1,100)&lt;=70+10+10+10, 4, 5)))),Datos1!$B$66:$C$70,2,FALSE)</f>
        <v>Paid</v>
      </c>
      <c r="F2121" s="1" t="str">
        <f>VLOOKUP(B2121,Datos1!$F$1:$H$52,2,FALSE)</f>
        <v>Virginia</v>
      </c>
      <c r="G2121" s="8">
        <f t="shared" ca="1" si="270"/>
        <v>649763</v>
      </c>
      <c r="H2121" s="8">
        <f t="shared" ca="1" si="271"/>
        <v>298890.98000000004</v>
      </c>
      <c r="I2121" s="9">
        <f t="shared" ca="1" si="264"/>
        <v>0.46</v>
      </c>
      <c r="J2121" s="1" t="str">
        <f t="shared" si="265"/>
        <v>October</v>
      </c>
      <c r="K2121" s="1">
        <f t="shared" si="266"/>
        <v>10</v>
      </c>
      <c r="L2121" s="1" t="str">
        <f t="shared" si="267"/>
        <v>2024</v>
      </c>
      <c r="M2121" s="1">
        <f t="shared" si="268"/>
        <v>42</v>
      </c>
      <c r="N2121" s="10">
        <f t="shared" si="269"/>
        <v>4</v>
      </c>
    </row>
    <row r="2122" spans="1:14" x14ac:dyDescent="0.25">
      <c r="A2122" s="7">
        <v>45586</v>
      </c>
      <c r="B2122" s="1" t="s">
        <v>28</v>
      </c>
      <c r="C2122" s="1" t="str">
        <f>VLOOKUP(B2122,Datos1!$F$1:$H$52,3,FALSE)</f>
        <v>Corporation</v>
      </c>
      <c r="D2122" s="1" t="str">
        <f ca="1">VLOOKUP(IF(RANDBETWEEN(1,100)&lt;=60, 1, IF(RANDBETWEEN(1,100)&lt;=75, 2, 3)),Datos1!$B$62:$C$64,2,FALSE)</f>
        <v>Industrial cereal products</v>
      </c>
      <c r="E2122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22" s="1" t="str">
        <f>VLOOKUP(B2122,Datos1!$F$1:$H$52,2,FALSE)</f>
        <v>Texas</v>
      </c>
      <c r="G2122" s="8">
        <f t="shared" ca="1" si="270"/>
        <v>752457</v>
      </c>
      <c r="H2122" s="8">
        <f t="shared" ca="1" si="271"/>
        <v>240786.24</v>
      </c>
      <c r="I2122" s="9">
        <f t="shared" ca="1" si="264"/>
        <v>0.32</v>
      </c>
      <c r="J2122" s="1" t="str">
        <f t="shared" si="265"/>
        <v>October</v>
      </c>
      <c r="K2122" s="1">
        <f t="shared" si="266"/>
        <v>10</v>
      </c>
      <c r="L2122" s="1" t="str">
        <f t="shared" si="267"/>
        <v>2024</v>
      </c>
      <c r="M2122" s="1">
        <f t="shared" si="268"/>
        <v>43</v>
      </c>
      <c r="N2122" s="10">
        <f t="shared" si="269"/>
        <v>4</v>
      </c>
    </row>
    <row r="2123" spans="1:14" x14ac:dyDescent="0.25">
      <c r="A2123" s="7">
        <v>45587</v>
      </c>
      <c r="B2123" s="1" t="s">
        <v>49</v>
      </c>
      <c r="C2123" s="1" t="str">
        <f>VLOOKUP(B2123,Datos1!$F$1:$H$52,3,FALSE)</f>
        <v>Corporation</v>
      </c>
      <c r="D2123" s="1" t="str">
        <f ca="1">VLOOKUP(IF(RANDBETWEEN(1,100)&lt;=60, 1, IF(RANDBETWEEN(1,100)&lt;=75, 2, 3)),Datos1!$B$62:$C$64,2,FALSE)</f>
        <v>Contract Manufacturing</v>
      </c>
      <c r="E2123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23" s="1" t="str">
        <f>VLOOKUP(B2123,Datos1!$F$1:$H$52,2,FALSE)</f>
        <v>Texas</v>
      </c>
      <c r="G2123" s="8">
        <f t="shared" ca="1" si="270"/>
        <v>541588</v>
      </c>
      <c r="H2123" s="8">
        <f t="shared" ca="1" si="271"/>
        <v>108317.6</v>
      </c>
      <c r="I2123" s="9">
        <f t="shared" ca="1" si="264"/>
        <v>0.2</v>
      </c>
      <c r="J2123" s="1" t="str">
        <f t="shared" si="265"/>
        <v>October</v>
      </c>
      <c r="K2123" s="1">
        <f t="shared" si="266"/>
        <v>10</v>
      </c>
      <c r="L2123" s="1" t="str">
        <f t="shared" si="267"/>
        <v>2024</v>
      </c>
      <c r="M2123" s="1">
        <f t="shared" si="268"/>
        <v>43</v>
      </c>
      <c r="N2123" s="10">
        <f t="shared" si="269"/>
        <v>4</v>
      </c>
    </row>
    <row r="2124" spans="1:14" x14ac:dyDescent="0.25">
      <c r="A2124" s="7">
        <v>45588</v>
      </c>
      <c r="B2124" s="1" t="s">
        <v>58</v>
      </c>
      <c r="C2124" s="1" t="str">
        <f>VLOOKUP(B2124,Datos1!$F$1:$H$52,3,FALSE)</f>
        <v>Corporation</v>
      </c>
      <c r="D2124" s="1" t="str">
        <f ca="1">VLOOKUP(IF(RANDBETWEEN(1,100)&lt;=60, 1, IF(RANDBETWEEN(1,100)&lt;=75, 2, 3)),Datos1!$B$62:$C$64,2,FALSE)</f>
        <v>Contract Manufacturing</v>
      </c>
      <c r="E2124" s="1" t="str">
        <f ca="1">VLOOKUP(IF(RANDBETWEEN(1,100)&lt;=70, 1, IF(RANDBETWEEN(1,100)&lt;=70+10, 2, IF(RANDBETWEEN(1,100)&lt;=70+10+10, 3, IF(RANDBETWEEN(1,100)&lt;=70+10+10+10, 4, 5)))),Datos1!$B$66:$C$70,2,FALSE)</f>
        <v>Paid</v>
      </c>
      <c r="F2124" s="1" t="str">
        <f>VLOOKUP(B2124,Datos1!$F$1:$H$52,2,FALSE)</f>
        <v>Míchigan</v>
      </c>
      <c r="G2124" s="8">
        <f t="shared" ca="1" si="270"/>
        <v>1485212</v>
      </c>
      <c r="H2124" s="8">
        <f t="shared" ca="1" si="271"/>
        <v>549528.43999999994</v>
      </c>
      <c r="I2124" s="9">
        <f t="shared" ca="1" si="264"/>
        <v>0.37</v>
      </c>
      <c r="J2124" s="1" t="str">
        <f t="shared" si="265"/>
        <v>October</v>
      </c>
      <c r="K2124" s="1">
        <f t="shared" si="266"/>
        <v>10</v>
      </c>
      <c r="L2124" s="1" t="str">
        <f t="shared" si="267"/>
        <v>2024</v>
      </c>
      <c r="M2124" s="1">
        <f t="shared" si="268"/>
        <v>43</v>
      </c>
      <c r="N2124" s="10">
        <f t="shared" si="269"/>
        <v>4</v>
      </c>
    </row>
    <row r="2125" spans="1:14" x14ac:dyDescent="0.25">
      <c r="A2125" s="7">
        <v>45589</v>
      </c>
      <c r="B2125" s="1" t="s">
        <v>24</v>
      </c>
      <c r="C2125" s="1" t="str">
        <f>VLOOKUP(B2125,Datos1!$F$1:$H$52,3,FALSE)</f>
        <v>Medium-sized business</v>
      </c>
      <c r="D2125" s="1" t="str">
        <f ca="1">VLOOKUP(IF(RANDBETWEEN(1,100)&lt;=60, 1, IF(RANDBETWEEN(1,100)&lt;=75, 2, 3)),Datos1!$B$62:$C$64,2,FALSE)</f>
        <v>FMCG</v>
      </c>
      <c r="E2125" s="1" t="str">
        <f ca="1">VLOOKUP(IF(RANDBETWEEN(1,100)&lt;=70, 1, IF(RANDBETWEEN(1,100)&lt;=70+10, 2, IF(RANDBETWEEN(1,100)&lt;=70+10+10, 3, IF(RANDBETWEEN(1,100)&lt;=70+10+10+10, 4, 5)))),Datos1!$B$66:$C$70,2,FALSE)</f>
        <v>Paid</v>
      </c>
      <c r="F2125" s="1" t="str">
        <f>VLOOKUP(B2125,Datos1!$F$1:$H$52,2,FALSE)</f>
        <v>Misuri</v>
      </c>
      <c r="G2125" s="8">
        <f t="shared" ca="1" si="270"/>
        <v>343915</v>
      </c>
      <c r="H2125" s="8">
        <f t="shared" ca="1" si="271"/>
        <v>175396.65</v>
      </c>
      <c r="I2125" s="9">
        <f t="shared" ca="1" si="264"/>
        <v>0.51</v>
      </c>
      <c r="J2125" s="1" t="str">
        <f t="shared" si="265"/>
        <v>October</v>
      </c>
      <c r="K2125" s="1">
        <f t="shared" si="266"/>
        <v>10</v>
      </c>
      <c r="L2125" s="1" t="str">
        <f t="shared" si="267"/>
        <v>2024</v>
      </c>
      <c r="M2125" s="1">
        <f t="shared" si="268"/>
        <v>43</v>
      </c>
      <c r="N2125" s="10">
        <f t="shared" si="269"/>
        <v>4</v>
      </c>
    </row>
    <row r="2126" spans="1:14" x14ac:dyDescent="0.25">
      <c r="A2126" s="7">
        <v>45590</v>
      </c>
      <c r="B2126" s="1" t="s">
        <v>29</v>
      </c>
      <c r="C2126" s="1" t="str">
        <f>VLOOKUP(B2126,Datos1!$F$1:$H$52,3,FALSE)</f>
        <v>Corporation</v>
      </c>
      <c r="D2126" s="1" t="str">
        <f ca="1">VLOOKUP(IF(RANDBETWEEN(1,100)&lt;=60, 1, IF(RANDBETWEEN(1,100)&lt;=75, 2, 3)),Datos1!$B$62:$C$64,2,FALSE)</f>
        <v>FMCG</v>
      </c>
      <c r="E2126" s="1" t="str">
        <f ca="1">VLOOKUP(IF(RANDBETWEEN(1,100)&lt;=70, 1, IF(RANDBETWEEN(1,100)&lt;=70+10, 2, IF(RANDBETWEEN(1,100)&lt;=70+10+10, 3, IF(RANDBETWEEN(1,100)&lt;=70+10+10+10, 4, 5)))),Datos1!$B$66:$C$70,2,FALSE)</f>
        <v>Paid</v>
      </c>
      <c r="F2126" s="1" t="str">
        <f>VLOOKUP(B2126,Datos1!$F$1:$H$52,2,FALSE)</f>
        <v>Florida</v>
      </c>
      <c r="G2126" s="8">
        <f t="shared" ca="1" si="270"/>
        <v>1138544</v>
      </c>
      <c r="H2126" s="8">
        <f t="shared" ca="1" si="271"/>
        <v>546501.12</v>
      </c>
      <c r="I2126" s="9">
        <f t="shared" ca="1" si="264"/>
        <v>0.48</v>
      </c>
      <c r="J2126" s="1" t="str">
        <f t="shared" si="265"/>
        <v>October</v>
      </c>
      <c r="K2126" s="1">
        <f t="shared" si="266"/>
        <v>10</v>
      </c>
      <c r="L2126" s="1" t="str">
        <f t="shared" si="267"/>
        <v>2024</v>
      </c>
      <c r="M2126" s="1">
        <f t="shared" si="268"/>
        <v>43</v>
      </c>
      <c r="N2126" s="10">
        <f t="shared" si="269"/>
        <v>4</v>
      </c>
    </row>
    <row r="2127" spans="1:14" x14ac:dyDescent="0.25">
      <c r="A2127" s="7">
        <v>45591</v>
      </c>
      <c r="B2127" s="1" t="s">
        <v>12</v>
      </c>
      <c r="C2127" s="1" t="str">
        <f>VLOOKUP(B2127,Datos1!$F$1:$H$52,3,FALSE)</f>
        <v>Corporation</v>
      </c>
      <c r="D2127" s="1" t="str">
        <f ca="1">VLOOKUP(IF(RANDBETWEEN(1,100)&lt;=60, 1, IF(RANDBETWEEN(1,100)&lt;=75, 2, 3)),Datos1!$B$62:$C$64,2,FALSE)</f>
        <v>FMCG</v>
      </c>
      <c r="E2127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27" s="1" t="str">
        <f>VLOOKUP(B2127,Datos1!$F$1:$H$52,2,FALSE)</f>
        <v>Washington</v>
      </c>
      <c r="G2127" s="8">
        <f t="shared" ca="1" si="270"/>
        <v>1456530</v>
      </c>
      <c r="H2127" s="8">
        <f t="shared" ca="1" si="271"/>
        <v>873918</v>
      </c>
      <c r="I2127" s="9">
        <f t="shared" ca="1" si="264"/>
        <v>0.6</v>
      </c>
      <c r="J2127" s="1" t="str">
        <f t="shared" si="265"/>
        <v>October</v>
      </c>
      <c r="K2127" s="1">
        <f t="shared" si="266"/>
        <v>10</v>
      </c>
      <c r="L2127" s="1" t="str">
        <f t="shared" si="267"/>
        <v>2024</v>
      </c>
      <c r="M2127" s="1">
        <f t="shared" si="268"/>
        <v>43</v>
      </c>
      <c r="N2127" s="10">
        <f t="shared" si="269"/>
        <v>4</v>
      </c>
    </row>
    <row r="2128" spans="1:14" x14ac:dyDescent="0.25">
      <c r="A2128" s="7">
        <v>45592</v>
      </c>
      <c r="B2128" s="1" t="s">
        <v>58</v>
      </c>
      <c r="C2128" s="1" t="str">
        <f>VLOOKUP(B2128,Datos1!$F$1:$H$52,3,FALSE)</f>
        <v>Corporation</v>
      </c>
      <c r="D2128" s="1" t="str">
        <f ca="1">VLOOKUP(IF(RANDBETWEEN(1,100)&lt;=60, 1, IF(RANDBETWEEN(1,100)&lt;=75, 2, 3)),Datos1!$B$62:$C$64,2,FALSE)</f>
        <v>Contract Manufacturing</v>
      </c>
      <c r="E2128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28" s="1" t="str">
        <f>VLOOKUP(B2128,Datos1!$F$1:$H$52,2,FALSE)</f>
        <v>Míchigan</v>
      </c>
      <c r="G2128" s="8">
        <f t="shared" ca="1" si="270"/>
        <v>765886</v>
      </c>
      <c r="H2128" s="8">
        <f t="shared" ca="1" si="271"/>
        <v>275718.95999999996</v>
      </c>
      <c r="I2128" s="9">
        <f t="shared" ca="1" si="264"/>
        <v>0.36</v>
      </c>
      <c r="J2128" s="1" t="str">
        <f t="shared" si="265"/>
        <v>October</v>
      </c>
      <c r="K2128" s="1">
        <f t="shared" si="266"/>
        <v>10</v>
      </c>
      <c r="L2128" s="1" t="str">
        <f t="shared" si="267"/>
        <v>2024</v>
      </c>
      <c r="M2128" s="1">
        <f t="shared" si="268"/>
        <v>43</v>
      </c>
      <c r="N2128" s="10">
        <f t="shared" si="269"/>
        <v>4</v>
      </c>
    </row>
    <row r="2129" spans="1:14" x14ac:dyDescent="0.25">
      <c r="A2129" s="7">
        <v>45593</v>
      </c>
      <c r="B2129" s="1" t="s">
        <v>52</v>
      </c>
      <c r="C2129" s="1" t="str">
        <f>VLOOKUP(B2129,Datos1!$F$1:$H$52,3,FALSE)</f>
        <v>Corporation</v>
      </c>
      <c r="D2129" s="1" t="str">
        <f ca="1">VLOOKUP(IF(RANDBETWEEN(1,100)&lt;=60, 1, IF(RANDBETWEEN(1,100)&lt;=75, 2, 3)),Datos1!$B$62:$C$64,2,FALSE)</f>
        <v>FMCG</v>
      </c>
      <c r="E2129" s="1" t="str">
        <f ca="1">VLOOKUP(IF(RANDBETWEEN(1,100)&lt;=70, 1, IF(RANDBETWEEN(1,100)&lt;=70+10, 2, IF(RANDBETWEEN(1,100)&lt;=70+10+10, 3, IF(RANDBETWEEN(1,100)&lt;=70+10+10+10, 4, 5)))),Datos1!$B$66:$C$70,2,FALSE)</f>
        <v>Paid</v>
      </c>
      <c r="F2129" s="1" t="str">
        <f>VLOOKUP(B2129,Datos1!$F$1:$H$52,2,FALSE)</f>
        <v>Texas</v>
      </c>
      <c r="G2129" s="8">
        <f t="shared" ca="1" si="270"/>
        <v>1737069</v>
      </c>
      <c r="H2129" s="8">
        <f t="shared" ca="1" si="271"/>
        <v>1024870.71</v>
      </c>
      <c r="I2129" s="9">
        <f t="shared" ca="1" si="264"/>
        <v>0.59</v>
      </c>
      <c r="J2129" s="1" t="str">
        <f t="shared" si="265"/>
        <v>October</v>
      </c>
      <c r="K2129" s="1">
        <f t="shared" si="266"/>
        <v>10</v>
      </c>
      <c r="L2129" s="1" t="str">
        <f t="shared" si="267"/>
        <v>2024</v>
      </c>
      <c r="M2129" s="1">
        <f t="shared" si="268"/>
        <v>44</v>
      </c>
      <c r="N2129" s="10">
        <f t="shared" si="269"/>
        <v>4</v>
      </c>
    </row>
    <row r="2130" spans="1:14" x14ac:dyDescent="0.25">
      <c r="A2130" s="7">
        <v>45594</v>
      </c>
      <c r="B2130" s="1" t="s">
        <v>49</v>
      </c>
      <c r="C2130" s="1" t="str">
        <f>VLOOKUP(B2130,Datos1!$F$1:$H$52,3,FALSE)</f>
        <v>Corporation</v>
      </c>
      <c r="D2130" s="1" t="str">
        <f ca="1">VLOOKUP(IF(RANDBETWEEN(1,100)&lt;=60, 1, IF(RANDBETWEEN(1,100)&lt;=75, 2, 3)),Datos1!$B$62:$C$64,2,FALSE)</f>
        <v>Contract Manufacturing</v>
      </c>
      <c r="E2130" s="1" t="str">
        <f ca="1">VLOOKUP(IF(RANDBETWEEN(1,100)&lt;=70, 1, IF(RANDBETWEEN(1,100)&lt;=70+10, 2, IF(RANDBETWEEN(1,100)&lt;=70+10+10, 3, IF(RANDBETWEEN(1,100)&lt;=70+10+10+10, 4, 5)))),Datos1!$B$66:$C$70,2,FALSE)</f>
        <v>Paid</v>
      </c>
      <c r="F2130" s="1" t="str">
        <f>VLOOKUP(B2130,Datos1!$F$1:$H$52,2,FALSE)</f>
        <v>Texas</v>
      </c>
      <c r="G2130" s="8">
        <f t="shared" ca="1" si="270"/>
        <v>1353317</v>
      </c>
      <c r="H2130" s="8">
        <f t="shared" ca="1" si="271"/>
        <v>514260.46</v>
      </c>
      <c r="I2130" s="9">
        <f t="shared" ca="1" si="264"/>
        <v>0.38</v>
      </c>
      <c r="J2130" s="1" t="str">
        <f t="shared" si="265"/>
        <v>October</v>
      </c>
      <c r="K2130" s="1">
        <f t="shared" si="266"/>
        <v>10</v>
      </c>
      <c r="L2130" s="1" t="str">
        <f t="shared" si="267"/>
        <v>2024</v>
      </c>
      <c r="M2130" s="1">
        <f t="shared" si="268"/>
        <v>44</v>
      </c>
      <c r="N2130" s="10">
        <f t="shared" si="269"/>
        <v>4</v>
      </c>
    </row>
    <row r="2131" spans="1:14" x14ac:dyDescent="0.25">
      <c r="A2131" s="7">
        <v>45595</v>
      </c>
      <c r="B2131" s="1" t="s">
        <v>48</v>
      </c>
      <c r="C2131" s="1" t="str">
        <f>VLOOKUP(B2131,Datos1!$F$1:$H$52,3,FALSE)</f>
        <v>Corporation</v>
      </c>
      <c r="D2131" s="1" t="str">
        <f ca="1">VLOOKUP(IF(RANDBETWEEN(1,100)&lt;=60, 1, IF(RANDBETWEEN(1,100)&lt;=75, 2, 3)),Datos1!$B$62:$C$64,2,FALSE)</f>
        <v>Industrial cereal products</v>
      </c>
      <c r="E2131" s="1" t="str">
        <f ca="1">VLOOKUP(IF(RANDBETWEEN(1,100)&lt;=70, 1, IF(RANDBETWEEN(1,100)&lt;=70+10, 2, IF(RANDBETWEEN(1,100)&lt;=70+10+10, 3, IF(RANDBETWEEN(1,100)&lt;=70+10+10+10, 4, 5)))),Datos1!$B$66:$C$70,2,FALSE)</f>
        <v>Paid</v>
      </c>
      <c r="F2131" s="1" t="str">
        <f>VLOOKUP(B2131,Datos1!$F$1:$H$52,2,FALSE)</f>
        <v>California</v>
      </c>
      <c r="G2131" s="8">
        <f t="shared" ca="1" si="270"/>
        <v>581737</v>
      </c>
      <c r="H2131" s="8">
        <f t="shared" ca="1" si="271"/>
        <v>168703.72999999998</v>
      </c>
      <c r="I2131" s="9">
        <f t="shared" ca="1" si="264"/>
        <v>0.28999999999999998</v>
      </c>
      <c r="J2131" s="1" t="str">
        <f t="shared" si="265"/>
        <v>October</v>
      </c>
      <c r="K2131" s="1">
        <f t="shared" si="266"/>
        <v>10</v>
      </c>
      <c r="L2131" s="1" t="str">
        <f t="shared" si="267"/>
        <v>2024</v>
      </c>
      <c r="M2131" s="1">
        <f t="shared" si="268"/>
        <v>44</v>
      </c>
      <c r="N2131" s="10">
        <f t="shared" si="269"/>
        <v>4</v>
      </c>
    </row>
    <row r="2132" spans="1:14" x14ac:dyDescent="0.25">
      <c r="A2132" s="7">
        <v>45596</v>
      </c>
      <c r="B2132" s="1" t="s">
        <v>25</v>
      </c>
      <c r="C2132" s="1" t="str">
        <f>VLOOKUP(B2132,Datos1!$F$1:$H$52,3,FALSE)</f>
        <v>Corporation</v>
      </c>
      <c r="D2132" s="1" t="str">
        <f ca="1">VLOOKUP(IF(RANDBETWEEN(1,100)&lt;=60, 1, IF(RANDBETWEEN(1,100)&lt;=75, 2, 3)),Datos1!$B$62:$C$64,2,FALSE)</f>
        <v>Contract Manufacturing</v>
      </c>
      <c r="E2132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32" s="1" t="str">
        <f>VLOOKUP(B2132,Datos1!$F$1:$H$52,2,FALSE)</f>
        <v>Míchigan</v>
      </c>
      <c r="G2132" s="8">
        <f t="shared" ca="1" si="270"/>
        <v>1308892</v>
      </c>
      <c r="H2132" s="8">
        <f t="shared" ca="1" si="271"/>
        <v>274867.32</v>
      </c>
      <c r="I2132" s="9">
        <f t="shared" ca="1" si="264"/>
        <v>0.21</v>
      </c>
      <c r="J2132" s="1" t="str">
        <f t="shared" si="265"/>
        <v>October</v>
      </c>
      <c r="K2132" s="1">
        <f t="shared" si="266"/>
        <v>10</v>
      </c>
      <c r="L2132" s="1" t="str">
        <f t="shared" si="267"/>
        <v>2024</v>
      </c>
      <c r="M2132" s="1">
        <f t="shared" si="268"/>
        <v>44</v>
      </c>
      <c r="N2132" s="10">
        <f t="shared" si="269"/>
        <v>4</v>
      </c>
    </row>
    <row r="2133" spans="1:14" x14ac:dyDescent="0.25">
      <c r="A2133" s="7">
        <v>45597</v>
      </c>
      <c r="B2133" s="1" t="s">
        <v>31</v>
      </c>
      <c r="C2133" s="1" t="str">
        <f>VLOOKUP(B2133,Datos1!$F$1:$H$52,3,FALSE)</f>
        <v>Small business</v>
      </c>
      <c r="D2133" s="1" t="str">
        <f ca="1">VLOOKUP(IF(RANDBETWEEN(1,100)&lt;=60, 1, IF(RANDBETWEEN(1,100)&lt;=75, 2, 3)),Datos1!$B$62:$C$64,2,FALSE)</f>
        <v>FMCG</v>
      </c>
      <c r="E2133" s="1" t="str">
        <f ca="1">VLOOKUP(IF(RANDBETWEEN(1,100)&lt;=70, 1, IF(RANDBETWEEN(1,100)&lt;=70+10, 2, IF(RANDBETWEEN(1,100)&lt;=70+10+10, 3, IF(RANDBETWEEN(1,100)&lt;=70+10+10+10, 4, 5)))),Datos1!$B$66:$C$70,2,FALSE)</f>
        <v>Paid</v>
      </c>
      <c r="F2133" s="1" t="str">
        <f>VLOOKUP(B2133,Datos1!$F$1:$H$52,2,FALSE)</f>
        <v>Georgia</v>
      </c>
      <c r="G2133" s="8">
        <f t="shared" ca="1" si="270"/>
        <v>95754</v>
      </c>
      <c r="H2133" s="8">
        <f t="shared" ca="1" si="271"/>
        <v>40216.68</v>
      </c>
      <c r="I2133" s="9">
        <f t="shared" ca="1" si="264"/>
        <v>0.42</v>
      </c>
      <c r="J2133" s="1" t="str">
        <f t="shared" si="265"/>
        <v>November</v>
      </c>
      <c r="K2133" s="1">
        <f t="shared" si="266"/>
        <v>11</v>
      </c>
      <c r="L2133" s="1" t="str">
        <f t="shared" si="267"/>
        <v>2024</v>
      </c>
      <c r="M2133" s="1">
        <f t="shared" si="268"/>
        <v>44</v>
      </c>
      <c r="N2133" s="10">
        <f t="shared" si="269"/>
        <v>4</v>
      </c>
    </row>
    <row r="2134" spans="1:14" x14ac:dyDescent="0.25">
      <c r="A2134" s="7">
        <v>45598</v>
      </c>
      <c r="B2134" s="1" t="s">
        <v>10</v>
      </c>
      <c r="C2134" s="1" t="str">
        <f>VLOOKUP(B2134,Datos1!$F$1:$H$52,3,FALSE)</f>
        <v>Corporation</v>
      </c>
      <c r="D2134" s="1" t="str">
        <f ca="1">VLOOKUP(IF(RANDBETWEEN(1,100)&lt;=60, 1, IF(RANDBETWEEN(1,100)&lt;=75, 2, 3)),Datos1!$B$62:$C$64,2,FALSE)</f>
        <v>FMCG</v>
      </c>
      <c r="E2134" s="1" t="str">
        <f ca="1">VLOOKUP(IF(RANDBETWEEN(1,100)&lt;=70, 1, IF(RANDBETWEEN(1,100)&lt;=70+10, 2, IF(RANDBETWEEN(1,100)&lt;=70+10+10, 3, IF(RANDBETWEEN(1,100)&lt;=70+10+10+10, 4, 5)))),Datos1!$B$66:$C$70,2,FALSE)</f>
        <v>Paid</v>
      </c>
      <c r="F2134" s="1" t="str">
        <f>VLOOKUP(B2134,Datos1!$F$1:$H$52,2,FALSE)</f>
        <v>Texas</v>
      </c>
      <c r="G2134" s="8">
        <f t="shared" ca="1" si="270"/>
        <v>1629543</v>
      </c>
      <c r="H2134" s="8">
        <f t="shared" ca="1" si="271"/>
        <v>896248.65</v>
      </c>
      <c r="I2134" s="9">
        <f t="shared" ca="1" si="264"/>
        <v>0.55000000000000004</v>
      </c>
      <c r="J2134" s="1" t="str">
        <f t="shared" si="265"/>
        <v>November</v>
      </c>
      <c r="K2134" s="1">
        <f t="shared" si="266"/>
        <v>11</v>
      </c>
      <c r="L2134" s="1" t="str">
        <f t="shared" si="267"/>
        <v>2024</v>
      </c>
      <c r="M2134" s="1">
        <f t="shared" si="268"/>
        <v>44</v>
      </c>
      <c r="N2134" s="10">
        <f t="shared" si="269"/>
        <v>4</v>
      </c>
    </row>
    <row r="2135" spans="1:14" x14ac:dyDescent="0.25">
      <c r="A2135" s="7">
        <v>45599</v>
      </c>
      <c r="B2135" s="1" t="s">
        <v>29</v>
      </c>
      <c r="C2135" s="1" t="str">
        <f>VLOOKUP(B2135,Datos1!$F$1:$H$52,3,FALSE)</f>
        <v>Corporation</v>
      </c>
      <c r="D2135" s="1" t="str">
        <f ca="1">VLOOKUP(IF(RANDBETWEEN(1,100)&lt;=60, 1, IF(RANDBETWEEN(1,100)&lt;=75, 2, 3)),Datos1!$B$62:$C$64,2,FALSE)</f>
        <v>Contract Manufacturing</v>
      </c>
      <c r="E2135" s="1" t="str">
        <f ca="1">VLOOKUP(IF(RANDBETWEEN(1,100)&lt;=70, 1, IF(RANDBETWEEN(1,100)&lt;=70+10, 2, IF(RANDBETWEEN(1,100)&lt;=70+10+10, 3, IF(RANDBETWEEN(1,100)&lt;=70+10+10+10, 4, 5)))),Datos1!$B$66:$C$70,2,FALSE)</f>
        <v>Paid</v>
      </c>
      <c r="F2135" s="1" t="str">
        <f>VLOOKUP(B2135,Datos1!$F$1:$H$52,2,FALSE)</f>
        <v>Florida</v>
      </c>
      <c r="G2135" s="8">
        <f t="shared" ca="1" si="270"/>
        <v>1555921</v>
      </c>
      <c r="H2135" s="8">
        <f t="shared" ca="1" si="271"/>
        <v>529013.14</v>
      </c>
      <c r="I2135" s="9">
        <f t="shared" ca="1" si="264"/>
        <v>0.34</v>
      </c>
      <c r="J2135" s="1" t="str">
        <f t="shared" si="265"/>
        <v>November</v>
      </c>
      <c r="K2135" s="1">
        <f t="shared" si="266"/>
        <v>11</v>
      </c>
      <c r="L2135" s="1" t="str">
        <f t="shared" si="267"/>
        <v>2024</v>
      </c>
      <c r="M2135" s="1">
        <f t="shared" si="268"/>
        <v>44</v>
      </c>
      <c r="N2135" s="10">
        <f t="shared" si="269"/>
        <v>4</v>
      </c>
    </row>
    <row r="2136" spans="1:14" x14ac:dyDescent="0.25">
      <c r="A2136" s="7">
        <v>45600</v>
      </c>
      <c r="B2136" s="1" t="s">
        <v>42</v>
      </c>
      <c r="C2136" s="1" t="str">
        <f>VLOOKUP(B2136,Datos1!$F$1:$H$52,3,FALSE)</f>
        <v>Corporation</v>
      </c>
      <c r="D2136" s="1" t="str">
        <f ca="1">VLOOKUP(IF(RANDBETWEEN(1,100)&lt;=60, 1, IF(RANDBETWEEN(1,100)&lt;=75, 2, 3)),Datos1!$B$62:$C$64,2,FALSE)</f>
        <v>Contract Manufacturing</v>
      </c>
      <c r="E2136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36" s="1" t="str">
        <f>VLOOKUP(B2136,Datos1!$F$1:$H$52,2,FALSE)</f>
        <v>Wisconsin</v>
      </c>
      <c r="G2136" s="8">
        <f t="shared" ca="1" si="270"/>
        <v>1750769</v>
      </c>
      <c r="H2136" s="8">
        <f t="shared" ca="1" si="271"/>
        <v>647784.53</v>
      </c>
      <c r="I2136" s="9">
        <f t="shared" ca="1" si="264"/>
        <v>0.37</v>
      </c>
      <c r="J2136" s="1" t="str">
        <f t="shared" si="265"/>
        <v>November</v>
      </c>
      <c r="K2136" s="1">
        <f t="shared" si="266"/>
        <v>11</v>
      </c>
      <c r="L2136" s="1" t="str">
        <f t="shared" si="267"/>
        <v>2024</v>
      </c>
      <c r="M2136" s="1">
        <f t="shared" si="268"/>
        <v>45</v>
      </c>
      <c r="N2136" s="10">
        <f t="shared" si="269"/>
        <v>4</v>
      </c>
    </row>
    <row r="2137" spans="1:14" x14ac:dyDescent="0.25">
      <c r="A2137" s="7">
        <v>45601</v>
      </c>
      <c r="B2137" s="1" t="s">
        <v>27</v>
      </c>
      <c r="C2137" s="1" t="str">
        <f>VLOOKUP(B2137,Datos1!$F$1:$H$52,3,FALSE)</f>
        <v>Corporation</v>
      </c>
      <c r="D2137" s="1" t="str">
        <f ca="1">VLOOKUP(IF(RANDBETWEEN(1,100)&lt;=60, 1, IF(RANDBETWEEN(1,100)&lt;=75, 2, 3)),Datos1!$B$62:$C$64,2,FALSE)</f>
        <v>FMCG</v>
      </c>
      <c r="E2137" s="1" t="str">
        <f ca="1">VLOOKUP(IF(RANDBETWEEN(1,100)&lt;=70, 1, IF(RANDBETWEEN(1,100)&lt;=70+10, 2, IF(RANDBETWEEN(1,100)&lt;=70+10+10, 3, IF(RANDBETWEEN(1,100)&lt;=70+10+10+10, 4, 5)))),Datos1!$B$66:$C$70,2,FALSE)</f>
        <v>Paid</v>
      </c>
      <c r="F2137" s="1" t="str">
        <f>VLOOKUP(B2137,Datos1!$F$1:$H$52,2,FALSE)</f>
        <v>Virginia</v>
      </c>
      <c r="G2137" s="8">
        <f t="shared" ca="1" si="270"/>
        <v>1669642</v>
      </c>
      <c r="H2137" s="8">
        <f t="shared" ca="1" si="271"/>
        <v>617767.54</v>
      </c>
      <c r="I2137" s="9">
        <f t="shared" ca="1" si="264"/>
        <v>0.37</v>
      </c>
      <c r="J2137" s="1" t="str">
        <f t="shared" si="265"/>
        <v>November</v>
      </c>
      <c r="K2137" s="1">
        <f t="shared" si="266"/>
        <v>11</v>
      </c>
      <c r="L2137" s="1" t="str">
        <f t="shared" si="267"/>
        <v>2024</v>
      </c>
      <c r="M2137" s="1">
        <f t="shared" si="268"/>
        <v>45</v>
      </c>
      <c r="N2137" s="10">
        <f t="shared" si="269"/>
        <v>4</v>
      </c>
    </row>
    <row r="2138" spans="1:14" x14ac:dyDescent="0.25">
      <c r="A2138" s="7">
        <v>45602</v>
      </c>
      <c r="B2138" s="1" t="s">
        <v>44</v>
      </c>
      <c r="C2138" s="1" t="str">
        <f>VLOOKUP(B2138,Datos1!$F$1:$H$52,3,FALSE)</f>
        <v>Corporation</v>
      </c>
      <c r="D2138" s="1" t="str">
        <f ca="1">VLOOKUP(IF(RANDBETWEEN(1,100)&lt;=60, 1, IF(RANDBETWEEN(1,100)&lt;=75, 2, 3)),Datos1!$B$62:$C$64,2,FALSE)</f>
        <v>Contract Manufacturing</v>
      </c>
      <c r="E2138" s="1" t="str">
        <f ca="1">VLOOKUP(IF(RANDBETWEEN(1,100)&lt;=70, 1, IF(RANDBETWEEN(1,100)&lt;=70+10, 2, IF(RANDBETWEEN(1,100)&lt;=70+10+10, 3, IF(RANDBETWEEN(1,100)&lt;=70+10+10+10, 4, 5)))),Datos1!$B$66:$C$70,2,FALSE)</f>
        <v>Paid</v>
      </c>
      <c r="F2138" s="1" t="str">
        <f>VLOOKUP(B2138,Datos1!$F$1:$H$52,2,FALSE)</f>
        <v>Arizona</v>
      </c>
      <c r="G2138" s="8">
        <f t="shared" ca="1" si="270"/>
        <v>1598507</v>
      </c>
      <c r="H2138" s="8">
        <f t="shared" ca="1" si="271"/>
        <v>447581.96</v>
      </c>
      <c r="I2138" s="9">
        <f t="shared" ca="1" si="264"/>
        <v>0.28000000000000003</v>
      </c>
      <c r="J2138" s="1" t="str">
        <f t="shared" si="265"/>
        <v>November</v>
      </c>
      <c r="K2138" s="1">
        <f t="shared" si="266"/>
        <v>11</v>
      </c>
      <c r="L2138" s="1" t="str">
        <f t="shared" si="267"/>
        <v>2024</v>
      </c>
      <c r="M2138" s="1">
        <f t="shared" si="268"/>
        <v>45</v>
      </c>
      <c r="N2138" s="10">
        <f t="shared" si="269"/>
        <v>4</v>
      </c>
    </row>
    <row r="2139" spans="1:14" x14ac:dyDescent="0.25">
      <c r="A2139" s="7">
        <v>45603</v>
      </c>
      <c r="B2139" s="1" t="s">
        <v>24</v>
      </c>
      <c r="C2139" s="1" t="str">
        <f>VLOOKUP(B2139,Datos1!$F$1:$H$52,3,FALSE)</f>
        <v>Medium-sized business</v>
      </c>
      <c r="D2139" s="1" t="str">
        <f ca="1">VLOOKUP(IF(RANDBETWEEN(1,100)&lt;=60, 1, IF(RANDBETWEEN(1,100)&lt;=75, 2, 3)),Datos1!$B$62:$C$64,2,FALSE)</f>
        <v>FMCG</v>
      </c>
      <c r="E2139" s="1" t="str">
        <f ca="1">VLOOKUP(IF(RANDBETWEEN(1,100)&lt;=70, 1, IF(RANDBETWEEN(1,100)&lt;=70+10, 2, IF(RANDBETWEEN(1,100)&lt;=70+10+10, 3, IF(RANDBETWEEN(1,100)&lt;=70+10+10+10, 4, 5)))),Datos1!$B$66:$C$70,2,FALSE)</f>
        <v>Paid</v>
      </c>
      <c r="F2139" s="1" t="str">
        <f>VLOOKUP(B2139,Datos1!$F$1:$H$52,2,FALSE)</f>
        <v>Misuri</v>
      </c>
      <c r="G2139" s="8">
        <f t="shared" ca="1" si="270"/>
        <v>359698</v>
      </c>
      <c r="H2139" s="8">
        <f t="shared" ca="1" si="271"/>
        <v>161864.1</v>
      </c>
      <c r="I2139" s="9">
        <f t="shared" ca="1" si="264"/>
        <v>0.45</v>
      </c>
      <c r="J2139" s="1" t="str">
        <f t="shared" si="265"/>
        <v>November</v>
      </c>
      <c r="K2139" s="1">
        <f t="shared" si="266"/>
        <v>11</v>
      </c>
      <c r="L2139" s="1" t="str">
        <f t="shared" si="267"/>
        <v>2024</v>
      </c>
      <c r="M2139" s="1">
        <f t="shared" si="268"/>
        <v>45</v>
      </c>
      <c r="N2139" s="10">
        <f t="shared" si="269"/>
        <v>4</v>
      </c>
    </row>
    <row r="2140" spans="1:14" x14ac:dyDescent="0.25">
      <c r="A2140" s="7">
        <v>45604</v>
      </c>
      <c r="B2140" s="1" t="s">
        <v>51</v>
      </c>
      <c r="C2140" s="1" t="str">
        <f>VLOOKUP(B2140,Datos1!$F$1:$H$52,3,FALSE)</f>
        <v>Corporation</v>
      </c>
      <c r="D2140" s="1" t="str">
        <f ca="1">VLOOKUP(IF(RANDBETWEEN(1,100)&lt;=60, 1, IF(RANDBETWEEN(1,100)&lt;=75, 2, 3)),Datos1!$B$62:$C$64,2,FALSE)</f>
        <v>FMCG</v>
      </c>
      <c r="E2140" s="1" t="str">
        <f ca="1">VLOOKUP(IF(RANDBETWEEN(1,100)&lt;=70, 1, IF(RANDBETWEEN(1,100)&lt;=70+10, 2, IF(RANDBETWEEN(1,100)&lt;=70+10+10, 3, IF(RANDBETWEEN(1,100)&lt;=70+10+10+10, 4, 5)))),Datos1!$B$66:$C$70,2,FALSE)</f>
        <v>Paid</v>
      </c>
      <c r="F2140" s="1" t="str">
        <f>VLOOKUP(B2140,Datos1!$F$1:$H$52,2,FALSE)</f>
        <v>California</v>
      </c>
      <c r="G2140" s="8">
        <f t="shared" ca="1" si="270"/>
        <v>1613709</v>
      </c>
      <c r="H2140" s="8">
        <f t="shared" ca="1" si="271"/>
        <v>742306.14</v>
      </c>
      <c r="I2140" s="9">
        <f t="shared" ca="1" si="264"/>
        <v>0.46</v>
      </c>
      <c r="J2140" s="1" t="str">
        <f t="shared" si="265"/>
        <v>November</v>
      </c>
      <c r="K2140" s="1">
        <f t="shared" si="266"/>
        <v>11</v>
      </c>
      <c r="L2140" s="1" t="str">
        <f t="shared" si="267"/>
        <v>2024</v>
      </c>
      <c r="M2140" s="1">
        <f t="shared" si="268"/>
        <v>45</v>
      </c>
      <c r="N2140" s="10">
        <f t="shared" si="269"/>
        <v>4</v>
      </c>
    </row>
    <row r="2141" spans="1:14" x14ac:dyDescent="0.25">
      <c r="A2141" s="7">
        <v>45605</v>
      </c>
      <c r="B2141" s="1" t="s">
        <v>52</v>
      </c>
      <c r="C2141" s="1" t="str">
        <f>VLOOKUP(B2141,Datos1!$F$1:$H$52,3,FALSE)</f>
        <v>Corporation</v>
      </c>
      <c r="D2141" s="1" t="str">
        <f ca="1">VLOOKUP(IF(RANDBETWEEN(1,100)&lt;=60, 1, IF(RANDBETWEEN(1,100)&lt;=75, 2, 3)),Datos1!$B$62:$C$64,2,FALSE)</f>
        <v>FMCG</v>
      </c>
      <c r="E2141" s="1" t="str">
        <f ca="1">VLOOKUP(IF(RANDBETWEEN(1,100)&lt;=70, 1, IF(RANDBETWEEN(1,100)&lt;=70+10, 2, IF(RANDBETWEEN(1,100)&lt;=70+10+10, 3, IF(RANDBETWEEN(1,100)&lt;=70+10+10+10, 4, 5)))),Datos1!$B$66:$C$70,2,FALSE)</f>
        <v>Paid</v>
      </c>
      <c r="F2141" s="1" t="str">
        <f>VLOOKUP(B2141,Datos1!$F$1:$H$52,2,FALSE)</f>
        <v>Texas</v>
      </c>
      <c r="G2141" s="8">
        <f t="shared" ca="1" si="270"/>
        <v>616792</v>
      </c>
      <c r="H2141" s="8">
        <f t="shared" ca="1" si="271"/>
        <v>252884.71999999997</v>
      </c>
      <c r="I2141" s="9">
        <f t="shared" ca="1" si="264"/>
        <v>0.41</v>
      </c>
      <c r="J2141" s="1" t="str">
        <f t="shared" si="265"/>
        <v>November</v>
      </c>
      <c r="K2141" s="1">
        <f t="shared" si="266"/>
        <v>11</v>
      </c>
      <c r="L2141" s="1" t="str">
        <f t="shared" si="267"/>
        <v>2024</v>
      </c>
      <c r="M2141" s="1">
        <f t="shared" si="268"/>
        <v>45</v>
      </c>
      <c r="N2141" s="10">
        <f t="shared" si="269"/>
        <v>4</v>
      </c>
    </row>
    <row r="2142" spans="1:14" x14ac:dyDescent="0.25">
      <c r="A2142" s="7">
        <v>45606</v>
      </c>
      <c r="B2142" s="1" t="s">
        <v>52</v>
      </c>
      <c r="C2142" s="1" t="str">
        <f>VLOOKUP(B2142,Datos1!$F$1:$H$52,3,FALSE)</f>
        <v>Corporation</v>
      </c>
      <c r="D2142" s="1" t="str">
        <f ca="1">VLOOKUP(IF(RANDBETWEEN(1,100)&lt;=60, 1, IF(RANDBETWEEN(1,100)&lt;=75, 2, 3)),Datos1!$B$62:$C$64,2,FALSE)</f>
        <v>FMCG</v>
      </c>
      <c r="E2142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42" s="1" t="str">
        <f>VLOOKUP(B2142,Datos1!$F$1:$H$52,2,FALSE)</f>
        <v>Texas</v>
      </c>
      <c r="G2142" s="8">
        <f t="shared" ca="1" si="270"/>
        <v>947482</v>
      </c>
      <c r="H2142" s="8">
        <f t="shared" ca="1" si="271"/>
        <v>511640.28</v>
      </c>
      <c r="I2142" s="9">
        <f t="shared" ca="1" si="264"/>
        <v>0.54</v>
      </c>
      <c r="J2142" s="1" t="str">
        <f t="shared" si="265"/>
        <v>November</v>
      </c>
      <c r="K2142" s="1">
        <f t="shared" si="266"/>
        <v>11</v>
      </c>
      <c r="L2142" s="1" t="str">
        <f t="shared" si="267"/>
        <v>2024</v>
      </c>
      <c r="M2142" s="1">
        <f t="shared" si="268"/>
        <v>45</v>
      </c>
      <c r="N2142" s="10">
        <f t="shared" si="269"/>
        <v>4</v>
      </c>
    </row>
    <row r="2143" spans="1:14" x14ac:dyDescent="0.25">
      <c r="A2143" s="7">
        <v>45607</v>
      </c>
      <c r="B2143" s="1" t="s">
        <v>15</v>
      </c>
      <c r="C2143" s="1" t="str">
        <f>VLOOKUP(B2143,Datos1!$F$1:$H$52,3,FALSE)</f>
        <v>Medium-sized business</v>
      </c>
      <c r="D2143" s="1" t="str">
        <f ca="1">VLOOKUP(IF(RANDBETWEEN(1,100)&lt;=60, 1, IF(RANDBETWEEN(1,100)&lt;=75, 2, 3)),Datos1!$B$62:$C$64,2,FALSE)</f>
        <v>FMCG</v>
      </c>
      <c r="E2143" s="1" t="str">
        <f ca="1">VLOOKUP(IF(RANDBETWEEN(1,100)&lt;=70, 1, IF(RANDBETWEEN(1,100)&lt;=70+10, 2, IF(RANDBETWEEN(1,100)&lt;=70+10+10, 3, IF(RANDBETWEEN(1,100)&lt;=70+10+10+10, 4, 5)))),Datos1!$B$66:$C$70,2,FALSE)</f>
        <v>Paid</v>
      </c>
      <c r="F2143" s="1" t="str">
        <f>VLOOKUP(B2143,Datos1!$F$1:$H$52,2,FALSE)</f>
        <v>Míchigan</v>
      </c>
      <c r="G2143" s="8">
        <f t="shared" ca="1" si="270"/>
        <v>261729</v>
      </c>
      <c r="H2143" s="8">
        <f t="shared" ca="1" si="271"/>
        <v>146568.24000000002</v>
      </c>
      <c r="I2143" s="9">
        <f t="shared" ca="1" si="264"/>
        <v>0.56000000000000005</v>
      </c>
      <c r="J2143" s="1" t="str">
        <f t="shared" si="265"/>
        <v>November</v>
      </c>
      <c r="K2143" s="1">
        <f t="shared" si="266"/>
        <v>11</v>
      </c>
      <c r="L2143" s="1" t="str">
        <f t="shared" si="267"/>
        <v>2024</v>
      </c>
      <c r="M2143" s="1">
        <f t="shared" si="268"/>
        <v>46</v>
      </c>
      <c r="N2143" s="10">
        <f t="shared" si="269"/>
        <v>4</v>
      </c>
    </row>
    <row r="2144" spans="1:14" x14ac:dyDescent="0.25">
      <c r="A2144" s="7">
        <v>45608</v>
      </c>
      <c r="B2144" s="1" t="s">
        <v>59</v>
      </c>
      <c r="C2144" s="1" t="str">
        <f>VLOOKUP(B2144,Datos1!$F$1:$H$52,3,FALSE)</f>
        <v>Small business</v>
      </c>
      <c r="D2144" s="1" t="str">
        <f ca="1">VLOOKUP(IF(RANDBETWEEN(1,100)&lt;=60, 1, IF(RANDBETWEEN(1,100)&lt;=75, 2, 3)),Datos1!$B$62:$C$64,2,FALSE)</f>
        <v>Contract Manufacturing</v>
      </c>
      <c r="E2144" s="1" t="str">
        <f ca="1">VLOOKUP(IF(RANDBETWEEN(1,100)&lt;=70, 1, IF(RANDBETWEEN(1,100)&lt;=70+10, 2, IF(RANDBETWEEN(1,100)&lt;=70+10+10, 3, IF(RANDBETWEEN(1,100)&lt;=70+10+10+10, 4, 5)))),Datos1!$B$66:$C$70,2,FALSE)</f>
        <v>Paid</v>
      </c>
      <c r="F2144" s="1" t="str">
        <f>VLOOKUP(B2144,Datos1!$F$1:$H$52,2,FALSE)</f>
        <v>Nueva Jersey</v>
      </c>
      <c r="G2144" s="8">
        <f t="shared" ca="1" si="270"/>
        <v>160137</v>
      </c>
      <c r="H2144" s="8">
        <f t="shared" ca="1" si="271"/>
        <v>44838.360000000008</v>
      </c>
      <c r="I2144" s="9">
        <f t="shared" ca="1" si="264"/>
        <v>0.28000000000000003</v>
      </c>
      <c r="J2144" s="1" t="str">
        <f t="shared" si="265"/>
        <v>November</v>
      </c>
      <c r="K2144" s="1">
        <f t="shared" si="266"/>
        <v>11</v>
      </c>
      <c r="L2144" s="1" t="str">
        <f t="shared" si="267"/>
        <v>2024</v>
      </c>
      <c r="M2144" s="1">
        <f t="shared" si="268"/>
        <v>46</v>
      </c>
      <c r="N2144" s="10">
        <f t="shared" si="269"/>
        <v>4</v>
      </c>
    </row>
    <row r="2145" spans="1:14" x14ac:dyDescent="0.25">
      <c r="A2145" s="7">
        <v>45609</v>
      </c>
      <c r="B2145" s="1" t="s">
        <v>28</v>
      </c>
      <c r="C2145" s="1" t="str">
        <f>VLOOKUP(B2145,Datos1!$F$1:$H$52,3,FALSE)</f>
        <v>Corporation</v>
      </c>
      <c r="D2145" s="1" t="str">
        <f ca="1">VLOOKUP(IF(RANDBETWEEN(1,100)&lt;=60, 1, IF(RANDBETWEEN(1,100)&lt;=75, 2, 3)),Datos1!$B$62:$C$64,2,FALSE)</f>
        <v>FMCG</v>
      </c>
      <c r="E214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45" s="1" t="str">
        <f>VLOOKUP(B2145,Datos1!$F$1:$H$52,2,FALSE)</f>
        <v>Texas</v>
      </c>
      <c r="G2145" s="8">
        <f t="shared" ca="1" si="270"/>
        <v>1498703</v>
      </c>
      <c r="H2145" s="8">
        <f t="shared" ca="1" si="271"/>
        <v>689403.38</v>
      </c>
      <c r="I2145" s="9">
        <f t="shared" ca="1" si="264"/>
        <v>0.46</v>
      </c>
      <c r="J2145" s="1" t="str">
        <f t="shared" si="265"/>
        <v>November</v>
      </c>
      <c r="K2145" s="1">
        <f t="shared" si="266"/>
        <v>11</v>
      </c>
      <c r="L2145" s="1" t="str">
        <f t="shared" si="267"/>
        <v>2024</v>
      </c>
      <c r="M2145" s="1">
        <f t="shared" si="268"/>
        <v>46</v>
      </c>
      <c r="N2145" s="10">
        <f t="shared" si="269"/>
        <v>4</v>
      </c>
    </row>
    <row r="2146" spans="1:14" x14ac:dyDescent="0.25">
      <c r="A2146" s="7">
        <v>45610</v>
      </c>
      <c r="B2146" s="1" t="s">
        <v>51</v>
      </c>
      <c r="C2146" s="1" t="str">
        <f>VLOOKUP(B2146,Datos1!$F$1:$H$52,3,FALSE)</f>
        <v>Corporation</v>
      </c>
      <c r="D2146" s="1" t="str">
        <f ca="1">VLOOKUP(IF(RANDBETWEEN(1,100)&lt;=60, 1, IF(RANDBETWEEN(1,100)&lt;=75, 2, 3)),Datos1!$B$62:$C$64,2,FALSE)</f>
        <v>FMCG</v>
      </c>
      <c r="E2146" s="1" t="str">
        <f ca="1">VLOOKUP(IF(RANDBETWEEN(1,100)&lt;=70, 1, IF(RANDBETWEEN(1,100)&lt;=70+10, 2, IF(RANDBETWEEN(1,100)&lt;=70+10+10, 3, IF(RANDBETWEEN(1,100)&lt;=70+10+10+10, 4, 5)))),Datos1!$B$66:$C$70,2,FALSE)</f>
        <v>Paid</v>
      </c>
      <c r="F2146" s="1" t="str">
        <f>VLOOKUP(B2146,Datos1!$F$1:$H$52,2,FALSE)</f>
        <v>California</v>
      </c>
      <c r="G2146" s="8">
        <f t="shared" ca="1" si="270"/>
        <v>715199</v>
      </c>
      <c r="H2146" s="8">
        <f t="shared" ca="1" si="271"/>
        <v>371903.48000000004</v>
      </c>
      <c r="I2146" s="9">
        <f t="shared" ca="1" si="264"/>
        <v>0.52</v>
      </c>
      <c r="J2146" s="1" t="str">
        <f t="shared" si="265"/>
        <v>November</v>
      </c>
      <c r="K2146" s="1">
        <f t="shared" si="266"/>
        <v>11</v>
      </c>
      <c r="L2146" s="1" t="str">
        <f t="shared" si="267"/>
        <v>2024</v>
      </c>
      <c r="M2146" s="1">
        <f t="shared" si="268"/>
        <v>46</v>
      </c>
      <c r="N2146" s="10">
        <f t="shared" si="269"/>
        <v>4</v>
      </c>
    </row>
    <row r="2147" spans="1:14" x14ac:dyDescent="0.25">
      <c r="A2147" s="7">
        <v>45611</v>
      </c>
      <c r="B2147" s="1" t="s">
        <v>46</v>
      </c>
      <c r="C2147" s="1" t="str">
        <f>VLOOKUP(B2147,Datos1!$F$1:$H$52,3,FALSE)</f>
        <v>Corporation</v>
      </c>
      <c r="D2147" s="1" t="str">
        <f ca="1">VLOOKUP(IF(RANDBETWEEN(1,100)&lt;=60, 1, IF(RANDBETWEEN(1,100)&lt;=75, 2, 3)),Datos1!$B$62:$C$64,2,FALSE)</f>
        <v>FMCG</v>
      </c>
      <c r="E2147" s="1" t="str">
        <f ca="1">VLOOKUP(IF(RANDBETWEEN(1,100)&lt;=70, 1, IF(RANDBETWEEN(1,100)&lt;=70+10, 2, IF(RANDBETWEEN(1,100)&lt;=70+10+10, 3, IF(RANDBETWEEN(1,100)&lt;=70+10+10+10, 4, 5)))),Datos1!$B$66:$C$70,2,FALSE)</f>
        <v>Paid</v>
      </c>
      <c r="F2147" s="1" t="str">
        <f>VLOOKUP(B2147,Datos1!$F$1:$H$52,2,FALSE)</f>
        <v>Tennessee</v>
      </c>
      <c r="G2147" s="8">
        <f t="shared" ca="1" si="270"/>
        <v>1216005</v>
      </c>
      <c r="H2147" s="8">
        <f t="shared" ca="1" si="271"/>
        <v>766083.15</v>
      </c>
      <c r="I2147" s="9">
        <f t="shared" ca="1" si="264"/>
        <v>0.63</v>
      </c>
      <c r="J2147" s="1" t="str">
        <f t="shared" si="265"/>
        <v>November</v>
      </c>
      <c r="K2147" s="1">
        <f t="shared" si="266"/>
        <v>11</v>
      </c>
      <c r="L2147" s="1" t="str">
        <f t="shared" si="267"/>
        <v>2024</v>
      </c>
      <c r="M2147" s="1">
        <f t="shared" si="268"/>
        <v>46</v>
      </c>
      <c r="N2147" s="10">
        <f t="shared" si="269"/>
        <v>4</v>
      </c>
    </row>
    <row r="2148" spans="1:14" x14ac:dyDescent="0.25">
      <c r="A2148" s="7">
        <v>45612</v>
      </c>
      <c r="B2148" s="1" t="s">
        <v>46</v>
      </c>
      <c r="C2148" s="1" t="str">
        <f>VLOOKUP(B2148,Datos1!$F$1:$H$52,3,FALSE)</f>
        <v>Corporation</v>
      </c>
      <c r="D2148" s="1" t="str">
        <f ca="1">VLOOKUP(IF(RANDBETWEEN(1,100)&lt;=60, 1, IF(RANDBETWEEN(1,100)&lt;=75, 2, 3)),Datos1!$B$62:$C$64,2,FALSE)</f>
        <v>Industrial cereal products</v>
      </c>
      <c r="E2148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48" s="1" t="str">
        <f>VLOOKUP(B2148,Datos1!$F$1:$H$52,2,FALSE)</f>
        <v>Tennessee</v>
      </c>
      <c r="G2148" s="8">
        <f t="shared" ca="1" si="270"/>
        <v>1633825</v>
      </c>
      <c r="H2148" s="8">
        <f t="shared" ca="1" si="271"/>
        <v>457471.00000000006</v>
      </c>
      <c r="I2148" s="9">
        <f t="shared" ca="1" si="264"/>
        <v>0.28000000000000003</v>
      </c>
      <c r="J2148" s="1" t="str">
        <f t="shared" si="265"/>
        <v>November</v>
      </c>
      <c r="K2148" s="1">
        <f t="shared" si="266"/>
        <v>11</v>
      </c>
      <c r="L2148" s="1" t="str">
        <f t="shared" si="267"/>
        <v>2024</v>
      </c>
      <c r="M2148" s="1">
        <f t="shared" si="268"/>
        <v>46</v>
      </c>
      <c r="N2148" s="10">
        <f t="shared" si="269"/>
        <v>4</v>
      </c>
    </row>
    <row r="2149" spans="1:14" x14ac:dyDescent="0.25">
      <c r="A2149" s="7">
        <v>45613</v>
      </c>
      <c r="B2149" s="1" t="s">
        <v>48</v>
      </c>
      <c r="C2149" s="1" t="str">
        <f>VLOOKUP(B2149,Datos1!$F$1:$H$52,3,FALSE)</f>
        <v>Corporation</v>
      </c>
      <c r="D2149" s="1" t="str">
        <f ca="1">VLOOKUP(IF(RANDBETWEEN(1,100)&lt;=60, 1, IF(RANDBETWEEN(1,100)&lt;=75, 2, 3)),Datos1!$B$62:$C$64,2,FALSE)</f>
        <v>FMCG</v>
      </c>
      <c r="E2149" s="1" t="str">
        <f ca="1">VLOOKUP(IF(RANDBETWEEN(1,100)&lt;=70, 1, IF(RANDBETWEEN(1,100)&lt;=70+10, 2, IF(RANDBETWEEN(1,100)&lt;=70+10+10, 3, IF(RANDBETWEEN(1,100)&lt;=70+10+10+10, 4, 5)))),Datos1!$B$66:$C$70,2,FALSE)</f>
        <v>Paid</v>
      </c>
      <c r="F2149" s="1" t="str">
        <f>VLOOKUP(B2149,Datos1!$F$1:$H$52,2,FALSE)</f>
        <v>California</v>
      </c>
      <c r="G2149" s="8">
        <f t="shared" ca="1" si="270"/>
        <v>754631</v>
      </c>
      <c r="H2149" s="8">
        <f t="shared" ca="1" si="271"/>
        <v>452778.6</v>
      </c>
      <c r="I2149" s="9">
        <f t="shared" ca="1" si="264"/>
        <v>0.6</v>
      </c>
      <c r="J2149" s="1" t="str">
        <f t="shared" si="265"/>
        <v>November</v>
      </c>
      <c r="K2149" s="1">
        <f t="shared" si="266"/>
        <v>11</v>
      </c>
      <c r="L2149" s="1" t="str">
        <f t="shared" si="267"/>
        <v>2024</v>
      </c>
      <c r="M2149" s="1">
        <f t="shared" si="268"/>
        <v>46</v>
      </c>
      <c r="N2149" s="10">
        <f t="shared" si="269"/>
        <v>4</v>
      </c>
    </row>
    <row r="2150" spans="1:14" x14ac:dyDescent="0.25">
      <c r="A2150" s="7">
        <v>45614</v>
      </c>
      <c r="B2150" s="1" t="s">
        <v>48</v>
      </c>
      <c r="C2150" s="1" t="str">
        <f>VLOOKUP(B2150,Datos1!$F$1:$H$52,3,FALSE)</f>
        <v>Corporation</v>
      </c>
      <c r="D2150" s="1" t="str">
        <f ca="1">VLOOKUP(IF(RANDBETWEEN(1,100)&lt;=60, 1, IF(RANDBETWEEN(1,100)&lt;=75, 2, 3)),Datos1!$B$62:$C$64,2,FALSE)</f>
        <v>FMCG</v>
      </c>
      <c r="E2150" s="1" t="str">
        <f ca="1">VLOOKUP(IF(RANDBETWEEN(1,100)&lt;=70, 1, IF(RANDBETWEEN(1,100)&lt;=70+10, 2, IF(RANDBETWEEN(1,100)&lt;=70+10+10, 3, IF(RANDBETWEEN(1,100)&lt;=70+10+10+10, 4, 5)))),Datos1!$B$66:$C$70,2,FALSE)</f>
        <v>Paid</v>
      </c>
      <c r="F2150" s="1" t="str">
        <f>VLOOKUP(B2150,Datos1!$F$1:$H$52,2,FALSE)</f>
        <v>California</v>
      </c>
      <c r="G2150" s="8">
        <f t="shared" ca="1" si="270"/>
        <v>650341</v>
      </c>
      <c r="H2150" s="8">
        <f t="shared" ca="1" si="271"/>
        <v>377197.77999999997</v>
      </c>
      <c r="I2150" s="9">
        <f t="shared" ca="1" si="264"/>
        <v>0.57999999999999996</v>
      </c>
      <c r="J2150" s="1" t="str">
        <f t="shared" si="265"/>
        <v>November</v>
      </c>
      <c r="K2150" s="1">
        <f t="shared" si="266"/>
        <v>11</v>
      </c>
      <c r="L2150" s="1" t="str">
        <f t="shared" si="267"/>
        <v>2024</v>
      </c>
      <c r="M2150" s="1">
        <f t="shared" si="268"/>
        <v>47</v>
      </c>
      <c r="N2150" s="10">
        <f t="shared" si="269"/>
        <v>4</v>
      </c>
    </row>
    <row r="2151" spans="1:14" x14ac:dyDescent="0.25">
      <c r="A2151" s="7">
        <v>45615</v>
      </c>
      <c r="B2151" s="1" t="s">
        <v>27</v>
      </c>
      <c r="C2151" s="1" t="str">
        <f>VLOOKUP(B2151,Datos1!$F$1:$H$52,3,FALSE)</f>
        <v>Corporation</v>
      </c>
      <c r="D2151" s="1" t="str">
        <f ca="1">VLOOKUP(IF(RANDBETWEEN(1,100)&lt;=60, 1, IF(RANDBETWEEN(1,100)&lt;=75, 2, 3)),Datos1!$B$62:$C$64,2,FALSE)</f>
        <v>Contract Manufacturing</v>
      </c>
      <c r="E2151" s="1" t="str">
        <f ca="1">VLOOKUP(IF(RANDBETWEEN(1,100)&lt;=70, 1, IF(RANDBETWEEN(1,100)&lt;=70+10, 2, IF(RANDBETWEEN(1,100)&lt;=70+10+10, 3, IF(RANDBETWEEN(1,100)&lt;=70+10+10+10, 4, 5)))),Datos1!$B$66:$C$70,2,FALSE)</f>
        <v>Paid</v>
      </c>
      <c r="F2151" s="1" t="str">
        <f>VLOOKUP(B2151,Datos1!$F$1:$H$52,2,FALSE)</f>
        <v>Virginia</v>
      </c>
      <c r="G2151" s="8">
        <f t="shared" ca="1" si="270"/>
        <v>1174039</v>
      </c>
      <c r="H2151" s="8">
        <f t="shared" ca="1" si="271"/>
        <v>457875.21</v>
      </c>
      <c r="I2151" s="9">
        <f t="shared" ca="1" si="264"/>
        <v>0.39</v>
      </c>
      <c r="J2151" s="1" t="str">
        <f t="shared" si="265"/>
        <v>November</v>
      </c>
      <c r="K2151" s="1">
        <f t="shared" si="266"/>
        <v>11</v>
      </c>
      <c r="L2151" s="1" t="str">
        <f t="shared" si="267"/>
        <v>2024</v>
      </c>
      <c r="M2151" s="1">
        <f t="shared" si="268"/>
        <v>47</v>
      </c>
      <c r="N2151" s="10">
        <f t="shared" si="269"/>
        <v>4</v>
      </c>
    </row>
    <row r="2152" spans="1:14" x14ac:dyDescent="0.25">
      <c r="A2152" s="7">
        <v>45616</v>
      </c>
      <c r="B2152" s="1" t="s">
        <v>49</v>
      </c>
      <c r="C2152" s="1" t="str">
        <f>VLOOKUP(B2152,Datos1!$F$1:$H$52,3,FALSE)</f>
        <v>Corporation</v>
      </c>
      <c r="D2152" s="1" t="str">
        <f ca="1">VLOOKUP(IF(RANDBETWEEN(1,100)&lt;=60, 1, IF(RANDBETWEEN(1,100)&lt;=75, 2, 3)),Datos1!$B$62:$C$64,2,FALSE)</f>
        <v>Contract Manufacturing</v>
      </c>
      <c r="E2152" s="1" t="str">
        <f ca="1">VLOOKUP(IF(RANDBETWEEN(1,100)&lt;=70, 1, IF(RANDBETWEEN(1,100)&lt;=70+10, 2, IF(RANDBETWEEN(1,100)&lt;=70+10+10, 3, IF(RANDBETWEEN(1,100)&lt;=70+10+10+10, 4, 5)))),Datos1!$B$66:$C$70,2,FALSE)</f>
        <v>Paid</v>
      </c>
      <c r="F2152" s="1" t="str">
        <f>VLOOKUP(B2152,Datos1!$F$1:$H$52,2,FALSE)</f>
        <v>Texas</v>
      </c>
      <c r="G2152" s="8">
        <f t="shared" ca="1" si="270"/>
        <v>893106</v>
      </c>
      <c r="H2152" s="8">
        <f t="shared" ca="1" si="271"/>
        <v>357242.4</v>
      </c>
      <c r="I2152" s="9">
        <f t="shared" ca="1" si="264"/>
        <v>0.4</v>
      </c>
      <c r="J2152" s="1" t="str">
        <f t="shared" si="265"/>
        <v>November</v>
      </c>
      <c r="K2152" s="1">
        <f t="shared" si="266"/>
        <v>11</v>
      </c>
      <c r="L2152" s="1" t="str">
        <f t="shared" si="267"/>
        <v>2024</v>
      </c>
      <c r="M2152" s="1">
        <f t="shared" si="268"/>
        <v>47</v>
      </c>
      <c r="N2152" s="10">
        <f t="shared" si="269"/>
        <v>4</v>
      </c>
    </row>
    <row r="2153" spans="1:14" x14ac:dyDescent="0.25">
      <c r="A2153" s="7">
        <v>45617</v>
      </c>
      <c r="B2153" s="1" t="s">
        <v>42</v>
      </c>
      <c r="C2153" s="1" t="str">
        <f>VLOOKUP(B2153,Datos1!$F$1:$H$52,3,FALSE)</f>
        <v>Corporation</v>
      </c>
      <c r="D2153" s="1" t="str">
        <f ca="1">VLOOKUP(IF(RANDBETWEEN(1,100)&lt;=60, 1, IF(RANDBETWEEN(1,100)&lt;=75, 2, 3)),Datos1!$B$62:$C$64,2,FALSE)</f>
        <v>FMCG</v>
      </c>
      <c r="E2153" s="1" t="str">
        <f ca="1">VLOOKUP(IF(RANDBETWEEN(1,100)&lt;=70, 1, IF(RANDBETWEEN(1,100)&lt;=70+10, 2, IF(RANDBETWEEN(1,100)&lt;=70+10+10, 3, IF(RANDBETWEEN(1,100)&lt;=70+10+10+10, 4, 5)))),Datos1!$B$66:$C$70,2,FALSE)</f>
        <v>Paid</v>
      </c>
      <c r="F2153" s="1" t="str">
        <f>VLOOKUP(B2153,Datos1!$F$1:$H$52,2,FALSE)</f>
        <v>Wisconsin</v>
      </c>
      <c r="G2153" s="8">
        <f t="shared" ca="1" si="270"/>
        <v>725112</v>
      </c>
      <c r="H2153" s="8">
        <f t="shared" ca="1" si="271"/>
        <v>377058.24</v>
      </c>
      <c r="I2153" s="9">
        <f t="shared" ca="1" si="264"/>
        <v>0.52</v>
      </c>
      <c r="J2153" s="1" t="str">
        <f t="shared" si="265"/>
        <v>November</v>
      </c>
      <c r="K2153" s="1">
        <f t="shared" si="266"/>
        <v>11</v>
      </c>
      <c r="L2153" s="1" t="str">
        <f t="shared" si="267"/>
        <v>2024</v>
      </c>
      <c r="M2153" s="1">
        <f t="shared" si="268"/>
        <v>47</v>
      </c>
      <c r="N2153" s="10">
        <f t="shared" si="269"/>
        <v>4</v>
      </c>
    </row>
    <row r="2154" spans="1:14" x14ac:dyDescent="0.25">
      <c r="A2154" s="7">
        <v>45618</v>
      </c>
      <c r="B2154" s="1" t="s">
        <v>45</v>
      </c>
      <c r="C2154" s="1" t="str">
        <f>VLOOKUP(B2154,Datos1!$F$1:$H$52,3,FALSE)</f>
        <v>Small business</v>
      </c>
      <c r="D2154" s="1" t="str">
        <f ca="1">VLOOKUP(IF(RANDBETWEEN(1,100)&lt;=60, 1, IF(RANDBETWEEN(1,100)&lt;=75, 2, 3)),Datos1!$B$62:$C$64,2,FALSE)</f>
        <v>FMCG</v>
      </c>
      <c r="E2154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54" s="1" t="str">
        <f>VLOOKUP(B2154,Datos1!$F$1:$H$52,2,FALSE)</f>
        <v>Massachusetts</v>
      </c>
      <c r="G2154" s="8">
        <f t="shared" ca="1" si="270"/>
        <v>246989</v>
      </c>
      <c r="H2154" s="8">
        <f t="shared" ca="1" si="271"/>
        <v>158072.95999999999</v>
      </c>
      <c r="I2154" s="9">
        <f t="shared" ca="1" si="264"/>
        <v>0.64</v>
      </c>
      <c r="J2154" s="1" t="str">
        <f t="shared" si="265"/>
        <v>November</v>
      </c>
      <c r="K2154" s="1">
        <f t="shared" si="266"/>
        <v>11</v>
      </c>
      <c r="L2154" s="1" t="str">
        <f t="shared" si="267"/>
        <v>2024</v>
      </c>
      <c r="M2154" s="1">
        <f t="shared" si="268"/>
        <v>47</v>
      </c>
      <c r="N2154" s="10">
        <f t="shared" si="269"/>
        <v>4</v>
      </c>
    </row>
    <row r="2155" spans="1:14" x14ac:dyDescent="0.25">
      <c r="A2155" s="7">
        <v>45619</v>
      </c>
      <c r="B2155" s="1" t="s">
        <v>52</v>
      </c>
      <c r="C2155" s="1" t="str">
        <f>VLOOKUP(B2155,Datos1!$F$1:$H$52,3,FALSE)</f>
        <v>Corporation</v>
      </c>
      <c r="D2155" s="1" t="str">
        <f ca="1">VLOOKUP(IF(RANDBETWEEN(1,100)&lt;=60, 1, IF(RANDBETWEEN(1,100)&lt;=75, 2, 3)),Datos1!$B$62:$C$64,2,FALSE)</f>
        <v>FMCG</v>
      </c>
      <c r="E2155" s="1" t="str">
        <f ca="1">VLOOKUP(IF(RANDBETWEEN(1,100)&lt;=70, 1, IF(RANDBETWEEN(1,100)&lt;=70+10, 2, IF(RANDBETWEEN(1,100)&lt;=70+10+10, 3, IF(RANDBETWEEN(1,100)&lt;=70+10+10+10, 4, 5)))),Datos1!$B$66:$C$70,2,FALSE)</f>
        <v>Paid</v>
      </c>
      <c r="F2155" s="1" t="str">
        <f>VLOOKUP(B2155,Datos1!$F$1:$H$52,2,FALSE)</f>
        <v>Texas</v>
      </c>
      <c r="G2155" s="8">
        <f t="shared" ca="1" si="270"/>
        <v>1318221</v>
      </c>
      <c r="H2155" s="8">
        <f t="shared" ca="1" si="271"/>
        <v>659110.5</v>
      </c>
      <c r="I2155" s="9">
        <f t="shared" ca="1" si="264"/>
        <v>0.5</v>
      </c>
      <c r="J2155" s="1" t="str">
        <f t="shared" si="265"/>
        <v>November</v>
      </c>
      <c r="K2155" s="1">
        <f t="shared" si="266"/>
        <v>11</v>
      </c>
      <c r="L2155" s="1" t="str">
        <f t="shared" si="267"/>
        <v>2024</v>
      </c>
      <c r="M2155" s="1">
        <f t="shared" si="268"/>
        <v>47</v>
      </c>
      <c r="N2155" s="10">
        <f t="shared" si="269"/>
        <v>4</v>
      </c>
    </row>
    <row r="2156" spans="1:14" x14ac:dyDescent="0.25">
      <c r="A2156" s="7">
        <v>45620</v>
      </c>
      <c r="B2156" s="1" t="s">
        <v>52</v>
      </c>
      <c r="C2156" s="1" t="str">
        <f>VLOOKUP(B2156,Datos1!$F$1:$H$52,3,FALSE)</f>
        <v>Corporation</v>
      </c>
      <c r="D2156" s="1" t="str">
        <f ca="1">VLOOKUP(IF(RANDBETWEEN(1,100)&lt;=60, 1, IF(RANDBETWEEN(1,100)&lt;=75, 2, 3)),Datos1!$B$62:$C$64,2,FALSE)</f>
        <v>Contract Manufacturing</v>
      </c>
      <c r="E2156" s="1" t="str">
        <f ca="1">VLOOKUP(IF(RANDBETWEEN(1,100)&lt;=70, 1, IF(RANDBETWEEN(1,100)&lt;=70+10, 2, IF(RANDBETWEEN(1,100)&lt;=70+10+10, 3, IF(RANDBETWEEN(1,100)&lt;=70+10+10+10, 4, 5)))),Datos1!$B$66:$C$70,2,FALSE)</f>
        <v>Paid</v>
      </c>
      <c r="F2156" s="1" t="str">
        <f>VLOOKUP(B2156,Datos1!$F$1:$H$52,2,FALSE)</f>
        <v>Texas</v>
      </c>
      <c r="G2156" s="8">
        <f t="shared" ca="1" si="270"/>
        <v>889443</v>
      </c>
      <c r="H2156" s="8">
        <f t="shared" ca="1" si="271"/>
        <v>284621.76</v>
      </c>
      <c r="I2156" s="9">
        <f t="shared" ca="1" si="264"/>
        <v>0.32</v>
      </c>
      <c r="J2156" s="1" t="str">
        <f t="shared" si="265"/>
        <v>November</v>
      </c>
      <c r="K2156" s="1">
        <f t="shared" si="266"/>
        <v>11</v>
      </c>
      <c r="L2156" s="1" t="str">
        <f t="shared" si="267"/>
        <v>2024</v>
      </c>
      <c r="M2156" s="1">
        <f t="shared" si="268"/>
        <v>47</v>
      </c>
      <c r="N2156" s="10">
        <f t="shared" si="269"/>
        <v>4</v>
      </c>
    </row>
    <row r="2157" spans="1:14" x14ac:dyDescent="0.25">
      <c r="A2157" s="7">
        <v>45621</v>
      </c>
      <c r="B2157" s="1" t="s">
        <v>40</v>
      </c>
      <c r="C2157" s="1" t="str">
        <f>VLOOKUP(B2157,Datos1!$F$1:$H$52,3,FALSE)</f>
        <v>Corporation</v>
      </c>
      <c r="D2157" s="1" t="str">
        <f ca="1">VLOOKUP(IF(RANDBETWEEN(1,100)&lt;=60, 1, IF(RANDBETWEEN(1,100)&lt;=75, 2, 3)),Datos1!$B$62:$C$64,2,FALSE)</f>
        <v>FMCG</v>
      </c>
      <c r="E2157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57" s="1" t="str">
        <f>VLOOKUP(B2157,Datos1!$F$1:$H$52,2,FALSE)</f>
        <v>Indiana</v>
      </c>
      <c r="G2157" s="8">
        <f t="shared" ca="1" si="270"/>
        <v>1346026</v>
      </c>
      <c r="H2157" s="8">
        <f t="shared" ca="1" si="271"/>
        <v>471109.1</v>
      </c>
      <c r="I2157" s="9">
        <f t="shared" ca="1" si="264"/>
        <v>0.35</v>
      </c>
      <c r="J2157" s="1" t="str">
        <f t="shared" si="265"/>
        <v>November</v>
      </c>
      <c r="K2157" s="1">
        <f t="shared" si="266"/>
        <v>11</v>
      </c>
      <c r="L2157" s="1" t="str">
        <f t="shared" si="267"/>
        <v>2024</v>
      </c>
      <c r="M2157" s="1">
        <f t="shared" si="268"/>
        <v>48</v>
      </c>
      <c r="N2157" s="10">
        <f t="shared" si="269"/>
        <v>4</v>
      </c>
    </row>
    <row r="2158" spans="1:14" x14ac:dyDescent="0.25">
      <c r="A2158" s="7">
        <v>45622</v>
      </c>
      <c r="B2158" s="1" t="s">
        <v>51</v>
      </c>
      <c r="C2158" s="1" t="str">
        <f>VLOOKUP(B2158,Datos1!$F$1:$H$52,3,FALSE)</f>
        <v>Corporation</v>
      </c>
      <c r="D2158" s="1" t="str">
        <f ca="1">VLOOKUP(IF(RANDBETWEEN(1,100)&lt;=60, 1, IF(RANDBETWEEN(1,100)&lt;=75, 2, 3)),Datos1!$B$62:$C$64,2,FALSE)</f>
        <v>FMCG</v>
      </c>
      <c r="E2158" s="1" t="str">
        <f ca="1">VLOOKUP(IF(RANDBETWEEN(1,100)&lt;=70, 1, IF(RANDBETWEEN(1,100)&lt;=70+10, 2, IF(RANDBETWEEN(1,100)&lt;=70+10+10, 3, IF(RANDBETWEEN(1,100)&lt;=70+10+10+10, 4, 5)))),Datos1!$B$66:$C$70,2,FALSE)</f>
        <v>Paid</v>
      </c>
      <c r="F2158" s="1" t="str">
        <f>VLOOKUP(B2158,Datos1!$F$1:$H$52,2,FALSE)</f>
        <v>California</v>
      </c>
      <c r="G2158" s="8">
        <f t="shared" ca="1" si="270"/>
        <v>675348</v>
      </c>
      <c r="H2158" s="8">
        <f t="shared" ca="1" si="271"/>
        <v>411962.27999999997</v>
      </c>
      <c r="I2158" s="9">
        <f t="shared" ca="1" si="264"/>
        <v>0.61</v>
      </c>
      <c r="J2158" s="1" t="str">
        <f t="shared" si="265"/>
        <v>November</v>
      </c>
      <c r="K2158" s="1">
        <f t="shared" si="266"/>
        <v>11</v>
      </c>
      <c r="L2158" s="1" t="str">
        <f t="shared" si="267"/>
        <v>2024</v>
      </c>
      <c r="M2158" s="1">
        <f t="shared" si="268"/>
        <v>48</v>
      </c>
      <c r="N2158" s="10">
        <f t="shared" si="269"/>
        <v>4</v>
      </c>
    </row>
    <row r="2159" spans="1:14" x14ac:dyDescent="0.25">
      <c r="A2159" s="7">
        <v>45623</v>
      </c>
      <c r="B2159" s="1" t="s">
        <v>36</v>
      </c>
      <c r="C2159" s="1" t="str">
        <f>VLOOKUP(B2159,Datos1!$F$1:$H$52,3,FALSE)</f>
        <v>Medium-sized business</v>
      </c>
      <c r="D2159" s="1" t="str">
        <f ca="1">VLOOKUP(IF(RANDBETWEEN(1,100)&lt;=60, 1, IF(RANDBETWEEN(1,100)&lt;=75, 2, 3)),Datos1!$B$62:$C$64,2,FALSE)</f>
        <v>FMCG</v>
      </c>
      <c r="E2159" s="1" t="str">
        <f ca="1">VLOOKUP(IF(RANDBETWEEN(1,100)&lt;=70, 1, IF(RANDBETWEEN(1,100)&lt;=70+10, 2, IF(RANDBETWEEN(1,100)&lt;=70+10+10, 3, IF(RANDBETWEEN(1,100)&lt;=70+10+10+10, 4, 5)))),Datos1!$B$66:$C$70,2,FALSE)</f>
        <v>Paid</v>
      </c>
      <c r="F2159" s="1" t="str">
        <f>VLOOKUP(B2159,Datos1!$F$1:$H$52,2,FALSE)</f>
        <v>Arizona</v>
      </c>
      <c r="G2159" s="8">
        <f t="shared" ca="1" si="270"/>
        <v>310806</v>
      </c>
      <c r="H2159" s="8">
        <f t="shared" ca="1" si="271"/>
        <v>111890.15999999999</v>
      </c>
      <c r="I2159" s="9">
        <f t="shared" ca="1" si="264"/>
        <v>0.36</v>
      </c>
      <c r="J2159" s="1" t="str">
        <f t="shared" si="265"/>
        <v>November</v>
      </c>
      <c r="K2159" s="1">
        <f t="shared" si="266"/>
        <v>11</v>
      </c>
      <c r="L2159" s="1" t="str">
        <f t="shared" si="267"/>
        <v>2024</v>
      </c>
      <c r="M2159" s="1">
        <f t="shared" si="268"/>
        <v>48</v>
      </c>
      <c r="N2159" s="10">
        <f t="shared" si="269"/>
        <v>4</v>
      </c>
    </row>
    <row r="2160" spans="1:14" x14ac:dyDescent="0.25">
      <c r="A2160" s="7">
        <v>45624</v>
      </c>
      <c r="B2160" s="1" t="s">
        <v>37</v>
      </c>
      <c r="C2160" s="1" t="str">
        <f>VLOOKUP(B2160,Datos1!$F$1:$H$52,3,FALSE)</f>
        <v>Small business</v>
      </c>
      <c r="D2160" s="1" t="str">
        <f ca="1">VLOOKUP(IF(RANDBETWEEN(1,100)&lt;=60, 1, IF(RANDBETWEEN(1,100)&lt;=75, 2, 3)),Datos1!$B$62:$C$64,2,FALSE)</f>
        <v>FMCG</v>
      </c>
      <c r="E2160" s="1" t="str">
        <f ca="1">VLOOKUP(IF(RANDBETWEEN(1,100)&lt;=70, 1, IF(RANDBETWEEN(1,100)&lt;=70+10, 2, IF(RANDBETWEEN(1,100)&lt;=70+10+10, 3, IF(RANDBETWEEN(1,100)&lt;=70+10+10+10, 4, 5)))),Datos1!$B$66:$C$70,2,FALSE)</f>
        <v>Paid</v>
      </c>
      <c r="F2160" s="1" t="str">
        <f>VLOOKUP(B2160,Datos1!$F$1:$H$52,2,FALSE)</f>
        <v>Massachusetts</v>
      </c>
      <c r="G2160" s="8">
        <f t="shared" ca="1" si="270"/>
        <v>192834</v>
      </c>
      <c r="H2160" s="8">
        <f t="shared" ca="1" si="271"/>
        <v>106058.70000000001</v>
      </c>
      <c r="I2160" s="9">
        <f t="shared" ca="1" si="264"/>
        <v>0.55000000000000004</v>
      </c>
      <c r="J2160" s="1" t="str">
        <f t="shared" si="265"/>
        <v>November</v>
      </c>
      <c r="K2160" s="1">
        <f t="shared" si="266"/>
        <v>11</v>
      </c>
      <c r="L2160" s="1" t="str">
        <f t="shared" si="267"/>
        <v>2024</v>
      </c>
      <c r="M2160" s="1">
        <f t="shared" si="268"/>
        <v>48</v>
      </c>
      <c r="N2160" s="10">
        <f t="shared" si="269"/>
        <v>4</v>
      </c>
    </row>
    <row r="2161" spans="1:14" x14ac:dyDescent="0.25">
      <c r="A2161" s="7">
        <v>45625</v>
      </c>
      <c r="B2161" s="1" t="s">
        <v>58</v>
      </c>
      <c r="C2161" s="1" t="str">
        <f>VLOOKUP(B2161,Datos1!$F$1:$H$52,3,FALSE)</f>
        <v>Corporation</v>
      </c>
      <c r="D2161" s="1" t="str">
        <f ca="1">VLOOKUP(IF(RANDBETWEEN(1,100)&lt;=60, 1, IF(RANDBETWEEN(1,100)&lt;=75, 2, 3)),Datos1!$B$62:$C$64,2,FALSE)</f>
        <v>Contract Manufacturing</v>
      </c>
      <c r="E2161" s="1" t="str">
        <f ca="1">VLOOKUP(IF(RANDBETWEEN(1,100)&lt;=70, 1, IF(RANDBETWEEN(1,100)&lt;=70+10, 2, IF(RANDBETWEEN(1,100)&lt;=70+10+10, 3, IF(RANDBETWEEN(1,100)&lt;=70+10+10+10, 4, 5)))),Datos1!$B$66:$C$70,2,FALSE)</f>
        <v>Paid</v>
      </c>
      <c r="F2161" s="1" t="str">
        <f>VLOOKUP(B2161,Datos1!$F$1:$H$52,2,FALSE)</f>
        <v>Míchigan</v>
      </c>
      <c r="G2161" s="8">
        <f t="shared" ca="1" si="270"/>
        <v>869171</v>
      </c>
      <c r="H2161" s="8">
        <f t="shared" ca="1" si="271"/>
        <v>269443.01</v>
      </c>
      <c r="I2161" s="9">
        <f t="shared" ca="1" si="264"/>
        <v>0.31</v>
      </c>
      <c r="J2161" s="1" t="str">
        <f t="shared" si="265"/>
        <v>November</v>
      </c>
      <c r="K2161" s="1">
        <f t="shared" si="266"/>
        <v>11</v>
      </c>
      <c r="L2161" s="1" t="str">
        <f t="shared" si="267"/>
        <v>2024</v>
      </c>
      <c r="M2161" s="1">
        <f t="shared" si="268"/>
        <v>48</v>
      </c>
      <c r="N2161" s="10">
        <f t="shared" si="269"/>
        <v>4</v>
      </c>
    </row>
    <row r="2162" spans="1:14" x14ac:dyDescent="0.25">
      <c r="A2162" s="7">
        <v>45626</v>
      </c>
      <c r="B2162" s="1" t="s">
        <v>59</v>
      </c>
      <c r="C2162" s="1" t="str">
        <f>VLOOKUP(B2162,Datos1!$F$1:$H$52,3,FALSE)</f>
        <v>Small business</v>
      </c>
      <c r="D2162" s="1" t="str">
        <f ca="1">VLOOKUP(IF(RANDBETWEEN(1,100)&lt;=60, 1, IF(RANDBETWEEN(1,100)&lt;=75, 2, 3)),Datos1!$B$62:$C$64,2,FALSE)</f>
        <v>FMCG</v>
      </c>
      <c r="E2162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62" s="1" t="str">
        <f>VLOOKUP(B2162,Datos1!$F$1:$H$52,2,FALSE)</f>
        <v>Nueva Jersey</v>
      </c>
      <c r="G2162" s="8">
        <f t="shared" ca="1" si="270"/>
        <v>104955</v>
      </c>
      <c r="H2162" s="8">
        <f t="shared" ca="1" si="271"/>
        <v>50378.400000000001</v>
      </c>
      <c r="I2162" s="9">
        <f t="shared" ca="1" si="264"/>
        <v>0.48</v>
      </c>
      <c r="J2162" s="1" t="str">
        <f t="shared" si="265"/>
        <v>November</v>
      </c>
      <c r="K2162" s="1">
        <f t="shared" si="266"/>
        <v>11</v>
      </c>
      <c r="L2162" s="1" t="str">
        <f t="shared" si="267"/>
        <v>2024</v>
      </c>
      <c r="M2162" s="1">
        <f t="shared" si="268"/>
        <v>48</v>
      </c>
      <c r="N2162" s="10">
        <f t="shared" si="269"/>
        <v>4</v>
      </c>
    </row>
    <row r="2163" spans="1:14" x14ac:dyDescent="0.25">
      <c r="A2163" s="7">
        <v>45627</v>
      </c>
      <c r="B2163" s="1" t="s">
        <v>42</v>
      </c>
      <c r="C2163" s="1" t="str">
        <f>VLOOKUP(B2163,Datos1!$F$1:$H$52,3,FALSE)</f>
        <v>Corporation</v>
      </c>
      <c r="D2163" s="1" t="str">
        <f ca="1">VLOOKUP(IF(RANDBETWEEN(1,100)&lt;=60, 1, IF(RANDBETWEEN(1,100)&lt;=75, 2, 3)),Datos1!$B$62:$C$64,2,FALSE)</f>
        <v>Contract Manufacturing</v>
      </c>
      <c r="E2163" s="1" t="str">
        <f ca="1">VLOOKUP(IF(RANDBETWEEN(1,100)&lt;=70, 1, IF(RANDBETWEEN(1,100)&lt;=70+10, 2, IF(RANDBETWEEN(1,100)&lt;=70+10+10, 3, IF(RANDBETWEEN(1,100)&lt;=70+10+10+10, 4, 5)))),Datos1!$B$66:$C$70,2,FALSE)</f>
        <v>Paid</v>
      </c>
      <c r="F2163" s="1" t="str">
        <f>VLOOKUP(B2163,Datos1!$F$1:$H$52,2,FALSE)</f>
        <v>Wisconsin</v>
      </c>
      <c r="G2163" s="8">
        <f t="shared" ca="1" si="270"/>
        <v>684902</v>
      </c>
      <c r="H2163" s="8">
        <f t="shared" ca="1" si="271"/>
        <v>273960.8</v>
      </c>
      <c r="I2163" s="9">
        <f t="shared" ca="1" si="264"/>
        <v>0.4</v>
      </c>
      <c r="J2163" s="1" t="str">
        <f t="shared" si="265"/>
        <v>December</v>
      </c>
      <c r="K2163" s="1">
        <f t="shared" si="266"/>
        <v>12</v>
      </c>
      <c r="L2163" s="1" t="str">
        <f t="shared" si="267"/>
        <v>2024</v>
      </c>
      <c r="M2163" s="1">
        <f t="shared" si="268"/>
        <v>48</v>
      </c>
      <c r="N2163" s="10">
        <f t="shared" si="269"/>
        <v>4</v>
      </c>
    </row>
    <row r="2164" spans="1:14" x14ac:dyDescent="0.25">
      <c r="A2164" s="7">
        <v>45628</v>
      </c>
      <c r="B2164" s="1" t="s">
        <v>54</v>
      </c>
      <c r="C2164" s="1" t="str">
        <f>VLOOKUP(B2164,Datos1!$F$1:$H$52,3,FALSE)</f>
        <v>Small business</v>
      </c>
      <c r="D2164" s="1" t="str">
        <f ca="1">VLOOKUP(IF(RANDBETWEEN(1,100)&lt;=60, 1, IF(RANDBETWEEN(1,100)&lt;=75, 2, 3)),Datos1!$B$62:$C$64,2,FALSE)</f>
        <v>Contract Manufacturing</v>
      </c>
      <c r="E2164" s="1" t="str">
        <f ca="1">VLOOKUP(IF(RANDBETWEEN(1,100)&lt;=70, 1, IF(RANDBETWEEN(1,100)&lt;=70+10, 2, IF(RANDBETWEEN(1,100)&lt;=70+10+10, 3, IF(RANDBETWEEN(1,100)&lt;=70+10+10+10, 4, 5)))),Datos1!$B$66:$C$70,2,FALSE)</f>
        <v>Paid</v>
      </c>
      <c r="F2164" s="1" t="str">
        <f>VLOOKUP(B2164,Datos1!$F$1:$H$52,2,FALSE)</f>
        <v>Nueva York</v>
      </c>
      <c r="G2164" s="8">
        <f t="shared" ca="1" si="270"/>
        <v>139482</v>
      </c>
      <c r="H2164" s="8">
        <f t="shared" ca="1" si="271"/>
        <v>55792.800000000003</v>
      </c>
      <c r="I2164" s="9">
        <f t="shared" ca="1" si="264"/>
        <v>0.4</v>
      </c>
      <c r="J2164" s="1" t="str">
        <f t="shared" si="265"/>
        <v>December</v>
      </c>
      <c r="K2164" s="1">
        <f t="shared" si="266"/>
        <v>12</v>
      </c>
      <c r="L2164" s="1" t="str">
        <f t="shared" si="267"/>
        <v>2024</v>
      </c>
      <c r="M2164" s="1">
        <f t="shared" si="268"/>
        <v>49</v>
      </c>
      <c r="N2164" s="10">
        <f t="shared" si="269"/>
        <v>4</v>
      </c>
    </row>
    <row r="2165" spans="1:14" x14ac:dyDescent="0.25">
      <c r="A2165" s="7">
        <v>45629</v>
      </c>
      <c r="B2165" s="1" t="s">
        <v>35</v>
      </c>
      <c r="C2165" s="1" t="str">
        <f>VLOOKUP(B2165,Datos1!$F$1:$H$52,3,FALSE)</f>
        <v>Medium-sized business</v>
      </c>
      <c r="D2165" s="1" t="str">
        <f ca="1">VLOOKUP(IF(RANDBETWEEN(1,100)&lt;=60, 1, IF(RANDBETWEEN(1,100)&lt;=75, 2, 3)),Datos1!$B$62:$C$64,2,FALSE)</f>
        <v>Contract Manufacturing</v>
      </c>
      <c r="E2165" s="1" t="str">
        <f ca="1">VLOOKUP(IF(RANDBETWEEN(1,100)&lt;=70, 1, IF(RANDBETWEEN(1,100)&lt;=70+10, 2, IF(RANDBETWEEN(1,100)&lt;=70+10+10, 3, IF(RANDBETWEEN(1,100)&lt;=70+10+10+10, 4, 5)))),Datos1!$B$66:$C$70,2,FALSE)</f>
        <v>Paid</v>
      </c>
      <c r="F2165" s="1" t="str">
        <f>VLOOKUP(B2165,Datos1!$F$1:$H$52,2,FALSE)</f>
        <v>Ohio</v>
      </c>
      <c r="G2165" s="8">
        <f t="shared" ca="1" si="270"/>
        <v>373569</v>
      </c>
      <c r="H2165" s="8">
        <f t="shared" ca="1" si="271"/>
        <v>149427.6</v>
      </c>
      <c r="I2165" s="9">
        <f t="shared" ca="1" si="264"/>
        <v>0.4</v>
      </c>
      <c r="J2165" s="1" t="str">
        <f t="shared" si="265"/>
        <v>December</v>
      </c>
      <c r="K2165" s="1">
        <f t="shared" si="266"/>
        <v>12</v>
      </c>
      <c r="L2165" s="1" t="str">
        <f t="shared" si="267"/>
        <v>2024</v>
      </c>
      <c r="M2165" s="1">
        <f t="shared" si="268"/>
        <v>49</v>
      </c>
      <c r="N2165" s="10">
        <f t="shared" si="269"/>
        <v>4</v>
      </c>
    </row>
    <row r="2166" spans="1:14" x14ac:dyDescent="0.25">
      <c r="A2166" s="7">
        <v>45630</v>
      </c>
      <c r="B2166" s="1" t="s">
        <v>12</v>
      </c>
      <c r="C2166" s="1" t="str">
        <f>VLOOKUP(B2166,Datos1!$F$1:$H$52,3,FALSE)</f>
        <v>Corporation</v>
      </c>
      <c r="D2166" s="1" t="str">
        <f ca="1">VLOOKUP(IF(RANDBETWEEN(1,100)&lt;=60, 1, IF(RANDBETWEEN(1,100)&lt;=75, 2, 3)),Datos1!$B$62:$C$64,2,FALSE)</f>
        <v>FMCG</v>
      </c>
      <c r="E2166" s="1" t="str">
        <f ca="1">VLOOKUP(IF(RANDBETWEEN(1,100)&lt;=70, 1, IF(RANDBETWEEN(1,100)&lt;=70+10, 2, IF(RANDBETWEEN(1,100)&lt;=70+10+10, 3, IF(RANDBETWEEN(1,100)&lt;=70+10+10+10, 4, 5)))),Datos1!$B$66:$C$70,2,FALSE)</f>
        <v>Paid</v>
      </c>
      <c r="F2166" s="1" t="str">
        <f>VLOOKUP(B2166,Datos1!$F$1:$H$52,2,FALSE)</f>
        <v>Washington</v>
      </c>
      <c r="G2166" s="8">
        <f t="shared" ca="1" si="270"/>
        <v>935998</v>
      </c>
      <c r="H2166" s="8">
        <f t="shared" ca="1" si="271"/>
        <v>486718.96</v>
      </c>
      <c r="I2166" s="9">
        <f t="shared" ca="1" si="264"/>
        <v>0.52</v>
      </c>
      <c r="J2166" s="1" t="str">
        <f t="shared" si="265"/>
        <v>December</v>
      </c>
      <c r="K2166" s="1">
        <f t="shared" si="266"/>
        <v>12</v>
      </c>
      <c r="L2166" s="1" t="str">
        <f t="shared" si="267"/>
        <v>2024</v>
      </c>
      <c r="M2166" s="1">
        <f t="shared" si="268"/>
        <v>49</v>
      </c>
      <c r="N2166" s="10">
        <f t="shared" si="269"/>
        <v>4</v>
      </c>
    </row>
    <row r="2167" spans="1:14" x14ac:dyDescent="0.25">
      <c r="A2167" s="7">
        <v>45631</v>
      </c>
      <c r="B2167" s="1" t="s">
        <v>54</v>
      </c>
      <c r="C2167" s="1" t="str">
        <f>VLOOKUP(B2167,Datos1!$F$1:$H$52,3,FALSE)</f>
        <v>Small business</v>
      </c>
      <c r="D2167" s="1" t="str">
        <f ca="1">VLOOKUP(IF(RANDBETWEEN(1,100)&lt;=60, 1, IF(RANDBETWEEN(1,100)&lt;=75, 2, 3)),Datos1!$B$62:$C$64,2,FALSE)</f>
        <v>Industrial cereal products</v>
      </c>
      <c r="E2167" s="1" t="str">
        <f ca="1">VLOOKUP(IF(RANDBETWEEN(1,100)&lt;=70, 1, IF(RANDBETWEEN(1,100)&lt;=70+10, 2, IF(RANDBETWEEN(1,100)&lt;=70+10+10, 3, IF(RANDBETWEEN(1,100)&lt;=70+10+10+10, 4, 5)))),Datos1!$B$66:$C$70,2,FALSE)</f>
        <v>Paid</v>
      </c>
      <c r="F2167" s="1" t="str">
        <f>VLOOKUP(B2167,Datos1!$F$1:$H$52,2,FALSE)</f>
        <v>Nueva York</v>
      </c>
      <c r="G2167" s="8">
        <f t="shared" ca="1" si="270"/>
        <v>154763</v>
      </c>
      <c r="H2167" s="8">
        <f t="shared" ca="1" si="271"/>
        <v>24762.080000000002</v>
      </c>
      <c r="I2167" s="9">
        <f t="shared" ca="1" si="264"/>
        <v>0.16</v>
      </c>
      <c r="J2167" s="1" t="str">
        <f t="shared" si="265"/>
        <v>December</v>
      </c>
      <c r="K2167" s="1">
        <f t="shared" si="266"/>
        <v>12</v>
      </c>
      <c r="L2167" s="1" t="str">
        <f t="shared" si="267"/>
        <v>2024</v>
      </c>
      <c r="M2167" s="1">
        <f t="shared" si="268"/>
        <v>49</v>
      </c>
      <c r="N2167" s="10">
        <f t="shared" si="269"/>
        <v>4</v>
      </c>
    </row>
    <row r="2168" spans="1:14" x14ac:dyDescent="0.25">
      <c r="A2168" s="7">
        <v>45632</v>
      </c>
      <c r="B2168" s="1" t="s">
        <v>41</v>
      </c>
      <c r="C2168" s="1" t="str">
        <f>VLOOKUP(B2168,Datos1!$F$1:$H$52,3,FALSE)</f>
        <v>Medium-sized business</v>
      </c>
      <c r="D2168" s="1" t="str">
        <f ca="1">VLOOKUP(IF(RANDBETWEEN(1,100)&lt;=60, 1, IF(RANDBETWEEN(1,100)&lt;=75, 2, 3)),Datos1!$B$62:$C$64,2,FALSE)</f>
        <v>FMCG</v>
      </c>
      <c r="E2168" s="1" t="str">
        <f ca="1">VLOOKUP(IF(RANDBETWEEN(1,100)&lt;=70, 1, IF(RANDBETWEEN(1,100)&lt;=70+10, 2, IF(RANDBETWEEN(1,100)&lt;=70+10+10, 3, IF(RANDBETWEEN(1,100)&lt;=70+10+10+10, 4, 5)))),Datos1!$B$66:$C$70,2,FALSE)</f>
        <v>Paid</v>
      </c>
      <c r="F2168" s="1" t="str">
        <f>VLOOKUP(B2168,Datos1!$F$1:$H$52,2,FALSE)</f>
        <v>Maryland</v>
      </c>
      <c r="G2168" s="8">
        <f t="shared" ca="1" si="270"/>
        <v>398535</v>
      </c>
      <c r="H2168" s="8">
        <f t="shared" ca="1" si="271"/>
        <v>255062.39999999999</v>
      </c>
      <c r="I2168" s="9">
        <f t="shared" ca="1" si="264"/>
        <v>0.64</v>
      </c>
      <c r="J2168" s="1" t="str">
        <f t="shared" si="265"/>
        <v>December</v>
      </c>
      <c r="K2168" s="1">
        <f t="shared" si="266"/>
        <v>12</v>
      </c>
      <c r="L2168" s="1" t="str">
        <f t="shared" si="267"/>
        <v>2024</v>
      </c>
      <c r="M2168" s="1">
        <f t="shared" si="268"/>
        <v>49</v>
      </c>
      <c r="N2168" s="10">
        <f t="shared" si="269"/>
        <v>4</v>
      </c>
    </row>
    <row r="2169" spans="1:14" x14ac:dyDescent="0.25">
      <c r="A2169" s="7">
        <v>45633</v>
      </c>
      <c r="B2169" s="1" t="s">
        <v>44</v>
      </c>
      <c r="C2169" s="1" t="str">
        <f>VLOOKUP(B2169,Datos1!$F$1:$H$52,3,FALSE)</f>
        <v>Corporation</v>
      </c>
      <c r="D2169" s="1" t="str">
        <f ca="1">VLOOKUP(IF(RANDBETWEEN(1,100)&lt;=60, 1, IF(RANDBETWEEN(1,100)&lt;=75, 2, 3)),Datos1!$B$62:$C$64,2,FALSE)</f>
        <v>FMCG</v>
      </c>
      <c r="E2169" s="1" t="str">
        <f ca="1">VLOOKUP(IF(RANDBETWEEN(1,100)&lt;=70, 1, IF(RANDBETWEEN(1,100)&lt;=70+10, 2, IF(RANDBETWEEN(1,100)&lt;=70+10+10, 3, IF(RANDBETWEEN(1,100)&lt;=70+10+10+10, 4, 5)))),Datos1!$B$66:$C$70,2,FALSE)</f>
        <v>Paid</v>
      </c>
      <c r="F2169" s="1" t="str">
        <f>VLOOKUP(B2169,Datos1!$F$1:$H$52,2,FALSE)</f>
        <v>Arizona</v>
      </c>
      <c r="G2169" s="8">
        <f t="shared" ca="1" si="270"/>
        <v>953360</v>
      </c>
      <c r="H2169" s="8">
        <f t="shared" ca="1" si="271"/>
        <v>543415.19999999995</v>
      </c>
      <c r="I2169" s="9">
        <f t="shared" ca="1" si="264"/>
        <v>0.56999999999999995</v>
      </c>
      <c r="J2169" s="1" t="str">
        <f t="shared" si="265"/>
        <v>December</v>
      </c>
      <c r="K2169" s="1">
        <f t="shared" si="266"/>
        <v>12</v>
      </c>
      <c r="L2169" s="1" t="str">
        <f t="shared" si="267"/>
        <v>2024</v>
      </c>
      <c r="M2169" s="1">
        <f t="shared" si="268"/>
        <v>49</v>
      </c>
      <c r="N2169" s="10">
        <f t="shared" si="269"/>
        <v>4</v>
      </c>
    </row>
    <row r="2170" spans="1:14" x14ac:dyDescent="0.25">
      <c r="A2170" s="7">
        <v>45634</v>
      </c>
      <c r="B2170" s="1" t="s">
        <v>45</v>
      </c>
      <c r="C2170" s="1" t="str">
        <f>VLOOKUP(B2170,Datos1!$F$1:$H$52,3,FALSE)</f>
        <v>Small business</v>
      </c>
      <c r="D2170" s="1" t="str">
        <f ca="1">VLOOKUP(IF(RANDBETWEEN(1,100)&lt;=60, 1, IF(RANDBETWEEN(1,100)&lt;=75, 2, 3)),Datos1!$B$62:$C$64,2,FALSE)</f>
        <v>FMCG</v>
      </c>
      <c r="E2170" s="1" t="str">
        <f ca="1">VLOOKUP(IF(RANDBETWEEN(1,100)&lt;=70, 1, IF(RANDBETWEEN(1,100)&lt;=70+10, 2, IF(RANDBETWEEN(1,100)&lt;=70+10+10, 3, IF(RANDBETWEEN(1,100)&lt;=70+10+10+10, 4, 5)))),Datos1!$B$66:$C$70,2,FALSE)</f>
        <v>Paid</v>
      </c>
      <c r="F2170" s="1" t="str">
        <f>VLOOKUP(B2170,Datos1!$F$1:$H$52,2,FALSE)</f>
        <v>Massachusetts</v>
      </c>
      <c r="G2170" s="8">
        <f t="shared" ca="1" si="270"/>
        <v>186674</v>
      </c>
      <c r="H2170" s="8">
        <f t="shared" ca="1" si="271"/>
        <v>93337</v>
      </c>
      <c r="I2170" s="9">
        <f t="shared" ca="1" si="264"/>
        <v>0.5</v>
      </c>
      <c r="J2170" s="1" t="str">
        <f t="shared" si="265"/>
        <v>December</v>
      </c>
      <c r="K2170" s="1">
        <f t="shared" si="266"/>
        <v>12</v>
      </c>
      <c r="L2170" s="1" t="str">
        <f t="shared" si="267"/>
        <v>2024</v>
      </c>
      <c r="M2170" s="1">
        <f t="shared" si="268"/>
        <v>49</v>
      </c>
      <c r="N2170" s="10">
        <f t="shared" si="269"/>
        <v>4</v>
      </c>
    </row>
    <row r="2171" spans="1:14" x14ac:dyDescent="0.25">
      <c r="A2171" s="7">
        <v>45635</v>
      </c>
      <c r="B2171" s="1" t="s">
        <v>37</v>
      </c>
      <c r="C2171" s="1" t="str">
        <f>VLOOKUP(B2171,Datos1!$F$1:$H$52,3,FALSE)</f>
        <v>Small business</v>
      </c>
      <c r="D2171" s="1" t="str">
        <f ca="1">VLOOKUP(IF(RANDBETWEEN(1,100)&lt;=60, 1, IF(RANDBETWEEN(1,100)&lt;=75, 2, 3)),Datos1!$B$62:$C$64,2,FALSE)</f>
        <v>FMCG</v>
      </c>
      <c r="E2171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71" s="1" t="str">
        <f>VLOOKUP(B2171,Datos1!$F$1:$H$52,2,FALSE)</f>
        <v>Massachusetts</v>
      </c>
      <c r="G2171" s="8">
        <f t="shared" ca="1" si="270"/>
        <v>136164</v>
      </c>
      <c r="H2171" s="8">
        <f t="shared" ca="1" si="271"/>
        <v>59912.160000000003</v>
      </c>
      <c r="I2171" s="9">
        <f t="shared" ca="1" si="264"/>
        <v>0.44</v>
      </c>
      <c r="J2171" s="1" t="str">
        <f t="shared" si="265"/>
        <v>December</v>
      </c>
      <c r="K2171" s="1">
        <f t="shared" si="266"/>
        <v>12</v>
      </c>
      <c r="L2171" s="1" t="str">
        <f t="shared" si="267"/>
        <v>2024</v>
      </c>
      <c r="M2171" s="1">
        <f t="shared" si="268"/>
        <v>50</v>
      </c>
      <c r="N2171" s="10">
        <f t="shared" si="269"/>
        <v>4</v>
      </c>
    </row>
    <row r="2172" spans="1:14" x14ac:dyDescent="0.25">
      <c r="A2172" s="7">
        <v>45636</v>
      </c>
      <c r="B2172" s="1" t="s">
        <v>13</v>
      </c>
      <c r="C2172" s="1" t="str">
        <f>VLOOKUP(B2172,Datos1!$F$1:$H$52,3,FALSE)</f>
        <v>Medium-sized business</v>
      </c>
      <c r="D2172" s="1" t="str">
        <f ca="1">VLOOKUP(IF(RANDBETWEEN(1,100)&lt;=60, 1, IF(RANDBETWEEN(1,100)&lt;=75, 2, 3)),Datos1!$B$62:$C$64,2,FALSE)</f>
        <v>FMCG</v>
      </c>
      <c r="E2172" s="1" t="str">
        <f ca="1">VLOOKUP(IF(RANDBETWEEN(1,100)&lt;=70, 1, IF(RANDBETWEEN(1,100)&lt;=70+10, 2, IF(RANDBETWEEN(1,100)&lt;=70+10+10, 3, IF(RANDBETWEEN(1,100)&lt;=70+10+10+10, 4, 5)))),Datos1!$B$66:$C$70,2,FALSE)</f>
        <v>Paid</v>
      </c>
      <c r="F2172" s="1" t="str">
        <f>VLOOKUP(B2172,Datos1!$F$1:$H$52,2,FALSE)</f>
        <v>Carolina del Norte</v>
      </c>
      <c r="G2172" s="8">
        <f t="shared" ca="1" si="270"/>
        <v>487785</v>
      </c>
      <c r="H2172" s="8">
        <f t="shared" ca="1" si="271"/>
        <v>243892.5</v>
      </c>
      <c r="I2172" s="9">
        <f t="shared" ca="1" si="264"/>
        <v>0.5</v>
      </c>
      <c r="J2172" s="1" t="str">
        <f t="shared" si="265"/>
        <v>December</v>
      </c>
      <c r="K2172" s="1">
        <f t="shared" si="266"/>
        <v>12</v>
      </c>
      <c r="L2172" s="1" t="str">
        <f t="shared" si="267"/>
        <v>2024</v>
      </c>
      <c r="M2172" s="1">
        <f t="shared" si="268"/>
        <v>50</v>
      </c>
      <c r="N2172" s="10">
        <f t="shared" si="269"/>
        <v>4</v>
      </c>
    </row>
    <row r="2173" spans="1:14" x14ac:dyDescent="0.25">
      <c r="A2173" s="7">
        <v>45637</v>
      </c>
      <c r="B2173" s="1" t="s">
        <v>62</v>
      </c>
      <c r="C2173" s="1" t="str">
        <f>VLOOKUP(B2173,Datos1!$F$1:$H$52,3,FALSE)</f>
        <v>Corporation</v>
      </c>
      <c r="D2173" s="1" t="str">
        <f ca="1">VLOOKUP(IF(RANDBETWEEN(1,100)&lt;=60, 1, IF(RANDBETWEEN(1,100)&lt;=75, 2, 3)),Datos1!$B$62:$C$64,2,FALSE)</f>
        <v>Industrial cereal products</v>
      </c>
      <c r="E2173" s="1" t="str">
        <f ca="1">VLOOKUP(IF(RANDBETWEEN(1,100)&lt;=70, 1, IF(RANDBETWEEN(1,100)&lt;=70+10, 2, IF(RANDBETWEEN(1,100)&lt;=70+10+10, 3, IF(RANDBETWEEN(1,100)&lt;=70+10+10+10, 4, 5)))),Datos1!$B$66:$C$70,2,FALSE)</f>
        <v>Paid</v>
      </c>
      <c r="F2173" s="1" t="str">
        <f>VLOOKUP(B2173,Datos1!$F$1:$H$52,2,FALSE)</f>
        <v>Arizona</v>
      </c>
      <c r="G2173" s="8">
        <f t="shared" ca="1" si="270"/>
        <v>505786</v>
      </c>
      <c r="H2173" s="8">
        <f t="shared" ca="1" si="271"/>
        <v>96099.34</v>
      </c>
      <c r="I2173" s="9">
        <f t="shared" ca="1" si="264"/>
        <v>0.19</v>
      </c>
      <c r="J2173" s="1" t="str">
        <f t="shared" si="265"/>
        <v>December</v>
      </c>
      <c r="K2173" s="1">
        <f t="shared" si="266"/>
        <v>12</v>
      </c>
      <c r="L2173" s="1" t="str">
        <f t="shared" si="267"/>
        <v>2024</v>
      </c>
      <c r="M2173" s="1">
        <f t="shared" si="268"/>
        <v>50</v>
      </c>
      <c r="N2173" s="10">
        <f t="shared" si="269"/>
        <v>4</v>
      </c>
    </row>
    <row r="2174" spans="1:14" x14ac:dyDescent="0.25">
      <c r="A2174" s="7">
        <v>45638</v>
      </c>
      <c r="B2174" s="1" t="s">
        <v>51</v>
      </c>
      <c r="C2174" s="1" t="str">
        <f>VLOOKUP(B2174,Datos1!$F$1:$H$52,3,FALSE)</f>
        <v>Corporation</v>
      </c>
      <c r="D2174" s="1" t="str">
        <f ca="1">VLOOKUP(IF(RANDBETWEEN(1,100)&lt;=60, 1, IF(RANDBETWEEN(1,100)&lt;=75, 2, 3)),Datos1!$B$62:$C$64,2,FALSE)</f>
        <v>FMCG</v>
      </c>
      <c r="E2174" s="1" t="str">
        <f ca="1">VLOOKUP(IF(RANDBETWEEN(1,100)&lt;=70, 1, IF(RANDBETWEEN(1,100)&lt;=70+10, 2, IF(RANDBETWEEN(1,100)&lt;=70+10+10, 3, IF(RANDBETWEEN(1,100)&lt;=70+10+10+10, 4, 5)))),Datos1!$B$66:$C$70,2,FALSE)</f>
        <v>Paid</v>
      </c>
      <c r="F2174" s="1" t="str">
        <f>VLOOKUP(B2174,Datos1!$F$1:$H$52,2,FALSE)</f>
        <v>California</v>
      </c>
      <c r="G2174" s="8">
        <f t="shared" ca="1" si="270"/>
        <v>697518</v>
      </c>
      <c r="H2174" s="8">
        <f t="shared" ca="1" si="271"/>
        <v>453386.7</v>
      </c>
      <c r="I2174" s="9">
        <f t="shared" ca="1" si="264"/>
        <v>0.65</v>
      </c>
      <c r="J2174" s="1" t="str">
        <f t="shared" si="265"/>
        <v>December</v>
      </c>
      <c r="K2174" s="1">
        <f t="shared" si="266"/>
        <v>12</v>
      </c>
      <c r="L2174" s="1" t="str">
        <f t="shared" si="267"/>
        <v>2024</v>
      </c>
      <c r="M2174" s="1">
        <f t="shared" si="268"/>
        <v>50</v>
      </c>
      <c r="N2174" s="10">
        <f t="shared" si="269"/>
        <v>4</v>
      </c>
    </row>
    <row r="2175" spans="1:14" x14ac:dyDescent="0.25">
      <c r="A2175" s="7">
        <v>45639</v>
      </c>
      <c r="B2175" s="1" t="s">
        <v>43</v>
      </c>
      <c r="C2175" s="1" t="str">
        <f>VLOOKUP(B2175,Datos1!$F$1:$H$52,3,FALSE)</f>
        <v>Corporation</v>
      </c>
      <c r="D2175" s="1" t="str">
        <f ca="1">VLOOKUP(IF(RANDBETWEEN(1,100)&lt;=60, 1, IF(RANDBETWEEN(1,100)&lt;=75, 2, 3)),Datos1!$B$62:$C$64,2,FALSE)</f>
        <v>FMCG</v>
      </c>
      <c r="E2175" s="1" t="str">
        <f ca="1">VLOOKUP(IF(RANDBETWEEN(1,100)&lt;=70, 1, IF(RANDBETWEEN(1,100)&lt;=70+10, 2, IF(RANDBETWEEN(1,100)&lt;=70+10+10, 3, IF(RANDBETWEEN(1,100)&lt;=70+10+10+10, 4, 5)))),Datos1!$B$66:$C$70,2,FALSE)</f>
        <v>Paid</v>
      </c>
      <c r="F2175" s="1" t="str">
        <f>VLOOKUP(B2175,Datos1!$F$1:$H$52,2,FALSE)</f>
        <v>Massachusetts</v>
      </c>
      <c r="G2175" s="8">
        <f t="shared" ca="1" si="270"/>
        <v>906619</v>
      </c>
      <c r="H2175" s="8">
        <f t="shared" ca="1" si="271"/>
        <v>444243.31</v>
      </c>
      <c r="I2175" s="9">
        <f t="shared" ca="1" si="264"/>
        <v>0.49</v>
      </c>
      <c r="J2175" s="1" t="str">
        <f t="shared" si="265"/>
        <v>December</v>
      </c>
      <c r="K2175" s="1">
        <f t="shared" si="266"/>
        <v>12</v>
      </c>
      <c r="L2175" s="1" t="str">
        <f t="shared" si="267"/>
        <v>2024</v>
      </c>
      <c r="M2175" s="1">
        <f t="shared" si="268"/>
        <v>50</v>
      </c>
      <c r="N2175" s="10">
        <f t="shared" si="269"/>
        <v>4</v>
      </c>
    </row>
    <row r="2176" spans="1:14" x14ac:dyDescent="0.25">
      <c r="A2176" s="7">
        <v>45640</v>
      </c>
      <c r="B2176" s="1" t="s">
        <v>30</v>
      </c>
      <c r="C2176" s="1" t="str">
        <f>VLOOKUP(B2176,Datos1!$F$1:$H$52,3,FALSE)</f>
        <v>Medium-sized business</v>
      </c>
      <c r="D2176" s="1" t="str">
        <f ca="1">VLOOKUP(IF(RANDBETWEEN(1,100)&lt;=60, 1, IF(RANDBETWEEN(1,100)&lt;=75, 2, 3)),Datos1!$B$62:$C$64,2,FALSE)</f>
        <v>FMCG</v>
      </c>
      <c r="E2176" s="1" t="str">
        <f ca="1">VLOOKUP(IF(RANDBETWEEN(1,100)&lt;=70, 1, IF(RANDBETWEEN(1,100)&lt;=70+10, 2, IF(RANDBETWEEN(1,100)&lt;=70+10+10, 3, IF(RANDBETWEEN(1,100)&lt;=70+10+10+10, 4, 5)))),Datos1!$B$66:$C$70,2,FALSE)</f>
        <v>Paid</v>
      </c>
      <c r="F2176" s="1" t="str">
        <f>VLOOKUP(B2176,Datos1!$F$1:$H$52,2,FALSE)</f>
        <v>Washington</v>
      </c>
      <c r="G2176" s="8">
        <f t="shared" ca="1" si="270"/>
        <v>324366</v>
      </c>
      <c r="H2176" s="8">
        <f t="shared" ca="1" si="271"/>
        <v>178401.30000000002</v>
      </c>
      <c r="I2176" s="9">
        <f t="shared" ca="1" si="264"/>
        <v>0.55000000000000004</v>
      </c>
      <c r="J2176" s="1" t="str">
        <f t="shared" si="265"/>
        <v>December</v>
      </c>
      <c r="K2176" s="1">
        <f t="shared" si="266"/>
        <v>12</v>
      </c>
      <c r="L2176" s="1" t="str">
        <f t="shared" si="267"/>
        <v>2024</v>
      </c>
      <c r="M2176" s="1">
        <f t="shared" si="268"/>
        <v>50</v>
      </c>
      <c r="N2176" s="10">
        <f t="shared" si="269"/>
        <v>4</v>
      </c>
    </row>
    <row r="2177" spans="1:14" x14ac:dyDescent="0.25">
      <c r="A2177" s="7">
        <v>45641</v>
      </c>
      <c r="B2177" s="1" t="s">
        <v>52</v>
      </c>
      <c r="C2177" s="1" t="str">
        <f>VLOOKUP(B2177,Datos1!$F$1:$H$52,3,FALSE)</f>
        <v>Corporation</v>
      </c>
      <c r="D2177" s="1" t="str">
        <f ca="1">VLOOKUP(IF(RANDBETWEEN(1,100)&lt;=60, 1, IF(RANDBETWEEN(1,100)&lt;=75, 2, 3)),Datos1!$B$62:$C$64,2,FALSE)</f>
        <v>FMCG</v>
      </c>
      <c r="E2177" s="1" t="str">
        <f ca="1">VLOOKUP(IF(RANDBETWEEN(1,100)&lt;=70, 1, IF(RANDBETWEEN(1,100)&lt;=70+10, 2, IF(RANDBETWEEN(1,100)&lt;=70+10+10, 3, IF(RANDBETWEEN(1,100)&lt;=70+10+10+10, 4, 5)))),Datos1!$B$66:$C$70,2,FALSE)</f>
        <v>Paid</v>
      </c>
      <c r="F2177" s="1" t="str">
        <f>VLOOKUP(B2177,Datos1!$F$1:$H$52,2,FALSE)</f>
        <v>Texas</v>
      </c>
      <c r="G2177" s="8">
        <f t="shared" ca="1" si="270"/>
        <v>701178</v>
      </c>
      <c r="H2177" s="8">
        <f t="shared" ca="1" si="271"/>
        <v>322541.88</v>
      </c>
      <c r="I2177" s="9">
        <f t="shared" ca="1" si="264"/>
        <v>0.46</v>
      </c>
      <c r="J2177" s="1" t="str">
        <f t="shared" si="265"/>
        <v>December</v>
      </c>
      <c r="K2177" s="1">
        <f t="shared" si="266"/>
        <v>12</v>
      </c>
      <c r="L2177" s="1" t="str">
        <f t="shared" si="267"/>
        <v>2024</v>
      </c>
      <c r="M2177" s="1">
        <f t="shared" si="268"/>
        <v>50</v>
      </c>
      <c r="N2177" s="10">
        <f t="shared" si="269"/>
        <v>4</v>
      </c>
    </row>
    <row r="2178" spans="1:14" x14ac:dyDescent="0.25">
      <c r="A2178" s="7">
        <v>45642</v>
      </c>
      <c r="B2178" s="1" t="s">
        <v>41</v>
      </c>
      <c r="C2178" s="1" t="str">
        <f>VLOOKUP(B2178,Datos1!$F$1:$H$52,3,FALSE)</f>
        <v>Medium-sized business</v>
      </c>
      <c r="D2178" s="1" t="str">
        <f ca="1">VLOOKUP(IF(RANDBETWEEN(1,100)&lt;=60, 1, IF(RANDBETWEEN(1,100)&lt;=75, 2, 3)),Datos1!$B$62:$C$64,2,FALSE)</f>
        <v>FMCG</v>
      </c>
      <c r="E2178" s="1" t="str">
        <f ca="1">VLOOKUP(IF(RANDBETWEEN(1,100)&lt;=70, 1, IF(RANDBETWEEN(1,100)&lt;=70+10, 2, IF(RANDBETWEEN(1,100)&lt;=70+10+10, 3, IF(RANDBETWEEN(1,100)&lt;=70+10+10+10, 4, 5)))),Datos1!$B$66:$C$70,2,FALSE)</f>
        <v>Paid</v>
      </c>
      <c r="F2178" s="1" t="str">
        <f>VLOOKUP(B2178,Datos1!$F$1:$H$52,2,FALSE)</f>
        <v>Maryland</v>
      </c>
      <c r="G2178" s="8">
        <f t="shared" ca="1" si="270"/>
        <v>317283</v>
      </c>
      <c r="H2178" s="8">
        <f t="shared" ca="1" si="271"/>
        <v>177678.48</v>
      </c>
      <c r="I2178" s="9">
        <f t="shared" ref="I2178:I2193" ca="1" si="272">IF(D2178="FMCG",(RANDBETWEEN(35,65)/100),IF(D2178="Industrial cereal products",(RANDBETWEEN(15,35)/100),(RANDBETWEEN(20,40)/100)))</f>
        <v>0.56000000000000005</v>
      </c>
      <c r="J2178" s="1" t="str">
        <f t="shared" ref="J2178:J2193" si="273">IF(TEXT(A2178,"MMMM")="enero","January",IF(TEXT(A2178,"MMMM")="febrero","February",IF(TEXT(A2178,"MMMM")="marzo","March",IF(TEXT(A2178,"MMMM")="abril","April",
IF(TEXT(A2178,"MMMM")="mayo","May",IF(TEXT(A2178,"MMMM")="junio","June",IF(TEXT(A2178,"MMMM")="julio","July",IF(TEXT(A2178,"MMMM")="agosto","August",
IF(TEXT(A2178,"MMMM")="Septiembre","September",IF(TEXT(A2178,"MMMM")="Octubre","October",IF(TEXT(A2178,"MMMM")="noviembre","November","December")))))))))))</f>
        <v>December</v>
      </c>
      <c r="K2178" s="1">
        <f t="shared" si="266"/>
        <v>12</v>
      </c>
      <c r="L2178" s="1" t="str">
        <f t="shared" si="267"/>
        <v>2024</v>
      </c>
      <c r="M2178" s="1">
        <f t="shared" si="268"/>
        <v>51</v>
      </c>
      <c r="N2178" s="10">
        <f t="shared" si="269"/>
        <v>4</v>
      </c>
    </row>
    <row r="2179" spans="1:14" x14ac:dyDescent="0.25">
      <c r="A2179" s="7">
        <v>45643</v>
      </c>
      <c r="B2179" s="1" t="s">
        <v>15</v>
      </c>
      <c r="C2179" s="1" t="str">
        <f>VLOOKUP(B2179,Datos1!$F$1:$H$52,3,FALSE)</f>
        <v>Medium-sized business</v>
      </c>
      <c r="D2179" s="1" t="str">
        <f ca="1">VLOOKUP(IF(RANDBETWEEN(1,100)&lt;=60, 1, IF(RANDBETWEEN(1,100)&lt;=75, 2, 3)),Datos1!$B$62:$C$64,2,FALSE)</f>
        <v>FMCG</v>
      </c>
      <c r="E2179" s="1" t="str">
        <f ca="1">VLOOKUP(IF(RANDBETWEEN(1,100)&lt;=70, 1, IF(RANDBETWEEN(1,100)&lt;=70+10, 2, IF(RANDBETWEEN(1,100)&lt;=70+10+10, 3, IF(RANDBETWEEN(1,100)&lt;=70+10+10+10, 4, 5)))),Datos1!$B$66:$C$70,2,FALSE)</f>
        <v>Paid</v>
      </c>
      <c r="F2179" s="1" t="str">
        <f>VLOOKUP(B2179,Datos1!$F$1:$H$52,2,FALSE)</f>
        <v>Míchigan</v>
      </c>
      <c r="G2179" s="8">
        <f t="shared" ref="G2179:G2193" ca="1" si="274">IF(C2179="Small business",RANDBETWEEN(70000,250000),IF(C2179="Medium-sized business",RANDBETWEEN(250000,500000),RANDBETWEEN(500000,1800000)))</f>
        <v>422167</v>
      </c>
      <c r="H2179" s="8">
        <f t="shared" ref="H2179:H2193" ca="1" si="275">G2179*I2179</f>
        <v>185753.48</v>
      </c>
      <c r="I2179" s="9">
        <f t="shared" ca="1" si="272"/>
        <v>0.44</v>
      </c>
      <c r="J2179" s="1" t="str">
        <f t="shared" si="273"/>
        <v>December</v>
      </c>
      <c r="K2179" s="1">
        <f t="shared" ref="K2179:K2193" si="276">MONTH(A2179)</f>
        <v>12</v>
      </c>
      <c r="L2179" s="1" t="str">
        <f t="shared" ref="L2179:L2193" si="277">TEXT(A2179,"AAAA")</f>
        <v>2024</v>
      </c>
      <c r="M2179" s="1">
        <f t="shared" ref="M2179:M2193" si="278">WEEKNUM(A2179,2)</f>
        <v>51</v>
      </c>
      <c r="N2179" s="10">
        <f t="shared" ref="N2179:N2193" si="279">INT((MONTH(A2179)-1)/3)+1</f>
        <v>4</v>
      </c>
    </row>
    <row r="2180" spans="1:14" x14ac:dyDescent="0.25">
      <c r="A2180" s="7">
        <v>45644</v>
      </c>
      <c r="B2180" s="1" t="s">
        <v>10</v>
      </c>
      <c r="C2180" s="1" t="str">
        <f>VLOOKUP(B2180,Datos1!$F$1:$H$52,3,FALSE)</f>
        <v>Corporation</v>
      </c>
      <c r="D2180" s="1" t="str">
        <f ca="1">VLOOKUP(IF(RANDBETWEEN(1,100)&lt;=60, 1, IF(RANDBETWEEN(1,100)&lt;=75, 2, 3)),Datos1!$B$62:$C$64,2,FALSE)</f>
        <v>Contract Manufacturing</v>
      </c>
      <c r="E2180" s="1" t="str">
        <f ca="1">VLOOKUP(IF(RANDBETWEEN(1,100)&lt;=70, 1, IF(RANDBETWEEN(1,100)&lt;=70+10, 2, IF(RANDBETWEEN(1,100)&lt;=70+10+10, 3, IF(RANDBETWEEN(1,100)&lt;=70+10+10+10, 4, 5)))),Datos1!$B$66:$C$70,2,FALSE)</f>
        <v>Paid</v>
      </c>
      <c r="F2180" s="1" t="str">
        <f>VLOOKUP(B2180,Datos1!$F$1:$H$52,2,FALSE)</f>
        <v>Texas</v>
      </c>
      <c r="G2180" s="8">
        <f t="shared" ca="1" si="274"/>
        <v>822255</v>
      </c>
      <c r="H2180" s="8">
        <f t="shared" ca="1" si="275"/>
        <v>312456.90000000002</v>
      </c>
      <c r="I2180" s="9">
        <f t="shared" ca="1" si="272"/>
        <v>0.38</v>
      </c>
      <c r="J2180" s="1" t="str">
        <f t="shared" si="273"/>
        <v>December</v>
      </c>
      <c r="K2180" s="1">
        <f t="shared" si="276"/>
        <v>12</v>
      </c>
      <c r="L2180" s="1" t="str">
        <f t="shared" si="277"/>
        <v>2024</v>
      </c>
      <c r="M2180" s="1">
        <f t="shared" si="278"/>
        <v>51</v>
      </c>
      <c r="N2180" s="10">
        <f t="shared" si="279"/>
        <v>4</v>
      </c>
    </row>
    <row r="2181" spans="1:14" x14ac:dyDescent="0.25">
      <c r="A2181" s="7">
        <v>45645</v>
      </c>
      <c r="B2181" s="1" t="s">
        <v>43</v>
      </c>
      <c r="C2181" s="1" t="str">
        <f>VLOOKUP(B2181,Datos1!$F$1:$H$52,3,FALSE)</f>
        <v>Corporation</v>
      </c>
      <c r="D2181" s="1" t="str">
        <f ca="1">VLOOKUP(IF(RANDBETWEEN(1,100)&lt;=60, 1, IF(RANDBETWEEN(1,100)&lt;=75, 2, 3)),Datos1!$B$62:$C$64,2,FALSE)</f>
        <v>Contract Manufacturing</v>
      </c>
      <c r="E2181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81" s="1" t="str">
        <f>VLOOKUP(B2181,Datos1!$F$1:$H$52,2,FALSE)</f>
        <v>Massachusetts</v>
      </c>
      <c r="G2181" s="8">
        <f t="shared" ca="1" si="274"/>
        <v>998129</v>
      </c>
      <c r="H2181" s="8">
        <f t="shared" ca="1" si="275"/>
        <v>279476.12000000005</v>
      </c>
      <c r="I2181" s="9">
        <f t="shared" ca="1" si="272"/>
        <v>0.28000000000000003</v>
      </c>
      <c r="J2181" s="1" t="str">
        <f t="shared" si="273"/>
        <v>December</v>
      </c>
      <c r="K2181" s="1">
        <f t="shared" si="276"/>
        <v>12</v>
      </c>
      <c r="L2181" s="1" t="str">
        <f t="shared" si="277"/>
        <v>2024</v>
      </c>
      <c r="M2181" s="1">
        <f t="shared" si="278"/>
        <v>51</v>
      </c>
      <c r="N2181" s="10">
        <f t="shared" si="279"/>
        <v>4</v>
      </c>
    </row>
    <row r="2182" spans="1:14" x14ac:dyDescent="0.25">
      <c r="A2182" s="7">
        <v>45646</v>
      </c>
      <c r="B2182" s="1" t="s">
        <v>52</v>
      </c>
      <c r="C2182" s="1" t="str">
        <f>VLOOKUP(B2182,Datos1!$F$1:$H$52,3,FALSE)</f>
        <v>Corporation</v>
      </c>
      <c r="D2182" s="1" t="str">
        <f ca="1">VLOOKUP(IF(RANDBETWEEN(1,100)&lt;=60, 1, IF(RANDBETWEEN(1,100)&lt;=75, 2, 3)),Datos1!$B$62:$C$64,2,FALSE)</f>
        <v>Industrial cereal products</v>
      </c>
      <c r="E2182" s="1" t="str">
        <f ca="1">VLOOKUP(IF(RANDBETWEEN(1,100)&lt;=70, 1, IF(RANDBETWEEN(1,100)&lt;=70+10, 2, IF(RANDBETWEEN(1,100)&lt;=70+10+10, 3, IF(RANDBETWEEN(1,100)&lt;=70+10+10+10, 4, 5)))),Datos1!$B$66:$C$70,2,FALSE)</f>
        <v>Paid</v>
      </c>
      <c r="F2182" s="1" t="str">
        <f>VLOOKUP(B2182,Datos1!$F$1:$H$52,2,FALSE)</f>
        <v>Texas</v>
      </c>
      <c r="G2182" s="8">
        <f t="shared" ca="1" si="274"/>
        <v>850099</v>
      </c>
      <c r="H2182" s="8">
        <f t="shared" ca="1" si="275"/>
        <v>280532.67000000004</v>
      </c>
      <c r="I2182" s="9">
        <f t="shared" ca="1" si="272"/>
        <v>0.33</v>
      </c>
      <c r="J2182" s="1" t="str">
        <f t="shared" si="273"/>
        <v>December</v>
      </c>
      <c r="K2182" s="1">
        <f t="shared" si="276"/>
        <v>12</v>
      </c>
      <c r="L2182" s="1" t="str">
        <f t="shared" si="277"/>
        <v>2024</v>
      </c>
      <c r="M2182" s="1">
        <f t="shared" si="278"/>
        <v>51</v>
      </c>
      <c r="N2182" s="10">
        <f t="shared" si="279"/>
        <v>4</v>
      </c>
    </row>
    <row r="2183" spans="1:14" x14ac:dyDescent="0.25">
      <c r="A2183" s="7">
        <v>45647</v>
      </c>
      <c r="B2183" s="1" t="s">
        <v>26</v>
      </c>
      <c r="C2183" s="1" t="str">
        <f>VLOOKUP(B2183,Datos1!$F$1:$H$52,3,FALSE)</f>
        <v>Corporation</v>
      </c>
      <c r="D2183" s="1" t="str">
        <f ca="1">VLOOKUP(IF(RANDBETWEEN(1,100)&lt;=60, 1, IF(RANDBETWEEN(1,100)&lt;=75, 2, 3)),Datos1!$B$62:$C$64,2,FALSE)</f>
        <v>Contract Manufacturing</v>
      </c>
      <c r="E2183" s="1" t="str">
        <f ca="1">VLOOKUP(IF(RANDBETWEEN(1,100)&lt;=70, 1, IF(RANDBETWEEN(1,100)&lt;=70+10, 2, IF(RANDBETWEEN(1,100)&lt;=70+10+10, 3, IF(RANDBETWEEN(1,100)&lt;=70+10+10+10, 4, 5)))),Datos1!$B$66:$C$70,2,FALSE)</f>
        <v>Paid</v>
      </c>
      <c r="F2183" s="1" t="str">
        <f>VLOOKUP(B2183,Datos1!$F$1:$H$52,2,FALSE)</f>
        <v>Nueva Jersey</v>
      </c>
      <c r="G2183" s="8">
        <f t="shared" ca="1" si="274"/>
        <v>580830</v>
      </c>
      <c r="H2183" s="8">
        <f t="shared" ca="1" si="275"/>
        <v>203290.5</v>
      </c>
      <c r="I2183" s="9">
        <f t="shared" ca="1" si="272"/>
        <v>0.35</v>
      </c>
      <c r="J2183" s="1" t="str">
        <f t="shared" si="273"/>
        <v>December</v>
      </c>
      <c r="K2183" s="1">
        <f t="shared" si="276"/>
        <v>12</v>
      </c>
      <c r="L2183" s="1" t="str">
        <f t="shared" si="277"/>
        <v>2024</v>
      </c>
      <c r="M2183" s="1">
        <f t="shared" si="278"/>
        <v>51</v>
      </c>
      <c r="N2183" s="10">
        <f t="shared" si="279"/>
        <v>4</v>
      </c>
    </row>
    <row r="2184" spans="1:14" x14ac:dyDescent="0.25">
      <c r="A2184" s="7">
        <v>45648</v>
      </c>
      <c r="B2184" s="1" t="s">
        <v>56</v>
      </c>
      <c r="C2184" s="1" t="str">
        <f>VLOOKUP(B2184,Datos1!$F$1:$H$52,3,FALSE)</f>
        <v>Small business</v>
      </c>
      <c r="D2184" s="1" t="str">
        <f ca="1">VLOOKUP(IF(RANDBETWEEN(1,100)&lt;=60, 1, IF(RANDBETWEEN(1,100)&lt;=75, 2, 3)),Datos1!$B$62:$C$64,2,FALSE)</f>
        <v>Contract Manufacturing</v>
      </c>
      <c r="E2184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84" s="1" t="str">
        <f>VLOOKUP(B2184,Datos1!$F$1:$H$52,2,FALSE)</f>
        <v>Illinois</v>
      </c>
      <c r="G2184" s="8">
        <f t="shared" ca="1" si="274"/>
        <v>163934</v>
      </c>
      <c r="H2184" s="8">
        <f t="shared" ca="1" si="275"/>
        <v>37704.82</v>
      </c>
      <c r="I2184" s="9">
        <f t="shared" ca="1" si="272"/>
        <v>0.23</v>
      </c>
      <c r="J2184" s="1" t="str">
        <f t="shared" si="273"/>
        <v>December</v>
      </c>
      <c r="K2184" s="1">
        <f t="shared" si="276"/>
        <v>12</v>
      </c>
      <c r="L2184" s="1" t="str">
        <f t="shared" si="277"/>
        <v>2024</v>
      </c>
      <c r="M2184" s="1">
        <f t="shared" si="278"/>
        <v>51</v>
      </c>
      <c r="N2184" s="10">
        <f t="shared" si="279"/>
        <v>4</v>
      </c>
    </row>
    <row r="2185" spans="1:14" x14ac:dyDescent="0.25">
      <c r="A2185" s="7">
        <v>45649</v>
      </c>
      <c r="B2185" s="1" t="s">
        <v>43</v>
      </c>
      <c r="C2185" s="1" t="str">
        <f>VLOOKUP(B2185,Datos1!$F$1:$H$52,3,FALSE)</f>
        <v>Corporation</v>
      </c>
      <c r="D2185" s="1" t="str">
        <f ca="1">VLOOKUP(IF(RANDBETWEEN(1,100)&lt;=60, 1, IF(RANDBETWEEN(1,100)&lt;=75, 2, 3)),Datos1!$B$62:$C$64,2,FALSE)</f>
        <v>FMCG</v>
      </c>
      <c r="E2185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85" s="1" t="str">
        <f>VLOOKUP(B2185,Datos1!$F$1:$H$52,2,FALSE)</f>
        <v>Massachusetts</v>
      </c>
      <c r="G2185" s="8">
        <f t="shared" ca="1" si="274"/>
        <v>861443</v>
      </c>
      <c r="H2185" s="8">
        <f t="shared" ca="1" si="275"/>
        <v>525480.23</v>
      </c>
      <c r="I2185" s="9">
        <f t="shared" ca="1" si="272"/>
        <v>0.61</v>
      </c>
      <c r="J2185" s="1" t="str">
        <f t="shared" si="273"/>
        <v>December</v>
      </c>
      <c r="K2185" s="1">
        <f t="shared" si="276"/>
        <v>12</v>
      </c>
      <c r="L2185" s="1" t="str">
        <f t="shared" si="277"/>
        <v>2024</v>
      </c>
      <c r="M2185" s="1">
        <f t="shared" si="278"/>
        <v>52</v>
      </c>
      <c r="N2185" s="10">
        <f t="shared" si="279"/>
        <v>4</v>
      </c>
    </row>
    <row r="2186" spans="1:14" x14ac:dyDescent="0.25">
      <c r="A2186" s="7">
        <v>45650</v>
      </c>
      <c r="B2186" s="1" t="s">
        <v>37</v>
      </c>
      <c r="C2186" s="1" t="str">
        <f>VLOOKUP(B2186,Datos1!$F$1:$H$52,3,FALSE)</f>
        <v>Small business</v>
      </c>
      <c r="D2186" s="1" t="str">
        <f ca="1">VLOOKUP(IF(RANDBETWEEN(1,100)&lt;=60, 1, IF(RANDBETWEEN(1,100)&lt;=75, 2, 3)),Datos1!$B$62:$C$64,2,FALSE)</f>
        <v>Contract Manufacturing</v>
      </c>
      <c r="E2186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86" s="1" t="str">
        <f>VLOOKUP(B2186,Datos1!$F$1:$H$52,2,FALSE)</f>
        <v>Massachusetts</v>
      </c>
      <c r="G2186" s="8">
        <f t="shared" ca="1" si="274"/>
        <v>153181</v>
      </c>
      <c r="H2186" s="8">
        <f t="shared" ca="1" si="275"/>
        <v>47486.11</v>
      </c>
      <c r="I2186" s="9">
        <f t="shared" ca="1" si="272"/>
        <v>0.31</v>
      </c>
      <c r="J2186" s="1" t="str">
        <f t="shared" si="273"/>
        <v>December</v>
      </c>
      <c r="K2186" s="1">
        <f t="shared" si="276"/>
        <v>12</v>
      </c>
      <c r="L2186" s="1" t="str">
        <f t="shared" si="277"/>
        <v>2024</v>
      </c>
      <c r="M2186" s="1">
        <f t="shared" si="278"/>
        <v>52</v>
      </c>
      <c r="N2186" s="10">
        <f t="shared" si="279"/>
        <v>4</v>
      </c>
    </row>
    <row r="2187" spans="1:14" x14ac:dyDescent="0.25">
      <c r="A2187" s="7">
        <v>45651</v>
      </c>
      <c r="B2187" s="1" t="s">
        <v>12</v>
      </c>
      <c r="C2187" s="1" t="str">
        <f>VLOOKUP(B2187,Datos1!$F$1:$H$52,3,FALSE)</f>
        <v>Corporation</v>
      </c>
      <c r="D2187" s="1" t="str">
        <f ca="1">VLOOKUP(IF(RANDBETWEEN(1,100)&lt;=60, 1, IF(RANDBETWEEN(1,100)&lt;=75, 2, 3)),Datos1!$B$62:$C$64,2,FALSE)</f>
        <v>Industrial cereal products</v>
      </c>
      <c r="E2187" s="1" t="str">
        <f ca="1">VLOOKUP(IF(RANDBETWEEN(1,100)&lt;=70, 1, IF(RANDBETWEEN(1,100)&lt;=70+10, 2, IF(RANDBETWEEN(1,100)&lt;=70+10+10, 3, IF(RANDBETWEEN(1,100)&lt;=70+10+10+10, 4, 5)))),Datos1!$B$66:$C$70,2,FALSE)</f>
        <v>Paid</v>
      </c>
      <c r="F2187" s="1" t="str">
        <f>VLOOKUP(B2187,Datos1!$F$1:$H$52,2,FALSE)</f>
        <v>Washington</v>
      </c>
      <c r="G2187" s="8">
        <f t="shared" ca="1" si="274"/>
        <v>1110468</v>
      </c>
      <c r="H2187" s="8">
        <f t="shared" ca="1" si="275"/>
        <v>355349.76000000001</v>
      </c>
      <c r="I2187" s="9">
        <f t="shared" ca="1" si="272"/>
        <v>0.32</v>
      </c>
      <c r="J2187" s="1" t="str">
        <f t="shared" si="273"/>
        <v>December</v>
      </c>
      <c r="K2187" s="1">
        <f t="shared" si="276"/>
        <v>12</v>
      </c>
      <c r="L2187" s="1" t="str">
        <f t="shared" si="277"/>
        <v>2024</v>
      </c>
      <c r="M2187" s="1">
        <f t="shared" si="278"/>
        <v>52</v>
      </c>
      <c r="N2187" s="10">
        <f t="shared" si="279"/>
        <v>4</v>
      </c>
    </row>
    <row r="2188" spans="1:14" x14ac:dyDescent="0.25">
      <c r="A2188" s="7">
        <v>45652</v>
      </c>
      <c r="B2188" s="1" t="s">
        <v>37</v>
      </c>
      <c r="C2188" s="1" t="str">
        <f>VLOOKUP(B2188,Datos1!$F$1:$H$52,3,FALSE)</f>
        <v>Small business</v>
      </c>
      <c r="D2188" s="1" t="str">
        <f ca="1">VLOOKUP(IF(RANDBETWEEN(1,100)&lt;=60, 1, IF(RANDBETWEEN(1,100)&lt;=75, 2, 3)),Datos1!$B$62:$C$64,2,FALSE)</f>
        <v>Contract Manufacturing</v>
      </c>
      <c r="E2188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88" s="1" t="str">
        <f>VLOOKUP(B2188,Datos1!$F$1:$H$52,2,FALSE)</f>
        <v>Massachusetts</v>
      </c>
      <c r="G2188" s="8">
        <f t="shared" ca="1" si="274"/>
        <v>135443</v>
      </c>
      <c r="H2188" s="8">
        <f t="shared" ca="1" si="275"/>
        <v>47405.049999999996</v>
      </c>
      <c r="I2188" s="9">
        <f t="shared" ca="1" si="272"/>
        <v>0.35</v>
      </c>
      <c r="J2188" s="1" t="str">
        <f t="shared" si="273"/>
        <v>December</v>
      </c>
      <c r="K2188" s="1">
        <f t="shared" si="276"/>
        <v>12</v>
      </c>
      <c r="L2188" s="1" t="str">
        <f t="shared" si="277"/>
        <v>2024</v>
      </c>
      <c r="M2188" s="1">
        <f t="shared" si="278"/>
        <v>52</v>
      </c>
      <c r="N2188" s="10">
        <f t="shared" si="279"/>
        <v>4</v>
      </c>
    </row>
    <row r="2189" spans="1:14" x14ac:dyDescent="0.25">
      <c r="A2189" s="7">
        <v>45653</v>
      </c>
      <c r="B2189" s="1" t="s">
        <v>61</v>
      </c>
      <c r="C2189" s="1" t="str">
        <f>VLOOKUP(B2189,Datos1!$F$1:$H$52,3,FALSE)</f>
        <v>Corporation</v>
      </c>
      <c r="D2189" s="1" t="str">
        <f ca="1">VLOOKUP(IF(RANDBETWEEN(1,100)&lt;=60, 1, IF(RANDBETWEEN(1,100)&lt;=75, 2, 3)),Datos1!$B$62:$C$64,2,FALSE)</f>
        <v>Contract Manufacturing</v>
      </c>
      <c r="E2189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89" s="1" t="str">
        <f>VLOOKUP(B2189,Datos1!$F$1:$H$52,2,FALSE)</f>
        <v>Washington</v>
      </c>
      <c r="G2189" s="8">
        <f t="shared" ca="1" si="274"/>
        <v>854431</v>
      </c>
      <c r="H2189" s="8">
        <f t="shared" ca="1" si="275"/>
        <v>333228.09000000003</v>
      </c>
      <c r="I2189" s="9">
        <f t="shared" ca="1" si="272"/>
        <v>0.39</v>
      </c>
      <c r="J2189" s="1" t="str">
        <f t="shared" si="273"/>
        <v>December</v>
      </c>
      <c r="K2189" s="1">
        <f t="shared" si="276"/>
        <v>12</v>
      </c>
      <c r="L2189" s="1" t="str">
        <f t="shared" si="277"/>
        <v>2024</v>
      </c>
      <c r="M2189" s="1">
        <f t="shared" si="278"/>
        <v>52</v>
      </c>
      <c r="N2189" s="10">
        <f t="shared" si="279"/>
        <v>4</v>
      </c>
    </row>
    <row r="2190" spans="1:14" x14ac:dyDescent="0.25">
      <c r="A2190" s="7">
        <v>45654</v>
      </c>
      <c r="B2190" s="1" t="s">
        <v>10</v>
      </c>
      <c r="C2190" s="1" t="str">
        <f>VLOOKUP(B2190,Datos1!$F$1:$H$52,3,FALSE)</f>
        <v>Corporation</v>
      </c>
      <c r="D2190" s="1" t="str">
        <f ca="1">VLOOKUP(IF(RANDBETWEEN(1,100)&lt;=60, 1, IF(RANDBETWEEN(1,100)&lt;=75, 2, 3)),Datos1!$B$62:$C$64,2,FALSE)</f>
        <v>Contract Manufacturing</v>
      </c>
      <c r="E2190" s="1" t="str">
        <f ca="1">VLOOKUP(IF(RANDBETWEEN(1,100)&lt;=70, 1, IF(RANDBETWEEN(1,100)&lt;=70+10, 2, IF(RANDBETWEEN(1,100)&lt;=70+10+10, 3, IF(RANDBETWEEN(1,100)&lt;=70+10+10+10, 4, 5)))),Datos1!$B$66:$C$70,2,FALSE)</f>
        <v>Paid</v>
      </c>
      <c r="F2190" s="1" t="str">
        <f>VLOOKUP(B2190,Datos1!$F$1:$H$52,2,FALSE)</f>
        <v>Texas</v>
      </c>
      <c r="G2190" s="8">
        <f t="shared" ca="1" si="274"/>
        <v>523838</v>
      </c>
      <c r="H2190" s="8">
        <f t="shared" ca="1" si="275"/>
        <v>204296.82</v>
      </c>
      <c r="I2190" s="9">
        <f t="shared" ca="1" si="272"/>
        <v>0.39</v>
      </c>
      <c r="J2190" s="1" t="str">
        <f t="shared" si="273"/>
        <v>December</v>
      </c>
      <c r="K2190" s="1">
        <f t="shared" si="276"/>
        <v>12</v>
      </c>
      <c r="L2190" s="1" t="str">
        <f t="shared" si="277"/>
        <v>2024</v>
      </c>
      <c r="M2190" s="1">
        <f t="shared" si="278"/>
        <v>52</v>
      </c>
      <c r="N2190" s="10">
        <f t="shared" si="279"/>
        <v>4</v>
      </c>
    </row>
    <row r="2191" spans="1:14" x14ac:dyDescent="0.25">
      <c r="A2191" s="7">
        <v>45655</v>
      </c>
      <c r="B2191" s="1" t="s">
        <v>33</v>
      </c>
      <c r="C2191" s="1" t="str">
        <f>VLOOKUP(B2191,Datos1!$F$1:$H$52,3,FALSE)</f>
        <v>Corporation</v>
      </c>
      <c r="D2191" s="1" t="str">
        <f ca="1">VLOOKUP(IF(RANDBETWEEN(1,100)&lt;=60, 1, IF(RANDBETWEEN(1,100)&lt;=75, 2, 3)),Datos1!$B$62:$C$64,2,FALSE)</f>
        <v>FMCG</v>
      </c>
      <c r="E2191" s="1" t="str">
        <f ca="1">VLOOKUP(IF(RANDBETWEEN(1,100)&lt;=70, 1, IF(RANDBETWEEN(1,100)&lt;=70+10, 2, IF(RANDBETWEEN(1,100)&lt;=70+10+10, 3, IF(RANDBETWEEN(1,100)&lt;=70+10+10+10, 4, 5)))),Datos1!$B$66:$C$70,2,FALSE)</f>
        <v>Paid</v>
      </c>
      <c r="F2191" s="1" t="str">
        <f>VLOOKUP(B2191,Datos1!$F$1:$H$52,2,FALSE)</f>
        <v>Tennessee</v>
      </c>
      <c r="G2191" s="8">
        <f t="shared" ca="1" si="274"/>
        <v>1505659</v>
      </c>
      <c r="H2191" s="8">
        <f t="shared" ca="1" si="275"/>
        <v>903395.4</v>
      </c>
      <c r="I2191" s="9">
        <f t="shared" ca="1" si="272"/>
        <v>0.6</v>
      </c>
      <c r="J2191" s="1" t="str">
        <f t="shared" si="273"/>
        <v>December</v>
      </c>
      <c r="K2191" s="1">
        <f t="shared" si="276"/>
        <v>12</v>
      </c>
      <c r="L2191" s="1" t="str">
        <f t="shared" si="277"/>
        <v>2024</v>
      </c>
      <c r="M2191" s="1">
        <f t="shared" si="278"/>
        <v>52</v>
      </c>
      <c r="N2191" s="10">
        <f t="shared" si="279"/>
        <v>4</v>
      </c>
    </row>
    <row r="2192" spans="1:14" x14ac:dyDescent="0.25">
      <c r="A2192" s="7">
        <v>45656</v>
      </c>
      <c r="B2192" s="1" t="s">
        <v>29</v>
      </c>
      <c r="C2192" s="1" t="str">
        <f>VLOOKUP(B2192,Datos1!$F$1:$H$52,3,FALSE)</f>
        <v>Corporation</v>
      </c>
      <c r="D2192" s="1" t="str">
        <f ca="1">VLOOKUP(IF(RANDBETWEEN(1,100)&lt;=60, 1, IF(RANDBETWEEN(1,100)&lt;=75, 2, 3)),Datos1!$B$62:$C$64,2,FALSE)</f>
        <v>Industrial cereal products</v>
      </c>
      <c r="E2192" s="1" t="str">
        <f ca="1">VLOOKUP(IF(RANDBETWEEN(1,100)&lt;=70, 1, IF(RANDBETWEEN(1,100)&lt;=70+10, 2, IF(RANDBETWEEN(1,100)&lt;=70+10+10, 3, IF(RANDBETWEEN(1,100)&lt;=70+10+10+10, 4, 5)))),Datos1!$B$66:$C$70,2,FALSE)</f>
        <v>Paid</v>
      </c>
      <c r="F2192" s="1" t="str">
        <f>VLOOKUP(B2192,Datos1!$F$1:$H$52,2,FALSE)</f>
        <v>Florida</v>
      </c>
      <c r="G2192" s="8">
        <f t="shared" ca="1" si="274"/>
        <v>771714</v>
      </c>
      <c r="H2192" s="8">
        <f t="shared" ca="1" si="275"/>
        <v>192928.5</v>
      </c>
      <c r="I2192" s="9">
        <f t="shared" ca="1" si="272"/>
        <v>0.25</v>
      </c>
      <c r="J2192" s="1" t="str">
        <f t="shared" si="273"/>
        <v>December</v>
      </c>
      <c r="K2192" s="1">
        <f t="shared" si="276"/>
        <v>12</v>
      </c>
      <c r="L2192" s="1" t="str">
        <f t="shared" si="277"/>
        <v>2024</v>
      </c>
      <c r="M2192" s="1">
        <f t="shared" si="278"/>
        <v>53</v>
      </c>
      <c r="N2192" s="10">
        <f t="shared" si="279"/>
        <v>4</v>
      </c>
    </row>
    <row r="2193" spans="1:14" x14ac:dyDescent="0.25">
      <c r="A2193" s="7">
        <v>45657</v>
      </c>
      <c r="B2193" s="1" t="s">
        <v>34</v>
      </c>
      <c r="C2193" s="1" t="str">
        <f>VLOOKUP(B2193,Datos1!$F$1:$H$52,3,FALSE)</f>
        <v>Medium-sized business</v>
      </c>
      <c r="D2193" s="1" t="str">
        <f ca="1">VLOOKUP(IF(RANDBETWEEN(1,100)&lt;=60, 1, IF(RANDBETWEEN(1,100)&lt;=75, 2, 3)),Datos1!$B$62:$C$64,2,FALSE)</f>
        <v>Industrial cereal products</v>
      </c>
      <c r="E2193" s="1" t="str">
        <f ca="1">VLOOKUP(IF(RANDBETWEEN(1,100)&lt;=70, 1, IF(RANDBETWEEN(1,100)&lt;=70+10, 2, IF(RANDBETWEEN(1,100)&lt;=70+10+10, 3, IF(RANDBETWEEN(1,100)&lt;=70+10+10+10, 4, 5)))),Datos1!$B$66:$C$70,2,FALSE)</f>
        <v>Pending</v>
      </c>
      <c r="F2193" s="1" t="str">
        <f>VLOOKUP(B2193,Datos1!$F$1:$H$52,2,FALSE)</f>
        <v>California</v>
      </c>
      <c r="G2193" s="8">
        <f t="shared" ca="1" si="274"/>
        <v>384133</v>
      </c>
      <c r="H2193" s="8">
        <f t="shared" ca="1" si="275"/>
        <v>115239.9</v>
      </c>
      <c r="I2193" s="9">
        <f t="shared" ca="1" si="272"/>
        <v>0.3</v>
      </c>
      <c r="J2193" s="1" t="str">
        <f t="shared" si="273"/>
        <v>December</v>
      </c>
      <c r="K2193" s="1">
        <f t="shared" si="276"/>
        <v>12</v>
      </c>
      <c r="L2193" s="1" t="str">
        <f t="shared" si="277"/>
        <v>2024</v>
      </c>
      <c r="M2193" s="1">
        <f t="shared" si="278"/>
        <v>53</v>
      </c>
      <c r="N2193" s="10">
        <f t="shared" si="279"/>
        <v>4</v>
      </c>
    </row>
  </sheetData>
  <autoFilter ref="A1:M2193" xr:uid="{0D82D469-9C34-4F41-B5D7-030756F8049A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piarYpegar">
                <anchor>
                  <from>
                    <xdr:col>14</xdr:col>
                    <xdr:colOff>123825</xdr:colOff>
                    <xdr:row>0</xdr:row>
                    <xdr:rowOff>171450</xdr:rowOff>
                  </from>
                  <to>
                    <xdr:col>16</xdr:col>
                    <xdr:colOff>447675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BD9E7-2227-4BAB-9A68-9DA0E6982E75}">
  <sheetPr codeName="Hoja1"/>
  <dimension ref="A1:N2193"/>
  <sheetViews>
    <sheetView topLeftCell="B1" zoomScale="85" zoomScaleNormal="85" workbookViewId="0">
      <selection activeCell="I16" sqref="I16"/>
    </sheetView>
  </sheetViews>
  <sheetFormatPr baseColWidth="10" defaultRowHeight="15" x14ac:dyDescent="0.25"/>
  <cols>
    <col min="2" max="2" width="20.5703125" bestFit="1" customWidth="1"/>
    <col min="3" max="3" width="17.140625" bestFit="1" customWidth="1"/>
    <col min="4" max="4" width="18.140625" bestFit="1" customWidth="1"/>
    <col min="5" max="5" width="12.85546875" bestFit="1" customWidth="1"/>
    <col min="6" max="6" width="13.28515625" bestFit="1" customWidth="1"/>
    <col min="7" max="7" width="12.42578125" bestFit="1" customWidth="1"/>
    <col min="9" max="9" width="11.85546875" bestFit="1" customWidth="1"/>
    <col min="11" max="11" width="6.7109375" bestFit="1" customWidth="1"/>
    <col min="12" max="12" width="4.42578125" bestFit="1" customWidth="1"/>
    <col min="13" max="13" width="5.140625" bestFit="1" customWidth="1"/>
    <col min="14" max="14" width="6.5703125" bestFit="1" customWidth="1"/>
  </cols>
  <sheetData>
    <row r="1" spans="1:14" x14ac:dyDescent="0.25">
      <c r="A1" s="11" t="s">
        <v>0</v>
      </c>
      <c r="B1" s="12" t="s">
        <v>1</v>
      </c>
      <c r="C1" s="12" t="s">
        <v>92</v>
      </c>
      <c r="D1" s="12" t="s">
        <v>93</v>
      </c>
      <c r="E1" s="12" t="s">
        <v>86</v>
      </c>
      <c r="F1" s="12" t="s">
        <v>85</v>
      </c>
      <c r="G1" s="12" t="s">
        <v>91</v>
      </c>
      <c r="H1" s="12" t="s">
        <v>2</v>
      </c>
      <c r="I1" s="13" t="s">
        <v>3</v>
      </c>
      <c r="J1" s="12" t="s">
        <v>4</v>
      </c>
      <c r="K1" s="12" t="s">
        <v>96</v>
      </c>
      <c r="L1" s="12" t="s">
        <v>5</v>
      </c>
      <c r="M1" s="14" t="s">
        <v>94</v>
      </c>
      <c r="N1" s="14" t="s">
        <v>95</v>
      </c>
    </row>
    <row r="2" spans="1:14" x14ac:dyDescent="0.25">
      <c r="A2" s="7">
        <v>43466</v>
      </c>
      <c r="B2" s="1" t="s">
        <v>38</v>
      </c>
      <c r="C2" s="1" t="s">
        <v>18</v>
      </c>
      <c r="D2" s="1" t="s">
        <v>7</v>
      </c>
      <c r="E2" s="1" t="s">
        <v>9</v>
      </c>
      <c r="F2" s="1" t="s">
        <v>80</v>
      </c>
      <c r="G2" s="8">
        <v>144744</v>
      </c>
      <c r="H2" s="8">
        <v>63687.360000000001</v>
      </c>
      <c r="I2" s="9">
        <v>0.44</v>
      </c>
      <c r="J2" s="1" t="s">
        <v>120</v>
      </c>
      <c r="K2" s="1">
        <v>1</v>
      </c>
      <c r="L2" s="1">
        <v>2019</v>
      </c>
      <c r="M2" s="1">
        <v>1</v>
      </c>
      <c r="N2" s="10">
        <v>1</v>
      </c>
    </row>
    <row r="3" spans="1:14" x14ac:dyDescent="0.25">
      <c r="A3" s="7">
        <v>43467</v>
      </c>
      <c r="B3" s="1" t="s">
        <v>60</v>
      </c>
      <c r="C3" s="1" t="s">
        <v>14</v>
      </c>
      <c r="D3" s="1" t="s">
        <v>7</v>
      </c>
      <c r="E3" s="1" t="s">
        <v>9</v>
      </c>
      <c r="F3" s="1" t="s">
        <v>76</v>
      </c>
      <c r="G3" s="8">
        <v>385160</v>
      </c>
      <c r="H3" s="8">
        <v>250354</v>
      </c>
      <c r="I3" s="9">
        <v>0.65</v>
      </c>
      <c r="J3" s="1" t="s">
        <v>120</v>
      </c>
      <c r="K3" s="1">
        <v>1</v>
      </c>
      <c r="L3" s="1">
        <v>2019</v>
      </c>
      <c r="M3" s="1">
        <v>1</v>
      </c>
      <c r="N3" s="10">
        <v>1</v>
      </c>
    </row>
    <row r="4" spans="1:14" x14ac:dyDescent="0.25">
      <c r="A4" s="7">
        <v>43468</v>
      </c>
      <c r="B4" s="1" t="s">
        <v>56</v>
      </c>
      <c r="C4" s="1" t="s">
        <v>18</v>
      </c>
      <c r="D4" s="1" t="s">
        <v>7</v>
      </c>
      <c r="E4" s="1" t="s">
        <v>9</v>
      </c>
      <c r="F4" s="1" t="s">
        <v>70</v>
      </c>
      <c r="G4" s="8">
        <v>205704</v>
      </c>
      <c r="H4" s="8">
        <v>113137.20000000001</v>
      </c>
      <c r="I4" s="9">
        <v>0.55000000000000004</v>
      </c>
      <c r="J4" s="1" t="s">
        <v>120</v>
      </c>
      <c r="K4" s="1">
        <v>1</v>
      </c>
      <c r="L4" s="1">
        <v>2019</v>
      </c>
      <c r="M4" s="1">
        <v>1</v>
      </c>
      <c r="N4" s="10">
        <v>1</v>
      </c>
    </row>
    <row r="5" spans="1:14" x14ac:dyDescent="0.25">
      <c r="A5" s="7">
        <v>43469</v>
      </c>
      <c r="B5" s="1" t="s">
        <v>25</v>
      </c>
      <c r="C5" s="1" t="s">
        <v>8</v>
      </c>
      <c r="D5" s="1" t="s">
        <v>17</v>
      </c>
      <c r="E5" s="1" t="s">
        <v>9</v>
      </c>
      <c r="F5" s="1" t="s">
        <v>74</v>
      </c>
      <c r="G5" s="8">
        <v>876550</v>
      </c>
      <c r="H5" s="8">
        <v>324323.5</v>
      </c>
      <c r="I5" s="9">
        <v>0.37</v>
      </c>
      <c r="J5" s="1" t="s">
        <v>120</v>
      </c>
      <c r="K5" s="1">
        <v>1</v>
      </c>
      <c r="L5" s="1">
        <v>2019</v>
      </c>
      <c r="M5" s="1">
        <v>1</v>
      </c>
      <c r="N5" s="10">
        <v>1</v>
      </c>
    </row>
    <row r="6" spans="1:14" x14ac:dyDescent="0.25">
      <c r="A6" s="7">
        <v>43470</v>
      </c>
      <c r="B6" s="1" t="s">
        <v>62</v>
      </c>
      <c r="C6" s="1" t="s">
        <v>8</v>
      </c>
      <c r="D6" s="1" t="s">
        <v>11</v>
      </c>
      <c r="E6" s="1" t="s">
        <v>87</v>
      </c>
      <c r="F6" s="1" t="s">
        <v>78</v>
      </c>
      <c r="G6" s="8">
        <v>830606</v>
      </c>
      <c r="H6" s="8">
        <v>199345.44</v>
      </c>
      <c r="I6" s="9">
        <v>0.24</v>
      </c>
      <c r="J6" s="1" t="s">
        <v>120</v>
      </c>
      <c r="K6" s="1">
        <v>1</v>
      </c>
      <c r="L6" s="1">
        <v>2019</v>
      </c>
      <c r="M6" s="1">
        <v>1</v>
      </c>
      <c r="N6" s="10">
        <v>1</v>
      </c>
    </row>
    <row r="7" spans="1:14" x14ac:dyDescent="0.25">
      <c r="A7" s="7">
        <v>43471</v>
      </c>
      <c r="B7" s="1" t="s">
        <v>29</v>
      </c>
      <c r="C7" s="1" t="s">
        <v>8</v>
      </c>
      <c r="D7" s="1" t="s">
        <v>7</v>
      </c>
      <c r="E7" s="1" t="s">
        <v>87</v>
      </c>
      <c r="F7" s="1" t="s">
        <v>67</v>
      </c>
      <c r="G7" s="8">
        <v>521737</v>
      </c>
      <c r="H7" s="8">
        <v>292172.72000000003</v>
      </c>
      <c r="I7" s="9">
        <v>0.56000000000000005</v>
      </c>
      <c r="J7" s="1" t="s">
        <v>120</v>
      </c>
      <c r="K7" s="1">
        <v>1</v>
      </c>
      <c r="L7" s="1">
        <v>2019</v>
      </c>
      <c r="M7" s="1">
        <v>1</v>
      </c>
      <c r="N7" s="10">
        <v>1</v>
      </c>
    </row>
    <row r="8" spans="1:14" x14ac:dyDescent="0.25">
      <c r="A8" s="7">
        <v>43472</v>
      </c>
      <c r="B8" s="1" t="s">
        <v>21</v>
      </c>
      <c r="C8" s="1" t="s">
        <v>14</v>
      </c>
      <c r="D8" s="1" t="s">
        <v>7</v>
      </c>
      <c r="E8" s="1" t="s">
        <v>87</v>
      </c>
      <c r="F8" s="1" t="s">
        <v>73</v>
      </c>
      <c r="G8" s="8">
        <v>333048</v>
      </c>
      <c r="H8" s="8">
        <v>136549.68</v>
      </c>
      <c r="I8" s="9">
        <v>0.41</v>
      </c>
      <c r="J8" s="1" t="s">
        <v>120</v>
      </c>
      <c r="K8" s="1">
        <v>1</v>
      </c>
      <c r="L8" s="1">
        <v>2019</v>
      </c>
      <c r="M8" s="1">
        <v>2</v>
      </c>
      <c r="N8" s="10">
        <v>1</v>
      </c>
    </row>
    <row r="9" spans="1:14" x14ac:dyDescent="0.25">
      <c r="A9" s="7">
        <v>43473</v>
      </c>
      <c r="B9" s="1" t="s">
        <v>34</v>
      </c>
      <c r="C9" s="1" t="s">
        <v>14</v>
      </c>
      <c r="D9" s="1" t="s">
        <v>7</v>
      </c>
      <c r="E9" s="1" t="s">
        <v>87</v>
      </c>
      <c r="F9" s="1" t="s">
        <v>65</v>
      </c>
      <c r="G9" s="8">
        <v>421903</v>
      </c>
      <c r="H9" s="8">
        <v>261579.86</v>
      </c>
      <c r="I9" s="9">
        <v>0.62</v>
      </c>
      <c r="J9" s="1" t="s">
        <v>120</v>
      </c>
      <c r="K9" s="1">
        <v>1</v>
      </c>
      <c r="L9" s="1">
        <v>2019</v>
      </c>
      <c r="M9" s="1">
        <v>2</v>
      </c>
      <c r="N9" s="10">
        <v>1</v>
      </c>
    </row>
    <row r="10" spans="1:14" x14ac:dyDescent="0.25">
      <c r="A10" s="7">
        <v>43474</v>
      </c>
      <c r="B10" s="1" t="s">
        <v>42</v>
      </c>
      <c r="C10" s="1" t="s">
        <v>8</v>
      </c>
      <c r="D10" s="1" t="s">
        <v>7</v>
      </c>
      <c r="E10" s="1" t="s">
        <v>87</v>
      </c>
      <c r="F10" s="1" t="s">
        <v>84</v>
      </c>
      <c r="G10" s="8">
        <v>639597</v>
      </c>
      <c r="H10" s="8">
        <v>415738.05</v>
      </c>
      <c r="I10" s="9">
        <v>0.65</v>
      </c>
      <c r="J10" s="1" t="s">
        <v>120</v>
      </c>
      <c r="K10" s="1">
        <v>1</v>
      </c>
      <c r="L10" s="1">
        <v>2019</v>
      </c>
      <c r="M10" s="1">
        <v>2</v>
      </c>
      <c r="N10" s="10">
        <v>1</v>
      </c>
    </row>
    <row r="11" spans="1:14" x14ac:dyDescent="0.25">
      <c r="A11" s="7">
        <v>43475</v>
      </c>
      <c r="B11" s="1" t="s">
        <v>33</v>
      </c>
      <c r="C11" s="1" t="s">
        <v>8</v>
      </c>
      <c r="D11" s="1" t="s">
        <v>7</v>
      </c>
      <c r="E11" s="1" t="s">
        <v>87</v>
      </c>
      <c r="F11" s="1" t="s">
        <v>80</v>
      </c>
      <c r="G11" s="8">
        <v>1444469</v>
      </c>
      <c r="H11" s="8">
        <v>505564.14999999997</v>
      </c>
      <c r="I11" s="9">
        <v>0.35</v>
      </c>
      <c r="J11" s="1" t="s">
        <v>120</v>
      </c>
      <c r="K11" s="1">
        <v>1</v>
      </c>
      <c r="L11" s="1">
        <v>2019</v>
      </c>
      <c r="M11" s="1">
        <v>2</v>
      </c>
      <c r="N11" s="10">
        <v>1</v>
      </c>
    </row>
    <row r="12" spans="1:14" x14ac:dyDescent="0.25">
      <c r="A12" s="7">
        <v>43476</v>
      </c>
      <c r="B12" s="1" t="s">
        <v>25</v>
      </c>
      <c r="C12" s="1" t="s">
        <v>8</v>
      </c>
      <c r="D12" s="1" t="s">
        <v>7</v>
      </c>
      <c r="E12" s="1" t="s">
        <v>87</v>
      </c>
      <c r="F12" s="1" t="s">
        <v>74</v>
      </c>
      <c r="G12" s="8">
        <v>1536286</v>
      </c>
      <c r="H12" s="8">
        <v>583788.68000000005</v>
      </c>
      <c r="I12" s="9">
        <v>0.38</v>
      </c>
      <c r="J12" s="1" t="s">
        <v>120</v>
      </c>
      <c r="K12" s="1">
        <v>1</v>
      </c>
      <c r="L12" s="1">
        <v>2019</v>
      </c>
      <c r="M12" s="1">
        <v>2</v>
      </c>
      <c r="N12" s="10">
        <v>1</v>
      </c>
    </row>
    <row r="13" spans="1:14" x14ac:dyDescent="0.25">
      <c r="A13" s="7">
        <v>43477</v>
      </c>
      <c r="B13" s="1" t="s">
        <v>32</v>
      </c>
      <c r="C13" s="1" t="s">
        <v>8</v>
      </c>
      <c r="D13" s="1" t="s">
        <v>11</v>
      </c>
      <c r="E13" s="1" t="s">
        <v>87</v>
      </c>
      <c r="F13" s="1" t="s">
        <v>71</v>
      </c>
      <c r="G13" s="8">
        <v>864341</v>
      </c>
      <c r="H13" s="8">
        <v>267945.71000000002</v>
      </c>
      <c r="I13" s="9">
        <v>0.31</v>
      </c>
      <c r="J13" s="1" t="s">
        <v>120</v>
      </c>
      <c r="K13" s="1">
        <v>1</v>
      </c>
      <c r="L13" s="1">
        <v>2019</v>
      </c>
      <c r="M13" s="1">
        <v>2</v>
      </c>
      <c r="N13" s="10">
        <v>1</v>
      </c>
    </row>
    <row r="14" spans="1:14" x14ac:dyDescent="0.25">
      <c r="A14" s="7">
        <v>43478</v>
      </c>
      <c r="B14" s="1" t="s">
        <v>35</v>
      </c>
      <c r="C14" s="1" t="s">
        <v>14</v>
      </c>
      <c r="D14" s="1" t="s">
        <v>7</v>
      </c>
      <c r="E14" s="1" t="s">
        <v>87</v>
      </c>
      <c r="F14" s="1" t="s">
        <v>71</v>
      </c>
      <c r="G14" s="8">
        <v>373799</v>
      </c>
      <c r="H14" s="8">
        <v>242969.35</v>
      </c>
      <c r="I14" s="9">
        <v>0.65</v>
      </c>
      <c r="J14" s="1" t="s">
        <v>120</v>
      </c>
      <c r="K14" s="1">
        <v>1</v>
      </c>
      <c r="L14" s="1">
        <v>2019</v>
      </c>
      <c r="M14" s="1">
        <v>2</v>
      </c>
      <c r="N14" s="10">
        <v>1</v>
      </c>
    </row>
    <row r="15" spans="1:14" x14ac:dyDescent="0.25">
      <c r="A15" s="7">
        <v>43479</v>
      </c>
      <c r="B15" s="1" t="s">
        <v>26</v>
      </c>
      <c r="C15" s="1" t="s">
        <v>8</v>
      </c>
      <c r="D15" s="1" t="s">
        <v>17</v>
      </c>
      <c r="E15" s="1" t="s">
        <v>87</v>
      </c>
      <c r="F15" s="1" t="s">
        <v>75</v>
      </c>
      <c r="G15" s="8">
        <v>1458261</v>
      </c>
      <c r="H15" s="8">
        <v>481226.13</v>
      </c>
      <c r="I15" s="9">
        <v>0.33</v>
      </c>
      <c r="J15" s="1" t="s">
        <v>120</v>
      </c>
      <c r="K15" s="1">
        <v>1</v>
      </c>
      <c r="L15" s="1">
        <v>2019</v>
      </c>
      <c r="M15" s="1">
        <v>3</v>
      </c>
      <c r="N15" s="10">
        <v>1</v>
      </c>
    </row>
    <row r="16" spans="1:14" x14ac:dyDescent="0.25">
      <c r="A16" s="7">
        <v>43480</v>
      </c>
      <c r="B16" s="1" t="s">
        <v>41</v>
      </c>
      <c r="C16" s="1" t="s">
        <v>14</v>
      </c>
      <c r="D16" s="1" t="s">
        <v>17</v>
      </c>
      <c r="E16" s="1" t="s">
        <v>87</v>
      </c>
      <c r="F16" s="1" t="s">
        <v>83</v>
      </c>
      <c r="G16" s="8">
        <v>444217</v>
      </c>
      <c r="H16" s="8">
        <v>159918.12</v>
      </c>
      <c r="I16" s="9">
        <v>0.36</v>
      </c>
      <c r="J16" s="1" t="s">
        <v>120</v>
      </c>
      <c r="K16" s="1">
        <v>1</v>
      </c>
      <c r="L16" s="1">
        <v>2019</v>
      </c>
      <c r="M16" s="1">
        <v>3</v>
      </c>
      <c r="N16" s="10">
        <v>1</v>
      </c>
    </row>
    <row r="17" spans="1:14" x14ac:dyDescent="0.25">
      <c r="A17" s="7">
        <v>43481</v>
      </c>
      <c r="B17" s="1" t="s">
        <v>33</v>
      </c>
      <c r="C17" s="1" t="s">
        <v>8</v>
      </c>
      <c r="D17" s="1" t="s">
        <v>7</v>
      </c>
      <c r="E17" s="1" t="s">
        <v>87</v>
      </c>
      <c r="F17" s="1" t="s">
        <v>80</v>
      </c>
      <c r="G17" s="8">
        <v>1414357</v>
      </c>
      <c r="H17" s="8">
        <v>622317.07999999996</v>
      </c>
      <c r="I17" s="9">
        <v>0.44</v>
      </c>
      <c r="J17" s="1" t="s">
        <v>120</v>
      </c>
      <c r="K17" s="1">
        <v>1</v>
      </c>
      <c r="L17" s="1">
        <v>2019</v>
      </c>
      <c r="M17" s="1">
        <v>3</v>
      </c>
      <c r="N17" s="10">
        <v>1</v>
      </c>
    </row>
    <row r="18" spans="1:14" x14ac:dyDescent="0.25">
      <c r="A18" s="7">
        <v>43482</v>
      </c>
      <c r="B18" s="1" t="s">
        <v>16</v>
      </c>
      <c r="C18" s="1" t="s">
        <v>18</v>
      </c>
      <c r="D18" s="1" t="s">
        <v>17</v>
      </c>
      <c r="E18" s="1" t="s">
        <v>88</v>
      </c>
      <c r="F18" s="1" t="s">
        <v>75</v>
      </c>
      <c r="G18" s="8">
        <v>141772</v>
      </c>
      <c r="H18" s="8">
        <v>53873.36</v>
      </c>
      <c r="I18" s="9">
        <v>0.38</v>
      </c>
      <c r="J18" s="1" t="s">
        <v>120</v>
      </c>
      <c r="K18" s="1">
        <v>1</v>
      </c>
      <c r="L18" s="1">
        <v>2019</v>
      </c>
      <c r="M18" s="1">
        <v>3</v>
      </c>
      <c r="N18" s="10">
        <v>1</v>
      </c>
    </row>
    <row r="19" spans="1:14" x14ac:dyDescent="0.25">
      <c r="A19" s="7">
        <v>43483</v>
      </c>
      <c r="B19" s="1" t="s">
        <v>21</v>
      </c>
      <c r="C19" s="1" t="s">
        <v>14</v>
      </c>
      <c r="D19" s="1" t="s">
        <v>7</v>
      </c>
      <c r="E19" s="1" t="s">
        <v>9</v>
      </c>
      <c r="F19" s="1" t="s">
        <v>73</v>
      </c>
      <c r="G19" s="8">
        <v>449897</v>
      </c>
      <c r="H19" s="8">
        <v>256441.28999999998</v>
      </c>
      <c r="I19" s="9">
        <v>0.56999999999999995</v>
      </c>
      <c r="J19" s="1" t="s">
        <v>120</v>
      </c>
      <c r="K19" s="1">
        <v>1</v>
      </c>
      <c r="L19" s="1">
        <v>2019</v>
      </c>
      <c r="M19" s="1">
        <v>3</v>
      </c>
      <c r="N19" s="10">
        <v>1</v>
      </c>
    </row>
    <row r="20" spans="1:14" x14ac:dyDescent="0.25">
      <c r="A20" s="7">
        <v>43484</v>
      </c>
      <c r="B20" s="1" t="s">
        <v>57</v>
      </c>
      <c r="C20" s="1" t="s">
        <v>18</v>
      </c>
      <c r="D20" s="1" t="s">
        <v>7</v>
      </c>
      <c r="E20" s="1" t="s">
        <v>87</v>
      </c>
      <c r="F20" s="1" t="s">
        <v>67</v>
      </c>
      <c r="G20" s="8">
        <v>240990</v>
      </c>
      <c r="H20" s="8">
        <v>151823.70000000001</v>
      </c>
      <c r="I20" s="9">
        <v>0.63</v>
      </c>
      <c r="J20" s="1" t="s">
        <v>120</v>
      </c>
      <c r="K20" s="1">
        <v>1</v>
      </c>
      <c r="L20" s="1">
        <v>2019</v>
      </c>
      <c r="M20" s="1">
        <v>3</v>
      </c>
      <c r="N20" s="10">
        <v>1</v>
      </c>
    </row>
    <row r="21" spans="1:14" x14ac:dyDescent="0.25">
      <c r="A21" s="7">
        <v>43485</v>
      </c>
      <c r="B21" s="1" t="s">
        <v>60</v>
      </c>
      <c r="C21" s="1" t="s">
        <v>14</v>
      </c>
      <c r="D21" s="1" t="s">
        <v>7</v>
      </c>
      <c r="E21" s="1" t="s">
        <v>87</v>
      </c>
      <c r="F21" s="1" t="s">
        <v>76</v>
      </c>
      <c r="G21" s="8">
        <v>403661</v>
      </c>
      <c r="H21" s="8">
        <v>217976.94</v>
      </c>
      <c r="I21" s="9">
        <v>0.54</v>
      </c>
      <c r="J21" s="1" t="s">
        <v>120</v>
      </c>
      <c r="K21" s="1">
        <v>1</v>
      </c>
      <c r="L21" s="1">
        <v>2019</v>
      </c>
      <c r="M21" s="1">
        <v>3</v>
      </c>
      <c r="N21" s="10">
        <v>1</v>
      </c>
    </row>
    <row r="22" spans="1:14" x14ac:dyDescent="0.25">
      <c r="A22" s="7">
        <v>43486</v>
      </c>
      <c r="B22" s="1" t="s">
        <v>32</v>
      </c>
      <c r="C22" s="1" t="s">
        <v>8</v>
      </c>
      <c r="D22" s="1" t="s">
        <v>11</v>
      </c>
      <c r="E22" s="1" t="s">
        <v>87</v>
      </c>
      <c r="F22" s="1" t="s">
        <v>71</v>
      </c>
      <c r="G22" s="8">
        <v>1573601</v>
      </c>
      <c r="H22" s="8">
        <v>283248.18</v>
      </c>
      <c r="I22" s="9">
        <v>0.18</v>
      </c>
      <c r="J22" s="1" t="s">
        <v>120</v>
      </c>
      <c r="K22" s="1">
        <v>1</v>
      </c>
      <c r="L22" s="1">
        <v>2019</v>
      </c>
      <c r="M22" s="1">
        <v>4</v>
      </c>
      <c r="N22" s="10">
        <v>1</v>
      </c>
    </row>
    <row r="23" spans="1:14" x14ac:dyDescent="0.25">
      <c r="A23" s="7">
        <v>43487</v>
      </c>
      <c r="B23" s="1" t="s">
        <v>10</v>
      </c>
      <c r="C23" s="1" t="s">
        <v>8</v>
      </c>
      <c r="D23" s="1" t="s">
        <v>7</v>
      </c>
      <c r="E23" s="1" t="s">
        <v>87</v>
      </c>
      <c r="F23" s="1" t="s">
        <v>66</v>
      </c>
      <c r="G23" s="8">
        <v>1441971</v>
      </c>
      <c r="H23" s="8">
        <v>764244.63</v>
      </c>
      <c r="I23" s="9">
        <v>0.53</v>
      </c>
      <c r="J23" s="1" t="s">
        <v>120</v>
      </c>
      <c r="K23" s="1">
        <v>1</v>
      </c>
      <c r="L23" s="1">
        <v>2019</v>
      </c>
      <c r="M23" s="1">
        <v>4</v>
      </c>
      <c r="N23" s="10">
        <v>1</v>
      </c>
    </row>
    <row r="24" spans="1:14" x14ac:dyDescent="0.25">
      <c r="A24" s="7">
        <v>43488</v>
      </c>
      <c r="B24" s="1" t="s">
        <v>28</v>
      </c>
      <c r="C24" s="1" t="s">
        <v>8</v>
      </c>
      <c r="D24" s="1" t="s">
        <v>17</v>
      </c>
      <c r="E24" s="1" t="s">
        <v>88</v>
      </c>
      <c r="F24" s="1" t="s">
        <v>66</v>
      </c>
      <c r="G24" s="8">
        <v>1277402</v>
      </c>
      <c r="H24" s="8">
        <v>344898.54000000004</v>
      </c>
      <c r="I24" s="9">
        <v>0.27</v>
      </c>
      <c r="J24" s="1" t="s">
        <v>120</v>
      </c>
      <c r="K24" s="1">
        <v>1</v>
      </c>
      <c r="L24" s="1">
        <v>2019</v>
      </c>
      <c r="M24" s="1">
        <v>4</v>
      </c>
      <c r="N24" s="10">
        <v>1</v>
      </c>
    </row>
    <row r="25" spans="1:14" x14ac:dyDescent="0.25">
      <c r="A25" s="7">
        <v>43489</v>
      </c>
      <c r="B25" s="1" t="s">
        <v>6</v>
      </c>
      <c r="C25" s="1" t="s">
        <v>8</v>
      </c>
      <c r="D25" s="1" t="s">
        <v>7</v>
      </c>
      <c r="E25" s="1" t="s">
        <v>87</v>
      </c>
      <c r="F25" s="1" t="s">
        <v>77</v>
      </c>
      <c r="G25" s="8">
        <v>786551</v>
      </c>
      <c r="H25" s="8">
        <v>385409.99</v>
      </c>
      <c r="I25" s="9">
        <v>0.49</v>
      </c>
      <c r="J25" s="1" t="s">
        <v>120</v>
      </c>
      <c r="K25" s="1">
        <v>1</v>
      </c>
      <c r="L25" s="1">
        <v>2019</v>
      </c>
      <c r="M25" s="1">
        <v>4</v>
      </c>
      <c r="N25" s="10">
        <v>1</v>
      </c>
    </row>
    <row r="26" spans="1:14" x14ac:dyDescent="0.25">
      <c r="A26" s="7">
        <v>43490</v>
      </c>
      <c r="B26" s="1" t="s">
        <v>13</v>
      </c>
      <c r="C26" s="1" t="s">
        <v>14</v>
      </c>
      <c r="D26" s="1" t="s">
        <v>17</v>
      </c>
      <c r="E26" s="1" t="s">
        <v>87</v>
      </c>
      <c r="F26" s="1" t="s">
        <v>73</v>
      </c>
      <c r="G26" s="8">
        <v>343959</v>
      </c>
      <c r="H26" s="8">
        <v>96308.52</v>
      </c>
      <c r="I26" s="9">
        <v>0.28000000000000003</v>
      </c>
      <c r="J26" s="1" t="s">
        <v>120</v>
      </c>
      <c r="K26" s="1">
        <v>1</v>
      </c>
      <c r="L26" s="1">
        <v>2019</v>
      </c>
      <c r="M26" s="1">
        <v>4</v>
      </c>
      <c r="N26" s="10">
        <v>1</v>
      </c>
    </row>
    <row r="27" spans="1:14" x14ac:dyDescent="0.25">
      <c r="A27" s="7">
        <v>43491</v>
      </c>
      <c r="B27" s="1" t="s">
        <v>31</v>
      </c>
      <c r="C27" s="1" t="s">
        <v>18</v>
      </c>
      <c r="D27" s="1" t="s">
        <v>17</v>
      </c>
      <c r="E27" s="1" t="s">
        <v>87</v>
      </c>
      <c r="F27" s="1" t="s">
        <v>72</v>
      </c>
      <c r="G27" s="8">
        <v>193049</v>
      </c>
      <c r="H27" s="8">
        <v>61775.68</v>
      </c>
      <c r="I27" s="9">
        <v>0.32</v>
      </c>
      <c r="J27" s="1" t="s">
        <v>120</v>
      </c>
      <c r="K27" s="1">
        <v>1</v>
      </c>
      <c r="L27" s="1">
        <v>2019</v>
      </c>
      <c r="M27" s="1">
        <v>4</v>
      </c>
      <c r="N27" s="10">
        <v>1</v>
      </c>
    </row>
    <row r="28" spans="1:14" x14ac:dyDescent="0.25">
      <c r="A28" s="7">
        <v>43492</v>
      </c>
      <c r="B28" s="1" t="s">
        <v>27</v>
      </c>
      <c r="C28" s="1" t="s">
        <v>8</v>
      </c>
      <c r="D28" s="1" t="s">
        <v>17</v>
      </c>
      <c r="E28" s="1" t="s">
        <v>87</v>
      </c>
      <c r="F28" s="1" t="s">
        <v>76</v>
      </c>
      <c r="G28" s="8">
        <v>1304531</v>
      </c>
      <c r="H28" s="8">
        <v>326132.75</v>
      </c>
      <c r="I28" s="9">
        <v>0.25</v>
      </c>
      <c r="J28" s="1" t="s">
        <v>120</v>
      </c>
      <c r="K28" s="1">
        <v>1</v>
      </c>
      <c r="L28" s="1">
        <v>2019</v>
      </c>
      <c r="M28" s="1">
        <v>4</v>
      </c>
      <c r="N28" s="10">
        <v>1</v>
      </c>
    </row>
    <row r="29" spans="1:14" x14ac:dyDescent="0.25">
      <c r="A29" s="7">
        <v>43493</v>
      </c>
      <c r="B29" s="1" t="s">
        <v>33</v>
      </c>
      <c r="C29" s="1" t="s">
        <v>8</v>
      </c>
      <c r="D29" s="1" t="s">
        <v>7</v>
      </c>
      <c r="E29" s="1" t="s">
        <v>87</v>
      </c>
      <c r="F29" s="1" t="s">
        <v>80</v>
      </c>
      <c r="G29" s="8">
        <v>1667610</v>
      </c>
      <c r="H29" s="8">
        <v>867157.20000000007</v>
      </c>
      <c r="I29" s="9">
        <v>0.52</v>
      </c>
      <c r="J29" s="1" t="s">
        <v>120</v>
      </c>
      <c r="K29" s="1">
        <v>1</v>
      </c>
      <c r="L29" s="1">
        <v>2019</v>
      </c>
      <c r="M29" s="1">
        <v>5</v>
      </c>
      <c r="N29" s="10">
        <v>1</v>
      </c>
    </row>
    <row r="30" spans="1:14" x14ac:dyDescent="0.25">
      <c r="A30" s="7">
        <v>43494</v>
      </c>
      <c r="B30" s="1" t="s">
        <v>23</v>
      </c>
      <c r="C30" s="1" t="s">
        <v>8</v>
      </c>
      <c r="D30" s="1" t="s">
        <v>7</v>
      </c>
      <c r="E30" s="1" t="s">
        <v>87</v>
      </c>
      <c r="F30" s="1" t="s">
        <v>75</v>
      </c>
      <c r="G30" s="8">
        <v>1619792</v>
      </c>
      <c r="H30" s="8">
        <v>712708.48</v>
      </c>
      <c r="I30" s="9">
        <v>0.44</v>
      </c>
      <c r="J30" s="1" t="s">
        <v>120</v>
      </c>
      <c r="K30" s="1">
        <v>1</v>
      </c>
      <c r="L30" s="1">
        <v>2019</v>
      </c>
      <c r="M30" s="1">
        <v>5</v>
      </c>
      <c r="N30" s="10">
        <v>1</v>
      </c>
    </row>
    <row r="31" spans="1:14" x14ac:dyDescent="0.25">
      <c r="A31" s="7">
        <v>43495</v>
      </c>
      <c r="B31" s="1" t="s">
        <v>35</v>
      </c>
      <c r="C31" s="1" t="s">
        <v>14</v>
      </c>
      <c r="D31" s="1" t="s">
        <v>17</v>
      </c>
      <c r="E31" s="1" t="s">
        <v>87</v>
      </c>
      <c r="F31" s="1" t="s">
        <v>71</v>
      </c>
      <c r="G31" s="8">
        <v>274235</v>
      </c>
      <c r="H31" s="8">
        <v>65816.399999999994</v>
      </c>
      <c r="I31" s="9">
        <v>0.24</v>
      </c>
      <c r="J31" s="1" t="s">
        <v>120</v>
      </c>
      <c r="K31" s="1">
        <v>1</v>
      </c>
      <c r="L31" s="1">
        <v>2019</v>
      </c>
      <c r="M31" s="1">
        <v>5</v>
      </c>
      <c r="N31" s="10">
        <v>1</v>
      </c>
    </row>
    <row r="32" spans="1:14" x14ac:dyDescent="0.25">
      <c r="A32" s="7">
        <v>43496</v>
      </c>
      <c r="B32" s="1" t="s">
        <v>51</v>
      </c>
      <c r="C32" s="1" t="s">
        <v>8</v>
      </c>
      <c r="D32" s="1" t="s">
        <v>7</v>
      </c>
      <c r="E32" s="1" t="s">
        <v>87</v>
      </c>
      <c r="F32" s="1" t="s">
        <v>65</v>
      </c>
      <c r="G32" s="8">
        <v>522554</v>
      </c>
      <c r="H32" s="8">
        <v>287404.7</v>
      </c>
      <c r="I32" s="9">
        <v>0.55000000000000004</v>
      </c>
      <c r="J32" s="1" t="s">
        <v>120</v>
      </c>
      <c r="K32" s="1">
        <v>1</v>
      </c>
      <c r="L32" s="1">
        <v>2019</v>
      </c>
      <c r="M32" s="1">
        <v>5</v>
      </c>
      <c r="N32" s="10">
        <v>1</v>
      </c>
    </row>
    <row r="33" spans="1:14" x14ac:dyDescent="0.25">
      <c r="A33" s="7">
        <v>43497</v>
      </c>
      <c r="B33" s="1" t="s">
        <v>40</v>
      </c>
      <c r="C33" s="1" t="s">
        <v>8</v>
      </c>
      <c r="D33" s="1" t="s">
        <v>7</v>
      </c>
      <c r="E33" s="1" t="s">
        <v>87</v>
      </c>
      <c r="F33" s="1" t="s">
        <v>82</v>
      </c>
      <c r="G33" s="8">
        <v>1137549</v>
      </c>
      <c r="H33" s="8">
        <v>523272.54000000004</v>
      </c>
      <c r="I33" s="9">
        <v>0.46</v>
      </c>
      <c r="J33" s="1" t="s">
        <v>121</v>
      </c>
      <c r="K33" s="1">
        <v>2</v>
      </c>
      <c r="L33" s="1">
        <v>2019</v>
      </c>
      <c r="M33" s="1">
        <v>5</v>
      </c>
      <c r="N33" s="10">
        <v>1</v>
      </c>
    </row>
    <row r="34" spans="1:14" x14ac:dyDescent="0.25">
      <c r="A34" s="7">
        <v>43498</v>
      </c>
      <c r="B34" s="1" t="s">
        <v>56</v>
      </c>
      <c r="C34" s="1" t="s">
        <v>18</v>
      </c>
      <c r="D34" s="1" t="s">
        <v>7</v>
      </c>
      <c r="E34" s="1" t="s">
        <v>87</v>
      </c>
      <c r="F34" s="1" t="s">
        <v>70</v>
      </c>
      <c r="G34" s="8">
        <v>104844</v>
      </c>
      <c r="H34" s="8">
        <v>45082.92</v>
      </c>
      <c r="I34" s="9">
        <v>0.43</v>
      </c>
      <c r="J34" s="1" t="s">
        <v>121</v>
      </c>
      <c r="K34" s="1">
        <v>2</v>
      </c>
      <c r="L34" s="1">
        <v>2019</v>
      </c>
      <c r="M34" s="1">
        <v>5</v>
      </c>
      <c r="N34" s="10">
        <v>1</v>
      </c>
    </row>
    <row r="35" spans="1:14" x14ac:dyDescent="0.25">
      <c r="A35" s="7">
        <v>43499</v>
      </c>
      <c r="B35" s="1" t="s">
        <v>62</v>
      </c>
      <c r="C35" s="1" t="s">
        <v>8</v>
      </c>
      <c r="D35" s="1" t="s">
        <v>11</v>
      </c>
      <c r="E35" s="1" t="s">
        <v>9</v>
      </c>
      <c r="F35" s="1" t="s">
        <v>78</v>
      </c>
      <c r="G35" s="8">
        <v>509852</v>
      </c>
      <c r="H35" s="8">
        <v>96871.88</v>
      </c>
      <c r="I35" s="9">
        <v>0.19</v>
      </c>
      <c r="J35" s="1" t="s">
        <v>121</v>
      </c>
      <c r="K35" s="1">
        <v>2</v>
      </c>
      <c r="L35" s="1">
        <v>2019</v>
      </c>
      <c r="M35" s="1">
        <v>5</v>
      </c>
      <c r="N35" s="10">
        <v>1</v>
      </c>
    </row>
    <row r="36" spans="1:14" x14ac:dyDescent="0.25">
      <c r="A36" s="7">
        <v>43500</v>
      </c>
      <c r="B36" s="1" t="s">
        <v>10</v>
      </c>
      <c r="C36" s="1" t="s">
        <v>8</v>
      </c>
      <c r="D36" s="1" t="s">
        <v>7</v>
      </c>
      <c r="E36" s="1" t="s">
        <v>9</v>
      </c>
      <c r="F36" s="1" t="s">
        <v>66</v>
      </c>
      <c r="G36" s="8">
        <v>1522016</v>
      </c>
      <c r="H36" s="8">
        <v>974090.23999999999</v>
      </c>
      <c r="I36" s="9">
        <v>0.64</v>
      </c>
      <c r="J36" s="1" t="s">
        <v>121</v>
      </c>
      <c r="K36" s="1">
        <v>2</v>
      </c>
      <c r="L36" s="1">
        <v>2019</v>
      </c>
      <c r="M36" s="1">
        <v>6</v>
      </c>
      <c r="N36" s="10">
        <v>1</v>
      </c>
    </row>
    <row r="37" spans="1:14" x14ac:dyDescent="0.25">
      <c r="A37" s="7">
        <v>43501</v>
      </c>
      <c r="B37" s="1" t="s">
        <v>59</v>
      </c>
      <c r="C37" s="1" t="s">
        <v>18</v>
      </c>
      <c r="D37" s="1" t="s">
        <v>17</v>
      </c>
      <c r="E37" s="1" t="s">
        <v>87</v>
      </c>
      <c r="F37" s="1" t="s">
        <v>75</v>
      </c>
      <c r="G37" s="8">
        <v>191225</v>
      </c>
      <c r="H37" s="8">
        <v>42069.5</v>
      </c>
      <c r="I37" s="9">
        <v>0.22</v>
      </c>
      <c r="J37" s="1" t="s">
        <v>121</v>
      </c>
      <c r="K37" s="1">
        <v>2</v>
      </c>
      <c r="L37" s="1">
        <v>2019</v>
      </c>
      <c r="M37" s="1">
        <v>6</v>
      </c>
      <c r="N37" s="10">
        <v>1</v>
      </c>
    </row>
    <row r="38" spans="1:14" x14ac:dyDescent="0.25">
      <c r="A38" s="7">
        <v>43502</v>
      </c>
      <c r="B38" s="1" t="s">
        <v>22</v>
      </c>
      <c r="C38" s="1" t="s">
        <v>8</v>
      </c>
      <c r="D38" s="1" t="s">
        <v>17</v>
      </c>
      <c r="E38" s="1" t="s">
        <v>9</v>
      </c>
      <c r="F38" s="1" t="s">
        <v>74</v>
      </c>
      <c r="G38" s="8">
        <v>874359</v>
      </c>
      <c r="H38" s="8">
        <v>227333.34</v>
      </c>
      <c r="I38" s="9">
        <v>0.26</v>
      </c>
      <c r="J38" s="1" t="s">
        <v>121</v>
      </c>
      <c r="K38" s="1">
        <v>2</v>
      </c>
      <c r="L38" s="1">
        <v>2019</v>
      </c>
      <c r="M38" s="1">
        <v>6</v>
      </c>
      <c r="N38" s="10">
        <v>1</v>
      </c>
    </row>
    <row r="39" spans="1:14" x14ac:dyDescent="0.25">
      <c r="A39" s="7">
        <v>43503</v>
      </c>
      <c r="B39" s="1" t="s">
        <v>45</v>
      </c>
      <c r="C39" s="1" t="s">
        <v>18</v>
      </c>
      <c r="D39" s="1" t="s">
        <v>7</v>
      </c>
      <c r="E39" s="1" t="s">
        <v>88</v>
      </c>
      <c r="F39" s="1" t="s">
        <v>79</v>
      </c>
      <c r="G39" s="8">
        <v>90191</v>
      </c>
      <c r="H39" s="8">
        <v>33370.67</v>
      </c>
      <c r="I39" s="9">
        <v>0.37</v>
      </c>
      <c r="J39" s="1" t="s">
        <v>121</v>
      </c>
      <c r="K39" s="1">
        <v>2</v>
      </c>
      <c r="L39" s="1">
        <v>2019</v>
      </c>
      <c r="M39" s="1">
        <v>6</v>
      </c>
      <c r="N39" s="10">
        <v>1</v>
      </c>
    </row>
    <row r="40" spans="1:14" x14ac:dyDescent="0.25">
      <c r="A40" s="7">
        <v>43504</v>
      </c>
      <c r="B40" s="1" t="s">
        <v>62</v>
      </c>
      <c r="C40" s="1" t="s">
        <v>8</v>
      </c>
      <c r="D40" s="1" t="s">
        <v>17</v>
      </c>
      <c r="E40" s="1" t="s">
        <v>87</v>
      </c>
      <c r="F40" s="1" t="s">
        <v>78</v>
      </c>
      <c r="G40" s="8">
        <v>1550019</v>
      </c>
      <c r="H40" s="8">
        <v>620007.6</v>
      </c>
      <c r="I40" s="9">
        <v>0.4</v>
      </c>
      <c r="J40" s="1" t="s">
        <v>121</v>
      </c>
      <c r="K40" s="1">
        <v>2</v>
      </c>
      <c r="L40" s="1">
        <v>2019</v>
      </c>
      <c r="M40" s="1">
        <v>6</v>
      </c>
      <c r="N40" s="10">
        <v>1</v>
      </c>
    </row>
    <row r="41" spans="1:14" x14ac:dyDescent="0.25">
      <c r="A41" s="7">
        <v>43505</v>
      </c>
      <c r="B41" s="1" t="s">
        <v>35</v>
      </c>
      <c r="C41" s="1" t="s">
        <v>14</v>
      </c>
      <c r="D41" s="1" t="s">
        <v>7</v>
      </c>
      <c r="E41" s="1" t="s">
        <v>88</v>
      </c>
      <c r="F41" s="1" t="s">
        <v>71</v>
      </c>
      <c r="G41" s="8">
        <v>321015</v>
      </c>
      <c r="H41" s="8">
        <v>115565.4</v>
      </c>
      <c r="I41" s="9">
        <v>0.36</v>
      </c>
      <c r="J41" s="1" t="s">
        <v>121</v>
      </c>
      <c r="K41" s="1">
        <v>2</v>
      </c>
      <c r="L41" s="1">
        <v>2019</v>
      </c>
      <c r="M41" s="1">
        <v>6</v>
      </c>
      <c r="N41" s="10">
        <v>1</v>
      </c>
    </row>
    <row r="42" spans="1:14" x14ac:dyDescent="0.25">
      <c r="A42" s="7">
        <v>43506</v>
      </c>
      <c r="B42" s="1" t="s">
        <v>40</v>
      </c>
      <c r="C42" s="1" t="s">
        <v>8</v>
      </c>
      <c r="D42" s="1" t="s">
        <v>7</v>
      </c>
      <c r="E42" s="1" t="s">
        <v>9</v>
      </c>
      <c r="F42" s="1" t="s">
        <v>82</v>
      </c>
      <c r="G42" s="8">
        <v>804729</v>
      </c>
      <c r="H42" s="8">
        <v>386269.92</v>
      </c>
      <c r="I42" s="9">
        <v>0.48</v>
      </c>
      <c r="J42" s="1" t="s">
        <v>121</v>
      </c>
      <c r="K42" s="1">
        <v>2</v>
      </c>
      <c r="L42" s="1">
        <v>2019</v>
      </c>
      <c r="M42" s="1">
        <v>6</v>
      </c>
      <c r="N42" s="10">
        <v>1</v>
      </c>
    </row>
    <row r="43" spans="1:14" x14ac:dyDescent="0.25">
      <c r="A43" s="7">
        <v>43507</v>
      </c>
      <c r="B43" s="1" t="s">
        <v>39</v>
      </c>
      <c r="C43" s="1" t="s">
        <v>8</v>
      </c>
      <c r="D43" s="1" t="s">
        <v>17</v>
      </c>
      <c r="E43" s="1" t="s">
        <v>9</v>
      </c>
      <c r="F43" s="1" t="s">
        <v>81</v>
      </c>
      <c r="G43" s="8">
        <v>1732712</v>
      </c>
      <c r="H43" s="8">
        <v>467832.24000000005</v>
      </c>
      <c r="I43" s="9">
        <v>0.27</v>
      </c>
      <c r="J43" s="1" t="s">
        <v>121</v>
      </c>
      <c r="K43" s="1">
        <v>2</v>
      </c>
      <c r="L43" s="1">
        <v>2019</v>
      </c>
      <c r="M43" s="1">
        <v>7</v>
      </c>
      <c r="N43" s="10">
        <v>1</v>
      </c>
    </row>
    <row r="44" spans="1:14" x14ac:dyDescent="0.25">
      <c r="A44" s="7">
        <v>43508</v>
      </c>
      <c r="B44" s="1" t="s">
        <v>27</v>
      </c>
      <c r="C44" s="1" t="s">
        <v>8</v>
      </c>
      <c r="D44" s="1" t="s">
        <v>17</v>
      </c>
      <c r="E44" s="1" t="s">
        <v>87</v>
      </c>
      <c r="F44" s="1" t="s">
        <v>76</v>
      </c>
      <c r="G44" s="8">
        <v>749771</v>
      </c>
      <c r="H44" s="8">
        <v>157451.91</v>
      </c>
      <c r="I44" s="9">
        <v>0.21</v>
      </c>
      <c r="J44" s="1" t="s">
        <v>121</v>
      </c>
      <c r="K44" s="1">
        <v>2</v>
      </c>
      <c r="L44" s="1">
        <v>2019</v>
      </c>
      <c r="M44" s="1">
        <v>7</v>
      </c>
      <c r="N44" s="10">
        <v>1</v>
      </c>
    </row>
    <row r="45" spans="1:14" x14ac:dyDescent="0.25">
      <c r="A45" s="7">
        <v>43509</v>
      </c>
      <c r="B45" s="1" t="s">
        <v>15</v>
      </c>
      <c r="C45" s="1" t="s">
        <v>14</v>
      </c>
      <c r="D45" s="1" t="s">
        <v>17</v>
      </c>
      <c r="E45" s="1" t="s">
        <v>9</v>
      </c>
      <c r="F45" s="1" t="s">
        <v>74</v>
      </c>
      <c r="G45" s="8">
        <v>422249</v>
      </c>
      <c r="H45" s="8">
        <v>122452.20999999999</v>
      </c>
      <c r="I45" s="9">
        <v>0.28999999999999998</v>
      </c>
      <c r="J45" s="1" t="s">
        <v>121</v>
      </c>
      <c r="K45" s="1">
        <v>2</v>
      </c>
      <c r="L45" s="1">
        <v>2019</v>
      </c>
      <c r="M45" s="1">
        <v>7</v>
      </c>
      <c r="N45" s="10">
        <v>1</v>
      </c>
    </row>
    <row r="46" spans="1:14" x14ac:dyDescent="0.25">
      <c r="A46" s="7">
        <v>43510</v>
      </c>
      <c r="B46" s="1" t="s">
        <v>25</v>
      </c>
      <c r="C46" s="1" t="s">
        <v>8</v>
      </c>
      <c r="D46" s="1" t="s">
        <v>11</v>
      </c>
      <c r="E46" s="1" t="s">
        <v>87</v>
      </c>
      <c r="F46" s="1" t="s">
        <v>74</v>
      </c>
      <c r="G46" s="8">
        <v>843219</v>
      </c>
      <c r="H46" s="8">
        <v>278262.27</v>
      </c>
      <c r="I46" s="9">
        <v>0.33</v>
      </c>
      <c r="J46" s="1" t="s">
        <v>121</v>
      </c>
      <c r="K46" s="1">
        <v>2</v>
      </c>
      <c r="L46" s="1">
        <v>2019</v>
      </c>
      <c r="M46" s="1">
        <v>7</v>
      </c>
      <c r="N46" s="10">
        <v>1</v>
      </c>
    </row>
    <row r="47" spans="1:14" x14ac:dyDescent="0.25">
      <c r="A47" s="7">
        <v>43511</v>
      </c>
      <c r="B47" s="1" t="s">
        <v>55</v>
      </c>
      <c r="C47" s="1" t="s">
        <v>14</v>
      </c>
      <c r="D47" s="1" t="s">
        <v>17</v>
      </c>
      <c r="E47" s="1" t="s">
        <v>87</v>
      </c>
      <c r="F47" s="1" t="s">
        <v>69</v>
      </c>
      <c r="G47" s="8">
        <v>416781</v>
      </c>
      <c r="H47" s="8">
        <v>95859.63</v>
      </c>
      <c r="I47" s="9">
        <v>0.23</v>
      </c>
      <c r="J47" s="1" t="s">
        <v>121</v>
      </c>
      <c r="K47" s="1">
        <v>2</v>
      </c>
      <c r="L47" s="1">
        <v>2019</v>
      </c>
      <c r="M47" s="1">
        <v>7</v>
      </c>
      <c r="N47" s="10">
        <v>1</v>
      </c>
    </row>
    <row r="48" spans="1:14" x14ac:dyDescent="0.25">
      <c r="A48" s="7">
        <v>43512</v>
      </c>
      <c r="B48" s="1" t="s">
        <v>35</v>
      </c>
      <c r="C48" s="1" t="s">
        <v>14</v>
      </c>
      <c r="D48" s="1" t="s">
        <v>7</v>
      </c>
      <c r="E48" s="1" t="s">
        <v>9</v>
      </c>
      <c r="F48" s="1" t="s">
        <v>71</v>
      </c>
      <c r="G48" s="8">
        <v>453646</v>
      </c>
      <c r="H48" s="8">
        <v>222286.54</v>
      </c>
      <c r="I48" s="9">
        <v>0.49</v>
      </c>
      <c r="J48" s="1" t="s">
        <v>121</v>
      </c>
      <c r="K48" s="1">
        <v>2</v>
      </c>
      <c r="L48" s="1">
        <v>2019</v>
      </c>
      <c r="M48" s="1">
        <v>7</v>
      </c>
      <c r="N48" s="10">
        <v>1</v>
      </c>
    </row>
    <row r="49" spans="1:14" x14ac:dyDescent="0.25">
      <c r="A49" s="7">
        <v>43513</v>
      </c>
      <c r="B49" s="1" t="s">
        <v>38</v>
      </c>
      <c r="C49" s="1" t="s">
        <v>18</v>
      </c>
      <c r="D49" s="1" t="s">
        <v>17</v>
      </c>
      <c r="E49" s="1" t="s">
        <v>87</v>
      </c>
      <c r="F49" s="1" t="s">
        <v>80</v>
      </c>
      <c r="G49" s="8">
        <v>105884</v>
      </c>
      <c r="H49" s="8">
        <v>33882.879999999997</v>
      </c>
      <c r="I49" s="9">
        <v>0.32</v>
      </c>
      <c r="J49" s="1" t="s">
        <v>121</v>
      </c>
      <c r="K49" s="1">
        <v>2</v>
      </c>
      <c r="L49" s="1">
        <v>2019</v>
      </c>
      <c r="M49" s="1">
        <v>7</v>
      </c>
      <c r="N49" s="10">
        <v>1</v>
      </c>
    </row>
    <row r="50" spans="1:14" x14ac:dyDescent="0.25">
      <c r="A50" s="7">
        <v>43514</v>
      </c>
      <c r="B50" s="1" t="s">
        <v>34</v>
      </c>
      <c r="C50" s="1" t="s">
        <v>14</v>
      </c>
      <c r="D50" s="1" t="s">
        <v>17</v>
      </c>
      <c r="E50" s="1" t="s">
        <v>87</v>
      </c>
      <c r="F50" s="1" t="s">
        <v>65</v>
      </c>
      <c r="G50" s="8">
        <v>362860</v>
      </c>
      <c r="H50" s="8">
        <v>79829.2</v>
      </c>
      <c r="I50" s="9">
        <v>0.22</v>
      </c>
      <c r="J50" s="1" t="s">
        <v>121</v>
      </c>
      <c r="K50" s="1">
        <v>2</v>
      </c>
      <c r="L50" s="1">
        <v>2019</v>
      </c>
      <c r="M50" s="1">
        <v>8</v>
      </c>
      <c r="N50" s="10">
        <v>1</v>
      </c>
    </row>
    <row r="51" spans="1:14" x14ac:dyDescent="0.25">
      <c r="A51" s="7">
        <v>43515</v>
      </c>
      <c r="B51" s="1" t="s">
        <v>23</v>
      </c>
      <c r="C51" s="1" t="s">
        <v>8</v>
      </c>
      <c r="D51" s="1" t="s">
        <v>7</v>
      </c>
      <c r="E51" s="1" t="s">
        <v>9</v>
      </c>
      <c r="F51" s="1" t="s">
        <v>75</v>
      </c>
      <c r="G51" s="8">
        <v>890712</v>
      </c>
      <c r="H51" s="8">
        <v>445356</v>
      </c>
      <c r="I51" s="9">
        <v>0.5</v>
      </c>
      <c r="J51" s="1" t="s">
        <v>121</v>
      </c>
      <c r="K51" s="1">
        <v>2</v>
      </c>
      <c r="L51" s="1">
        <v>2019</v>
      </c>
      <c r="M51" s="1">
        <v>8</v>
      </c>
      <c r="N51" s="10">
        <v>1</v>
      </c>
    </row>
    <row r="52" spans="1:14" x14ac:dyDescent="0.25">
      <c r="A52" s="7">
        <v>43516</v>
      </c>
      <c r="B52" s="1" t="s">
        <v>36</v>
      </c>
      <c r="C52" s="1" t="s">
        <v>14</v>
      </c>
      <c r="D52" s="1" t="s">
        <v>7</v>
      </c>
      <c r="E52" s="1" t="s">
        <v>87</v>
      </c>
      <c r="F52" s="1" t="s">
        <v>78</v>
      </c>
      <c r="G52" s="8">
        <v>356696</v>
      </c>
      <c r="H52" s="8">
        <v>181914.96</v>
      </c>
      <c r="I52" s="9">
        <v>0.51</v>
      </c>
      <c r="J52" s="1" t="s">
        <v>121</v>
      </c>
      <c r="K52" s="1">
        <v>2</v>
      </c>
      <c r="L52" s="1">
        <v>2019</v>
      </c>
      <c r="M52" s="1">
        <v>8</v>
      </c>
      <c r="N52" s="10">
        <v>1</v>
      </c>
    </row>
    <row r="53" spans="1:14" x14ac:dyDescent="0.25">
      <c r="A53" s="7">
        <v>43517</v>
      </c>
      <c r="B53" s="1" t="s">
        <v>30</v>
      </c>
      <c r="C53" s="1" t="s">
        <v>14</v>
      </c>
      <c r="D53" s="1" t="s">
        <v>7</v>
      </c>
      <c r="E53" s="1" t="s">
        <v>87</v>
      </c>
      <c r="F53" s="1" t="s">
        <v>77</v>
      </c>
      <c r="G53" s="8">
        <v>412671</v>
      </c>
      <c r="H53" s="8">
        <v>152688.26999999999</v>
      </c>
      <c r="I53" s="9">
        <v>0.37</v>
      </c>
      <c r="J53" s="1" t="s">
        <v>121</v>
      </c>
      <c r="K53" s="1">
        <v>2</v>
      </c>
      <c r="L53" s="1">
        <v>2019</v>
      </c>
      <c r="M53" s="1">
        <v>8</v>
      </c>
      <c r="N53" s="10">
        <v>1</v>
      </c>
    </row>
    <row r="54" spans="1:14" x14ac:dyDescent="0.25">
      <c r="A54" s="7">
        <v>43518</v>
      </c>
      <c r="B54" s="1" t="s">
        <v>6</v>
      </c>
      <c r="C54" s="1" t="s">
        <v>8</v>
      </c>
      <c r="D54" s="1" t="s">
        <v>17</v>
      </c>
      <c r="E54" s="1" t="s">
        <v>87</v>
      </c>
      <c r="F54" s="1" t="s">
        <v>77</v>
      </c>
      <c r="G54" s="8">
        <v>967817</v>
      </c>
      <c r="H54" s="8">
        <v>309701.44</v>
      </c>
      <c r="I54" s="9">
        <v>0.32</v>
      </c>
      <c r="J54" s="1" t="s">
        <v>121</v>
      </c>
      <c r="K54" s="1">
        <v>2</v>
      </c>
      <c r="L54" s="1">
        <v>2019</v>
      </c>
      <c r="M54" s="1">
        <v>8</v>
      </c>
      <c r="N54" s="10">
        <v>1</v>
      </c>
    </row>
    <row r="55" spans="1:14" x14ac:dyDescent="0.25">
      <c r="A55" s="7">
        <v>43519</v>
      </c>
      <c r="B55" s="1" t="s">
        <v>27</v>
      </c>
      <c r="C55" s="1" t="s">
        <v>8</v>
      </c>
      <c r="D55" s="1" t="s">
        <v>17</v>
      </c>
      <c r="E55" s="1" t="s">
        <v>87</v>
      </c>
      <c r="F55" s="1" t="s">
        <v>76</v>
      </c>
      <c r="G55" s="8">
        <v>1154209</v>
      </c>
      <c r="H55" s="8">
        <v>403973.14999999997</v>
      </c>
      <c r="I55" s="9">
        <v>0.35</v>
      </c>
      <c r="J55" s="1" t="s">
        <v>121</v>
      </c>
      <c r="K55" s="1">
        <v>2</v>
      </c>
      <c r="L55" s="1">
        <v>2019</v>
      </c>
      <c r="M55" s="1">
        <v>8</v>
      </c>
      <c r="N55" s="10">
        <v>1</v>
      </c>
    </row>
    <row r="56" spans="1:14" x14ac:dyDescent="0.25">
      <c r="A56" s="7">
        <v>43520</v>
      </c>
      <c r="B56" s="1" t="s">
        <v>51</v>
      </c>
      <c r="C56" s="1" t="s">
        <v>8</v>
      </c>
      <c r="D56" s="1" t="s">
        <v>17</v>
      </c>
      <c r="E56" s="1" t="s">
        <v>87</v>
      </c>
      <c r="F56" s="1" t="s">
        <v>65</v>
      </c>
      <c r="G56" s="8">
        <v>1373604</v>
      </c>
      <c r="H56" s="8">
        <v>315928.92000000004</v>
      </c>
      <c r="I56" s="9">
        <v>0.23</v>
      </c>
      <c r="J56" s="1" t="s">
        <v>121</v>
      </c>
      <c r="K56" s="1">
        <v>2</v>
      </c>
      <c r="L56" s="1">
        <v>2019</v>
      </c>
      <c r="M56" s="1">
        <v>8</v>
      </c>
      <c r="N56" s="10">
        <v>1</v>
      </c>
    </row>
    <row r="57" spans="1:14" x14ac:dyDescent="0.25">
      <c r="A57" s="7">
        <v>43521</v>
      </c>
      <c r="B57" s="1" t="s">
        <v>56</v>
      </c>
      <c r="C57" s="1" t="s">
        <v>18</v>
      </c>
      <c r="D57" s="1" t="s">
        <v>7</v>
      </c>
      <c r="E57" s="1" t="s">
        <v>87</v>
      </c>
      <c r="F57" s="1" t="s">
        <v>70</v>
      </c>
      <c r="G57" s="8">
        <v>229341</v>
      </c>
      <c r="H57" s="8">
        <v>121550.73000000001</v>
      </c>
      <c r="I57" s="9">
        <v>0.53</v>
      </c>
      <c r="J57" s="1" t="s">
        <v>121</v>
      </c>
      <c r="K57" s="1">
        <v>2</v>
      </c>
      <c r="L57" s="1">
        <v>2019</v>
      </c>
      <c r="M57" s="1">
        <v>9</v>
      </c>
      <c r="N57" s="10">
        <v>1</v>
      </c>
    </row>
    <row r="58" spans="1:14" x14ac:dyDescent="0.25">
      <c r="A58" s="7">
        <v>43522</v>
      </c>
      <c r="B58" s="1" t="s">
        <v>12</v>
      </c>
      <c r="C58" s="1" t="s">
        <v>8</v>
      </c>
      <c r="D58" s="1" t="s">
        <v>7</v>
      </c>
      <c r="E58" s="1" t="s">
        <v>87</v>
      </c>
      <c r="F58" s="1" t="s">
        <v>77</v>
      </c>
      <c r="G58" s="8">
        <v>1750588</v>
      </c>
      <c r="H58" s="8">
        <v>735246.96</v>
      </c>
      <c r="I58" s="9">
        <v>0.42</v>
      </c>
      <c r="J58" s="1" t="s">
        <v>121</v>
      </c>
      <c r="K58" s="1">
        <v>2</v>
      </c>
      <c r="L58" s="1">
        <v>2019</v>
      </c>
      <c r="M58" s="1">
        <v>9</v>
      </c>
      <c r="N58" s="10">
        <v>1</v>
      </c>
    </row>
    <row r="59" spans="1:14" x14ac:dyDescent="0.25">
      <c r="A59" s="7">
        <v>43523</v>
      </c>
      <c r="B59" s="1" t="s">
        <v>39</v>
      </c>
      <c r="C59" s="1" t="s">
        <v>8</v>
      </c>
      <c r="D59" s="1" t="s">
        <v>7</v>
      </c>
      <c r="E59" s="1" t="s">
        <v>9</v>
      </c>
      <c r="F59" s="1" t="s">
        <v>81</v>
      </c>
      <c r="G59" s="8">
        <v>606353</v>
      </c>
      <c r="H59" s="8">
        <v>363811.8</v>
      </c>
      <c r="I59" s="9">
        <v>0.6</v>
      </c>
      <c r="J59" s="1" t="s">
        <v>121</v>
      </c>
      <c r="K59" s="1">
        <v>2</v>
      </c>
      <c r="L59" s="1">
        <v>2019</v>
      </c>
      <c r="M59" s="1">
        <v>9</v>
      </c>
      <c r="N59" s="10">
        <v>1</v>
      </c>
    </row>
    <row r="60" spans="1:14" x14ac:dyDescent="0.25">
      <c r="A60" s="7">
        <v>43524</v>
      </c>
      <c r="B60" s="1" t="s">
        <v>54</v>
      </c>
      <c r="C60" s="1" t="s">
        <v>18</v>
      </c>
      <c r="D60" s="1" t="s">
        <v>17</v>
      </c>
      <c r="E60" s="1" t="s">
        <v>87</v>
      </c>
      <c r="F60" s="1" t="s">
        <v>68</v>
      </c>
      <c r="G60" s="8">
        <v>231613</v>
      </c>
      <c r="H60" s="8">
        <v>62535.51</v>
      </c>
      <c r="I60" s="9">
        <v>0.27</v>
      </c>
      <c r="J60" s="1" t="s">
        <v>121</v>
      </c>
      <c r="K60" s="1">
        <v>2</v>
      </c>
      <c r="L60" s="1">
        <v>2019</v>
      </c>
      <c r="M60" s="1">
        <v>9</v>
      </c>
      <c r="N60" s="10">
        <v>1</v>
      </c>
    </row>
    <row r="61" spans="1:14" x14ac:dyDescent="0.25">
      <c r="A61" s="7">
        <v>43525</v>
      </c>
      <c r="B61" s="1" t="s">
        <v>60</v>
      </c>
      <c r="C61" s="1" t="s">
        <v>14</v>
      </c>
      <c r="D61" s="1" t="s">
        <v>11</v>
      </c>
      <c r="E61" s="1" t="s">
        <v>87</v>
      </c>
      <c r="F61" s="1" t="s">
        <v>76</v>
      </c>
      <c r="G61" s="8">
        <v>476752</v>
      </c>
      <c r="H61" s="8">
        <v>104885.44</v>
      </c>
      <c r="I61" s="9">
        <v>0.22</v>
      </c>
      <c r="J61" s="1" t="s">
        <v>122</v>
      </c>
      <c r="K61" s="1">
        <v>3</v>
      </c>
      <c r="L61" s="1">
        <v>2019</v>
      </c>
      <c r="M61" s="1">
        <v>9</v>
      </c>
      <c r="N61" s="10">
        <v>1</v>
      </c>
    </row>
    <row r="62" spans="1:14" x14ac:dyDescent="0.25">
      <c r="A62" s="7">
        <v>43526</v>
      </c>
      <c r="B62" s="1" t="s">
        <v>51</v>
      </c>
      <c r="C62" s="1" t="s">
        <v>8</v>
      </c>
      <c r="D62" s="1" t="s">
        <v>7</v>
      </c>
      <c r="E62" s="1" t="s">
        <v>9</v>
      </c>
      <c r="F62" s="1" t="s">
        <v>65</v>
      </c>
      <c r="G62" s="8">
        <v>963341</v>
      </c>
      <c r="H62" s="8">
        <v>539470.96000000008</v>
      </c>
      <c r="I62" s="9">
        <v>0.56000000000000005</v>
      </c>
      <c r="J62" s="1" t="s">
        <v>122</v>
      </c>
      <c r="K62" s="1">
        <v>3</v>
      </c>
      <c r="L62" s="1">
        <v>2019</v>
      </c>
      <c r="M62" s="1">
        <v>9</v>
      </c>
      <c r="N62" s="10">
        <v>1</v>
      </c>
    </row>
    <row r="63" spans="1:14" x14ac:dyDescent="0.25">
      <c r="A63" s="7">
        <v>43527</v>
      </c>
      <c r="B63" s="1" t="s">
        <v>57</v>
      </c>
      <c r="C63" s="1" t="s">
        <v>18</v>
      </c>
      <c r="D63" s="1" t="s">
        <v>7</v>
      </c>
      <c r="E63" s="1" t="s">
        <v>9</v>
      </c>
      <c r="F63" s="1" t="s">
        <v>67</v>
      </c>
      <c r="G63" s="8">
        <v>111318</v>
      </c>
      <c r="H63" s="8">
        <v>51206.28</v>
      </c>
      <c r="I63" s="9">
        <v>0.46</v>
      </c>
      <c r="J63" s="1" t="s">
        <v>122</v>
      </c>
      <c r="K63" s="1">
        <v>3</v>
      </c>
      <c r="L63" s="1">
        <v>2019</v>
      </c>
      <c r="M63" s="1">
        <v>9</v>
      </c>
      <c r="N63" s="10">
        <v>1</v>
      </c>
    </row>
    <row r="64" spans="1:14" x14ac:dyDescent="0.25">
      <c r="A64" s="7">
        <v>43528</v>
      </c>
      <c r="B64" s="1" t="s">
        <v>6</v>
      </c>
      <c r="C64" s="1" t="s">
        <v>8</v>
      </c>
      <c r="D64" s="1" t="s">
        <v>11</v>
      </c>
      <c r="E64" s="1" t="s">
        <v>87</v>
      </c>
      <c r="F64" s="1" t="s">
        <v>77</v>
      </c>
      <c r="G64" s="8">
        <v>1031368</v>
      </c>
      <c r="H64" s="8">
        <v>154705.19999999998</v>
      </c>
      <c r="I64" s="9">
        <v>0.15</v>
      </c>
      <c r="J64" s="1" t="s">
        <v>122</v>
      </c>
      <c r="K64" s="1">
        <v>3</v>
      </c>
      <c r="L64" s="1">
        <v>2019</v>
      </c>
      <c r="M64" s="1">
        <v>10</v>
      </c>
      <c r="N64" s="10">
        <v>1</v>
      </c>
    </row>
    <row r="65" spans="1:14" x14ac:dyDescent="0.25">
      <c r="A65" s="7">
        <v>43529</v>
      </c>
      <c r="B65" s="1" t="s">
        <v>35</v>
      </c>
      <c r="C65" s="1" t="s">
        <v>14</v>
      </c>
      <c r="D65" s="1" t="s">
        <v>17</v>
      </c>
      <c r="E65" s="1" t="s">
        <v>87</v>
      </c>
      <c r="F65" s="1" t="s">
        <v>71</v>
      </c>
      <c r="G65" s="8">
        <v>274117</v>
      </c>
      <c r="H65" s="8">
        <v>90458.61</v>
      </c>
      <c r="I65" s="9">
        <v>0.33</v>
      </c>
      <c r="J65" s="1" t="s">
        <v>122</v>
      </c>
      <c r="K65" s="1">
        <v>3</v>
      </c>
      <c r="L65" s="1">
        <v>2019</v>
      </c>
      <c r="M65" s="1">
        <v>10</v>
      </c>
      <c r="N65" s="10">
        <v>1</v>
      </c>
    </row>
    <row r="66" spans="1:14" x14ac:dyDescent="0.25">
      <c r="A66" s="7">
        <v>43530</v>
      </c>
      <c r="B66" s="1" t="s">
        <v>60</v>
      </c>
      <c r="C66" s="1" t="s">
        <v>14</v>
      </c>
      <c r="D66" s="1" t="s">
        <v>7</v>
      </c>
      <c r="E66" s="1" t="s">
        <v>87</v>
      </c>
      <c r="F66" s="1" t="s">
        <v>76</v>
      </c>
      <c r="G66" s="8">
        <v>353356</v>
      </c>
      <c r="H66" s="8">
        <v>130741.72</v>
      </c>
      <c r="I66" s="9">
        <v>0.37</v>
      </c>
      <c r="J66" s="1" t="s">
        <v>122</v>
      </c>
      <c r="K66" s="1">
        <v>3</v>
      </c>
      <c r="L66" s="1">
        <v>2019</v>
      </c>
      <c r="M66" s="1">
        <v>10</v>
      </c>
      <c r="N66" s="10">
        <v>1</v>
      </c>
    </row>
    <row r="67" spans="1:14" x14ac:dyDescent="0.25">
      <c r="A67" s="7">
        <v>43531</v>
      </c>
      <c r="B67" s="1" t="s">
        <v>54</v>
      </c>
      <c r="C67" s="1" t="s">
        <v>18</v>
      </c>
      <c r="D67" s="1" t="s">
        <v>17</v>
      </c>
      <c r="E67" s="1" t="s">
        <v>87</v>
      </c>
      <c r="F67" s="1" t="s">
        <v>68</v>
      </c>
      <c r="G67" s="8">
        <v>89797</v>
      </c>
      <c r="H67" s="8">
        <v>23347.22</v>
      </c>
      <c r="I67" s="9">
        <v>0.26</v>
      </c>
      <c r="J67" s="1" t="s">
        <v>122</v>
      </c>
      <c r="K67" s="1">
        <v>3</v>
      </c>
      <c r="L67" s="1">
        <v>2019</v>
      </c>
      <c r="M67" s="1">
        <v>10</v>
      </c>
      <c r="N67" s="10">
        <v>1</v>
      </c>
    </row>
    <row r="68" spans="1:14" x14ac:dyDescent="0.25">
      <c r="A68" s="7">
        <v>43532</v>
      </c>
      <c r="B68" s="1" t="s">
        <v>25</v>
      </c>
      <c r="C68" s="1" t="s">
        <v>8</v>
      </c>
      <c r="D68" s="1" t="s">
        <v>7</v>
      </c>
      <c r="E68" s="1" t="s">
        <v>87</v>
      </c>
      <c r="F68" s="1" t="s">
        <v>74</v>
      </c>
      <c r="G68" s="8">
        <v>1618839</v>
      </c>
      <c r="H68" s="8">
        <v>696100.77</v>
      </c>
      <c r="I68" s="9">
        <v>0.43</v>
      </c>
      <c r="J68" s="1" t="s">
        <v>122</v>
      </c>
      <c r="K68" s="1">
        <v>3</v>
      </c>
      <c r="L68" s="1">
        <v>2019</v>
      </c>
      <c r="M68" s="1">
        <v>10</v>
      </c>
      <c r="N68" s="10">
        <v>1</v>
      </c>
    </row>
    <row r="69" spans="1:14" x14ac:dyDescent="0.25">
      <c r="A69" s="7">
        <v>43533</v>
      </c>
      <c r="B69" s="1" t="s">
        <v>47</v>
      </c>
      <c r="C69" s="1" t="s">
        <v>14</v>
      </c>
      <c r="D69" s="1" t="s">
        <v>17</v>
      </c>
      <c r="E69" s="1" t="s">
        <v>87</v>
      </c>
      <c r="F69" s="1" t="s">
        <v>81</v>
      </c>
      <c r="G69" s="8">
        <v>359355</v>
      </c>
      <c r="H69" s="8">
        <v>107806.5</v>
      </c>
      <c r="I69" s="9">
        <v>0.3</v>
      </c>
      <c r="J69" s="1" t="s">
        <v>122</v>
      </c>
      <c r="K69" s="1">
        <v>3</v>
      </c>
      <c r="L69" s="1">
        <v>2019</v>
      </c>
      <c r="M69" s="1">
        <v>10</v>
      </c>
      <c r="N69" s="10">
        <v>1</v>
      </c>
    </row>
    <row r="70" spans="1:14" x14ac:dyDescent="0.25">
      <c r="A70" s="7">
        <v>43534</v>
      </c>
      <c r="B70" s="1" t="s">
        <v>13</v>
      </c>
      <c r="C70" s="1" t="s">
        <v>14</v>
      </c>
      <c r="D70" s="1" t="s">
        <v>7</v>
      </c>
      <c r="E70" s="1" t="s">
        <v>87</v>
      </c>
      <c r="F70" s="1" t="s">
        <v>73</v>
      </c>
      <c r="G70" s="8">
        <v>369082</v>
      </c>
      <c r="H70" s="8">
        <v>217758.37999999998</v>
      </c>
      <c r="I70" s="9">
        <v>0.59</v>
      </c>
      <c r="J70" s="1" t="s">
        <v>122</v>
      </c>
      <c r="K70" s="1">
        <v>3</v>
      </c>
      <c r="L70" s="1">
        <v>2019</v>
      </c>
      <c r="M70" s="1">
        <v>10</v>
      </c>
      <c r="N70" s="10">
        <v>1</v>
      </c>
    </row>
    <row r="71" spans="1:14" x14ac:dyDescent="0.25">
      <c r="A71" s="7">
        <v>43535</v>
      </c>
      <c r="B71" s="1" t="s">
        <v>45</v>
      </c>
      <c r="C71" s="1" t="s">
        <v>18</v>
      </c>
      <c r="D71" s="1" t="s">
        <v>7</v>
      </c>
      <c r="E71" s="1" t="s">
        <v>87</v>
      </c>
      <c r="F71" s="1" t="s">
        <v>79</v>
      </c>
      <c r="G71" s="8">
        <v>179969</v>
      </c>
      <c r="H71" s="8">
        <v>98982.950000000012</v>
      </c>
      <c r="I71" s="9">
        <v>0.55000000000000004</v>
      </c>
      <c r="J71" s="1" t="s">
        <v>122</v>
      </c>
      <c r="K71" s="1">
        <v>3</v>
      </c>
      <c r="L71" s="1">
        <v>2019</v>
      </c>
      <c r="M71" s="1">
        <v>11</v>
      </c>
      <c r="N71" s="10">
        <v>1</v>
      </c>
    </row>
    <row r="72" spans="1:14" x14ac:dyDescent="0.25">
      <c r="A72" s="7">
        <v>43536</v>
      </c>
      <c r="B72" s="1" t="s">
        <v>26</v>
      </c>
      <c r="C72" s="1" t="s">
        <v>8</v>
      </c>
      <c r="D72" s="1" t="s">
        <v>7</v>
      </c>
      <c r="E72" s="1" t="s">
        <v>87</v>
      </c>
      <c r="F72" s="1" t="s">
        <v>75</v>
      </c>
      <c r="G72" s="8">
        <v>968583</v>
      </c>
      <c r="H72" s="8">
        <v>455234.00999999995</v>
      </c>
      <c r="I72" s="9">
        <v>0.47</v>
      </c>
      <c r="J72" s="1" t="s">
        <v>122</v>
      </c>
      <c r="K72" s="1">
        <v>3</v>
      </c>
      <c r="L72" s="1">
        <v>2019</v>
      </c>
      <c r="M72" s="1">
        <v>11</v>
      </c>
      <c r="N72" s="10">
        <v>1</v>
      </c>
    </row>
    <row r="73" spans="1:14" x14ac:dyDescent="0.25">
      <c r="A73" s="7">
        <v>43537</v>
      </c>
      <c r="B73" s="1" t="s">
        <v>44</v>
      </c>
      <c r="C73" s="1" t="s">
        <v>8</v>
      </c>
      <c r="D73" s="1" t="s">
        <v>17</v>
      </c>
      <c r="E73" s="1" t="s">
        <v>9</v>
      </c>
      <c r="F73" s="1" t="s">
        <v>78</v>
      </c>
      <c r="G73" s="8">
        <v>573805</v>
      </c>
      <c r="H73" s="8">
        <v>212307.85</v>
      </c>
      <c r="I73" s="9">
        <v>0.37</v>
      </c>
      <c r="J73" s="1" t="s">
        <v>122</v>
      </c>
      <c r="K73" s="1">
        <v>3</v>
      </c>
      <c r="L73" s="1">
        <v>2019</v>
      </c>
      <c r="M73" s="1">
        <v>11</v>
      </c>
      <c r="N73" s="10">
        <v>1</v>
      </c>
    </row>
    <row r="74" spans="1:14" x14ac:dyDescent="0.25">
      <c r="A74" s="7">
        <v>43538</v>
      </c>
      <c r="B74" s="1" t="s">
        <v>26</v>
      </c>
      <c r="C74" s="1" t="s">
        <v>8</v>
      </c>
      <c r="D74" s="1" t="s">
        <v>11</v>
      </c>
      <c r="E74" s="1" t="s">
        <v>88</v>
      </c>
      <c r="F74" s="1" t="s">
        <v>75</v>
      </c>
      <c r="G74" s="8">
        <v>1200217</v>
      </c>
      <c r="H74" s="8">
        <v>384069.44</v>
      </c>
      <c r="I74" s="9">
        <v>0.32</v>
      </c>
      <c r="J74" s="1" t="s">
        <v>122</v>
      </c>
      <c r="K74" s="1">
        <v>3</v>
      </c>
      <c r="L74" s="1">
        <v>2019</v>
      </c>
      <c r="M74" s="1">
        <v>11</v>
      </c>
      <c r="N74" s="10">
        <v>1</v>
      </c>
    </row>
    <row r="75" spans="1:14" x14ac:dyDescent="0.25">
      <c r="A75" s="7">
        <v>43539</v>
      </c>
      <c r="B75" s="1" t="s">
        <v>54</v>
      </c>
      <c r="C75" s="1" t="s">
        <v>18</v>
      </c>
      <c r="D75" s="1" t="s">
        <v>7</v>
      </c>
      <c r="E75" s="1" t="s">
        <v>87</v>
      </c>
      <c r="F75" s="1" t="s">
        <v>68</v>
      </c>
      <c r="G75" s="8">
        <v>165201</v>
      </c>
      <c r="H75" s="8">
        <v>97468.59</v>
      </c>
      <c r="I75" s="9">
        <v>0.59</v>
      </c>
      <c r="J75" s="1" t="s">
        <v>122</v>
      </c>
      <c r="K75" s="1">
        <v>3</v>
      </c>
      <c r="L75" s="1">
        <v>2019</v>
      </c>
      <c r="M75" s="1">
        <v>11</v>
      </c>
      <c r="N75" s="10">
        <v>1</v>
      </c>
    </row>
    <row r="76" spans="1:14" x14ac:dyDescent="0.25">
      <c r="A76" s="7">
        <v>43540</v>
      </c>
      <c r="B76" s="1" t="s">
        <v>56</v>
      </c>
      <c r="C76" s="1" t="s">
        <v>18</v>
      </c>
      <c r="D76" s="1" t="s">
        <v>7</v>
      </c>
      <c r="E76" s="1" t="s">
        <v>87</v>
      </c>
      <c r="F76" s="1" t="s">
        <v>70</v>
      </c>
      <c r="G76" s="8">
        <v>183725</v>
      </c>
      <c r="H76" s="8">
        <v>119421.25</v>
      </c>
      <c r="I76" s="9">
        <v>0.65</v>
      </c>
      <c r="J76" s="1" t="s">
        <v>122</v>
      </c>
      <c r="K76" s="1">
        <v>3</v>
      </c>
      <c r="L76" s="1">
        <v>2019</v>
      </c>
      <c r="M76" s="1">
        <v>11</v>
      </c>
      <c r="N76" s="10">
        <v>1</v>
      </c>
    </row>
    <row r="77" spans="1:14" x14ac:dyDescent="0.25">
      <c r="A77" s="7">
        <v>43541</v>
      </c>
      <c r="B77" s="1" t="s">
        <v>34</v>
      </c>
      <c r="C77" s="1" t="s">
        <v>14</v>
      </c>
      <c r="D77" s="1" t="s">
        <v>11</v>
      </c>
      <c r="E77" s="1" t="s">
        <v>9</v>
      </c>
      <c r="F77" s="1" t="s">
        <v>65</v>
      </c>
      <c r="G77" s="8">
        <v>364109</v>
      </c>
      <c r="H77" s="8">
        <v>91027.25</v>
      </c>
      <c r="I77" s="9">
        <v>0.25</v>
      </c>
      <c r="J77" s="1" t="s">
        <v>122</v>
      </c>
      <c r="K77" s="1">
        <v>3</v>
      </c>
      <c r="L77" s="1">
        <v>2019</v>
      </c>
      <c r="M77" s="1">
        <v>11</v>
      </c>
      <c r="N77" s="10">
        <v>1</v>
      </c>
    </row>
    <row r="78" spans="1:14" x14ac:dyDescent="0.25">
      <c r="A78" s="7">
        <v>43542</v>
      </c>
      <c r="B78" s="1" t="s">
        <v>41</v>
      </c>
      <c r="C78" s="1" t="s">
        <v>14</v>
      </c>
      <c r="D78" s="1" t="s">
        <v>7</v>
      </c>
      <c r="E78" s="1" t="s">
        <v>87</v>
      </c>
      <c r="F78" s="1" t="s">
        <v>83</v>
      </c>
      <c r="G78" s="8">
        <v>359276</v>
      </c>
      <c r="H78" s="8">
        <v>229936.64000000001</v>
      </c>
      <c r="I78" s="9">
        <v>0.64</v>
      </c>
      <c r="J78" s="1" t="s">
        <v>122</v>
      </c>
      <c r="K78" s="1">
        <v>3</v>
      </c>
      <c r="L78" s="1">
        <v>2019</v>
      </c>
      <c r="M78" s="1">
        <v>12</v>
      </c>
      <c r="N78" s="10">
        <v>1</v>
      </c>
    </row>
    <row r="79" spans="1:14" x14ac:dyDescent="0.25">
      <c r="A79" s="7">
        <v>43543</v>
      </c>
      <c r="B79" s="1" t="s">
        <v>53</v>
      </c>
      <c r="C79" s="1" t="s">
        <v>14</v>
      </c>
      <c r="D79" s="1" t="s">
        <v>7</v>
      </c>
      <c r="E79" s="1" t="s">
        <v>9</v>
      </c>
      <c r="F79" s="1" t="s">
        <v>67</v>
      </c>
      <c r="G79" s="8">
        <v>466185</v>
      </c>
      <c r="H79" s="8">
        <v>289034.7</v>
      </c>
      <c r="I79" s="9">
        <v>0.62</v>
      </c>
      <c r="J79" s="1" t="s">
        <v>122</v>
      </c>
      <c r="K79" s="1">
        <v>3</v>
      </c>
      <c r="L79" s="1">
        <v>2019</v>
      </c>
      <c r="M79" s="1">
        <v>12</v>
      </c>
      <c r="N79" s="10">
        <v>1</v>
      </c>
    </row>
    <row r="80" spans="1:14" x14ac:dyDescent="0.25">
      <c r="A80" s="7">
        <v>43544</v>
      </c>
      <c r="B80" s="1" t="s">
        <v>24</v>
      </c>
      <c r="C80" s="1" t="s">
        <v>14</v>
      </c>
      <c r="D80" s="1" t="s">
        <v>7</v>
      </c>
      <c r="E80" s="1" t="s">
        <v>9</v>
      </c>
      <c r="F80" s="1" t="s">
        <v>81</v>
      </c>
      <c r="G80" s="8">
        <v>453328</v>
      </c>
      <c r="H80" s="8">
        <v>253863.68000000002</v>
      </c>
      <c r="I80" s="9">
        <v>0.56000000000000005</v>
      </c>
      <c r="J80" s="1" t="s">
        <v>122</v>
      </c>
      <c r="K80" s="1">
        <v>3</v>
      </c>
      <c r="L80" s="1">
        <v>2019</v>
      </c>
      <c r="M80" s="1">
        <v>12</v>
      </c>
      <c r="N80" s="10">
        <v>1</v>
      </c>
    </row>
    <row r="81" spans="1:14" x14ac:dyDescent="0.25">
      <c r="A81" s="7">
        <v>43545</v>
      </c>
      <c r="B81" s="1" t="s">
        <v>52</v>
      </c>
      <c r="C81" s="1" t="s">
        <v>8</v>
      </c>
      <c r="D81" s="1" t="s">
        <v>17</v>
      </c>
      <c r="E81" s="1" t="s">
        <v>9</v>
      </c>
      <c r="F81" s="1" t="s">
        <v>66</v>
      </c>
      <c r="G81" s="8">
        <v>921389</v>
      </c>
      <c r="H81" s="8">
        <v>285630.59000000003</v>
      </c>
      <c r="I81" s="9">
        <v>0.31</v>
      </c>
      <c r="J81" s="1" t="s">
        <v>122</v>
      </c>
      <c r="K81" s="1">
        <v>3</v>
      </c>
      <c r="L81" s="1">
        <v>2019</v>
      </c>
      <c r="M81" s="1">
        <v>12</v>
      </c>
      <c r="N81" s="10">
        <v>1</v>
      </c>
    </row>
    <row r="82" spans="1:14" x14ac:dyDescent="0.25">
      <c r="A82" s="7">
        <v>43546</v>
      </c>
      <c r="B82" s="1" t="s">
        <v>57</v>
      </c>
      <c r="C82" s="1" t="s">
        <v>18</v>
      </c>
      <c r="D82" s="1" t="s">
        <v>17</v>
      </c>
      <c r="E82" s="1" t="s">
        <v>87</v>
      </c>
      <c r="F82" s="1" t="s">
        <v>67</v>
      </c>
      <c r="G82" s="8">
        <v>81388</v>
      </c>
      <c r="H82" s="8">
        <v>26858.04</v>
      </c>
      <c r="I82" s="9">
        <v>0.33</v>
      </c>
      <c r="J82" s="1" t="s">
        <v>122</v>
      </c>
      <c r="K82" s="1">
        <v>3</v>
      </c>
      <c r="L82" s="1">
        <v>2019</v>
      </c>
      <c r="M82" s="1">
        <v>12</v>
      </c>
      <c r="N82" s="10">
        <v>1</v>
      </c>
    </row>
    <row r="83" spans="1:14" x14ac:dyDescent="0.25">
      <c r="A83" s="7">
        <v>43547</v>
      </c>
      <c r="B83" s="1" t="s">
        <v>20</v>
      </c>
      <c r="C83" s="1" t="s">
        <v>8</v>
      </c>
      <c r="D83" s="1" t="s">
        <v>17</v>
      </c>
      <c r="E83" s="1" t="s">
        <v>87</v>
      </c>
      <c r="F83" s="1" t="s">
        <v>72</v>
      </c>
      <c r="G83" s="8">
        <v>1023218</v>
      </c>
      <c r="H83" s="8">
        <v>378590.66</v>
      </c>
      <c r="I83" s="9">
        <v>0.37</v>
      </c>
      <c r="J83" s="1" t="s">
        <v>122</v>
      </c>
      <c r="K83" s="1">
        <v>3</v>
      </c>
      <c r="L83" s="1">
        <v>2019</v>
      </c>
      <c r="M83" s="1">
        <v>12</v>
      </c>
      <c r="N83" s="10">
        <v>1</v>
      </c>
    </row>
    <row r="84" spans="1:14" x14ac:dyDescent="0.25">
      <c r="A84" s="7">
        <v>43548</v>
      </c>
      <c r="B84" s="1" t="s">
        <v>35</v>
      </c>
      <c r="C84" s="1" t="s">
        <v>14</v>
      </c>
      <c r="D84" s="1" t="s">
        <v>7</v>
      </c>
      <c r="E84" s="1" t="s">
        <v>87</v>
      </c>
      <c r="F84" s="1" t="s">
        <v>71</v>
      </c>
      <c r="G84" s="8">
        <v>349647</v>
      </c>
      <c r="H84" s="8">
        <v>139858.80000000002</v>
      </c>
      <c r="I84" s="9">
        <v>0.4</v>
      </c>
      <c r="J84" s="1" t="s">
        <v>122</v>
      </c>
      <c r="K84" s="1">
        <v>3</v>
      </c>
      <c r="L84" s="1">
        <v>2019</v>
      </c>
      <c r="M84" s="1">
        <v>12</v>
      </c>
      <c r="N84" s="10">
        <v>1</v>
      </c>
    </row>
    <row r="85" spans="1:14" x14ac:dyDescent="0.25">
      <c r="A85" s="7">
        <v>43549</v>
      </c>
      <c r="B85" s="1" t="s">
        <v>53</v>
      </c>
      <c r="C85" s="1" t="s">
        <v>14</v>
      </c>
      <c r="D85" s="1" t="s">
        <v>17</v>
      </c>
      <c r="E85" s="1" t="s">
        <v>87</v>
      </c>
      <c r="F85" s="1" t="s">
        <v>67</v>
      </c>
      <c r="G85" s="8">
        <v>412024</v>
      </c>
      <c r="H85" s="8">
        <v>115366.72000000002</v>
      </c>
      <c r="I85" s="9">
        <v>0.28000000000000003</v>
      </c>
      <c r="J85" s="1" t="s">
        <v>122</v>
      </c>
      <c r="K85" s="1">
        <v>3</v>
      </c>
      <c r="L85" s="1">
        <v>2019</v>
      </c>
      <c r="M85" s="1">
        <v>13</v>
      </c>
      <c r="N85" s="10">
        <v>1</v>
      </c>
    </row>
    <row r="86" spans="1:14" x14ac:dyDescent="0.25">
      <c r="A86" s="7">
        <v>43550</v>
      </c>
      <c r="B86" s="1" t="s">
        <v>52</v>
      </c>
      <c r="C86" s="1" t="s">
        <v>8</v>
      </c>
      <c r="D86" s="1" t="s">
        <v>17</v>
      </c>
      <c r="E86" s="1" t="s">
        <v>9</v>
      </c>
      <c r="F86" s="1" t="s">
        <v>66</v>
      </c>
      <c r="G86" s="8">
        <v>552828</v>
      </c>
      <c r="H86" s="8">
        <v>187961.52000000002</v>
      </c>
      <c r="I86" s="9">
        <v>0.34</v>
      </c>
      <c r="J86" s="1" t="s">
        <v>122</v>
      </c>
      <c r="K86" s="1">
        <v>3</v>
      </c>
      <c r="L86" s="1">
        <v>2019</v>
      </c>
      <c r="M86" s="1">
        <v>13</v>
      </c>
      <c r="N86" s="10">
        <v>1</v>
      </c>
    </row>
    <row r="87" spans="1:14" x14ac:dyDescent="0.25">
      <c r="A87" s="7">
        <v>43551</v>
      </c>
      <c r="B87" s="1" t="s">
        <v>21</v>
      </c>
      <c r="C87" s="1" t="s">
        <v>14</v>
      </c>
      <c r="D87" s="1" t="s">
        <v>7</v>
      </c>
      <c r="E87" s="1" t="s">
        <v>87</v>
      </c>
      <c r="F87" s="1" t="s">
        <v>73</v>
      </c>
      <c r="G87" s="8">
        <v>392626</v>
      </c>
      <c r="H87" s="8">
        <v>184534.22</v>
      </c>
      <c r="I87" s="9">
        <v>0.47</v>
      </c>
      <c r="J87" s="1" t="s">
        <v>122</v>
      </c>
      <c r="K87" s="1">
        <v>3</v>
      </c>
      <c r="L87" s="1">
        <v>2019</v>
      </c>
      <c r="M87" s="1">
        <v>13</v>
      </c>
      <c r="N87" s="10">
        <v>1</v>
      </c>
    </row>
    <row r="88" spans="1:14" x14ac:dyDescent="0.25">
      <c r="A88" s="7">
        <v>43552</v>
      </c>
      <c r="B88" s="1" t="s">
        <v>6</v>
      </c>
      <c r="C88" s="1" t="s">
        <v>8</v>
      </c>
      <c r="D88" s="1" t="s">
        <v>7</v>
      </c>
      <c r="E88" s="1" t="s">
        <v>88</v>
      </c>
      <c r="F88" s="1" t="s">
        <v>77</v>
      </c>
      <c r="G88" s="8">
        <v>1178878</v>
      </c>
      <c r="H88" s="8">
        <v>671960.46</v>
      </c>
      <c r="I88" s="9">
        <v>0.56999999999999995</v>
      </c>
      <c r="J88" s="1" t="s">
        <v>122</v>
      </c>
      <c r="K88" s="1">
        <v>3</v>
      </c>
      <c r="L88" s="1">
        <v>2019</v>
      </c>
      <c r="M88" s="1">
        <v>13</v>
      </c>
      <c r="N88" s="10">
        <v>1</v>
      </c>
    </row>
    <row r="89" spans="1:14" x14ac:dyDescent="0.25">
      <c r="A89" s="7">
        <v>43553</v>
      </c>
      <c r="B89" s="1" t="s">
        <v>44</v>
      </c>
      <c r="C89" s="1" t="s">
        <v>8</v>
      </c>
      <c r="D89" s="1" t="s">
        <v>11</v>
      </c>
      <c r="E89" s="1" t="s">
        <v>87</v>
      </c>
      <c r="F89" s="1" t="s">
        <v>78</v>
      </c>
      <c r="G89" s="8">
        <v>540719</v>
      </c>
      <c r="H89" s="8">
        <v>97329.42</v>
      </c>
      <c r="I89" s="9">
        <v>0.18</v>
      </c>
      <c r="J89" s="1" t="s">
        <v>122</v>
      </c>
      <c r="K89" s="1">
        <v>3</v>
      </c>
      <c r="L89" s="1">
        <v>2019</v>
      </c>
      <c r="M89" s="1">
        <v>13</v>
      </c>
      <c r="N89" s="10">
        <v>1</v>
      </c>
    </row>
    <row r="90" spans="1:14" x14ac:dyDescent="0.25">
      <c r="A90" s="7">
        <v>43554</v>
      </c>
      <c r="B90" s="1" t="s">
        <v>51</v>
      </c>
      <c r="C90" s="1" t="s">
        <v>8</v>
      </c>
      <c r="D90" s="1" t="s">
        <v>7</v>
      </c>
      <c r="E90" s="1" t="s">
        <v>9</v>
      </c>
      <c r="F90" s="1" t="s">
        <v>65</v>
      </c>
      <c r="G90" s="8">
        <v>921857</v>
      </c>
      <c r="H90" s="8">
        <v>571551.34</v>
      </c>
      <c r="I90" s="9">
        <v>0.62</v>
      </c>
      <c r="J90" s="1" t="s">
        <v>122</v>
      </c>
      <c r="K90" s="1">
        <v>3</v>
      </c>
      <c r="L90" s="1">
        <v>2019</v>
      </c>
      <c r="M90" s="1">
        <v>13</v>
      </c>
      <c r="N90" s="10">
        <v>1</v>
      </c>
    </row>
    <row r="91" spans="1:14" x14ac:dyDescent="0.25">
      <c r="A91" s="7">
        <v>43555</v>
      </c>
      <c r="B91" s="1" t="s">
        <v>32</v>
      </c>
      <c r="C91" s="1" t="s">
        <v>8</v>
      </c>
      <c r="D91" s="1" t="s">
        <v>7</v>
      </c>
      <c r="E91" s="1" t="s">
        <v>9</v>
      </c>
      <c r="F91" s="1" t="s">
        <v>71</v>
      </c>
      <c r="G91" s="8">
        <v>1746503</v>
      </c>
      <c r="H91" s="8">
        <v>838321.44</v>
      </c>
      <c r="I91" s="9">
        <v>0.48</v>
      </c>
      <c r="J91" s="1" t="s">
        <v>122</v>
      </c>
      <c r="K91" s="1">
        <v>3</v>
      </c>
      <c r="L91" s="1">
        <v>2019</v>
      </c>
      <c r="M91" s="1">
        <v>13</v>
      </c>
      <c r="N91" s="10">
        <v>1</v>
      </c>
    </row>
    <row r="92" spans="1:14" x14ac:dyDescent="0.25">
      <c r="A92" s="7">
        <v>43556</v>
      </c>
      <c r="B92" s="1" t="s">
        <v>58</v>
      </c>
      <c r="C92" s="1" t="s">
        <v>8</v>
      </c>
      <c r="D92" s="1" t="s">
        <v>17</v>
      </c>
      <c r="E92" s="1" t="s">
        <v>87</v>
      </c>
      <c r="F92" s="1" t="s">
        <v>74</v>
      </c>
      <c r="G92" s="8">
        <v>810273</v>
      </c>
      <c r="H92" s="8">
        <v>259287.36000000002</v>
      </c>
      <c r="I92" s="9">
        <v>0.32</v>
      </c>
      <c r="J92" s="1" t="s">
        <v>123</v>
      </c>
      <c r="K92" s="1">
        <v>4</v>
      </c>
      <c r="L92" s="1">
        <v>2019</v>
      </c>
      <c r="M92" s="1">
        <v>14</v>
      </c>
      <c r="N92" s="10">
        <v>2</v>
      </c>
    </row>
    <row r="93" spans="1:14" x14ac:dyDescent="0.25">
      <c r="A93" s="7">
        <v>43557</v>
      </c>
      <c r="B93" s="1" t="s">
        <v>29</v>
      </c>
      <c r="C93" s="1" t="s">
        <v>8</v>
      </c>
      <c r="D93" s="1" t="s">
        <v>7</v>
      </c>
      <c r="E93" s="1" t="s">
        <v>87</v>
      </c>
      <c r="F93" s="1" t="s">
        <v>67</v>
      </c>
      <c r="G93" s="8">
        <v>808813</v>
      </c>
      <c r="H93" s="8">
        <v>331613.32999999996</v>
      </c>
      <c r="I93" s="9">
        <v>0.41</v>
      </c>
      <c r="J93" s="1" t="s">
        <v>123</v>
      </c>
      <c r="K93" s="1">
        <v>4</v>
      </c>
      <c r="L93" s="1">
        <v>2019</v>
      </c>
      <c r="M93" s="1">
        <v>14</v>
      </c>
      <c r="N93" s="10">
        <v>2</v>
      </c>
    </row>
    <row r="94" spans="1:14" x14ac:dyDescent="0.25">
      <c r="A94" s="7">
        <v>43558</v>
      </c>
      <c r="B94" s="1" t="s">
        <v>21</v>
      </c>
      <c r="C94" s="1" t="s">
        <v>14</v>
      </c>
      <c r="D94" s="1" t="s">
        <v>11</v>
      </c>
      <c r="E94" s="1" t="s">
        <v>87</v>
      </c>
      <c r="F94" s="1" t="s">
        <v>73</v>
      </c>
      <c r="G94" s="8">
        <v>318663</v>
      </c>
      <c r="H94" s="8">
        <v>57359.34</v>
      </c>
      <c r="I94" s="9">
        <v>0.18</v>
      </c>
      <c r="J94" s="1" t="s">
        <v>123</v>
      </c>
      <c r="K94" s="1">
        <v>4</v>
      </c>
      <c r="L94" s="1">
        <v>2019</v>
      </c>
      <c r="M94" s="1">
        <v>14</v>
      </c>
      <c r="N94" s="10">
        <v>2</v>
      </c>
    </row>
    <row r="95" spans="1:14" x14ac:dyDescent="0.25">
      <c r="A95" s="7">
        <v>43559</v>
      </c>
      <c r="B95" s="1" t="s">
        <v>12</v>
      </c>
      <c r="C95" s="1" t="s">
        <v>8</v>
      </c>
      <c r="D95" s="1" t="s">
        <v>7</v>
      </c>
      <c r="E95" s="1" t="s">
        <v>87</v>
      </c>
      <c r="F95" s="1" t="s">
        <v>77</v>
      </c>
      <c r="G95" s="8">
        <v>1639509</v>
      </c>
      <c r="H95" s="8">
        <v>918125.04</v>
      </c>
      <c r="I95" s="9">
        <v>0.56000000000000005</v>
      </c>
      <c r="J95" s="1" t="s">
        <v>123</v>
      </c>
      <c r="K95" s="1">
        <v>4</v>
      </c>
      <c r="L95" s="1">
        <v>2019</v>
      </c>
      <c r="M95" s="1">
        <v>14</v>
      </c>
      <c r="N95" s="10">
        <v>2</v>
      </c>
    </row>
    <row r="96" spans="1:14" x14ac:dyDescent="0.25">
      <c r="A96" s="7">
        <v>43560</v>
      </c>
      <c r="B96" s="1" t="s">
        <v>30</v>
      </c>
      <c r="C96" s="1" t="s">
        <v>14</v>
      </c>
      <c r="D96" s="1" t="s">
        <v>17</v>
      </c>
      <c r="E96" s="1" t="s">
        <v>9</v>
      </c>
      <c r="F96" s="1" t="s">
        <v>77</v>
      </c>
      <c r="G96" s="8">
        <v>281718</v>
      </c>
      <c r="H96" s="8">
        <v>84515.4</v>
      </c>
      <c r="I96" s="9">
        <v>0.3</v>
      </c>
      <c r="J96" s="1" t="s">
        <v>123</v>
      </c>
      <c r="K96" s="1">
        <v>4</v>
      </c>
      <c r="L96" s="1">
        <v>2019</v>
      </c>
      <c r="M96" s="1">
        <v>14</v>
      </c>
      <c r="N96" s="10">
        <v>2</v>
      </c>
    </row>
    <row r="97" spans="1:14" x14ac:dyDescent="0.25">
      <c r="A97" s="7">
        <v>43561</v>
      </c>
      <c r="B97" s="1" t="s">
        <v>62</v>
      </c>
      <c r="C97" s="1" t="s">
        <v>8</v>
      </c>
      <c r="D97" s="1" t="s">
        <v>17</v>
      </c>
      <c r="E97" s="1" t="s">
        <v>9</v>
      </c>
      <c r="F97" s="1" t="s">
        <v>78</v>
      </c>
      <c r="G97" s="8">
        <v>1765590</v>
      </c>
      <c r="H97" s="8">
        <v>600300.60000000009</v>
      </c>
      <c r="I97" s="9">
        <v>0.34</v>
      </c>
      <c r="J97" s="1" t="s">
        <v>123</v>
      </c>
      <c r="K97" s="1">
        <v>4</v>
      </c>
      <c r="L97" s="1">
        <v>2019</v>
      </c>
      <c r="M97" s="1">
        <v>14</v>
      </c>
      <c r="N97" s="10">
        <v>2</v>
      </c>
    </row>
    <row r="98" spans="1:14" x14ac:dyDescent="0.25">
      <c r="A98" s="7">
        <v>43562</v>
      </c>
      <c r="B98" s="1" t="s">
        <v>22</v>
      </c>
      <c r="C98" s="1" t="s">
        <v>8</v>
      </c>
      <c r="D98" s="1" t="s">
        <v>17</v>
      </c>
      <c r="E98" s="1" t="s">
        <v>87</v>
      </c>
      <c r="F98" s="1" t="s">
        <v>74</v>
      </c>
      <c r="G98" s="8">
        <v>1560982</v>
      </c>
      <c r="H98" s="8">
        <v>405855.32</v>
      </c>
      <c r="I98" s="9">
        <v>0.26</v>
      </c>
      <c r="J98" s="1" t="s">
        <v>123</v>
      </c>
      <c r="K98" s="1">
        <v>4</v>
      </c>
      <c r="L98" s="1">
        <v>2019</v>
      </c>
      <c r="M98" s="1">
        <v>14</v>
      </c>
      <c r="N98" s="10">
        <v>2</v>
      </c>
    </row>
    <row r="99" spans="1:14" x14ac:dyDescent="0.25">
      <c r="A99" s="7">
        <v>43563</v>
      </c>
      <c r="B99" s="1" t="s">
        <v>34</v>
      </c>
      <c r="C99" s="1" t="s">
        <v>14</v>
      </c>
      <c r="D99" s="1" t="s">
        <v>7</v>
      </c>
      <c r="E99" s="1" t="s">
        <v>9</v>
      </c>
      <c r="F99" s="1" t="s">
        <v>65</v>
      </c>
      <c r="G99" s="8">
        <v>265060</v>
      </c>
      <c r="H99" s="8">
        <v>143132.40000000002</v>
      </c>
      <c r="I99" s="9">
        <v>0.54</v>
      </c>
      <c r="J99" s="1" t="s">
        <v>123</v>
      </c>
      <c r="K99" s="1">
        <v>4</v>
      </c>
      <c r="L99" s="1">
        <v>2019</v>
      </c>
      <c r="M99" s="1">
        <v>15</v>
      </c>
      <c r="N99" s="10">
        <v>2</v>
      </c>
    </row>
    <row r="100" spans="1:14" x14ac:dyDescent="0.25">
      <c r="A100" s="7">
        <v>43564</v>
      </c>
      <c r="B100" s="1" t="s">
        <v>6</v>
      </c>
      <c r="C100" s="1" t="s">
        <v>8</v>
      </c>
      <c r="D100" s="1" t="s">
        <v>7</v>
      </c>
      <c r="E100" s="1" t="s">
        <v>87</v>
      </c>
      <c r="F100" s="1" t="s">
        <v>77</v>
      </c>
      <c r="G100" s="8">
        <v>1308848</v>
      </c>
      <c r="H100" s="8">
        <v>471185.27999999997</v>
      </c>
      <c r="I100" s="9">
        <v>0.36</v>
      </c>
      <c r="J100" s="1" t="s">
        <v>123</v>
      </c>
      <c r="K100" s="1">
        <v>4</v>
      </c>
      <c r="L100" s="1">
        <v>2019</v>
      </c>
      <c r="M100" s="1">
        <v>15</v>
      </c>
      <c r="N100" s="10">
        <v>2</v>
      </c>
    </row>
    <row r="101" spans="1:14" x14ac:dyDescent="0.25">
      <c r="A101" s="7">
        <v>43565</v>
      </c>
      <c r="B101" s="1" t="s">
        <v>55</v>
      </c>
      <c r="C101" s="1" t="s">
        <v>14</v>
      </c>
      <c r="D101" s="1" t="s">
        <v>7</v>
      </c>
      <c r="E101" s="1" t="s">
        <v>87</v>
      </c>
      <c r="F101" s="1" t="s">
        <v>69</v>
      </c>
      <c r="G101" s="8">
        <v>251438</v>
      </c>
      <c r="H101" s="8">
        <v>160920.32000000001</v>
      </c>
      <c r="I101" s="9">
        <v>0.64</v>
      </c>
      <c r="J101" s="1" t="s">
        <v>123</v>
      </c>
      <c r="K101" s="1">
        <v>4</v>
      </c>
      <c r="L101" s="1">
        <v>2019</v>
      </c>
      <c r="M101" s="1">
        <v>15</v>
      </c>
      <c r="N101" s="10">
        <v>2</v>
      </c>
    </row>
    <row r="102" spans="1:14" x14ac:dyDescent="0.25">
      <c r="A102" s="7">
        <v>43566</v>
      </c>
      <c r="B102" s="1" t="s">
        <v>48</v>
      </c>
      <c r="C102" s="1" t="s">
        <v>8</v>
      </c>
      <c r="D102" s="1" t="s">
        <v>17</v>
      </c>
      <c r="E102" s="1" t="s">
        <v>87</v>
      </c>
      <c r="F102" s="1" t="s">
        <v>65</v>
      </c>
      <c r="G102" s="8">
        <v>875394</v>
      </c>
      <c r="H102" s="8">
        <v>350157.60000000003</v>
      </c>
      <c r="I102" s="9">
        <v>0.4</v>
      </c>
      <c r="J102" s="1" t="s">
        <v>123</v>
      </c>
      <c r="K102" s="1">
        <v>4</v>
      </c>
      <c r="L102" s="1">
        <v>2019</v>
      </c>
      <c r="M102" s="1">
        <v>15</v>
      </c>
      <c r="N102" s="10">
        <v>2</v>
      </c>
    </row>
    <row r="103" spans="1:14" x14ac:dyDescent="0.25">
      <c r="A103" s="7">
        <v>43567</v>
      </c>
      <c r="B103" s="1" t="s">
        <v>49</v>
      </c>
      <c r="C103" s="1" t="s">
        <v>8</v>
      </c>
      <c r="D103" s="1" t="s">
        <v>7</v>
      </c>
      <c r="E103" s="1" t="s">
        <v>87</v>
      </c>
      <c r="F103" s="1" t="s">
        <v>66</v>
      </c>
      <c r="G103" s="8">
        <v>662547</v>
      </c>
      <c r="H103" s="8">
        <v>364400.85000000003</v>
      </c>
      <c r="I103" s="9">
        <v>0.55000000000000004</v>
      </c>
      <c r="J103" s="1" t="s">
        <v>123</v>
      </c>
      <c r="K103" s="1">
        <v>4</v>
      </c>
      <c r="L103" s="1">
        <v>2019</v>
      </c>
      <c r="M103" s="1">
        <v>15</v>
      </c>
      <c r="N103" s="10">
        <v>2</v>
      </c>
    </row>
    <row r="104" spans="1:14" x14ac:dyDescent="0.25">
      <c r="A104" s="7">
        <v>43568</v>
      </c>
      <c r="B104" s="1" t="s">
        <v>42</v>
      </c>
      <c r="C104" s="1" t="s">
        <v>8</v>
      </c>
      <c r="D104" s="1" t="s">
        <v>7</v>
      </c>
      <c r="E104" s="1" t="s">
        <v>87</v>
      </c>
      <c r="F104" s="1" t="s">
        <v>84</v>
      </c>
      <c r="G104" s="8">
        <v>526729</v>
      </c>
      <c r="H104" s="8">
        <v>226493.47</v>
      </c>
      <c r="I104" s="9">
        <v>0.43</v>
      </c>
      <c r="J104" s="1" t="s">
        <v>123</v>
      </c>
      <c r="K104" s="1">
        <v>4</v>
      </c>
      <c r="L104" s="1">
        <v>2019</v>
      </c>
      <c r="M104" s="1">
        <v>15</v>
      </c>
      <c r="N104" s="10">
        <v>2</v>
      </c>
    </row>
    <row r="105" spans="1:14" x14ac:dyDescent="0.25">
      <c r="A105" s="7">
        <v>43569</v>
      </c>
      <c r="B105" s="1" t="s">
        <v>22</v>
      </c>
      <c r="C105" s="1" t="s">
        <v>8</v>
      </c>
      <c r="D105" s="1" t="s">
        <v>7</v>
      </c>
      <c r="E105" s="1" t="s">
        <v>9</v>
      </c>
      <c r="F105" s="1" t="s">
        <v>74</v>
      </c>
      <c r="G105" s="8">
        <v>1176497</v>
      </c>
      <c r="H105" s="8">
        <v>729428.14</v>
      </c>
      <c r="I105" s="9">
        <v>0.62</v>
      </c>
      <c r="J105" s="1" t="s">
        <v>123</v>
      </c>
      <c r="K105" s="1">
        <v>4</v>
      </c>
      <c r="L105" s="1">
        <v>2019</v>
      </c>
      <c r="M105" s="1">
        <v>15</v>
      </c>
      <c r="N105" s="10">
        <v>2</v>
      </c>
    </row>
    <row r="106" spans="1:14" x14ac:dyDescent="0.25">
      <c r="A106" s="7">
        <v>43570</v>
      </c>
      <c r="B106" s="1" t="s">
        <v>43</v>
      </c>
      <c r="C106" s="1" t="s">
        <v>8</v>
      </c>
      <c r="D106" s="1" t="s">
        <v>17</v>
      </c>
      <c r="E106" s="1" t="s">
        <v>87</v>
      </c>
      <c r="F106" s="1" t="s">
        <v>79</v>
      </c>
      <c r="G106" s="8">
        <v>1470614</v>
      </c>
      <c r="H106" s="8">
        <v>573539.46</v>
      </c>
      <c r="I106" s="9">
        <v>0.39</v>
      </c>
      <c r="J106" s="1" t="s">
        <v>123</v>
      </c>
      <c r="K106" s="1">
        <v>4</v>
      </c>
      <c r="L106" s="1">
        <v>2019</v>
      </c>
      <c r="M106" s="1">
        <v>16</v>
      </c>
      <c r="N106" s="10">
        <v>2</v>
      </c>
    </row>
    <row r="107" spans="1:14" x14ac:dyDescent="0.25">
      <c r="A107" s="7">
        <v>43571</v>
      </c>
      <c r="B107" s="1" t="s">
        <v>43</v>
      </c>
      <c r="C107" s="1" t="s">
        <v>8</v>
      </c>
      <c r="D107" s="1" t="s">
        <v>7</v>
      </c>
      <c r="E107" s="1" t="s">
        <v>87</v>
      </c>
      <c r="F107" s="1" t="s">
        <v>79</v>
      </c>
      <c r="G107" s="8">
        <v>586354</v>
      </c>
      <c r="H107" s="8">
        <v>310767.62</v>
      </c>
      <c r="I107" s="9">
        <v>0.53</v>
      </c>
      <c r="J107" s="1" t="s">
        <v>123</v>
      </c>
      <c r="K107" s="1">
        <v>4</v>
      </c>
      <c r="L107" s="1">
        <v>2019</v>
      </c>
      <c r="M107" s="1">
        <v>16</v>
      </c>
      <c r="N107" s="10">
        <v>2</v>
      </c>
    </row>
    <row r="108" spans="1:14" x14ac:dyDescent="0.25">
      <c r="A108" s="7">
        <v>43572</v>
      </c>
      <c r="B108" s="1" t="s">
        <v>59</v>
      </c>
      <c r="C108" s="1" t="s">
        <v>18</v>
      </c>
      <c r="D108" s="1" t="s">
        <v>7</v>
      </c>
      <c r="E108" s="1" t="s">
        <v>9</v>
      </c>
      <c r="F108" s="1" t="s">
        <v>75</v>
      </c>
      <c r="G108" s="8">
        <v>233137</v>
      </c>
      <c r="H108" s="8">
        <v>135219.46</v>
      </c>
      <c r="I108" s="9">
        <v>0.57999999999999996</v>
      </c>
      <c r="J108" s="1" t="s">
        <v>123</v>
      </c>
      <c r="K108" s="1">
        <v>4</v>
      </c>
      <c r="L108" s="1">
        <v>2019</v>
      </c>
      <c r="M108" s="1">
        <v>16</v>
      </c>
      <c r="N108" s="10">
        <v>2</v>
      </c>
    </row>
    <row r="109" spans="1:14" x14ac:dyDescent="0.25">
      <c r="A109" s="7">
        <v>43573</v>
      </c>
      <c r="B109" s="1" t="s">
        <v>29</v>
      </c>
      <c r="C109" s="1" t="s">
        <v>8</v>
      </c>
      <c r="D109" s="1" t="s">
        <v>11</v>
      </c>
      <c r="E109" s="1" t="s">
        <v>87</v>
      </c>
      <c r="F109" s="1" t="s">
        <v>67</v>
      </c>
      <c r="G109" s="8">
        <v>1519849</v>
      </c>
      <c r="H109" s="8">
        <v>227977.35</v>
      </c>
      <c r="I109" s="9">
        <v>0.15</v>
      </c>
      <c r="J109" s="1" t="s">
        <v>123</v>
      </c>
      <c r="K109" s="1">
        <v>4</v>
      </c>
      <c r="L109" s="1">
        <v>2019</v>
      </c>
      <c r="M109" s="1">
        <v>16</v>
      </c>
      <c r="N109" s="10">
        <v>2</v>
      </c>
    </row>
    <row r="110" spans="1:14" x14ac:dyDescent="0.25">
      <c r="A110" s="7">
        <v>43574</v>
      </c>
      <c r="B110" s="1" t="s">
        <v>48</v>
      </c>
      <c r="C110" s="1" t="s">
        <v>8</v>
      </c>
      <c r="D110" s="1" t="s">
        <v>7</v>
      </c>
      <c r="E110" s="1" t="s">
        <v>87</v>
      </c>
      <c r="F110" s="1" t="s">
        <v>65</v>
      </c>
      <c r="G110" s="8">
        <v>701262</v>
      </c>
      <c r="H110" s="8">
        <v>441795.06</v>
      </c>
      <c r="I110" s="9">
        <v>0.63</v>
      </c>
      <c r="J110" s="1" t="s">
        <v>123</v>
      </c>
      <c r="K110" s="1">
        <v>4</v>
      </c>
      <c r="L110" s="1">
        <v>2019</v>
      </c>
      <c r="M110" s="1">
        <v>16</v>
      </c>
      <c r="N110" s="10">
        <v>2</v>
      </c>
    </row>
    <row r="111" spans="1:14" x14ac:dyDescent="0.25">
      <c r="A111" s="7">
        <v>43575</v>
      </c>
      <c r="B111" s="1" t="s">
        <v>49</v>
      </c>
      <c r="C111" s="1" t="s">
        <v>8</v>
      </c>
      <c r="D111" s="1" t="s">
        <v>17</v>
      </c>
      <c r="E111" s="1" t="s">
        <v>9</v>
      </c>
      <c r="F111" s="1" t="s">
        <v>66</v>
      </c>
      <c r="G111" s="8">
        <v>1707842</v>
      </c>
      <c r="H111" s="8">
        <v>426960.5</v>
      </c>
      <c r="I111" s="9">
        <v>0.25</v>
      </c>
      <c r="J111" s="1" t="s">
        <v>123</v>
      </c>
      <c r="K111" s="1">
        <v>4</v>
      </c>
      <c r="L111" s="1">
        <v>2019</v>
      </c>
      <c r="M111" s="1">
        <v>16</v>
      </c>
      <c r="N111" s="10">
        <v>2</v>
      </c>
    </row>
    <row r="112" spans="1:14" x14ac:dyDescent="0.25">
      <c r="A112" s="7">
        <v>43576</v>
      </c>
      <c r="B112" s="1" t="s">
        <v>30</v>
      </c>
      <c r="C112" s="1" t="s">
        <v>14</v>
      </c>
      <c r="D112" s="1" t="s">
        <v>7</v>
      </c>
      <c r="E112" s="1" t="s">
        <v>87</v>
      </c>
      <c r="F112" s="1" t="s">
        <v>77</v>
      </c>
      <c r="G112" s="8">
        <v>294948</v>
      </c>
      <c r="H112" s="8">
        <v>150423.48000000001</v>
      </c>
      <c r="I112" s="9">
        <v>0.51</v>
      </c>
      <c r="J112" s="1" t="s">
        <v>123</v>
      </c>
      <c r="K112" s="1">
        <v>4</v>
      </c>
      <c r="L112" s="1">
        <v>2019</v>
      </c>
      <c r="M112" s="1">
        <v>16</v>
      </c>
      <c r="N112" s="10">
        <v>2</v>
      </c>
    </row>
    <row r="113" spans="1:14" x14ac:dyDescent="0.25">
      <c r="A113" s="7">
        <v>43577</v>
      </c>
      <c r="B113" s="1" t="s">
        <v>52</v>
      </c>
      <c r="C113" s="1" t="s">
        <v>8</v>
      </c>
      <c r="D113" s="1" t="s">
        <v>7</v>
      </c>
      <c r="E113" s="1" t="s">
        <v>9</v>
      </c>
      <c r="F113" s="1" t="s">
        <v>66</v>
      </c>
      <c r="G113" s="8">
        <v>713987</v>
      </c>
      <c r="H113" s="8">
        <v>392692.85000000003</v>
      </c>
      <c r="I113" s="9">
        <v>0.55000000000000004</v>
      </c>
      <c r="J113" s="1" t="s">
        <v>123</v>
      </c>
      <c r="K113" s="1">
        <v>4</v>
      </c>
      <c r="L113" s="1">
        <v>2019</v>
      </c>
      <c r="M113" s="1">
        <v>17</v>
      </c>
      <c r="N113" s="10">
        <v>2</v>
      </c>
    </row>
    <row r="114" spans="1:14" x14ac:dyDescent="0.25">
      <c r="A114" s="7">
        <v>43578</v>
      </c>
      <c r="B114" s="1" t="s">
        <v>59</v>
      </c>
      <c r="C114" s="1" t="s">
        <v>18</v>
      </c>
      <c r="D114" s="1" t="s">
        <v>17</v>
      </c>
      <c r="E114" s="1" t="s">
        <v>87</v>
      </c>
      <c r="F114" s="1" t="s">
        <v>75</v>
      </c>
      <c r="G114" s="8">
        <v>196846</v>
      </c>
      <c r="H114" s="8">
        <v>74801.48</v>
      </c>
      <c r="I114" s="9">
        <v>0.38</v>
      </c>
      <c r="J114" s="1" t="s">
        <v>123</v>
      </c>
      <c r="K114" s="1">
        <v>4</v>
      </c>
      <c r="L114" s="1">
        <v>2019</v>
      </c>
      <c r="M114" s="1">
        <v>17</v>
      </c>
      <c r="N114" s="10">
        <v>2</v>
      </c>
    </row>
    <row r="115" spans="1:14" x14ac:dyDescent="0.25">
      <c r="A115" s="7">
        <v>43579</v>
      </c>
      <c r="B115" s="1" t="s">
        <v>15</v>
      </c>
      <c r="C115" s="1" t="s">
        <v>14</v>
      </c>
      <c r="D115" s="1" t="s">
        <v>7</v>
      </c>
      <c r="E115" s="1" t="s">
        <v>87</v>
      </c>
      <c r="F115" s="1" t="s">
        <v>74</v>
      </c>
      <c r="G115" s="8">
        <v>495609</v>
      </c>
      <c r="H115" s="8">
        <v>277541.04000000004</v>
      </c>
      <c r="I115" s="9">
        <v>0.56000000000000005</v>
      </c>
      <c r="J115" s="1" t="s">
        <v>123</v>
      </c>
      <c r="K115" s="1">
        <v>4</v>
      </c>
      <c r="L115" s="1">
        <v>2019</v>
      </c>
      <c r="M115" s="1">
        <v>17</v>
      </c>
      <c r="N115" s="10">
        <v>2</v>
      </c>
    </row>
    <row r="116" spans="1:14" x14ac:dyDescent="0.25">
      <c r="A116" s="7">
        <v>43580</v>
      </c>
      <c r="B116" s="1" t="s">
        <v>56</v>
      </c>
      <c r="C116" s="1" t="s">
        <v>18</v>
      </c>
      <c r="D116" s="1" t="s">
        <v>7</v>
      </c>
      <c r="E116" s="1" t="s">
        <v>87</v>
      </c>
      <c r="F116" s="1" t="s">
        <v>70</v>
      </c>
      <c r="G116" s="8">
        <v>171429</v>
      </c>
      <c r="H116" s="8">
        <v>106285.98</v>
      </c>
      <c r="I116" s="9">
        <v>0.62</v>
      </c>
      <c r="J116" s="1" t="s">
        <v>123</v>
      </c>
      <c r="K116" s="1">
        <v>4</v>
      </c>
      <c r="L116" s="1">
        <v>2019</v>
      </c>
      <c r="M116" s="1">
        <v>17</v>
      </c>
      <c r="N116" s="10">
        <v>2</v>
      </c>
    </row>
    <row r="117" spans="1:14" x14ac:dyDescent="0.25">
      <c r="A117" s="7">
        <v>43581</v>
      </c>
      <c r="B117" s="1" t="s">
        <v>55</v>
      </c>
      <c r="C117" s="1" t="s">
        <v>14</v>
      </c>
      <c r="D117" s="1" t="s">
        <v>17</v>
      </c>
      <c r="E117" s="1" t="s">
        <v>87</v>
      </c>
      <c r="F117" s="1" t="s">
        <v>69</v>
      </c>
      <c r="G117" s="8">
        <v>461238</v>
      </c>
      <c r="H117" s="8">
        <v>156820.92000000001</v>
      </c>
      <c r="I117" s="9">
        <v>0.34</v>
      </c>
      <c r="J117" s="1" t="s">
        <v>123</v>
      </c>
      <c r="K117" s="1">
        <v>4</v>
      </c>
      <c r="L117" s="1">
        <v>2019</v>
      </c>
      <c r="M117" s="1">
        <v>17</v>
      </c>
      <c r="N117" s="10">
        <v>2</v>
      </c>
    </row>
    <row r="118" spans="1:14" x14ac:dyDescent="0.25">
      <c r="A118" s="7">
        <v>43582</v>
      </c>
      <c r="B118" s="1" t="s">
        <v>44</v>
      </c>
      <c r="C118" s="1" t="s">
        <v>8</v>
      </c>
      <c r="D118" s="1" t="s">
        <v>7</v>
      </c>
      <c r="E118" s="1" t="s">
        <v>9</v>
      </c>
      <c r="F118" s="1" t="s">
        <v>78</v>
      </c>
      <c r="G118" s="8">
        <v>667332</v>
      </c>
      <c r="H118" s="8">
        <v>333666</v>
      </c>
      <c r="I118" s="9">
        <v>0.5</v>
      </c>
      <c r="J118" s="1" t="s">
        <v>123</v>
      </c>
      <c r="K118" s="1">
        <v>4</v>
      </c>
      <c r="L118" s="1">
        <v>2019</v>
      </c>
      <c r="M118" s="1">
        <v>17</v>
      </c>
      <c r="N118" s="10">
        <v>2</v>
      </c>
    </row>
    <row r="119" spans="1:14" x14ac:dyDescent="0.25">
      <c r="A119" s="7">
        <v>43583</v>
      </c>
      <c r="B119" s="1" t="s">
        <v>49</v>
      </c>
      <c r="C119" s="1" t="s">
        <v>8</v>
      </c>
      <c r="D119" s="1" t="s">
        <v>7</v>
      </c>
      <c r="E119" s="1" t="s">
        <v>87</v>
      </c>
      <c r="F119" s="1" t="s">
        <v>66</v>
      </c>
      <c r="G119" s="8">
        <v>1398257</v>
      </c>
      <c r="H119" s="8">
        <v>531337.66</v>
      </c>
      <c r="I119" s="9">
        <v>0.38</v>
      </c>
      <c r="J119" s="1" t="s">
        <v>123</v>
      </c>
      <c r="K119" s="1">
        <v>4</v>
      </c>
      <c r="L119" s="1">
        <v>2019</v>
      </c>
      <c r="M119" s="1">
        <v>17</v>
      </c>
      <c r="N119" s="10">
        <v>2</v>
      </c>
    </row>
    <row r="120" spans="1:14" x14ac:dyDescent="0.25">
      <c r="A120" s="7">
        <v>43584</v>
      </c>
      <c r="B120" s="1" t="s">
        <v>38</v>
      </c>
      <c r="C120" s="1" t="s">
        <v>18</v>
      </c>
      <c r="D120" s="1" t="s">
        <v>17</v>
      </c>
      <c r="E120" s="1" t="s">
        <v>87</v>
      </c>
      <c r="F120" s="1" t="s">
        <v>80</v>
      </c>
      <c r="G120" s="8">
        <v>84660</v>
      </c>
      <c r="H120" s="8">
        <v>26244.6</v>
      </c>
      <c r="I120" s="9">
        <v>0.31</v>
      </c>
      <c r="J120" s="1" t="s">
        <v>123</v>
      </c>
      <c r="K120" s="1">
        <v>4</v>
      </c>
      <c r="L120" s="1">
        <v>2019</v>
      </c>
      <c r="M120" s="1">
        <v>18</v>
      </c>
      <c r="N120" s="10">
        <v>2</v>
      </c>
    </row>
    <row r="121" spans="1:14" x14ac:dyDescent="0.25">
      <c r="A121" s="7">
        <v>43585</v>
      </c>
      <c r="B121" s="1" t="s">
        <v>51</v>
      </c>
      <c r="C121" s="1" t="s">
        <v>8</v>
      </c>
      <c r="D121" s="1" t="s">
        <v>7</v>
      </c>
      <c r="E121" s="1" t="s">
        <v>87</v>
      </c>
      <c r="F121" s="1" t="s">
        <v>65</v>
      </c>
      <c r="G121" s="8">
        <v>1274932</v>
      </c>
      <c r="H121" s="8">
        <v>726711.24</v>
      </c>
      <c r="I121" s="9">
        <v>0.56999999999999995</v>
      </c>
      <c r="J121" s="1" t="s">
        <v>123</v>
      </c>
      <c r="K121" s="1">
        <v>4</v>
      </c>
      <c r="L121" s="1">
        <v>2019</v>
      </c>
      <c r="M121" s="1">
        <v>18</v>
      </c>
      <c r="N121" s="10">
        <v>2</v>
      </c>
    </row>
    <row r="122" spans="1:14" x14ac:dyDescent="0.25">
      <c r="A122" s="7">
        <v>43586</v>
      </c>
      <c r="B122" s="1" t="s">
        <v>20</v>
      </c>
      <c r="C122" s="1" t="s">
        <v>8</v>
      </c>
      <c r="D122" s="1" t="s">
        <v>7</v>
      </c>
      <c r="E122" s="1" t="s">
        <v>87</v>
      </c>
      <c r="F122" s="1" t="s">
        <v>72</v>
      </c>
      <c r="G122" s="8">
        <v>1737462</v>
      </c>
      <c r="H122" s="8">
        <v>955604.10000000009</v>
      </c>
      <c r="I122" s="9">
        <v>0.55000000000000004</v>
      </c>
      <c r="J122" s="1" t="s">
        <v>124</v>
      </c>
      <c r="K122" s="1">
        <v>5</v>
      </c>
      <c r="L122" s="1">
        <v>2019</v>
      </c>
      <c r="M122" s="1">
        <v>18</v>
      </c>
      <c r="N122" s="10">
        <v>2</v>
      </c>
    </row>
    <row r="123" spans="1:14" x14ac:dyDescent="0.25">
      <c r="A123" s="7">
        <v>43587</v>
      </c>
      <c r="B123" s="1" t="s">
        <v>62</v>
      </c>
      <c r="C123" s="1" t="s">
        <v>8</v>
      </c>
      <c r="D123" s="1" t="s">
        <v>7</v>
      </c>
      <c r="E123" s="1" t="s">
        <v>87</v>
      </c>
      <c r="F123" s="1" t="s">
        <v>78</v>
      </c>
      <c r="G123" s="8">
        <v>987226</v>
      </c>
      <c r="H123" s="8">
        <v>424507.18</v>
      </c>
      <c r="I123" s="9">
        <v>0.43</v>
      </c>
      <c r="J123" s="1" t="s">
        <v>124</v>
      </c>
      <c r="K123" s="1">
        <v>5</v>
      </c>
      <c r="L123" s="1">
        <v>2019</v>
      </c>
      <c r="M123" s="1">
        <v>18</v>
      </c>
      <c r="N123" s="10">
        <v>2</v>
      </c>
    </row>
    <row r="124" spans="1:14" x14ac:dyDescent="0.25">
      <c r="A124" s="7">
        <v>43588</v>
      </c>
      <c r="B124" s="1" t="s">
        <v>52</v>
      </c>
      <c r="C124" s="1" t="s">
        <v>8</v>
      </c>
      <c r="D124" s="1" t="s">
        <v>7</v>
      </c>
      <c r="E124" s="1" t="s">
        <v>87</v>
      </c>
      <c r="F124" s="1" t="s">
        <v>66</v>
      </c>
      <c r="G124" s="8">
        <v>1650714</v>
      </c>
      <c r="H124" s="8">
        <v>973921.25999999989</v>
      </c>
      <c r="I124" s="9">
        <v>0.59</v>
      </c>
      <c r="J124" s="1" t="s">
        <v>124</v>
      </c>
      <c r="K124" s="1">
        <v>5</v>
      </c>
      <c r="L124" s="1">
        <v>2019</v>
      </c>
      <c r="M124" s="1">
        <v>18</v>
      </c>
      <c r="N124" s="10">
        <v>2</v>
      </c>
    </row>
    <row r="125" spans="1:14" x14ac:dyDescent="0.25">
      <c r="A125" s="7">
        <v>43589</v>
      </c>
      <c r="B125" s="1" t="s">
        <v>26</v>
      </c>
      <c r="C125" s="1" t="s">
        <v>8</v>
      </c>
      <c r="D125" s="1" t="s">
        <v>7</v>
      </c>
      <c r="E125" s="1" t="s">
        <v>87</v>
      </c>
      <c r="F125" s="1" t="s">
        <v>75</v>
      </c>
      <c r="G125" s="8">
        <v>1322878</v>
      </c>
      <c r="H125" s="8">
        <v>740811.68</v>
      </c>
      <c r="I125" s="9">
        <v>0.56000000000000005</v>
      </c>
      <c r="J125" s="1" t="s">
        <v>124</v>
      </c>
      <c r="K125" s="1">
        <v>5</v>
      </c>
      <c r="L125" s="1">
        <v>2019</v>
      </c>
      <c r="M125" s="1">
        <v>18</v>
      </c>
      <c r="N125" s="10">
        <v>2</v>
      </c>
    </row>
    <row r="126" spans="1:14" x14ac:dyDescent="0.25">
      <c r="A126" s="7">
        <v>43590</v>
      </c>
      <c r="B126" s="1" t="s">
        <v>56</v>
      </c>
      <c r="C126" s="1" t="s">
        <v>18</v>
      </c>
      <c r="D126" s="1" t="s">
        <v>7</v>
      </c>
      <c r="E126" s="1" t="s">
        <v>87</v>
      </c>
      <c r="F126" s="1" t="s">
        <v>70</v>
      </c>
      <c r="G126" s="8">
        <v>81555</v>
      </c>
      <c r="H126" s="8">
        <v>40777.5</v>
      </c>
      <c r="I126" s="9">
        <v>0.5</v>
      </c>
      <c r="J126" s="1" t="s">
        <v>124</v>
      </c>
      <c r="K126" s="1">
        <v>5</v>
      </c>
      <c r="L126" s="1">
        <v>2019</v>
      </c>
      <c r="M126" s="1">
        <v>18</v>
      </c>
      <c r="N126" s="10">
        <v>2</v>
      </c>
    </row>
    <row r="127" spans="1:14" x14ac:dyDescent="0.25">
      <c r="A127" s="7">
        <v>43591</v>
      </c>
      <c r="B127" s="1" t="s">
        <v>38</v>
      </c>
      <c r="C127" s="1" t="s">
        <v>18</v>
      </c>
      <c r="D127" s="1" t="s">
        <v>7</v>
      </c>
      <c r="E127" s="1" t="s">
        <v>9</v>
      </c>
      <c r="F127" s="1" t="s">
        <v>80</v>
      </c>
      <c r="G127" s="8">
        <v>162200</v>
      </c>
      <c r="H127" s="8">
        <v>90832.000000000015</v>
      </c>
      <c r="I127" s="9">
        <v>0.56000000000000005</v>
      </c>
      <c r="J127" s="1" t="s">
        <v>124</v>
      </c>
      <c r="K127" s="1">
        <v>5</v>
      </c>
      <c r="L127" s="1">
        <v>2019</v>
      </c>
      <c r="M127" s="1">
        <v>19</v>
      </c>
      <c r="N127" s="10">
        <v>2</v>
      </c>
    </row>
    <row r="128" spans="1:14" x14ac:dyDescent="0.25">
      <c r="A128" s="7">
        <v>43592</v>
      </c>
      <c r="B128" s="1" t="s">
        <v>59</v>
      </c>
      <c r="C128" s="1" t="s">
        <v>18</v>
      </c>
      <c r="D128" s="1" t="s">
        <v>7</v>
      </c>
      <c r="E128" s="1" t="s">
        <v>87</v>
      </c>
      <c r="F128" s="1" t="s">
        <v>75</v>
      </c>
      <c r="G128" s="8">
        <v>82226</v>
      </c>
      <c r="H128" s="8">
        <v>32068.14</v>
      </c>
      <c r="I128" s="9">
        <v>0.39</v>
      </c>
      <c r="J128" s="1" t="s">
        <v>124</v>
      </c>
      <c r="K128" s="1">
        <v>5</v>
      </c>
      <c r="L128" s="1">
        <v>2019</v>
      </c>
      <c r="M128" s="1">
        <v>19</v>
      </c>
      <c r="N128" s="10">
        <v>2</v>
      </c>
    </row>
    <row r="129" spans="1:14" x14ac:dyDescent="0.25">
      <c r="A129" s="7">
        <v>43593</v>
      </c>
      <c r="B129" s="1" t="s">
        <v>44</v>
      </c>
      <c r="C129" s="1" t="s">
        <v>8</v>
      </c>
      <c r="D129" s="1" t="s">
        <v>7</v>
      </c>
      <c r="E129" s="1" t="s">
        <v>87</v>
      </c>
      <c r="F129" s="1" t="s">
        <v>78</v>
      </c>
      <c r="G129" s="8">
        <v>757273</v>
      </c>
      <c r="H129" s="8">
        <v>408927.42000000004</v>
      </c>
      <c r="I129" s="9">
        <v>0.54</v>
      </c>
      <c r="J129" s="1" t="s">
        <v>124</v>
      </c>
      <c r="K129" s="1">
        <v>5</v>
      </c>
      <c r="L129" s="1">
        <v>2019</v>
      </c>
      <c r="M129" s="1">
        <v>19</v>
      </c>
      <c r="N129" s="10">
        <v>2</v>
      </c>
    </row>
    <row r="130" spans="1:14" x14ac:dyDescent="0.25">
      <c r="A130" s="7">
        <v>43594</v>
      </c>
      <c r="B130" s="1" t="s">
        <v>31</v>
      </c>
      <c r="C130" s="1" t="s">
        <v>18</v>
      </c>
      <c r="D130" s="1" t="s">
        <v>7</v>
      </c>
      <c r="E130" s="1" t="s">
        <v>87</v>
      </c>
      <c r="F130" s="1" t="s">
        <v>72</v>
      </c>
      <c r="G130" s="8">
        <v>148814</v>
      </c>
      <c r="H130" s="8">
        <v>56549.32</v>
      </c>
      <c r="I130" s="9">
        <v>0.38</v>
      </c>
      <c r="J130" s="1" t="s">
        <v>124</v>
      </c>
      <c r="K130" s="1">
        <v>5</v>
      </c>
      <c r="L130" s="1">
        <v>2019</v>
      </c>
      <c r="M130" s="1">
        <v>19</v>
      </c>
      <c r="N130" s="10">
        <v>2</v>
      </c>
    </row>
    <row r="131" spans="1:14" x14ac:dyDescent="0.25">
      <c r="A131" s="7">
        <v>43595</v>
      </c>
      <c r="B131" s="1" t="s">
        <v>57</v>
      </c>
      <c r="C131" s="1" t="s">
        <v>18</v>
      </c>
      <c r="D131" s="1" t="s">
        <v>7</v>
      </c>
      <c r="E131" s="1" t="s">
        <v>87</v>
      </c>
      <c r="F131" s="1" t="s">
        <v>67</v>
      </c>
      <c r="G131" s="8">
        <v>186109</v>
      </c>
      <c r="H131" s="8">
        <v>65138.149999999994</v>
      </c>
      <c r="I131" s="9">
        <v>0.35</v>
      </c>
      <c r="J131" s="1" t="s">
        <v>124</v>
      </c>
      <c r="K131" s="1">
        <v>5</v>
      </c>
      <c r="L131" s="1">
        <v>2019</v>
      </c>
      <c r="M131" s="1">
        <v>19</v>
      </c>
      <c r="N131" s="10">
        <v>2</v>
      </c>
    </row>
    <row r="132" spans="1:14" x14ac:dyDescent="0.25">
      <c r="A132" s="7">
        <v>43596</v>
      </c>
      <c r="B132" s="1" t="s">
        <v>10</v>
      </c>
      <c r="C132" s="1" t="s">
        <v>8</v>
      </c>
      <c r="D132" s="1" t="s">
        <v>17</v>
      </c>
      <c r="E132" s="1" t="s">
        <v>87</v>
      </c>
      <c r="F132" s="1" t="s">
        <v>66</v>
      </c>
      <c r="G132" s="8">
        <v>604628</v>
      </c>
      <c r="H132" s="8">
        <v>163249.56</v>
      </c>
      <c r="I132" s="9">
        <v>0.27</v>
      </c>
      <c r="J132" s="1" t="s">
        <v>124</v>
      </c>
      <c r="K132" s="1">
        <v>5</v>
      </c>
      <c r="L132" s="1">
        <v>2019</v>
      </c>
      <c r="M132" s="1">
        <v>19</v>
      </c>
      <c r="N132" s="10">
        <v>2</v>
      </c>
    </row>
    <row r="133" spans="1:14" x14ac:dyDescent="0.25">
      <c r="A133" s="7">
        <v>43597</v>
      </c>
      <c r="B133" s="1" t="s">
        <v>28</v>
      </c>
      <c r="C133" s="1" t="s">
        <v>8</v>
      </c>
      <c r="D133" s="1" t="s">
        <v>7</v>
      </c>
      <c r="E133" s="1" t="s">
        <v>9</v>
      </c>
      <c r="F133" s="1" t="s">
        <v>66</v>
      </c>
      <c r="G133" s="8">
        <v>1519726</v>
      </c>
      <c r="H133" s="8">
        <v>547101.36</v>
      </c>
      <c r="I133" s="9">
        <v>0.36</v>
      </c>
      <c r="J133" s="1" t="s">
        <v>124</v>
      </c>
      <c r="K133" s="1">
        <v>5</v>
      </c>
      <c r="L133" s="1">
        <v>2019</v>
      </c>
      <c r="M133" s="1">
        <v>19</v>
      </c>
      <c r="N133" s="10">
        <v>2</v>
      </c>
    </row>
    <row r="134" spans="1:14" x14ac:dyDescent="0.25">
      <c r="A134" s="7">
        <v>43598</v>
      </c>
      <c r="B134" s="1" t="s">
        <v>23</v>
      </c>
      <c r="C134" s="1" t="s">
        <v>8</v>
      </c>
      <c r="D134" s="1" t="s">
        <v>17</v>
      </c>
      <c r="E134" s="1" t="s">
        <v>9</v>
      </c>
      <c r="F134" s="1" t="s">
        <v>75</v>
      </c>
      <c r="G134" s="8">
        <v>1486308</v>
      </c>
      <c r="H134" s="8">
        <v>445892.39999999997</v>
      </c>
      <c r="I134" s="9">
        <v>0.3</v>
      </c>
      <c r="J134" s="1" t="s">
        <v>124</v>
      </c>
      <c r="K134" s="1">
        <v>5</v>
      </c>
      <c r="L134" s="1">
        <v>2019</v>
      </c>
      <c r="M134" s="1">
        <v>20</v>
      </c>
      <c r="N134" s="10">
        <v>2</v>
      </c>
    </row>
    <row r="135" spans="1:14" x14ac:dyDescent="0.25">
      <c r="A135" s="7">
        <v>43599</v>
      </c>
      <c r="B135" s="1" t="s">
        <v>42</v>
      </c>
      <c r="C135" s="1" t="s">
        <v>8</v>
      </c>
      <c r="D135" s="1" t="s">
        <v>7</v>
      </c>
      <c r="E135" s="1" t="s">
        <v>9</v>
      </c>
      <c r="F135" s="1" t="s">
        <v>84</v>
      </c>
      <c r="G135" s="8">
        <v>1111511</v>
      </c>
      <c r="H135" s="8">
        <v>577985.72</v>
      </c>
      <c r="I135" s="9">
        <v>0.52</v>
      </c>
      <c r="J135" s="1" t="s">
        <v>124</v>
      </c>
      <c r="K135" s="1">
        <v>5</v>
      </c>
      <c r="L135" s="1">
        <v>2019</v>
      </c>
      <c r="M135" s="1">
        <v>20</v>
      </c>
      <c r="N135" s="10">
        <v>2</v>
      </c>
    </row>
    <row r="136" spans="1:14" x14ac:dyDescent="0.25">
      <c r="A136" s="7">
        <v>43600</v>
      </c>
      <c r="B136" s="1" t="s">
        <v>53</v>
      </c>
      <c r="C136" s="1" t="s">
        <v>14</v>
      </c>
      <c r="D136" s="1" t="s">
        <v>7</v>
      </c>
      <c r="E136" s="1" t="s">
        <v>9</v>
      </c>
      <c r="F136" s="1" t="s">
        <v>67</v>
      </c>
      <c r="G136" s="8">
        <v>437098</v>
      </c>
      <c r="H136" s="8">
        <v>179210.18</v>
      </c>
      <c r="I136" s="9">
        <v>0.41</v>
      </c>
      <c r="J136" s="1" t="s">
        <v>124</v>
      </c>
      <c r="K136" s="1">
        <v>5</v>
      </c>
      <c r="L136" s="1">
        <v>2019</v>
      </c>
      <c r="M136" s="1">
        <v>20</v>
      </c>
      <c r="N136" s="10">
        <v>2</v>
      </c>
    </row>
    <row r="137" spans="1:14" x14ac:dyDescent="0.25">
      <c r="A137" s="7">
        <v>43601</v>
      </c>
      <c r="B137" s="1" t="s">
        <v>52</v>
      </c>
      <c r="C137" s="1" t="s">
        <v>8</v>
      </c>
      <c r="D137" s="1" t="s">
        <v>7</v>
      </c>
      <c r="E137" s="1" t="s">
        <v>87</v>
      </c>
      <c r="F137" s="1" t="s">
        <v>66</v>
      </c>
      <c r="G137" s="8">
        <v>1706199</v>
      </c>
      <c r="H137" s="8">
        <v>904285.47000000009</v>
      </c>
      <c r="I137" s="9">
        <v>0.53</v>
      </c>
      <c r="J137" s="1" t="s">
        <v>124</v>
      </c>
      <c r="K137" s="1">
        <v>5</v>
      </c>
      <c r="L137" s="1">
        <v>2019</v>
      </c>
      <c r="M137" s="1">
        <v>20</v>
      </c>
      <c r="N137" s="10">
        <v>2</v>
      </c>
    </row>
    <row r="138" spans="1:14" x14ac:dyDescent="0.25">
      <c r="A138" s="7">
        <v>43602</v>
      </c>
      <c r="B138" s="1" t="s">
        <v>10</v>
      </c>
      <c r="C138" s="1" t="s">
        <v>8</v>
      </c>
      <c r="D138" s="1" t="s">
        <v>7</v>
      </c>
      <c r="E138" s="1" t="s">
        <v>87</v>
      </c>
      <c r="F138" s="1" t="s">
        <v>66</v>
      </c>
      <c r="G138" s="8">
        <v>1293498</v>
      </c>
      <c r="H138" s="8">
        <v>776098.79999999993</v>
      </c>
      <c r="I138" s="9">
        <v>0.6</v>
      </c>
      <c r="J138" s="1" t="s">
        <v>124</v>
      </c>
      <c r="K138" s="1">
        <v>5</v>
      </c>
      <c r="L138" s="1">
        <v>2019</v>
      </c>
      <c r="M138" s="1">
        <v>20</v>
      </c>
      <c r="N138" s="10">
        <v>2</v>
      </c>
    </row>
    <row r="139" spans="1:14" x14ac:dyDescent="0.25">
      <c r="A139" s="7">
        <v>43603</v>
      </c>
      <c r="B139" s="1" t="s">
        <v>51</v>
      </c>
      <c r="C139" s="1" t="s">
        <v>8</v>
      </c>
      <c r="D139" s="1" t="s">
        <v>7</v>
      </c>
      <c r="E139" s="1" t="s">
        <v>9</v>
      </c>
      <c r="F139" s="1" t="s">
        <v>65</v>
      </c>
      <c r="G139" s="8">
        <v>1524554</v>
      </c>
      <c r="H139" s="8">
        <v>609821.6</v>
      </c>
      <c r="I139" s="9">
        <v>0.4</v>
      </c>
      <c r="J139" s="1" t="s">
        <v>124</v>
      </c>
      <c r="K139" s="1">
        <v>5</v>
      </c>
      <c r="L139" s="1">
        <v>2019</v>
      </c>
      <c r="M139" s="1">
        <v>20</v>
      </c>
      <c r="N139" s="10">
        <v>2</v>
      </c>
    </row>
    <row r="140" spans="1:14" x14ac:dyDescent="0.25">
      <c r="A140" s="7">
        <v>43604</v>
      </c>
      <c r="B140" s="1" t="s">
        <v>29</v>
      </c>
      <c r="C140" s="1" t="s">
        <v>8</v>
      </c>
      <c r="D140" s="1" t="s">
        <v>17</v>
      </c>
      <c r="E140" s="1" t="s">
        <v>9</v>
      </c>
      <c r="F140" s="1" t="s">
        <v>67</v>
      </c>
      <c r="G140" s="8">
        <v>1717399</v>
      </c>
      <c r="H140" s="8">
        <v>601089.64999999991</v>
      </c>
      <c r="I140" s="9">
        <v>0.35</v>
      </c>
      <c r="J140" s="1" t="s">
        <v>124</v>
      </c>
      <c r="K140" s="1">
        <v>5</v>
      </c>
      <c r="L140" s="1">
        <v>2019</v>
      </c>
      <c r="M140" s="1">
        <v>20</v>
      </c>
      <c r="N140" s="10">
        <v>2</v>
      </c>
    </row>
    <row r="141" spans="1:14" x14ac:dyDescent="0.25">
      <c r="A141" s="7">
        <v>43605</v>
      </c>
      <c r="B141" s="1" t="s">
        <v>50</v>
      </c>
      <c r="C141" s="1" t="s">
        <v>18</v>
      </c>
      <c r="D141" s="1" t="s">
        <v>17</v>
      </c>
      <c r="E141" s="1" t="s">
        <v>9</v>
      </c>
      <c r="F141" s="1" t="s">
        <v>67</v>
      </c>
      <c r="G141" s="8">
        <v>115538</v>
      </c>
      <c r="H141" s="8">
        <v>26573.74</v>
      </c>
      <c r="I141" s="9">
        <v>0.23</v>
      </c>
      <c r="J141" s="1" t="s">
        <v>124</v>
      </c>
      <c r="K141" s="1">
        <v>5</v>
      </c>
      <c r="L141" s="1">
        <v>2019</v>
      </c>
      <c r="M141" s="1">
        <v>21</v>
      </c>
      <c r="N141" s="10">
        <v>2</v>
      </c>
    </row>
    <row r="142" spans="1:14" x14ac:dyDescent="0.25">
      <c r="A142" s="7">
        <v>43606</v>
      </c>
      <c r="B142" s="1" t="s">
        <v>20</v>
      </c>
      <c r="C142" s="1" t="s">
        <v>8</v>
      </c>
      <c r="D142" s="1" t="s">
        <v>11</v>
      </c>
      <c r="E142" s="1" t="s">
        <v>87</v>
      </c>
      <c r="F142" s="1" t="s">
        <v>72</v>
      </c>
      <c r="G142" s="8">
        <v>973544</v>
      </c>
      <c r="H142" s="8">
        <v>262856.88</v>
      </c>
      <c r="I142" s="9">
        <v>0.27</v>
      </c>
      <c r="J142" s="1" t="s">
        <v>124</v>
      </c>
      <c r="K142" s="1">
        <v>5</v>
      </c>
      <c r="L142" s="1">
        <v>2019</v>
      </c>
      <c r="M142" s="1">
        <v>21</v>
      </c>
      <c r="N142" s="10">
        <v>2</v>
      </c>
    </row>
    <row r="143" spans="1:14" x14ac:dyDescent="0.25">
      <c r="A143" s="7">
        <v>43607</v>
      </c>
      <c r="B143" s="1" t="s">
        <v>50</v>
      </c>
      <c r="C143" s="1" t="s">
        <v>18</v>
      </c>
      <c r="D143" s="1" t="s">
        <v>17</v>
      </c>
      <c r="E143" s="1" t="s">
        <v>87</v>
      </c>
      <c r="F143" s="1" t="s">
        <v>67</v>
      </c>
      <c r="G143" s="8">
        <v>77802</v>
      </c>
      <c r="H143" s="8">
        <v>31120.800000000003</v>
      </c>
      <c r="I143" s="9">
        <v>0.4</v>
      </c>
      <c r="J143" s="1" t="s">
        <v>124</v>
      </c>
      <c r="K143" s="1">
        <v>5</v>
      </c>
      <c r="L143" s="1">
        <v>2019</v>
      </c>
      <c r="M143" s="1">
        <v>21</v>
      </c>
      <c r="N143" s="10">
        <v>2</v>
      </c>
    </row>
    <row r="144" spans="1:14" x14ac:dyDescent="0.25">
      <c r="A144" s="7">
        <v>43608</v>
      </c>
      <c r="B144" s="1" t="s">
        <v>51</v>
      </c>
      <c r="C144" s="1" t="s">
        <v>8</v>
      </c>
      <c r="D144" s="1" t="s">
        <v>7</v>
      </c>
      <c r="E144" s="1" t="s">
        <v>87</v>
      </c>
      <c r="F144" s="1" t="s">
        <v>65</v>
      </c>
      <c r="G144" s="8">
        <v>1157427</v>
      </c>
      <c r="H144" s="8">
        <v>497693.61</v>
      </c>
      <c r="I144" s="9">
        <v>0.43</v>
      </c>
      <c r="J144" s="1" t="s">
        <v>124</v>
      </c>
      <c r="K144" s="1">
        <v>5</v>
      </c>
      <c r="L144" s="1">
        <v>2019</v>
      </c>
      <c r="M144" s="1">
        <v>21</v>
      </c>
      <c r="N144" s="10">
        <v>2</v>
      </c>
    </row>
    <row r="145" spans="1:14" x14ac:dyDescent="0.25">
      <c r="A145" s="7">
        <v>43609</v>
      </c>
      <c r="B145" s="1" t="s">
        <v>6</v>
      </c>
      <c r="C145" s="1" t="s">
        <v>8</v>
      </c>
      <c r="D145" s="1" t="s">
        <v>7</v>
      </c>
      <c r="E145" s="1" t="s">
        <v>88</v>
      </c>
      <c r="F145" s="1" t="s">
        <v>77</v>
      </c>
      <c r="G145" s="8">
        <v>1049901</v>
      </c>
      <c r="H145" s="8">
        <v>535449.51</v>
      </c>
      <c r="I145" s="9">
        <v>0.51</v>
      </c>
      <c r="J145" s="1" t="s">
        <v>124</v>
      </c>
      <c r="K145" s="1">
        <v>5</v>
      </c>
      <c r="L145" s="1">
        <v>2019</v>
      </c>
      <c r="M145" s="1">
        <v>21</v>
      </c>
      <c r="N145" s="10">
        <v>2</v>
      </c>
    </row>
    <row r="146" spans="1:14" x14ac:dyDescent="0.25">
      <c r="A146" s="7">
        <v>43610</v>
      </c>
      <c r="B146" s="1" t="s">
        <v>13</v>
      </c>
      <c r="C146" s="1" t="s">
        <v>14</v>
      </c>
      <c r="D146" s="1" t="s">
        <v>7</v>
      </c>
      <c r="E146" s="1" t="s">
        <v>9</v>
      </c>
      <c r="F146" s="1" t="s">
        <v>73</v>
      </c>
      <c r="G146" s="8">
        <v>487169</v>
      </c>
      <c r="H146" s="8">
        <v>209482.66999999998</v>
      </c>
      <c r="I146" s="9">
        <v>0.43</v>
      </c>
      <c r="J146" s="1" t="s">
        <v>124</v>
      </c>
      <c r="K146" s="1">
        <v>5</v>
      </c>
      <c r="L146" s="1">
        <v>2019</v>
      </c>
      <c r="M146" s="1">
        <v>21</v>
      </c>
      <c r="N146" s="10">
        <v>2</v>
      </c>
    </row>
    <row r="147" spans="1:14" x14ac:dyDescent="0.25">
      <c r="A147" s="7">
        <v>43611</v>
      </c>
      <c r="B147" s="1" t="s">
        <v>31</v>
      </c>
      <c r="C147" s="1" t="s">
        <v>18</v>
      </c>
      <c r="D147" s="1" t="s">
        <v>17</v>
      </c>
      <c r="E147" s="1" t="s">
        <v>9</v>
      </c>
      <c r="F147" s="1" t="s">
        <v>72</v>
      </c>
      <c r="G147" s="8">
        <v>240618</v>
      </c>
      <c r="H147" s="8">
        <v>69779.22</v>
      </c>
      <c r="I147" s="9">
        <v>0.28999999999999998</v>
      </c>
      <c r="J147" s="1" t="s">
        <v>124</v>
      </c>
      <c r="K147" s="1">
        <v>5</v>
      </c>
      <c r="L147" s="1">
        <v>2019</v>
      </c>
      <c r="M147" s="1">
        <v>21</v>
      </c>
      <c r="N147" s="10">
        <v>2</v>
      </c>
    </row>
    <row r="148" spans="1:14" x14ac:dyDescent="0.25">
      <c r="A148" s="7">
        <v>43612</v>
      </c>
      <c r="B148" s="1" t="s">
        <v>59</v>
      </c>
      <c r="C148" s="1" t="s">
        <v>18</v>
      </c>
      <c r="D148" s="1" t="s">
        <v>17</v>
      </c>
      <c r="E148" s="1" t="s">
        <v>87</v>
      </c>
      <c r="F148" s="1" t="s">
        <v>75</v>
      </c>
      <c r="G148" s="8">
        <v>184705</v>
      </c>
      <c r="H148" s="8">
        <v>46176.25</v>
      </c>
      <c r="I148" s="9">
        <v>0.25</v>
      </c>
      <c r="J148" s="1" t="s">
        <v>124</v>
      </c>
      <c r="K148" s="1">
        <v>5</v>
      </c>
      <c r="L148" s="1">
        <v>2019</v>
      </c>
      <c r="M148" s="1">
        <v>22</v>
      </c>
      <c r="N148" s="10">
        <v>2</v>
      </c>
    </row>
    <row r="149" spans="1:14" x14ac:dyDescent="0.25">
      <c r="A149" s="7">
        <v>43613</v>
      </c>
      <c r="B149" s="1" t="s">
        <v>34</v>
      </c>
      <c r="C149" s="1" t="s">
        <v>14</v>
      </c>
      <c r="D149" s="1" t="s">
        <v>11</v>
      </c>
      <c r="E149" s="1" t="s">
        <v>87</v>
      </c>
      <c r="F149" s="1" t="s">
        <v>65</v>
      </c>
      <c r="G149" s="8">
        <v>465099</v>
      </c>
      <c r="H149" s="8">
        <v>69764.849999999991</v>
      </c>
      <c r="I149" s="9">
        <v>0.15</v>
      </c>
      <c r="J149" s="1" t="s">
        <v>124</v>
      </c>
      <c r="K149" s="1">
        <v>5</v>
      </c>
      <c r="L149" s="1">
        <v>2019</v>
      </c>
      <c r="M149" s="1">
        <v>22</v>
      </c>
      <c r="N149" s="10">
        <v>2</v>
      </c>
    </row>
    <row r="150" spans="1:14" x14ac:dyDescent="0.25">
      <c r="A150" s="7">
        <v>43614</v>
      </c>
      <c r="B150" s="1" t="s">
        <v>51</v>
      </c>
      <c r="C150" s="1" t="s">
        <v>8</v>
      </c>
      <c r="D150" s="1" t="s">
        <v>17</v>
      </c>
      <c r="E150" s="1" t="s">
        <v>87</v>
      </c>
      <c r="F150" s="1" t="s">
        <v>65</v>
      </c>
      <c r="G150" s="8">
        <v>1491740</v>
      </c>
      <c r="H150" s="8">
        <v>492274.2</v>
      </c>
      <c r="I150" s="9">
        <v>0.33</v>
      </c>
      <c r="J150" s="1" t="s">
        <v>124</v>
      </c>
      <c r="K150" s="1">
        <v>5</v>
      </c>
      <c r="L150" s="1">
        <v>2019</v>
      </c>
      <c r="M150" s="1">
        <v>22</v>
      </c>
      <c r="N150" s="10">
        <v>2</v>
      </c>
    </row>
    <row r="151" spans="1:14" x14ac:dyDescent="0.25">
      <c r="A151" s="7">
        <v>43615</v>
      </c>
      <c r="B151" s="1" t="s">
        <v>35</v>
      </c>
      <c r="C151" s="1" t="s">
        <v>14</v>
      </c>
      <c r="D151" s="1" t="s">
        <v>7</v>
      </c>
      <c r="E151" s="1" t="s">
        <v>87</v>
      </c>
      <c r="F151" s="1" t="s">
        <v>71</v>
      </c>
      <c r="G151" s="8">
        <v>436381</v>
      </c>
      <c r="H151" s="8">
        <v>192007.64</v>
      </c>
      <c r="I151" s="9">
        <v>0.44</v>
      </c>
      <c r="J151" s="1" t="s">
        <v>124</v>
      </c>
      <c r="K151" s="1">
        <v>5</v>
      </c>
      <c r="L151" s="1">
        <v>2019</v>
      </c>
      <c r="M151" s="1">
        <v>22</v>
      </c>
      <c r="N151" s="10">
        <v>2</v>
      </c>
    </row>
    <row r="152" spans="1:14" x14ac:dyDescent="0.25">
      <c r="A152" s="7">
        <v>43616</v>
      </c>
      <c r="B152" s="1" t="s">
        <v>51</v>
      </c>
      <c r="C152" s="1" t="s">
        <v>8</v>
      </c>
      <c r="D152" s="1" t="s">
        <v>7</v>
      </c>
      <c r="E152" s="1" t="s">
        <v>87</v>
      </c>
      <c r="F152" s="1" t="s">
        <v>65</v>
      </c>
      <c r="G152" s="8">
        <v>1615509</v>
      </c>
      <c r="H152" s="8">
        <v>1050080.8500000001</v>
      </c>
      <c r="I152" s="9">
        <v>0.65</v>
      </c>
      <c r="J152" s="1" t="s">
        <v>124</v>
      </c>
      <c r="K152" s="1">
        <v>5</v>
      </c>
      <c r="L152" s="1">
        <v>2019</v>
      </c>
      <c r="M152" s="1">
        <v>22</v>
      </c>
      <c r="N152" s="10">
        <v>2</v>
      </c>
    </row>
    <row r="153" spans="1:14" x14ac:dyDescent="0.25">
      <c r="A153" s="7">
        <v>43617</v>
      </c>
      <c r="B153" s="1" t="s">
        <v>22</v>
      </c>
      <c r="C153" s="1" t="s">
        <v>8</v>
      </c>
      <c r="D153" s="1" t="s">
        <v>7</v>
      </c>
      <c r="E153" s="1" t="s">
        <v>87</v>
      </c>
      <c r="F153" s="1" t="s">
        <v>74</v>
      </c>
      <c r="G153" s="8">
        <v>1645544</v>
      </c>
      <c r="H153" s="8">
        <v>707583.92</v>
      </c>
      <c r="I153" s="9">
        <v>0.43</v>
      </c>
      <c r="J153" s="1" t="s">
        <v>125</v>
      </c>
      <c r="K153" s="1">
        <v>6</v>
      </c>
      <c r="L153" s="1">
        <v>2019</v>
      </c>
      <c r="M153" s="1">
        <v>22</v>
      </c>
      <c r="N153" s="10">
        <v>2</v>
      </c>
    </row>
    <row r="154" spans="1:14" x14ac:dyDescent="0.25">
      <c r="A154" s="7">
        <v>43618</v>
      </c>
      <c r="B154" s="1" t="s">
        <v>38</v>
      </c>
      <c r="C154" s="1" t="s">
        <v>18</v>
      </c>
      <c r="D154" s="1" t="s">
        <v>7</v>
      </c>
      <c r="E154" s="1" t="s">
        <v>9</v>
      </c>
      <c r="F154" s="1" t="s">
        <v>80</v>
      </c>
      <c r="G154" s="8">
        <v>139725</v>
      </c>
      <c r="H154" s="8">
        <v>88026.75</v>
      </c>
      <c r="I154" s="9">
        <v>0.63</v>
      </c>
      <c r="J154" s="1" t="s">
        <v>125</v>
      </c>
      <c r="K154" s="1">
        <v>6</v>
      </c>
      <c r="L154" s="1">
        <v>2019</v>
      </c>
      <c r="M154" s="1">
        <v>22</v>
      </c>
      <c r="N154" s="10">
        <v>2</v>
      </c>
    </row>
    <row r="155" spans="1:14" x14ac:dyDescent="0.25">
      <c r="A155" s="7">
        <v>43619</v>
      </c>
      <c r="B155" s="1" t="s">
        <v>29</v>
      </c>
      <c r="C155" s="1" t="s">
        <v>8</v>
      </c>
      <c r="D155" s="1" t="s">
        <v>7</v>
      </c>
      <c r="E155" s="1" t="s">
        <v>9</v>
      </c>
      <c r="F155" s="1" t="s">
        <v>67</v>
      </c>
      <c r="G155" s="8">
        <v>803519</v>
      </c>
      <c r="H155" s="8">
        <v>441935.45</v>
      </c>
      <c r="I155" s="9">
        <v>0.55000000000000004</v>
      </c>
      <c r="J155" s="1" t="s">
        <v>125</v>
      </c>
      <c r="K155" s="1">
        <v>6</v>
      </c>
      <c r="L155" s="1">
        <v>2019</v>
      </c>
      <c r="M155" s="1">
        <v>23</v>
      </c>
      <c r="N155" s="10">
        <v>2</v>
      </c>
    </row>
    <row r="156" spans="1:14" x14ac:dyDescent="0.25">
      <c r="A156" s="7">
        <v>43620</v>
      </c>
      <c r="B156" s="1" t="s">
        <v>29</v>
      </c>
      <c r="C156" s="1" t="s">
        <v>8</v>
      </c>
      <c r="D156" s="1" t="s">
        <v>7</v>
      </c>
      <c r="E156" s="1" t="s">
        <v>9</v>
      </c>
      <c r="F156" s="1" t="s">
        <v>67</v>
      </c>
      <c r="G156" s="8">
        <v>1360391</v>
      </c>
      <c r="H156" s="8">
        <v>829838.51</v>
      </c>
      <c r="I156" s="9">
        <v>0.61</v>
      </c>
      <c r="J156" s="1" t="s">
        <v>125</v>
      </c>
      <c r="K156" s="1">
        <v>6</v>
      </c>
      <c r="L156" s="1">
        <v>2019</v>
      </c>
      <c r="M156" s="1">
        <v>23</v>
      </c>
      <c r="N156" s="10">
        <v>2</v>
      </c>
    </row>
    <row r="157" spans="1:14" x14ac:dyDescent="0.25">
      <c r="A157" s="7">
        <v>43621</v>
      </c>
      <c r="B157" s="1" t="s">
        <v>16</v>
      </c>
      <c r="C157" s="1" t="s">
        <v>18</v>
      </c>
      <c r="D157" s="1" t="s">
        <v>17</v>
      </c>
      <c r="E157" s="1" t="s">
        <v>87</v>
      </c>
      <c r="F157" s="1" t="s">
        <v>75</v>
      </c>
      <c r="G157" s="8">
        <v>127914</v>
      </c>
      <c r="H157" s="8">
        <v>51165.600000000006</v>
      </c>
      <c r="I157" s="9">
        <v>0.4</v>
      </c>
      <c r="J157" s="1" t="s">
        <v>125</v>
      </c>
      <c r="K157" s="1">
        <v>6</v>
      </c>
      <c r="L157" s="1">
        <v>2019</v>
      </c>
      <c r="M157" s="1">
        <v>23</v>
      </c>
      <c r="N157" s="10">
        <v>2</v>
      </c>
    </row>
    <row r="158" spans="1:14" x14ac:dyDescent="0.25">
      <c r="A158" s="7">
        <v>43622</v>
      </c>
      <c r="B158" s="1" t="s">
        <v>24</v>
      </c>
      <c r="C158" s="1" t="s">
        <v>14</v>
      </c>
      <c r="D158" s="1" t="s">
        <v>7</v>
      </c>
      <c r="E158" s="1" t="s">
        <v>87</v>
      </c>
      <c r="F158" s="1" t="s">
        <v>81</v>
      </c>
      <c r="G158" s="8">
        <v>356035</v>
      </c>
      <c r="H158" s="8">
        <v>231422.75</v>
      </c>
      <c r="I158" s="9">
        <v>0.65</v>
      </c>
      <c r="J158" s="1" t="s">
        <v>125</v>
      </c>
      <c r="K158" s="1">
        <v>6</v>
      </c>
      <c r="L158" s="1">
        <v>2019</v>
      </c>
      <c r="M158" s="1">
        <v>23</v>
      </c>
      <c r="N158" s="10">
        <v>2</v>
      </c>
    </row>
    <row r="159" spans="1:14" x14ac:dyDescent="0.25">
      <c r="A159" s="7">
        <v>43623</v>
      </c>
      <c r="B159" s="1" t="s">
        <v>36</v>
      </c>
      <c r="C159" s="1" t="s">
        <v>14</v>
      </c>
      <c r="D159" s="1" t="s">
        <v>11</v>
      </c>
      <c r="E159" s="1" t="s">
        <v>87</v>
      </c>
      <c r="F159" s="1" t="s">
        <v>78</v>
      </c>
      <c r="G159" s="8">
        <v>471101</v>
      </c>
      <c r="H159" s="8">
        <v>131908.28</v>
      </c>
      <c r="I159" s="9">
        <v>0.28000000000000003</v>
      </c>
      <c r="J159" s="1" t="s">
        <v>125</v>
      </c>
      <c r="K159" s="1">
        <v>6</v>
      </c>
      <c r="L159" s="1">
        <v>2019</v>
      </c>
      <c r="M159" s="1">
        <v>23</v>
      </c>
      <c r="N159" s="10">
        <v>2</v>
      </c>
    </row>
    <row r="160" spans="1:14" x14ac:dyDescent="0.25">
      <c r="A160" s="7">
        <v>43624</v>
      </c>
      <c r="B160" s="1" t="s">
        <v>45</v>
      </c>
      <c r="C160" s="1" t="s">
        <v>18</v>
      </c>
      <c r="D160" s="1" t="s">
        <v>7</v>
      </c>
      <c r="E160" s="1" t="s">
        <v>87</v>
      </c>
      <c r="F160" s="1" t="s">
        <v>79</v>
      </c>
      <c r="G160" s="8">
        <v>87582</v>
      </c>
      <c r="H160" s="8">
        <v>30653.699999999997</v>
      </c>
      <c r="I160" s="9">
        <v>0.35</v>
      </c>
      <c r="J160" s="1" t="s">
        <v>125</v>
      </c>
      <c r="K160" s="1">
        <v>6</v>
      </c>
      <c r="L160" s="1">
        <v>2019</v>
      </c>
      <c r="M160" s="1">
        <v>23</v>
      </c>
      <c r="N160" s="10">
        <v>2</v>
      </c>
    </row>
    <row r="161" spans="1:14" x14ac:dyDescent="0.25">
      <c r="A161" s="7">
        <v>43625</v>
      </c>
      <c r="B161" s="1" t="s">
        <v>10</v>
      </c>
      <c r="C161" s="1" t="s">
        <v>8</v>
      </c>
      <c r="D161" s="1" t="s">
        <v>7</v>
      </c>
      <c r="E161" s="1" t="s">
        <v>9</v>
      </c>
      <c r="F161" s="1" t="s">
        <v>66</v>
      </c>
      <c r="G161" s="8">
        <v>577093</v>
      </c>
      <c r="H161" s="8">
        <v>213524.41</v>
      </c>
      <c r="I161" s="9">
        <v>0.37</v>
      </c>
      <c r="J161" s="1" t="s">
        <v>125</v>
      </c>
      <c r="K161" s="1">
        <v>6</v>
      </c>
      <c r="L161" s="1">
        <v>2019</v>
      </c>
      <c r="M161" s="1">
        <v>23</v>
      </c>
      <c r="N161" s="10">
        <v>2</v>
      </c>
    </row>
    <row r="162" spans="1:14" x14ac:dyDescent="0.25">
      <c r="A162" s="7">
        <v>43626</v>
      </c>
      <c r="B162" s="1" t="s">
        <v>27</v>
      </c>
      <c r="C162" s="1" t="s">
        <v>8</v>
      </c>
      <c r="D162" s="1" t="s">
        <v>7</v>
      </c>
      <c r="E162" s="1" t="s">
        <v>87</v>
      </c>
      <c r="F162" s="1" t="s">
        <v>76</v>
      </c>
      <c r="G162" s="8">
        <v>510652</v>
      </c>
      <c r="H162" s="8">
        <v>229793.4</v>
      </c>
      <c r="I162" s="9">
        <v>0.45</v>
      </c>
      <c r="J162" s="1" t="s">
        <v>125</v>
      </c>
      <c r="K162" s="1">
        <v>6</v>
      </c>
      <c r="L162" s="1">
        <v>2019</v>
      </c>
      <c r="M162" s="1">
        <v>24</v>
      </c>
      <c r="N162" s="10">
        <v>2</v>
      </c>
    </row>
    <row r="163" spans="1:14" x14ac:dyDescent="0.25">
      <c r="A163" s="7">
        <v>43627</v>
      </c>
      <c r="B163" s="1" t="s">
        <v>36</v>
      </c>
      <c r="C163" s="1" t="s">
        <v>14</v>
      </c>
      <c r="D163" s="1" t="s">
        <v>17</v>
      </c>
      <c r="E163" s="1" t="s">
        <v>87</v>
      </c>
      <c r="F163" s="1" t="s">
        <v>78</v>
      </c>
      <c r="G163" s="8">
        <v>261620</v>
      </c>
      <c r="H163" s="8">
        <v>81102.2</v>
      </c>
      <c r="I163" s="9">
        <v>0.31</v>
      </c>
      <c r="J163" s="1" t="s">
        <v>125</v>
      </c>
      <c r="K163" s="1">
        <v>6</v>
      </c>
      <c r="L163" s="1">
        <v>2019</v>
      </c>
      <c r="M163" s="1">
        <v>24</v>
      </c>
      <c r="N163" s="10">
        <v>2</v>
      </c>
    </row>
    <row r="164" spans="1:14" x14ac:dyDescent="0.25">
      <c r="A164" s="7">
        <v>43628</v>
      </c>
      <c r="B164" s="1" t="s">
        <v>49</v>
      </c>
      <c r="C164" s="1" t="s">
        <v>8</v>
      </c>
      <c r="D164" s="1" t="s">
        <v>7</v>
      </c>
      <c r="E164" s="1" t="s">
        <v>88</v>
      </c>
      <c r="F164" s="1" t="s">
        <v>66</v>
      </c>
      <c r="G164" s="8">
        <v>1247622</v>
      </c>
      <c r="H164" s="8">
        <v>723620.75999999989</v>
      </c>
      <c r="I164" s="9">
        <v>0.57999999999999996</v>
      </c>
      <c r="J164" s="1" t="s">
        <v>125</v>
      </c>
      <c r="K164" s="1">
        <v>6</v>
      </c>
      <c r="L164" s="1">
        <v>2019</v>
      </c>
      <c r="M164" s="1">
        <v>24</v>
      </c>
      <c r="N164" s="10">
        <v>2</v>
      </c>
    </row>
    <row r="165" spans="1:14" x14ac:dyDescent="0.25">
      <c r="A165" s="7">
        <v>43629</v>
      </c>
      <c r="B165" s="1" t="s">
        <v>51</v>
      </c>
      <c r="C165" s="1" t="s">
        <v>8</v>
      </c>
      <c r="D165" s="1" t="s">
        <v>17</v>
      </c>
      <c r="E165" s="1" t="s">
        <v>87</v>
      </c>
      <c r="F165" s="1" t="s">
        <v>65</v>
      </c>
      <c r="G165" s="8">
        <v>1408928</v>
      </c>
      <c r="H165" s="8">
        <v>507214.07999999996</v>
      </c>
      <c r="I165" s="9">
        <v>0.36</v>
      </c>
      <c r="J165" s="1" t="s">
        <v>125</v>
      </c>
      <c r="K165" s="1">
        <v>6</v>
      </c>
      <c r="L165" s="1">
        <v>2019</v>
      </c>
      <c r="M165" s="1">
        <v>24</v>
      </c>
      <c r="N165" s="10">
        <v>2</v>
      </c>
    </row>
    <row r="166" spans="1:14" x14ac:dyDescent="0.25">
      <c r="A166" s="7">
        <v>43630</v>
      </c>
      <c r="B166" s="1" t="s">
        <v>55</v>
      </c>
      <c r="C166" s="1" t="s">
        <v>14</v>
      </c>
      <c r="D166" s="1" t="s">
        <v>17</v>
      </c>
      <c r="E166" s="1" t="s">
        <v>88</v>
      </c>
      <c r="F166" s="1" t="s">
        <v>69</v>
      </c>
      <c r="G166" s="8">
        <v>484108</v>
      </c>
      <c r="H166" s="8">
        <v>188802.12</v>
      </c>
      <c r="I166" s="9">
        <v>0.39</v>
      </c>
      <c r="J166" s="1" t="s">
        <v>125</v>
      </c>
      <c r="K166" s="1">
        <v>6</v>
      </c>
      <c r="L166" s="1">
        <v>2019</v>
      </c>
      <c r="M166" s="1">
        <v>24</v>
      </c>
      <c r="N166" s="10">
        <v>2</v>
      </c>
    </row>
    <row r="167" spans="1:14" x14ac:dyDescent="0.25">
      <c r="A167" s="7">
        <v>43631</v>
      </c>
      <c r="B167" s="1" t="s">
        <v>49</v>
      </c>
      <c r="C167" s="1" t="s">
        <v>8</v>
      </c>
      <c r="D167" s="1" t="s">
        <v>17</v>
      </c>
      <c r="E167" s="1" t="s">
        <v>87</v>
      </c>
      <c r="F167" s="1" t="s">
        <v>66</v>
      </c>
      <c r="G167" s="8">
        <v>1395242</v>
      </c>
      <c r="H167" s="8">
        <v>334858.08</v>
      </c>
      <c r="I167" s="9">
        <v>0.24</v>
      </c>
      <c r="J167" s="1" t="s">
        <v>125</v>
      </c>
      <c r="K167" s="1">
        <v>6</v>
      </c>
      <c r="L167" s="1">
        <v>2019</v>
      </c>
      <c r="M167" s="1">
        <v>24</v>
      </c>
      <c r="N167" s="10">
        <v>2</v>
      </c>
    </row>
    <row r="168" spans="1:14" x14ac:dyDescent="0.25">
      <c r="A168" s="7">
        <v>43632</v>
      </c>
      <c r="B168" s="1" t="s">
        <v>21</v>
      </c>
      <c r="C168" s="1" t="s">
        <v>14</v>
      </c>
      <c r="D168" s="1" t="s">
        <v>11</v>
      </c>
      <c r="E168" s="1" t="s">
        <v>87</v>
      </c>
      <c r="F168" s="1" t="s">
        <v>73</v>
      </c>
      <c r="G168" s="8">
        <v>306443</v>
      </c>
      <c r="H168" s="8">
        <v>88868.469999999987</v>
      </c>
      <c r="I168" s="9">
        <v>0.28999999999999998</v>
      </c>
      <c r="J168" s="1" t="s">
        <v>125</v>
      </c>
      <c r="K168" s="1">
        <v>6</v>
      </c>
      <c r="L168" s="1">
        <v>2019</v>
      </c>
      <c r="M168" s="1">
        <v>24</v>
      </c>
      <c r="N168" s="10">
        <v>2</v>
      </c>
    </row>
    <row r="169" spans="1:14" x14ac:dyDescent="0.25">
      <c r="A169" s="7">
        <v>43633</v>
      </c>
      <c r="B169" s="1" t="s">
        <v>21</v>
      </c>
      <c r="C169" s="1" t="s">
        <v>14</v>
      </c>
      <c r="D169" s="1" t="s">
        <v>7</v>
      </c>
      <c r="E169" s="1" t="s">
        <v>87</v>
      </c>
      <c r="F169" s="1" t="s">
        <v>73</v>
      </c>
      <c r="G169" s="8">
        <v>451577</v>
      </c>
      <c r="H169" s="8">
        <v>176115.03</v>
      </c>
      <c r="I169" s="9">
        <v>0.39</v>
      </c>
      <c r="J169" s="1" t="s">
        <v>125</v>
      </c>
      <c r="K169" s="1">
        <v>6</v>
      </c>
      <c r="L169" s="1">
        <v>2019</v>
      </c>
      <c r="M169" s="1">
        <v>25</v>
      </c>
      <c r="N169" s="10">
        <v>2</v>
      </c>
    </row>
    <row r="170" spans="1:14" x14ac:dyDescent="0.25">
      <c r="A170" s="7">
        <v>43634</v>
      </c>
      <c r="B170" s="1" t="s">
        <v>25</v>
      </c>
      <c r="C170" s="1" t="s">
        <v>8</v>
      </c>
      <c r="D170" s="1" t="s">
        <v>11</v>
      </c>
      <c r="E170" s="1" t="s">
        <v>87</v>
      </c>
      <c r="F170" s="1" t="s">
        <v>74</v>
      </c>
      <c r="G170" s="8">
        <v>1733319</v>
      </c>
      <c r="H170" s="8">
        <v>606661.64999999991</v>
      </c>
      <c r="I170" s="9">
        <v>0.35</v>
      </c>
      <c r="J170" s="1" t="s">
        <v>125</v>
      </c>
      <c r="K170" s="1">
        <v>6</v>
      </c>
      <c r="L170" s="1">
        <v>2019</v>
      </c>
      <c r="M170" s="1">
        <v>25</v>
      </c>
      <c r="N170" s="10">
        <v>2</v>
      </c>
    </row>
    <row r="171" spans="1:14" x14ac:dyDescent="0.25">
      <c r="A171" s="7">
        <v>43635</v>
      </c>
      <c r="B171" s="1" t="s">
        <v>58</v>
      </c>
      <c r="C171" s="1" t="s">
        <v>8</v>
      </c>
      <c r="D171" s="1" t="s">
        <v>17</v>
      </c>
      <c r="E171" s="1" t="s">
        <v>87</v>
      </c>
      <c r="F171" s="1" t="s">
        <v>74</v>
      </c>
      <c r="G171" s="8">
        <v>1114692</v>
      </c>
      <c r="H171" s="8">
        <v>356701.44</v>
      </c>
      <c r="I171" s="9">
        <v>0.32</v>
      </c>
      <c r="J171" s="1" t="s">
        <v>125</v>
      </c>
      <c r="K171" s="1">
        <v>6</v>
      </c>
      <c r="L171" s="1">
        <v>2019</v>
      </c>
      <c r="M171" s="1">
        <v>25</v>
      </c>
      <c r="N171" s="10">
        <v>2</v>
      </c>
    </row>
    <row r="172" spans="1:14" x14ac:dyDescent="0.25">
      <c r="A172" s="7">
        <v>43636</v>
      </c>
      <c r="B172" s="1" t="s">
        <v>55</v>
      </c>
      <c r="C172" s="1" t="s">
        <v>14</v>
      </c>
      <c r="D172" s="1" t="s">
        <v>11</v>
      </c>
      <c r="E172" s="1" t="s">
        <v>87</v>
      </c>
      <c r="F172" s="1" t="s">
        <v>69</v>
      </c>
      <c r="G172" s="8">
        <v>317540</v>
      </c>
      <c r="H172" s="8">
        <v>47631</v>
      </c>
      <c r="I172" s="9">
        <v>0.15</v>
      </c>
      <c r="J172" s="1" t="s">
        <v>125</v>
      </c>
      <c r="K172" s="1">
        <v>6</v>
      </c>
      <c r="L172" s="1">
        <v>2019</v>
      </c>
      <c r="M172" s="1">
        <v>25</v>
      </c>
      <c r="N172" s="10">
        <v>2</v>
      </c>
    </row>
    <row r="173" spans="1:14" x14ac:dyDescent="0.25">
      <c r="A173" s="7">
        <v>43637</v>
      </c>
      <c r="B173" s="1" t="s">
        <v>58</v>
      </c>
      <c r="C173" s="1" t="s">
        <v>8</v>
      </c>
      <c r="D173" s="1" t="s">
        <v>7</v>
      </c>
      <c r="E173" s="1" t="s">
        <v>9</v>
      </c>
      <c r="F173" s="1" t="s">
        <v>74</v>
      </c>
      <c r="G173" s="8">
        <v>1780869</v>
      </c>
      <c r="H173" s="8">
        <v>1068521.3999999999</v>
      </c>
      <c r="I173" s="9">
        <v>0.6</v>
      </c>
      <c r="J173" s="1" t="s">
        <v>125</v>
      </c>
      <c r="K173" s="1">
        <v>6</v>
      </c>
      <c r="L173" s="1">
        <v>2019</v>
      </c>
      <c r="M173" s="1">
        <v>25</v>
      </c>
      <c r="N173" s="10">
        <v>2</v>
      </c>
    </row>
    <row r="174" spans="1:14" x14ac:dyDescent="0.25">
      <c r="A174" s="7">
        <v>43638</v>
      </c>
      <c r="B174" s="1" t="s">
        <v>24</v>
      </c>
      <c r="C174" s="1" t="s">
        <v>14</v>
      </c>
      <c r="D174" s="1" t="s">
        <v>7</v>
      </c>
      <c r="E174" s="1" t="s">
        <v>87</v>
      </c>
      <c r="F174" s="1" t="s">
        <v>81</v>
      </c>
      <c r="G174" s="8">
        <v>404542</v>
      </c>
      <c r="H174" s="8">
        <v>177998.48</v>
      </c>
      <c r="I174" s="9">
        <v>0.44</v>
      </c>
      <c r="J174" s="1" t="s">
        <v>125</v>
      </c>
      <c r="K174" s="1">
        <v>6</v>
      </c>
      <c r="L174" s="1">
        <v>2019</v>
      </c>
      <c r="M174" s="1">
        <v>25</v>
      </c>
      <c r="N174" s="10">
        <v>2</v>
      </c>
    </row>
    <row r="175" spans="1:14" x14ac:dyDescent="0.25">
      <c r="A175" s="7">
        <v>43639</v>
      </c>
      <c r="B175" s="1" t="s">
        <v>43</v>
      </c>
      <c r="C175" s="1" t="s">
        <v>8</v>
      </c>
      <c r="D175" s="1" t="s">
        <v>7</v>
      </c>
      <c r="E175" s="1" t="s">
        <v>87</v>
      </c>
      <c r="F175" s="1" t="s">
        <v>79</v>
      </c>
      <c r="G175" s="8">
        <v>1777130</v>
      </c>
      <c r="H175" s="8">
        <v>764165.9</v>
      </c>
      <c r="I175" s="9">
        <v>0.43</v>
      </c>
      <c r="J175" s="1" t="s">
        <v>125</v>
      </c>
      <c r="K175" s="1">
        <v>6</v>
      </c>
      <c r="L175" s="1">
        <v>2019</v>
      </c>
      <c r="M175" s="1">
        <v>25</v>
      </c>
      <c r="N175" s="10">
        <v>2</v>
      </c>
    </row>
    <row r="176" spans="1:14" x14ac:dyDescent="0.25">
      <c r="A176" s="7">
        <v>43640</v>
      </c>
      <c r="B176" s="1" t="s">
        <v>6</v>
      </c>
      <c r="C176" s="1" t="s">
        <v>8</v>
      </c>
      <c r="D176" s="1" t="s">
        <v>17</v>
      </c>
      <c r="E176" s="1" t="s">
        <v>9</v>
      </c>
      <c r="F176" s="1" t="s">
        <v>77</v>
      </c>
      <c r="G176" s="8">
        <v>1318677</v>
      </c>
      <c r="H176" s="8">
        <v>474723.72</v>
      </c>
      <c r="I176" s="9">
        <v>0.36</v>
      </c>
      <c r="J176" s="1" t="s">
        <v>125</v>
      </c>
      <c r="K176" s="1">
        <v>6</v>
      </c>
      <c r="L176" s="1">
        <v>2019</v>
      </c>
      <c r="M176" s="1">
        <v>26</v>
      </c>
      <c r="N176" s="10">
        <v>2</v>
      </c>
    </row>
    <row r="177" spans="1:14" x14ac:dyDescent="0.25">
      <c r="A177" s="7">
        <v>43641</v>
      </c>
      <c r="B177" s="1" t="s">
        <v>13</v>
      </c>
      <c r="C177" s="1" t="s">
        <v>14</v>
      </c>
      <c r="D177" s="1" t="s">
        <v>7</v>
      </c>
      <c r="E177" s="1" t="s">
        <v>87</v>
      </c>
      <c r="F177" s="1" t="s">
        <v>73</v>
      </c>
      <c r="G177" s="8">
        <v>329160</v>
      </c>
      <c r="H177" s="8">
        <v>138247.19999999998</v>
      </c>
      <c r="I177" s="9">
        <v>0.42</v>
      </c>
      <c r="J177" s="1" t="s">
        <v>125</v>
      </c>
      <c r="K177" s="1">
        <v>6</v>
      </c>
      <c r="L177" s="1">
        <v>2019</v>
      </c>
      <c r="M177" s="1">
        <v>26</v>
      </c>
      <c r="N177" s="10">
        <v>2</v>
      </c>
    </row>
    <row r="178" spans="1:14" x14ac:dyDescent="0.25">
      <c r="A178" s="7">
        <v>43642</v>
      </c>
      <c r="B178" s="1" t="s">
        <v>31</v>
      </c>
      <c r="C178" s="1" t="s">
        <v>18</v>
      </c>
      <c r="D178" s="1" t="s">
        <v>7</v>
      </c>
      <c r="E178" s="1" t="s">
        <v>87</v>
      </c>
      <c r="F178" s="1" t="s">
        <v>72</v>
      </c>
      <c r="G178" s="8">
        <v>240043</v>
      </c>
      <c r="H178" s="8">
        <v>98417.62999999999</v>
      </c>
      <c r="I178" s="9">
        <v>0.41</v>
      </c>
      <c r="J178" s="1" t="s">
        <v>125</v>
      </c>
      <c r="K178" s="1">
        <v>6</v>
      </c>
      <c r="L178" s="1">
        <v>2019</v>
      </c>
      <c r="M178" s="1">
        <v>26</v>
      </c>
      <c r="N178" s="10">
        <v>2</v>
      </c>
    </row>
    <row r="179" spans="1:14" x14ac:dyDescent="0.25">
      <c r="A179" s="7">
        <v>43643</v>
      </c>
      <c r="B179" s="1" t="s">
        <v>29</v>
      </c>
      <c r="C179" s="1" t="s">
        <v>8</v>
      </c>
      <c r="D179" s="1" t="s">
        <v>7</v>
      </c>
      <c r="E179" s="1" t="s">
        <v>9</v>
      </c>
      <c r="F179" s="1" t="s">
        <v>67</v>
      </c>
      <c r="G179" s="8">
        <v>1185072</v>
      </c>
      <c r="H179" s="8">
        <v>533282.4</v>
      </c>
      <c r="I179" s="9">
        <v>0.45</v>
      </c>
      <c r="J179" s="1" t="s">
        <v>125</v>
      </c>
      <c r="K179" s="1">
        <v>6</v>
      </c>
      <c r="L179" s="1">
        <v>2019</v>
      </c>
      <c r="M179" s="1">
        <v>26</v>
      </c>
      <c r="N179" s="10">
        <v>2</v>
      </c>
    </row>
    <row r="180" spans="1:14" x14ac:dyDescent="0.25">
      <c r="A180" s="7">
        <v>43644</v>
      </c>
      <c r="B180" s="1" t="s">
        <v>56</v>
      </c>
      <c r="C180" s="1" t="s">
        <v>18</v>
      </c>
      <c r="D180" s="1" t="s">
        <v>11</v>
      </c>
      <c r="E180" s="1" t="s">
        <v>87</v>
      </c>
      <c r="F180" s="1" t="s">
        <v>70</v>
      </c>
      <c r="G180" s="8">
        <v>218276</v>
      </c>
      <c r="H180" s="8">
        <v>43655.200000000004</v>
      </c>
      <c r="I180" s="9">
        <v>0.2</v>
      </c>
      <c r="J180" s="1" t="s">
        <v>125</v>
      </c>
      <c r="K180" s="1">
        <v>6</v>
      </c>
      <c r="L180" s="1">
        <v>2019</v>
      </c>
      <c r="M180" s="1">
        <v>26</v>
      </c>
      <c r="N180" s="10">
        <v>2</v>
      </c>
    </row>
    <row r="181" spans="1:14" x14ac:dyDescent="0.25">
      <c r="A181" s="7">
        <v>43645</v>
      </c>
      <c r="B181" s="1" t="s">
        <v>43</v>
      </c>
      <c r="C181" s="1" t="s">
        <v>8</v>
      </c>
      <c r="D181" s="1" t="s">
        <v>7</v>
      </c>
      <c r="E181" s="1" t="s">
        <v>9</v>
      </c>
      <c r="F181" s="1" t="s">
        <v>79</v>
      </c>
      <c r="G181" s="8">
        <v>931895</v>
      </c>
      <c r="H181" s="8">
        <v>447309.6</v>
      </c>
      <c r="I181" s="9">
        <v>0.48</v>
      </c>
      <c r="J181" s="1" t="s">
        <v>125</v>
      </c>
      <c r="K181" s="1">
        <v>6</v>
      </c>
      <c r="L181" s="1">
        <v>2019</v>
      </c>
      <c r="M181" s="1">
        <v>26</v>
      </c>
      <c r="N181" s="10">
        <v>2</v>
      </c>
    </row>
    <row r="182" spans="1:14" x14ac:dyDescent="0.25">
      <c r="A182" s="7">
        <v>43646</v>
      </c>
      <c r="B182" s="1" t="s">
        <v>51</v>
      </c>
      <c r="C182" s="1" t="s">
        <v>8</v>
      </c>
      <c r="D182" s="1" t="s">
        <v>7</v>
      </c>
      <c r="E182" s="1" t="s">
        <v>9</v>
      </c>
      <c r="F182" s="1" t="s">
        <v>65</v>
      </c>
      <c r="G182" s="8">
        <v>680069</v>
      </c>
      <c r="H182" s="8">
        <v>326433.12</v>
      </c>
      <c r="I182" s="9">
        <v>0.48</v>
      </c>
      <c r="J182" s="1" t="s">
        <v>125</v>
      </c>
      <c r="K182" s="1">
        <v>6</v>
      </c>
      <c r="L182" s="1">
        <v>2019</v>
      </c>
      <c r="M182" s="1">
        <v>26</v>
      </c>
      <c r="N182" s="10">
        <v>2</v>
      </c>
    </row>
    <row r="183" spans="1:14" x14ac:dyDescent="0.25">
      <c r="A183" s="7">
        <v>43647</v>
      </c>
      <c r="B183" s="1" t="s">
        <v>19</v>
      </c>
      <c r="C183" s="1" t="s">
        <v>8</v>
      </c>
      <c r="D183" s="1" t="s">
        <v>17</v>
      </c>
      <c r="E183" s="1" t="s">
        <v>87</v>
      </c>
      <c r="F183" s="1" t="s">
        <v>76</v>
      </c>
      <c r="G183" s="8">
        <v>602786</v>
      </c>
      <c r="H183" s="8">
        <v>132612.92000000001</v>
      </c>
      <c r="I183" s="9">
        <v>0.22</v>
      </c>
      <c r="J183" s="1" t="s">
        <v>126</v>
      </c>
      <c r="K183" s="1">
        <v>7</v>
      </c>
      <c r="L183" s="1">
        <v>2019</v>
      </c>
      <c r="M183" s="1">
        <v>27</v>
      </c>
      <c r="N183" s="10">
        <v>3</v>
      </c>
    </row>
    <row r="184" spans="1:14" x14ac:dyDescent="0.25">
      <c r="A184" s="7">
        <v>43648</v>
      </c>
      <c r="B184" s="1" t="s">
        <v>48</v>
      </c>
      <c r="C184" s="1" t="s">
        <v>8</v>
      </c>
      <c r="D184" s="1" t="s">
        <v>7</v>
      </c>
      <c r="E184" s="1" t="s">
        <v>87</v>
      </c>
      <c r="F184" s="1" t="s">
        <v>65</v>
      </c>
      <c r="G184" s="8">
        <v>858209</v>
      </c>
      <c r="H184" s="8">
        <v>514925.39999999997</v>
      </c>
      <c r="I184" s="9">
        <v>0.6</v>
      </c>
      <c r="J184" s="1" t="s">
        <v>126</v>
      </c>
      <c r="K184" s="1">
        <v>7</v>
      </c>
      <c r="L184" s="1">
        <v>2019</v>
      </c>
      <c r="M184" s="1">
        <v>27</v>
      </c>
      <c r="N184" s="10">
        <v>3</v>
      </c>
    </row>
    <row r="185" spans="1:14" x14ac:dyDescent="0.25">
      <c r="A185" s="7">
        <v>43649</v>
      </c>
      <c r="B185" s="1" t="s">
        <v>55</v>
      </c>
      <c r="C185" s="1" t="s">
        <v>14</v>
      </c>
      <c r="D185" s="1" t="s">
        <v>7</v>
      </c>
      <c r="E185" s="1" t="s">
        <v>9</v>
      </c>
      <c r="F185" s="1" t="s">
        <v>69</v>
      </c>
      <c r="G185" s="8">
        <v>251835</v>
      </c>
      <c r="H185" s="8">
        <v>95697.3</v>
      </c>
      <c r="I185" s="9">
        <v>0.38</v>
      </c>
      <c r="J185" s="1" t="s">
        <v>126</v>
      </c>
      <c r="K185" s="1">
        <v>7</v>
      </c>
      <c r="L185" s="1">
        <v>2019</v>
      </c>
      <c r="M185" s="1">
        <v>27</v>
      </c>
      <c r="N185" s="10">
        <v>3</v>
      </c>
    </row>
    <row r="186" spans="1:14" x14ac:dyDescent="0.25">
      <c r="A186" s="7">
        <v>43650</v>
      </c>
      <c r="B186" s="1" t="s">
        <v>31</v>
      </c>
      <c r="C186" s="1" t="s">
        <v>18</v>
      </c>
      <c r="D186" s="1" t="s">
        <v>7</v>
      </c>
      <c r="E186" s="1" t="s">
        <v>87</v>
      </c>
      <c r="F186" s="1" t="s">
        <v>72</v>
      </c>
      <c r="G186" s="8">
        <v>178050</v>
      </c>
      <c r="H186" s="8">
        <v>97927.500000000015</v>
      </c>
      <c r="I186" s="9">
        <v>0.55000000000000004</v>
      </c>
      <c r="J186" s="1" t="s">
        <v>126</v>
      </c>
      <c r="K186" s="1">
        <v>7</v>
      </c>
      <c r="L186" s="1">
        <v>2019</v>
      </c>
      <c r="M186" s="1">
        <v>27</v>
      </c>
      <c r="N186" s="10">
        <v>3</v>
      </c>
    </row>
    <row r="187" spans="1:14" x14ac:dyDescent="0.25">
      <c r="A187" s="7">
        <v>43651</v>
      </c>
      <c r="B187" s="1" t="s">
        <v>57</v>
      </c>
      <c r="C187" s="1" t="s">
        <v>18</v>
      </c>
      <c r="D187" s="1" t="s">
        <v>11</v>
      </c>
      <c r="E187" s="1" t="s">
        <v>87</v>
      </c>
      <c r="F187" s="1" t="s">
        <v>67</v>
      </c>
      <c r="G187" s="8">
        <v>235162</v>
      </c>
      <c r="H187" s="8">
        <v>42329.159999999996</v>
      </c>
      <c r="I187" s="9">
        <v>0.18</v>
      </c>
      <c r="J187" s="1" t="s">
        <v>126</v>
      </c>
      <c r="K187" s="1">
        <v>7</v>
      </c>
      <c r="L187" s="1">
        <v>2019</v>
      </c>
      <c r="M187" s="1">
        <v>27</v>
      </c>
      <c r="N187" s="10">
        <v>3</v>
      </c>
    </row>
    <row r="188" spans="1:14" x14ac:dyDescent="0.25">
      <c r="A188" s="7">
        <v>43652</v>
      </c>
      <c r="B188" s="1" t="s">
        <v>31</v>
      </c>
      <c r="C188" s="1" t="s">
        <v>18</v>
      </c>
      <c r="D188" s="1" t="s">
        <v>17</v>
      </c>
      <c r="E188" s="1" t="s">
        <v>87</v>
      </c>
      <c r="F188" s="1" t="s">
        <v>72</v>
      </c>
      <c r="G188" s="8">
        <v>84307</v>
      </c>
      <c r="H188" s="8">
        <v>32879.730000000003</v>
      </c>
      <c r="I188" s="9">
        <v>0.39</v>
      </c>
      <c r="J188" s="1" t="s">
        <v>126</v>
      </c>
      <c r="K188" s="1">
        <v>7</v>
      </c>
      <c r="L188" s="1">
        <v>2019</v>
      </c>
      <c r="M188" s="1">
        <v>27</v>
      </c>
      <c r="N188" s="10">
        <v>3</v>
      </c>
    </row>
    <row r="189" spans="1:14" x14ac:dyDescent="0.25">
      <c r="A189" s="7">
        <v>43653</v>
      </c>
      <c r="B189" s="1" t="s">
        <v>48</v>
      </c>
      <c r="C189" s="1" t="s">
        <v>8</v>
      </c>
      <c r="D189" s="1" t="s">
        <v>17</v>
      </c>
      <c r="E189" s="1" t="s">
        <v>87</v>
      </c>
      <c r="F189" s="1" t="s">
        <v>65</v>
      </c>
      <c r="G189" s="8">
        <v>1282991</v>
      </c>
      <c r="H189" s="8">
        <v>333577.66000000003</v>
      </c>
      <c r="I189" s="9">
        <v>0.26</v>
      </c>
      <c r="J189" s="1" t="s">
        <v>126</v>
      </c>
      <c r="K189" s="1">
        <v>7</v>
      </c>
      <c r="L189" s="1">
        <v>2019</v>
      </c>
      <c r="M189" s="1">
        <v>27</v>
      </c>
      <c r="N189" s="10">
        <v>3</v>
      </c>
    </row>
    <row r="190" spans="1:14" x14ac:dyDescent="0.25">
      <c r="A190" s="7">
        <v>43654</v>
      </c>
      <c r="B190" s="1" t="s">
        <v>49</v>
      </c>
      <c r="C190" s="1" t="s">
        <v>8</v>
      </c>
      <c r="D190" s="1" t="s">
        <v>7</v>
      </c>
      <c r="E190" s="1" t="s">
        <v>88</v>
      </c>
      <c r="F190" s="1" t="s">
        <v>66</v>
      </c>
      <c r="G190" s="8">
        <v>1238652</v>
      </c>
      <c r="H190" s="8">
        <v>644099.04</v>
      </c>
      <c r="I190" s="9">
        <v>0.52</v>
      </c>
      <c r="J190" s="1" t="s">
        <v>126</v>
      </c>
      <c r="K190" s="1">
        <v>7</v>
      </c>
      <c r="L190" s="1">
        <v>2019</v>
      </c>
      <c r="M190" s="1">
        <v>28</v>
      </c>
      <c r="N190" s="10">
        <v>3</v>
      </c>
    </row>
    <row r="191" spans="1:14" x14ac:dyDescent="0.25">
      <c r="A191" s="7">
        <v>43655</v>
      </c>
      <c r="B191" s="1" t="s">
        <v>30</v>
      </c>
      <c r="C191" s="1" t="s">
        <v>14</v>
      </c>
      <c r="D191" s="1" t="s">
        <v>7</v>
      </c>
      <c r="E191" s="1" t="s">
        <v>87</v>
      </c>
      <c r="F191" s="1" t="s">
        <v>77</v>
      </c>
      <c r="G191" s="8">
        <v>344741</v>
      </c>
      <c r="H191" s="8">
        <v>141343.81</v>
      </c>
      <c r="I191" s="9">
        <v>0.41</v>
      </c>
      <c r="J191" s="1" t="s">
        <v>126</v>
      </c>
      <c r="K191" s="1">
        <v>7</v>
      </c>
      <c r="L191" s="1">
        <v>2019</v>
      </c>
      <c r="M191" s="1">
        <v>28</v>
      </c>
      <c r="N191" s="10">
        <v>3</v>
      </c>
    </row>
    <row r="192" spans="1:14" x14ac:dyDescent="0.25">
      <c r="A192" s="7">
        <v>43656</v>
      </c>
      <c r="B192" s="1" t="s">
        <v>35</v>
      </c>
      <c r="C192" s="1" t="s">
        <v>14</v>
      </c>
      <c r="D192" s="1" t="s">
        <v>17</v>
      </c>
      <c r="E192" s="1" t="s">
        <v>87</v>
      </c>
      <c r="F192" s="1" t="s">
        <v>71</v>
      </c>
      <c r="G192" s="8">
        <v>378600</v>
      </c>
      <c r="H192" s="8">
        <v>98436</v>
      </c>
      <c r="I192" s="9">
        <v>0.26</v>
      </c>
      <c r="J192" s="1" t="s">
        <v>126</v>
      </c>
      <c r="K192" s="1">
        <v>7</v>
      </c>
      <c r="L192" s="1">
        <v>2019</v>
      </c>
      <c r="M192" s="1">
        <v>28</v>
      </c>
      <c r="N192" s="10">
        <v>3</v>
      </c>
    </row>
    <row r="193" spans="1:14" x14ac:dyDescent="0.25">
      <c r="A193" s="7">
        <v>43657</v>
      </c>
      <c r="B193" s="1" t="s">
        <v>40</v>
      </c>
      <c r="C193" s="1" t="s">
        <v>8</v>
      </c>
      <c r="D193" s="1" t="s">
        <v>7</v>
      </c>
      <c r="E193" s="1" t="s">
        <v>87</v>
      </c>
      <c r="F193" s="1" t="s">
        <v>82</v>
      </c>
      <c r="G193" s="8">
        <v>1541743</v>
      </c>
      <c r="H193" s="8">
        <v>817123.79</v>
      </c>
      <c r="I193" s="9">
        <v>0.53</v>
      </c>
      <c r="J193" s="1" t="s">
        <v>126</v>
      </c>
      <c r="K193" s="1">
        <v>7</v>
      </c>
      <c r="L193" s="1">
        <v>2019</v>
      </c>
      <c r="M193" s="1">
        <v>28</v>
      </c>
      <c r="N193" s="10">
        <v>3</v>
      </c>
    </row>
    <row r="194" spans="1:14" x14ac:dyDescent="0.25">
      <c r="A194" s="7">
        <v>43658</v>
      </c>
      <c r="B194" s="1" t="s">
        <v>23</v>
      </c>
      <c r="C194" s="1" t="s">
        <v>8</v>
      </c>
      <c r="D194" s="1" t="s">
        <v>17</v>
      </c>
      <c r="E194" s="1" t="s">
        <v>87</v>
      </c>
      <c r="F194" s="1" t="s">
        <v>75</v>
      </c>
      <c r="G194" s="8">
        <v>1207871</v>
      </c>
      <c r="H194" s="8">
        <v>471069.69</v>
      </c>
      <c r="I194" s="9">
        <v>0.39</v>
      </c>
      <c r="J194" s="1" t="s">
        <v>126</v>
      </c>
      <c r="K194" s="1">
        <v>7</v>
      </c>
      <c r="L194" s="1">
        <v>2019</v>
      </c>
      <c r="M194" s="1">
        <v>28</v>
      </c>
      <c r="N194" s="10">
        <v>3</v>
      </c>
    </row>
    <row r="195" spans="1:14" x14ac:dyDescent="0.25">
      <c r="A195" s="7">
        <v>43659</v>
      </c>
      <c r="B195" s="1" t="s">
        <v>10</v>
      </c>
      <c r="C195" s="1" t="s">
        <v>8</v>
      </c>
      <c r="D195" s="1" t="s">
        <v>7</v>
      </c>
      <c r="E195" s="1" t="s">
        <v>9</v>
      </c>
      <c r="F195" s="1" t="s">
        <v>66</v>
      </c>
      <c r="G195" s="8">
        <v>708315</v>
      </c>
      <c r="H195" s="8">
        <v>283326</v>
      </c>
      <c r="I195" s="9">
        <v>0.4</v>
      </c>
      <c r="J195" s="1" t="s">
        <v>126</v>
      </c>
      <c r="K195" s="1">
        <v>7</v>
      </c>
      <c r="L195" s="1">
        <v>2019</v>
      </c>
      <c r="M195" s="1">
        <v>28</v>
      </c>
      <c r="N195" s="10">
        <v>3</v>
      </c>
    </row>
    <row r="196" spans="1:14" x14ac:dyDescent="0.25">
      <c r="A196" s="7">
        <v>43660</v>
      </c>
      <c r="B196" s="1" t="s">
        <v>31</v>
      </c>
      <c r="C196" s="1" t="s">
        <v>18</v>
      </c>
      <c r="D196" s="1" t="s">
        <v>17</v>
      </c>
      <c r="E196" s="1" t="s">
        <v>87</v>
      </c>
      <c r="F196" s="1" t="s">
        <v>72</v>
      </c>
      <c r="G196" s="8">
        <v>137768</v>
      </c>
      <c r="H196" s="8">
        <v>42708.08</v>
      </c>
      <c r="I196" s="9">
        <v>0.31</v>
      </c>
      <c r="J196" s="1" t="s">
        <v>126</v>
      </c>
      <c r="K196" s="1">
        <v>7</v>
      </c>
      <c r="L196" s="1">
        <v>2019</v>
      </c>
      <c r="M196" s="1">
        <v>28</v>
      </c>
      <c r="N196" s="10">
        <v>3</v>
      </c>
    </row>
    <row r="197" spans="1:14" x14ac:dyDescent="0.25">
      <c r="A197" s="7">
        <v>43661</v>
      </c>
      <c r="B197" s="1" t="s">
        <v>31</v>
      </c>
      <c r="C197" s="1" t="s">
        <v>18</v>
      </c>
      <c r="D197" s="1" t="s">
        <v>7</v>
      </c>
      <c r="E197" s="1" t="s">
        <v>9</v>
      </c>
      <c r="F197" s="1" t="s">
        <v>72</v>
      </c>
      <c r="G197" s="8">
        <v>112986</v>
      </c>
      <c r="H197" s="8">
        <v>61012.44</v>
      </c>
      <c r="I197" s="9">
        <v>0.54</v>
      </c>
      <c r="J197" s="1" t="s">
        <v>126</v>
      </c>
      <c r="K197" s="1">
        <v>7</v>
      </c>
      <c r="L197" s="1">
        <v>2019</v>
      </c>
      <c r="M197" s="1">
        <v>29</v>
      </c>
      <c r="N197" s="10">
        <v>3</v>
      </c>
    </row>
    <row r="198" spans="1:14" x14ac:dyDescent="0.25">
      <c r="A198" s="7">
        <v>43662</v>
      </c>
      <c r="B198" s="1" t="s">
        <v>33</v>
      </c>
      <c r="C198" s="1" t="s">
        <v>8</v>
      </c>
      <c r="D198" s="1" t="s">
        <v>11</v>
      </c>
      <c r="E198" s="1" t="s">
        <v>87</v>
      </c>
      <c r="F198" s="1" t="s">
        <v>80</v>
      </c>
      <c r="G198" s="8">
        <v>1609705</v>
      </c>
      <c r="H198" s="8">
        <v>482911.5</v>
      </c>
      <c r="I198" s="9">
        <v>0.3</v>
      </c>
      <c r="J198" s="1" t="s">
        <v>126</v>
      </c>
      <c r="K198" s="1">
        <v>7</v>
      </c>
      <c r="L198" s="1">
        <v>2019</v>
      </c>
      <c r="M198" s="1">
        <v>29</v>
      </c>
      <c r="N198" s="10">
        <v>3</v>
      </c>
    </row>
    <row r="199" spans="1:14" x14ac:dyDescent="0.25">
      <c r="A199" s="7">
        <v>43663</v>
      </c>
      <c r="B199" s="1" t="s">
        <v>47</v>
      </c>
      <c r="C199" s="1" t="s">
        <v>14</v>
      </c>
      <c r="D199" s="1" t="s">
        <v>7</v>
      </c>
      <c r="E199" s="1" t="s">
        <v>87</v>
      </c>
      <c r="F199" s="1" t="s">
        <v>81</v>
      </c>
      <c r="G199" s="8">
        <v>361316</v>
      </c>
      <c r="H199" s="8">
        <v>216789.6</v>
      </c>
      <c r="I199" s="9">
        <v>0.6</v>
      </c>
      <c r="J199" s="1" t="s">
        <v>126</v>
      </c>
      <c r="K199" s="1">
        <v>7</v>
      </c>
      <c r="L199" s="1">
        <v>2019</v>
      </c>
      <c r="M199" s="1">
        <v>29</v>
      </c>
      <c r="N199" s="10">
        <v>3</v>
      </c>
    </row>
    <row r="200" spans="1:14" x14ac:dyDescent="0.25">
      <c r="A200" s="7">
        <v>43664</v>
      </c>
      <c r="B200" s="1" t="s">
        <v>31</v>
      </c>
      <c r="C200" s="1" t="s">
        <v>18</v>
      </c>
      <c r="D200" s="1" t="s">
        <v>17</v>
      </c>
      <c r="E200" s="1" t="s">
        <v>87</v>
      </c>
      <c r="F200" s="1" t="s">
        <v>72</v>
      </c>
      <c r="G200" s="8">
        <v>125620</v>
      </c>
      <c r="H200" s="8">
        <v>43967</v>
      </c>
      <c r="I200" s="9">
        <v>0.35</v>
      </c>
      <c r="J200" s="1" t="s">
        <v>126</v>
      </c>
      <c r="K200" s="1">
        <v>7</v>
      </c>
      <c r="L200" s="1">
        <v>2019</v>
      </c>
      <c r="M200" s="1">
        <v>29</v>
      </c>
      <c r="N200" s="10">
        <v>3</v>
      </c>
    </row>
    <row r="201" spans="1:14" x14ac:dyDescent="0.25">
      <c r="A201" s="7">
        <v>43665</v>
      </c>
      <c r="B201" s="1" t="s">
        <v>27</v>
      </c>
      <c r="C201" s="1" t="s">
        <v>8</v>
      </c>
      <c r="D201" s="1" t="s">
        <v>7</v>
      </c>
      <c r="E201" s="1" t="s">
        <v>87</v>
      </c>
      <c r="F201" s="1" t="s">
        <v>76</v>
      </c>
      <c r="G201" s="8">
        <v>765185</v>
      </c>
      <c r="H201" s="8">
        <v>420851.75000000006</v>
      </c>
      <c r="I201" s="9">
        <v>0.55000000000000004</v>
      </c>
      <c r="J201" s="1" t="s">
        <v>126</v>
      </c>
      <c r="K201" s="1">
        <v>7</v>
      </c>
      <c r="L201" s="1">
        <v>2019</v>
      </c>
      <c r="M201" s="1">
        <v>29</v>
      </c>
      <c r="N201" s="10">
        <v>3</v>
      </c>
    </row>
    <row r="202" spans="1:14" x14ac:dyDescent="0.25">
      <c r="A202" s="7">
        <v>43666</v>
      </c>
      <c r="B202" s="1" t="s">
        <v>54</v>
      </c>
      <c r="C202" s="1" t="s">
        <v>18</v>
      </c>
      <c r="D202" s="1" t="s">
        <v>7</v>
      </c>
      <c r="E202" s="1" t="s">
        <v>87</v>
      </c>
      <c r="F202" s="1" t="s">
        <v>68</v>
      </c>
      <c r="G202" s="8">
        <v>113388</v>
      </c>
      <c r="H202" s="8">
        <v>60095.64</v>
      </c>
      <c r="I202" s="9">
        <v>0.53</v>
      </c>
      <c r="J202" s="1" t="s">
        <v>126</v>
      </c>
      <c r="K202" s="1">
        <v>7</v>
      </c>
      <c r="L202" s="1">
        <v>2019</v>
      </c>
      <c r="M202" s="1">
        <v>29</v>
      </c>
      <c r="N202" s="10">
        <v>3</v>
      </c>
    </row>
    <row r="203" spans="1:14" x14ac:dyDescent="0.25">
      <c r="A203" s="7">
        <v>43667</v>
      </c>
      <c r="B203" s="1" t="s">
        <v>46</v>
      </c>
      <c r="C203" s="1" t="s">
        <v>8</v>
      </c>
      <c r="D203" s="1" t="s">
        <v>7</v>
      </c>
      <c r="E203" s="1" t="s">
        <v>87</v>
      </c>
      <c r="F203" s="1" t="s">
        <v>80</v>
      </c>
      <c r="G203" s="8">
        <v>572822</v>
      </c>
      <c r="H203" s="8">
        <v>337964.98</v>
      </c>
      <c r="I203" s="9">
        <v>0.59</v>
      </c>
      <c r="J203" s="1" t="s">
        <v>126</v>
      </c>
      <c r="K203" s="1">
        <v>7</v>
      </c>
      <c r="L203" s="1">
        <v>2019</v>
      </c>
      <c r="M203" s="1">
        <v>29</v>
      </c>
      <c r="N203" s="10">
        <v>3</v>
      </c>
    </row>
    <row r="204" spans="1:14" x14ac:dyDescent="0.25">
      <c r="A204" s="7">
        <v>43668</v>
      </c>
      <c r="B204" s="1" t="s">
        <v>41</v>
      </c>
      <c r="C204" s="1" t="s">
        <v>14</v>
      </c>
      <c r="D204" s="1" t="s">
        <v>7</v>
      </c>
      <c r="E204" s="1" t="s">
        <v>9</v>
      </c>
      <c r="F204" s="1" t="s">
        <v>83</v>
      </c>
      <c r="G204" s="8">
        <v>295541</v>
      </c>
      <c r="H204" s="8">
        <v>171413.78</v>
      </c>
      <c r="I204" s="9">
        <v>0.57999999999999996</v>
      </c>
      <c r="J204" s="1" t="s">
        <v>126</v>
      </c>
      <c r="K204" s="1">
        <v>7</v>
      </c>
      <c r="L204" s="1">
        <v>2019</v>
      </c>
      <c r="M204" s="1">
        <v>30</v>
      </c>
      <c r="N204" s="10">
        <v>3</v>
      </c>
    </row>
    <row r="205" spans="1:14" x14ac:dyDescent="0.25">
      <c r="A205" s="7">
        <v>43669</v>
      </c>
      <c r="B205" s="1" t="s">
        <v>44</v>
      </c>
      <c r="C205" s="1" t="s">
        <v>8</v>
      </c>
      <c r="D205" s="1" t="s">
        <v>7</v>
      </c>
      <c r="E205" s="1" t="s">
        <v>87</v>
      </c>
      <c r="F205" s="1" t="s">
        <v>78</v>
      </c>
      <c r="G205" s="8">
        <v>1428400</v>
      </c>
      <c r="H205" s="8">
        <v>614212</v>
      </c>
      <c r="I205" s="9">
        <v>0.43</v>
      </c>
      <c r="J205" s="1" t="s">
        <v>126</v>
      </c>
      <c r="K205" s="1">
        <v>7</v>
      </c>
      <c r="L205" s="1">
        <v>2019</v>
      </c>
      <c r="M205" s="1">
        <v>30</v>
      </c>
      <c r="N205" s="10">
        <v>3</v>
      </c>
    </row>
    <row r="206" spans="1:14" x14ac:dyDescent="0.25">
      <c r="A206" s="7">
        <v>43670</v>
      </c>
      <c r="B206" s="1" t="s">
        <v>16</v>
      </c>
      <c r="C206" s="1" t="s">
        <v>18</v>
      </c>
      <c r="D206" s="1" t="s">
        <v>17</v>
      </c>
      <c r="E206" s="1" t="s">
        <v>9</v>
      </c>
      <c r="F206" s="1" t="s">
        <v>75</v>
      </c>
      <c r="G206" s="8">
        <v>210845</v>
      </c>
      <c r="H206" s="8">
        <v>52711.25</v>
      </c>
      <c r="I206" s="9">
        <v>0.25</v>
      </c>
      <c r="J206" s="1" t="s">
        <v>126</v>
      </c>
      <c r="K206" s="1">
        <v>7</v>
      </c>
      <c r="L206" s="1">
        <v>2019</v>
      </c>
      <c r="M206" s="1">
        <v>30</v>
      </c>
      <c r="N206" s="10">
        <v>3</v>
      </c>
    </row>
    <row r="207" spans="1:14" x14ac:dyDescent="0.25">
      <c r="A207" s="7">
        <v>43671</v>
      </c>
      <c r="B207" s="1" t="s">
        <v>35</v>
      </c>
      <c r="C207" s="1" t="s">
        <v>14</v>
      </c>
      <c r="D207" s="1" t="s">
        <v>7</v>
      </c>
      <c r="E207" s="1" t="s">
        <v>9</v>
      </c>
      <c r="F207" s="1" t="s">
        <v>71</v>
      </c>
      <c r="G207" s="8">
        <v>296523</v>
      </c>
      <c r="H207" s="8">
        <v>192739.95</v>
      </c>
      <c r="I207" s="9">
        <v>0.65</v>
      </c>
      <c r="J207" s="1" t="s">
        <v>126</v>
      </c>
      <c r="K207" s="1">
        <v>7</v>
      </c>
      <c r="L207" s="1">
        <v>2019</v>
      </c>
      <c r="M207" s="1">
        <v>30</v>
      </c>
      <c r="N207" s="10">
        <v>3</v>
      </c>
    </row>
    <row r="208" spans="1:14" x14ac:dyDescent="0.25">
      <c r="A208" s="7">
        <v>43672</v>
      </c>
      <c r="B208" s="1" t="s">
        <v>56</v>
      </c>
      <c r="C208" s="1" t="s">
        <v>18</v>
      </c>
      <c r="D208" s="1" t="s">
        <v>17</v>
      </c>
      <c r="E208" s="1" t="s">
        <v>9</v>
      </c>
      <c r="F208" s="1" t="s">
        <v>70</v>
      </c>
      <c r="G208" s="8">
        <v>210450</v>
      </c>
      <c r="H208" s="8">
        <v>46299</v>
      </c>
      <c r="I208" s="9">
        <v>0.22</v>
      </c>
      <c r="J208" s="1" t="s">
        <v>126</v>
      </c>
      <c r="K208" s="1">
        <v>7</v>
      </c>
      <c r="L208" s="1">
        <v>2019</v>
      </c>
      <c r="M208" s="1">
        <v>30</v>
      </c>
      <c r="N208" s="10">
        <v>3</v>
      </c>
    </row>
    <row r="209" spans="1:14" x14ac:dyDescent="0.25">
      <c r="A209" s="7">
        <v>43673</v>
      </c>
      <c r="B209" s="1" t="s">
        <v>28</v>
      </c>
      <c r="C209" s="1" t="s">
        <v>8</v>
      </c>
      <c r="D209" s="1" t="s">
        <v>7</v>
      </c>
      <c r="E209" s="1" t="s">
        <v>87</v>
      </c>
      <c r="F209" s="1" t="s">
        <v>66</v>
      </c>
      <c r="G209" s="8">
        <v>1139086</v>
      </c>
      <c r="H209" s="8">
        <v>740405.9</v>
      </c>
      <c r="I209" s="9">
        <v>0.65</v>
      </c>
      <c r="J209" s="1" t="s">
        <v>126</v>
      </c>
      <c r="K209" s="1">
        <v>7</v>
      </c>
      <c r="L209" s="1">
        <v>2019</v>
      </c>
      <c r="M209" s="1">
        <v>30</v>
      </c>
      <c r="N209" s="10">
        <v>3</v>
      </c>
    </row>
    <row r="210" spans="1:14" x14ac:dyDescent="0.25">
      <c r="A210" s="7">
        <v>43674</v>
      </c>
      <c r="B210" s="1" t="s">
        <v>28</v>
      </c>
      <c r="C210" s="1" t="s">
        <v>8</v>
      </c>
      <c r="D210" s="1" t="s">
        <v>7</v>
      </c>
      <c r="E210" s="1" t="s">
        <v>87</v>
      </c>
      <c r="F210" s="1" t="s">
        <v>66</v>
      </c>
      <c r="G210" s="8">
        <v>791466</v>
      </c>
      <c r="H210" s="8">
        <v>482794.26</v>
      </c>
      <c r="I210" s="9">
        <v>0.61</v>
      </c>
      <c r="J210" s="1" t="s">
        <v>126</v>
      </c>
      <c r="K210" s="1">
        <v>7</v>
      </c>
      <c r="L210" s="1">
        <v>2019</v>
      </c>
      <c r="M210" s="1">
        <v>30</v>
      </c>
      <c r="N210" s="10">
        <v>3</v>
      </c>
    </row>
    <row r="211" spans="1:14" x14ac:dyDescent="0.25">
      <c r="A211" s="7">
        <v>43675</v>
      </c>
      <c r="B211" s="1" t="s">
        <v>12</v>
      </c>
      <c r="C211" s="1" t="s">
        <v>8</v>
      </c>
      <c r="D211" s="1" t="s">
        <v>11</v>
      </c>
      <c r="E211" s="1" t="s">
        <v>87</v>
      </c>
      <c r="F211" s="1" t="s">
        <v>77</v>
      </c>
      <c r="G211" s="8">
        <v>1601907</v>
      </c>
      <c r="H211" s="8">
        <v>304362.33</v>
      </c>
      <c r="I211" s="9">
        <v>0.19</v>
      </c>
      <c r="J211" s="1" t="s">
        <v>126</v>
      </c>
      <c r="K211" s="1">
        <v>7</v>
      </c>
      <c r="L211" s="1">
        <v>2019</v>
      </c>
      <c r="M211" s="1">
        <v>31</v>
      </c>
      <c r="N211" s="10">
        <v>3</v>
      </c>
    </row>
    <row r="212" spans="1:14" x14ac:dyDescent="0.25">
      <c r="A212" s="7">
        <v>43676</v>
      </c>
      <c r="B212" s="1" t="s">
        <v>55</v>
      </c>
      <c r="C212" s="1" t="s">
        <v>14</v>
      </c>
      <c r="D212" s="1" t="s">
        <v>7</v>
      </c>
      <c r="E212" s="1" t="s">
        <v>9</v>
      </c>
      <c r="F212" s="1" t="s">
        <v>69</v>
      </c>
      <c r="G212" s="8">
        <v>296805</v>
      </c>
      <c r="H212" s="8">
        <v>178083</v>
      </c>
      <c r="I212" s="9">
        <v>0.6</v>
      </c>
      <c r="J212" s="1" t="s">
        <v>126</v>
      </c>
      <c r="K212" s="1">
        <v>7</v>
      </c>
      <c r="L212" s="1">
        <v>2019</v>
      </c>
      <c r="M212" s="1">
        <v>31</v>
      </c>
      <c r="N212" s="10">
        <v>3</v>
      </c>
    </row>
    <row r="213" spans="1:14" x14ac:dyDescent="0.25">
      <c r="A213" s="7">
        <v>43677</v>
      </c>
      <c r="B213" s="1" t="s">
        <v>51</v>
      </c>
      <c r="C213" s="1" t="s">
        <v>8</v>
      </c>
      <c r="D213" s="1" t="s">
        <v>7</v>
      </c>
      <c r="E213" s="1" t="s">
        <v>87</v>
      </c>
      <c r="F213" s="1" t="s">
        <v>65</v>
      </c>
      <c r="G213" s="8">
        <v>760770</v>
      </c>
      <c r="H213" s="8">
        <v>403208.10000000003</v>
      </c>
      <c r="I213" s="9">
        <v>0.53</v>
      </c>
      <c r="J213" s="1" t="s">
        <v>126</v>
      </c>
      <c r="K213" s="1">
        <v>7</v>
      </c>
      <c r="L213" s="1">
        <v>2019</v>
      </c>
      <c r="M213" s="1">
        <v>31</v>
      </c>
      <c r="N213" s="10">
        <v>3</v>
      </c>
    </row>
    <row r="214" spans="1:14" x14ac:dyDescent="0.25">
      <c r="A214" s="7">
        <v>43678</v>
      </c>
      <c r="B214" s="1" t="s">
        <v>48</v>
      </c>
      <c r="C214" s="1" t="s">
        <v>8</v>
      </c>
      <c r="D214" s="1" t="s">
        <v>17</v>
      </c>
      <c r="E214" s="1" t="s">
        <v>87</v>
      </c>
      <c r="F214" s="1" t="s">
        <v>65</v>
      </c>
      <c r="G214" s="8">
        <v>892953</v>
      </c>
      <c r="H214" s="8">
        <v>187520.13</v>
      </c>
      <c r="I214" s="9">
        <v>0.21</v>
      </c>
      <c r="J214" s="1" t="s">
        <v>127</v>
      </c>
      <c r="K214" s="1">
        <v>8</v>
      </c>
      <c r="L214" s="1">
        <v>2019</v>
      </c>
      <c r="M214" s="1">
        <v>31</v>
      </c>
      <c r="N214" s="10">
        <v>3</v>
      </c>
    </row>
    <row r="215" spans="1:14" x14ac:dyDescent="0.25">
      <c r="A215" s="7">
        <v>43679</v>
      </c>
      <c r="B215" s="1" t="s">
        <v>39</v>
      </c>
      <c r="C215" s="1" t="s">
        <v>8</v>
      </c>
      <c r="D215" s="1" t="s">
        <v>7</v>
      </c>
      <c r="E215" s="1" t="s">
        <v>87</v>
      </c>
      <c r="F215" s="1" t="s">
        <v>81</v>
      </c>
      <c r="G215" s="8">
        <v>1395100</v>
      </c>
      <c r="H215" s="8">
        <v>753354</v>
      </c>
      <c r="I215" s="9">
        <v>0.54</v>
      </c>
      <c r="J215" s="1" t="s">
        <v>127</v>
      </c>
      <c r="K215" s="1">
        <v>8</v>
      </c>
      <c r="L215" s="1">
        <v>2019</v>
      </c>
      <c r="M215" s="1">
        <v>31</v>
      </c>
      <c r="N215" s="10">
        <v>3</v>
      </c>
    </row>
    <row r="216" spans="1:14" x14ac:dyDescent="0.25">
      <c r="A216" s="7">
        <v>43680</v>
      </c>
      <c r="B216" s="1" t="s">
        <v>49</v>
      </c>
      <c r="C216" s="1" t="s">
        <v>8</v>
      </c>
      <c r="D216" s="1" t="s">
        <v>17</v>
      </c>
      <c r="E216" s="1" t="s">
        <v>87</v>
      </c>
      <c r="F216" s="1" t="s">
        <v>66</v>
      </c>
      <c r="G216" s="8">
        <v>556824</v>
      </c>
      <c r="H216" s="8">
        <v>111364.8</v>
      </c>
      <c r="I216" s="9">
        <v>0.2</v>
      </c>
      <c r="J216" s="1" t="s">
        <v>127</v>
      </c>
      <c r="K216" s="1">
        <v>8</v>
      </c>
      <c r="L216" s="1">
        <v>2019</v>
      </c>
      <c r="M216" s="1">
        <v>31</v>
      </c>
      <c r="N216" s="10">
        <v>3</v>
      </c>
    </row>
    <row r="217" spans="1:14" x14ac:dyDescent="0.25">
      <c r="A217" s="7">
        <v>43681</v>
      </c>
      <c r="B217" s="1" t="s">
        <v>27</v>
      </c>
      <c r="C217" s="1" t="s">
        <v>8</v>
      </c>
      <c r="D217" s="1" t="s">
        <v>7</v>
      </c>
      <c r="E217" s="1" t="s">
        <v>87</v>
      </c>
      <c r="F217" s="1" t="s">
        <v>76</v>
      </c>
      <c r="G217" s="8">
        <v>1264860</v>
      </c>
      <c r="H217" s="8">
        <v>657727.20000000007</v>
      </c>
      <c r="I217" s="9">
        <v>0.52</v>
      </c>
      <c r="J217" s="1" t="s">
        <v>127</v>
      </c>
      <c r="K217" s="1">
        <v>8</v>
      </c>
      <c r="L217" s="1">
        <v>2019</v>
      </c>
      <c r="M217" s="1">
        <v>31</v>
      </c>
      <c r="N217" s="10">
        <v>3</v>
      </c>
    </row>
    <row r="218" spans="1:14" x14ac:dyDescent="0.25">
      <c r="A218" s="7">
        <v>43682</v>
      </c>
      <c r="B218" s="1" t="s">
        <v>35</v>
      </c>
      <c r="C218" s="1" t="s">
        <v>14</v>
      </c>
      <c r="D218" s="1" t="s">
        <v>11</v>
      </c>
      <c r="E218" s="1" t="s">
        <v>87</v>
      </c>
      <c r="F218" s="1" t="s">
        <v>71</v>
      </c>
      <c r="G218" s="8">
        <v>258805</v>
      </c>
      <c r="H218" s="8">
        <v>64701.25</v>
      </c>
      <c r="I218" s="9">
        <v>0.25</v>
      </c>
      <c r="J218" s="1" t="s">
        <v>127</v>
      </c>
      <c r="K218" s="1">
        <v>8</v>
      </c>
      <c r="L218" s="1">
        <v>2019</v>
      </c>
      <c r="M218" s="1">
        <v>32</v>
      </c>
      <c r="N218" s="10">
        <v>3</v>
      </c>
    </row>
    <row r="219" spans="1:14" x14ac:dyDescent="0.25">
      <c r="A219" s="7">
        <v>43683</v>
      </c>
      <c r="B219" s="1" t="s">
        <v>15</v>
      </c>
      <c r="C219" s="1" t="s">
        <v>14</v>
      </c>
      <c r="D219" s="1" t="s">
        <v>7</v>
      </c>
      <c r="E219" s="1" t="s">
        <v>87</v>
      </c>
      <c r="F219" s="1" t="s">
        <v>74</v>
      </c>
      <c r="G219" s="8">
        <v>468822</v>
      </c>
      <c r="H219" s="8">
        <v>239099.22</v>
      </c>
      <c r="I219" s="9">
        <v>0.51</v>
      </c>
      <c r="J219" s="1" t="s">
        <v>127</v>
      </c>
      <c r="K219" s="1">
        <v>8</v>
      </c>
      <c r="L219" s="1">
        <v>2019</v>
      </c>
      <c r="M219" s="1">
        <v>32</v>
      </c>
      <c r="N219" s="10">
        <v>3</v>
      </c>
    </row>
    <row r="220" spans="1:14" x14ac:dyDescent="0.25">
      <c r="A220" s="7">
        <v>43684</v>
      </c>
      <c r="B220" s="1" t="s">
        <v>12</v>
      </c>
      <c r="C220" s="1" t="s">
        <v>8</v>
      </c>
      <c r="D220" s="1" t="s">
        <v>7</v>
      </c>
      <c r="E220" s="1" t="s">
        <v>87</v>
      </c>
      <c r="F220" s="1" t="s">
        <v>77</v>
      </c>
      <c r="G220" s="8">
        <v>951363</v>
      </c>
      <c r="H220" s="8">
        <v>361517.94</v>
      </c>
      <c r="I220" s="9">
        <v>0.38</v>
      </c>
      <c r="J220" s="1" t="s">
        <v>127</v>
      </c>
      <c r="K220" s="1">
        <v>8</v>
      </c>
      <c r="L220" s="1">
        <v>2019</v>
      </c>
      <c r="M220" s="1">
        <v>32</v>
      </c>
      <c r="N220" s="10">
        <v>3</v>
      </c>
    </row>
    <row r="221" spans="1:14" x14ac:dyDescent="0.25">
      <c r="A221" s="7">
        <v>43685</v>
      </c>
      <c r="B221" s="1" t="s">
        <v>58</v>
      </c>
      <c r="C221" s="1" t="s">
        <v>8</v>
      </c>
      <c r="D221" s="1" t="s">
        <v>17</v>
      </c>
      <c r="E221" s="1" t="s">
        <v>87</v>
      </c>
      <c r="F221" s="1" t="s">
        <v>74</v>
      </c>
      <c r="G221" s="8">
        <v>1573383</v>
      </c>
      <c r="H221" s="8">
        <v>346144.26</v>
      </c>
      <c r="I221" s="9">
        <v>0.22</v>
      </c>
      <c r="J221" s="1" t="s">
        <v>127</v>
      </c>
      <c r="K221" s="1">
        <v>8</v>
      </c>
      <c r="L221" s="1">
        <v>2019</v>
      </c>
      <c r="M221" s="1">
        <v>32</v>
      </c>
      <c r="N221" s="10">
        <v>3</v>
      </c>
    </row>
    <row r="222" spans="1:14" x14ac:dyDescent="0.25">
      <c r="A222" s="7">
        <v>43686</v>
      </c>
      <c r="B222" s="1" t="s">
        <v>23</v>
      </c>
      <c r="C222" s="1" t="s">
        <v>8</v>
      </c>
      <c r="D222" s="1" t="s">
        <v>17</v>
      </c>
      <c r="E222" s="1" t="s">
        <v>87</v>
      </c>
      <c r="F222" s="1" t="s">
        <v>75</v>
      </c>
      <c r="G222" s="8">
        <v>888921</v>
      </c>
      <c r="H222" s="8">
        <v>302233.14</v>
      </c>
      <c r="I222" s="9">
        <v>0.34</v>
      </c>
      <c r="J222" s="1" t="s">
        <v>127</v>
      </c>
      <c r="K222" s="1">
        <v>8</v>
      </c>
      <c r="L222" s="1">
        <v>2019</v>
      </c>
      <c r="M222" s="1">
        <v>32</v>
      </c>
      <c r="N222" s="10">
        <v>3</v>
      </c>
    </row>
    <row r="223" spans="1:14" x14ac:dyDescent="0.25">
      <c r="A223" s="7">
        <v>43687</v>
      </c>
      <c r="B223" s="1" t="s">
        <v>19</v>
      </c>
      <c r="C223" s="1" t="s">
        <v>8</v>
      </c>
      <c r="D223" s="1" t="s">
        <v>7</v>
      </c>
      <c r="E223" s="1" t="s">
        <v>87</v>
      </c>
      <c r="F223" s="1" t="s">
        <v>76</v>
      </c>
      <c r="G223" s="8">
        <v>1554041</v>
      </c>
      <c r="H223" s="8">
        <v>590535.57999999996</v>
      </c>
      <c r="I223" s="9">
        <v>0.38</v>
      </c>
      <c r="J223" s="1" t="s">
        <v>127</v>
      </c>
      <c r="K223" s="1">
        <v>8</v>
      </c>
      <c r="L223" s="1">
        <v>2019</v>
      </c>
      <c r="M223" s="1">
        <v>32</v>
      </c>
      <c r="N223" s="10">
        <v>3</v>
      </c>
    </row>
    <row r="224" spans="1:14" x14ac:dyDescent="0.25">
      <c r="A224" s="7">
        <v>43688</v>
      </c>
      <c r="B224" s="1" t="s">
        <v>29</v>
      </c>
      <c r="C224" s="1" t="s">
        <v>8</v>
      </c>
      <c r="D224" s="1" t="s">
        <v>7</v>
      </c>
      <c r="E224" s="1" t="s">
        <v>87</v>
      </c>
      <c r="F224" s="1" t="s">
        <v>67</v>
      </c>
      <c r="G224" s="8">
        <v>826214</v>
      </c>
      <c r="H224" s="8">
        <v>396582.72</v>
      </c>
      <c r="I224" s="9">
        <v>0.48</v>
      </c>
      <c r="J224" s="1" t="s">
        <v>127</v>
      </c>
      <c r="K224" s="1">
        <v>8</v>
      </c>
      <c r="L224" s="1">
        <v>2019</v>
      </c>
      <c r="M224" s="1">
        <v>32</v>
      </c>
      <c r="N224" s="10">
        <v>3</v>
      </c>
    </row>
    <row r="225" spans="1:14" x14ac:dyDescent="0.25">
      <c r="A225" s="7">
        <v>43689</v>
      </c>
      <c r="B225" s="1" t="s">
        <v>26</v>
      </c>
      <c r="C225" s="1" t="s">
        <v>8</v>
      </c>
      <c r="D225" s="1" t="s">
        <v>7</v>
      </c>
      <c r="E225" s="1" t="s">
        <v>87</v>
      </c>
      <c r="F225" s="1" t="s">
        <v>75</v>
      </c>
      <c r="G225" s="8">
        <v>765319</v>
      </c>
      <c r="H225" s="8">
        <v>451538.20999999996</v>
      </c>
      <c r="I225" s="9">
        <v>0.59</v>
      </c>
      <c r="J225" s="1" t="s">
        <v>127</v>
      </c>
      <c r="K225" s="1">
        <v>8</v>
      </c>
      <c r="L225" s="1">
        <v>2019</v>
      </c>
      <c r="M225" s="1">
        <v>33</v>
      </c>
      <c r="N225" s="10">
        <v>3</v>
      </c>
    </row>
    <row r="226" spans="1:14" x14ac:dyDescent="0.25">
      <c r="A226" s="7">
        <v>43690</v>
      </c>
      <c r="B226" s="1" t="s">
        <v>58</v>
      </c>
      <c r="C226" s="1" t="s">
        <v>8</v>
      </c>
      <c r="D226" s="1" t="s">
        <v>17</v>
      </c>
      <c r="E226" s="1" t="s">
        <v>9</v>
      </c>
      <c r="F226" s="1" t="s">
        <v>74</v>
      </c>
      <c r="G226" s="8">
        <v>945966</v>
      </c>
      <c r="H226" s="8">
        <v>264870.48000000004</v>
      </c>
      <c r="I226" s="9">
        <v>0.28000000000000003</v>
      </c>
      <c r="J226" s="1" t="s">
        <v>127</v>
      </c>
      <c r="K226" s="1">
        <v>8</v>
      </c>
      <c r="L226" s="1">
        <v>2019</v>
      </c>
      <c r="M226" s="1">
        <v>33</v>
      </c>
      <c r="N226" s="10">
        <v>3</v>
      </c>
    </row>
    <row r="227" spans="1:14" x14ac:dyDescent="0.25">
      <c r="A227" s="7">
        <v>43691</v>
      </c>
      <c r="B227" s="1" t="s">
        <v>61</v>
      </c>
      <c r="C227" s="1" t="s">
        <v>8</v>
      </c>
      <c r="D227" s="1" t="s">
        <v>17</v>
      </c>
      <c r="E227" s="1" t="s">
        <v>9</v>
      </c>
      <c r="F227" s="1" t="s">
        <v>77</v>
      </c>
      <c r="G227" s="8">
        <v>1781300</v>
      </c>
      <c r="H227" s="8">
        <v>534390</v>
      </c>
      <c r="I227" s="9">
        <v>0.3</v>
      </c>
      <c r="J227" s="1" t="s">
        <v>127</v>
      </c>
      <c r="K227" s="1">
        <v>8</v>
      </c>
      <c r="L227" s="1">
        <v>2019</v>
      </c>
      <c r="M227" s="1">
        <v>33</v>
      </c>
      <c r="N227" s="10">
        <v>3</v>
      </c>
    </row>
    <row r="228" spans="1:14" x14ac:dyDescent="0.25">
      <c r="A228" s="7">
        <v>43692</v>
      </c>
      <c r="B228" s="1" t="s">
        <v>51</v>
      </c>
      <c r="C228" s="1" t="s">
        <v>8</v>
      </c>
      <c r="D228" s="1" t="s">
        <v>7</v>
      </c>
      <c r="E228" s="1" t="s">
        <v>87</v>
      </c>
      <c r="F228" s="1" t="s">
        <v>65</v>
      </c>
      <c r="G228" s="8">
        <v>502753</v>
      </c>
      <c r="H228" s="8">
        <v>316734.39</v>
      </c>
      <c r="I228" s="9">
        <v>0.63</v>
      </c>
      <c r="J228" s="1" t="s">
        <v>127</v>
      </c>
      <c r="K228" s="1">
        <v>8</v>
      </c>
      <c r="L228" s="1">
        <v>2019</v>
      </c>
      <c r="M228" s="1">
        <v>33</v>
      </c>
      <c r="N228" s="10">
        <v>3</v>
      </c>
    </row>
    <row r="229" spans="1:14" x14ac:dyDescent="0.25">
      <c r="A229" s="7">
        <v>43693</v>
      </c>
      <c r="B229" s="1" t="s">
        <v>22</v>
      </c>
      <c r="C229" s="1" t="s">
        <v>8</v>
      </c>
      <c r="D229" s="1" t="s">
        <v>17</v>
      </c>
      <c r="E229" s="1" t="s">
        <v>87</v>
      </c>
      <c r="F229" s="1" t="s">
        <v>74</v>
      </c>
      <c r="G229" s="8">
        <v>992005</v>
      </c>
      <c r="H229" s="8">
        <v>297601.5</v>
      </c>
      <c r="I229" s="9">
        <v>0.3</v>
      </c>
      <c r="J229" s="1" t="s">
        <v>127</v>
      </c>
      <c r="K229" s="1">
        <v>8</v>
      </c>
      <c r="L229" s="1">
        <v>2019</v>
      </c>
      <c r="M229" s="1">
        <v>33</v>
      </c>
      <c r="N229" s="10">
        <v>3</v>
      </c>
    </row>
    <row r="230" spans="1:14" x14ac:dyDescent="0.25">
      <c r="A230" s="7">
        <v>43694</v>
      </c>
      <c r="B230" s="1" t="s">
        <v>55</v>
      </c>
      <c r="C230" s="1" t="s">
        <v>14</v>
      </c>
      <c r="D230" s="1" t="s">
        <v>7</v>
      </c>
      <c r="E230" s="1" t="s">
        <v>87</v>
      </c>
      <c r="F230" s="1" t="s">
        <v>69</v>
      </c>
      <c r="G230" s="8">
        <v>310089</v>
      </c>
      <c r="H230" s="8">
        <v>136439.16</v>
      </c>
      <c r="I230" s="9">
        <v>0.44</v>
      </c>
      <c r="J230" s="1" t="s">
        <v>127</v>
      </c>
      <c r="K230" s="1">
        <v>8</v>
      </c>
      <c r="L230" s="1">
        <v>2019</v>
      </c>
      <c r="M230" s="1">
        <v>33</v>
      </c>
      <c r="N230" s="10">
        <v>3</v>
      </c>
    </row>
    <row r="231" spans="1:14" x14ac:dyDescent="0.25">
      <c r="A231" s="7">
        <v>43695</v>
      </c>
      <c r="B231" s="1" t="s">
        <v>55</v>
      </c>
      <c r="C231" s="1" t="s">
        <v>14</v>
      </c>
      <c r="D231" s="1" t="s">
        <v>7</v>
      </c>
      <c r="E231" s="1" t="s">
        <v>87</v>
      </c>
      <c r="F231" s="1" t="s">
        <v>69</v>
      </c>
      <c r="G231" s="8">
        <v>392443</v>
      </c>
      <c r="H231" s="8">
        <v>239390.22999999998</v>
      </c>
      <c r="I231" s="9">
        <v>0.61</v>
      </c>
      <c r="J231" s="1" t="s">
        <v>127</v>
      </c>
      <c r="K231" s="1">
        <v>8</v>
      </c>
      <c r="L231" s="1">
        <v>2019</v>
      </c>
      <c r="M231" s="1">
        <v>33</v>
      </c>
      <c r="N231" s="10">
        <v>3</v>
      </c>
    </row>
    <row r="232" spans="1:14" x14ac:dyDescent="0.25">
      <c r="A232" s="7">
        <v>43696</v>
      </c>
      <c r="B232" s="1" t="s">
        <v>28</v>
      </c>
      <c r="C232" s="1" t="s">
        <v>8</v>
      </c>
      <c r="D232" s="1" t="s">
        <v>7</v>
      </c>
      <c r="E232" s="1" t="s">
        <v>87</v>
      </c>
      <c r="F232" s="1" t="s">
        <v>66</v>
      </c>
      <c r="G232" s="8">
        <v>1213362</v>
      </c>
      <c r="H232" s="8">
        <v>570280.14</v>
      </c>
      <c r="I232" s="9">
        <v>0.47</v>
      </c>
      <c r="J232" s="1" t="s">
        <v>127</v>
      </c>
      <c r="K232" s="1">
        <v>8</v>
      </c>
      <c r="L232" s="1">
        <v>2019</v>
      </c>
      <c r="M232" s="1">
        <v>34</v>
      </c>
      <c r="N232" s="10">
        <v>3</v>
      </c>
    </row>
    <row r="233" spans="1:14" x14ac:dyDescent="0.25">
      <c r="A233" s="7">
        <v>43697</v>
      </c>
      <c r="B233" s="1" t="s">
        <v>60</v>
      </c>
      <c r="C233" s="1" t="s">
        <v>14</v>
      </c>
      <c r="D233" s="1" t="s">
        <v>7</v>
      </c>
      <c r="E233" s="1" t="s">
        <v>87</v>
      </c>
      <c r="F233" s="1" t="s">
        <v>76</v>
      </c>
      <c r="G233" s="8">
        <v>405900</v>
      </c>
      <c r="H233" s="8">
        <v>190773</v>
      </c>
      <c r="I233" s="9">
        <v>0.47</v>
      </c>
      <c r="J233" s="1" t="s">
        <v>127</v>
      </c>
      <c r="K233" s="1">
        <v>8</v>
      </c>
      <c r="L233" s="1">
        <v>2019</v>
      </c>
      <c r="M233" s="1">
        <v>34</v>
      </c>
      <c r="N233" s="10">
        <v>3</v>
      </c>
    </row>
    <row r="234" spans="1:14" x14ac:dyDescent="0.25">
      <c r="A234" s="7">
        <v>43698</v>
      </c>
      <c r="B234" s="1" t="s">
        <v>24</v>
      </c>
      <c r="C234" s="1" t="s">
        <v>14</v>
      </c>
      <c r="D234" s="1" t="s">
        <v>17</v>
      </c>
      <c r="E234" s="1" t="s">
        <v>88</v>
      </c>
      <c r="F234" s="1" t="s">
        <v>81</v>
      </c>
      <c r="G234" s="8">
        <v>254809</v>
      </c>
      <c r="H234" s="8">
        <v>84086.97</v>
      </c>
      <c r="I234" s="9">
        <v>0.33</v>
      </c>
      <c r="J234" s="1" t="s">
        <v>127</v>
      </c>
      <c r="K234" s="1">
        <v>8</v>
      </c>
      <c r="L234" s="1">
        <v>2019</v>
      </c>
      <c r="M234" s="1">
        <v>34</v>
      </c>
      <c r="N234" s="10">
        <v>3</v>
      </c>
    </row>
    <row r="235" spans="1:14" x14ac:dyDescent="0.25">
      <c r="A235" s="7">
        <v>43699</v>
      </c>
      <c r="B235" s="1" t="s">
        <v>33</v>
      </c>
      <c r="C235" s="1" t="s">
        <v>8</v>
      </c>
      <c r="D235" s="1" t="s">
        <v>17</v>
      </c>
      <c r="E235" s="1" t="s">
        <v>9</v>
      </c>
      <c r="F235" s="1" t="s">
        <v>80</v>
      </c>
      <c r="G235" s="8">
        <v>1611309</v>
      </c>
      <c r="H235" s="8">
        <v>435053.43000000005</v>
      </c>
      <c r="I235" s="9">
        <v>0.27</v>
      </c>
      <c r="J235" s="1" t="s">
        <v>127</v>
      </c>
      <c r="K235" s="1">
        <v>8</v>
      </c>
      <c r="L235" s="1">
        <v>2019</v>
      </c>
      <c r="M235" s="1">
        <v>34</v>
      </c>
      <c r="N235" s="10">
        <v>3</v>
      </c>
    </row>
    <row r="236" spans="1:14" x14ac:dyDescent="0.25">
      <c r="A236" s="7">
        <v>43700</v>
      </c>
      <c r="B236" s="1" t="s">
        <v>56</v>
      </c>
      <c r="C236" s="1" t="s">
        <v>18</v>
      </c>
      <c r="D236" s="1" t="s">
        <v>7</v>
      </c>
      <c r="E236" s="1" t="s">
        <v>87</v>
      </c>
      <c r="F236" s="1" t="s">
        <v>70</v>
      </c>
      <c r="G236" s="8">
        <v>191913</v>
      </c>
      <c r="H236" s="8">
        <v>105552.15000000001</v>
      </c>
      <c r="I236" s="9">
        <v>0.55000000000000004</v>
      </c>
      <c r="J236" s="1" t="s">
        <v>127</v>
      </c>
      <c r="K236" s="1">
        <v>8</v>
      </c>
      <c r="L236" s="1">
        <v>2019</v>
      </c>
      <c r="M236" s="1">
        <v>34</v>
      </c>
      <c r="N236" s="10">
        <v>3</v>
      </c>
    </row>
    <row r="237" spans="1:14" x14ac:dyDescent="0.25">
      <c r="A237" s="7">
        <v>43701</v>
      </c>
      <c r="B237" s="1" t="s">
        <v>16</v>
      </c>
      <c r="C237" s="1" t="s">
        <v>18</v>
      </c>
      <c r="D237" s="1" t="s">
        <v>7</v>
      </c>
      <c r="E237" s="1" t="s">
        <v>87</v>
      </c>
      <c r="F237" s="1" t="s">
        <v>75</v>
      </c>
      <c r="G237" s="8">
        <v>226841</v>
      </c>
      <c r="H237" s="8">
        <v>122494.14000000001</v>
      </c>
      <c r="I237" s="9">
        <v>0.54</v>
      </c>
      <c r="J237" s="1" t="s">
        <v>127</v>
      </c>
      <c r="K237" s="1">
        <v>8</v>
      </c>
      <c r="L237" s="1">
        <v>2019</v>
      </c>
      <c r="M237" s="1">
        <v>34</v>
      </c>
      <c r="N237" s="10">
        <v>3</v>
      </c>
    </row>
    <row r="238" spans="1:14" x14ac:dyDescent="0.25">
      <c r="A238" s="7">
        <v>43702</v>
      </c>
      <c r="B238" s="1" t="s">
        <v>35</v>
      </c>
      <c r="C238" s="1" t="s">
        <v>14</v>
      </c>
      <c r="D238" s="1" t="s">
        <v>7</v>
      </c>
      <c r="E238" s="1" t="s">
        <v>87</v>
      </c>
      <c r="F238" s="1" t="s">
        <v>71</v>
      </c>
      <c r="G238" s="8">
        <v>427456</v>
      </c>
      <c r="H238" s="8">
        <v>273571.84000000003</v>
      </c>
      <c r="I238" s="9">
        <v>0.64</v>
      </c>
      <c r="J238" s="1" t="s">
        <v>127</v>
      </c>
      <c r="K238" s="1">
        <v>8</v>
      </c>
      <c r="L238" s="1">
        <v>2019</v>
      </c>
      <c r="M238" s="1">
        <v>34</v>
      </c>
      <c r="N238" s="10">
        <v>3</v>
      </c>
    </row>
    <row r="239" spans="1:14" x14ac:dyDescent="0.25">
      <c r="A239" s="7">
        <v>43703</v>
      </c>
      <c r="B239" s="1" t="s">
        <v>56</v>
      </c>
      <c r="C239" s="1" t="s">
        <v>18</v>
      </c>
      <c r="D239" s="1" t="s">
        <v>17</v>
      </c>
      <c r="E239" s="1" t="s">
        <v>87</v>
      </c>
      <c r="F239" s="1" t="s">
        <v>70</v>
      </c>
      <c r="G239" s="8">
        <v>162836</v>
      </c>
      <c r="H239" s="8">
        <v>42337.36</v>
      </c>
      <c r="I239" s="9">
        <v>0.26</v>
      </c>
      <c r="J239" s="1" t="s">
        <v>127</v>
      </c>
      <c r="K239" s="1">
        <v>8</v>
      </c>
      <c r="L239" s="1">
        <v>2019</v>
      </c>
      <c r="M239" s="1">
        <v>35</v>
      </c>
      <c r="N239" s="10">
        <v>3</v>
      </c>
    </row>
    <row r="240" spans="1:14" x14ac:dyDescent="0.25">
      <c r="A240" s="7">
        <v>43704</v>
      </c>
      <c r="B240" s="1" t="s">
        <v>19</v>
      </c>
      <c r="C240" s="1" t="s">
        <v>8</v>
      </c>
      <c r="D240" s="1" t="s">
        <v>7</v>
      </c>
      <c r="E240" s="1" t="s">
        <v>87</v>
      </c>
      <c r="F240" s="1" t="s">
        <v>76</v>
      </c>
      <c r="G240" s="8">
        <v>1104932</v>
      </c>
      <c r="H240" s="8">
        <v>707156.47999999998</v>
      </c>
      <c r="I240" s="9">
        <v>0.64</v>
      </c>
      <c r="J240" s="1" t="s">
        <v>127</v>
      </c>
      <c r="K240" s="1">
        <v>8</v>
      </c>
      <c r="L240" s="1">
        <v>2019</v>
      </c>
      <c r="M240" s="1">
        <v>35</v>
      </c>
      <c r="N240" s="10">
        <v>3</v>
      </c>
    </row>
    <row r="241" spans="1:14" x14ac:dyDescent="0.25">
      <c r="A241" s="7">
        <v>43705</v>
      </c>
      <c r="B241" s="1" t="s">
        <v>60</v>
      </c>
      <c r="C241" s="1" t="s">
        <v>14</v>
      </c>
      <c r="D241" s="1" t="s">
        <v>17</v>
      </c>
      <c r="E241" s="1" t="s">
        <v>87</v>
      </c>
      <c r="F241" s="1" t="s">
        <v>76</v>
      </c>
      <c r="G241" s="8">
        <v>415797</v>
      </c>
      <c r="H241" s="8">
        <v>91475.34</v>
      </c>
      <c r="I241" s="9">
        <v>0.22</v>
      </c>
      <c r="J241" s="1" t="s">
        <v>127</v>
      </c>
      <c r="K241" s="1">
        <v>8</v>
      </c>
      <c r="L241" s="1">
        <v>2019</v>
      </c>
      <c r="M241" s="1">
        <v>35</v>
      </c>
      <c r="N241" s="10">
        <v>3</v>
      </c>
    </row>
    <row r="242" spans="1:14" x14ac:dyDescent="0.25">
      <c r="A242" s="7">
        <v>43706</v>
      </c>
      <c r="B242" s="1" t="s">
        <v>10</v>
      </c>
      <c r="C242" s="1" t="s">
        <v>8</v>
      </c>
      <c r="D242" s="1" t="s">
        <v>17</v>
      </c>
      <c r="E242" s="1" t="s">
        <v>87</v>
      </c>
      <c r="F242" s="1" t="s">
        <v>66</v>
      </c>
      <c r="G242" s="8">
        <v>1684681</v>
      </c>
      <c r="H242" s="8">
        <v>370629.82</v>
      </c>
      <c r="I242" s="9">
        <v>0.22</v>
      </c>
      <c r="J242" s="1" t="s">
        <v>127</v>
      </c>
      <c r="K242" s="1">
        <v>8</v>
      </c>
      <c r="L242" s="1">
        <v>2019</v>
      </c>
      <c r="M242" s="1">
        <v>35</v>
      </c>
      <c r="N242" s="10">
        <v>3</v>
      </c>
    </row>
    <row r="243" spans="1:14" x14ac:dyDescent="0.25">
      <c r="A243" s="7">
        <v>43707</v>
      </c>
      <c r="B243" s="1" t="s">
        <v>55</v>
      </c>
      <c r="C243" s="1" t="s">
        <v>14</v>
      </c>
      <c r="D243" s="1" t="s">
        <v>7</v>
      </c>
      <c r="E243" s="1" t="s">
        <v>9</v>
      </c>
      <c r="F243" s="1" t="s">
        <v>69</v>
      </c>
      <c r="G243" s="8">
        <v>433875</v>
      </c>
      <c r="H243" s="8">
        <v>186566.25</v>
      </c>
      <c r="I243" s="9">
        <v>0.43</v>
      </c>
      <c r="J243" s="1" t="s">
        <v>127</v>
      </c>
      <c r="K243" s="1">
        <v>8</v>
      </c>
      <c r="L243" s="1">
        <v>2019</v>
      </c>
      <c r="M243" s="1">
        <v>35</v>
      </c>
      <c r="N243" s="10">
        <v>3</v>
      </c>
    </row>
    <row r="244" spans="1:14" x14ac:dyDescent="0.25">
      <c r="A244" s="7">
        <v>43708</v>
      </c>
      <c r="B244" s="1" t="s">
        <v>51</v>
      </c>
      <c r="C244" s="1" t="s">
        <v>8</v>
      </c>
      <c r="D244" s="1" t="s">
        <v>17</v>
      </c>
      <c r="E244" s="1" t="s">
        <v>87</v>
      </c>
      <c r="F244" s="1" t="s">
        <v>65</v>
      </c>
      <c r="G244" s="8">
        <v>1335337</v>
      </c>
      <c r="H244" s="8">
        <v>467367.94999999995</v>
      </c>
      <c r="I244" s="9">
        <v>0.35</v>
      </c>
      <c r="J244" s="1" t="s">
        <v>127</v>
      </c>
      <c r="K244" s="1">
        <v>8</v>
      </c>
      <c r="L244" s="1">
        <v>2019</v>
      </c>
      <c r="M244" s="1">
        <v>35</v>
      </c>
      <c r="N244" s="10">
        <v>3</v>
      </c>
    </row>
    <row r="245" spans="1:14" x14ac:dyDescent="0.25">
      <c r="A245" s="7">
        <v>43709</v>
      </c>
      <c r="B245" s="1" t="s">
        <v>55</v>
      </c>
      <c r="C245" s="1" t="s">
        <v>14</v>
      </c>
      <c r="D245" s="1" t="s">
        <v>17</v>
      </c>
      <c r="E245" s="1" t="s">
        <v>87</v>
      </c>
      <c r="F245" s="1" t="s">
        <v>69</v>
      </c>
      <c r="G245" s="8">
        <v>260832</v>
      </c>
      <c r="H245" s="8">
        <v>104332.8</v>
      </c>
      <c r="I245" s="9">
        <v>0.4</v>
      </c>
      <c r="J245" s="1" t="s">
        <v>128</v>
      </c>
      <c r="K245" s="1">
        <v>9</v>
      </c>
      <c r="L245" s="1">
        <v>2019</v>
      </c>
      <c r="M245" s="1">
        <v>35</v>
      </c>
      <c r="N245" s="10">
        <v>3</v>
      </c>
    </row>
    <row r="246" spans="1:14" x14ac:dyDescent="0.25">
      <c r="A246" s="7">
        <v>43710</v>
      </c>
      <c r="B246" s="1" t="s">
        <v>56</v>
      </c>
      <c r="C246" s="1" t="s">
        <v>18</v>
      </c>
      <c r="D246" s="1" t="s">
        <v>7</v>
      </c>
      <c r="E246" s="1" t="s">
        <v>87</v>
      </c>
      <c r="F246" s="1" t="s">
        <v>70</v>
      </c>
      <c r="G246" s="8">
        <v>231958</v>
      </c>
      <c r="H246" s="8">
        <v>148453.12</v>
      </c>
      <c r="I246" s="9">
        <v>0.64</v>
      </c>
      <c r="J246" s="1" t="s">
        <v>128</v>
      </c>
      <c r="K246" s="1">
        <v>9</v>
      </c>
      <c r="L246" s="1">
        <v>2019</v>
      </c>
      <c r="M246" s="1">
        <v>36</v>
      </c>
      <c r="N246" s="10">
        <v>3</v>
      </c>
    </row>
    <row r="247" spans="1:14" x14ac:dyDescent="0.25">
      <c r="A247" s="7">
        <v>43711</v>
      </c>
      <c r="B247" s="1" t="s">
        <v>15</v>
      </c>
      <c r="C247" s="1" t="s">
        <v>14</v>
      </c>
      <c r="D247" s="1" t="s">
        <v>11</v>
      </c>
      <c r="E247" s="1" t="s">
        <v>87</v>
      </c>
      <c r="F247" s="1" t="s">
        <v>74</v>
      </c>
      <c r="G247" s="8">
        <v>315248</v>
      </c>
      <c r="H247" s="8">
        <v>94574.399999999994</v>
      </c>
      <c r="I247" s="9">
        <v>0.3</v>
      </c>
      <c r="J247" s="1" t="s">
        <v>128</v>
      </c>
      <c r="K247" s="1">
        <v>9</v>
      </c>
      <c r="L247" s="1">
        <v>2019</v>
      </c>
      <c r="M247" s="1">
        <v>36</v>
      </c>
      <c r="N247" s="10">
        <v>3</v>
      </c>
    </row>
    <row r="248" spans="1:14" x14ac:dyDescent="0.25">
      <c r="A248" s="7">
        <v>43712</v>
      </c>
      <c r="B248" s="1" t="s">
        <v>37</v>
      </c>
      <c r="C248" s="1" t="s">
        <v>18</v>
      </c>
      <c r="D248" s="1" t="s">
        <v>7</v>
      </c>
      <c r="E248" s="1" t="s">
        <v>87</v>
      </c>
      <c r="F248" s="1" t="s">
        <v>79</v>
      </c>
      <c r="G248" s="8">
        <v>186542</v>
      </c>
      <c r="H248" s="8">
        <v>115656.04</v>
      </c>
      <c r="I248" s="9">
        <v>0.62</v>
      </c>
      <c r="J248" s="1" t="s">
        <v>128</v>
      </c>
      <c r="K248" s="1">
        <v>9</v>
      </c>
      <c r="L248" s="1">
        <v>2019</v>
      </c>
      <c r="M248" s="1">
        <v>36</v>
      </c>
      <c r="N248" s="10">
        <v>3</v>
      </c>
    </row>
    <row r="249" spans="1:14" x14ac:dyDescent="0.25">
      <c r="A249" s="7">
        <v>43713</v>
      </c>
      <c r="B249" s="1" t="s">
        <v>15</v>
      </c>
      <c r="C249" s="1" t="s">
        <v>14</v>
      </c>
      <c r="D249" s="1" t="s">
        <v>17</v>
      </c>
      <c r="E249" s="1" t="s">
        <v>87</v>
      </c>
      <c r="F249" s="1" t="s">
        <v>74</v>
      </c>
      <c r="G249" s="8">
        <v>325546</v>
      </c>
      <c r="H249" s="8">
        <v>110685.64000000001</v>
      </c>
      <c r="I249" s="9">
        <v>0.34</v>
      </c>
      <c r="J249" s="1" t="s">
        <v>128</v>
      </c>
      <c r="K249" s="1">
        <v>9</v>
      </c>
      <c r="L249" s="1">
        <v>2019</v>
      </c>
      <c r="M249" s="1">
        <v>36</v>
      </c>
      <c r="N249" s="10">
        <v>3</v>
      </c>
    </row>
    <row r="250" spans="1:14" x14ac:dyDescent="0.25">
      <c r="A250" s="7">
        <v>43714</v>
      </c>
      <c r="B250" s="1" t="s">
        <v>22</v>
      </c>
      <c r="C250" s="1" t="s">
        <v>8</v>
      </c>
      <c r="D250" s="1" t="s">
        <v>7</v>
      </c>
      <c r="E250" s="1" t="s">
        <v>87</v>
      </c>
      <c r="F250" s="1" t="s">
        <v>74</v>
      </c>
      <c r="G250" s="8">
        <v>1111608</v>
      </c>
      <c r="H250" s="8">
        <v>666964.79999999993</v>
      </c>
      <c r="I250" s="9">
        <v>0.6</v>
      </c>
      <c r="J250" s="1" t="s">
        <v>128</v>
      </c>
      <c r="K250" s="1">
        <v>9</v>
      </c>
      <c r="L250" s="1">
        <v>2019</v>
      </c>
      <c r="M250" s="1">
        <v>36</v>
      </c>
      <c r="N250" s="10">
        <v>3</v>
      </c>
    </row>
    <row r="251" spans="1:14" x14ac:dyDescent="0.25">
      <c r="A251" s="7">
        <v>43715</v>
      </c>
      <c r="B251" s="1" t="s">
        <v>12</v>
      </c>
      <c r="C251" s="1" t="s">
        <v>8</v>
      </c>
      <c r="D251" s="1" t="s">
        <v>17</v>
      </c>
      <c r="E251" s="1" t="s">
        <v>9</v>
      </c>
      <c r="F251" s="1" t="s">
        <v>77</v>
      </c>
      <c r="G251" s="8">
        <v>1108170</v>
      </c>
      <c r="H251" s="8">
        <v>232715.69999999998</v>
      </c>
      <c r="I251" s="9">
        <v>0.21</v>
      </c>
      <c r="J251" s="1" t="s">
        <v>128</v>
      </c>
      <c r="K251" s="1">
        <v>9</v>
      </c>
      <c r="L251" s="1">
        <v>2019</v>
      </c>
      <c r="M251" s="1">
        <v>36</v>
      </c>
      <c r="N251" s="10">
        <v>3</v>
      </c>
    </row>
    <row r="252" spans="1:14" x14ac:dyDescent="0.25">
      <c r="A252" s="7">
        <v>43716</v>
      </c>
      <c r="B252" s="1" t="s">
        <v>48</v>
      </c>
      <c r="C252" s="1" t="s">
        <v>8</v>
      </c>
      <c r="D252" s="1" t="s">
        <v>11</v>
      </c>
      <c r="E252" s="1" t="s">
        <v>87</v>
      </c>
      <c r="F252" s="1" t="s">
        <v>65</v>
      </c>
      <c r="G252" s="8">
        <v>848943</v>
      </c>
      <c r="H252" s="8">
        <v>135830.88</v>
      </c>
      <c r="I252" s="9">
        <v>0.16</v>
      </c>
      <c r="J252" s="1" t="s">
        <v>128</v>
      </c>
      <c r="K252" s="1">
        <v>9</v>
      </c>
      <c r="L252" s="1">
        <v>2019</v>
      </c>
      <c r="M252" s="1">
        <v>36</v>
      </c>
      <c r="N252" s="10">
        <v>3</v>
      </c>
    </row>
    <row r="253" spans="1:14" x14ac:dyDescent="0.25">
      <c r="A253" s="7">
        <v>43717</v>
      </c>
      <c r="B253" s="1" t="s">
        <v>58</v>
      </c>
      <c r="C253" s="1" t="s">
        <v>8</v>
      </c>
      <c r="D253" s="1" t="s">
        <v>7</v>
      </c>
      <c r="E253" s="1" t="s">
        <v>87</v>
      </c>
      <c r="F253" s="1" t="s">
        <v>74</v>
      </c>
      <c r="G253" s="8">
        <v>1339798</v>
      </c>
      <c r="H253" s="8">
        <v>830674.76</v>
      </c>
      <c r="I253" s="9">
        <v>0.62</v>
      </c>
      <c r="J253" s="1" t="s">
        <v>128</v>
      </c>
      <c r="K253" s="1">
        <v>9</v>
      </c>
      <c r="L253" s="1">
        <v>2019</v>
      </c>
      <c r="M253" s="1">
        <v>37</v>
      </c>
      <c r="N253" s="10">
        <v>3</v>
      </c>
    </row>
    <row r="254" spans="1:14" x14ac:dyDescent="0.25">
      <c r="A254" s="7">
        <v>43718</v>
      </c>
      <c r="B254" s="1" t="s">
        <v>6</v>
      </c>
      <c r="C254" s="1" t="s">
        <v>8</v>
      </c>
      <c r="D254" s="1" t="s">
        <v>7</v>
      </c>
      <c r="E254" s="1" t="s">
        <v>87</v>
      </c>
      <c r="F254" s="1" t="s">
        <v>77</v>
      </c>
      <c r="G254" s="8">
        <v>1064713</v>
      </c>
      <c r="H254" s="8">
        <v>638827.79999999993</v>
      </c>
      <c r="I254" s="9">
        <v>0.6</v>
      </c>
      <c r="J254" s="1" t="s">
        <v>128</v>
      </c>
      <c r="K254" s="1">
        <v>9</v>
      </c>
      <c r="L254" s="1">
        <v>2019</v>
      </c>
      <c r="M254" s="1">
        <v>37</v>
      </c>
      <c r="N254" s="10">
        <v>3</v>
      </c>
    </row>
    <row r="255" spans="1:14" x14ac:dyDescent="0.25">
      <c r="A255" s="7">
        <v>43719</v>
      </c>
      <c r="B255" s="1" t="s">
        <v>60</v>
      </c>
      <c r="C255" s="1" t="s">
        <v>14</v>
      </c>
      <c r="D255" s="1" t="s">
        <v>7</v>
      </c>
      <c r="E255" s="1" t="s">
        <v>9</v>
      </c>
      <c r="F255" s="1" t="s">
        <v>76</v>
      </c>
      <c r="G255" s="8">
        <v>487445</v>
      </c>
      <c r="H255" s="8">
        <v>194978</v>
      </c>
      <c r="I255" s="9">
        <v>0.4</v>
      </c>
      <c r="J255" s="1" t="s">
        <v>128</v>
      </c>
      <c r="K255" s="1">
        <v>9</v>
      </c>
      <c r="L255" s="1">
        <v>2019</v>
      </c>
      <c r="M255" s="1">
        <v>37</v>
      </c>
      <c r="N255" s="10">
        <v>3</v>
      </c>
    </row>
    <row r="256" spans="1:14" x14ac:dyDescent="0.25">
      <c r="A256" s="7">
        <v>43720</v>
      </c>
      <c r="B256" s="1" t="s">
        <v>50</v>
      </c>
      <c r="C256" s="1" t="s">
        <v>18</v>
      </c>
      <c r="D256" s="1" t="s">
        <v>17</v>
      </c>
      <c r="E256" s="1" t="s">
        <v>87</v>
      </c>
      <c r="F256" s="1" t="s">
        <v>67</v>
      </c>
      <c r="G256" s="8">
        <v>245716</v>
      </c>
      <c r="H256" s="8">
        <v>68800.48000000001</v>
      </c>
      <c r="I256" s="9">
        <v>0.28000000000000003</v>
      </c>
      <c r="J256" s="1" t="s">
        <v>128</v>
      </c>
      <c r="K256" s="1">
        <v>9</v>
      </c>
      <c r="L256" s="1">
        <v>2019</v>
      </c>
      <c r="M256" s="1">
        <v>37</v>
      </c>
      <c r="N256" s="10">
        <v>3</v>
      </c>
    </row>
    <row r="257" spans="1:14" x14ac:dyDescent="0.25">
      <c r="A257" s="7">
        <v>43721</v>
      </c>
      <c r="B257" s="1" t="s">
        <v>59</v>
      </c>
      <c r="C257" s="1" t="s">
        <v>18</v>
      </c>
      <c r="D257" s="1" t="s">
        <v>17</v>
      </c>
      <c r="E257" s="1" t="s">
        <v>9</v>
      </c>
      <c r="F257" s="1" t="s">
        <v>75</v>
      </c>
      <c r="G257" s="8">
        <v>224657</v>
      </c>
      <c r="H257" s="8">
        <v>49424.54</v>
      </c>
      <c r="I257" s="9">
        <v>0.22</v>
      </c>
      <c r="J257" s="1" t="s">
        <v>128</v>
      </c>
      <c r="K257" s="1">
        <v>9</v>
      </c>
      <c r="L257" s="1">
        <v>2019</v>
      </c>
      <c r="M257" s="1">
        <v>37</v>
      </c>
      <c r="N257" s="10">
        <v>3</v>
      </c>
    </row>
    <row r="258" spans="1:14" x14ac:dyDescent="0.25">
      <c r="A258" s="7">
        <v>43722</v>
      </c>
      <c r="B258" s="1" t="s">
        <v>40</v>
      </c>
      <c r="C258" s="1" t="s">
        <v>8</v>
      </c>
      <c r="D258" s="1" t="s">
        <v>17</v>
      </c>
      <c r="E258" s="1" t="s">
        <v>87</v>
      </c>
      <c r="F258" s="1" t="s">
        <v>82</v>
      </c>
      <c r="G258" s="8">
        <v>1327151</v>
      </c>
      <c r="H258" s="8">
        <v>291973.22000000003</v>
      </c>
      <c r="I258" s="9">
        <v>0.22</v>
      </c>
      <c r="J258" s="1" t="s">
        <v>128</v>
      </c>
      <c r="K258" s="1">
        <v>9</v>
      </c>
      <c r="L258" s="1">
        <v>2019</v>
      </c>
      <c r="M258" s="1">
        <v>37</v>
      </c>
      <c r="N258" s="10">
        <v>3</v>
      </c>
    </row>
    <row r="259" spans="1:14" x14ac:dyDescent="0.25">
      <c r="A259" s="7">
        <v>43723</v>
      </c>
      <c r="B259" s="1" t="s">
        <v>10</v>
      </c>
      <c r="C259" s="1" t="s">
        <v>8</v>
      </c>
      <c r="D259" s="1" t="s">
        <v>17</v>
      </c>
      <c r="E259" s="1" t="s">
        <v>88</v>
      </c>
      <c r="F259" s="1" t="s">
        <v>66</v>
      </c>
      <c r="G259" s="8">
        <v>1587520</v>
      </c>
      <c r="H259" s="8">
        <v>492131.2</v>
      </c>
      <c r="I259" s="9">
        <v>0.31</v>
      </c>
      <c r="J259" s="1" t="s">
        <v>128</v>
      </c>
      <c r="K259" s="1">
        <v>9</v>
      </c>
      <c r="L259" s="1">
        <v>2019</v>
      </c>
      <c r="M259" s="1">
        <v>37</v>
      </c>
      <c r="N259" s="10">
        <v>3</v>
      </c>
    </row>
    <row r="260" spans="1:14" x14ac:dyDescent="0.25">
      <c r="A260" s="7">
        <v>43724</v>
      </c>
      <c r="B260" s="1" t="s">
        <v>56</v>
      </c>
      <c r="C260" s="1" t="s">
        <v>18</v>
      </c>
      <c r="D260" s="1" t="s">
        <v>7</v>
      </c>
      <c r="E260" s="1" t="s">
        <v>9</v>
      </c>
      <c r="F260" s="1" t="s">
        <v>70</v>
      </c>
      <c r="G260" s="8">
        <v>160173</v>
      </c>
      <c r="H260" s="8">
        <v>56060.549999999996</v>
      </c>
      <c r="I260" s="9">
        <v>0.35</v>
      </c>
      <c r="J260" s="1" t="s">
        <v>128</v>
      </c>
      <c r="K260" s="1">
        <v>9</v>
      </c>
      <c r="L260" s="1">
        <v>2019</v>
      </c>
      <c r="M260" s="1">
        <v>38</v>
      </c>
      <c r="N260" s="10">
        <v>3</v>
      </c>
    </row>
    <row r="261" spans="1:14" x14ac:dyDescent="0.25">
      <c r="A261" s="7">
        <v>43725</v>
      </c>
      <c r="B261" s="1" t="s">
        <v>20</v>
      </c>
      <c r="C261" s="1" t="s">
        <v>8</v>
      </c>
      <c r="D261" s="1" t="s">
        <v>7</v>
      </c>
      <c r="E261" s="1" t="s">
        <v>87</v>
      </c>
      <c r="F261" s="1" t="s">
        <v>72</v>
      </c>
      <c r="G261" s="8">
        <v>1026114</v>
      </c>
      <c r="H261" s="8">
        <v>533579.28</v>
      </c>
      <c r="I261" s="9">
        <v>0.52</v>
      </c>
      <c r="J261" s="1" t="s">
        <v>128</v>
      </c>
      <c r="K261" s="1">
        <v>9</v>
      </c>
      <c r="L261" s="1">
        <v>2019</v>
      </c>
      <c r="M261" s="1">
        <v>38</v>
      </c>
      <c r="N261" s="10">
        <v>3</v>
      </c>
    </row>
    <row r="262" spans="1:14" x14ac:dyDescent="0.25">
      <c r="A262" s="7">
        <v>43726</v>
      </c>
      <c r="B262" s="1" t="s">
        <v>24</v>
      </c>
      <c r="C262" s="1" t="s">
        <v>14</v>
      </c>
      <c r="D262" s="1" t="s">
        <v>17</v>
      </c>
      <c r="E262" s="1" t="s">
        <v>87</v>
      </c>
      <c r="F262" s="1" t="s">
        <v>81</v>
      </c>
      <c r="G262" s="8">
        <v>291963</v>
      </c>
      <c r="H262" s="8">
        <v>70071.12</v>
      </c>
      <c r="I262" s="9">
        <v>0.24</v>
      </c>
      <c r="J262" s="1" t="s">
        <v>128</v>
      </c>
      <c r="K262" s="1">
        <v>9</v>
      </c>
      <c r="L262" s="1">
        <v>2019</v>
      </c>
      <c r="M262" s="1">
        <v>38</v>
      </c>
      <c r="N262" s="10">
        <v>3</v>
      </c>
    </row>
    <row r="263" spans="1:14" x14ac:dyDescent="0.25">
      <c r="A263" s="7">
        <v>43727</v>
      </c>
      <c r="B263" s="1" t="s">
        <v>15</v>
      </c>
      <c r="C263" s="1" t="s">
        <v>14</v>
      </c>
      <c r="D263" s="1" t="s">
        <v>17</v>
      </c>
      <c r="E263" s="1" t="s">
        <v>9</v>
      </c>
      <c r="F263" s="1" t="s">
        <v>74</v>
      </c>
      <c r="G263" s="8">
        <v>412804</v>
      </c>
      <c r="H263" s="8">
        <v>144481.4</v>
      </c>
      <c r="I263" s="9">
        <v>0.35</v>
      </c>
      <c r="J263" s="1" t="s">
        <v>128</v>
      </c>
      <c r="K263" s="1">
        <v>9</v>
      </c>
      <c r="L263" s="1">
        <v>2019</v>
      </c>
      <c r="M263" s="1">
        <v>38</v>
      </c>
      <c r="N263" s="10">
        <v>3</v>
      </c>
    </row>
    <row r="264" spans="1:14" x14ac:dyDescent="0.25">
      <c r="A264" s="7">
        <v>43728</v>
      </c>
      <c r="B264" s="1" t="s">
        <v>48</v>
      </c>
      <c r="C264" s="1" t="s">
        <v>8</v>
      </c>
      <c r="D264" s="1" t="s">
        <v>7</v>
      </c>
      <c r="E264" s="1" t="s">
        <v>87</v>
      </c>
      <c r="F264" s="1" t="s">
        <v>65</v>
      </c>
      <c r="G264" s="8">
        <v>564289</v>
      </c>
      <c r="H264" s="8">
        <v>237001.38</v>
      </c>
      <c r="I264" s="9">
        <v>0.42</v>
      </c>
      <c r="J264" s="1" t="s">
        <v>128</v>
      </c>
      <c r="K264" s="1">
        <v>9</v>
      </c>
      <c r="L264" s="1">
        <v>2019</v>
      </c>
      <c r="M264" s="1">
        <v>38</v>
      </c>
      <c r="N264" s="10">
        <v>3</v>
      </c>
    </row>
    <row r="265" spans="1:14" x14ac:dyDescent="0.25">
      <c r="A265" s="7">
        <v>43729</v>
      </c>
      <c r="B265" s="1" t="s">
        <v>35</v>
      </c>
      <c r="C265" s="1" t="s">
        <v>14</v>
      </c>
      <c r="D265" s="1" t="s">
        <v>11</v>
      </c>
      <c r="E265" s="1" t="s">
        <v>87</v>
      </c>
      <c r="F265" s="1" t="s">
        <v>71</v>
      </c>
      <c r="G265" s="8">
        <v>386411</v>
      </c>
      <c r="H265" s="8">
        <v>81146.31</v>
      </c>
      <c r="I265" s="9">
        <v>0.21</v>
      </c>
      <c r="J265" s="1" t="s">
        <v>128</v>
      </c>
      <c r="K265" s="1">
        <v>9</v>
      </c>
      <c r="L265" s="1">
        <v>2019</v>
      </c>
      <c r="M265" s="1">
        <v>38</v>
      </c>
      <c r="N265" s="10">
        <v>3</v>
      </c>
    </row>
    <row r="266" spans="1:14" x14ac:dyDescent="0.25">
      <c r="A266" s="7">
        <v>43730</v>
      </c>
      <c r="B266" s="1" t="s">
        <v>59</v>
      </c>
      <c r="C266" s="1" t="s">
        <v>18</v>
      </c>
      <c r="D266" s="1" t="s">
        <v>17</v>
      </c>
      <c r="E266" s="1" t="s">
        <v>87</v>
      </c>
      <c r="F266" s="1" t="s">
        <v>75</v>
      </c>
      <c r="G266" s="8">
        <v>159721</v>
      </c>
      <c r="H266" s="8">
        <v>60693.98</v>
      </c>
      <c r="I266" s="9">
        <v>0.38</v>
      </c>
      <c r="J266" s="1" t="s">
        <v>128</v>
      </c>
      <c r="K266" s="1">
        <v>9</v>
      </c>
      <c r="L266" s="1">
        <v>2019</v>
      </c>
      <c r="M266" s="1">
        <v>38</v>
      </c>
      <c r="N266" s="10">
        <v>3</v>
      </c>
    </row>
    <row r="267" spans="1:14" x14ac:dyDescent="0.25">
      <c r="A267" s="7">
        <v>43731</v>
      </c>
      <c r="B267" s="1" t="s">
        <v>46</v>
      </c>
      <c r="C267" s="1" t="s">
        <v>8</v>
      </c>
      <c r="D267" s="1" t="s">
        <v>7</v>
      </c>
      <c r="E267" s="1" t="s">
        <v>87</v>
      </c>
      <c r="F267" s="1" t="s">
        <v>80</v>
      </c>
      <c r="G267" s="8">
        <v>958060</v>
      </c>
      <c r="H267" s="8">
        <v>584416.6</v>
      </c>
      <c r="I267" s="9">
        <v>0.61</v>
      </c>
      <c r="J267" s="1" t="s">
        <v>128</v>
      </c>
      <c r="K267" s="1">
        <v>9</v>
      </c>
      <c r="L267" s="1">
        <v>2019</v>
      </c>
      <c r="M267" s="1">
        <v>39</v>
      </c>
      <c r="N267" s="10">
        <v>3</v>
      </c>
    </row>
    <row r="268" spans="1:14" x14ac:dyDescent="0.25">
      <c r="A268" s="7">
        <v>43732</v>
      </c>
      <c r="B268" s="1" t="s">
        <v>15</v>
      </c>
      <c r="C268" s="1" t="s">
        <v>14</v>
      </c>
      <c r="D268" s="1" t="s">
        <v>7</v>
      </c>
      <c r="E268" s="1" t="s">
        <v>87</v>
      </c>
      <c r="F268" s="1" t="s">
        <v>74</v>
      </c>
      <c r="G268" s="8">
        <v>271170</v>
      </c>
      <c r="H268" s="8">
        <v>116603.09999999999</v>
      </c>
      <c r="I268" s="9">
        <v>0.43</v>
      </c>
      <c r="J268" s="1" t="s">
        <v>128</v>
      </c>
      <c r="K268" s="1">
        <v>9</v>
      </c>
      <c r="L268" s="1">
        <v>2019</v>
      </c>
      <c r="M268" s="1">
        <v>39</v>
      </c>
      <c r="N268" s="10">
        <v>3</v>
      </c>
    </row>
    <row r="269" spans="1:14" x14ac:dyDescent="0.25">
      <c r="A269" s="7">
        <v>43733</v>
      </c>
      <c r="B269" s="1" t="s">
        <v>56</v>
      </c>
      <c r="C269" s="1" t="s">
        <v>18</v>
      </c>
      <c r="D269" s="1" t="s">
        <v>17</v>
      </c>
      <c r="E269" s="1" t="s">
        <v>88</v>
      </c>
      <c r="F269" s="1" t="s">
        <v>70</v>
      </c>
      <c r="G269" s="8">
        <v>231896</v>
      </c>
      <c r="H269" s="8">
        <v>92758.400000000009</v>
      </c>
      <c r="I269" s="9">
        <v>0.4</v>
      </c>
      <c r="J269" s="1" t="s">
        <v>128</v>
      </c>
      <c r="K269" s="1">
        <v>9</v>
      </c>
      <c r="L269" s="1">
        <v>2019</v>
      </c>
      <c r="M269" s="1">
        <v>39</v>
      </c>
      <c r="N269" s="10">
        <v>3</v>
      </c>
    </row>
    <row r="270" spans="1:14" x14ac:dyDescent="0.25">
      <c r="A270" s="7">
        <v>43734</v>
      </c>
      <c r="B270" s="1" t="s">
        <v>55</v>
      </c>
      <c r="C270" s="1" t="s">
        <v>14</v>
      </c>
      <c r="D270" s="1" t="s">
        <v>7</v>
      </c>
      <c r="E270" s="1" t="s">
        <v>9</v>
      </c>
      <c r="F270" s="1" t="s">
        <v>69</v>
      </c>
      <c r="G270" s="8">
        <v>281070</v>
      </c>
      <c r="H270" s="8">
        <v>123670.8</v>
      </c>
      <c r="I270" s="9">
        <v>0.44</v>
      </c>
      <c r="J270" s="1" t="s">
        <v>128</v>
      </c>
      <c r="K270" s="1">
        <v>9</v>
      </c>
      <c r="L270" s="1">
        <v>2019</v>
      </c>
      <c r="M270" s="1">
        <v>39</v>
      </c>
      <c r="N270" s="10">
        <v>3</v>
      </c>
    </row>
    <row r="271" spans="1:14" x14ac:dyDescent="0.25">
      <c r="A271" s="7">
        <v>43735</v>
      </c>
      <c r="B271" s="1" t="s">
        <v>10</v>
      </c>
      <c r="C271" s="1" t="s">
        <v>8</v>
      </c>
      <c r="D271" s="1" t="s">
        <v>11</v>
      </c>
      <c r="E271" s="1" t="s">
        <v>87</v>
      </c>
      <c r="F271" s="1" t="s">
        <v>66</v>
      </c>
      <c r="G271" s="8">
        <v>1382432</v>
      </c>
      <c r="H271" s="8">
        <v>248837.75999999998</v>
      </c>
      <c r="I271" s="9">
        <v>0.18</v>
      </c>
      <c r="J271" s="1" t="s">
        <v>128</v>
      </c>
      <c r="K271" s="1">
        <v>9</v>
      </c>
      <c r="L271" s="1">
        <v>2019</v>
      </c>
      <c r="M271" s="1">
        <v>39</v>
      </c>
      <c r="N271" s="10">
        <v>3</v>
      </c>
    </row>
    <row r="272" spans="1:14" x14ac:dyDescent="0.25">
      <c r="A272" s="7">
        <v>43736</v>
      </c>
      <c r="B272" s="1" t="s">
        <v>13</v>
      </c>
      <c r="C272" s="1" t="s">
        <v>14</v>
      </c>
      <c r="D272" s="1" t="s">
        <v>11</v>
      </c>
      <c r="E272" s="1" t="s">
        <v>9</v>
      </c>
      <c r="F272" s="1" t="s">
        <v>73</v>
      </c>
      <c r="G272" s="8">
        <v>477308</v>
      </c>
      <c r="H272" s="8">
        <v>109780.84000000001</v>
      </c>
      <c r="I272" s="9">
        <v>0.23</v>
      </c>
      <c r="J272" s="1" t="s">
        <v>128</v>
      </c>
      <c r="K272" s="1">
        <v>9</v>
      </c>
      <c r="L272" s="1">
        <v>2019</v>
      </c>
      <c r="M272" s="1">
        <v>39</v>
      </c>
      <c r="N272" s="10">
        <v>3</v>
      </c>
    </row>
    <row r="273" spans="1:14" x14ac:dyDescent="0.25">
      <c r="A273" s="7">
        <v>43737</v>
      </c>
      <c r="B273" s="1" t="s">
        <v>40</v>
      </c>
      <c r="C273" s="1" t="s">
        <v>8</v>
      </c>
      <c r="D273" s="1" t="s">
        <v>17</v>
      </c>
      <c r="E273" s="1" t="s">
        <v>87</v>
      </c>
      <c r="F273" s="1" t="s">
        <v>82</v>
      </c>
      <c r="G273" s="8">
        <v>1160393</v>
      </c>
      <c r="H273" s="8">
        <v>278494.32</v>
      </c>
      <c r="I273" s="9">
        <v>0.24</v>
      </c>
      <c r="J273" s="1" t="s">
        <v>128</v>
      </c>
      <c r="K273" s="1">
        <v>9</v>
      </c>
      <c r="L273" s="1">
        <v>2019</v>
      </c>
      <c r="M273" s="1">
        <v>39</v>
      </c>
      <c r="N273" s="10">
        <v>3</v>
      </c>
    </row>
    <row r="274" spans="1:14" x14ac:dyDescent="0.25">
      <c r="A274" s="7">
        <v>43738</v>
      </c>
      <c r="B274" s="1" t="s">
        <v>51</v>
      </c>
      <c r="C274" s="1" t="s">
        <v>8</v>
      </c>
      <c r="D274" s="1" t="s">
        <v>17</v>
      </c>
      <c r="E274" s="1" t="s">
        <v>87</v>
      </c>
      <c r="F274" s="1" t="s">
        <v>65</v>
      </c>
      <c r="G274" s="8">
        <v>506068</v>
      </c>
      <c r="H274" s="8">
        <v>151820.4</v>
      </c>
      <c r="I274" s="9">
        <v>0.3</v>
      </c>
      <c r="J274" s="1" t="s">
        <v>128</v>
      </c>
      <c r="K274" s="1">
        <v>9</v>
      </c>
      <c r="L274" s="1">
        <v>2019</v>
      </c>
      <c r="M274" s="1">
        <v>40</v>
      </c>
      <c r="N274" s="10">
        <v>3</v>
      </c>
    </row>
    <row r="275" spans="1:14" x14ac:dyDescent="0.25">
      <c r="A275" s="7">
        <v>43739</v>
      </c>
      <c r="B275" s="1" t="s">
        <v>32</v>
      </c>
      <c r="C275" s="1" t="s">
        <v>8</v>
      </c>
      <c r="D275" s="1" t="s">
        <v>7</v>
      </c>
      <c r="E275" s="1" t="s">
        <v>9</v>
      </c>
      <c r="F275" s="1" t="s">
        <v>71</v>
      </c>
      <c r="G275" s="8">
        <v>1154514</v>
      </c>
      <c r="H275" s="8">
        <v>438715.32</v>
      </c>
      <c r="I275" s="9">
        <v>0.38</v>
      </c>
      <c r="J275" s="1" t="s">
        <v>129</v>
      </c>
      <c r="K275" s="1">
        <v>10</v>
      </c>
      <c r="L275" s="1">
        <v>2019</v>
      </c>
      <c r="M275" s="1">
        <v>40</v>
      </c>
      <c r="N275" s="10">
        <v>4</v>
      </c>
    </row>
    <row r="276" spans="1:14" x14ac:dyDescent="0.25">
      <c r="A276" s="7">
        <v>43740</v>
      </c>
      <c r="B276" s="1" t="s">
        <v>13</v>
      </c>
      <c r="C276" s="1" t="s">
        <v>14</v>
      </c>
      <c r="D276" s="1" t="s">
        <v>7</v>
      </c>
      <c r="E276" s="1" t="s">
        <v>87</v>
      </c>
      <c r="F276" s="1" t="s">
        <v>73</v>
      </c>
      <c r="G276" s="8">
        <v>393710</v>
      </c>
      <c r="H276" s="8">
        <v>192917.9</v>
      </c>
      <c r="I276" s="9">
        <v>0.49</v>
      </c>
      <c r="J276" s="1" t="s">
        <v>129</v>
      </c>
      <c r="K276" s="1">
        <v>10</v>
      </c>
      <c r="L276" s="1">
        <v>2019</v>
      </c>
      <c r="M276" s="1">
        <v>40</v>
      </c>
      <c r="N276" s="10">
        <v>4</v>
      </c>
    </row>
    <row r="277" spans="1:14" x14ac:dyDescent="0.25">
      <c r="A277" s="7">
        <v>43741</v>
      </c>
      <c r="B277" s="1" t="s">
        <v>37</v>
      </c>
      <c r="C277" s="1" t="s">
        <v>18</v>
      </c>
      <c r="D277" s="1" t="s">
        <v>7</v>
      </c>
      <c r="E277" s="1" t="s">
        <v>87</v>
      </c>
      <c r="F277" s="1" t="s">
        <v>79</v>
      </c>
      <c r="G277" s="8">
        <v>191675</v>
      </c>
      <c r="H277" s="8">
        <v>92004</v>
      </c>
      <c r="I277" s="9">
        <v>0.48</v>
      </c>
      <c r="J277" s="1" t="s">
        <v>129</v>
      </c>
      <c r="K277" s="1">
        <v>10</v>
      </c>
      <c r="L277" s="1">
        <v>2019</v>
      </c>
      <c r="M277" s="1">
        <v>40</v>
      </c>
      <c r="N277" s="10">
        <v>4</v>
      </c>
    </row>
    <row r="278" spans="1:14" x14ac:dyDescent="0.25">
      <c r="A278" s="7">
        <v>43742</v>
      </c>
      <c r="B278" s="1" t="s">
        <v>41</v>
      </c>
      <c r="C278" s="1" t="s">
        <v>14</v>
      </c>
      <c r="D278" s="1" t="s">
        <v>7</v>
      </c>
      <c r="E278" s="1" t="s">
        <v>87</v>
      </c>
      <c r="F278" s="1" t="s">
        <v>83</v>
      </c>
      <c r="G278" s="8">
        <v>430329</v>
      </c>
      <c r="H278" s="8">
        <v>167828.31</v>
      </c>
      <c r="I278" s="9">
        <v>0.39</v>
      </c>
      <c r="J278" s="1" t="s">
        <v>129</v>
      </c>
      <c r="K278" s="1">
        <v>10</v>
      </c>
      <c r="L278" s="1">
        <v>2019</v>
      </c>
      <c r="M278" s="1">
        <v>40</v>
      </c>
      <c r="N278" s="10">
        <v>4</v>
      </c>
    </row>
    <row r="279" spans="1:14" x14ac:dyDescent="0.25">
      <c r="A279" s="7">
        <v>43743</v>
      </c>
      <c r="B279" s="1" t="s">
        <v>26</v>
      </c>
      <c r="C279" s="1" t="s">
        <v>8</v>
      </c>
      <c r="D279" s="1" t="s">
        <v>17</v>
      </c>
      <c r="E279" s="1" t="s">
        <v>9</v>
      </c>
      <c r="F279" s="1" t="s">
        <v>75</v>
      </c>
      <c r="G279" s="8">
        <v>1537576</v>
      </c>
      <c r="H279" s="8">
        <v>322890.95999999996</v>
      </c>
      <c r="I279" s="9">
        <v>0.21</v>
      </c>
      <c r="J279" s="1" t="s">
        <v>129</v>
      </c>
      <c r="K279" s="1">
        <v>10</v>
      </c>
      <c r="L279" s="1">
        <v>2019</v>
      </c>
      <c r="M279" s="1">
        <v>40</v>
      </c>
      <c r="N279" s="10">
        <v>4</v>
      </c>
    </row>
    <row r="280" spans="1:14" x14ac:dyDescent="0.25">
      <c r="A280" s="7">
        <v>43744</v>
      </c>
      <c r="B280" s="1" t="s">
        <v>62</v>
      </c>
      <c r="C280" s="1" t="s">
        <v>8</v>
      </c>
      <c r="D280" s="1" t="s">
        <v>17</v>
      </c>
      <c r="E280" s="1" t="s">
        <v>9</v>
      </c>
      <c r="F280" s="1" t="s">
        <v>78</v>
      </c>
      <c r="G280" s="8">
        <v>1327291</v>
      </c>
      <c r="H280" s="8">
        <v>318549.83999999997</v>
      </c>
      <c r="I280" s="9">
        <v>0.24</v>
      </c>
      <c r="J280" s="1" t="s">
        <v>129</v>
      </c>
      <c r="K280" s="1">
        <v>10</v>
      </c>
      <c r="L280" s="1">
        <v>2019</v>
      </c>
      <c r="M280" s="1">
        <v>40</v>
      </c>
      <c r="N280" s="10">
        <v>4</v>
      </c>
    </row>
    <row r="281" spans="1:14" x14ac:dyDescent="0.25">
      <c r="A281" s="7">
        <v>43745</v>
      </c>
      <c r="B281" s="1" t="s">
        <v>34</v>
      </c>
      <c r="C281" s="1" t="s">
        <v>14</v>
      </c>
      <c r="D281" s="1" t="s">
        <v>17</v>
      </c>
      <c r="E281" s="1" t="s">
        <v>87</v>
      </c>
      <c r="F281" s="1" t="s">
        <v>65</v>
      </c>
      <c r="G281" s="8">
        <v>455416</v>
      </c>
      <c r="H281" s="8">
        <v>132070.63999999998</v>
      </c>
      <c r="I281" s="9">
        <v>0.28999999999999998</v>
      </c>
      <c r="J281" s="1" t="s">
        <v>129</v>
      </c>
      <c r="K281" s="1">
        <v>10</v>
      </c>
      <c r="L281" s="1">
        <v>2019</v>
      </c>
      <c r="M281" s="1">
        <v>41</v>
      </c>
      <c r="N281" s="10">
        <v>4</v>
      </c>
    </row>
    <row r="282" spans="1:14" x14ac:dyDescent="0.25">
      <c r="A282" s="7">
        <v>43746</v>
      </c>
      <c r="B282" s="1" t="s">
        <v>44</v>
      </c>
      <c r="C282" s="1" t="s">
        <v>8</v>
      </c>
      <c r="D282" s="1" t="s">
        <v>7</v>
      </c>
      <c r="E282" s="1" t="s">
        <v>9</v>
      </c>
      <c r="F282" s="1" t="s">
        <v>78</v>
      </c>
      <c r="G282" s="8">
        <v>1295856</v>
      </c>
      <c r="H282" s="8">
        <v>777513.6</v>
      </c>
      <c r="I282" s="9">
        <v>0.6</v>
      </c>
      <c r="J282" s="1" t="s">
        <v>129</v>
      </c>
      <c r="K282" s="1">
        <v>10</v>
      </c>
      <c r="L282" s="1">
        <v>2019</v>
      </c>
      <c r="M282" s="1">
        <v>41</v>
      </c>
      <c r="N282" s="10">
        <v>4</v>
      </c>
    </row>
    <row r="283" spans="1:14" x14ac:dyDescent="0.25">
      <c r="A283" s="7">
        <v>43747</v>
      </c>
      <c r="B283" s="1" t="s">
        <v>59</v>
      </c>
      <c r="C283" s="1" t="s">
        <v>18</v>
      </c>
      <c r="D283" s="1" t="s">
        <v>7</v>
      </c>
      <c r="E283" s="1" t="s">
        <v>87</v>
      </c>
      <c r="F283" s="1" t="s">
        <v>75</v>
      </c>
      <c r="G283" s="8">
        <v>172990</v>
      </c>
      <c r="H283" s="8">
        <v>81305.299999999988</v>
      </c>
      <c r="I283" s="9">
        <v>0.47</v>
      </c>
      <c r="J283" s="1" t="s">
        <v>129</v>
      </c>
      <c r="K283" s="1">
        <v>10</v>
      </c>
      <c r="L283" s="1">
        <v>2019</v>
      </c>
      <c r="M283" s="1">
        <v>41</v>
      </c>
      <c r="N283" s="10">
        <v>4</v>
      </c>
    </row>
    <row r="284" spans="1:14" x14ac:dyDescent="0.25">
      <c r="A284" s="7">
        <v>43748</v>
      </c>
      <c r="B284" s="1" t="s">
        <v>44</v>
      </c>
      <c r="C284" s="1" t="s">
        <v>8</v>
      </c>
      <c r="D284" s="1" t="s">
        <v>7</v>
      </c>
      <c r="E284" s="1" t="s">
        <v>9</v>
      </c>
      <c r="F284" s="1" t="s">
        <v>78</v>
      </c>
      <c r="G284" s="8">
        <v>977469</v>
      </c>
      <c r="H284" s="8">
        <v>498509.19</v>
      </c>
      <c r="I284" s="9">
        <v>0.51</v>
      </c>
      <c r="J284" s="1" t="s">
        <v>129</v>
      </c>
      <c r="K284" s="1">
        <v>10</v>
      </c>
      <c r="L284" s="1">
        <v>2019</v>
      </c>
      <c r="M284" s="1">
        <v>41</v>
      </c>
      <c r="N284" s="10">
        <v>4</v>
      </c>
    </row>
    <row r="285" spans="1:14" x14ac:dyDescent="0.25">
      <c r="A285" s="7">
        <v>43749</v>
      </c>
      <c r="B285" s="1" t="s">
        <v>42</v>
      </c>
      <c r="C285" s="1" t="s">
        <v>8</v>
      </c>
      <c r="D285" s="1" t="s">
        <v>17</v>
      </c>
      <c r="E285" s="1" t="s">
        <v>87</v>
      </c>
      <c r="F285" s="1" t="s">
        <v>84</v>
      </c>
      <c r="G285" s="8">
        <v>1087442</v>
      </c>
      <c r="H285" s="8">
        <v>337107.02</v>
      </c>
      <c r="I285" s="9">
        <v>0.31</v>
      </c>
      <c r="J285" s="1" t="s">
        <v>129</v>
      </c>
      <c r="K285" s="1">
        <v>10</v>
      </c>
      <c r="L285" s="1">
        <v>2019</v>
      </c>
      <c r="M285" s="1">
        <v>41</v>
      </c>
      <c r="N285" s="10">
        <v>4</v>
      </c>
    </row>
    <row r="286" spans="1:14" x14ac:dyDescent="0.25">
      <c r="A286" s="7">
        <v>43750</v>
      </c>
      <c r="B286" s="1" t="s">
        <v>29</v>
      </c>
      <c r="C286" s="1" t="s">
        <v>8</v>
      </c>
      <c r="D286" s="1" t="s">
        <v>17</v>
      </c>
      <c r="E286" s="1" t="s">
        <v>87</v>
      </c>
      <c r="F286" s="1" t="s">
        <v>67</v>
      </c>
      <c r="G286" s="8">
        <v>1022837</v>
      </c>
      <c r="H286" s="8">
        <v>337536.21</v>
      </c>
      <c r="I286" s="9">
        <v>0.33</v>
      </c>
      <c r="J286" s="1" t="s">
        <v>129</v>
      </c>
      <c r="K286" s="1">
        <v>10</v>
      </c>
      <c r="L286" s="1">
        <v>2019</v>
      </c>
      <c r="M286" s="1">
        <v>41</v>
      </c>
      <c r="N286" s="10">
        <v>4</v>
      </c>
    </row>
    <row r="287" spans="1:14" x14ac:dyDescent="0.25">
      <c r="A287" s="7">
        <v>43751</v>
      </c>
      <c r="B287" s="1" t="s">
        <v>52</v>
      </c>
      <c r="C287" s="1" t="s">
        <v>8</v>
      </c>
      <c r="D287" s="1" t="s">
        <v>7</v>
      </c>
      <c r="E287" s="1" t="s">
        <v>9</v>
      </c>
      <c r="F287" s="1" t="s">
        <v>66</v>
      </c>
      <c r="G287" s="8">
        <v>1357272</v>
      </c>
      <c r="H287" s="8">
        <v>705781.44000000006</v>
      </c>
      <c r="I287" s="9">
        <v>0.52</v>
      </c>
      <c r="J287" s="1" t="s">
        <v>129</v>
      </c>
      <c r="K287" s="1">
        <v>10</v>
      </c>
      <c r="L287" s="1">
        <v>2019</v>
      </c>
      <c r="M287" s="1">
        <v>41</v>
      </c>
      <c r="N287" s="10">
        <v>4</v>
      </c>
    </row>
    <row r="288" spans="1:14" x14ac:dyDescent="0.25">
      <c r="A288" s="7">
        <v>43752</v>
      </c>
      <c r="B288" s="1" t="s">
        <v>33</v>
      </c>
      <c r="C288" s="1" t="s">
        <v>8</v>
      </c>
      <c r="D288" s="1" t="s">
        <v>7</v>
      </c>
      <c r="E288" s="1" t="s">
        <v>87</v>
      </c>
      <c r="F288" s="1" t="s">
        <v>80</v>
      </c>
      <c r="G288" s="8">
        <v>733366</v>
      </c>
      <c r="H288" s="8">
        <v>425352.27999999997</v>
      </c>
      <c r="I288" s="9">
        <v>0.57999999999999996</v>
      </c>
      <c r="J288" s="1" t="s">
        <v>129</v>
      </c>
      <c r="K288" s="1">
        <v>10</v>
      </c>
      <c r="L288" s="1">
        <v>2019</v>
      </c>
      <c r="M288" s="1">
        <v>42</v>
      </c>
      <c r="N288" s="10">
        <v>4</v>
      </c>
    </row>
    <row r="289" spans="1:14" x14ac:dyDescent="0.25">
      <c r="A289" s="7">
        <v>43753</v>
      </c>
      <c r="B289" s="1" t="s">
        <v>15</v>
      </c>
      <c r="C289" s="1" t="s">
        <v>14</v>
      </c>
      <c r="D289" s="1" t="s">
        <v>11</v>
      </c>
      <c r="E289" s="1" t="s">
        <v>9</v>
      </c>
      <c r="F289" s="1" t="s">
        <v>74</v>
      </c>
      <c r="G289" s="8">
        <v>392762</v>
      </c>
      <c r="H289" s="8">
        <v>129611.46</v>
      </c>
      <c r="I289" s="9">
        <v>0.33</v>
      </c>
      <c r="J289" s="1" t="s">
        <v>129</v>
      </c>
      <c r="K289" s="1">
        <v>10</v>
      </c>
      <c r="L289" s="1">
        <v>2019</v>
      </c>
      <c r="M289" s="1">
        <v>42</v>
      </c>
      <c r="N289" s="10">
        <v>4</v>
      </c>
    </row>
    <row r="290" spans="1:14" x14ac:dyDescent="0.25">
      <c r="A290" s="7">
        <v>43754</v>
      </c>
      <c r="B290" s="1" t="s">
        <v>52</v>
      </c>
      <c r="C290" s="1" t="s">
        <v>8</v>
      </c>
      <c r="D290" s="1" t="s">
        <v>7</v>
      </c>
      <c r="E290" s="1" t="s">
        <v>87</v>
      </c>
      <c r="F290" s="1" t="s">
        <v>66</v>
      </c>
      <c r="G290" s="8">
        <v>1459644</v>
      </c>
      <c r="H290" s="8">
        <v>788207.76</v>
      </c>
      <c r="I290" s="9">
        <v>0.54</v>
      </c>
      <c r="J290" s="1" t="s">
        <v>129</v>
      </c>
      <c r="K290" s="1">
        <v>10</v>
      </c>
      <c r="L290" s="1">
        <v>2019</v>
      </c>
      <c r="M290" s="1">
        <v>42</v>
      </c>
      <c r="N290" s="10">
        <v>4</v>
      </c>
    </row>
    <row r="291" spans="1:14" x14ac:dyDescent="0.25">
      <c r="A291" s="7">
        <v>43755</v>
      </c>
      <c r="B291" s="1" t="s">
        <v>44</v>
      </c>
      <c r="C291" s="1" t="s">
        <v>8</v>
      </c>
      <c r="D291" s="1" t="s">
        <v>7</v>
      </c>
      <c r="E291" s="1" t="s">
        <v>87</v>
      </c>
      <c r="F291" s="1" t="s">
        <v>78</v>
      </c>
      <c r="G291" s="8">
        <v>1033450</v>
      </c>
      <c r="H291" s="8">
        <v>651073.5</v>
      </c>
      <c r="I291" s="9">
        <v>0.63</v>
      </c>
      <c r="J291" s="1" t="s">
        <v>129</v>
      </c>
      <c r="K291" s="1">
        <v>10</v>
      </c>
      <c r="L291" s="1">
        <v>2019</v>
      </c>
      <c r="M291" s="1">
        <v>42</v>
      </c>
      <c r="N291" s="10">
        <v>4</v>
      </c>
    </row>
    <row r="292" spans="1:14" x14ac:dyDescent="0.25">
      <c r="A292" s="7">
        <v>43756</v>
      </c>
      <c r="B292" s="1" t="s">
        <v>46</v>
      </c>
      <c r="C292" s="1" t="s">
        <v>8</v>
      </c>
      <c r="D292" s="1" t="s">
        <v>17</v>
      </c>
      <c r="E292" s="1" t="s">
        <v>9</v>
      </c>
      <c r="F292" s="1" t="s">
        <v>80</v>
      </c>
      <c r="G292" s="8">
        <v>1182828</v>
      </c>
      <c r="H292" s="8">
        <v>260222.16</v>
      </c>
      <c r="I292" s="9">
        <v>0.22</v>
      </c>
      <c r="J292" s="1" t="s">
        <v>129</v>
      </c>
      <c r="K292" s="1">
        <v>10</v>
      </c>
      <c r="L292" s="1">
        <v>2019</v>
      </c>
      <c r="M292" s="1">
        <v>42</v>
      </c>
      <c r="N292" s="10">
        <v>4</v>
      </c>
    </row>
    <row r="293" spans="1:14" x14ac:dyDescent="0.25">
      <c r="A293" s="7">
        <v>43757</v>
      </c>
      <c r="B293" s="1" t="s">
        <v>31</v>
      </c>
      <c r="C293" s="1" t="s">
        <v>18</v>
      </c>
      <c r="D293" s="1" t="s">
        <v>11</v>
      </c>
      <c r="E293" s="1" t="s">
        <v>87</v>
      </c>
      <c r="F293" s="1" t="s">
        <v>72</v>
      </c>
      <c r="G293" s="8">
        <v>109459</v>
      </c>
      <c r="H293" s="8">
        <v>32837.699999999997</v>
      </c>
      <c r="I293" s="9">
        <v>0.3</v>
      </c>
      <c r="J293" s="1" t="s">
        <v>129</v>
      </c>
      <c r="K293" s="1">
        <v>10</v>
      </c>
      <c r="L293" s="1">
        <v>2019</v>
      </c>
      <c r="M293" s="1">
        <v>42</v>
      </c>
      <c r="N293" s="10">
        <v>4</v>
      </c>
    </row>
    <row r="294" spans="1:14" x14ac:dyDescent="0.25">
      <c r="A294" s="7">
        <v>43758</v>
      </c>
      <c r="B294" s="1" t="s">
        <v>53</v>
      </c>
      <c r="C294" s="1" t="s">
        <v>14</v>
      </c>
      <c r="D294" s="1" t="s">
        <v>7</v>
      </c>
      <c r="E294" s="1" t="s">
        <v>9</v>
      </c>
      <c r="F294" s="1" t="s">
        <v>67</v>
      </c>
      <c r="G294" s="8">
        <v>290961</v>
      </c>
      <c r="H294" s="8">
        <v>168757.37999999998</v>
      </c>
      <c r="I294" s="9">
        <v>0.57999999999999996</v>
      </c>
      <c r="J294" s="1" t="s">
        <v>129</v>
      </c>
      <c r="K294" s="1">
        <v>10</v>
      </c>
      <c r="L294" s="1">
        <v>2019</v>
      </c>
      <c r="M294" s="1">
        <v>42</v>
      </c>
      <c r="N294" s="10">
        <v>4</v>
      </c>
    </row>
    <row r="295" spans="1:14" x14ac:dyDescent="0.25">
      <c r="A295" s="7">
        <v>43759</v>
      </c>
      <c r="B295" s="1" t="s">
        <v>42</v>
      </c>
      <c r="C295" s="1" t="s">
        <v>8</v>
      </c>
      <c r="D295" s="1" t="s">
        <v>7</v>
      </c>
      <c r="E295" s="1" t="s">
        <v>87</v>
      </c>
      <c r="F295" s="1" t="s">
        <v>84</v>
      </c>
      <c r="G295" s="8">
        <v>650065</v>
      </c>
      <c r="H295" s="8">
        <v>325032.5</v>
      </c>
      <c r="I295" s="9">
        <v>0.5</v>
      </c>
      <c r="J295" s="1" t="s">
        <v>129</v>
      </c>
      <c r="K295" s="1">
        <v>10</v>
      </c>
      <c r="L295" s="1">
        <v>2019</v>
      </c>
      <c r="M295" s="1">
        <v>43</v>
      </c>
      <c r="N295" s="10">
        <v>4</v>
      </c>
    </row>
    <row r="296" spans="1:14" x14ac:dyDescent="0.25">
      <c r="A296" s="7">
        <v>43760</v>
      </c>
      <c r="B296" s="1" t="s">
        <v>24</v>
      </c>
      <c r="C296" s="1" t="s">
        <v>14</v>
      </c>
      <c r="D296" s="1" t="s">
        <v>7</v>
      </c>
      <c r="E296" s="1" t="s">
        <v>87</v>
      </c>
      <c r="F296" s="1" t="s">
        <v>81</v>
      </c>
      <c r="G296" s="8">
        <v>439993</v>
      </c>
      <c r="H296" s="8">
        <v>153997.54999999999</v>
      </c>
      <c r="I296" s="9">
        <v>0.35</v>
      </c>
      <c r="J296" s="1" t="s">
        <v>129</v>
      </c>
      <c r="K296" s="1">
        <v>10</v>
      </c>
      <c r="L296" s="1">
        <v>2019</v>
      </c>
      <c r="M296" s="1">
        <v>43</v>
      </c>
      <c r="N296" s="10">
        <v>4</v>
      </c>
    </row>
    <row r="297" spans="1:14" x14ac:dyDescent="0.25">
      <c r="A297" s="7">
        <v>43761</v>
      </c>
      <c r="B297" s="1" t="s">
        <v>58</v>
      </c>
      <c r="C297" s="1" t="s">
        <v>8</v>
      </c>
      <c r="D297" s="1" t="s">
        <v>11</v>
      </c>
      <c r="E297" s="1" t="s">
        <v>87</v>
      </c>
      <c r="F297" s="1" t="s">
        <v>74</v>
      </c>
      <c r="G297" s="8">
        <v>1657060</v>
      </c>
      <c r="H297" s="8">
        <v>463976.80000000005</v>
      </c>
      <c r="I297" s="9">
        <v>0.28000000000000003</v>
      </c>
      <c r="J297" s="1" t="s">
        <v>129</v>
      </c>
      <c r="K297" s="1">
        <v>10</v>
      </c>
      <c r="L297" s="1">
        <v>2019</v>
      </c>
      <c r="M297" s="1">
        <v>43</v>
      </c>
      <c r="N297" s="10">
        <v>4</v>
      </c>
    </row>
    <row r="298" spans="1:14" x14ac:dyDescent="0.25">
      <c r="A298" s="7">
        <v>43762</v>
      </c>
      <c r="B298" s="1" t="s">
        <v>56</v>
      </c>
      <c r="C298" s="1" t="s">
        <v>18</v>
      </c>
      <c r="D298" s="1" t="s">
        <v>17</v>
      </c>
      <c r="E298" s="1" t="s">
        <v>87</v>
      </c>
      <c r="F298" s="1" t="s">
        <v>70</v>
      </c>
      <c r="G298" s="8">
        <v>81927</v>
      </c>
      <c r="H298" s="8">
        <v>30312.989999999998</v>
      </c>
      <c r="I298" s="9">
        <v>0.37</v>
      </c>
      <c r="J298" s="1" t="s">
        <v>129</v>
      </c>
      <c r="K298" s="1">
        <v>10</v>
      </c>
      <c r="L298" s="1">
        <v>2019</v>
      </c>
      <c r="M298" s="1">
        <v>43</v>
      </c>
      <c r="N298" s="10">
        <v>4</v>
      </c>
    </row>
    <row r="299" spans="1:14" x14ac:dyDescent="0.25">
      <c r="A299" s="7">
        <v>43763</v>
      </c>
      <c r="B299" s="1" t="s">
        <v>52</v>
      </c>
      <c r="C299" s="1" t="s">
        <v>8</v>
      </c>
      <c r="D299" s="1" t="s">
        <v>17</v>
      </c>
      <c r="E299" s="1" t="s">
        <v>9</v>
      </c>
      <c r="F299" s="1" t="s">
        <v>66</v>
      </c>
      <c r="G299" s="8">
        <v>974446</v>
      </c>
      <c r="H299" s="8">
        <v>243611.5</v>
      </c>
      <c r="I299" s="9">
        <v>0.25</v>
      </c>
      <c r="J299" s="1" t="s">
        <v>129</v>
      </c>
      <c r="K299" s="1">
        <v>10</v>
      </c>
      <c r="L299" s="1">
        <v>2019</v>
      </c>
      <c r="M299" s="1">
        <v>43</v>
      </c>
      <c r="N299" s="10">
        <v>4</v>
      </c>
    </row>
    <row r="300" spans="1:14" x14ac:dyDescent="0.25">
      <c r="A300" s="7">
        <v>43764</v>
      </c>
      <c r="B300" s="1" t="s">
        <v>51</v>
      </c>
      <c r="C300" s="1" t="s">
        <v>8</v>
      </c>
      <c r="D300" s="1" t="s">
        <v>7</v>
      </c>
      <c r="E300" s="1" t="s">
        <v>9</v>
      </c>
      <c r="F300" s="1" t="s">
        <v>65</v>
      </c>
      <c r="G300" s="8">
        <v>520775</v>
      </c>
      <c r="H300" s="8">
        <v>302049.5</v>
      </c>
      <c r="I300" s="9">
        <v>0.57999999999999996</v>
      </c>
      <c r="J300" s="1" t="s">
        <v>129</v>
      </c>
      <c r="K300" s="1">
        <v>10</v>
      </c>
      <c r="L300" s="1">
        <v>2019</v>
      </c>
      <c r="M300" s="1">
        <v>43</v>
      </c>
      <c r="N300" s="10">
        <v>4</v>
      </c>
    </row>
    <row r="301" spans="1:14" x14ac:dyDescent="0.25">
      <c r="A301" s="7">
        <v>43765</v>
      </c>
      <c r="B301" s="1" t="s">
        <v>25</v>
      </c>
      <c r="C301" s="1" t="s">
        <v>8</v>
      </c>
      <c r="D301" s="1" t="s">
        <v>17</v>
      </c>
      <c r="E301" s="1" t="s">
        <v>87</v>
      </c>
      <c r="F301" s="1" t="s">
        <v>74</v>
      </c>
      <c r="G301" s="8">
        <v>1451130</v>
      </c>
      <c r="H301" s="8">
        <v>362782.5</v>
      </c>
      <c r="I301" s="9">
        <v>0.25</v>
      </c>
      <c r="J301" s="1" t="s">
        <v>129</v>
      </c>
      <c r="K301" s="1">
        <v>10</v>
      </c>
      <c r="L301" s="1">
        <v>2019</v>
      </c>
      <c r="M301" s="1">
        <v>43</v>
      </c>
      <c r="N301" s="10">
        <v>4</v>
      </c>
    </row>
    <row r="302" spans="1:14" x14ac:dyDescent="0.25">
      <c r="A302" s="7">
        <v>43766</v>
      </c>
      <c r="B302" s="1" t="s">
        <v>15</v>
      </c>
      <c r="C302" s="1" t="s">
        <v>14</v>
      </c>
      <c r="D302" s="1" t="s">
        <v>7</v>
      </c>
      <c r="E302" s="1" t="s">
        <v>87</v>
      </c>
      <c r="F302" s="1" t="s">
        <v>74</v>
      </c>
      <c r="G302" s="8">
        <v>355656</v>
      </c>
      <c r="H302" s="8">
        <v>188497.68000000002</v>
      </c>
      <c r="I302" s="9">
        <v>0.53</v>
      </c>
      <c r="J302" s="1" t="s">
        <v>129</v>
      </c>
      <c r="K302" s="1">
        <v>10</v>
      </c>
      <c r="L302" s="1">
        <v>2019</v>
      </c>
      <c r="M302" s="1">
        <v>44</v>
      </c>
      <c r="N302" s="10">
        <v>4</v>
      </c>
    </row>
    <row r="303" spans="1:14" x14ac:dyDescent="0.25">
      <c r="A303" s="7">
        <v>43767</v>
      </c>
      <c r="B303" s="1" t="s">
        <v>13</v>
      </c>
      <c r="C303" s="1" t="s">
        <v>14</v>
      </c>
      <c r="D303" s="1" t="s">
        <v>17</v>
      </c>
      <c r="E303" s="1" t="s">
        <v>87</v>
      </c>
      <c r="F303" s="1" t="s">
        <v>73</v>
      </c>
      <c r="G303" s="8">
        <v>419342</v>
      </c>
      <c r="H303" s="8">
        <v>150963.12</v>
      </c>
      <c r="I303" s="9">
        <v>0.36</v>
      </c>
      <c r="J303" s="1" t="s">
        <v>129</v>
      </c>
      <c r="K303" s="1">
        <v>10</v>
      </c>
      <c r="L303" s="1">
        <v>2019</v>
      </c>
      <c r="M303" s="1">
        <v>44</v>
      </c>
      <c r="N303" s="10">
        <v>4</v>
      </c>
    </row>
    <row r="304" spans="1:14" x14ac:dyDescent="0.25">
      <c r="A304" s="7">
        <v>43768</v>
      </c>
      <c r="B304" s="1" t="s">
        <v>6</v>
      </c>
      <c r="C304" s="1" t="s">
        <v>8</v>
      </c>
      <c r="D304" s="1" t="s">
        <v>7</v>
      </c>
      <c r="E304" s="1" t="s">
        <v>87</v>
      </c>
      <c r="F304" s="1" t="s">
        <v>77</v>
      </c>
      <c r="G304" s="8">
        <v>531166</v>
      </c>
      <c r="H304" s="8">
        <v>276206.32</v>
      </c>
      <c r="I304" s="9">
        <v>0.52</v>
      </c>
      <c r="J304" s="1" t="s">
        <v>129</v>
      </c>
      <c r="K304" s="1">
        <v>10</v>
      </c>
      <c r="L304" s="1">
        <v>2019</v>
      </c>
      <c r="M304" s="1">
        <v>44</v>
      </c>
      <c r="N304" s="10">
        <v>4</v>
      </c>
    </row>
    <row r="305" spans="1:14" x14ac:dyDescent="0.25">
      <c r="A305" s="7">
        <v>43769</v>
      </c>
      <c r="B305" s="1" t="s">
        <v>35</v>
      </c>
      <c r="C305" s="1" t="s">
        <v>14</v>
      </c>
      <c r="D305" s="1" t="s">
        <v>11</v>
      </c>
      <c r="E305" s="1" t="s">
        <v>87</v>
      </c>
      <c r="F305" s="1" t="s">
        <v>71</v>
      </c>
      <c r="G305" s="8">
        <v>469050</v>
      </c>
      <c r="H305" s="8">
        <v>126643.50000000001</v>
      </c>
      <c r="I305" s="9">
        <v>0.27</v>
      </c>
      <c r="J305" s="1" t="s">
        <v>129</v>
      </c>
      <c r="K305" s="1">
        <v>10</v>
      </c>
      <c r="L305" s="1">
        <v>2019</v>
      </c>
      <c r="M305" s="1">
        <v>44</v>
      </c>
      <c r="N305" s="10">
        <v>4</v>
      </c>
    </row>
    <row r="306" spans="1:14" x14ac:dyDescent="0.25">
      <c r="A306" s="7">
        <v>43770</v>
      </c>
      <c r="B306" s="1" t="s">
        <v>45</v>
      </c>
      <c r="C306" s="1" t="s">
        <v>18</v>
      </c>
      <c r="D306" s="1" t="s">
        <v>7</v>
      </c>
      <c r="E306" s="1" t="s">
        <v>87</v>
      </c>
      <c r="F306" s="1" t="s">
        <v>79</v>
      </c>
      <c r="G306" s="8">
        <v>173889</v>
      </c>
      <c r="H306" s="8">
        <v>62600.04</v>
      </c>
      <c r="I306" s="9">
        <v>0.36</v>
      </c>
      <c r="J306" s="1" t="s">
        <v>130</v>
      </c>
      <c r="K306" s="1">
        <v>11</v>
      </c>
      <c r="L306" s="1">
        <v>2019</v>
      </c>
      <c r="M306" s="1">
        <v>44</v>
      </c>
      <c r="N306" s="10">
        <v>4</v>
      </c>
    </row>
    <row r="307" spans="1:14" x14ac:dyDescent="0.25">
      <c r="A307" s="7">
        <v>43771</v>
      </c>
      <c r="B307" s="1" t="s">
        <v>21</v>
      </c>
      <c r="C307" s="1" t="s">
        <v>14</v>
      </c>
      <c r="D307" s="1" t="s">
        <v>7</v>
      </c>
      <c r="E307" s="1" t="s">
        <v>9</v>
      </c>
      <c r="F307" s="1" t="s">
        <v>73</v>
      </c>
      <c r="G307" s="8">
        <v>411577</v>
      </c>
      <c r="H307" s="8">
        <v>209904.27</v>
      </c>
      <c r="I307" s="9">
        <v>0.51</v>
      </c>
      <c r="J307" s="1" t="s">
        <v>130</v>
      </c>
      <c r="K307" s="1">
        <v>11</v>
      </c>
      <c r="L307" s="1">
        <v>2019</v>
      </c>
      <c r="M307" s="1">
        <v>44</v>
      </c>
      <c r="N307" s="10">
        <v>4</v>
      </c>
    </row>
    <row r="308" spans="1:14" x14ac:dyDescent="0.25">
      <c r="A308" s="7">
        <v>43772</v>
      </c>
      <c r="B308" s="1" t="s">
        <v>58</v>
      </c>
      <c r="C308" s="1" t="s">
        <v>8</v>
      </c>
      <c r="D308" s="1" t="s">
        <v>7</v>
      </c>
      <c r="E308" s="1" t="s">
        <v>87</v>
      </c>
      <c r="F308" s="1" t="s">
        <v>74</v>
      </c>
      <c r="G308" s="8">
        <v>1712692</v>
      </c>
      <c r="H308" s="8">
        <v>856346</v>
      </c>
      <c r="I308" s="9">
        <v>0.5</v>
      </c>
      <c r="J308" s="1" t="s">
        <v>130</v>
      </c>
      <c r="K308" s="1">
        <v>11</v>
      </c>
      <c r="L308" s="1">
        <v>2019</v>
      </c>
      <c r="M308" s="1">
        <v>44</v>
      </c>
      <c r="N308" s="10">
        <v>4</v>
      </c>
    </row>
    <row r="309" spans="1:14" x14ac:dyDescent="0.25">
      <c r="A309" s="7">
        <v>43773</v>
      </c>
      <c r="B309" s="1" t="s">
        <v>27</v>
      </c>
      <c r="C309" s="1" t="s">
        <v>8</v>
      </c>
      <c r="D309" s="1" t="s">
        <v>7</v>
      </c>
      <c r="E309" s="1" t="s">
        <v>87</v>
      </c>
      <c r="F309" s="1" t="s">
        <v>76</v>
      </c>
      <c r="G309" s="8">
        <v>649397</v>
      </c>
      <c r="H309" s="8">
        <v>227288.94999999998</v>
      </c>
      <c r="I309" s="9">
        <v>0.35</v>
      </c>
      <c r="J309" s="1" t="s">
        <v>130</v>
      </c>
      <c r="K309" s="1">
        <v>11</v>
      </c>
      <c r="L309" s="1">
        <v>2019</v>
      </c>
      <c r="M309" s="1">
        <v>45</v>
      </c>
      <c r="N309" s="10">
        <v>4</v>
      </c>
    </row>
    <row r="310" spans="1:14" x14ac:dyDescent="0.25">
      <c r="A310" s="7">
        <v>43774</v>
      </c>
      <c r="B310" s="1" t="s">
        <v>40</v>
      </c>
      <c r="C310" s="1" t="s">
        <v>8</v>
      </c>
      <c r="D310" s="1" t="s">
        <v>7</v>
      </c>
      <c r="E310" s="1" t="s">
        <v>9</v>
      </c>
      <c r="F310" s="1" t="s">
        <v>82</v>
      </c>
      <c r="G310" s="8">
        <v>736080</v>
      </c>
      <c r="H310" s="8">
        <v>264988.79999999999</v>
      </c>
      <c r="I310" s="9">
        <v>0.36</v>
      </c>
      <c r="J310" s="1" t="s">
        <v>130</v>
      </c>
      <c r="K310" s="1">
        <v>11</v>
      </c>
      <c r="L310" s="1">
        <v>2019</v>
      </c>
      <c r="M310" s="1">
        <v>45</v>
      </c>
      <c r="N310" s="10">
        <v>4</v>
      </c>
    </row>
    <row r="311" spans="1:14" x14ac:dyDescent="0.25">
      <c r="A311" s="7">
        <v>43775</v>
      </c>
      <c r="B311" s="1" t="s">
        <v>36</v>
      </c>
      <c r="C311" s="1" t="s">
        <v>14</v>
      </c>
      <c r="D311" s="1" t="s">
        <v>17</v>
      </c>
      <c r="E311" s="1" t="s">
        <v>87</v>
      </c>
      <c r="F311" s="1" t="s">
        <v>78</v>
      </c>
      <c r="G311" s="8">
        <v>273591</v>
      </c>
      <c r="H311" s="8">
        <v>101228.67</v>
      </c>
      <c r="I311" s="9">
        <v>0.37</v>
      </c>
      <c r="J311" s="1" t="s">
        <v>130</v>
      </c>
      <c r="K311" s="1">
        <v>11</v>
      </c>
      <c r="L311" s="1">
        <v>2019</v>
      </c>
      <c r="M311" s="1">
        <v>45</v>
      </c>
      <c r="N311" s="10">
        <v>4</v>
      </c>
    </row>
    <row r="312" spans="1:14" x14ac:dyDescent="0.25">
      <c r="A312" s="7">
        <v>43776</v>
      </c>
      <c r="B312" s="1" t="s">
        <v>41</v>
      </c>
      <c r="C312" s="1" t="s">
        <v>14</v>
      </c>
      <c r="D312" s="1" t="s">
        <v>17</v>
      </c>
      <c r="E312" s="1" t="s">
        <v>87</v>
      </c>
      <c r="F312" s="1" t="s">
        <v>83</v>
      </c>
      <c r="G312" s="8">
        <v>494650</v>
      </c>
      <c r="H312" s="8">
        <v>118716</v>
      </c>
      <c r="I312" s="9">
        <v>0.24</v>
      </c>
      <c r="J312" s="1" t="s">
        <v>130</v>
      </c>
      <c r="K312" s="1">
        <v>11</v>
      </c>
      <c r="L312" s="1">
        <v>2019</v>
      </c>
      <c r="M312" s="1">
        <v>45</v>
      </c>
      <c r="N312" s="10">
        <v>4</v>
      </c>
    </row>
    <row r="313" spans="1:14" x14ac:dyDescent="0.25">
      <c r="A313" s="7">
        <v>43777</v>
      </c>
      <c r="B313" s="1" t="s">
        <v>53</v>
      </c>
      <c r="C313" s="1" t="s">
        <v>14</v>
      </c>
      <c r="D313" s="1" t="s">
        <v>17</v>
      </c>
      <c r="E313" s="1" t="s">
        <v>87</v>
      </c>
      <c r="F313" s="1" t="s">
        <v>67</v>
      </c>
      <c r="G313" s="8">
        <v>376104</v>
      </c>
      <c r="H313" s="8">
        <v>78981.84</v>
      </c>
      <c r="I313" s="9">
        <v>0.21</v>
      </c>
      <c r="J313" s="1" t="s">
        <v>130</v>
      </c>
      <c r="K313" s="1">
        <v>11</v>
      </c>
      <c r="L313" s="1">
        <v>2019</v>
      </c>
      <c r="M313" s="1">
        <v>45</v>
      </c>
      <c r="N313" s="10">
        <v>4</v>
      </c>
    </row>
    <row r="314" spans="1:14" x14ac:dyDescent="0.25">
      <c r="A314" s="7">
        <v>43778</v>
      </c>
      <c r="B314" s="1" t="s">
        <v>21</v>
      </c>
      <c r="C314" s="1" t="s">
        <v>14</v>
      </c>
      <c r="D314" s="1" t="s">
        <v>17</v>
      </c>
      <c r="E314" s="1" t="s">
        <v>87</v>
      </c>
      <c r="F314" s="1" t="s">
        <v>73</v>
      </c>
      <c r="G314" s="8">
        <v>268809</v>
      </c>
      <c r="H314" s="8">
        <v>88706.97</v>
      </c>
      <c r="I314" s="9">
        <v>0.33</v>
      </c>
      <c r="J314" s="1" t="s">
        <v>130</v>
      </c>
      <c r="K314" s="1">
        <v>11</v>
      </c>
      <c r="L314" s="1">
        <v>2019</v>
      </c>
      <c r="M314" s="1">
        <v>45</v>
      </c>
      <c r="N314" s="10">
        <v>4</v>
      </c>
    </row>
    <row r="315" spans="1:14" x14ac:dyDescent="0.25">
      <c r="A315" s="7">
        <v>43779</v>
      </c>
      <c r="B315" s="1" t="s">
        <v>57</v>
      </c>
      <c r="C315" s="1" t="s">
        <v>18</v>
      </c>
      <c r="D315" s="1" t="s">
        <v>17</v>
      </c>
      <c r="E315" s="1" t="s">
        <v>9</v>
      </c>
      <c r="F315" s="1" t="s">
        <v>67</v>
      </c>
      <c r="G315" s="8">
        <v>96888</v>
      </c>
      <c r="H315" s="8">
        <v>21315.360000000001</v>
      </c>
      <c r="I315" s="9">
        <v>0.22</v>
      </c>
      <c r="J315" s="1" t="s">
        <v>130</v>
      </c>
      <c r="K315" s="1">
        <v>11</v>
      </c>
      <c r="L315" s="1">
        <v>2019</v>
      </c>
      <c r="M315" s="1">
        <v>45</v>
      </c>
      <c r="N315" s="10">
        <v>4</v>
      </c>
    </row>
    <row r="316" spans="1:14" x14ac:dyDescent="0.25">
      <c r="A316" s="7">
        <v>43780</v>
      </c>
      <c r="B316" s="1" t="s">
        <v>23</v>
      </c>
      <c r="C316" s="1" t="s">
        <v>8</v>
      </c>
      <c r="D316" s="1" t="s">
        <v>7</v>
      </c>
      <c r="E316" s="1" t="s">
        <v>9</v>
      </c>
      <c r="F316" s="1" t="s">
        <v>75</v>
      </c>
      <c r="G316" s="8">
        <v>1619938</v>
      </c>
      <c r="H316" s="8">
        <v>988162.17999999993</v>
      </c>
      <c r="I316" s="9">
        <v>0.61</v>
      </c>
      <c r="J316" s="1" t="s">
        <v>130</v>
      </c>
      <c r="K316" s="1">
        <v>11</v>
      </c>
      <c r="L316" s="1">
        <v>2019</v>
      </c>
      <c r="M316" s="1">
        <v>46</v>
      </c>
      <c r="N316" s="10">
        <v>4</v>
      </c>
    </row>
    <row r="317" spans="1:14" x14ac:dyDescent="0.25">
      <c r="A317" s="7">
        <v>43781</v>
      </c>
      <c r="B317" s="1" t="s">
        <v>23</v>
      </c>
      <c r="C317" s="1" t="s">
        <v>8</v>
      </c>
      <c r="D317" s="1" t="s">
        <v>7</v>
      </c>
      <c r="E317" s="1" t="s">
        <v>9</v>
      </c>
      <c r="F317" s="1" t="s">
        <v>75</v>
      </c>
      <c r="G317" s="8">
        <v>1060156</v>
      </c>
      <c r="H317" s="8">
        <v>593687.3600000001</v>
      </c>
      <c r="I317" s="9">
        <v>0.56000000000000005</v>
      </c>
      <c r="J317" s="1" t="s">
        <v>130</v>
      </c>
      <c r="K317" s="1">
        <v>11</v>
      </c>
      <c r="L317" s="1">
        <v>2019</v>
      </c>
      <c r="M317" s="1">
        <v>46</v>
      </c>
      <c r="N317" s="10">
        <v>4</v>
      </c>
    </row>
    <row r="318" spans="1:14" x14ac:dyDescent="0.25">
      <c r="A318" s="7">
        <v>43782</v>
      </c>
      <c r="B318" s="1" t="s">
        <v>61</v>
      </c>
      <c r="C318" s="1" t="s">
        <v>8</v>
      </c>
      <c r="D318" s="1" t="s">
        <v>7</v>
      </c>
      <c r="E318" s="1" t="s">
        <v>87</v>
      </c>
      <c r="F318" s="1" t="s">
        <v>77</v>
      </c>
      <c r="G318" s="8">
        <v>1526015</v>
      </c>
      <c r="H318" s="8">
        <v>686706.75</v>
      </c>
      <c r="I318" s="9">
        <v>0.45</v>
      </c>
      <c r="J318" s="1" t="s">
        <v>130</v>
      </c>
      <c r="K318" s="1">
        <v>11</v>
      </c>
      <c r="L318" s="1">
        <v>2019</v>
      </c>
      <c r="M318" s="1">
        <v>46</v>
      </c>
      <c r="N318" s="10">
        <v>4</v>
      </c>
    </row>
    <row r="319" spans="1:14" x14ac:dyDescent="0.25">
      <c r="A319" s="7">
        <v>43783</v>
      </c>
      <c r="B319" s="1" t="s">
        <v>45</v>
      </c>
      <c r="C319" s="1" t="s">
        <v>18</v>
      </c>
      <c r="D319" s="1" t="s">
        <v>7</v>
      </c>
      <c r="E319" s="1" t="s">
        <v>87</v>
      </c>
      <c r="F319" s="1" t="s">
        <v>79</v>
      </c>
      <c r="G319" s="8">
        <v>70175</v>
      </c>
      <c r="H319" s="8">
        <v>43508.5</v>
      </c>
      <c r="I319" s="9">
        <v>0.62</v>
      </c>
      <c r="J319" s="1" t="s">
        <v>130</v>
      </c>
      <c r="K319" s="1">
        <v>11</v>
      </c>
      <c r="L319" s="1">
        <v>2019</v>
      </c>
      <c r="M319" s="1">
        <v>46</v>
      </c>
      <c r="N319" s="10">
        <v>4</v>
      </c>
    </row>
    <row r="320" spans="1:14" x14ac:dyDescent="0.25">
      <c r="A320" s="7">
        <v>43784</v>
      </c>
      <c r="B320" s="1" t="s">
        <v>38</v>
      </c>
      <c r="C320" s="1" t="s">
        <v>18</v>
      </c>
      <c r="D320" s="1" t="s">
        <v>7</v>
      </c>
      <c r="E320" s="1" t="s">
        <v>9</v>
      </c>
      <c r="F320" s="1" t="s">
        <v>80</v>
      </c>
      <c r="G320" s="8">
        <v>177084</v>
      </c>
      <c r="H320" s="8">
        <v>102708.71999999999</v>
      </c>
      <c r="I320" s="9">
        <v>0.57999999999999996</v>
      </c>
      <c r="J320" s="1" t="s">
        <v>130</v>
      </c>
      <c r="K320" s="1">
        <v>11</v>
      </c>
      <c r="L320" s="1">
        <v>2019</v>
      </c>
      <c r="M320" s="1">
        <v>46</v>
      </c>
      <c r="N320" s="10">
        <v>4</v>
      </c>
    </row>
    <row r="321" spans="1:14" x14ac:dyDescent="0.25">
      <c r="A321" s="7">
        <v>43785</v>
      </c>
      <c r="B321" s="1" t="s">
        <v>19</v>
      </c>
      <c r="C321" s="1" t="s">
        <v>8</v>
      </c>
      <c r="D321" s="1" t="s">
        <v>7</v>
      </c>
      <c r="E321" s="1" t="s">
        <v>9</v>
      </c>
      <c r="F321" s="1" t="s">
        <v>76</v>
      </c>
      <c r="G321" s="8">
        <v>1366241</v>
      </c>
      <c r="H321" s="8">
        <v>505509.17</v>
      </c>
      <c r="I321" s="9">
        <v>0.37</v>
      </c>
      <c r="J321" s="1" t="s">
        <v>130</v>
      </c>
      <c r="K321" s="1">
        <v>11</v>
      </c>
      <c r="L321" s="1">
        <v>2019</v>
      </c>
      <c r="M321" s="1">
        <v>46</v>
      </c>
      <c r="N321" s="10">
        <v>4</v>
      </c>
    </row>
    <row r="322" spans="1:14" x14ac:dyDescent="0.25">
      <c r="A322" s="7">
        <v>43786</v>
      </c>
      <c r="B322" s="1" t="s">
        <v>51</v>
      </c>
      <c r="C322" s="1" t="s">
        <v>8</v>
      </c>
      <c r="D322" s="1" t="s">
        <v>7</v>
      </c>
      <c r="E322" s="1" t="s">
        <v>87</v>
      </c>
      <c r="F322" s="1" t="s">
        <v>65</v>
      </c>
      <c r="G322" s="8">
        <v>1114337</v>
      </c>
      <c r="H322" s="8">
        <v>657458.82999999996</v>
      </c>
      <c r="I322" s="9">
        <v>0.59</v>
      </c>
      <c r="J322" s="1" t="s">
        <v>130</v>
      </c>
      <c r="K322" s="1">
        <v>11</v>
      </c>
      <c r="L322" s="1">
        <v>2019</v>
      </c>
      <c r="M322" s="1">
        <v>46</v>
      </c>
      <c r="N322" s="10">
        <v>4</v>
      </c>
    </row>
    <row r="323" spans="1:14" x14ac:dyDescent="0.25">
      <c r="A323" s="7">
        <v>43787</v>
      </c>
      <c r="B323" s="1" t="s">
        <v>48</v>
      </c>
      <c r="C323" s="1" t="s">
        <v>8</v>
      </c>
      <c r="D323" s="1" t="s">
        <v>11</v>
      </c>
      <c r="E323" s="1" t="s">
        <v>87</v>
      </c>
      <c r="F323" s="1" t="s">
        <v>65</v>
      </c>
      <c r="G323" s="8">
        <v>648328</v>
      </c>
      <c r="H323" s="8">
        <v>103732.48</v>
      </c>
      <c r="I323" s="9">
        <v>0.16</v>
      </c>
      <c r="J323" s="1" t="s">
        <v>130</v>
      </c>
      <c r="K323" s="1">
        <v>11</v>
      </c>
      <c r="L323" s="1">
        <v>2019</v>
      </c>
      <c r="M323" s="1">
        <v>47</v>
      </c>
      <c r="N323" s="10">
        <v>4</v>
      </c>
    </row>
    <row r="324" spans="1:14" x14ac:dyDescent="0.25">
      <c r="A324" s="7">
        <v>43788</v>
      </c>
      <c r="B324" s="1" t="s">
        <v>59</v>
      </c>
      <c r="C324" s="1" t="s">
        <v>18</v>
      </c>
      <c r="D324" s="1" t="s">
        <v>17</v>
      </c>
      <c r="E324" s="1" t="s">
        <v>87</v>
      </c>
      <c r="F324" s="1" t="s">
        <v>75</v>
      </c>
      <c r="G324" s="8">
        <v>175755</v>
      </c>
      <c r="H324" s="8">
        <v>66786.899999999994</v>
      </c>
      <c r="I324" s="9">
        <v>0.38</v>
      </c>
      <c r="J324" s="1" t="s">
        <v>130</v>
      </c>
      <c r="K324" s="1">
        <v>11</v>
      </c>
      <c r="L324" s="1">
        <v>2019</v>
      </c>
      <c r="M324" s="1">
        <v>47</v>
      </c>
      <c r="N324" s="10">
        <v>4</v>
      </c>
    </row>
    <row r="325" spans="1:14" x14ac:dyDescent="0.25">
      <c r="A325" s="7">
        <v>43789</v>
      </c>
      <c r="B325" s="1" t="s">
        <v>37</v>
      </c>
      <c r="C325" s="1" t="s">
        <v>18</v>
      </c>
      <c r="D325" s="1" t="s">
        <v>11</v>
      </c>
      <c r="E325" s="1" t="s">
        <v>87</v>
      </c>
      <c r="F325" s="1" t="s">
        <v>79</v>
      </c>
      <c r="G325" s="8">
        <v>88185</v>
      </c>
      <c r="H325" s="8">
        <v>30864.749999999996</v>
      </c>
      <c r="I325" s="9">
        <v>0.35</v>
      </c>
      <c r="J325" s="1" t="s">
        <v>130</v>
      </c>
      <c r="K325" s="1">
        <v>11</v>
      </c>
      <c r="L325" s="1">
        <v>2019</v>
      </c>
      <c r="M325" s="1">
        <v>47</v>
      </c>
      <c r="N325" s="10">
        <v>4</v>
      </c>
    </row>
    <row r="326" spans="1:14" x14ac:dyDescent="0.25">
      <c r="A326" s="7">
        <v>43790</v>
      </c>
      <c r="B326" s="1" t="s">
        <v>41</v>
      </c>
      <c r="C326" s="1" t="s">
        <v>14</v>
      </c>
      <c r="D326" s="1" t="s">
        <v>17</v>
      </c>
      <c r="E326" s="1" t="s">
        <v>9</v>
      </c>
      <c r="F326" s="1" t="s">
        <v>83</v>
      </c>
      <c r="G326" s="8">
        <v>459983</v>
      </c>
      <c r="H326" s="8">
        <v>160994.04999999999</v>
      </c>
      <c r="I326" s="9">
        <v>0.35</v>
      </c>
      <c r="J326" s="1" t="s">
        <v>130</v>
      </c>
      <c r="K326" s="1">
        <v>11</v>
      </c>
      <c r="L326" s="1">
        <v>2019</v>
      </c>
      <c r="M326" s="1">
        <v>47</v>
      </c>
      <c r="N326" s="10">
        <v>4</v>
      </c>
    </row>
    <row r="327" spans="1:14" x14ac:dyDescent="0.25">
      <c r="A327" s="7">
        <v>43791</v>
      </c>
      <c r="B327" s="1" t="s">
        <v>59</v>
      </c>
      <c r="C327" s="1" t="s">
        <v>18</v>
      </c>
      <c r="D327" s="1" t="s">
        <v>7</v>
      </c>
      <c r="E327" s="1" t="s">
        <v>87</v>
      </c>
      <c r="F327" s="1" t="s">
        <v>75</v>
      </c>
      <c r="G327" s="8">
        <v>193934</v>
      </c>
      <c r="H327" s="8">
        <v>122178.42</v>
      </c>
      <c r="I327" s="9">
        <v>0.63</v>
      </c>
      <c r="J327" s="1" t="s">
        <v>130</v>
      </c>
      <c r="K327" s="1">
        <v>11</v>
      </c>
      <c r="L327" s="1">
        <v>2019</v>
      </c>
      <c r="M327" s="1">
        <v>47</v>
      </c>
      <c r="N327" s="10">
        <v>4</v>
      </c>
    </row>
    <row r="328" spans="1:14" x14ac:dyDescent="0.25">
      <c r="A328" s="7">
        <v>43792</v>
      </c>
      <c r="B328" s="1" t="s">
        <v>52</v>
      </c>
      <c r="C328" s="1" t="s">
        <v>8</v>
      </c>
      <c r="D328" s="1" t="s">
        <v>11</v>
      </c>
      <c r="E328" s="1" t="s">
        <v>87</v>
      </c>
      <c r="F328" s="1" t="s">
        <v>66</v>
      </c>
      <c r="G328" s="8">
        <v>1618337</v>
      </c>
      <c r="H328" s="8">
        <v>550234.58000000007</v>
      </c>
      <c r="I328" s="9">
        <v>0.34</v>
      </c>
      <c r="J328" s="1" t="s">
        <v>130</v>
      </c>
      <c r="K328" s="1">
        <v>11</v>
      </c>
      <c r="L328" s="1">
        <v>2019</v>
      </c>
      <c r="M328" s="1">
        <v>47</v>
      </c>
      <c r="N328" s="10">
        <v>4</v>
      </c>
    </row>
    <row r="329" spans="1:14" x14ac:dyDescent="0.25">
      <c r="A329" s="7">
        <v>43793</v>
      </c>
      <c r="B329" s="1" t="s">
        <v>15</v>
      </c>
      <c r="C329" s="1" t="s">
        <v>14</v>
      </c>
      <c r="D329" s="1" t="s">
        <v>7</v>
      </c>
      <c r="E329" s="1" t="s">
        <v>87</v>
      </c>
      <c r="F329" s="1" t="s">
        <v>74</v>
      </c>
      <c r="G329" s="8">
        <v>448518</v>
      </c>
      <c r="H329" s="8">
        <v>282566.34000000003</v>
      </c>
      <c r="I329" s="9">
        <v>0.63</v>
      </c>
      <c r="J329" s="1" t="s">
        <v>130</v>
      </c>
      <c r="K329" s="1">
        <v>11</v>
      </c>
      <c r="L329" s="1">
        <v>2019</v>
      </c>
      <c r="M329" s="1">
        <v>47</v>
      </c>
      <c r="N329" s="10">
        <v>4</v>
      </c>
    </row>
    <row r="330" spans="1:14" x14ac:dyDescent="0.25">
      <c r="A330" s="7">
        <v>43794</v>
      </c>
      <c r="B330" s="1" t="s">
        <v>56</v>
      </c>
      <c r="C330" s="1" t="s">
        <v>18</v>
      </c>
      <c r="D330" s="1" t="s">
        <v>7</v>
      </c>
      <c r="E330" s="1" t="s">
        <v>87</v>
      </c>
      <c r="F330" s="1" t="s">
        <v>70</v>
      </c>
      <c r="G330" s="8">
        <v>111419</v>
      </c>
      <c r="H330" s="8">
        <v>52366.93</v>
      </c>
      <c r="I330" s="9">
        <v>0.47</v>
      </c>
      <c r="J330" s="1" t="s">
        <v>130</v>
      </c>
      <c r="K330" s="1">
        <v>11</v>
      </c>
      <c r="L330" s="1">
        <v>2019</v>
      </c>
      <c r="M330" s="1">
        <v>48</v>
      </c>
      <c r="N330" s="10">
        <v>4</v>
      </c>
    </row>
    <row r="331" spans="1:14" x14ac:dyDescent="0.25">
      <c r="A331" s="7">
        <v>43795</v>
      </c>
      <c r="B331" s="1" t="s">
        <v>55</v>
      </c>
      <c r="C331" s="1" t="s">
        <v>14</v>
      </c>
      <c r="D331" s="1" t="s">
        <v>7</v>
      </c>
      <c r="E331" s="1" t="s">
        <v>87</v>
      </c>
      <c r="F331" s="1" t="s">
        <v>69</v>
      </c>
      <c r="G331" s="8">
        <v>417810</v>
      </c>
      <c r="H331" s="8">
        <v>233973.60000000003</v>
      </c>
      <c r="I331" s="9">
        <v>0.56000000000000005</v>
      </c>
      <c r="J331" s="1" t="s">
        <v>130</v>
      </c>
      <c r="K331" s="1">
        <v>11</v>
      </c>
      <c r="L331" s="1">
        <v>2019</v>
      </c>
      <c r="M331" s="1">
        <v>48</v>
      </c>
      <c r="N331" s="10">
        <v>4</v>
      </c>
    </row>
    <row r="332" spans="1:14" x14ac:dyDescent="0.25">
      <c r="A332" s="7">
        <v>43796</v>
      </c>
      <c r="B332" s="1" t="s">
        <v>40</v>
      </c>
      <c r="C332" s="1" t="s">
        <v>8</v>
      </c>
      <c r="D332" s="1" t="s">
        <v>17</v>
      </c>
      <c r="E332" s="1" t="s">
        <v>87</v>
      </c>
      <c r="F332" s="1" t="s">
        <v>82</v>
      </c>
      <c r="G332" s="8">
        <v>1315913</v>
      </c>
      <c r="H332" s="8">
        <v>355296.51</v>
      </c>
      <c r="I332" s="9">
        <v>0.27</v>
      </c>
      <c r="J332" s="1" t="s">
        <v>130</v>
      </c>
      <c r="K332" s="1">
        <v>11</v>
      </c>
      <c r="L332" s="1">
        <v>2019</v>
      </c>
      <c r="M332" s="1">
        <v>48</v>
      </c>
      <c r="N332" s="10">
        <v>4</v>
      </c>
    </row>
    <row r="333" spans="1:14" x14ac:dyDescent="0.25">
      <c r="A333" s="7">
        <v>43797</v>
      </c>
      <c r="B333" s="1" t="s">
        <v>30</v>
      </c>
      <c r="C333" s="1" t="s">
        <v>14</v>
      </c>
      <c r="D333" s="1" t="s">
        <v>17</v>
      </c>
      <c r="E333" s="1" t="s">
        <v>87</v>
      </c>
      <c r="F333" s="1" t="s">
        <v>77</v>
      </c>
      <c r="G333" s="8">
        <v>462357</v>
      </c>
      <c r="H333" s="8">
        <v>175695.66</v>
      </c>
      <c r="I333" s="9">
        <v>0.38</v>
      </c>
      <c r="J333" s="1" t="s">
        <v>130</v>
      </c>
      <c r="K333" s="1">
        <v>11</v>
      </c>
      <c r="L333" s="1">
        <v>2019</v>
      </c>
      <c r="M333" s="1">
        <v>48</v>
      </c>
      <c r="N333" s="10">
        <v>4</v>
      </c>
    </row>
    <row r="334" spans="1:14" x14ac:dyDescent="0.25">
      <c r="A334" s="7">
        <v>43798</v>
      </c>
      <c r="B334" s="1" t="s">
        <v>10</v>
      </c>
      <c r="C334" s="1" t="s">
        <v>8</v>
      </c>
      <c r="D334" s="1" t="s">
        <v>17</v>
      </c>
      <c r="E334" s="1" t="s">
        <v>87</v>
      </c>
      <c r="F334" s="1" t="s">
        <v>66</v>
      </c>
      <c r="G334" s="8">
        <v>761669</v>
      </c>
      <c r="H334" s="8">
        <v>205650.63</v>
      </c>
      <c r="I334" s="9">
        <v>0.27</v>
      </c>
      <c r="J334" s="1" t="s">
        <v>130</v>
      </c>
      <c r="K334" s="1">
        <v>11</v>
      </c>
      <c r="L334" s="1">
        <v>2019</v>
      </c>
      <c r="M334" s="1">
        <v>48</v>
      </c>
      <c r="N334" s="10">
        <v>4</v>
      </c>
    </row>
    <row r="335" spans="1:14" x14ac:dyDescent="0.25">
      <c r="A335" s="7">
        <v>43799</v>
      </c>
      <c r="B335" s="1" t="s">
        <v>51</v>
      </c>
      <c r="C335" s="1" t="s">
        <v>8</v>
      </c>
      <c r="D335" s="1" t="s">
        <v>7</v>
      </c>
      <c r="E335" s="1" t="s">
        <v>9</v>
      </c>
      <c r="F335" s="1" t="s">
        <v>65</v>
      </c>
      <c r="G335" s="8">
        <v>535998</v>
      </c>
      <c r="H335" s="8">
        <v>348398.7</v>
      </c>
      <c r="I335" s="9">
        <v>0.65</v>
      </c>
      <c r="J335" s="1" t="s">
        <v>130</v>
      </c>
      <c r="K335" s="1">
        <v>11</v>
      </c>
      <c r="L335" s="1">
        <v>2019</v>
      </c>
      <c r="M335" s="1">
        <v>48</v>
      </c>
      <c r="N335" s="10">
        <v>4</v>
      </c>
    </row>
    <row r="336" spans="1:14" x14ac:dyDescent="0.25">
      <c r="A336" s="7">
        <v>43800</v>
      </c>
      <c r="B336" s="1" t="s">
        <v>6</v>
      </c>
      <c r="C336" s="1" t="s">
        <v>8</v>
      </c>
      <c r="D336" s="1" t="s">
        <v>7</v>
      </c>
      <c r="E336" s="1" t="s">
        <v>87</v>
      </c>
      <c r="F336" s="1" t="s">
        <v>77</v>
      </c>
      <c r="G336" s="8">
        <v>1142628</v>
      </c>
      <c r="H336" s="8">
        <v>502756.32</v>
      </c>
      <c r="I336" s="9">
        <v>0.44</v>
      </c>
      <c r="J336" s="1" t="s">
        <v>131</v>
      </c>
      <c r="K336" s="1">
        <v>12</v>
      </c>
      <c r="L336" s="1">
        <v>2019</v>
      </c>
      <c r="M336" s="1">
        <v>48</v>
      </c>
      <c r="N336" s="10">
        <v>4</v>
      </c>
    </row>
    <row r="337" spans="1:14" x14ac:dyDescent="0.25">
      <c r="A337" s="7">
        <v>43801</v>
      </c>
      <c r="B337" s="1" t="s">
        <v>30</v>
      </c>
      <c r="C337" s="1" t="s">
        <v>14</v>
      </c>
      <c r="D337" s="1" t="s">
        <v>7</v>
      </c>
      <c r="E337" s="1" t="s">
        <v>89</v>
      </c>
      <c r="F337" s="1" t="s">
        <v>77</v>
      </c>
      <c r="G337" s="8">
        <v>472325</v>
      </c>
      <c r="H337" s="8">
        <v>269225.25</v>
      </c>
      <c r="I337" s="9">
        <v>0.56999999999999995</v>
      </c>
      <c r="J337" s="1" t="s">
        <v>131</v>
      </c>
      <c r="K337" s="1">
        <v>12</v>
      </c>
      <c r="L337" s="1">
        <v>2019</v>
      </c>
      <c r="M337" s="1">
        <v>49</v>
      </c>
      <c r="N337" s="10">
        <v>4</v>
      </c>
    </row>
    <row r="338" spans="1:14" x14ac:dyDescent="0.25">
      <c r="A338" s="7">
        <v>43802</v>
      </c>
      <c r="B338" s="1" t="s">
        <v>25</v>
      </c>
      <c r="C338" s="1" t="s">
        <v>8</v>
      </c>
      <c r="D338" s="1" t="s">
        <v>7</v>
      </c>
      <c r="E338" s="1" t="s">
        <v>9</v>
      </c>
      <c r="F338" s="1" t="s">
        <v>74</v>
      </c>
      <c r="G338" s="8">
        <v>1568967</v>
      </c>
      <c r="H338" s="8">
        <v>988449.21</v>
      </c>
      <c r="I338" s="9">
        <v>0.63</v>
      </c>
      <c r="J338" s="1" t="s">
        <v>131</v>
      </c>
      <c r="K338" s="1">
        <v>12</v>
      </c>
      <c r="L338" s="1">
        <v>2019</v>
      </c>
      <c r="M338" s="1">
        <v>49</v>
      </c>
      <c r="N338" s="10">
        <v>4</v>
      </c>
    </row>
    <row r="339" spans="1:14" x14ac:dyDescent="0.25">
      <c r="A339" s="7">
        <v>43803</v>
      </c>
      <c r="B339" s="1" t="s">
        <v>48</v>
      </c>
      <c r="C339" s="1" t="s">
        <v>8</v>
      </c>
      <c r="D339" s="1" t="s">
        <v>17</v>
      </c>
      <c r="E339" s="1" t="s">
        <v>87</v>
      </c>
      <c r="F339" s="1" t="s">
        <v>65</v>
      </c>
      <c r="G339" s="8">
        <v>890320</v>
      </c>
      <c r="H339" s="8">
        <v>213676.79999999999</v>
      </c>
      <c r="I339" s="9">
        <v>0.24</v>
      </c>
      <c r="J339" s="1" t="s">
        <v>131</v>
      </c>
      <c r="K339" s="1">
        <v>12</v>
      </c>
      <c r="L339" s="1">
        <v>2019</v>
      </c>
      <c r="M339" s="1">
        <v>49</v>
      </c>
      <c r="N339" s="10">
        <v>4</v>
      </c>
    </row>
    <row r="340" spans="1:14" x14ac:dyDescent="0.25">
      <c r="A340" s="7">
        <v>43804</v>
      </c>
      <c r="B340" s="1" t="s">
        <v>24</v>
      </c>
      <c r="C340" s="1" t="s">
        <v>14</v>
      </c>
      <c r="D340" s="1" t="s">
        <v>7</v>
      </c>
      <c r="E340" s="1" t="s">
        <v>9</v>
      </c>
      <c r="F340" s="1" t="s">
        <v>81</v>
      </c>
      <c r="G340" s="8">
        <v>301158</v>
      </c>
      <c r="H340" s="8">
        <v>123474.78</v>
      </c>
      <c r="I340" s="9">
        <v>0.41</v>
      </c>
      <c r="J340" s="1" t="s">
        <v>131</v>
      </c>
      <c r="K340" s="1">
        <v>12</v>
      </c>
      <c r="L340" s="1">
        <v>2019</v>
      </c>
      <c r="M340" s="1">
        <v>49</v>
      </c>
      <c r="N340" s="10">
        <v>4</v>
      </c>
    </row>
    <row r="341" spans="1:14" x14ac:dyDescent="0.25">
      <c r="A341" s="7">
        <v>43805</v>
      </c>
      <c r="B341" s="1" t="s">
        <v>38</v>
      </c>
      <c r="C341" s="1" t="s">
        <v>18</v>
      </c>
      <c r="D341" s="1" t="s">
        <v>17</v>
      </c>
      <c r="E341" s="1" t="s">
        <v>87</v>
      </c>
      <c r="F341" s="1" t="s">
        <v>80</v>
      </c>
      <c r="G341" s="8">
        <v>148148</v>
      </c>
      <c r="H341" s="8">
        <v>51851.799999999996</v>
      </c>
      <c r="I341" s="9">
        <v>0.35</v>
      </c>
      <c r="J341" s="1" t="s">
        <v>131</v>
      </c>
      <c r="K341" s="1">
        <v>12</v>
      </c>
      <c r="L341" s="1">
        <v>2019</v>
      </c>
      <c r="M341" s="1">
        <v>49</v>
      </c>
      <c r="N341" s="10">
        <v>4</v>
      </c>
    </row>
    <row r="342" spans="1:14" x14ac:dyDescent="0.25">
      <c r="A342" s="7">
        <v>43806</v>
      </c>
      <c r="B342" s="1" t="s">
        <v>29</v>
      </c>
      <c r="C342" s="1" t="s">
        <v>8</v>
      </c>
      <c r="D342" s="1" t="s">
        <v>7</v>
      </c>
      <c r="E342" s="1" t="s">
        <v>9</v>
      </c>
      <c r="F342" s="1" t="s">
        <v>67</v>
      </c>
      <c r="G342" s="8">
        <v>1451634</v>
      </c>
      <c r="H342" s="8">
        <v>929045.76</v>
      </c>
      <c r="I342" s="9">
        <v>0.64</v>
      </c>
      <c r="J342" s="1" t="s">
        <v>131</v>
      </c>
      <c r="K342" s="1">
        <v>12</v>
      </c>
      <c r="L342" s="1">
        <v>2019</v>
      </c>
      <c r="M342" s="1">
        <v>49</v>
      </c>
      <c r="N342" s="10">
        <v>4</v>
      </c>
    </row>
    <row r="343" spans="1:14" x14ac:dyDescent="0.25">
      <c r="A343" s="7">
        <v>43807</v>
      </c>
      <c r="B343" s="1" t="s">
        <v>24</v>
      </c>
      <c r="C343" s="1" t="s">
        <v>14</v>
      </c>
      <c r="D343" s="1" t="s">
        <v>17</v>
      </c>
      <c r="E343" s="1" t="s">
        <v>87</v>
      </c>
      <c r="F343" s="1" t="s">
        <v>81</v>
      </c>
      <c r="G343" s="8">
        <v>289283</v>
      </c>
      <c r="H343" s="8">
        <v>107034.70999999999</v>
      </c>
      <c r="I343" s="9">
        <v>0.37</v>
      </c>
      <c r="J343" s="1" t="s">
        <v>131</v>
      </c>
      <c r="K343" s="1">
        <v>12</v>
      </c>
      <c r="L343" s="1">
        <v>2019</v>
      </c>
      <c r="M343" s="1">
        <v>49</v>
      </c>
      <c r="N343" s="10">
        <v>4</v>
      </c>
    </row>
    <row r="344" spans="1:14" x14ac:dyDescent="0.25">
      <c r="A344" s="7">
        <v>43808</v>
      </c>
      <c r="B344" s="1" t="s">
        <v>10</v>
      </c>
      <c r="C344" s="1" t="s">
        <v>8</v>
      </c>
      <c r="D344" s="1" t="s">
        <v>17</v>
      </c>
      <c r="E344" s="1" t="s">
        <v>87</v>
      </c>
      <c r="F344" s="1" t="s">
        <v>66</v>
      </c>
      <c r="G344" s="8">
        <v>818375</v>
      </c>
      <c r="H344" s="8">
        <v>229145.00000000003</v>
      </c>
      <c r="I344" s="9">
        <v>0.28000000000000003</v>
      </c>
      <c r="J344" s="1" t="s">
        <v>131</v>
      </c>
      <c r="K344" s="1">
        <v>12</v>
      </c>
      <c r="L344" s="1">
        <v>2019</v>
      </c>
      <c r="M344" s="1">
        <v>50</v>
      </c>
      <c r="N344" s="10">
        <v>4</v>
      </c>
    </row>
    <row r="345" spans="1:14" x14ac:dyDescent="0.25">
      <c r="A345" s="7">
        <v>43809</v>
      </c>
      <c r="B345" s="1" t="s">
        <v>34</v>
      </c>
      <c r="C345" s="1" t="s">
        <v>14</v>
      </c>
      <c r="D345" s="1" t="s">
        <v>7</v>
      </c>
      <c r="E345" s="1" t="s">
        <v>9</v>
      </c>
      <c r="F345" s="1" t="s">
        <v>65</v>
      </c>
      <c r="G345" s="8">
        <v>392994</v>
      </c>
      <c r="H345" s="8">
        <v>220076.64</v>
      </c>
      <c r="I345" s="9">
        <v>0.56000000000000005</v>
      </c>
      <c r="J345" s="1" t="s">
        <v>131</v>
      </c>
      <c r="K345" s="1">
        <v>12</v>
      </c>
      <c r="L345" s="1">
        <v>2019</v>
      </c>
      <c r="M345" s="1">
        <v>50</v>
      </c>
      <c r="N345" s="10">
        <v>4</v>
      </c>
    </row>
    <row r="346" spans="1:14" x14ac:dyDescent="0.25">
      <c r="A346" s="7">
        <v>43810</v>
      </c>
      <c r="B346" s="1" t="s">
        <v>62</v>
      </c>
      <c r="C346" s="1" t="s">
        <v>8</v>
      </c>
      <c r="D346" s="1" t="s">
        <v>17</v>
      </c>
      <c r="E346" s="1" t="s">
        <v>87</v>
      </c>
      <c r="F346" s="1" t="s">
        <v>78</v>
      </c>
      <c r="G346" s="8">
        <v>1413016</v>
      </c>
      <c r="H346" s="8">
        <v>466295.28</v>
      </c>
      <c r="I346" s="9">
        <v>0.33</v>
      </c>
      <c r="J346" s="1" t="s">
        <v>131</v>
      </c>
      <c r="K346" s="1">
        <v>12</v>
      </c>
      <c r="L346" s="1">
        <v>2019</v>
      </c>
      <c r="M346" s="1">
        <v>50</v>
      </c>
      <c r="N346" s="10">
        <v>4</v>
      </c>
    </row>
    <row r="347" spans="1:14" x14ac:dyDescent="0.25">
      <c r="A347" s="7">
        <v>43811</v>
      </c>
      <c r="B347" s="1" t="s">
        <v>30</v>
      </c>
      <c r="C347" s="1" t="s">
        <v>14</v>
      </c>
      <c r="D347" s="1" t="s">
        <v>7</v>
      </c>
      <c r="E347" s="1" t="s">
        <v>87</v>
      </c>
      <c r="F347" s="1" t="s">
        <v>77</v>
      </c>
      <c r="G347" s="8">
        <v>324141</v>
      </c>
      <c r="H347" s="8">
        <v>129656.40000000001</v>
      </c>
      <c r="I347" s="9">
        <v>0.4</v>
      </c>
      <c r="J347" s="1" t="s">
        <v>131</v>
      </c>
      <c r="K347" s="1">
        <v>12</v>
      </c>
      <c r="L347" s="1">
        <v>2019</v>
      </c>
      <c r="M347" s="1">
        <v>50</v>
      </c>
      <c r="N347" s="10">
        <v>4</v>
      </c>
    </row>
    <row r="348" spans="1:14" x14ac:dyDescent="0.25">
      <c r="A348" s="7">
        <v>43812</v>
      </c>
      <c r="B348" s="1" t="s">
        <v>54</v>
      </c>
      <c r="C348" s="1" t="s">
        <v>18</v>
      </c>
      <c r="D348" s="1" t="s">
        <v>17</v>
      </c>
      <c r="E348" s="1" t="s">
        <v>87</v>
      </c>
      <c r="F348" s="1" t="s">
        <v>68</v>
      </c>
      <c r="G348" s="8">
        <v>184925</v>
      </c>
      <c r="H348" s="8">
        <v>51779.000000000007</v>
      </c>
      <c r="I348" s="9">
        <v>0.28000000000000003</v>
      </c>
      <c r="J348" s="1" t="s">
        <v>131</v>
      </c>
      <c r="K348" s="1">
        <v>12</v>
      </c>
      <c r="L348" s="1">
        <v>2019</v>
      </c>
      <c r="M348" s="1">
        <v>50</v>
      </c>
      <c r="N348" s="10">
        <v>4</v>
      </c>
    </row>
    <row r="349" spans="1:14" x14ac:dyDescent="0.25">
      <c r="A349" s="7">
        <v>43813</v>
      </c>
      <c r="B349" s="1" t="s">
        <v>53</v>
      </c>
      <c r="C349" s="1" t="s">
        <v>14</v>
      </c>
      <c r="D349" s="1" t="s">
        <v>17</v>
      </c>
      <c r="E349" s="1" t="s">
        <v>87</v>
      </c>
      <c r="F349" s="1" t="s">
        <v>67</v>
      </c>
      <c r="G349" s="8">
        <v>390536</v>
      </c>
      <c r="H349" s="8">
        <v>152309.04</v>
      </c>
      <c r="I349" s="9">
        <v>0.39</v>
      </c>
      <c r="J349" s="1" t="s">
        <v>131</v>
      </c>
      <c r="K349" s="1">
        <v>12</v>
      </c>
      <c r="L349" s="1">
        <v>2019</v>
      </c>
      <c r="M349" s="1">
        <v>50</v>
      </c>
      <c r="N349" s="10">
        <v>4</v>
      </c>
    </row>
    <row r="350" spans="1:14" x14ac:dyDescent="0.25">
      <c r="A350" s="7">
        <v>43814</v>
      </c>
      <c r="B350" s="1" t="s">
        <v>52</v>
      </c>
      <c r="C350" s="1" t="s">
        <v>8</v>
      </c>
      <c r="D350" s="1" t="s">
        <v>11</v>
      </c>
      <c r="E350" s="1" t="s">
        <v>87</v>
      </c>
      <c r="F350" s="1" t="s">
        <v>66</v>
      </c>
      <c r="G350" s="8">
        <v>517047</v>
      </c>
      <c r="H350" s="8">
        <v>165455.04000000001</v>
      </c>
      <c r="I350" s="9">
        <v>0.32</v>
      </c>
      <c r="J350" s="1" t="s">
        <v>131</v>
      </c>
      <c r="K350" s="1">
        <v>12</v>
      </c>
      <c r="L350" s="1">
        <v>2019</v>
      </c>
      <c r="M350" s="1">
        <v>50</v>
      </c>
      <c r="N350" s="10">
        <v>4</v>
      </c>
    </row>
    <row r="351" spans="1:14" x14ac:dyDescent="0.25">
      <c r="A351" s="7">
        <v>43815</v>
      </c>
      <c r="B351" s="1" t="s">
        <v>6</v>
      </c>
      <c r="C351" s="1" t="s">
        <v>8</v>
      </c>
      <c r="D351" s="1" t="s">
        <v>17</v>
      </c>
      <c r="E351" s="1" t="s">
        <v>87</v>
      </c>
      <c r="F351" s="1" t="s">
        <v>77</v>
      </c>
      <c r="G351" s="8">
        <v>1080511</v>
      </c>
      <c r="H351" s="8">
        <v>410594.18</v>
      </c>
      <c r="I351" s="9">
        <v>0.38</v>
      </c>
      <c r="J351" s="1" t="s">
        <v>131</v>
      </c>
      <c r="K351" s="1">
        <v>12</v>
      </c>
      <c r="L351" s="1">
        <v>2019</v>
      </c>
      <c r="M351" s="1">
        <v>51</v>
      </c>
      <c r="N351" s="10">
        <v>4</v>
      </c>
    </row>
    <row r="352" spans="1:14" x14ac:dyDescent="0.25">
      <c r="A352" s="7">
        <v>43816</v>
      </c>
      <c r="B352" s="1" t="s">
        <v>21</v>
      </c>
      <c r="C352" s="1" t="s">
        <v>14</v>
      </c>
      <c r="D352" s="1" t="s">
        <v>17</v>
      </c>
      <c r="E352" s="1" t="s">
        <v>87</v>
      </c>
      <c r="F352" s="1" t="s">
        <v>73</v>
      </c>
      <c r="G352" s="8">
        <v>426626</v>
      </c>
      <c r="H352" s="8">
        <v>157851.62</v>
      </c>
      <c r="I352" s="9">
        <v>0.37</v>
      </c>
      <c r="J352" s="1" t="s">
        <v>131</v>
      </c>
      <c r="K352" s="1">
        <v>12</v>
      </c>
      <c r="L352" s="1">
        <v>2019</v>
      </c>
      <c r="M352" s="1">
        <v>51</v>
      </c>
      <c r="N352" s="10">
        <v>4</v>
      </c>
    </row>
    <row r="353" spans="1:14" x14ac:dyDescent="0.25">
      <c r="A353" s="7">
        <v>43817</v>
      </c>
      <c r="B353" s="1" t="s">
        <v>27</v>
      </c>
      <c r="C353" s="1" t="s">
        <v>8</v>
      </c>
      <c r="D353" s="1" t="s">
        <v>7</v>
      </c>
      <c r="E353" s="1" t="s">
        <v>88</v>
      </c>
      <c r="F353" s="1" t="s">
        <v>76</v>
      </c>
      <c r="G353" s="8">
        <v>1169527</v>
      </c>
      <c r="H353" s="8">
        <v>643239.85000000009</v>
      </c>
      <c r="I353" s="9">
        <v>0.55000000000000004</v>
      </c>
      <c r="J353" s="1" t="s">
        <v>131</v>
      </c>
      <c r="K353" s="1">
        <v>12</v>
      </c>
      <c r="L353" s="1">
        <v>2019</v>
      </c>
      <c r="M353" s="1">
        <v>51</v>
      </c>
      <c r="N353" s="10">
        <v>4</v>
      </c>
    </row>
    <row r="354" spans="1:14" x14ac:dyDescent="0.25">
      <c r="A354" s="7">
        <v>43818</v>
      </c>
      <c r="B354" s="1" t="s">
        <v>46</v>
      </c>
      <c r="C354" s="1" t="s">
        <v>8</v>
      </c>
      <c r="D354" s="1" t="s">
        <v>11</v>
      </c>
      <c r="E354" s="1" t="s">
        <v>87</v>
      </c>
      <c r="F354" s="1" t="s">
        <v>80</v>
      </c>
      <c r="G354" s="8">
        <v>531774</v>
      </c>
      <c r="H354" s="8">
        <v>154214.46</v>
      </c>
      <c r="I354" s="9">
        <v>0.28999999999999998</v>
      </c>
      <c r="J354" s="1" t="s">
        <v>131</v>
      </c>
      <c r="K354" s="1">
        <v>12</v>
      </c>
      <c r="L354" s="1">
        <v>2019</v>
      </c>
      <c r="M354" s="1">
        <v>51</v>
      </c>
      <c r="N354" s="10">
        <v>4</v>
      </c>
    </row>
    <row r="355" spans="1:14" x14ac:dyDescent="0.25">
      <c r="A355" s="7">
        <v>43819</v>
      </c>
      <c r="B355" s="1" t="s">
        <v>10</v>
      </c>
      <c r="C355" s="1" t="s">
        <v>8</v>
      </c>
      <c r="D355" s="1" t="s">
        <v>7</v>
      </c>
      <c r="E355" s="1" t="s">
        <v>9</v>
      </c>
      <c r="F355" s="1" t="s">
        <v>66</v>
      </c>
      <c r="G355" s="8">
        <v>536894</v>
      </c>
      <c r="H355" s="8">
        <v>300660.64</v>
      </c>
      <c r="I355" s="9">
        <v>0.56000000000000005</v>
      </c>
      <c r="J355" s="1" t="s">
        <v>131</v>
      </c>
      <c r="K355" s="1">
        <v>12</v>
      </c>
      <c r="L355" s="1">
        <v>2019</v>
      </c>
      <c r="M355" s="1">
        <v>51</v>
      </c>
      <c r="N355" s="10">
        <v>4</v>
      </c>
    </row>
    <row r="356" spans="1:14" x14ac:dyDescent="0.25">
      <c r="A356" s="7">
        <v>43820</v>
      </c>
      <c r="B356" s="1" t="s">
        <v>21</v>
      </c>
      <c r="C356" s="1" t="s">
        <v>14</v>
      </c>
      <c r="D356" s="1" t="s">
        <v>17</v>
      </c>
      <c r="E356" s="1" t="s">
        <v>87</v>
      </c>
      <c r="F356" s="1" t="s">
        <v>73</v>
      </c>
      <c r="G356" s="8">
        <v>306201</v>
      </c>
      <c r="H356" s="8">
        <v>119418.39</v>
      </c>
      <c r="I356" s="9">
        <v>0.39</v>
      </c>
      <c r="J356" s="1" t="s">
        <v>131</v>
      </c>
      <c r="K356" s="1">
        <v>12</v>
      </c>
      <c r="L356" s="1">
        <v>2019</v>
      </c>
      <c r="M356" s="1">
        <v>51</v>
      </c>
      <c r="N356" s="10">
        <v>4</v>
      </c>
    </row>
    <row r="357" spans="1:14" x14ac:dyDescent="0.25">
      <c r="A357" s="7">
        <v>43821</v>
      </c>
      <c r="B357" s="1" t="s">
        <v>27</v>
      </c>
      <c r="C357" s="1" t="s">
        <v>8</v>
      </c>
      <c r="D357" s="1" t="s">
        <v>17</v>
      </c>
      <c r="E357" s="1" t="s">
        <v>87</v>
      </c>
      <c r="F357" s="1" t="s">
        <v>76</v>
      </c>
      <c r="G357" s="8">
        <v>1494670</v>
      </c>
      <c r="H357" s="8">
        <v>433454.3</v>
      </c>
      <c r="I357" s="9">
        <v>0.28999999999999998</v>
      </c>
      <c r="J357" s="1" t="s">
        <v>131</v>
      </c>
      <c r="K357" s="1">
        <v>12</v>
      </c>
      <c r="L357" s="1">
        <v>2019</v>
      </c>
      <c r="M357" s="1">
        <v>51</v>
      </c>
      <c r="N357" s="10">
        <v>4</v>
      </c>
    </row>
    <row r="358" spans="1:14" x14ac:dyDescent="0.25">
      <c r="A358" s="7">
        <v>43822</v>
      </c>
      <c r="B358" s="1" t="s">
        <v>59</v>
      </c>
      <c r="C358" s="1" t="s">
        <v>18</v>
      </c>
      <c r="D358" s="1" t="s">
        <v>7</v>
      </c>
      <c r="E358" s="1" t="s">
        <v>9</v>
      </c>
      <c r="F358" s="1" t="s">
        <v>75</v>
      </c>
      <c r="G358" s="8">
        <v>110681</v>
      </c>
      <c r="H358" s="8">
        <v>59767.740000000005</v>
      </c>
      <c r="I358" s="9">
        <v>0.54</v>
      </c>
      <c r="J358" s="1" t="s">
        <v>131</v>
      </c>
      <c r="K358" s="1">
        <v>12</v>
      </c>
      <c r="L358" s="1">
        <v>2019</v>
      </c>
      <c r="M358" s="1">
        <v>52</v>
      </c>
      <c r="N358" s="10">
        <v>4</v>
      </c>
    </row>
    <row r="359" spans="1:14" x14ac:dyDescent="0.25">
      <c r="A359" s="7">
        <v>43823</v>
      </c>
      <c r="B359" s="1" t="s">
        <v>13</v>
      </c>
      <c r="C359" s="1" t="s">
        <v>14</v>
      </c>
      <c r="D359" s="1" t="s">
        <v>7</v>
      </c>
      <c r="E359" s="1" t="s">
        <v>87</v>
      </c>
      <c r="F359" s="1" t="s">
        <v>73</v>
      </c>
      <c r="G359" s="8">
        <v>267951</v>
      </c>
      <c r="H359" s="8">
        <v>128616.48</v>
      </c>
      <c r="I359" s="9">
        <v>0.48</v>
      </c>
      <c r="J359" s="1" t="s">
        <v>131</v>
      </c>
      <c r="K359" s="1">
        <v>12</v>
      </c>
      <c r="L359" s="1">
        <v>2019</v>
      </c>
      <c r="M359" s="1">
        <v>52</v>
      </c>
      <c r="N359" s="10">
        <v>4</v>
      </c>
    </row>
    <row r="360" spans="1:14" x14ac:dyDescent="0.25">
      <c r="A360" s="7">
        <v>43824</v>
      </c>
      <c r="B360" s="1" t="s">
        <v>55</v>
      </c>
      <c r="C360" s="1" t="s">
        <v>14</v>
      </c>
      <c r="D360" s="1" t="s">
        <v>17</v>
      </c>
      <c r="E360" s="1" t="s">
        <v>87</v>
      </c>
      <c r="F360" s="1" t="s">
        <v>69</v>
      </c>
      <c r="G360" s="8">
        <v>337085</v>
      </c>
      <c r="H360" s="8">
        <v>67417</v>
      </c>
      <c r="I360" s="9">
        <v>0.2</v>
      </c>
      <c r="J360" s="1" t="s">
        <v>131</v>
      </c>
      <c r="K360" s="1">
        <v>12</v>
      </c>
      <c r="L360" s="1">
        <v>2019</v>
      </c>
      <c r="M360" s="1">
        <v>52</v>
      </c>
      <c r="N360" s="10">
        <v>4</v>
      </c>
    </row>
    <row r="361" spans="1:14" x14ac:dyDescent="0.25">
      <c r="A361" s="7">
        <v>43825</v>
      </c>
      <c r="B361" s="1" t="s">
        <v>54</v>
      </c>
      <c r="C361" s="1" t="s">
        <v>18</v>
      </c>
      <c r="D361" s="1" t="s">
        <v>7</v>
      </c>
      <c r="E361" s="1" t="s">
        <v>87</v>
      </c>
      <c r="F361" s="1" t="s">
        <v>68</v>
      </c>
      <c r="G361" s="8">
        <v>119831</v>
      </c>
      <c r="H361" s="8">
        <v>76691.839999999997</v>
      </c>
      <c r="I361" s="9">
        <v>0.64</v>
      </c>
      <c r="J361" s="1" t="s">
        <v>131</v>
      </c>
      <c r="K361" s="1">
        <v>12</v>
      </c>
      <c r="L361" s="1">
        <v>2019</v>
      </c>
      <c r="M361" s="1">
        <v>52</v>
      </c>
      <c r="N361" s="10">
        <v>4</v>
      </c>
    </row>
    <row r="362" spans="1:14" x14ac:dyDescent="0.25">
      <c r="A362" s="7">
        <v>43826</v>
      </c>
      <c r="B362" s="1" t="s">
        <v>33</v>
      </c>
      <c r="C362" s="1" t="s">
        <v>8</v>
      </c>
      <c r="D362" s="1" t="s">
        <v>17</v>
      </c>
      <c r="E362" s="1" t="s">
        <v>9</v>
      </c>
      <c r="F362" s="1" t="s">
        <v>80</v>
      </c>
      <c r="G362" s="8">
        <v>1230751</v>
      </c>
      <c r="H362" s="8">
        <v>492300.4</v>
      </c>
      <c r="I362" s="9">
        <v>0.4</v>
      </c>
      <c r="J362" s="1" t="s">
        <v>131</v>
      </c>
      <c r="K362" s="1">
        <v>12</v>
      </c>
      <c r="L362" s="1">
        <v>2019</v>
      </c>
      <c r="M362" s="1">
        <v>52</v>
      </c>
      <c r="N362" s="10">
        <v>4</v>
      </c>
    </row>
    <row r="363" spans="1:14" x14ac:dyDescent="0.25">
      <c r="A363" s="7">
        <v>43827</v>
      </c>
      <c r="B363" s="1" t="s">
        <v>51</v>
      </c>
      <c r="C363" s="1" t="s">
        <v>8</v>
      </c>
      <c r="D363" s="1" t="s">
        <v>17</v>
      </c>
      <c r="E363" s="1" t="s">
        <v>87</v>
      </c>
      <c r="F363" s="1" t="s">
        <v>65</v>
      </c>
      <c r="G363" s="8">
        <v>1519491</v>
      </c>
      <c r="H363" s="8">
        <v>349482.93</v>
      </c>
      <c r="I363" s="9">
        <v>0.23</v>
      </c>
      <c r="J363" s="1" t="s">
        <v>131</v>
      </c>
      <c r="K363" s="1">
        <v>12</v>
      </c>
      <c r="L363" s="1">
        <v>2019</v>
      </c>
      <c r="M363" s="1">
        <v>52</v>
      </c>
      <c r="N363" s="10">
        <v>4</v>
      </c>
    </row>
    <row r="364" spans="1:14" x14ac:dyDescent="0.25">
      <c r="A364" s="7">
        <v>43828</v>
      </c>
      <c r="B364" s="1" t="s">
        <v>58</v>
      </c>
      <c r="C364" s="1" t="s">
        <v>8</v>
      </c>
      <c r="D364" s="1" t="s">
        <v>17</v>
      </c>
      <c r="E364" s="1" t="s">
        <v>87</v>
      </c>
      <c r="F364" s="1" t="s">
        <v>74</v>
      </c>
      <c r="G364" s="8">
        <v>772230</v>
      </c>
      <c r="H364" s="8">
        <v>308892</v>
      </c>
      <c r="I364" s="9">
        <v>0.4</v>
      </c>
      <c r="J364" s="1" t="s">
        <v>131</v>
      </c>
      <c r="K364" s="1">
        <v>12</v>
      </c>
      <c r="L364" s="1">
        <v>2019</v>
      </c>
      <c r="M364" s="1">
        <v>52</v>
      </c>
      <c r="N364" s="10">
        <v>4</v>
      </c>
    </row>
    <row r="365" spans="1:14" x14ac:dyDescent="0.25">
      <c r="A365" s="7">
        <v>43829</v>
      </c>
      <c r="B365" s="1" t="s">
        <v>53</v>
      </c>
      <c r="C365" s="1" t="s">
        <v>14</v>
      </c>
      <c r="D365" s="1" t="s">
        <v>7</v>
      </c>
      <c r="E365" s="1" t="s">
        <v>9</v>
      </c>
      <c r="F365" s="1" t="s">
        <v>67</v>
      </c>
      <c r="G365" s="8">
        <v>317467</v>
      </c>
      <c r="H365" s="8">
        <v>155558.82999999999</v>
      </c>
      <c r="I365" s="9">
        <v>0.49</v>
      </c>
      <c r="J365" s="1" t="s">
        <v>131</v>
      </c>
      <c r="K365" s="1">
        <v>12</v>
      </c>
      <c r="L365" s="1">
        <v>2019</v>
      </c>
      <c r="M365" s="1">
        <v>53</v>
      </c>
      <c r="N365" s="10">
        <v>4</v>
      </c>
    </row>
    <row r="366" spans="1:14" x14ac:dyDescent="0.25">
      <c r="A366" s="7">
        <v>43830</v>
      </c>
      <c r="B366" s="1" t="s">
        <v>51</v>
      </c>
      <c r="C366" s="1" t="s">
        <v>8</v>
      </c>
      <c r="D366" s="1" t="s">
        <v>7</v>
      </c>
      <c r="E366" s="1" t="s">
        <v>87</v>
      </c>
      <c r="F366" s="1" t="s">
        <v>65</v>
      </c>
      <c r="G366" s="8">
        <v>1096926</v>
      </c>
      <c r="H366" s="8">
        <v>416831.88</v>
      </c>
      <c r="I366" s="9">
        <v>0.38</v>
      </c>
      <c r="J366" s="1" t="s">
        <v>131</v>
      </c>
      <c r="K366" s="1">
        <v>12</v>
      </c>
      <c r="L366" s="1">
        <v>2019</v>
      </c>
      <c r="M366" s="1">
        <v>53</v>
      </c>
      <c r="N366" s="10">
        <v>4</v>
      </c>
    </row>
    <row r="367" spans="1:14" x14ac:dyDescent="0.25">
      <c r="A367" s="7">
        <v>43831</v>
      </c>
      <c r="B367" s="1" t="s">
        <v>6</v>
      </c>
      <c r="C367" s="1" t="s">
        <v>8</v>
      </c>
      <c r="D367" s="1" t="s">
        <v>11</v>
      </c>
      <c r="E367" s="1" t="s">
        <v>87</v>
      </c>
      <c r="F367" s="1" t="s">
        <v>77</v>
      </c>
      <c r="G367" s="8">
        <v>1773811</v>
      </c>
      <c r="H367" s="8">
        <v>443452.75</v>
      </c>
      <c r="I367" s="9">
        <v>0.25</v>
      </c>
      <c r="J367" s="1" t="s">
        <v>120</v>
      </c>
      <c r="K367" s="1">
        <v>1</v>
      </c>
      <c r="L367" s="1">
        <v>2020</v>
      </c>
      <c r="M367" s="1">
        <v>1</v>
      </c>
      <c r="N367" s="10">
        <v>1</v>
      </c>
    </row>
    <row r="368" spans="1:14" x14ac:dyDescent="0.25">
      <c r="A368" s="7">
        <v>43832</v>
      </c>
      <c r="B368" s="1" t="s">
        <v>41</v>
      </c>
      <c r="C368" s="1" t="s">
        <v>14</v>
      </c>
      <c r="D368" s="1" t="s">
        <v>7</v>
      </c>
      <c r="E368" s="1" t="s">
        <v>9</v>
      </c>
      <c r="F368" s="1" t="s">
        <v>83</v>
      </c>
      <c r="G368" s="8">
        <v>443695</v>
      </c>
      <c r="H368" s="8">
        <v>257343.09999999998</v>
      </c>
      <c r="I368" s="9">
        <v>0.57999999999999996</v>
      </c>
      <c r="J368" s="1" t="s">
        <v>120</v>
      </c>
      <c r="K368" s="1">
        <v>1</v>
      </c>
      <c r="L368" s="1">
        <v>2020</v>
      </c>
      <c r="M368" s="1">
        <v>1</v>
      </c>
      <c r="N368" s="10">
        <v>1</v>
      </c>
    </row>
    <row r="369" spans="1:14" x14ac:dyDescent="0.25">
      <c r="A369" s="7">
        <v>43833</v>
      </c>
      <c r="B369" s="1" t="s">
        <v>58</v>
      </c>
      <c r="C369" s="1" t="s">
        <v>8</v>
      </c>
      <c r="D369" s="1" t="s">
        <v>7</v>
      </c>
      <c r="E369" s="1" t="s">
        <v>87</v>
      </c>
      <c r="F369" s="1" t="s">
        <v>74</v>
      </c>
      <c r="G369" s="8">
        <v>1399170</v>
      </c>
      <c r="H369" s="8">
        <v>769543.50000000012</v>
      </c>
      <c r="I369" s="9">
        <v>0.55000000000000004</v>
      </c>
      <c r="J369" s="1" t="s">
        <v>120</v>
      </c>
      <c r="K369" s="1">
        <v>1</v>
      </c>
      <c r="L369" s="1">
        <v>2020</v>
      </c>
      <c r="M369" s="1">
        <v>1</v>
      </c>
      <c r="N369" s="10">
        <v>1</v>
      </c>
    </row>
    <row r="370" spans="1:14" x14ac:dyDescent="0.25">
      <c r="A370" s="7">
        <v>43834</v>
      </c>
      <c r="B370" s="1" t="s">
        <v>38</v>
      </c>
      <c r="C370" s="1" t="s">
        <v>18</v>
      </c>
      <c r="D370" s="1" t="s">
        <v>17</v>
      </c>
      <c r="E370" s="1" t="s">
        <v>9</v>
      </c>
      <c r="F370" s="1" t="s">
        <v>80</v>
      </c>
      <c r="G370" s="8">
        <v>189034</v>
      </c>
      <c r="H370" s="8">
        <v>47258.5</v>
      </c>
      <c r="I370" s="9">
        <v>0.25</v>
      </c>
      <c r="J370" s="1" t="s">
        <v>120</v>
      </c>
      <c r="K370" s="1">
        <v>1</v>
      </c>
      <c r="L370" s="1">
        <v>2020</v>
      </c>
      <c r="M370" s="1">
        <v>1</v>
      </c>
      <c r="N370" s="10">
        <v>1</v>
      </c>
    </row>
    <row r="371" spans="1:14" x14ac:dyDescent="0.25">
      <c r="A371" s="7">
        <v>43835</v>
      </c>
      <c r="B371" s="1" t="s">
        <v>21</v>
      </c>
      <c r="C371" s="1" t="s">
        <v>14</v>
      </c>
      <c r="D371" s="1" t="s">
        <v>7</v>
      </c>
      <c r="E371" s="1" t="s">
        <v>9</v>
      </c>
      <c r="F371" s="1" t="s">
        <v>73</v>
      </c>
      <c r="G371" s="8">
        <v>310270</v>
      </c>
      <c r="H371" s="8">
        <v>195470.1</v>
      </c>
      <c r="I371" s="9">
        <v>0.63</v>
      </c>
      <c r="J371" s="1" t="s">
        <v>120</v>
      </c>
      <c r="K371" s="1">
        <v>1</v>
      </c>
      <c r="L371" s="1">
        <v>2020</v>
      </c>
      <c r="M371" s="1">
        <v>1</v>
      </c>
      <c r="N371" s="10">
        <v>1</v>
      </c>
    </row>
    <row r="372" spans="1:14" x14ac:dyDescent="0.25">
      <c r="A372" s="7">
        <v>43836</v>
      </c>
      <c r="B372" s="1" t="s">
        <v>41</v>
      </c>
      <c r="C372" s="1" t="s">
        <v>14</v>
      </c>
      <c r="D372" s="1" t="s">
        <v>7</v>
      </c>
      <c r="E372" s="1" t="s">
        <v>87</v>
      </c>
      <c r="F372" s="1" t="s">
        <v>83</v>
      </c>
      <c r="G372" s="8">
        <v>335825</v>
      </c>
      <c r="H372" s="8">
        <v>204853.25</v>
      </c>
      <c r="I372" s="9">
        <v>0.61</v>
      </c>
      <c r="J372" s="1" t="s">
        <v>120</v>
      </c>
      <c r="K372" s="1">
        <v>1</v>
      </c>
      <c r="L372" s="1">
        <v>2020</v>
      </c>
      <c r="M372" s="1">
        <v>2</v>
      </c>
      <c r="N372" s="10">
        <v>1</v>
      </c>
    </row>
    <row r="373" spans="1:14" x14ac:dyDescent="0.25">
      <c r="A373" s="7">
        <v>43837</v>
      </c>
      <c r="B373" s="1" t="s">
        <v>57</v>
      </c>
      <c r="C373" s="1" t="s">
        <v>18</v>
      </c>
      <c r="D373" s="1" t="s">
        <v>17</v>
      </c>
      <c r="E373" s="1" t="s">
        <v>87</v>
      </c>
      <c r="F373" s="1" t="s">
        <v>67</v>
      </c>
      <c r="G373" s="8">
        <v>117174</v>
      </c>
      <c r="H373" s="8">
        <v>41010.899999999994</v>
      </c>
      <c r="I373" s="9">
        <v>0.35</v>
      </c>
      <c r="J373" s="1" t="s">
        <v>120</v>
      </c>
      <c r="K373" s="1">
        <v>1</v>
      </c>
      <c r="L373" s="1">
        <v>2020</v>
      </c>
      <c r="M373" s="1">
        <v>2</v>
      </c>
      <c r="N373" s="10">
        <v>1</v>
      </c>
    </row>
    <row r="374" spans="1:14" x14ac:dyDescent="0.25">
      <c r="A374" s="7">
        <v>43838</v>
      </c>
      <c r="B374" s="1" t="s">
        <v>60</v>
      </c>
      <c r="C374" s="1" t="s">
        <v>14</v>
      </c>
      <c r="D374" s="1" t="s">
        <v>17</v>
      </c>
      <c r="E374" s="1" t="s">
        <v>87</v>
      </c>
      <c r="F374" s="1" t="s">
        <v>76</v>
      </c>
      <c r="G374" s="8">
        <v>461165</v>
      </c>
      <c r="H374" s="8">
        <v>101456.3</v>
      </c>
      <c r="I374" s="9">
        <v>0.22</v>
      </c>
      <c r="J374" s="1" t="s">
        <v>120</v>
      </c>
      <c r="K374" s="1">
        <v>1</v>
      </c>
      <c r="L374" s="1">
        <v>2020</v>
      </c>
      <c r="M374" s="1">
        <v>2</v>
      </c>
      <c r="N374" s="10">
        <v>1</v>
      </c>
    </row>
    <row r="375" spans="1:14" x14ac:dyDescent="0.25">
      <c r="A375" s="7">
        <v>43839</v>
      </c>
      <c r="B375" s="1" t="s">
        <v>23</v>
      </c>
      <c r="C375" s="1" t="s">
        <v>8</v>
      </c>
      <c r="D375" s="1" t="s">
        <v>7</v>
      </c>
      <c r="E375" s="1" t="s">
        <v>87</v>
      </c>
      <c r="F375" s="1" t="s">
        <v>75</v>
      </c>
      <c r="G375" s="8">
        <v>603334</v>
      </c>
      <c r="H375" s="8">
        <v>362000.39999999997</v>
      </c>
      <c r="I375" s="9">
        <v>0.6</v>
      </c>
      <c r="J375" s="1" t="s">
        <v>120</v>
      </c>
      <c r="K375" s="1">
        <v>1</v>
      </c>
      <c r="L375" s="1">
        <v>2020</v>
      </c>
      <c r="M375" s="1">
        <v>2</v>
      </c>
      <c r="N375" s="10">
        <v>1</v>
      </c>
    </row>
    <row r="376" spans="1:14" x14ac:dyDescent="0.25">
      <c r="A376" s="7">
        <v>43840</v>
      </c>
      <c r="B376" s="1" t="s">
        <v>16</v>
      </c>
      <c r="C376" s="1" t="s">
        <v>18</v>
      </c>
      <c r="D376" s="1" t="s">
        <v>17</v>
      </c>
      <c r="E376" s="1" t="s">
        <v>9</v>
      </c>
      <c r="F376" s="1" t="s">
        <v>75</v>
      </c>
      <c r="G376" s="8">
        <v>156111</v>
      </c>
      <c r="H376" s="8">
        <v>60883.29</v>
      </c>
      <c r="I376" s="9">
        <v>0.39</v>
      </c>
      <c r="J376" s="1" t="s">
        <v>120</v>
      </c>
      <c r="K376" s="1">
        <v>1</v>
      </c>
      <c r="L376" s="1">
        <v>2020</v>
      </c>
      <c r="M376" s="1">
        <v>2</v>
      </c>
      <c r="N376" s="10">
        <v>1</v>
      </c>
    </row>
    <row r="377" spans="1:14" x14ac:dyDescent="0.25">
      <c r="A377" s="7">
        <v>43841</v>
      </c>
      <c r="B377" s="1" t="s">
        <v>31</v>
      </c>
      <c r="C377" s="1" t="s">
        <v>18</v>
      </c>
      <c r="D377" s="1" t="s">
        <v>7</v>
      </c>
      <c r="E377" s="1" t="s">
        <v>87</v>
      </c>
      <c r="F377" s="1" t="s">
        <v>72</v>
      </c>
      <c r="G377" s="8">
        <v>77346</v>
      </c>
      <c r="H377" s="8">
        <v>37899.54</v>
      </c>
      <c r="I377" s="9">
        <v>0.49</v>
      </c>
      <c r="J377" s="1" t="s">
        <v>120</v>
      </c>
      <c r="K377" s="1">
        <v>1</v>
      </c>
      <c r="L377" s="1">
        <v>2020</v>
      </c>
      <c r="M377" s="1">
        <v>2</v>
      </c>
      <c r="N377" s="10">
        <v>1</v>
      </c>
    </row>
    <row r="378" spans="1:14" x14ac:dyDescent="0.25">
      <c r="A378" s="7">
        <v>43842</v>
      </c>
      <c r="B378" s="1" t="s">
        <v>57</v>
      </c>
      <c r="C378" s="1" t="s">
        <v>18</v>
      </c>
      <c r="D378" s="1" t="s">
        <v>7</v>
      </c>
      <c r="E378" s="1" t="s">
        <v>9</v>
      </c>
      <c r="F378" s="1" t="s">
        <v>67</v>
      </c>
      <c r="G378" s="8">
        <v>177485</v>
      </c>
      <c r="H378" s="8">
        <v>101166.45</v>
      </c>
      <c r="I378" s="9">
        <v>0.56999999999999995</v>
      </c>
      <c r="J378" s="1" t="s">
        <v>120</v>
      </c>
      <c r="K378" s="1">
        <v>1</v>
      </c>
      <c r="L378" s="1">
        <v>2020</v>
      </c>
      <c r="M378" s="1">
        <v>2</v>
      </c>
      <c r="N378" s="10">
        <v>1</v>
      </c>
    </row>
    <row r="379" spans="1:14" x14ac:dyDescent="0.25">
      <c r="A379" s="7">
        <v>43843</v>
      </c>
      <c r="B379" s="1" t="s">
        <v>36</v>
      </c>
      <c r="C379" s="1" t="s">
        <v>14</v>
      </c>
      <c r="D379" s="1" t="s">
        <v>7</v>
      </c>
      <c r="E379" s="1" t="s">
        <v>87</v>
      </c>
      <c r="F379" s="1" t="s">
        <v>78</v>
      </c>
      <c r="G379" s="8">
        <v>418771</v>
      </c>
      <c r="H379" s="8">
        <v>209385.5</v>
      </c>
      <c r="I379" s="9">
        <v>0.5</v>
      </c>
      <c r="J379" s="1" t="s">
        <v>120</v>
      </c>
      <c r="K379" s="1">
        <v>1</v>
      </c>
      <c r="L379" s="1">
        <v>2020</v>
      </c>
      <c r="M379" s="1">
        <v>3</v>
      </c>
      <c r="N379" s="10">
        <v>1</v>
      </c>
    </row>
    <row r="380" spans="1:14" x14ac:dyDescent="0.25">
      <c r="A380" s="7">
        <v>43844</v>
      </c>
      <c r="B380" s="1" t="s">
        <v>47</v>
      </c>
      <c r="C380" s="1" t="s">
        <v>14</v>
      </c>
      <c r="D380" s="1" t="s">
        <v>17</v>
      </c>
      <c r="E380" s="1" t="s">
        <v>9</v>
      </c>
      <c r="F380" s="1" t="s">
        <v>81</v>
      </c>
      <c r="G380" s="8">
        <v>338535</v>
      </c>
      <c r="H380" s="8">
        <v>84633.75</v>
      </c>
      <c r="I380" s="9">
        <v>0.25</v>
      </c>
      <c r="J380" s="1" t="s">
        <v>120</v>
      </c>
      <c r="K380" s="1">
        <v>1</v>
      </c>
      <c r="L380" s="1">
        <v>2020</v>
      </c>
      <c r="M380" s="1">
        <v>3</v>
      </c>
      <c r="N380" s="10">
        <v>1</v>
      </c>
    </row>
    <row r="381" spans="1:14" x14ac:dyDescent="0.25">
      <c r="A381" s="7">
        <v>43845</v>
      </c>
      <c r="B381" s="1" t="s">
        <v>23</v>
      </c>
      <c r="C381" s="1" t="s">
        <v>8</v>
      </c>
      <c r="D381" s="1" t="s">
        <v>7</v>
      </c>
      <c r="E381" s="1" t="s">
        <v>87</v>
      </c>
      <c r="F381" s="1" t="s">
        <v>75</v>
      </c>
      <c r="G381" s="8">
        <v>1080393</v>
      </c>
      <c r="H381" s="8">
        <v>453765.06</v>
      </c>
      <c r="I381" s="9">
        <v>0.42</v>
      </c>
      <c r="J381" s="1" t="s">
        <v>120</v>
      </c>
      <c r="K381" s="1">
        <v>1</v>
      </c>
      <c r="L381" s="1">
        <v>2020</v>
      </c>
      <c r="M381" s="1">
        <v>3</v>
      </c>
      <c r="N381" s="10">
        <v>1</v>
      </c>
    </row>
    <row r="382" spans="1:14" x14ac:dyDescent="0.25">
      <c r="A382" s="7">
        <v>43846</v>
      </c>
      <c r="B382" s="1" t="s">
        <v>22</v>
      </c>
      <c r="C382" s="1" t="s">
        <v>8</v>
      </c>
      <c r="D382" s="1" t="s">
        <v>17</v>
      </c>
      <c r="E382" s="1" t="s">
        <v>87</v>
      </c>
      <c r="F382" s="1" t="s">
        <v>74</v>
      </c>
      <c r="G382" s="8">
        <v>774643</v>
      </c>
      <c r="H382" s="8">
        <v>224646.46999999997</v>
      </c>
      <c r="I382" s="9">
        <v>0.28999999999999998</v>
      </c>
      <c r="J382" s="1" t="s">
        <v>120</v>
      </c>
      <c r="K382" s="1">
        <v>1</v>
      </c>
      <c r="L382" s="1">
        <v>2020</v>
      </c>
      <c r="M382" s="1">
        <v>3</v>
      </c>
      <c r="N382" s="10">
        <v>1</v>
      </c>
    </row>
    <row r="383" spans="1:14" x14ac:dyDescent="0.25">
      <c r="A383" s="7">
        <v>43847</v>
      </c>
      <c r="B383" s="1" t="s">
        <v>34</v>
      </c>
      <c r="C383" s="1" t="s">
        <v>14</v>
      </c>
      <c r="D383" s="1" t="s">
        <v>7</v>
      </c>
      <c r="E383" s="1" t="s">
        <v>87</v>
      </c>
      <c r="F383" s="1" t="s">
        <v>65</v>
      </c>
      <c r="G383" s="8">
        <v>310155</v>
      </c>
      <c r="H383" s="8">
        <v>167483.70000000001</v>
      </c>
      <c r="I383" s="9">
        <v>0.54</v>
      </c>
      <c r="J383" s="1" t="s">
        <v>120</v>
      </c>
      <c r="K383" s="1">
        <v>1</v>
      </c>
      <c r="L383" s="1">
        <v>2020</v>
      </c>
      <c r="M383" s="1">
        <v>3</v>
      </c>
      <c r="N383" s="10">
        <v>1</v>
      </c>
    </row>
    <row r="384" spans="1:14" x14ac:dyDescent="0.25">
      <c r="A384" s="7">
        <v>43848</v>
      </c>
      <c r="B384" s="1" t="s">
        <v>19</v>
      </c>
      <c r="C384" s="1" t="s">
        <v>8</v>
      </c>
      <c r="D384" s="1" t="s">
        <v>17</v>
      </c>
      <c r="E384" s="1" t="s">
        <v>9</v>
      </c>
      <c r="F384" s="1" t="s">
        <v>76</v>
      </c>
      <c r="G384" s="8">
        <v>501868</v>
      </c>
      <c r="H384" s="8">
        <v>110410.96</v>
      </c>
      <c r="I384" s="9">
        <v>0.22</v>
      </c>
      <c r="J384" s="1" t="s">
        <v>120</v>
      </c>
      <c r="K384" s="1">
        <v>1</v>
      </c>
      <c r="L384" s="1">
        <v>2020</v>
      </c>
      <c r="M384" s="1">
        <v>3</v>
      </c>
      <c r="N384" s="10">
        <v>1</v>
      </c>
    </row>
    <row r="385" spans="1:14" x14ac:dyDescent="0.25">
      <c r="A385" s="7">
        <v>43849</v>
      </c>
      <c r="B385" s="1" t="s">
        <v>16</v>
      </c>
      <c r="C385" s="1" t="s">
        <v>18</v>
      </c>
      <c r="D385" s="1" t="s">
        <v>7</v>
      </c>
      <c r="E385" s="1" t="s">
        <v>87</v>
      </c>
      <c r="F385" s="1" t="s">
        <v>75</v>
      </c>
      <c r="G385" s="8">
        <v>122790</v>
      </c>
      <c r="H385" s="8">
        <v>44204.4</v>
      </c>
      <c r="I385" s="9">
        <v>0.36</v>
      </c>
      <c r="J385" s="1" t="s">
        <v>120</v>
      </c>
      <c r="K385" s="1">
        <v>1</v>
      </c>
      <c r="L385" s="1">
        <v>2020</v>
      </c>
      <c r="M385" s="1">
        <v>3</v>
      </c>
      <c r="N385" s="10">
        <v>1</v>
      </c>
    </row>
    <row r="386" spans="1:14" x14ac:dyDescent="0.25">
      <c r="A386" s="7">
        <v>43850</v>
      </c>
      <c r="B386" s="1" t="s">
        <v>52</v>
      </c>
      <c r="C386" s="1" t="s">
        <v>8</v>
      </c>
      <c r="D386" s="1" t="s">
        <v>17</v>
      </c>
      <c r="E386" s="1" t="s">
        <v>9</v>
      </c>
      <c r="F386" s="1" t="s">
        <v>66</v>
      </c>
      <c r="G386" s="8">
        <v>532889</v>
      </c>
      <c r="H386" s="8">
        <v>207826.71000000002</v>
      </c>
      <c r="I386" s="9">
        <v>0.39</v>
      </c>
      <c r="J386" s="1" t="s">
        <v>120</v>
      </c>
      <c r="K386" s="1">
        <v>1</v>
      </c>
      <c r="L386" s="1">
        <v>2020</v>
      </c>
      <c r="M386" s="1">
        <v>4</v>
      </c>
      <c r="N386" s="10">
        <v>1</v>
      </c>
    </row>
    <row r="387" spans="1:14" x14ac:dyDescent="0.25">
      <c r="A387" s="7">
        <v>43851</v>
      </c>
      <c r="B387" s="1" t="s">
        <v>51</v>
      </c>
      <c r="C387" s="1" t="s">
        <v>8</v>
      </c>
      <c r="D387" s="1" t="s">
        <v>7</v>
      </c>
      <c r="E387" s="1" t="s">
        <v>87</v>
      </c>
      <c r="F387" s="1" t="s">
        <v>65</v>
      </c>
      <c r="G387" s="8">
        <v>1138458</v>
      </c>
      <c r="H387" s="8">
        <v>694459.38</v>
      </c>
      <c r="I387" s="9">
        <v>0.61</v>
      </c>
      <c r="J387" s="1" t="s">
        <v>120</v>
      </c>
      <c r="K387" s="1">
        <v>1</v>
      </c>
      <c r="L387" s="1">
        <v>2020</v>
      </c>
      <c r="M387" s="1">
        <v>4</v>
      </c>
      <c r="N387" s="10">
        <v>1</v>
      </c>
    </row>
    <row r="388" spans="1:14" x14ac:dyDescent="0.25">
      <c r="A388" s="7">
        <v>43852</v>
      </c>
      <c r="B388" s="1" t="s">
        <v>13</v>
      </c>
      <c r="C388" s="1" t="s">
        <v>14</v>
      </c>
      <c r="D388" s="1" t="s">
        <v>17</v>
      </c>
      <c r="E388" s="1" t="s">
        <v>87</v>
      </c>
      <c r="F388" s="1" t="s">
        <v>73</v>
      </c>
      <c r="G388" s="8">
        <v>296773</v>
      </c>
      <c r="H388" s="8">
        <v>118709.20000000001</v>
      </c>
      <c r="I388" s="9">
        <v>0.4</v>
      </c>
      <c r="J388" s="1" t="s">
        <v>120</v>
      </c>
      <c r="K388" s="1">
        <v>1</v>
      </c>
      <c r="L388" s="1">
        <v>2020</v>
      </c>
      <c r="M388" s="1">
        <v>4</v>
      </c>
      <c r="N388" s="10">
        <v>1</v>
      </c>
    </row>
    <row r="389" spans="1:14" x14ac:dyDescent="0.25">
      <c r="A389" s="7">
        <v>43853</v>
      </c>
      <c r="B389" s="1" t="s">
        <v>51</v>
      </c>
      <c r="C389" s="1" t="s">
        <v>8</v>
      </c>
      <c r="D389" s="1" t="s">
        <v>7</v>
      </c>
      <c r="E389" s="1" t="s">
        <v>87</v>
      </c>
      <c r="F389" s="1" t="s">
        <v>65</v>
      </c>
      <c r="G389" s="8">
        <v>987879</v>
      </c>
      <c r="H389" s="8">
        <v>345757.64999999997</v>
      </c>
      <c r="I389" s="9">
        <v>0.35</v>
      </c>
      <c r="J389" s="1" t="s">
        <v>120</v>
      </c>
      <c r="K389" s="1">
        <v>1</v>
      </c>
      <c r="L389" s="1">
        <v>2020</v>
      </c>
      <c r="M389" s="1">
        <v>4</v>
      </c>
      <c r="N389" s="10">
        <v>1</v>
      </c>
    </row>
    <row r="390" spans="1:14" x14ac:dyDescent="0.25">
      <c r="A390" s="7">
        <v>43854</v>
      </c>
      <c r="B390" s="1" t="s">
        <v>46</v>
      </c>
      <c r="C390" s="1" t="s">
        <v>8</v>
      </c>
      <c r="D390" s="1" t="s">
        <v>17</v>
      </c>
      <c r="E390" s="1" t="s">
        <v>9</v>
      </c>
      <c r="F390" s="1" t="s">
        <v>80</v>
      </c>
      <c r="G390" s="8">
        <v>1137684</v>
      </c>
      <c r="H390" s="8">
        <v>273044.15999999997</v>
      </c>
      <c r="I390" s="9">
        <v>0.24</v>
      </c>
      <c r="J390" s="1" t="s">
        <v>120</v>
      </c>
      <c r="K390" s="1">
        <v>1</v>
      </c>
      <c r="L390" s="1">
        <v>2020</v>
      </c>
      <c r="M390" s="1">
        <v>4</v>
      </c>
      <c r="N390" s="10">
        <v>1</v>
      </c>
    </row>
    <row r="391" spans="1:14" x14ac:dyDescent="0.25">
      <c r="A391" s="7">
        <v>43855</v>
      </c>
      <c r="B391" s="1" t="s">
        <v>32</v>
      </c>
      <c r="C391" s="1" t="s">
        <v>8</v>
      </c>
      <c r="D391" s="1" t="s">
        <v>17</v>
      </c>
      <c r="E391" s="1" t="s">
        <v>87</v>
      </c>
      <c r="F391" s="1" t="s">
        <v>71</v>
      </c>
      <c r="G391" s="8">
        <v>1478613</v>
      </c>
      <c r="H391" s="8">
        <v>458370.02999999997</v>
      </c>
      <c r="I391" s="9">
        <v>0.31</v>
      </c>
      <c r="J391" s="1" t="s">
        <v>120</v>
      </c>
      <c r="K391" s="1">
        <v>1</v>
      </c>
      <c r="L391" s="1">
        <v>2020</v>
      </c>
      <c r="M391" s="1">
        <v>4</v>
      </c>
      <c r="N391" s="10">
        <v>1</v>
      </c>
    </row>
    <row r="392" spans="1:14" x14ac:dyDescent="0.25">
      <c r="A392" s="7">
        <v>43856</v>
      </c>
      <c r="B392" s="1" t="s">
        <v>31</v>
      </c>
      <c r="C392" s="1" t="s">
        <v>18</v>
      </c>
      <c r="D392" s="1" t="s">
        <v>11</v>
      </c>
      <c r="E392" s="1" t="s">
        <v>9</v>
      </c>
      <c r="F392" s="1" t="s">
        <v>72</v>
      </c>
      <c r="G392" s="8">
        <v>233421</v>
      </c>
      <c r="H392" s="8">
        <v>46684.200000000004</v>
      </c>
      <c r="I392" s="9">
        <v>0.2</v>
      </c>
      <c r="J392" s="1" t="s">
        <v>120</v>
      </c>
      <c r="K392" s="1">
        <v>1</v>
      </c>
      <c r="L392" s="1">
        <v>2020</v>
      </c>
      <c r="M392" s="1">
        <v>4</v>
      </c>
      <c r="N392" s="10">
        <v>1</v>
      </c>
    </row>
    <row r="393" spans="1:14" x14ac:dyDescent="0.25">
      <c r="A393" s="7">
        <v>43857</v>
      </c>
      <c r="B393" s="1" t="s">
        <v>22</v>
      </c>
      <c r="C393" s="1" t="s">
        <v>8</v>
      </c>
      <c r="D393" s="1" t="s">
        <v>7</v>
      </c>
      <c r="E393" s="1" t="s">
        <v>87</v>
      </c>
      <c r="F393" s="1" t="s">
        <v>74</v>
      </c>
      <c r="G393" s="8">
        <v>1131433</v>
      </c>
      <c r="H393" s="8">
        <v>565716.5</v>
      </c>
      <c r="I393" s="9">
        <v>0.5</v>
      </c>
      <c r="J393" s="1" t="s">
        <v>120</v>
      </c>
      <c r="K393" s="1">
        <v>1</v>
      </c>
      <c r="L393" s="1">
        <v>2020</v>
      </c>
      <c r="M393" s="1">
        <v>5</v>
      </c>
      <c r="N393" s="10">
        <v>1</v>
      </c>
    </row>
    <row r="394" spans="1:14" x14ac:dyDescent="0.25">
      <c r="A394" s="7">
        <v>43858</v>
      </c>
      <c r="B394" s="1" t="s">
        <v>16</v>
      </c>
      <c r="C394" s="1" t="s">
        <v>18</v>
      </c>
      <c r="D394" s="1" t="s">
        <v>17</v>
      </c>
      <c r="E394" s="1" t="s">
        <v>87</v>
      </c>
      <c r="F394" s="1" t="s">
        <v>75</v>
      </c>
      <c r="G394" s="8">
        <v>179507</v>
      </c>
      <c r="H394" s="8">
        <v>61032.380000000005</v>
      </c>
      <c r="I394" s="9">
        <v>0.34</v>
      </c>
      <c r="J394" s="1" t="s">
        <v>120</v>
      </c>
      <c r="K394" s="1">
        <v>1</v>
      </c>
      <c r="L394" s="1">
        <v>2020</v>
      </c>
      <c r="M394" s="1">
        <v>5</v>
      </c>
      <c r="N394" s="10">
        <v>1</v>
      </c>
    </row>
    <row r="395" spans="1:14" x14ac:dyDescent="0.25">
      <c r="A395" s="7">
        <v>43859</v>
      </c>
      <c r="B395" s="1" t="s">
        <v>55</v>
      </c>
      <c r="C395" s="1" t="s">
        <v>14</v>
      </c>
      <c r="D395" s="1" t="s">
        <v>7</v>
      </c>
      <c r="E395" s="1" t="s">
        <v>9</v>
      </c>
      <c r="F395" s="1" t="s">
        <v>69</v>
      </c>
      <c r="G395" s="8">
        <v>268089</v>
      </c>
      <c r="H395" s="8">
        <v>126001.82999999999</v>
      </c>
      <c r="I395" s="9">
        <v>0.47</v>
      </c>
      <c r="J395" s="1" t="s">
        <v>120</v>
      </c>
      <c r="K395" s="1">
        <v>1</v>
      </c>
      <c r="L395" s="1">
        <v>2020</v>
      </c>
      <c r="M395" s="1">
        <v>5</v>
      </c>
      <c r="N395" s="10">
        <v>1</v>
      </c>
    </row>
    <row r="396" spans="1:14" x14ac:dyDescent="0.25">
      <c r="A396" s="7">
        <v>43860</v>
      </c>
      <c r="B396" s="1" t="s">
        <v>24</v>
      </c>
      <c r="C396" s="1" t="s">
        <v>14</v>
      </c>
      <c r="D396" s="1" t="s">
        <v>17</v>
      </c>
      <c r="E396" s="1" t="s">
        <v>87</v>
      </c>
      <c r="F396" s="1" t="s">
        <v>81</v>
      </c>
      <c r="G396" s="8">
        <v>308867</v>
      </c>
      <c r="H396" s="8">
        <v>98837.440000000002</v>
      </c>
      <c r="I396" s="9">
        <v>0.32</v>
      </c>
      <c r="J396" s="1" t="s">
        <v>120</v>
      </c>
      <c r="K396" s="1">
        <v>1</v>
      </c>
      <c r="L396" s="1">
        <v>2020</v>
      </c>
      <c r="M396" s="1">
        <v>5</v>
      </c>
      <c r="N396" s="10">
        <v>1</v>
      </c>
    </row>
    <row r="397" spans="1:14" x14ac:dyDescent="0.25">
      <c r="A397" s="7">
        <v>43861</v>
      </c>
      <c r="B397" s="1" t="s">
        <v>21</v>
      </c>
      <c r="C397" s="1" t="s">
        <v>14</v>
      </c>
      <c r="D397" s="1" t="s">
        <v>7</v>
      </c>
      <c r="E397" s="1" t="s">
        <v>87</v>
      </c>
      <c r="F397" s="1" t="s">
        <v>73</v>
      </c>
      <c r="G397" s="8">
        <v>423608</v>
      </c>
      <c r="H397" s="8">
        <v>186387.52</v>
      </c>
      <c r="I397" s="9">
        <v>0.44</v>
      </c>
      <c r="J397" s="1" t="s">
        <v>120</v>
      </c>
      <c r="K397" s="1">
        <v>1</v>
      </c>
      <c r="L397" s="1">
        <v>2020</v>
      </c>
      <c r="M397" s="1">
        <v>5</v>
      </c>
      <c r="N397" s="10">
        <v>1</v>
      </c>
    </row>
    <row r="398" spans="1:14" x14ac:dyDescent="0.25">
      <c r="A398" s="7">
        <v>43862</v>
      </c>
      <c r="B398" s="1" t="s">
        <v>28</v>
      </c>
      <c r="C398" s="1" t="s">
        <v>8</v>
      </c>
      <c r="D398" s="1" t="s">
        <v>17</v>
      </c>
      <c r="E398" s="1" t="s">
        <v>87</v>
      </c>
      <c r="F398" s="1" t="s">
        <v>66</v>
      </c>
      <c r="G398" s="8">
        <v>747768</v>
      </c>
      <c r="H398" s="8">
        <v>284151.84000000003</v>
      </c>
      <c r="I398" s="9">
        <v>0.38</v>
      </c>
      <c r="J398" s="1" t="s">
        <v>121</v>
      </c>
      <c r="K398" s="1">
        <v>2</v>
      </c>
      <c r="L398" s="1">
        <v>2020</v>
      </c>
      <c r="M398" s="1">
        <v>5</v>
      </c>
      <c r="N398" s="10">
        <v>1</v>
      </c>
    </row>
    <row r="399" spans="1:14" x14ac:dyDescent="0.25">
      <c r="A399" s="7">
        <v>43863</v>
      </c>
      <c r="B399" s="1" t="s">
        <v>16</v>
      </c>
      <c r="C399" s="1" t="s">
        <v>18</v>
      </c>
      <c r="D399" s="1" t="s">
        <v>11</v>
      </c>
      <c r="E399" s="1" t="s">
        <v>9</v>
      </c>
      <c r="F399" s="1" t="s">
        <v>75</v>
      </c>
      <c r="G399" s="8">
        <v>233238</v>
      </c>
      <c r="H399" s="8">
        <v>44315.22</v>
      </c>
      <c r="I399" s="9">
        <v>0.19</v>
      </c>
      <c r="J399" s="1" t="s">
        <v>121</v>
      </c>
      <c r="K399" s="1">
        <v>2</v>
      </c>
      <c r="L399" s="1">
        <v>2020</v>
      </c>
      <c r="M399" s="1">
        <v>5</v>
      </c>
      <c r="N399" s="10">
        <v>1</v>
      </c>
    </row>
    <row r="400" spans="1:14" x14ac:dyDescent="0.25">
      <c r="A400" s="7">
        <v>43864</v>
      </c>
      <c r="B400" s="1" t="s">
        <v>61</v>
      </c>
      <c r="C400" s="1" t="s">
        <v>8</v>
      </c>
      <c r="D400" s="1" t="s">
        <v>7</v>
      </c>
      <c r="E400" s="1" t="s">
        <v>87</v>
      </c>
      <c r="F400" s="1" t="s">
        <v>77</v>
      </c>
      <c r="G400" s="8">
        <v>870614</v>
      </c>
      <c r="H400" s="8">
        <v>461425.42000000004</v>
      </c>
      <c r="I400" s="9">
        <v>0.53</v>
      </c>
      <c r="J400" s="1" t="s">
        <v>121</v>
      </c>
      <c r="K400" s="1">
        <v>2</v>
      </c>
      <c r="L400" s="1">
        <v>2020</v>
      </c>
      <c r="M400" s="1">
        <v>6</v>
      </c>
      <c r="N400" s="10">
        <v>1</v>
      </c>
    </row>
    <row r="401" spans="1:14" x14ac:dyDescent="0.25">
      <c r="A401" s="7">
        <v>43865</v>
      </c>
      <c r="B401" s="1" t="s">
        <v>45</v>
      </c>
      <c r="C401" s="1" t="s">
        <v>18</v>
      </c>
      <c r="D401" s="1" t="s">
        <v>17</v>
      </c>
      <c r="E401" s="1" t="s">
        <v>87</v>
      </c>
      <c r="F401" s="1" t="s">
        <v>79</v>
      </c>
      <c r="G401" s="8">
        <v>84327</v>
      </c>
      <c r="H401" s="8">
        <v>24454.829999999998</v>
      </c>
      <c r="I401" s="9">
        <v>0.28999999999999998</v>
      </c>
      <c r="J401" s="1" t="s">
        <v>121</v>
      </c>
      <c r="K401" s="1">
        <v>2</v>
      </c>
      <c r="L401" s="1">
        <v>2020</v>
      </c>
      <c r="M401" s="1">
        <v>6</v>
      </c>
      <c r="N401" s="10">
        <v>1</v>
      </c>
    </row>
    <row r="402" spans="1:14" x14ac:dyDescent="0.25">
      <c r="A402" s="7">
        <v>43866</v>
      </c>
      <c r="B402" s="1" t="s">
        <v>34</v>
      </c>
      <c r="C402" s="1" t="s">
        <v>14</v>
      </c>
      <c r="D402" s="1" t="s">
        <v>17</v>
      </c>
      <c r="E402" s="1" t="s">
        <v>9</v>
      </c>
      <c r="F402" s="1" t="s">
        <v>65</v>
      </c>
      <c r="G402" s="8">
        <v>470009</v>
      </c>
      <c r="H402" s="8">
        <v>188003.6</v>
      </c>
      <c r="I402" s="9">
        <v>0.4</v>
      </c>
      <c r="J402" s="1" t="s">
        <v>121</v>
      </c>
      <c r="K402" s="1">
        <v>2</v>
      </c>
      <c r="L402" s="1">
        <v>2020</v>
      </c>
      <c r="M402" s="1">
        <v>6</v>
      </c>
      <c r="N402" s="10">
        <v>1</v>
      </c>
    </row>
    <row r="403" spans="1:14" x14ac:dyDescent="0.25">
      <c r="A403" s="7">
        <v>43867</v>
      </c>
      <c r="B403" s="1" t="s">
        <v>15</v>
      </c>
      <c r="C403" s="1" t="s">
        <v>14</v>
      </c>
      <c r="D403" s="1" t="s">
        <v>7</v>
      </c>
      <c r="E403" s="1" t="s">
        <v>87</v>
      </c>
      <c r="F403" s="1" t="s">
        <v>74</v>
      </c>
      <c r="G403" s="8">
        <v>496653</v>
      </c>
      <c r="H403" s="8">
        <v>263226.09000000003</v>
      </c>
      <c r="I403" s="9">
        <v>0.53</v>
      </c>
      <c r="J403" s="1" t="s">
        <v>121</v>
      </c>
      <c r="K403" s="1">
        <v>2</v>
      </c>
      <c r="L403" s="1">
        <v>2020</v>
      </c>
      <c r="M403" s="1">
        <v>6</v>
      </c>
      <c r="N403" s="10">
        <v>1</v>
      </c>
    </row>
    <row r="404" spans="1:14" x14ac:dyDescent="0.25">
      <c r="A404" s="7">
        <v>43868</v>
      </c>
      <c r="B404" s="1" t="s">
        <v>6</v>
      </c>
      <c r="C404" s="1" t="s">
        <v>8</v>
      </c>
      <c r="D404" s="1" t="s">
        <v>7</v>
      </c>
      <c r="E404" s="1" t="s">
        <v>87</v>
      </c>
      <c r="F404" s="1" t="s">
        <v>77</v>
      </c>
      <c r="G404" s="8">
        <v>964746</v>
      </c>
      <c r="H404" s="8">
        <v>414840.77999999997</v>
      </c>
      <c r="I404" s="9">
        <v>0.43</v>
      </c>
      <c r="J404" s="1" t="s">
        <v>121</v>
      </c>
      <c r="K404" s="1">
        <v>2</v>
      </c>
      <c r="L404" s="1">
        <v>2020</v>
      </c>
      <c r="M404" s="1">
        <v>6</v>
      </c>
      <c r="N404" s="10">
        <v>1</v>
      </c>
    </row>
    <row r="405" spans="1:14" x14ac:dyDescent="0.25">
      <c r="A405" s="7">
        <v>43869</v>
      </c>
      <c r="B405" s="1" t="s">
        <v>31</v>
      </c>
      <c r="C405" s="1" t="s">
        <v>18</v>
      </c>
      <c r="D405" s="1" t="s">
        <v>7</v>
      </c>
      <c r="E405" s="1" t="s">
        <v>9</v>
      </c>
      <c r="F405" s="1" t="s">
        <v>72</v>
      </c>
      <c r="G405" s="8">
        <v>238688</v>
      </c>
      <c r="H405" s="8">
        <v>155147.20000000001</v>
      </c>
      <c r="I405" s="9">
        <v>0.65</v>
      </c>
      <c r="J405" s="1" t="s">
        <v>121</v>
      </c>
      <c r="K405" s="1">
        <v>2</v>
      </c>
      <c r="L405" s="1">
        <v>2020</v>
      </c>
      <c r="M405" s="1">
        <v>6</v>
      </c>
      <c r="N405" s="10">
        <v>1</v>
      </c>
    </row>
    <row r="406" spans="1:14" x14ac:dyDescent="0.25">
      <c r="A406" s="7">
        <v>43870</v>
      </c>
      <c r="B406" s="1" t="s">
        <v>48</v>
      </c>
      <c r="C406" s="1" t="s">
        <v>8</v>
      </c>
      <c r="D406" s="1" t="s">
        <v>7</v>
      </c>
      <c r="E406" s="1" t="s">
        <v>87</v>
      </c>
      <c r="F406" s="1" t="s">
        <v>65</v>
      </c>
      <c r="G406" s="8">
        <v>1304642</v>
      </c>
      <c r="H406" s="8">
        <v>808878.04</v>
      </c>
      <c r="I406" s="9">
        <v>0.62</v>
      </c>
      <c r="J406" s="1" t="s">
        <v>121</v>
      </c>
      <c r="K406" s="1">
        <v>2</v>
      </c>
      <c r="L406" s="1">
        <v>2020</v>
      </c>
      <c r="M406" s="1">
        <v>6</v>
      </c>
      <c r="N406" s="10">
        <v>1</v>
      </c>
    </row>
    <row r="407" spans="1:14" x14ac:dyDescent="0.25">
      <c r="A407" s="7">
        <v>43871</v>
      </c>
      <c r="B407" s="1" t="s">
        <v>47</v>
      </c>
      <c r="C407" s="1" t="s">
        <v>14</v>
      </c>
      <c r="D407" s="1" t="s">
        <v>7</v>
      </c>
      <c r="E407" s="1" t="s">
        <v>87</v>
      </c>
      <c r="F407" s="1" t="s">
        <v>81</v>
      </c>
      <c r="G407" s="8">
        <v>391770</v>
      </c>
      <c r="H407" s="8">
        <v>254650.5</v>
      </c>
      <c r="I407" s="9">
        <v>0.65</v>
      </c>
      <c r="J407" s="1" t="s">
        <v>121</v>
      </c>
      <c r="K407" s="1">
        <v>2</v>
      </c>
      <c r="L407" s="1">
        <v>2020</v>
      </c>
      <c r="M407" s="1">
        <v>7</v>
      </c>
      <c r="N407" s="10">
        <v>1</v>
      </c>
    </row>
    <row r="408" spans="1:14" x14ac:dyDescent="0.25">
      <c r="A408" s="7">
        <v>43872</v>
      </c>
      <c r="B408" s="1" t="s">
        <v>50</v>
      </c>
      <c r="C408" s="1" t="s">
        <v>18</v>
      </c>
      <c r="D408" s="1" t="s">
        <v>11</v>
      </c>
      <c r="E408" s="1" t="s">
        <v>87</v>
      </c>
      <c r="F408" s="1" t="s">
        <v>67</v>
      </c>
      <c r="G408" s="8">
        <v>166765</v>
      </c>
      <c r="H408" s="8">
        <v>33353</v>
      </c>
      <c r="I408" s="9">
        <v>0.2</v>
      </c>
      <c r="J408" s="1" t="s">
        <v>121</v>
      </c>
      <c r="K408" s="1">
        <v>2</v>
      </c>
      <c r="L408" s="1">
        <v>2020</v>
      </c>
      <c r="M408" s="1">
        <v>7</v>
      </c>
      <c r="N408" s="10">
        <v>1</v>
      </c>
    </row>
    <row r="409" spans="1:14" x14ac:dyDescent="0.25">
      <c r="A409" s="7">
        <v>43873</v>
      </c>
      <c r="B409" s="1" t="s">
        <v>37</v>
      </c>
      <c r="C409" s="1" t="s">
        <v>18</v>
      </c>
      <c r="D409" s="1" t="s">
        <v>7</v>
      </c>
      <c r="E409" s="1" t="s">
        <v>88</v>
      </c>
      <c r="F409" s="1" t="s">
        <v>79</v>
      </c>
      <c r="G409" s="8">
        <v>77992</v>
      </c>
      <c r="H409" s="8">
        <v>35096.400000000001</v>
      </c>
      <c r="I409" s="9">
        <v>0.45</v>
      </c>
      <c r="J409" s="1" t="s">
        <v>121</v>
      </c>
      <c r="K409" s="1">
        <v>2</v>
      </c>
      <c r="L409" s="1">
        <v>2020</v>
      </c>
      <c r="M409" s="1">
        <v>7</v>
      </c>
      <c r="N409" s="10">
        <v>1</v>
      </c>
    </row>
    <row r="410" spans="1:14" x14ac:dyDescent="0.25">
      <c r="A410" s="7">
        <v>43874</v>
      </c>
      <c r="B410" s="1" t="s">
        <v>46</v>
      </c>
      <c r="C410" s="1" t="s">
        <v>8</v>
      </c>
      <c r="D410" s="1" t="s">
        <v>7</v>
      </c>
      <c r="E410" s="1" t="s">
        <v>9</v>
      </c>
      <c r="F410" s="1" t="s">
        <v>80</v>
      </c>
      <c r="G410" s="8">
        <v>555678</v>
      </c>
      <c r="H410" s="8">
        <v>222271.2</v>
      </c>
      <c r="I410" s="9">
        <v>0.4</v>
      </c>
      <c r="J410" s="1" t="s">
        <v>121</v>
      </c>
      <c r="K410" s="1">
        <v>2</v>
      </c>
      <c r="L410" s="1">
        <v>2020</v>
      </c>
      <c r="M410" s="1">
        <v>7</v>
      </c>
      <c r="N410" s="10">
        <v>1</v>
      </c>
    </row>
    <row r="411" spans="1:14" x14ac:dyDescent="0.25">
      <c r="A411" s="7">
        <v>43875</v>
      </c>
      <c r="B411" s="1" t="s">
        <v>26</v>
      </c>
      <c r="C411" s="1" t="s">
        <v>8</v>
      </c>
      <c r="D411" s="1" t="s">
        <v>17</v>
      </c>
      <c r="E411" s="1" t="s">
        <v>9</v>
      </c>
      <c r="F411" s="1" t="s">
        <v>75</v>
      </c>
      <c r="G411" s="8">
        <v>1397931</v>
      </c>
      <c r="H411" s="8">
        <v>461317.23000000004</v>
      </c>
      <c r="I411" s="9">
        <v>0.33</v>
      </c>
      <c r="J411" s="1" t="s">
        <v>121</v>
      </c>
      <c r="K411" s="1">
        <v>2</v>
      </c>
      <c r="L411" s="1">
        <v>2020</v>
      </c>
      <c r="M411" s="1">
        <v>7</v>
      </c>
      <c r="N411" s="10">
        <v>1</v>
      </c>
    </row>
    <row r="412" spans="1:14" x14ac:dyDescent="0.25">
      <c r="A412" s="7">
        <v>43876</v>
      </c>
      <c r="B412" s="1" t="s">
        <v>44</v>
      </c>
      <c r="C412" s="1" t="s">
        <v>8</v>
      </c>
      <c r="D412" s="1" t="s">
        <v>7</v>
      </c>
      <c r="E412" s="1" t="s">
        <v>87</v>
      </c>
      <c r="F412" s="1" t="s">
        <v>78</v>
      </c>
      <c r="G412" s="8">
        <v>1791434</v>
      </c>
      <c r="H412" s="8">
        <v>698659.26</v>
      </c>
      <c r="I412" s="9">
        <v>0.39</v>
      </c>
      <c r="J412" s="1" t="s">
        <v>121</v>
      </c>
      <c r="K412" s="1">
        <v>2</v>
      </c>
      <c r="L412" s="1">
        <v>2020</v>
      </c>
      <c r="M412" s="1">
        <v>7</v>
      </c>
      <c r="N412" s="10">
        <v>1</v>
      </c>
    </row>
    <row r="413" spans="1:14" x14ac:dyDescent="0.25">
      <c r="A413" s="7">
        <v>43877</v>
      </c>
      <c r="B413" s="1" t="s">
        <v>29</v>
      </c>
      <c r="C413" s="1" t="s">
        <v>8</v>
      </c>
      <c r="D413" s="1" t="s">
        <v>7</v>
      </c>
      <c r="E413" s="1" t="s">
        <v>87</v>
      </c>
      <c r="F413" s="1" t="s">
        <v>67</v>
      </c>
      <c r="G413" s="8">
        <v>1652715</v>
      </c>
      <c r="H413" s="8">
        <v>1008156.15</v>
      </c>
      <c r="I413" s="9">
        <v>0.61</v>
      </c>
      <c r="J413" s="1" t="s">
        <v>121</v>
      </c>
      <c r="K413" s="1">
        <v>2</v>
      </c>
      <c r="L413" s="1">
        <v>2020</v>
      </c>
      <c r="M413" s="1">
        <v>7</v>
      </c>
      <c r="N413" s="10">
        <v>1</v>
      </c>
    </row>
    <row r="414" spans="1:14" x14ac:dyDescent="0.25">
      <c r="A414" s="7">
        <v>43878</v>
      </c>
      <c r="B414" s="1" t="s">
        <v>54</v>
      </c>
      <c r="C414" s="1" t="s">
        <v>18</v>
      </c>
      <c r="D414" s="1" t="s">
        <v>7</v>
      </c>
      <c r="E414" s="1" t="s">
        <v>87</v>
      </c>
      <c r="F414" s="1" t="s">
        <v>68</v>
      </c>
      <c r="G414" s="8">
        <v>89321</v>
      </c>
      <c r="H414" s="8">
        <v>35728.400000000001</v>
      </c>
      <c r="I414" s="9">
        <v>0.4</v>
      </c>
      <c r="J414" s="1" t="s">
        <v>121</v>
      </c>
      <c r="K414" s="1">
        <v>2</v>
      </c>
      <c r="L414" s="1">
        <v>2020</v>
      </c>
      <c r="M414" s="1">
        <v>8</v>
      </c>
      <c r="N414" s="10">
        <v>1</v>
      </c>
    </row>
    <row r="415" spans="1:14" x14ac:dyDescent="0.25">
      <c r="A415" s="7">
        <v>43879</v>
      </c>
      <c r="B415" s="1" t="s">
        <v>39</v>
      </c>
      <c r="C415" s="1" t="s">
        <v>8</v>
      </c>
      <c r="D415" s="1" t="s">
        <v>17</v>
      </c>
      <c r="E415" s="1" t="s">
        <v>9</v>
      </c>
      <c r="F415" s="1" t="s">
        <v>81</v>
      </c>
      <c r="G415" s="8">
        <v>1029217</v>
      </c>
      <c r="H415" s="8">
        <v>298472.93</v>
      </c>
      <c r="I415" s="9">
        <v>0.28999999999999998</v>
      </c>
      <c r="J415" s="1" t="s">
        <v>121</v>
      </c>
      <c r="K415" s="1">
        <v>2</v>
      </c>
      <c r="L415" s="1">
        <v>2020</v>
      </c>
      <c r="M415" s="1">
        <v>8</v>
      </c>
      <c r="N415" s="10">
        <v>1</v>
      </c>
    </row>
    <row r="416" spans="1:14" x14ac:dyDescent="0.25">
      <c r="A416" s="7">
        <v>43880</v>
      </c>
      <c r="B416" s="1" t="s">
        <v>22</v>
      </c>
      <c r="C416" s="1" t="s">
        <v>8</v>
      </c>
      <c r="D416" s="1" t="s">
        <v>7</v>
      </c>
      <c r="E416" s="1" t="s">
        <v>88</v>
      </c>
      <c r="F416" s="1" t="s">
        <v>74</v>
      </c>
      <c r="G416" s="8">
        <v>1590102</v>
      </c>
      <c r="H416" s="8">
        <v>906358.1399999999</v>
      </c>
      <c r="I416" s="9">
        <v>0.56999999999999995</v>
      </c>
      <c r="J416" s="1" t="s">
        <v>121</v>
      </c>
      <c r="K416" s="1">
        <v>2</v>
      </c>
      <c r="L416" s="1">
        <v>2020</v>
      </c>
      <c r="M416" s="1">
        <v>8</v>
      </c>
      <c r="N416" s="10">
        <v>1</v>
      </c>
    </row>
    <row r="417" spans="1:14" x14ac:dyDescent="0.25">
      <c r="A417" s="7">
        <v>43881</v>
      </c>
      <c r="B417" s="1" t="s">
        <v>54</v>
      </c>
      <c r="C417" s="1" t="s">
        <v>18</v>
      </c>
      <c r="D417" s="1" t="s">
        <v>17</v>
      </c>
      <c r="E417" s="1" t="s">
        <v>87</v>
      </c>
      <c r="F417" s="1" t="s">
        <v>68</v>
      </c>
      <c r="G417" s="8">
        <v>150947</v>
      </c>
      <c r="H417" s="8">
        <v>39246.22</v>
      </c>
      <c r="I417" s="9">
        <v>0.26</v>
      </c>
      <c r="J417" s="1" t="s">
        <v>121</v>
      </c>
      <c r="K417" s="1">
        <v>2</v>
      </c>
      <c r="L417" s="1">
        <v>2020</v>
      </c>
      <c r="M417" s="1">
        <v>8</v>
      </c>
      <c r="N417" s="10">
        <v>1</v>
      </c>
    </row>
    <row r="418" spans="1:14" x14ac:dyDescent="0.25">
      <c r="A418" s="7">
        <v>43882</v>
      </c>
      <c r="B418" s="1" t="s">
        <v>19</v>
      </c>
      <c r="C418" s="1" t="s">
        <v>8</v>
      </c>
      <c r="D418" s="1" t="s">
        <v>17</v>
      </c>
      <c r="E418" s="1" t="s">
        <v>87</v>
      </c>
      <c r="F418" s="1" t="s">
        <v>76</v>
      </c>
      <c r="G418" s="8">
        <v>1418136</v>
      </c>
      <c r="H418" s="8">
        <v>326171.28000000003</v>
      </c>
      <c r="I418" s="9">
        <v>0.23</v>
      </c>
      <c r="J418" s="1" t="s">
        <v>121</v>
      </c>
      <c r="K418" s="1">
        <v>2</v>
      </c>
      <c r="L418" s="1">
        <v>2020</v>
      </c>
      <c r="M418" s="1">
        <v>8</v>
      </c>
      <c r="N418" s="10">
        <v>1</v>
      </c>
    </row>
    <row r="419" spans="1:14" x14ac:dyDescent="0.25">
      <c r="A419" s="7">
        <v>43883</v>
      </c>
      <c r="B419" s="1" t="s">
        <v>44</v>
      </c>
      <c r="C419" s="1" t="s">
        <v>8</v>
      </c>
      <c r="D419" s="1" t="s">
        <v>7</v>
      </c>
      <c r="E419" s="1" t="s">
        <v>87</v>
      </c>
      <c r="F419" s="1" t="s">
        <v>78</v>
      </c>
      <c r="G419" s="8">
        <v>1013617</v>
      </c>
      <c r="H419" s="8">
        <v>415582.97</v>
      </c>
      <c r="I419" s="9">
        <v>0.41</v>
      </c>
      <c r="J419" s="1" t="s">
        <v>121</v>
      </c>
      <c r="K419" s="1">
        <v>2</v>
      </c>
      <c r="L419" s="1">
        <v>2020</v>
      </c>
      <c r="M419" s="1">
        <v>8</v>
      </c>
      <c r="N419" s="10">
        <v>1</v>
      </c>
    </row>
    <row r="420" spans="1:14" x14ac:dyDescent="0.25">
      <c r="A420" s="7">
        <v>43884</v>
      </c>
      <c r="B420" s="1" t="s">
        <v>34</v>
      </c>
      <c r="C420" s="1" t="s">
        <v>14</v>
      </c>
      <c r="D420" s="1" t="s">
        <v>11</v>
      </c>
      <c r="E420" s="1" t="s">
        <v>87</v>
      </c>
      <c r="F420" s="1" t="s">
        <v>65</v>
      </c>
      <c r="G420" s="8">
        <v>254956</v>
      </c>
      <c r="H420" s="8">
        <v>61189.439999999995</v>
      </c>
      <c r="I420" s="9">
        <v>0.24</v>
      </c>
      <c r="J420" s="1" t="s">
        <v>121</v>
      </c>
      <c r="K420" s="1">
        <v>2</v>
      </c>
      <c r="L420" s="1">
        <v>2020</v>
      </c>
      <c r="M420" s="1">
        <v>8</v>
      </c>
      <c r="N420" s="10">
        <v>1</v>
      </c>
    </row>
    <row r="421" spans="1:14" x14ac:dyDescent="0.25">
      <c r="A421" s="7">
        <v>43885</v>
      </c>
      <c r="B421" s="1" t="s">
        <v>10</v>
      </c>
      <c r="C421" s="1" t="s">
        <v>8</v>
      </c>
      <c r="D421" s="1" t="s">
        <v>7</v>
      </c>
      <c r="E421" s="1" t="s">
        <v>87</v>
      </c>
      <c r="F421" s="1" t="s">
        <v>66</v>
      </c>
      <c r="G421" s="8">
        <v>628667</v>
      </c>
      <c r="H421" s="8">
        <v>358340.18999999994</v>
      </c>
      <c r="I421" s="9">
        <v>0.56999999999999995</v>
      </c>
      <c r="J421" s="1" t="s">
        <v>121</v>
      </c>
      <c r="K421" s="1">
        <v>2</v>
      </c>
      <c r="L421" s="1">
        <v>2020</v>
      </c>
      <c r="M421" s="1">
        <v>9</v>
      </c>
      <c r="N421" s="10">
        <v>1</v>
      </c>
    </row>
    <row r="422" spans="1:14" x14ac:dyDescent="0.25">
      <c r="A422" s="7">
        <v>43886</v>
      </c>
      <c r="B422" s="1" t="s">
        <v>45</v>
      </c>
      <c r="C422" s="1" t="s">
        <v>18</v>
      </c>
      <c r="D422" s="1" t="s">
        <v>17</v>
      </c>
      <c r="E422" s="1" t="s">
        <v>87</v>
      </c>
      <c r="F422" s="1" t="s">
        <v>79</v>
      </c>
      <c r="G422" s="8">
        <v>111414</v>
      </c>
      <c r="H422" s="8">
        <v>33424.199999999997</v>
      </c>
      <c r="I422" s="9">
        <v>0.3</v>
      </c>
      <c r="J422" s="1" t="s">
        <v>121</v>
      </c>
      <c r="K422" s="1">
        <v>2</v>
      </c>
      <c r="L422" s="1">
        <v>2020</v>
      </c>
      <c r="M422" s="1">
        <v>9</v>
      </c>
      <c r="N422" s="10">
        <v>1</v>
      </c>
    </row>
    <row r="423" spans="1:14" x14ac:dyDescent="0.25">
      <c r="A423" s="7">
        <v>43887</v>
      </c>
      <c r="B423" s="1" t="s">
        <v>16</v>
      </c>
      <c r="C423" s="1" t="s">
        <v>18</v>
      </c>
      <c r="D423" s="1" t="s">
        <v>17</v>
      </c>
      <c r="E423" s="1" t="s">
        <v>9</v>
      </c>
      <c r="F423" s="1" t="s">
        <v>75</v>
      </c>
      <c r="G423" s="8">
        <v>142044</v>
      </c>
      <c r="H423" s="8">
        <v>46874.520000000004</v>
      </c>
      <c r="I423" s="9">
        <v>0.33</v>
      </c>
      <c r="J423" s="1" t="s">
        <v>121</v>
      </c>
      <c r="K423" s="1">
        <v>2</v>
      </c>
      <c r="L423" s="1">
        <v>2020</v>
      </c>
      <c r="M423" s="1">
        <v>9</v>
      </c>
      <c r="N423" s="10">
        <v>1</v>
      </c>
    </row>
    <row r="424" spans="1:14" x14ac:dyDescent="0.25">
      <c r="A424" s="7">
        <v>43888</v>
      </c>
      <c r="B424" s="1" t="s">
        <v>29</v>
      </c>
      <c r="C424" s="1" t="s">
        <v>8</v>
      </c>
      <c r="D424" s="1" t="s">
        <v>17</v>
      </c>
      <c r="E424" s="1" t="s">
        <v>87</v>
      </c>
      <c r="F424" s="1" t="s">
        <v>67</v>
      </c>
      <c r="G424" s="8">
        <v>1194894</v>
      </c>
      <c r="H424" s="8">
        <v>322621.38</v>
      </c>
      <c r="I424" s="9">
        <v>0.27</v>
      </c>
      <c r="J424" s="1" t="s">
        <v>121</v>
      </c>
      <c r="K424" s="1">
        <v>2</v>
      </c>
      <c r="L424" s="1">
        <v>2020</v>
      </c>
      <c r="M424" s="1">
        <v>9</v>
      </c>
      <c r="N424" s="10">
        <v>1</v>
      </c>
    </row>
    <row r="425" spans="1:14" x14ac:dyDescent="0.25">
      <c r="A425" s="7">
        <v>43889</v>
      </c>
      <c r="B425" s="1" t="s">
        <v>13</v>
      </c>
      <c r="C425" s="1" t="s">
        <v>14</v>
      </c>
      <c r="D425" s="1" t="s">
        <v>17</v>
      </c>
      <c r="E425" s="1" t="s">
        <v>9</v>
      </c>
      <c r="F425" s="1" t="s">
        <v>73</v>
      </c>
      <c r="G425" s="8">
        <v>413716</v>
      </c>
      <c r="H425" s="8">
        <v>91017.52</v>
      </c>
      <c r="I425" s="9">
        <v>0.22</v>
      </c>
      <c r="J425" s="1" t="s">
        <v>121</v>
      </c>
      <c r="K425" s="1">
        <v>2</v>
      </c>
      <c r="L425" s="1">
        <v>2020</v>
      </c>
      <c r="M425" s="1">
        <v>9</v>
      </c>
      <c r="N425" s="10">
        <v>1</v>
      </c>
    </row>
    <row r="426" spans="1:14" x14ac:dyDescent="0.25">
      <c r="A426" s="7">
        <v>43890</v>
      </c>
      <c r="B426" s="1" t="s">
        <v>42</v>
      </c>
      <c r="C426" s="1" t="s">
        <v>8</v>
      </c>
      <c r="D426" s="1" t="s">
        <v>7</v>
      </c>
      <c r="E426" s="1" t="s">
        <v>87</v>
      </c>
      <c r="F426" s="1" t="s">
        <v>84</v>
      </c>
      <c r="G426" s="8">
        <v>1532427</v>
      </c>
      <c r="H426" s="8">
        <v>796862.04</v>
      </c>
      <c r="I426" s="9">
        <v>0.52</v>
      </c>
      <c r="J426" s="1" t="s">
        <v>121</v>
      </c>
      <c r="K426" s="1">
        <v>2</v>
      </c>
      <c r="L426" s="1">
        <v>2020</v>
      </c>
      <c r="M426" s="1">
        <v>9</v>
      </c>
      <c r="N426" s="10">
        <v>1</v>
      </c>
    </row>
    <row r="427" spans="1:14" x14ac:dyDescent="0.25">
      <c r="A427" s="7">
        <v>43891</v>
      </c>
      <c r="B427" s="1" t="s">
        <v>16</v>
      </c>
      <c r="C427" s="1" t="s">
        <v>18</v>
      </c>
      <c r="D427" s="1" t="s">
        <v>7</v>
      </c>
      <c r="E427" s="1" t="s">
        <v>87</v>
      </c>
      <c r="F427" s="1" t="s">
        <v>75</v>
      </c>
      <c r="G427" s="8">
        <v>200930</v>
      </c>
      <c r="H427" s="8">
        <v>110511.50000000001</v>
      </c>
      <c r="I427" s="9">
        <v>0.55000000000000004</v>
      </c>
      <c r="J427" s="1" t="s">
        <v>122</v>
      </c>
      <c r="K427" s="1">
        <v>3</v>
      </c>
      <c r="L427" s="1">
        <v>2020</v>
      </c>
      <c r="M427" s="1">
        <v>9</v>
      </c>
      <c r="N427" s="10">
        <v>1</v>
      </c>
    </row>
    <row r="428" spans="1:14" x14ac:dyDescent="0.25">
      <c r="A428" s="7">
        <v>43892</v>
      </c>
      <c r="B428" s="1" t="s">
        <v>16</v>
      </c>
      <c r="C428" s="1" t="s">
        <v>18</v>
      </c>
      <c r="D428" s="1" t="s">
        <v>17</v>
      </c>
      <c r="E428" s="1" t="s">
        <v>9</v>
      </c>
      <c r="F428" s="1" t="s">
        <v>75</v>
      </c>
      <c r="G428" s="8">
        <v>91628</v>
      </c>
      <c r="H428" s="8">
        <v>27488.399999999998</v>
      </c>
      <c r="I428" s="9">
        <v>0.3</v>
      </c>
      <c r="J428" s="1" t="s">
        <v>122</v>
      </c>
      <c r="K428" s="1">
        <v>3</v>
      </c>
      <c r="L428" s="1">
        <v>2020</v>
      </c>
      <c r="M428" s="1">
        <v>10</v>
      </c>
      <c r="N428" s="10">
        <v>1</v>
      </c>
    </row>
    <row r="429" spans="1:14" x14ac:dyDescent="0.25">
      <c r="A429" s="7">
        <v>43893</v>
      </c>
      <c r="B429" s="1" t="s">
        <v>35</v>
      </c>
      <c r="C429" s="1" t="s">
        <v>14</v>
      </c>
      <c r="D429" s="1" t="s">
        <v>17</v>
      </c>
      <c r="E429" s="1" t="s">
        <v>87</v>
      </c>
      <c r="F429" s="1" t="s">
        <v>71</v>
      </c>
      <c r="G429" s="8">
        <v>356819</v>
      </c>
      <c r="H429" s="8">
        <v>132023.03</v>
      </c>
      <c r="I429" s="9">
        <v>0.37</v>
      </c>
      <c r="J429" s="1" t="s">
        <v>122</v>
      </c>
      <c r="K429" s="1">
        <v>3</v>
      </c>
      <c r="L429" s="1">
        <v>2020</v>
      </c>
      <c r="M429" s="1">
        <v>10</v>
      </c>
      <c r="N429" s="10">
        <v>1</v>
      </c>
    </row>
    <row r="430" spans="1:14" x14ac:dyDescent="0.25">
      <c r="A430" s="7">
        <v>43894</v>
      </c>
      <c r="B430" s="1" t="s">
        <v>15</v>
      </c>
      <c r="C430" s="1" t="s">
        <v>14</v>
      </c>
      <c r="D430" s="1" t="s">
        <v>17</v>
      </c>
      <c r="E430" s="1" t="s">
        <v>87</v>
      </c>
      <c r="F430" s="1" t="s">
        <v>74</v>
      </c>
      <c r="G430" s="8">
        <v>349167</v>
      </c>
      <c r="H430" s="8">
        <v>132683.46</v>
      </c>
      <c r="I430" s="9">
        <v>0.38</v>
      </c>
      <c r="J430" s="1" t="s">
        <v>122</v>
      </c>
      <c r="K430" s="1">
        <v>3</v>
      </c>
      <c r="L430" s="1">
        <v>2020</v>
      </c>
      <c r="M430" s="1">
        <v>10</v>
      </c>
      <c r="N430" s="10">
        <v>1</v>
      </c>
    </row>
    <row r="431" spans="1:14" x14ac:dyDescent="0.25">
      <c r="A431" s="7">
        <v>43895</v>
      </c>
      <c r="B431" s="1" t="s">
        <v>57</v>
      </c>
      <c r="C431" s="1" t="s">
        <v>18</v>
      </c>
      <c r="D431" s="1" t="s">
        <v>7</v>
      </c>
      <c r="E431" s="1" t="s">
        <v>87</v>
      </c>
      <c r="F431" s="1" t="s">
        <v>67</v>
      </c>
      <c r="G431" s="8">
        <v>235194</v>
      </c>
      <c r="H431" s="8">
        <v>117597</v>
      </c>
      <c r="I431" s="9">
        <v>0.5</v>
      </c>
      <c r="J431" s="1" t="s">
        <v>122</v>
      </c>
      <c r="K431" s="1">
        <v>3</v>
      </c>
      <c r="L431" s="1">
        <v>2020</v>
      </c>
      <c r="M431" s="1">
        <v>10</v>
      </c>
      <c r="N431" s="10">
        <v>1</v>
      </c>
    </row>
    <row r="432" spans="1:14" x14ac:dyDescent="0.25">
      <c r="A432" s="7">
        <v>43896</v>
      </c>
      <c r="B432" s="1" t="s">
        <v>20</v>
      </c>
      <c r="C432" s="1" t="s">
        <v>8</v>
      </c>
      <c r="D432" s="1" t="s">
        <v>7</v>
      </c>
      <c r="E432" s="1" t="s">
        <v>87</v>
      </c>
      <c r="F432" s="1" t="s">
        <v>72</v>
      </c>
      <c r="G432" s="8">
        <v>553830</v>
      </c>
      <c r="H432" s="8">
        <v>215993.7</v>
      </c>
      <c r="I432" s="9">
        <v>0.39</v>
      </c>
      <c r="J432" s="1" t="s">
        <v>122</v>
      </c>
      <c r="K432" s="1">
        <v>3</v>
      </c>
      <c r="L432" s="1">
        <v>2020</v>
      </c>
      <c r="M432" s="1">
        <v>10</v>
      </c>
      <c r="N432" s="10">
        <v>1</v>
      </c>
    </row>
    <row r="433" spans="1:14" x14ac:dyDescent="0.25">
      <c r="A433" s="7">
        <v>43897</v>
      </c>
      <c r="B433" s="1" t="s">
        <v>58</v>
      </c>
      <c r="C433" s="1" t="s">
        <v>8</v>
      </c>
      <c r="D433" s="1" t="s">
        <v>11</v>
      </c>
      <c r="E433" s="1" t="s">
        <v>87</v>
      </c>
      <c r="F433" s="1" t="s">
        <v>74</v>
      </c>
      <c r="G433" s="8">
        <v>880933</v>
      </c>
      <c r="H433" s="8">
        <v>202614.59</v>
      </c>
      <c r="I433" s="9">
        <v>0.23</v>
      </c>
      <c r="J433" s="1" t="s">
        <v>122</v>
      </c>
      <c r="K433" s="1">
        <v>3</v>
      </c>
      <c r="L433" s="1">
        <v>2020</v>
      </c>
      <c r="M433" s="1">
        <v>10</v>
      </c>
      <c r="N433" s="10">
        <v>1</v>
      </c>
    </row>
    <row r="434" spans="1:14" x14ac:dyDescent="0.25">
      <c r="A434" s="7">
        <v>43898</v>
      </c>
      <c r="B434" s="1" t="s">
        <v>38</v>
      </c>
      <c r="C434" s="1" t="s">
        <v>18</v>
      </c>
      <c r="D434" s="1" t="s">
        <v>7</v>
      </c>
      <c r="E434" s="1" t="s">
        <v>87</v>
      </c>
      <c r="F434" s="1" t="s">
        <v>80</v>
      </c>
      <c r="G434" s="8">
        <v>117608</v>
      </c>
      <c r="H434" s="8">
        <v>76445.2</v>
      </c>
      <c r="I434" s="9">
        <v>0.65</v>
      </c>
      <c r="J434" s="1" t="s">
        <v>122</v>
      </c>
      <c r="K434" s="1">
        <v>3</v>
      </c>
      <c r="L434" s="1">
        <v>2020</v>
      </c>
      <c r="M434" s="1">
        <v>10</v>
      </c>
      <c r="N434" s="10">
        <v>1</v>
      </c>
    </row>
    <row r="435" spans="1:14" x14ac:dyDescent="0.25">
      <c r="A435" s="7">
        <v>43899</v>
      </c>
      <c r="B435" s="1" t="s">
        <v>49</v>
      </c>
      <c r="C435" s="1" t="s">
        <v>8</v>
      </c>
      <c r="D435" s="1" t="s">
        <v>7</v>
      </c>
      <c r="E435" s="1" t="s">
        <v>9</v>
      </c>
      <c r="F435" s="1" t="s">
        <v>66</v>
      </c>
      <c r="G435" s="8">
        <v>1616308</v>
      </c>
      <c r="H435" s="8">
        <v>953621.72</v>
      </c>
      <c r="I435" s="9">
        <v>0.59</v>
      </c>
      <c r="J435" s="1" t="s">
        <v>122</v>
      </c>
      <c r="K435" s="1">
        <v>3</v>
      </c>
      <c r="L435" s="1">
        <v>2020</v>
      </c>
      <c r="M435" s="1">
        <v>11</v>
      </c>
      <c r="N435" s="10">
        <v>1</v>
      </c>
    </row>
    <row r="436" spans="1:14" x14ac:dyDescent="0.25">
      <c r="A436" s="7">
        <v>43900</v>
      </c>
      <c r="B436" s="1" t="s">
        <v>53</v>
      </c>
      <c r="C436" s="1" t="s">
        <v>14</v>
      </c>
      <c r="D436" s="1" t="s">
        <v>7</v>
      </c>
      <c r="E436" s="1" t="s">
        <v>87</v>
      </c>
      <c r="F436" s="1" t="s">
        <v>67</v>
      </c>
      <c r="G436" s="8">
        <v>417588</v>
      </c>
      <c r="H436" s="8">
        <v>258904.56</v>
      </c>
      <c r="I436" s="9">
        <v>0.62</v>
      </c>
      <c r="J436" s="1" t="s">
        <v>122</v>
      </c>
      <c r="K436" s="1">
        <v>3</v>
      </c>
      <c r="L436" s="1">
        <v>2020</v>
      </c>
      <c r="M436" s="1">
        <v>11</v>
      </c>
      <c r="N436" s="10">
        <v>1</v>
      </c>
    </row>
    <row r="437" spans="1:14" x14ac:dyDescent="0.25">
      <c r="A437" s="7">
        <v>43901</v>
      </c>
      <c r="B437" s="1" t="s">
        <v>38</v>
      </c>
      <c r="C437" s="1" t="s">
        <v>18</v>
      </c>
      <c r="D437" s="1" t="s">
        <v>7</v>
      </c>
      <c r="E437" s="1" t="s">
        <v>88</v>
      </c>
      <c r="F437" s="1" t="s">
        <v>80</v>
      </c>
      <c r="G437" s="8">
        <v>110618</v>
      </c>
      <c r="H437" s="8">
        <v>63052.259999999995</v>
      </c>
      <c r="I437" s="9">
        <v>0.56999999999999995</v>
      </c>
      <c r="J437" s="1" t="s">
        <v>122</v>
      </c>
      <c r="K437" s="1">
        <v>3</v>
      </c>
      <c r="L437" s="1">
        <v>2020</v>
      </c>
      <c r="M437" s="1">
        <v>11</v>
      </c>
      <c r="N437" s="10">
        <v>1</v>
      </c>
    </row>
    <row r="438" spans="1:14" x14ac:dyDescent="0.25">
      <c r="A438" s="7">
        <v>43902</v>
      </c>
      <c r="B438" s="1" t="s">
        <v>55</v>
      </c>
      <c r="C438" s="1" t="s">
        <v>14</v>
      </c>
      <c r="D438" s="1" t="s">
        <v>17</v>
      </c>
      <c r="E438" s="1" t="s">
        <v>87</v>
      </c>
      <c r="F438" s="1" t="s">
        <v>69</v>
      </c>
      <c r="G438" s="8">
        <v>259889</v>
      </c>
      <c r="H438" s="8">
        <v>96158.93</v>
      </c>
      <c r="I438" s="9">
        <v>0.37</v>
      </c>
      <c r="J438" s="1" t="s">
        <v>122</v>
      </c>
      <c r="K438" s="1">
        <v>3</v>
      </c>
      <c r="L438" s="1">
        <v>2020</v>
      </c>
      <c r="M438" s="1">
        <v>11</v>
      </c>
      <c r="N438" s="10">
        <v>1</v>
      </c>
    </row>
    <row r="439" spans="1:14" x14ac:dyDescent="0.25">
      <c r="A439" s="7">
        <v>43903</v>
      </c>
      <c r="B439" s="1" t="s">
        <v>27</v>
      </c>
      <c r="C439" s="1" t="s">
        <v>8</v>
      </c>
      <c r="D439" s="1" t="s">
        <v>7</v>
      </c>
      <c r="E439" s="1" t="s">
        <v>87</v>
      </c>
      <c r="F439" s="1" t="s">
        <v>76</v>
      </c>
      <c r="G439" s="8">
        <v>601533</v>
      </c>
      <c r="H439" s="8">
        <v>324827.82</v>
      </c>
      <c r="I439" s="9">
        <v>0.54</v>
      </c>
      <c r="J439" s="1" t="s">
        <v>122</v>
      </c>
      <c r="K439" s="1">
        <v>3</v>
      </c>
      <c r="L439" s="1">
        <v>2020</v>
      </c>
      <c r="M439" s="1">
        <v>11</v>
      </c>
      <c r="N439" s="10">
        <v>1</v>
      </c>
    </row>
    <row r="440" spans="1:14" x14ac:dyDescent="0.25">
      <c r="A440" s="7">
        <v>43904</v>
      </c>
      <c r="B440" s="1" t="s">
        <v>12</v>
      </c>
      <c r="C440" s="1" t="s">
        <v>8</v>
      </c>
      <c r="D440" s="1" t="s">
        <v>7</v>
      </c>
      <c r="E440" s="1" t="s">
        <v>87</v>
      </c>
      <c r="F440" s="1" t="s">
        <v>77</v>
      </c>
      <c r="G440" s="8">
        <v>654057</v>
      </c>
      <c r="H440" s="8">
        <v>255082.23</v>
      </c>
      <c r="I440" s="9">
        <v>0.39</v>
      </c>
      <c r="J440" s="1" t="s">
        <v>122</v>
      </c>
      <c r="K440" s="1">
        <v>3</v>
      </c>
      <c r="L440" s="1">
        <v>2020</v>
      </c>
      <c r="M440" s="1">
        <v>11</v>
      </c>
      <c r="N440" s="10">
        <v>1</v>
      </c>
    </row>
    <row r="441" spans="1:14" x14ac:dyDescent="0.25">
      <c r="A441" s="7">
        <v>43905</v>
      </c>
      <c r="B441" s="1" t="s">
        <v>23</v>
      </c>
      <c r="C441" s="1" t="s">
        <v>8</v>
      </c>
      <c r="D441" s="1" t="s">
        <v>17</v>
      </c>
      <c r="E441" s="1" t="s">
        <v>87</v>
      </c>
      <c r="F441" s="1" t="s">
        <v>75</v>
      </c>
      <c r="G441" s="8">
        <v>1642795</v>
      </c>
      <c r="H441" s="8">
        <v>410698.75</v>
      </c>
      <c r="I441" s="9">
        <v>0.25</v>
      </c>
      <c r="J441" s="1" t="s">
        <v>122</v>
      </c>
      <c r="K441" s="1">
        <v>3</v>
      </c>
      <c r="L441" s="1">
        <v>2020</v>
      </c>
      <c r="M441" s="1">
        <v>11</v>
      </c>
      <c r="N441" s="10">
        <v>1</v>
      </c>
    </row>
    <row r="442" spans="1:14" x14ac:dyDescent="0.25">
      <c r="A442" s="7">
        <v>43906</v>
      </c>
      <c r="B442" s="1" t="s">
        <v>20</v>
      </c>
      <c r="C442" s="1" t="s">
        <v>8</v>
      </c>
      <c r="D442" s="1" t="s">
        <v>7</v>
      </c>
      <c r="E442" s="1" t="s">
        <v>87</v>
      </c>
      <c r="F442" s="1" t="s">
        <v>72</v>
      </c>
      <c r="G442" s="8">
        <v>623981</v>
      </c>
      <c r="H442" s="8">
        <v>230872.97</v>
      </c>
      <c r="I442" s="9">
        <v>0.37</v>
      </c>
      <c r="J442" s="1" t="s">
        <v>122</v>
      </c>
      <c r="K442" s="1">
        <v>3</v>
      </c>
      <c r="L442" s="1">
        <v>2020</v>
      </c>
      <c r="M442" s="1">
        <v>12</v>
      </c>
      <c r="N442" s="10">
        <v>1</v>
      </c>
    </row>
    <row r="443" spans="1:14" x14ac:dyDescent="0.25">
      <c r="A443" s="7">
        <v>43907</v>
      </c>
      <c r="B443" s="1" t="s">
        <v>47</v>
      </c>
      <c r="C443" s="1" t="s">
        <v>14</v>
      </c>
      <c r="D443" s="1" t="s">
        <v>17</v>
      </c>
      <c r="E443" s="1" t="s">
        <v>9</v>
      </c>
      <c r="F443" s="1" t="s">
        <v>81</v>
      </c>
      <c r="G443" s="8">
        <v>432965</v>
      </c>
      <c r="H443" s="8">
        <v>151537.75</v>
      </c>
      <c r="I443" s="9">
        <v>0.35</v>
      </c>
      <c r="J443" s="1" t="s">
        <v>122</v>
      </c>
      <c r="K443" s="1">
        <v>3</v>
      </c>
      <c r="L443" s="1">
        <v>2020</v>
      </c>
      <c r="M443" s="1">
        <v>12</v>
      </c>
      <c r="N443" s="10">
        <v>1</v>
      </c>
    </row>
    <row r="444" spans="1:14" x14ac:dyDescent="0.25">
      <c r="A444" s="7">
        <v>43908</v>
      </c>
      <c r="B444" s="1" t="s">
        <v>61</v>
      </c>
      <c r="C444" s="1" t="s">
        <v>8</v>
      </c>
      <c r="D444" s="1" t="s">
        <v>7</v>
      </c>
      <c r="E444" s="1" t="s">
        <v>87</v>
      </c>
      <c r="F444" s="1" t="s">
        <v>77</v>
      </c>
      <c r="G444" s="8">
        <v>1486732</v>
      </c>
      <c r="H444" s="8">
        <v>773100.64</v>
      </c>
      <c r="I444" s="9">
        <v>0.52</v>
      </c>
      <c r="J444" s="1" t="s">
        <v>122</v>
      </c>
      <c r="K444" s="1">
        <v>3</v>
      </c>
      <c r="L444" s="1">
        <v>2020</v>
      </c>
      <c r="M444" s="1">
        <v>12</v>
      </c>
      <c r="N444" s="10">
        <v>1</v>
      </c>
    </row>
    <row r="445" spans="1:14" x14ac:dyDescent="0.25">
      <c r="A445" s="7">
        <v>43909</v>
      </c>
      <c r="B445" s="1" t="s">
        <v>57</v>
      </c>
      <c r="C445" s="1" t="s">
        <v>18</v>
      </c>
      <c r="D445" s="1" t="s">
        <v>17</v>
      </c>
      <c r="E445" s="1" t="s">
        <v>87</v>
      </c>
      <c r="F445" s="1" t="s">
        <v>67</v>
      </c>
      <c r="G445" s="8">
        <v>163338</v>
      </c>
      <c r="H445" s="8">
        <v>53901.54</v>
      </c>
      <c r="I445" s="9">
        <v>0.33</v>
      </c>
      <c r="J445" s="1" t="s">
        <v>122</v>
      </c>
      <c r="K445" s="1">
        <v>3</v>
      </c>
      <c r="L445" s="1">
        <v>2020</v>
      </c>
      <c r="M445" s="1">
        <v>12</v>
      </c>
      <c r="N445" s="10">
        <v>1</v>
      </c>
    </row>
    <row r="446" spans="1:14" x14ac:dyDescent="0.25">
      <c r="A446" s="7">
        <v>43910</v>
      </c>
      <c r="B446" s="1" t="s">
        <v>59</v>
      </c>
      <c r="C446" s="1" t="s">
        <v>18</v>
      </c>
      <c r="D446" s="1" t="s">
        <v>7</v>
      </c>
      <c r="E446" s="1" t="s">
        <v>87</v>
      </c>
      <c r="F446" s="1" t="s">
        <v>75</v>
      </c>
      <c r="G446" s="8">
        <v>235627</v>
      </c>
      <c r="H446" s="8">
        <v>82469.45</v>
      </c>
      <c r="I446" s="9">
        <v>0.35</v>
      </c>
      <c r="J446" s="1" t="s">
        <v>122</v>
      </c>
      <c r="K446" s="1">
        <v>3</v>
      </c>
      <c r="L446" s="1">
        <v>2020</v>
      </c>
      <c r="M446" s="1">
        <v>12</v>
      </c>
      <c r="N446" s="10">
        <v>1</v>
      </c>
    </row>
    <row r="447" spans="1:14" x14ac:dyDescent="0.25">
      <c r="A447" s="7">
        <v>43911</v>
      </c>
      <c r="B447" s="1" t="s">
        <v>13</v>
      </c>
      <c r="C447" s="1" t="s">
        <v>14</v>
      </c>
      <c r="D447" s="1" t="s">
        <v>7</v>
      </c>
      <c r="E447" s="1" t="s">
        <v>87</v>
      </c>
      <c r="F447" s="1" t="s">
        <v>73</v>
      </c>
      <c r="G447" s="8">
        <v>272249</v>
      </c>
      <c r="H447" s="8">
        <v>100732.13</v>
      </c>
      <c r="I447" s="9">
        <v>0.37</v>
      </c>
      <c r="J447" s="1" t="s">
        <v>122</v>
      </c>
      <c r="K447" s="1">
        <v>3</v>
      </c>
      <c r="L447" s="1">
        <v>2020</v>
      </c>
      <c r="M447" s="1">
        <v>12</v>
      </c>
      <c r="N447" s="10">
        <v>1</v>
      </c>
    </row>
    <row r="448" spans="1:14" x14ac:dyDescent="0.25">
      <c r="A448" s="7">
        <v>43912</v>
      </c>
      <c r="B448" s="1" t="s">
        <v>45</v>
      </c>
      <c r="C448" s="1" t="s">
        <v>18</v>
      </c>
      <c r="D448" s="1" t="s">
        <v>7</v>
      </c>
      <c r="E448" s="1" t="s">
        <v>87</v>
      </c>
      <c r="F448" s="1" t="s">
        <v>79</v>
      </c>
      <c r="G448" s="8">
        <v>229264</v>
      </c>
      <c r="H448" s="8">
        <v>132973.12</v>
      </c>
      <c r="I448" s="9">
        <v>0.57999999999999996</v>
      </c>
      <c r="J448" s="1" t="s">
        <v>122</v>
      </c>
      <c r="K448" s="1">
        <v>3</v>
      </c>
      <c r="L448" s="1">
        <v>2020</v>
      </c>
      <c r="M448" s="1">
        <v>12</v>
      </c>
      <c r="N448" s="10">
        <v>1</v>
      </c>
    </row>
    <row r="449" spans="1:14" x14ac:dyDescent="0.25">
      <c r="A449" s="7">
        <v>43913</v>
      </c>
      <c r="B449" s="1" t="s">
        <v>26</v>
      </c>
      <c r="C449" s="1" t="s">
        <v>8</v>
      </c>
      <c r="D449" s="1" t="s">
        <v>17</v>
      </c>
      <c r="E449" s="1" t="s">
        <v>87</v>
      </c>
      <c r="F449" s="1" t="s">
        <v>75</v>
      </c>
      <c r="G449" s="8">
        <v>818894</v>
      </c>
      <c r="H449" s="8">
        <v>180156.68</v>
      </c>
      <c r="I449" s="9">
        <v>0.22</v>
      </c>
      <c r="J449" s="1" t="s">
        <v>122</v>
      </c>
      <c r="K449" s="1">
        <v>3</v>
      </c>
      <c r="L449" s="1">
        <v>2020</v>
      </c>
      <c r="M449" s="1">
        <v>13</v>
      </c>
      <c r="N449" s="10">
        <v>1</v>
      </c>
    </row>
    <row r="450" spans="1:14" x14ac:dyDescent="0.25">
      <c r="A450" s="7">
        <v>43914</v>
      </c>
      <c r="B450" s="1" t="s">
        <v>30</v>
      </c>
      <c r="C450" s="1" t="s">
        <v>14</v>
      </c>
      <c r="D450" s="1" t="s">
        <v>7</v>
      </c>
      <c r="E450" s="1" t="s">
        <v>87</v>
      </c>
      <c r="F450" s="1" t="s">
        <v>77</v>
      </c>
      <c r="G450" s="8">
        <v>440021</v>
      </c>
      <c r="H450" s="8">
        <v>184808.82</v>
      </c>
      <c r="I450" s="9">
        <v>0.42</v>
      </c>
      <c r="J450" s="1" t="s">
        <v>122</v>
      </c>
      <c r="K450" s="1">
        <v>3</v>
      </c>
      <c r="L450" s="1">
        <v>2020</v>
      </c>
      <c r="M450" s="1">
        <v>13</v>
      </c>
      <c r="N450" s="10">
        <v>1</v>
      </c>
    </row>
    <row r="451" spans="1:14" x14ac:dyDescent="0.25">
      <c r="A451" s="7">
        <v>43915</v>
      </c>
      <c r="B451" s="1" t="s">
        <v>44</v>
      </c>
      <c r="C451" s="1" t="s">
        <v>8</v>
      </c>
      <c r="D451" s="1" t="s">
        <v>17</v>
      </c>
      <c r="E451" s="1" t="s">
        <v>87</v>
      </c>
      <c r="F451" s="1" t="s">
        <v>78</v>
      </c>
      <c r="G451" s="8">
        <v>1097861</v>
      </c>
      <c r="H451" s="8">
        <v>395229.95999999996</v>
      </c>
      <c r="I451" s="9">
        <v>0.36</v>
      </c>
      <c r="J451" s="1" t="s">
        <v>122</v>
      </c>
      <c r="K451" s="1">
        <v>3</v>
      </c>
      <c r="L451" s="1">
        <v>2020</v>
      </c>
      <c r="M451" s="1">
        <v>13</v>
      </c>
      <c r="N451" s="10">
        <v>1</v>
      </c>
    </row>
    <row r="452" spans="1:14" x14ac:dyDescent="0.25">
      <c r="A452" s="7">
        <v>43916</v>
      </c>
      <c r="B452" s="1" t="s">
        <v>33</v>
      </c>
      <c r="C452" s="1" t="s">
        <v>8</v>
      </c>
      <c r="D452" s="1" t="s">
        <v>17</v>
      </c>
      <c r="E452" s="1" t="s">
        <v>87</v>
      </c>
      <c r="F452" s="1" t="s">
        <v>80</v>
      </c>
      <c r="G452" s="8">
        <v>901140</v>
      </c>
      <c r="H452" s="8">
        <v>207262.2</v>
      </c>
      <c r="I452" s="9">
        <v>0.23</v>
      </c>
      <c r="J452" s="1" t="s">
        <v>122</v>
      </c>
      <c r="K452" s="1">
        <v>3</v>
      </c>
      <c r="L452" s="1">
        <v>2020</v>
      </c>
      <c r="M452" s="1">
        <v>13</v>
      </c>
      <c r="N452" s="10">
        <v>1</v>
      </c>
    </row>
    <row r="453" spans="1:14" x14ac:dyDescent="0.25">
      <c r="A453" s="7">
        <v>43917</v>
      </c>
      <c r="B453" s="1" t="s">
        <v>25</v>
      </c>
      <c r="C453" s="1" t="s">
        <v>8</v>
      </c>
      <c r="D453" s="1" t="s">
        <v>17</v>
      </c>
      <c r="E453" s="1" t="s">
        <v>88</v>
      </c>
      <c r="F453" s="1" t="s">
        <v>74</v>
      </c>
      <c r="G453" s="8">
        <v>1428077</v>
      </c>
      <c r="H453" s="8">
        <v>428423.1</v>
      </c>
      <c r="I453" s="9">
        <v>0.3</v>
      </c>
      <c r="J453" s="1" t="s">
        <v>122</v>
      </c>
      <c r="K453" s="1">
        <v>3</v>
      </c>
      <c r="L453" s="1">
        <v>2020</v>
      </c>
      <c r="M453" s="1">
        <v>13</v>
      </c>
      <c r="N453" s="10">
        <v>1</v>
      </c>
    </row>
    <row r="454" spans="1:14" x14ac:dyDescent="0.25">
      <c r="A454" s="7">
        <v>43918</v>
      </c>
      <c r="B454" s="1" t="s">
        <v>38</v>
      </c>
      <c r="C454" s="1" t="s">
        <v>18</v>
      </c>
      <c r="D454" s="1" t="s">
        <v>7</v>
      </c>
      <c r="E454" s="1" t="s">
        <v>87</v>
      </c>
      <c r="F454" s="1" t="s">
        <v>80</v>
      </c>
      <c r="G454" s="8">
        <v>168413</v>
      </c>
      <c r="H454" s="8">
        <v>75785.850000000006</v>
      </c>
      <c r="I454" s="9">
        <v>0.45</v>
      </c>
      <c r="J454" s="1" t="s">
        <v>122</v>
      </c>
      <c r="K454" s="1">
        <v>3</v>
      </c>
      <c r="L454" s="1">
        <v>2020</v>
      </c>
      <c r="M454" s="1">
        <v>13</v>
      </c>
      <c r="N454" s="10">
        <v>1</v>
      </c>
    </row>
    <row r="455" spans="1:14" x14ac:dyDescent="0.25">
      <c r="A455" s="7">
        <v>43919</v>
      </c>
      <c r="B455" s="1" t="s">
        <v>12</v>
      </c>
      <c r="C455" s="1" t="s">
        <v>8</v>
      </c>
      <c r="D455" s="1" t="s">
        <v>11</v>
      </c>
      <c r="E455" s="1" t="s">
        <v>9</v>
      </c>
      <c r="F455" s="1" t="s">
        <v>77</v>
      </c>
      <c r="G455" s="8">
        <v>748495</v>
      </c>
      <c r="H455" s="8">
        <v>164668.9</v>
      </c>
      <c r="I455" s="9">
        <v>0.22</v>
      </c>
      <c r="J455" s="1" t="s">
        <v>122</v>
      </c>
      <c r="K455" s="1">
        <v>3</v>
      </c>
      <c r="L455" s="1">
        <v>2020</v>
      </c>
      <c r="M455" s="1">
        <v>13</v>
      </c>
      <c r="N455" s="10">
        <v>1</v>
      </c>
    </row>
    <row r="456" spans="1:14" x14ac:dyDescent="0.25">
      <c r="A456" s="7">
        <v>43920</v>
      </c>
      <c r="B456" s="1" t="s">
        <v>61</v>
      </c>
      <c r="C456" s="1" t="s">
        <v>8</v>
      </c>
      <c r="D456" s="1" t="s">
        <v>7</v>
      </c>
      <c r="E456" s="1" t="s">
        <v>87</v>
      </c>
      <c r="F456" s="1" t="s">
        <v>77</v>
      </c>
      <c r="G456" s="8">
        <v>1664218</v>
      </c>
      <c r="H456" s="8">
        <v>981888.62</v>
      </c>
      <c r="I456" s="9">
        <v>0.59</v>
      </c>
      <c r="J456" s="1" t="s">
        <v>122</v>
      </c>
      <c r="K456" s="1">
        <v>3</v>
      </c>
      <c r="L456" s="1">
        <v>2020</v>
      </c>
      <c r="M456" s="1">
        <v>14</v>
      </c>
      <c r="N456" s="10">
        <v>1</v>
      </c>
    </row>
    <row r="457" spans="1:14" x14ac:dyDescent="0.25">
      <c r="A457" s="7">
        <v>43921</v>
      </c>
      <c r="B457" s="1" t="s">
        <v>50</v>
      </c>
      <c r="C457" s="1" t="s">
        <v>18</v>
      </c>
      <c r="D457" s="1" t="s">
        <v>7</v>
      </c>
      <c r="E457" s="1" t="s">
        <v>87</v>
      </c>
      <c r="F457" s="1" t="s">
        <v>67</v>
      </c>
      <c r="G457" s="8">
        <v>206667</v>
      </c>
      <c r="H457" s="8">
        <v>74400.12</v>
      </c>
      <c r="I457" s="9">
        <v>0.36</v>
      </c>
      <c r="J457" s="1" t="s">
        <v>122</v>
      </c>
      <c r="K457" s="1">
        <v>3</v>
      </c>
      <c r="L457" s="1">
        <v>2020</v>
      </c>
      <c r="M457" s="1">
        <v>14</v>
      </c>
      <c r="N457" s="10">
        <v>1</v>
      </c>
    </row>
    <row r="458" spans="1:14" x14ac:dyDescent="0.25">
      <c r="A458" s="7">
        <v>43922</v>
      </c>
      <c r="B458" s="1" t="s">
        <v>25</v>
      </c>
      <c r="C458" s="1" t="s">
        <v>8</v>
      </c>
      <c r="D458" s="1" t="s">
        <v>17</v>
      </c>
      <c r="E458" s="1" t="s">
        <v>87</v>
      </c>
      <c r="F458" s="1" t="s">
        <v>74</v>
      </c>
      <c r="G458" s="8">
        <v>882779</v>
      </c>
      <c r="H458" s="8">
        <v>229522.54</v>
      </c>
      <c r="I458" s="9">
        <v>0.26</v>
      </c>
      <c r="J458" s="1" t="s">
        <v>123</v>
      </c>
      <c r="K458" s="1">
        <v>4</v>
      </c>
      <c r="L458" s="1">
        <v>2020</v>
      </c>
      <c r="M458" s="1">
        <v>14</v>
      </c>
      <c r="N458" s="10">
        <v>2</v>
      </c>
    </row>
    <row r="459" spans="1:14" x14ac:dyDescent="0.25">
      <c r="A459" s="7">
        <v>43923</v>
      </c>
      <c r="B459" s="1" t="s">
        <v>32</v>
      </c>
      <c r="C459" s="1" t="s">
        <v>8</v>
      </c>
      <c r="D459" s="1" t="s">
        <v>7</v>
      </c>
      <c r="E459" s="1" t="s">
        <v>9</v>
      </c>
      <c r="F459" s="1" t="s">
        <v>71</v>
      </c>
      <c r="G459" s="8">
        <v>527081</v>
      </c>
      <c r="H459" s="8">
        <v>274082.12</v>
      </c>
      <c r="I459" s="9">
        <v>0.52</v>
      </c>
      <c r="J459" s="1" t="s">
        <v>123</v>
      </c>
      <c r="K459" s="1">
        <v>4</v>
      </c>
      <c r="L459" s="1">
        <v>2020</v>
      </c>
      <c r="M459" s="1">
        <v>14</v>
      </c>
      <c r="N459" s="10">
        <v>2</v>
      </c>
    </row>
    <row r="460" spans="1:14" x14ac:dyDescent="0.25">
      <c r="A460" s="7">
        <v>43924</v>
      </c>
      <c r="B460" s="1" t="s">
        <v>40</v>
      </c>
      <c r="C460" s="1" t="s">
        <v>8</v>
      </c>
      <c r="D460" s="1" t="s">
        <v>11</v>
      </c>
      <c r="E460" s="1" t="s">
        <v>87</v>
      </c>
      <c r="F460" s="1" t="s">
        <v>82</v>
      </c>
      <c r="G460" s="8">
        <v>1024278</v>
      </c>
      <c r="H460" s="8">
        <v>245826.72</v>
      </c>
      <c r="I460" s="9">
        <v>0.24</v>
      </c>
      <c r="J460" s="1" t="s">
        <v>123</v>
      </c>
      <c r="K460" s="1">
        <v>4</v>
      </c>
      <c r="L460" s="1">
        <v>2020</v>
      </c>
      <c r="M460" s="1">
        <v>14</v>
      </c>
      <c r="N460" s="10">
        <v>2</v>
      </c>
    </row>
    <row r="461" spans="1:14" x14ac:dyDescent="0.25">
      <c r="A461" s="7">
        <v>43925</v>
      </c>
      <c r="B461" s="1" t="s">
        <v>57</v>
      </c>
      <c r="C461" s="1" t="s">
        <v>18</v>
      </c>
      <c r="D461" s="1" t="s">
        <v>17</v>
      </c>
      <c r="E461" s="1" t="s">
        <v>87</v>
      </c>
      <c r="F461" s="1" t="s">
        <v>67</v>
      </c>
      <c r="G461" s="8">
        <v>227305</v>
      </c>
      <c r="H461" s="8">
        <v>75010.650000000009</v>
      </c>
      <c r="I461" s="9">
        <v>0.33</v>
      </c>
      <c r="J461" s="1" t="s">
        <v>123</v>
      </c>
      <c r="K461" s="1">
        <v>4</v>
      </c>
      <c r="L461" s="1">
        <v>2020</v>
      </c>
      <c r="M461" s="1">
        <v>14</v>
      </c>
      <c r="N461" s="10">
        <v>2</v>
      </c>
    </row>
    <row r="462" spans="1:14" x14ac:dyDescent="0.25">
      <c r="A462" s="7">
        <v>43926</v>
      </c>
      <c r="B462" s="1" t="s">
        <v>24</v>
      </c>
      <c r="C462" s="1" t="s">
        <v>14</v>
      </c>
      <c r="D462" s="1" t="s">
        <v>17</v>
      </c>
      <c r="E462" s="1" t="s">
        <v>87</v>
      </c>
      <c r="F462" s="1" t="s">
        <v>81</v>
      </c>
      <c r="G462" s="8">
        <v>337433</v>
      </c>
      <c r="H462" s="8">
        <v>107978.56</v>
      </c>
      <c r="I462" s="9">
        <v>0.32</v>
      </c>
      <c r="J462" s="1" t="s">
        <v>123</v>
      </c>
      <c r="K462" s="1">
        <v>4</v>
      </c>
      <c r="L462" s="1">
        <v>2020</v>
      </c>
      <c r="M462" s="1">
        <v>14</v>
      </c>
      <c r="N462" s="10">
        <v>2</v>
      </c>
    </row>
    <row r="463" spans="1:14" x14ac:dyDescent="0.25">
      <c r="A463" s="7">
        <v>43927</v>
      </c>
      <c r="B463" s="1" t="s">
        <v>23</v>
      </c>
      <c r="C463" s="1" t="s">
        <v>8</v>
      </c>
      <c r="D463" s="1" t="s">
        <v>7</v>
      </c>
      <c r="E463" s="1" t="s">
        <v>87</v>
      </c>
      <c r="F463" s="1" t="s">
        <v>75</v>
      </c>
      <c r="G463" s="8">
        <v>1091640</v>
      </c>
      <c r="H463" s="8">
        <v>644067.6</v>
      </c>
      <c r="I463" s="9">
        <v>0.59</v>
      </c>
      <c r="J463" s="1" t="s">
        <v>123</v>
      </c>
      <c r="K463" s="1">
        <v>4</v>
      </c>
      <c r="L463" s="1">
        <v>2020</v>
      </c>
      <c r="M463" s="1">
        <v>15</v>
      </c>
      <c r="N463" s="10">
        <v>2</v>
      </c>
    </row>
    <row r="464" spans="1:14" x14ac:dyDescent="0.25">
      <c r="A464" s="7">
        <v>43928</v>
      </c>
      <c r="B464" s="1" t="s">
        <v>16</v>
      </c>
      <c r="C464" s="1" t="s">
        <v>18</v>
      </c>
      <c r="D464" s="1" t="s">
        <v>17</v>
      </c>
      <c r="E464" s="1" t="s">
        <v>87</v>
      </c>
      <c r="F464" s="1" t="s">
        <v>75</v>
      </c>
      <c r="G464" s="8">
        <v>131705</v>
      </c>
      <c r="H464" s="8">
        <v>34243.300000000003</v>
      </c>
      <c r="I464" s="9">
        <v>0.26</v>
      </c>
      <c r="J464" s="1" t="s">
        <v>123</v>
      </c>
      <c r="K464" s="1">
        <v>4</v>
      </c>
      <c r="L464" s="1">
        <v>2020</v>
      </c>
      <c r="M464" s="1">
        <v>15</v>
      </c>
      <c r="N464" s="10">
        <v>2</v>
      </c>
    </row>
    <row r="465" spans="1:14" x14ac:dyDescent="0.25">
      <c r="A465" s="7">
        <v>43929</v>
      </c>
      <c r="B465" s="1" t="s">
        <v>31</v>
      </c>
      <c r="C465" s="1" t="s">
        <v>18</v>
      </c>
      <c r="D465" s="1" t="s">
        <v>11</v>
      </c>
      <c r="E465" s="1" t="s">
        <v>87</v>
      </c>
      <c r="F465" s="1" t="s">
        <v>72</v>
      </c>
      <c r="G465" s="8">
        <v>242765</v>
      </c>
      <c r="H465" s="8">
        <v>65546.55</v>
      </c>
      <c r="I465" s="9">
        <v>0.27</v>
      </c>
      <c r="J465" s="1" t="s">
        <v>123</v>
      </c>
      <c r="K465" s="1">
        <v>4</v>
      </c>
      <c r="L465" s="1">
        <v>2020</v>
      </c>
      <c r="M465" s="1">
        <v>15</v>
      </c>
      <c r="N465" s="10">
        <v>2</v>
      </c>
    </row>
    <row r="466" spans="1:14" x14ac:dyDescent="0.25">
      <c r="A466" s="7">
        <v>43930</v>
      </c>
      <c r="B466" s="1" t="s">
        <v>57</v>
      </c>
      <c r="C466" s="1" t="s">
        <v>18</v>
      </c>
      <c r="D466" s="1" t="s">
        <v>7</v>
      </c>
      <c r="E466" s="1" t="s">
        <v>87</v>
      </c>
      <c r="F466" s="1" t="s">
        <v>67</v>
      </c>
      <c r="G466" s="8">
        <v>214681</v>
      </c>
      <c r="H466" s="8">
        <v>118074.55</v>
      </c>
      <c r="I466" s="9">
        <v>0.55000000000000004</v>
      </c>
      <c r="J466" s="1" t="s">
        <v>123</v>
      </c>
      <c r="K466" s="1">
        <v>4</v>
      </c>
      <c r="L466" s="1">
        <v>2020</v>
      </c>
      <c r="M466" s="1">
        <v>15</v>
      </c>
      <c r="N466" s="10">
        <v>2</v>
      </c>
    </row>
    <row r="467" spans="1:14" x14ac:dyDescent="0.25">
      <c r="A467" s="7">
        <v>43931</v>
      </c>
      <c r="B467" s="1" t="s">
        <v>36</v>
      </c>
      <c r="C467" s="1" t="s">
        <v>14</v>
      </c>
      <c r="D467" s="1" t="s">
        <v>17</v>
      </c>
      <c r="E467" s="1" t="s">
        <v>87</v>
      </c>
      <c r="F467" s="1" t="s">
        <v>78</v>
      </c>
      <c r="G467" s="8">
        <v>380928</v>
      </c>
      <c r="H467" s="8">
        <v>144752.64000000001</v>
      </c>
      <c r="I467" s="9">
        <v>0.38</v>
      </c>
      <c r="J467" s="1" t="s">
        <v>123</v>
      </c>
      <c r="K467" s="1">
        <v>4</v>
      </c>
      <c r="L467" s="1">
        <v>2020</v>
      </c>
      <c r="M467" s="1">
        <v>15</v>
      </c>
      <c r="N467" s="10">
        <v>2</v>
      </c>
    </row>
    <row r="468" spans="1:14" x14ac:dyDescent="0.25">
      <c r="A468" s="7">
        <v>43932</v>
      </c>
      <c r="B468" s="1" t="s">
        <v>13</v>
      </c>
      <c r="C468" s="1" t="s">
        <v>14</v>
      </c>
      <c r="D468" s="1" t="s">
        <v>17</v>
      </c>
      <c r="E468" s="1" t="s">
        <v>87</v>
      </c>
      <c r="F468" s="1" t="s">
        <v>73</v>
      </c>
      <c r="G468" s="8">
        <v>426525</v>
      </c>
      <c r="H468" s="8">
        <v>93835.5</v>
      </c>
      <c r="I468" s="9">
        <v>0.22</v>
      </c>
      <c r="J468" s="1" t="s">
        <v>123</v>
      </c>
      <c r="K468" s="1">
        <v>4</v>
      </c>
      <c r="L468" s="1">
        <v>2020</v>
      </c>
      <c r="M468" s="1">
        <v>15</v>
      </c>
      <c r="N468" s="10">
        <v>2</v>
      </c>
    </row>
    <row r="469" spans="1:14" x14ac:dyDescent="0.25">
      <c r="A469" s="7">
        <v>43933</v>
      </c>
      <c r="B469" s="1" t="s">
        <v>40</v>
      </c>
      <c r="C469" s="1" t="s">
        <v>8</v>
      </c>
      <c r="D469" s="1" t="s">
        <v>7</v>
      </c>
      <c r="E469" s="1" t="s">
        <v>88</v>
      </c>
      <c r="F469" s="1" t="s">
        <v>82</v>
      </c>
      <c r="G469" s="8">
        <v>921481</v>
      </c>
      <c r="H469" s="8">
        <v>322518.34999999998</v>
      </c>
      <c r="I469" s="9">
        <v>0.35</v>
      </c>
      <c r="J469" s="1" t="s">
        <v>123</v>
      </c>
      <c r="K469" s="1">
        <v>4</v>
      </c>
      <c r="L469" s="1">
        <v>2020</v>
      </c>
      <c r="M469" s="1">
        <v>15</v>
      </c>
      <c r="N469" s="10">
        <v>2</v>
      </c>
    </row>
    <row r="470" spans="1:14" x14ac:dyDescent="0.25">
      <c r="A470" s="7">
        <v>43934</v>
      </c>
      <c r="B470" s="1" t="s">
        <v>44</v>
      </c>
      <c r="C470" s="1" t="s">
        <v>8</v>
      </c>
      <c r="D470" s="1" t="s">
        <v>17</v>
      </c>
      <c r="E470" s="1" t="s">
        <v>87</v>
      </c>
      <c r="F470" s="1" t="s">
        <v>78</v>
      </c>
      <c r="G470" s="8">
        <v>1497792</v>
      </c>
      <c r="H470" s="8">
        <v>314536.32000000001</v>
      </c>
      <c r="I470" s="9">
        <v>0.21</v>
      </c>
      <c r="J470" s="1" t="s">
        <v>123</v>
      </c>
      <c r="K470" s="1">
        <v>4</v>
      </c>
      <c r="L470" s="1">
        <v>2020</v>
      </c>
      <c r="M470" s="1">
        <v>16</v>
      </c>
      <c r="N470" s="10">
        <v>2</v>
      </c>
    </row>
    <row r="471" spans="1:14" x14ac:dyDescent="0.25">
      <c r="A471" s="7">
        <v>43935</v>
      </c>
      <c r="B471" s="1" t="s">
        <v>54</v>
      </c>
      <c r="C471" s="1" t="s">
        <v>18</v>
      </c>
      <c r="D471" s="1" t="s">
        <v>11</v>
      </c>
      <c r="E471" s="1" t="s">
        <v>9</v>
      </c>
      <c r="F471" s="1" t="s">
        <v>68</v>
      </c>
      <c r="G471" s="8">
        <v>117026</v>
      </c>
      <c r="H471" s="8">
        <v>24575.46</v>
      </c>
      <c r="I471" s="9">
        <v>0.21</v>
      </c>
      <c r="J471" s="1" t="s">
        <v>123</v>
      </c>
      <c r="K471" s="1">
        <v>4</v>
      </c>
      <c r="L471" s="1">
        <v>2020</v>
      </c>
      <c r="M471" s="1">
        <v>16</v>
      </c>
      <c r="N471" s="10">
        <v>2</v>
      </c>
    </row>
    <row r="472" spans="1:14" x14ac:dyDescent="0.25">
      <c r="A472" s="7">
        <v>43936</v>
      </c>
      <c r="B472" s="1" t="s">
        <v>57</v>
      </c>
      <c r="C472" s="1" t="s">
        <v>18</v>
      </c>
      <c r="D472" s="1" t="s">
        <v>7</v>
      </c>
      <c r="E472" s="1" t="s">
        <v>87</v>
      </c>
      <c r="F472" s="1" t="s">
        <v>67</v>
      </c>
      <c r="G472" s="8">
        <v>140009</v>
      </c>
      <c r="H472" s="8">
        <v>51803.33</v>
      </c>
      <c r="I472" s="9">
        <v>0.37</v>
      </c>
      <c r="J472" s="1" t="s">
        <v>123</v>
      </c>
      <c r="K472" s="1">
        <v>4</v>
      </c>
      <c r="L472" s="1">
        <v>2020</v>
      </c>
      <c r="M472" s="1">
        <v>16</v>
      </c>
      <c r="N472" s="10">
        <v>2</v>
      </c>
    </row>
    <row r="473" spans="1:14" x14ac:dyDescent="0.25">
      <c r="A473" s="7">
        <v>43937</v>
      </c>
      <c r="B473" s="1" t="s">
        <v>38</v>
      </c>
      <c r="C473" s="1" t="s">
        <v>18</v>
      </c>
      <c r="D473" s="1" t="s">
        <v>7</v>
      </c>
      <c r="E473" s="1" t="s">
        <v>87</v>
      </c>
      <c r="F473" s="1" t="s">
        <v>80</v>
      </c>
      <c r="G473" s="8">
        <v>192983</v>
      </c>
      <c r="H473" s="8">
        <v>69473.88</v>
      </c>
      <c r="I473" s="9">
        <v>0.36</v>
      </c>
      <c r="J473" s="1" t="s">
        <v>123</v>
      </c>
      <c r="K473" s="1">
        <v>4</v>
      </c>
      <c r="L473" s="1">
        <v>2020</v>
      </c>
      <c r="M473" s="1">
        <v>16</v>
      </c>
      <c r="N473" s="10">
        <v>2</v>
      </c>
    </row>
    <row r="474" spans="1:14" x14ac:dyDescent="0.25">
      <c r="A474" s="7">
        <v>43938</v>
      </c>
      <c r="B474" s="1" t="s">
        <v>12</v>
      </c>
      <c r="C474" s="1" t="s">
        <v>8</v>
      </c>
      <c r="D474" s="1" t="s">
        <v>7</v>
      </c>
      <c r="E474" s="1" t="s">
        <v>87</v>
      </c>
      <c r="F474" s="1" t="s">
        <v>77</v>
      </c>
      <c r="G474" s="8">
        <v>1382351</v>
      </c>
      <c r="H474" s="8">
        <v>525293.38</v>
      </c>
      <c r="I474" s="9">
        <v>0.38</v>
      </c>
      <c r="J474" s="1" t="s">
        <v>123</v>
      </c>
      <c r="K474" s="1">
        <v>4</v>
      </c>
      <c r="L474" s="1">
        <v>2020</v>
      </c>
      <c r="M474" s="1">
        <v>16</v>
      </c>
      <c r="N474" s="10">
        <v>2</v>
      </c>
    </row>
    <row r="475" spans="1:14" x14ac:dyDescent="0.25">
      <c r="A475" s="7">
        <v>43939</v>
      </c>
      <c r="B475" s="1" t="s">
        <v>36</v>
      </c>
      <c r="C475" s="1" t="s">
        <v>14</v>
      </c>
      <c r="D475" s="1" t="s">
        <v>7</v>
      </c>
      <c r="E475" s="1" t="s">
        <v>9</v>
      </c>
      <c r="F475" s="1" t="s">
        <v>78</v>
      </c>
      <c r="G475" s="8">
        <v>391356</v>
      </c>
      <c r="H475" s="8">
        <v>180023.76</v>
      </c>
      <c r="I475" s="9">
        <v>0.46</v>
      </c>
      <c r="J475" s="1" t="s">
        <v>123</v>
      </c>
      <c r="K475" s="1">
        <v>4</v>
      </c>
      <c r="L475" s="1">
        <v>2020</v>
      </c>
      <c r="M475" s="1">
        <v>16</v>
      </c>
      <c r="N475" s="10">
        <v>2</v>
      </c>
    </row>
    <row r="476" spans="1:14" x14ac:dyDescent="0.25">
      <c r="A476" s="7">
        <v>43940</v>
      </c>
      <c r="B476" s="1" t="s">
        <v>62</v>
      </c>
      <c r="C476" s="1" t="s">
        <v>8</v>
      </c>
      <c r="D476" s="1" t="s">
        <v>7</v>
      </c>
      <c r="E476" s="1" t="s">
        <v>9</v>
      </c>
      <c r="F476" s="1" t="s">
        <v>78</v>
      </c>
      <c r="G476" s="8">
        <v>1321632</v>
      </c>
      <c r="H476" s="8">
        <v>568301.76</v>
      </c>
      <c r="I476" s="9">
        <v>0.43</v>
      </c>
      <c r="J476" s="1" t="s">
        <v>123</v>
      </c>
      <c r="K476" s="1">
        <v>4</v>
      </c>
      <c r="L476" s="1">
        <v>2020</v>
      </c>
      <c r="M476" s="1">
        <v>16</v>
      </c>
      <c r="N476" s="10">
        <v>2</v>
      </c>
    </row>
    <row r="477" spans="1:14" x14ac:dyDescent="0.25">
      <c r="A477" s="7">
        <v>43941</v>
      </c>
      <c r="B477" s="1" t="s">
        <v>19</v>
      </c>
      <c r="C477" s="1" t="s">
        <v>8</v>
      </c>
      <c r="D477" s="1" t="s">
        <v>7</v>
      </c>
      <c r="E477" s="1" t="s">
        <v>87</v>
      </c>
      <c r="F477" s="1" t="s">
        <v>76</v>
      </c>
      <c r="G477" s="8">
        <v>1125030</v>
      </c>
      <c r="H477" s="8">
        <v>630016.80000000005</v>
      </c>
      <c r="I477" s="9">
        <v>0.56000000000000005</v>
      </c>
      <c r="J477" s="1" t="s">
        <v>123</v>
      </c>
      <c r="K477" s="1">
        <v>4</v>
      </c>
      <c r="L477" s="1">
        <v>2020</v>
      </c>
      <c r="M477" s="1">
        <v>17</v>
      </c>
      <c r="N477" s="10">
        <v>2</v>
      </c>
    </row>
    <row r="478" spans="1:14" x14ac:dyDescent="0.25">
      <c r="A478" s="7">
        <v>43942</v>
      </c>
      <c r="B478" s="1" t="s">
        <v>55</v>
      </c>
      <c r="C478" s="1" t="s">
        <v>14</v>
      </c>
      <c r="D478" s="1" t="s">
        <v>11</v>
      </c>
      <c r="E478" s="1" t="s">
        <v>9</v>
      </c>
      <c r="F478" s="1" t="s">
        <v>69</v>
      </c>
      <c r="G478" s="8">
        <v>462838</v>
      </c>
      <c r="H478" s="8">
        <v>97195.98</v>
      </c>
      <c r="I478" s="9">
        <v>0.21</v>
      </c>
      <c r="J478" s="1" t="s">
        <v>123</v>
      </c>
      <c r="K478" s="1">
        <v>4</v>
      </c>
      <c r="L478" s="1">
        <v>2020</v>
      </c>
      <c r="M478" s="1">
        <v>17</v>
      </c>
      <c r="N478" s="10">
        <v>2</v>
      </c>
    </row>
    <row r="479" spans="1:14" x14ac:dyDescent="0.25">
      <c r="A479" s="7">
        <v>43943</v>
      </c>
      <c r="B479" s="1" t="s">
        <v>34</v>
      </c>
      <c r="C479" s="1" t="s">
        <v>14</v>
      </c>
      <c r="D479" s="1" t="s">
        <v>7</v>
      </c>
      <c r="E479" s="1" t="s">
        <v>87</v>
      </c>
      <c r="F479" s="1" t="s">
        <v>65</v>
      </c>
      <c r="G479" s="8">
        <v>309417</v>
      </c>
      <c r="H479" s="8">
        <v>123766.8</v>
      </c>
      <c r="I479" s="9">
        <v>0.4</v>
      </c>
      <c r="J479" s="1" t="s">
        <v>123</v>
      </c>
      <c r="K479" s="1">
        <v>4</v>
      </c>
      <c r="L479" s="1">
        <v>2020</v>
      </c>
      <c r="M479" s="1">
        <v>17</v>
      </c>
      <c r="N479" s="10">
        <v>2</v>
      </c>
    </row>
    <row r="480" spans="1:14" x14ac:dyDescent="0.25">
      <c r="A480" s="7">
        <v>43944</v>
      </c>
      <c r="B480" s="1" t="s">
        <v>55</v>
      </c>
      <c r="C480" s="1" t="s">
        <v>14</v>
      </c>
      <c r="D480" s="1" t="s">
        <v>7</v>
      </c>
      <c r="E480" s="1" t="s">
        <v>87</v>
      </c>
      <c r="F480" s="1" t="s">
        <v>69</v>
      </c>
      <c r="G480" s="8">
        <v>336336</v>
      </c>
      <c r="H480" s="8">
        <v>191711.52</v>
      </c>
      <c r="I480" s="9">
        <v>0.56999999999999995</v>
      </c>
      <c r="J480" s="1" t="s">
        <v>123</v>
      </c>
      <c r="K480" s="1">
        <v>4</v>
      </c>
      <c r="L480" s="1">
        <v>2020</v>
      </c>
      <c r="M480" s="1">
        <v>17</v>
      </c>
      <c r="N480" s="10">
        <v>2</v>
      </c>
    </row>
    <row r="481" spans="1:14" x14ac:dyDescent="0.25">
      <c r="A481" s="7">
        <v>43945</v>
      </c>
      <c r="B481" s="1" t="s">
        <v>49</v>
      </c>
      <c r="C481" s="1" t="s">
        <v>8</v>
      </c>
      <c r="D481" s="1" t="s">
        <v>17</v>
      </c>
      <c r="E481" s="1" t="s">
        <v>87</v>
      </c>
      <c r="F481" s="1" t="s">
        <v>66</v>
      </c>
      <c r="G481" s="8">
        <v>1615855</v>
      </c>
      <c r="H481" s="8">
        <v>355488.1</v>
      </c>
      <c r="I481" s="9">
        <v>0.22</v>
      </c>
      <c r="J481" s="1" t="s">
        <v>123</v>
      </c>
      <c r="K481" s="1">
        <v>4</v>
      </c>
      <c r="L481" s="1">
        <v>2020</v>
      </c>
      <c r="M481" s="1">
        <v>17</v>
      </c>
      <c r="N481" s="10">
        <v>2</v>
      </c>
    </row>
    <row r="482" spans="1:14" x14ac:dyDescent="0.25">
      <c r="A482" s="7">
        <v>43946</v>
      </c>
      <c r="B482" s="1" t="s">
        <v>60</v>
      </c>
      <c r="C482" s="1" t="s">
        <v>14</v>
      </c>
      <c r="D482" s="1" t="s">
        <v>7</v>
      </c>
      <c r="E482" s="1" t="s">
        <v>87</v>
      </c>
      <c r="F482" s="1" t="s">
        <v>76</v>
      </c>
      <c r="G482" s="8">
        <v>307242</v>
      </c>
      <c r="H482" s="8">
        <v>199707.30000000002</v>
      </c>
      <c r="I482" s="9">
        <v>0.65</v>
      </c>
      <c r="J482" s="1" t="s">
        <v>123</v>
      </c>
      <c r="K482" s="1">
        <v>4</v>
      </c>
      <c r="L482" s="1">
        <v>2020</v>
      </c>
      <c r="M482" s="1">
        <v>17</v>
      </c>
      <c r="N482" s="10">
        <v>2</v>
      </c>
    </row>
    <row r="483" spans="1:14" x14ac:dyDescent="0.25">
      <c r="A483" s="7">
        <v>43947</v>
      </c>
      <c r="B483" s="1" t="s">
        <v>30</v>
      </c>
      <c r="C483" s="1" t="s">
        <v>14</v>
      </c>
      <c r="D483" s="1" t="s">
        <v>7</v>
      </c>
      <c r="E483" s="1" t="s">
        <v>87</v>
      </c>
      <c r="F483" s="1" t="s">
        <v>77</v>
      </c>
      <c r="G483" s="8">
        <v>461415</v>
      </c>
      <c r="H483" s="8">
        <v>286077.3</v>
      </c>
      <c r="I483" s="9">
        <v>0.62</v>
      </c>
      <c r="J483" s="1" t="s">
        <v>123</v>
      </c>
      <c r="K483" s="1">
        <v>4</v>
      </c>
      <c r="L483" s="1">
        <v>2020</v>
      </c>
      <c r="M483" s="1">
        <v>17</v>
      </c>
      <c r="N483" s="10">
        <v>2</v>
      </c>
    </row>
    <row r="484" spans="1:14" x14ac:dyDescent="0.25">
      <c r="A484" s="7">
        <v>43948</v>
      </c>
      <c r="B484" s="1" t="s">
        <v>32</v>
      </c>
      <c r="C484" s="1" t="s">
        <v>8</v>
      </c>
      <c r="D484" s="1" t="s">
        <v>17</v>
      </c>
      <c r="E484" s="1" t="s">
        <v>9</v>
      </c>
      <c r="F484" s="1" t="s">
        <v>71</v>
      </c>
      <c r="G484" s="8">
        <v>775846</v>
      </c>
      <c r="H484" s="8">
        <v>256029.18000000002</v>
      </c>
      <c r="I484" s="9">
        <v>0.33</v>
      </c>
      <c r="J484" s="1" t="s">
        <v>123</v>
      </c>
      <c r="K484" s="1">
        <v>4</v>
      </c>
      <c r="L484" s="1">
        <v>2020</v>
      </c>
      <c r="M484" s="1">
        <v>18</v>
      </c>
      <c r="N484" s="10">
        <v>2</v>
      </c>
    </row>
    <row r="485" spans="1:14" x14ac:dyDescent="0.25">
      <c r="A485" s="7">
        <v>43949</v>
      </c>
      <c r="B485" s="1" t="s">
        <v>53</v>
      </c>
      <c r="C485" s="1" t="s">
        <v>14</v>
      </c>
      <c r="D485" s="1" t="s">
        <v>17</v>
      </c>
      <c r="E485" s="1" t="s">
        <v>87</v>
      </c>
      <c r="F485" s="1" t="s">
        <v>67</v>
      </c>
      <c r="G485" s="8">
        <v>394729</v>
      </c>
      <c r="H485" s="8">
        <v>82893.09</v>
      </c>
      <c r="I485" s="9">
        <v>0.21</v>
      </c>
      <c r="J485" s="1" t="s">
        <v>123</v>
      </c>
      <c r="K485" s="1">
        <v>4</v>
      </c>
      <c r="L485" s="1">
        <v>2020</v>
      </c>
      <c r="M485" s="1">
        <v>18</v>
      </c>
      <c r="N485" s="10">
        <v>2</v>
      </c>
    </row>
    <row r="486" spans="1:14" x14ac:dyDescent="0.25">
      <c r="A486" s="7">
        <v>43950</v>
      </c>
      <c r="B486" s="1" t="s">
        <v>58</v>
      </c>
      <c r="C486" s="1" t="s">
        <v>8</v>
      </c>
      <c r="D486" s="1" t="s">
        <v>7</v>
      </c>
      <c r="E486" s="1" t="s">
        <v>88</v>
      </c>
      <c r="F486" s="1" t="s">
        <v>74</v>
      </c>
      <c r="G486" s="8">
        <v>1218374</v>
      </c>
      <c r="H486" s="8">
        <v>523900.82</v>
      </c>
      <c r="I486" s="9">
        <v>0.43</v>
      </c>
      <c r="J486" s="1" t="s">
        <v>123</v>
      </c>
      <c r="K486" s="1">
        <v>4</v>
      </c>
      <c r="L486" s="1">
        <v>2020</v>
      </c>
      <c r="M486" s="1">
        <v>18</v>
      </c>
      <c r="N486" s="10">
        <v>2</v>
      </c>
    </row>
    <row r="487" spans="1:14" x14ac:dyDescent="0.25">
      <c r="A487" s="7">
        <v>43951</v>
      </c>
      <c r="B487" s="1" t="s">
        <v>16</v>
      </c>
      <c r="C487" s="1" t="s">
        <v>18</v>
      </c>
      <c r="D487" s="1" t="s">
        <v>7</v>
      </c>
      <c r="E487" s="1" t="s">
        <v>87</v>
      </c>
      <c r="F487" s="1" t="s">
        <v>75</v>
      </c>
      <c r="G487" s="8">
        <v>211179</v>
      </c>
      <c r="H487" s="8">
        <v>95030.55</v>
      </c>
      <c r="I487" s="9">
        <v>0.45</v>
      </c>
      <c r="J487" s="1" t="s">
        <v>123</v>
      </c>
      <c r="K487" s="1">
        <v>4</v>
      </c>
      <c r="L487" s="1">
        <v>2020</v>
      </c>
      <c r="M487" s="1">
        <v>18</v>
      </c>
      <c r="N487" s="10">
        <v>2</v>
      </c>
    </row>
    <row r="488" spans="1:14" x14ac:dyDescent="0.25">
      <c r="A488" s="7">
        <v>43952</v>
      </c>
      <c r="B488" s="1" t="s">
        <v>28</v>
      </c>
      <c r="C488" s="1" t="s">
        <v>8</v>
      </c>
      <c r="D488" s="1" t="s">
        <v>11</v>
      </c>
      <c r="E488" s="1" t="s">
        <v>9</v>
      </c>
      <c r="F488" s="1" t="s">
        <v>66</v>
      </c>
      <c r="G488" s="8">
        <v>749366</v>
      </c>
      <c r="H488" s="8">
        <v>254784.44000000003</v>
      </c>
      <c r="I488" s="9">
        <v>0.34</v>
      </c>
      <c r="J488" s="1" t="s">
        <v>124</v>
      </c>
      <c r="K488" s="1">
        <v>5</v>
      </c>
      <c r="L488" s="1">
        <v>2020</v>
      </c>
      <c r="M488" s="1">
        <v>18</v>
      </c>
      <c r="N488" s="10">
        <v>2</v>
      </c>
    </row>
    <row r="489" spans="1:14" x14ac:dyDescent="0.25">
      <c r="A489" s="7">
        <v>43953</v>
      </c>
      <c r="B489" s="1" t="s">
        <v>58</v>
      </c>
      <c r="C489" s="1" t="s">
        <v>8</v>
      </c>
      <c r="D489" s="1" t="s">
        <v>17</v>
      </c>
      <c r="E489" s="1" t="s">
        <v>88</v>
      </c>
      <c r="F489" s="1" t="s">
        <v>74</v>
      </c>
      <c r="G489" s="8">
        <v>1733296</v>
      </c>
      <c r="H489" s="8">
        <v>346659.2</v>
      </c>
      <c r="I489" s="9">
        <v>0.2</v>
      </c>
      <c r="J489" s="1" t="s">
        <v>124</v>
      </c>
      <c r="K489" s="1">
        <v>5</v>
      </c>
      <c r="L489" s="1">
        <v>2020</v>
      </c>
      <c r="M489" s="1">
        <v>18</v>
      </c>
      <c r="N489" s="10">
        <v>2</v>
      </c>
    </row>
    <row r="490" spans="1:14" x14ac:dyDescent="0.25">
      <c r="A490" s="7">
        <v>43954</v>
      </c>
      <c r="B490" s="1" t="s">
        <v>55</v>
      </c>
      <c r="C490" s="1" t="s">
        <v>14</v>
      </c>
      <c r="D490" s="1" t="s">
        <v>11</v>
      </c>
      <c r="E490" s="1" t="s">
        <v>87</v>
      </c>
      <c r="F490" s="1" t="s">
        <v>69</v>
      </c>
      <c r="G490" s="8">
        <v>322815</v>
      </c>
      <c r="H490" s="8">
        <v>71019.3</v>
      </c>
      <c r="I490" s="9">
        <v>0.22</v>
      </c>
      <c r="J490" s="1" t="s">
        <v>124</v>
      </c>
      <c r="K490" s="1">
        <v>5</v>
      </c>
      <c r="L490" s="1">
        <v>2020</v>
      </c>
      <c r="M490" s="1">
        <v>18</v>
      </c>
      <c r="N490" s="10">
        <v>2</v>
      </c>
    </row>
    <row r="491" spans="1:14" x14ac:dyDescent="0.25">
      <c r="A491" s="7">
        <v>43955</v>
      </c>
      <c r="B491" s="1" t="s">
        <v>19</v>
      </c>
      <c r="C491" s="1" t="s">
        <v>8</v>
      </c>
      <c r="D491" s="1" t="s">
        <v>17</v>
      </c>
      <c r="E491" s="1" t="s">
        <v>87</v>
      </c>
      <c r="F491" s="1" t="s">
        <v>76</v>
      </c>
      <c r="G491" s="8">
        <v>1299913</v>
      </c>
      <c r="H491" s="8">
        <v>337977.38</v>
      </c>
      <c r="I491" s="9">
        <v>0.26</v>
      </c>
      <c r="J491" s="1" t="s">
        <v>124</v>
      </c>
      <c r="K491" s="1">
        <v>5</v>
      </c>
      <c r="L491" s="1">
        <v>2020</v>
      </c>
      <c r="M491" s="1">
        <v>19</v>
      </c>
      <c r="N491" s="10">
        <v>2</v>
      </c>
    </row>
    <row r="492" spans="1:14" x14ac:dyDescent="0.25">
      <c r="A492" s="7">
        <v>43956</v>
      </c>
      <c r="B492" s="1" t="s">
        <v>32</v>
      </c>
      <c r="C492" s="1" t="s">
        <v>8</v>
      </c>
      <c r="D492" s="1" t="s">
        <v>17</v>
      </c>
      <c r="E492" s="1" t="s">
        <v>88</v>
      </c>
      <c r="F492" s="1" t="s">
        <v>71</v>
      </c>
      <c r="G492" s="8">
        <v>1515478</v>
      </c>
      <c r="H492" s="8">
        <v>394024.28</v>
      </c>
      <c r="I492" s="9">
        <v>0.26</v>
      </c>
      <c r="J492" s="1" t="s">
        <v>124</v>
      </c>
      <c r="K492" s="1">
        <v>5</v>
      </c>
      <c r="L492" s="1">
        <v>2020</v>
      </c>
      <c r="M492" s="1">
        <v>19</v>
      </c>
      <c r="N492" s="10">
        <v>2</v>
      </c>
    </row>
    <row r="493" spans="1:14" x14ac:dyDescent="0.25">
      <c r="A493" s="7">
        <v>43957</v>
      </c>
      <c r="B493" s="1" t="s">
        <v>56</v>
      </c>
      <c r="C493" s="1" t="s">
        <v>18</v>
      </c>
      <c r="D493" s="1" t="s">
        <v>17</v>
      </c>
      <c r="E493" s="1" t="s">
        <v>87</v>
      </c>
      <c r="F493" s="1" t="s">
        <v>70</v>
      </c>
      <c r="G493" s="8">
        <v>176362</v>
      </c>
      <c r="H493" s="8">
        <v>49381.360000000008</v>
      </c>
      <c r="I493" s="9">
        <v>0.28000000000000003</v>
      </c>
      <c r="J493" s="1" t="s">
        <v>124</v>
      </c>
      <c r="K493" s="1">
        <v>5</v>
      </c>
      <c r="L493" s="1">
        <v>2020</v>
      </c>
      <c r="M493" s="1">
        <v>19</v>
      </c>
      <c r="N493" s="10">
        <v>2</v>
      </c>
    </row>
    <row r="494" spans="1:14" x14ac:dyDescent="0.25">
      <c r="A494" s="7">
        <v>43958</v>
      </c>
      <c r="B494" s="1" t="s">
        <v>19</v>
      </c>
      <c r="C494" s="1" t="s">
        <v>8</v>
      </c>
      <c r="D494" s="1" t="s">
        <v>7</v>
      </c>
      <c r="E494" s="1" t="s">
        <v>87</v>
      </c>
      <c r="F494" s="1" t="s">
        <v>76</v>
      </c>
      <c r="G494" s="8">
        <v>1288985</v>
      </c>
      <c r="H494" s="8">
        <v>567153.4</v>
      </c>
      <c r="I494" s="9">
        <v>0.44</v>
      </c>
      <c r="J494" s="1" t="s">
        <v>124</v>
      </c>
      <c r="K494" s="1">
        <v>5</v>
      </c>
      <c r="L494" s="1">
        <v>2020</v>
      </c>
      <c r="M494" s="1">
        <v>19</v>
      </c>
      <c r="N494" s="10">
        <v>2</v>
      </c>
    </row>
    <row r="495" spans="1:14" x14ac:dyDescent="0.25">
      <c r="A495" s="7">
        <v>43959</v>
      </c>
      <c r="B495" s="1" t="s">
        <v>21</v>
      </c>
      <c r="C495" s="1" t="s">
        <v>14</v>
      </c>
      <c r="D495" s="1" t="s">
        <v>7</v>
      </c>
      <c r="E495" s="1" t="s">
        <v>87</v>
      </c>
      <c r="F495" s="1" t="s">
        <v>73</v>
      </c>
      <c r="G495" s="8">
        <v>322908</v>
      </c>
      <c r="H495" s="8">
        <v>151766.75999999998</v>
      </c>
      <c r="I495" s="9">
        <v>0.47</v>
      </c>
      <c r="J495" s="1" t="s">
        <v>124</v>
      </c>
      <c r="K495" s="1">
        <v>5</v>
      </c>
      <c r="L495" s="1">
        <v>2020</v>
      </c>
      <c r="M495" s="1">
        <v>19</v>
      </c>
      <c r="N495" s="10">
        <v>2</v>
      </c>
    </row>
    <row r="496" spans="1:14" x14ac:dyDescent="0.25">
      <c r="A496" s="7">
        <v>43960</v>
      </c>
      <c r="B496" s="1" t="s">
        <v>42</v>
      </c>
      <c r="C496" s="1" t="s">
        <v>8</v>
      </c>
      <c r="D496" s="1" t="s">
        <v>7</v>
      </c>
      <c r="E496" s="1" t="s">
        <v>87</v>
      </c>
      <c r="F496" s="1" t="s">
        <v>84</v>
      </c>
      <c r="G496" s="8">
        <v>1206780</v>
      </c>
      <c r="H496" s="8">
        <v>784407</v>
      </c>
      <c r="I496" s="9">
        <v>0.65</v>
      </c>
      <c r="J496" s="1" t="s">
        <v>124</v>
      </c>
      <c r="K496" s="1">
        <v>5</v>
      </c>
      <c r="L496" s="1">
        <v>2020</v>
      </c>
      <c r="M496" s="1">
        <v>19</v>
      </c>
      <c r="N496" s="10">
        <v>2</v>
      </c>
    </row>
    <row r="497" spans="1:14" x14ac:dyDescent="0.25">
      <c r="A497" s="7">
        <v>43961</v>
      </c>
      <c r="B497" s="1" t="s">
        <v>42</v>
      </c>
      <c r="C497" s="1" t="s">
        <v>8</v>
      </c>
      <c r="D497" s="1" t="s">
        <v>17</v>
      </c>
      <c r="E497" s="1" t="s">
        <v>87</v>
      </c>
      <c r="F497" s="1" t="s">
        <v>84</v>
      </c>
      <c r="G497" s="8">
        <v>761172</v>
      </c>
      <c r="H497" s="8">
        <v>152234.4</v>
      </c>
      <c r="I497" s="9">
        <v>0.2</v>
      </c>
      <c r="J497" s="1" t="s">
        <v>124</v>
      </c>
      <c r="K497" s="1">
        <v>5</v>
      </c>
      <c r="L497" s="1">
        <v>2020</v>
      </c>
      <c r="M497" s="1">
        <v>19</v>
      </c>
      <c r="N497" s="10">
        <v>2</v>
      </c>
    </row>
    <row r="498" spans="1:14" x14ac:dyDescent="0.25">
      <c r="A498" s="7">
        <v>43962</v>
      </c>
      <c r="B498" s="1" t="s">
        <v>57</v>
      </c>
      <c r="C498" s="1" t="s">
        <v>18</v>
      </c>
      <c r="D498" s="1" t="s">
        <v>7</v>
      </c>
      <c r="E498" s="1" t="s">
        <v>87</v>
      </c>
      <c r="F498" s="1" t="s">
        <v>67</v>
      </c>
      <c r="G498" s="8">
        <v>124234</v>
      </c>
      <c r="H498" s="8">
        <v>55905.3</v>
      </c>
      <c r="I498" s="9">
        <v>0.45</v>
      </c>
      <c r="J498" s="1" t="s">
        <v>124</v>
      </c>
      <c r="K498" s="1">
        <v>5</v>
      </c>
      <c r="L498" s="1">
        <v>2020</v>
      </c>
      <c r="M498" s="1">
        <v>20</v>
      </c>
      <c r="N498" s="10">
        <v>2</v>
      </c>
    </row>
    <row r="499" spans="1:14" x14ac:dyDescent="0.25">
      <c r="A499" s="7">
        <v>43963</v>
      </c>
      <c r="B499" s="1" t="s">
        <v>32</v>
      </c>
      <c r="C499" s="1" t="s">
        <v>8</v>
      </c>
      <c r="D499" s="1" t="s">
        <v>11</v>
      </c>
      <c r="E499" s="1" t="s">
        <v>9</v>
      </c>
      <c r="F499" s="1" t="s">
        <v>71</v>
      </c>
      <c r="G499" s="8">
        <v>1161642</v>
      </c>
      <c r="H499" s="8">
        <v>394958.28</v>
      </c>
      <c r="I499" s="9">
        <v>0.34</v>
      </c>
      <c r="J499" s="1" t="s">
        <v>124</v>
      </c>
      <c r="K499" s="1">
        <v>5</v>
      </c>
      <c r="L499" s="1">
        <v>2020</v>
      </c>
      <c r="M499" s="1">
        <v>20</v>
      </c>
      <c r="N499" s="10">
        <v>2</v>
      </c>
    </row>
    <row r="500" spans="1:14" x14ac:dyDescent="0.25">
      <c r="A500" s="7">
        <v>43964</v>
      </c>
      <c r="B500" s="1" t="s">
        <v>23</v>
      </c>
      <c r="C500" s="1" t="s">
        <v>8</v>
      </c>
      <c r="D500" s="1" t="s">
        <v>11</v>
      </c>
      <c r="E500" s="1" t="s">
        <v>87</v>
      </c>
      <c r="F500" s="1" t="s">
        <v>75</v>
      </c>
      <c r="G500" s="8">
        <v>631600</v>
      </c>
      <c r="H500" s="8">
        <v>221060</v>
      </c>
      <c r="I500" s="9">
        <v>0.35</v>
      </c>
      <c r="J500" s="1" t="s">
        <v>124</v>
      </c>
      <c r="K500" s="1">
        <v>5</v>
      </c>
      <c r="L500" s="1">
        <v>2020</v>
      </c>
      <c r="M500" s="1">
        <v>20</v>
      </c>
      <c r="N500" s="10">
        <v>2</v>
      </c>
    </row>
    <row r="501" spans="1:14" x14ac:dyDescent="0.25">
      <c r="A501" s="7">
        <v>43965</v>
      </c>
      <c r="B501" s="1" t="s">
        <v>27</v>
      </c>
      <c r="C501" s="1" t="s">
        <v>8</v>
      </c>
      <c r="D501" s="1" t="s">
        <v>7</v>
      </c>
      <c r="E501" s="1" t="s">
        <v>87</v>
      </c>
      <c r="F501" s="1" t="s">
        <v>76</v>
      </c>
      <c r="G501" s="8">
        <v>595945</v>
      </c>
      <c r="H501" s="8">
        <v>297972.5</v>
      </c>
      <c r="I501" s="9">
        <v>0.5</v>
      </c>
      <c r="J501" s="1" t="s">
        <v>124</v>
      </c>
      <c r="K501" s="1">
        <v>5</v>
      </c>
      <c r="L501" s="1">
        <v>2020</v>
      </c>
      <c r="M501" s="1">
        <v>20</v>
      </c>
      <c r="N501" s="10">
        <v>2</v>
      </c>
    </row>
    <row r="502" spans="1:14" x14ac:dyDescent="0.25">
      <c r="A502" s="7">
        <v>43966</v>
      </c>
      <c r="B502" s="1" t="s">
        <v>34</v>
      </c>
      <c r="C502" s="1" t="s">
        <v>14</v>
      </c>
      <c r="D502" s="1" t="s">
        <v>7</v>
      </c>
      <c r="E502" s="1" t="s">
        <v>87</v>
      </c>
      <c r="F502" s="1" t="s">
        <v>65</v>
      </c>
      <c r="G502" s="8">
        <v>349194</v>
      </c>
      <c r="H502" s="8">
        <v>132693.72</v>
      </c>
      <c r="I502" s="9">
        <v>0.38</v>
      </c>
      <c r="J502" s="1" t="s">
        <v>124</v>
      </c>
      <c r="K502" s="1">
        <v>5</v>
      </c>
      <c r="L502" s="1">
        <v>2020</v>
      </c>
      <c r="M502" s="1">
        <v>20</v>
      </c>
      <c r="N502" s="10">
        <v>2</v>
      </c>
    </row>
    <row r="503" spans="1:14" x14ac:dyDescent="0.25">
      <c r="A503" s="7">
        <v>43967</v>
      </c>
      <c r="B503" s="1" t="s">
        <v>45</v>
      </c>
      <c r="C503" s="1" t="s">
        <v>18</v>
      </c>
      <c r="D503" s="1" t="s">
        <v>7</v>
      </c>
      <c r="E503" s="1" t="s">
        <v>87</v>
      </c>
      <c r="F503" s="1" t="s">
        <v>79</v>
      </c>
      <c r="G503" s="8">
        <v>223666</v>
      </c>
      <c r="H503" s="8">
        <v>123016.3</v>
      </c>
      <c r="I503" s="9">
        <v>0.55000000000000004</v>
      </c>
      <c r="J503" s="1" t="s">
        <v>124</v>
      </c>
      <c r="K503" s="1">
        <v>5</v>
      </c>
      <c r="L503" s="1">
        <v>2020</v>
      </c>
      <c r="M503" s="1">
        <v>20</v>
      </c>
      <c r="N503" s="10">
        <v>2</v>
      </c>
    </row>
    <row r="504" spans="1:14" x14ac:dyDescent="0.25">
      <c r="A504" s="7">
        <v>43968</v>
      </c>
      <c r="B504" s="1" t="s">
        <v>25</v>
      </c>
      <c r="C504" s="1" t="s">
        <v>8</v>
      </c>
      <c r="D504" s="1" t="s">
        <v>7</v>
      </c>
      <c r="E504" s="1" t="s">
        <v>87</v>
      </c>
      <c r="F504" s="1" t="s">
        <v>74</v>
      </c>
      <c r="G504" s="8">
        <v>1322080</v>
      </c>
      <c r="H504" s="8">
        <v>647819.19999999995</v>
      </c>
      <c r="I504" s="9">
        <v>0.49</v>
      </c>
      <c r="J504" s="1" t="s">
        <v>124</v>
      </c>
      <c r="K504" s="1">
        <v>5</v>
      </c>
      <c r="L504" s="1">
        <v>2020</v>
      </c>
      <c r="M504" s="1">
        <v>20</v>
      </c>
      <c r="N504" s="10">
        <v>2</v>
      </c>
    </row>
    <row r="505" spans="1:14" x14ac:dyDescent="0.25">
      <c r="A505" s="7">
        <v>43969</v>
      </c>
      <c r="B505" s="1" t="s">
        <v>42</v>
      </c>
      <c r="C505" s="1" t="s">
        <v>8</v>
      </c>
      <c r="D505" s="1" t="s">
        <v>17</v>
      </c>
      <c r="E505" s="1" t="s">
        <v>87</v>
      </c>
      <c r="F505" s="1" t="s">
        <v>84</v>
      </c>
      <c r="G505" s="8">
        <v>762080</v>
      </c>
      <c r="H505" s="8">
        <v>274348.79999999999</v>
      </c>
      <c r="I505" s="9">
        <v>0.36</v>
      </c>
      <c r="J505" s="1" t="s">
        <v>124</v>
      </c>
      <c r="K505" s="1">
        <v>5</v>
      </c>
      <c r="L505" s="1">
        <v>2020</v>
      </c>
      <c r="M505" s="1">
        <v>21</v>
      </c>
      <c r="N505" s="10">
        <v>2</v>
      </c>
    </row>
    <row r="506" spans="1:14" x14ac:dyDescent="0.25">
      <c r="A506" s="7">
        <v>43970</v>
      </c>
      <c r="B506" s="1" t="s">
        <v>38</v>
      </c>
      <c r="C506" s="1" t="s">
        <v>18</v>
      </c>
      <c r="D506" s="1" t="s">
        <v>7</v>
      </c>
      <c r="E506" s="1" t="s">
        <v>87</v>
      </c>
      <c r="F506" s="1" t="s">
        <v>80</v>
      </c>
      <c r="G506" s="8">
        <v>194160</v>
      </c>
      <c r="H506" s="8">
        <v>124262.40000000001</v>
      </c>
      <c r="I506" s="9">
        <v>0.64</v>
      </c>
      <c r="J506" s="1" t="s">
        <v>124</v>
      </c>
      <c r="K506" s="1">
        <v>5</v>
      </c>
      <c r="L506" s="1">
        <v>2020</v>
      </c>
      <c r="M506" s="1">
        <v>21</v>
      </c>
      <c r="N506" s="10">
        <v>2</v>
      </c>
    </row>
    <row r="507" spans="1:14" x14ac:dyDescent="0.25">
      <c r="A507" s="7">
        <v>43971</v>
      </c>
      <c r="B507" s="1" t="s">
        <v>37</v>
      </c>
      <c r="C507" s="1" t="s">
        <v>18</v>
      </c>
      <c r="D507" s="1" t="s">
        <v>7</v>
      </c>
      <c r="E507" s="1" t="s">
        <v>9</v>
      </c>
      <c r="F507" s="1" t="s">
        <v>79</v>
      </c>
      <c r="G507" s="8">
        <v>163900</v>
      </c>
      <c r="H507" s="8">
        <v>95062</v>
      </c>
      <c r="I507" s="9">
        <v>0.57999999999999996</v>
      </c>
      <c r="J507" s="1" t="s">
        <v>124</v>
      </c>
      <c r="K507" s="1">
        <v>5</v>
      </c>
      <c r="L507" s="1">
        <v>2020</v>
      </c>
      <c r="M507" s="1">
        <v>21</v>
      </c>
      <c r="N507" s="10">
        <v>2</v>
      </c>
    </row>
    <row r="508" spans="1:14" x14ac:dyDescent="0.25">
      <c r="A508" s="7">
        <v>43972</v>
      </c>
      <c r="B508" s="1" t="s">
        <v>37</v>
      </c>
      <c r="C508" s="1" t="s">
        <v>18</v>
      </c>
      <c r="D508" s="1" t="s">
        <v>7</v>
      </c>
      <c r="E508" s="1" t="s">
        <v>9</v>
      </c>
      <c r="F508" s="1" t="s">
        <v>79</v>
      </c>
      <c r="G508" s="8">
        <v>205081</v>
      </c>
      <c r="H508" s="8">
        <v>127150.22</v>
      </c>
      <c r="I508" s="9">
        <v>0.62</v>
      </c>
      <c r="J508" s="1" t="s">
        <v>124</v>
      </c>
      <c r="K508" s="1">
        <v>5</v>
      </c>
      <c r="L508" s="1">
        <v>2020</v>
      </c>
      <c r="M508" s="1">
        <v>21</v>
      </c>
      <c r="N508" s="10">
        <v>2</v>
      </c>
    </row>
    <row r="509" spans="1:14" x14ac:dyDescent="0.25">
      <c r="A509" s="7">
        <v>43973</v>
      </c>
      <c r="B509" s="1" t="s">
        <v>57</v>
      </c>
      <c r="C509" s="1" t="s">
        <v>18</v>
      </c>
      <c r="D509" s="1" t="s">
        <v>7</v>
      </c>
      <c r="E509" s="1" t="s">
        <v>87</v>
      </c>
      <c r="F509" s="1" t="s">
        <v>67</v>
      </c>
      <c r="G509" s="8">
        <v>236953</v>
      </c>
      <c r="H509" s="8">
        <v>139802.26999999999</v>
      </c>
      <c r="I509" s="9">
        <v>0.59</v>
      </c>
      <c r="J509" s="1" t="s">
        <v>124</v>
      </c>
      <c r="K509" s="1">
        <v>5</v>
      </c>
      <c r="L509" s="1">
        <v>2020</v>
      </c>
      <c r="M509" s="1">
        <v>21</v>
      </c>
      <c r="N509" s="10">
        <v>2</v>
      </c>
    </row>
    <row r="510" spans="1:14" x14ac:dyDescent="0.25">
      <c r="A510" s="7">
        <v>43974</v>
      </c>
      <c r="B510" s="1" t="s">
        <v>45</v>
      </c>
      <c r="C510" s="1" t="s">
        <v>18</v>
      </c>
      <c r="D510" s="1" t="s">
        <v>7</v>
      </c>
      <c r="E510" s="1" t="s">
        <v>9</v>
      </c>
      <c r="F510" s="1" t="s">
        <v>79</v>
      </c>
      <c r="G510" s="8">
        <v>216768</v>
      </c>
      <c r="H510" s="8">
        <v>97545.600000000006</v>
      </c>
      <c r="I510" s="9">
        <v>0.45</v>
      </c>
      <c r="J510" s="1" t="s">
        <v>124</v>
      </c>
      <c r="K510" s="1">
        <v>5</v>
      </c>
      <c r="L510" s="1">
        <v>2020</v>
      </c>
      <c r="M510" s="1">
        <v>21</v>
      </c>
      <c r="N510" s="10">
        <v>2</v>
      </c>
    </row>
    <row r="511" spans="1:14" x14ac:dyDescent="0.25">
      <c r="A511" s="7">
        <v>43975</v>
      </c>
      <c r="B511" s="1" t="s">
        <v>46</v>
      </c>
      <c r="C511" s="1" t="s">
        <v>8</v>
      </c>
      <c r="D511" s="1" t="s">
        <v>7</v>
      </c>
      <c r="E511" s="1" t="s">
        <v>9</v>
      </c>
      <c r="F511" s="1" t="s">
        <v>80</v>
      </c>
      <c r="G511" s="8">
        <v>1779509</v>
      </c>
      <c r="H511" s="8">
        <v>925344.68</v>
      </c>
      <c r="I511" s="9">
        <v>0.52</v>
      </c>
      <c r="J511" s="1" t="s">
        <v>124</v>
      </c>
      <c r="K511" s="1">
        <v>5</v>
      </c>
      <c r="L511" s="1">
        <v>2020</v>
      </c>
      <c r="M511" s="1">
        <v>21</v>
      </c>
      <c r="N511" s="10">
        <v>2</v>
      </c>
    </row>
    <row r="512" spans="1:14" x14ac:dyDescent="0.25">
      <c r="A512" s="7">
        <v>43976</v>
      </c>
      <c r="B512" s="1" t="s">
        <v>27</v>
      </c>
      <c r="C512" s="1" t="s">
        <v>8</v>
      </c>
      <c r="D512" s="1" t="s">
        <v>17</v>
      </c>
      <c r="E512" s="1" t="s">
        <v>88</v>
      </c>
      <c r="F512" s="1" t="s">
        <v>76</v>
      </c>
      <c r="G512" s="8">
        <v>884737</v>
      </c>
      <c r="H512" s="8">
        <v>353894.80000000005</v>
      </c>
      <c r="I512" s="9">
        <v>0.4</v>
      </c>
      <c r="J512" s="1" t="s">
        <v>124</v>
      </c>
      <c r="K512" s="1">
        <v>5</v>
      </c>
      <c r="L512" s="1">
        <v>2020</v>
      </c>
      <c r="M512" s="1">
        <v>22</v>
      </c>
      <c r="N512" s="10">
        <v>2</v>
      </c>
    </row>
    <row r="513" spans="1:14" x14ac:dyDescent="0.25">
      <c r="A513" s="7">
        <v>43977</v>
      </c>
      <c r="B513" s="1" t="s">
        <v>22</v>
      </c>
      <c r="C513" s="1" t="s">
        <v>8</v>
      </c>
      <c r="D513" s="1" t="s">
        <v>17</v>
      </c>
      <c r="E513" s="1" t="s">
        <v>87</v>
      </c>
      <c r="F513" s="1" t="s">
        <v>74</v>
      </c>
      <c r="G513" s="8">
        <v>1358519</v>
      </c>
      <c r="H513" s="8">
        <v>475481.64999999997</v>
      </c>
      <c r="I513" s="9">
        <v>0.35</v>
      </c>
      <c r="J513" s="1" t="s">
        <v>124</v>
      </c>
      <c r="K513" s="1">
        <v>5</v>
      </c>
      <c r="L513" s="1">
        <v>2020</v>
      </c>
      <c r="M513" s="1">
        <v>22</v>
      </c>
      <c r="N513" s="10">
        <v>2</v>
      </c>
    </row>
    <row r="514" spans="1:14" x14ac:dyDescent="0.25">
      <c r="A514" s="7">
        <v>43978</v>
      </c>
      <c r="B514" s="1" t="s">
        <v>49</v>
      </c>
      <c r="C514" s="1" t="s">
        <v>8</v>
      </c>
      <c r="D514" s="1" t="s">
        <v>17</v>
      </c>
      <c r="E514" s="1" t="s">
        <v>87</v>
      </c>
      <c r="F514" s="1" t="s">
        <v>66</v>
      </c>
      <c r="G514" s="8">
        <v>545836</v>
      </c>
      <c r="H514" s="8">
        <v>152834.08000000002</v>
      </c>
      <c r="I514" s="9">
        <v>0.28000000000000003</v>
      </c>
      <c r="J514" s="1" t="s">
        <v>124</v>
      </c>
      <c r="K514" s="1">
        <v>5</v>
      </c>
      <c r="L514" s="1">
        <v>2020</v>
      </c>
      <c r="M514" s="1">
        <v>22</v>
      </c>
      <c r="N514" s="10">
        <v>2</v>
      </c>
    </row>
    <row r="515" spans="1:14" x14ac:dyDescent="0.25">
      <c r="A515" s="7">
        <v>43979</v>
      </c>
      <c r="B515" s="1" t="s">
        <v>37</v>
      </c>
      <c r="C515" s="1" t="s">
        <v>18</v>
      </c>
      <c r="D515" s="1" t="s">
        <v>7</v>
      </c>
      <c r="E515" s="1" t="s">
        <v>9</v>
      </c>
      <c r="F515" s="1" t="s">
        <v>79</v>
      </c>
      <c r="G515" s="8">
        <v>101734</v>
      </c>
      <c r="H515" s="8">
        <v>61040.399999999994</v>
      </c>
      <c r="I515" s="9">
        <v>0.6</v>
      </c>
      <c r="J515" s="1" t="s">
        <v>124</v>
      </c>
      <c r="K515" s="1">
        <v>5</v>
      </c>
      <c r="L515" s="1">
        <v>2020</v>
      </c>
      <c r="M515" s="1">
        <v>22</v>
      </c>
      <c r="N515" s="10">
        <v>2</v>
      </c>
    </row>
    <row r="516" spans="1:14" x14ac:dyDescent="0.25">
      <c r="A516" s="7">
        <v>43980</v>
      </c>
      <c r="B516" s="1" t="s">
        <v>20</v>
      </c>
      <c r="C516" s="1" t="s">
        <v>8</v>
      </c>
      <c r="D516" s="1" t="s">
        <v>17</v>
      </c>
      <c r="E516" s="1" t="s">
        <v>87</v>
      </c>
      <c r="F516" s="1" t="s">
        <v>72</v>
      </c>
      <c r="G516" s="8">
        <v>723540</v>
      </c>
      <c r="H516" s="8">
        <v>151943.4</v>
      </c>
      <c r="I516" s="9">
        <v>0.21</v>
      </c>
      <c r="J516" s="1" t="s">
        <v>124</v>
      </c>
      <c r="K516" s="1">
        <v>5</v>
      </c>
      <c r="L516" s="1">
        <v>2020</v>
      </c>
      <c r="M516" s="1">
        <v>22</v>
      </c>
      <c r="N516" s="10">
        <v>2</v>
      </c>
    </row>
    <row r="517" spans="1:14" x14ac:dyDescent="0.25">
      <c r="A517" s="7">
        <v>43981</v>
      </c>
      <c r="B517" s="1" t="s">
        <v>51</v>
      </c>
      <c r="C517" s="1" t="s">
        <v>8</v>
      </c>
      <c r="D517" s="1" t="s">
        <v>17</v>
      </c>
      <c r="E517" s="1" t="s">
        <v>87</v>
      </c>
      <c r="F517" s="1" t="s">
        <v>65</v>
      </c>
      <c r="G517" s="8">
        <v>772192</v>
      </c>
      <c r="H517" s="8">
        <v>231657.60000000001</v>
      </c>
      <c r="I517" s="9">
        <v>0.3</v>
      </c>
      <c r="J517" s="1" t="s">
        <v>124</v>
      </c>
      <c r="K517" s="1">
        <v>5</v>
      </c>
      <c r="L517" s="1">
        <v>2020</v>
      </c>
      <c r="M517" s="1">
        <v>22</v>
      </c>
      <c r="N517" s="10">
        <v>2</v>
      </c>
    </row>
    <row r="518" spans="1:14" x14ac:dyDescent="0.25">
      <c r="A518" s="7">
        <v>43982</v>
      </c>
      <c r="B518" s="1" t="s">
        <v>61</v>
      </c>
      <c r="C518" s="1" t="s">
        <v>8</v>
      </c>
      <c r="D518" s="1" t="s">
        <v>7</v>
      </c>
      <c r="E518" s="1" t="s">
        <v>88</v>
      </c>
      <c r="F518" s="1" t="s">
        <v>77</v>
      </c>
      <c r="G518" s="8">
        <v>1414879</v>
      </c>
      <c r="H518" s="8">
        <v>877224.98</v>
      </c>
      <c r="I518" s="9">
        <v>0.62</v>
      </c>
      <c r="J518" s="1" t="s">
        <v>124</v>
      </c>
      <c r="K518" s="1">
        <v>5</v>
      </c>
      <c r="L518" s="1">
        <v>2020</v>
      </c>
      <c r="M518" s="1">
        <v>22</v>
      </c>
      <c r="N518" s="10">
        <v>2</v>
      </c>
    </row>
    <row r="519" spans="1:14" x14ac:dyDescent="0.25">
      <c r="A519" s="7">
        <v>43983</v>
      </c>
      <c r="B519" s="1" t="s">
        <v>57</v>
      </c>
      <c r="C519" s="1" t="s">
        <v>18</v>
      </c>
      <c r="D519" s="1" t="s">
        <v>7</v>
      </c>
      <c r="E519" s="1" t="s">
        <v>87</v>
      </c>
      <c r="F519" s="1" t="s">
        <v>67</v>
      </c>
      <c r="G519" s="8">
        <v>205293</v>
      </c>
      <c r="H519" s="8">
        <v>92381.85</v>
      </c>
      <c r="I519" s="9">
        <v>0.45</v>
      </c>
      <c r="J519" s="1" t="s">
        <v>125</v>
      </c>
      <c r="K519" s="1">
        <v>6</v>
      </c>
      <c r="L519" s="1">
        <v>2020</v>
      </c>
      <c r="M519" s="1">
        <v>23</v>
      </c>
      <c r="N519" s="10">
        <v>2</v>
      </c>
    </row>
    <row r="520" spans="1:14" x14ac:dyDescent="0.25">
      <c r="A520" s="7">
        <v>43984</v>
      </c>
      <c r="B520" s="1" t="s">
        <v>50</v>
      </c>
      <c r="C520" s="1" t="s">
        <v>18</v>
      </c>
      <c r="D520" s="1" t="s">
        <v>7</v>
      </c>
      <c r="E520" s="1" t="s">
        <v>87</v>
      </c>
      <c r="F520" s="1" t="s">
        <v>67</v>
      </c>
      <c r="G520" s="8">
        <v>244469</v>
      </c>
      <c r="H520" s="8">
        <v>158904.85</v>
      </c>
      <c r="I520" s="9">
        <v>0.65</v>
      </c>
      <c r="J520" s="1" t="s">
        <v>125</v>
      </c>
      <c r="K520" s="1">
        <v>6</v>
      </c>
      <c r="L520" s="1">
        <v>2020</v>
      </c>
      <c r="M520" s="1">
        <v>23</v>
      </c>
      <c r="N520" s="10">
        <v>2</v>
      </c>
    </row>
    <row r="521" spans="1:14" x14ac:dyDescent="0.25">
      <c r="A521" s="7">
        <v>43985</v>
      </c>
      <c r="B521" s="1" t="s">
        <v>27</v>
      </c>
      <c r="C521" s="1" t="s">
        <v>8</v>
      </c>
      <c r="D521" s="1" t="s">
        <v>7</v>
      </c>
      <c r="E521" s="1" t="s">
        <v>9</v>
      </c>
      <c r="F521" s="1" t="s">
        <v>76</v>
      </c>
      <c r="G521" s="8">
        <v>1655427</v>
      </c>
      <c r="H521" s="8">
        <v>579399.44999999995</v>
      </c>
      <c r="I521" s="9">
        <v>0.35</v>
      </c>
      <c r="J521" s="1" t="s">
        <v>125</v>
      </c>
      <c r="K521" s="1">
        <v>6</v>
      </c>
      <c r="L521" s="1">
        <v>2020</v>
      </c>
      <c r="M521" s="1">
        <v>23</v>
      </c>
      <c r="N521" s="10">
        <v>2</v>
      </c>
    </row>
    <row r="522" spans="1:14" x14ac:dyDescent="0.25">
      <c r="A522" s="7">
        <v>43986</v>
      </c>
      <c r="B522" s="1" t="s">
        <v>55</v>
      </c>
      <c r="C522" s="1" t="s">
        <v>14</v>
      </c>
      <c r="D522" s="1" t="s">
        <v>7</v>
      </c>
      <c r="E522" s="1" t="s">
        <v>87</v>
      </c>
      <c r="F522" s="1" t="s">
        <v>69</v>
      </c>
      <c r="G522" s="8">
        <v>316118</v>
      </c>
      <c r="H522" s="8">
        <v>205476.7</v>
      </c>
      <c r="I522" s="9">
        <v>0.65</v>
      </c>
      <c r="J522" s="1" t="s">
        <v>125</v>
      </c>
      <c r="K522" s="1">
        <v>6</v>
      </c>
      <c r="L522" s="1">
        <v>2020</v>
      </c>
      <c r="M522" s="1">
        <v>23</v>
      </c>
      <c r="N522" s="10">
        <v>2</v>
      </c>
    </row>
    <row r="523" spans="1:14" x14ac:dyDescent="0.25">
      <c r="A523" s="7">
        <v>43987</v>
      </c>
      <c r="B523" s="1" t="s">
        <v>29</v>
      </c>
      <c r="C523" s="1" t="s">
        <v>8</v>
      </c>
      <c r="D523" s="1" t="s">
        <v>7</v>
      </c>
      <c r="E523" s="1" t="s">
        <v>87</v>
      </c>
      <c r="F523" s="1" t="s">
        <v>67</v>
      </c>
      <c r="G523" s="8">
        <v>1293818</v>
      </c>
      <c r="H523" s="8">
        <v>452836.3</v>
      </c>
      <c r="I523" s="9">
        <v>0.35</v>
      </c>
      <c r="J523" s="1" t="s">
        <v>125</v>
      </c>
      <c r="K523" s="1">
        <v>6</v>
      </c>
      <c r="L523" s="1">
        <v>2020</v>
      </c>
      <c r="M523" s="1">
        <v>23</v>
      </c>
      <c r="N523" s="10">
        <v>2</v>
      </c>
    </row>
    <row r="524" spans="1:14" x14ac:dyDescent="0.25">
      <c r="A524" s="7">
        <v>43988</v>
      </c>
      <c r="B524" s="1" t="s">
        <v>29</v>
      </c>
      <c r="C524" s="1" t="s">
        <v>8</v>
      </c>
      <c r="D524" s="1" t="s">
        <v>17</v>
      </c>
      <c r="E524" s="1" t="s">
        <v>87</v>
      </c>
      <c r="F524" s="1" t="s">
        <v>67</v>
      </c>
      <c r="G524" s="8">
        <v>956696</v>
      </c>
      <c r="H524" s="8">
        <v>239174</v>
      </c>
      <c r="I524" s="9">
        <v>0.25</v>
      </c>
      <c r="J524" s="1" t="s">
        <v>125</v>
      </c>
      <c r="K524" s="1">
        <v>6</v>
      </c>
      <c r="L524" s="1">
        <v>2020</v>
      </c>
      <c r="M524" s="1">
        <v>23</v>
      </c>
      <c r="N524" s="10">
        <v>2</v>
      </c>
    </row>
    <row r="525" spans="1:14" x14ac:dyDescent="0.25">
      <c r="A525" s="7">
        <v>43989</v>
      </c>
      <c r="B525" s="1" t="s">
        <v>15</v>
      </c>
      <c r="C525" s="1" t="s">
        <v>14</v>
      </c>
      <c r="D525" s="1" t="s">
        <v>17</v>
      </c>
      <c r="E525" s="1" t="s">
        <v>87</v>
      </c>
      <c r="F525" s="1" t="s">
        <v>74</v>
      </c>
      <c r="G525" s="8">
        <v>452426</v>
      </c>
      <c r="H525" s="8">
        <v>162873.35999999999</v>
      </c>
      <c r="I525" s="9">
        <v>0.36</v>
      </c>
      <c r="J525" s="1" t="s">
        <v>125</v>
      </c>
      <c r="K525" s="1">
        <v>6</v>
      </c>
      <c r="L525" s="1">
        <v>2020</v>
      </c>
      <c r="M525" s="1">
        <v>23</v>
      </c>
      <c r="N525" s="10">
        <v>2</v>
      </c>
    </row>
    <row r="526" spans="1:14" x14ac:dyDescent="0.25">
      <c r="A526" s="7">
        <v>43990</v>
      </c>
      <c r="B526" s="1" t="s">
        <v>39</v>
      </c>
      <c r="C526" s="1" t="s">
        <v>8</v>
      </c>
      <c r="D526" s="1" t="s">
        <v>7</v>
      </c>
      <c r="E526" s="1" t="s">
        <v>87</v>
      </c>
      <c r="F526" s="1" t="s">
        <v>81</v>
      </c>
      <c r="G526" s="8">
        <v>968923</v>
      </c>
      <c r="H526" s="8">
        <v>397258.43</v>
      </c>
      <c r="I526" s="9">
        <v>0.41</v>
      </c>
      <c r="J526" s="1" t="s">
        <v>125</v>
      </c>
      <c r="K526" s="1">
        <v>6</v>
      </c>
      <c r="L526" s="1">
        <v>2020</v>
      </c>
      <c r="M526" s="1">
        <v>24</v>
      </c>
      <c r="N526" s="10">
        <v>2</v>
      </c>
    </row>
    <row r="527" spans="1:14" x14ac:dyDescent="0.25">
      <c r="A527" s="7">
        <v>43991</v>
      </c>
      <c r="B527" s="1" t="s">
        <v>10</v>
      </c>
      <c r="C527" s="1" t="s">
        <v>8</v>
      </c>
      <c r="D527" s="1" t="s">
        <v>7</v>
      </c>
      <c r="E527" s="1" t="s">
        <v>87</v>
      </c>
      <c r="F527" s="1" t="s">
        <v>66</v>
      </c>
      <c r="G527" s="8">
        <v>524745</v>
      </c>
      <c r="H527" s="8">
        <v>220392.9</v>
      </c>
      <c r="I527" s="9">
        <v>0.42</v>
      </c>
      <c r="J527" s="1" t="s">
        <v>125</v>
      </c>
      <c r="K527" s="1">
        <v>6</v>
      </c>
      <c r="L527" s="1">
        <v>2020</v>
      </c>
      <c r="M527" s="1">
        <v>24</v>
      </c>
      <c r="N527" s="10">
        <v>2</v>
      </c>
    </row>
    <row r="528" spans="1:14" x14ac:dyDescent="0.25">
      <c r="A528" s="7">
        <v>43992</v>
      </c>
      <c r="B528" s="1" t="s">
        <v>19</v>
      </c>
      <c r="C528" s="1" t="s">
        <v>8</v>
      </c>
      <c r="D528" s="1" t="s">
        <v>7</v>
      </c>
      <c r="E528" s="1" t="s">
        <v>9</v>
      </c>
      <c r="F528" s="1" t="s">
        <v>76</v>
      </c>
      <c r="G528" s="8">
        <v>613065</v>
      </c>
      <c r="H528" s="8">
        <v>343316.4</v>
      </c>
      <c r="I528" s="9">
        <v>0.56000000000000005</v>
      </c>
      <c r="J528" s="1" t="s">
        <v>125</v>
      </c>
      <c r="K528" s="1">
        <v>6</v>
      </c>
      <c r="L528" s="1">
        <v>2020</v>
      </c>
      <c r="M528" s="1">
        <v>24</v>
      </c>
      <c r="N528" s="10">
        <v>2</v>
      </c>
    </row>
    <row r="529" spans="1:14" x14ac:dyDescent="0.25">
      <c r="A529" s="7">
        <v>43993</v>
      </c>
      <c r="B529" s="1" t="s">
        <v>58</v>
      </c>
      <c r="C529" s="1" t="s">
        <v>8</v>
      </c>
      <c r="D529" s="1" t="s">
        <v>17</v>
      </c>
      <c r="E529" s="1" t="s">
        <v>9</v>
      </c>
      <c r="F529" s="1" t="s">
        <v>74</v>
      </c>
      <c r="G529" s="8">
        <v>1301243</v>
      </c>
      <c r="H529" s="8">
        <v>494472.34</v>
      </c>
      <c r="I529" s="9">
        <v>0.38</v>
      </c>
      <c r="J529" s="1" t="s">
        <v>125</v>
      </c>
      <c r="K529" s="1">
        <v>6</v>
      </c>
      <c r="L529" s="1">
        <v>2020</v>
      </c>
      <c r="M529" s="1">
        <v>24</v>
      </c>
      <c r="N529" s="10">
        <v>2</v>
      </c>
    </row>
    <row r="530" spans="1:14" x14ac:dyDescent="0.25">
      <c r="A530" s="7">
        <v>43994</v>
      </c>
      <c r="B530" s="1" t="s">
        <v>50</v>
      </c>
      <c r="C530" s="1" t="s">
        <v>18</v>
      </c>
      <c r="D530" s="1" t="s">
        <v>7</v>
      </c>
      <c r="E530" s="1" t="s">
        <v>87</v>
      </c>
      <c r="F530" s="1" t="s">
        <v>67</v>
      </c>
      <c r="G530" s="8">
        <v>149881</v>
      </c>
      <c r="H530" s="8">
        <v>95923.839999999997</v>
      </c>
      <c r="I530" s="9">
        <v>0.64</v>
      </c>
      <c r="J530" s="1" t="s">
        <v>125</v>
      </c>
      <c r="K530" s="1">
        <v>6</v>
      </c>
      <c r="L530" s="1">
        <v>2020</v>
      </c>
      <c r="M530" s="1">
        <v>24</v>
      </c>
      <c r="N530" s="10">
        <v>2</v>
      </c>
    </row>
    <row r="531" spans="1:14" x14ac:dyDescent="0.25">
      <c r="A531" s="7">
        <v>43995</v>
      </c>
      <c r="B531" s="1" t="s">
        <v>57</v>
      </c>
      <c r="C531" s="1" t="s">
        <v>18</v>
      </c>
      <c r="D531" s="1" t="s">
        <v>7</v>
      </c>
      <c r="E531" s="1" t="s">
        <v>88</v>
      </c>
      <c r="F531" s="1" t="s">
        <v>67</v>
      </c>
      <c r="G531" s="8">
        <v>201562</v>
      </c>
      <c r="H531" s="8">
        <v>92718.52</v>
      </c>
      <c r="I531" s="9">
        <v>0.46</v>
      </c>
      <c r="J531" s="1" t="s">
        <v>125</v>
      </c>
      <c r="K531" s="1">
        <v>6</v>
      </c>
      <c r="L531" s="1">
        <v>2020</v>
      </c>
      <c r="M531" s="1">
        <v>24</v>
      </c>
      <c r="N531" s="10">
        <v>2</v>
      </c>
    </row>
    <row r="532" spans="1:14" x14ac:dyDescent="0.25">
      <c r="A532" s="7">
        <v>43996</v>
      </c>
      <c r="B532" s="1" t="s">
        <v>6</v>
      </c>
      <c r="C532" s="1" t="s">
        <v>8</v>
      </c>
      <c r="D532" s="1" t="s">
        <v>17</v>
      </c>
      <c r="E532" s="1" t="s">
        <v>87</v>
      </c>
      <c r="F532" s="1" t="s">
        <v>77</v>
      </c>
      <c r="G532" s="8">
        <v>1019925</v>
      </c>
      <c r="H532" s="8">
        <v>336575.25</v>
      </c>
      <c r="I532" s="9">
        <v>0.33</v>
      </c>
      <c r="J532" s="1" t="s">
        <v>125</v>
      </c>
      <c r="K532" s="1">
        <v>6</v>
      </c>
      <c r="L532" s="1">
        <v>2020</v>
      </c>
      <c r="M532" s="1">
        <v>24</v>
      </c>
      <c r="N532" s="10">
        <v>2</v>
      </c>
    </row>
    <row r="533" spans="1:14" x14ac:dyDescent="0.25">
      <c r="A533" s="7">
        <v>43997</v>
      </c>
      <c r="B533" s="1" t="s">
        <v>58</v>
      </c>
      <c r="C533" s="1" t="s">
        <v>8</v>
      </c>
      <c r="D533" s="1" t="s">
        <v>7</v>
      </c>
      <c r="E533" s="1" t="s">
        <v>87</v>
      </c>
      <c r="F533" s="1" t="s">
        <v>74</v>
      </c>
      <c r="G533" s="8">
        <v>1632399</v>
      </c>
      <c r="H533" s="8">
        <v>816199.5</v>
      </c>
      <c r="I533" s="9">
        <v>0.5</v>
      </c>
      <c r="J533" s="1" t="s">
        <v>125</v>
      </c>
      <c r="K533" s="1">
        <v>6</v>
      </c>
      <c r="L533" s="1">
        <v>2020</v>
      </c>
      <c r="M533" s="1">
        <v>25</v>
      </c>
      <c r="N533" s="10">
        <v>2</v>
      </c>
    </row>
    <row r="534" spans="1:14" x14ac:dyDescent="0.25">
      <c r="A534" s="7">
        <v>43998</v>
      </c>
      <c r="B534" s="1" t="s">
        <v>42</v>
      </c>
      <c r="C534" s="1" t="s">
        <v>8</v>
      </c>
      <c r="D534" s="1" t="s">
        <v>7</v>
      </c>
      <c r="E534" s="1" t="s">
        <v>87</v>
      </c>
      <c r="F534" s="1" t="s">
        <v>84</v>
      </c>
      <c r="G534" s="8">
        <v>920139</v>
      </c>
      <c r="H534" s="8">
        <v>515277.84</v>
      </c>
      <c r="I534" s="9">
        <v>0.56000000000000005</v>
      </c>
      <c r="J534" s="1" t="s">
        <v>125</v>
      </c>
      <c r="K534" s="1">
        <v>6</v>
      </c>
      <c r="L534" s="1">
        <v>2020</v>
      </c>
      <c r="M534" s="1">
        <v>25</v>
      </c>
      <c r="N534" s="10">
        <v>2</v>
      </c>
    </row>
    <row r="535" spans="1:14" x14ac:dyDescent="0.25">
      <c r="A535" s="7">
        <v>43999</v>
      </c>
      <c r="B535" s="1" t="s">
        <v>46</v>
      </c>
      <c r="C535" s="1" t="s">
        <v>8</v>
      </c>
      <c r="D535" s="1" t="s">
        <v>17</v>
      </c>
      <c r="E535" s="1" t="s">
        <v>9</v>
      </c>
      <c r="F535" s="1" t="s">
        <v>80</v>
      </c>
      <c r="G535" s="8">
        <v>1155750</v>
      </c>
      <c r="H535" s="8">
        <v>254265</v>
      </c>
      <c r="I535" s="9">
        <v>0.22</v>
      </c>
      <c r="J535" s="1" t="s">
        <v>125</v>
      </c>
      <c r="K535" s="1">
        <v>6</v>
      </c>
      <c r="L535" s="1">
        <v>2020</v>
      </c>
      <c r="M535" s="1">
        <v>25</v>
      </c>
      <c r="N535" s="10">
        <v>2</v>
      </c>
    </row>
    <row r="536" spans="1:14" x14ac:dyDescent="0.25">
      <c r="A536" s="7">
        <v>44000</v>
      </c>
      <c r="B536" s="1" t="s">
        <v>43</v>
      </c>
      <c r="C536" s="1" t="s">
        <v>8</v>
      </c>
      <c r="D536" s="1" t="s">
        <v>7</v>
      </c>
      <c r="E536" s="1" t="s">
        <v>87</v>
      </c>
      <c r="F536" s="1" t="s">
        <v>79</v>
      </c>
      <c r="G536" s="8">
        <v>801526</v>
      </c>
      <c r="H536" s="8">
        <v>448854.56000000006</v>
      </c>
      <c r="I536" s="9">
        <v>0.56000000000000005</v>
      </c>
      <c r="J536" s="1" t="s">
        <v>125</v>
      </c>
      <c r="K536" s="1">
        <v>6</v>
      </c>
      <c r="L536" s="1">
        <v>2020</v>
      </c>
      <c r="M536" s="1">
        <v>25</v>
      </c>
      <c r="N536" s="10">
        <v>2</v>
      </c>
    </row>
    <row r="537" spans="1:14" x14ac:dyDescent="0.25">
      <c r="A537" s="7">
        <v>44001</v>
      </c>
      <c r="B537" s="1" t="s">
        <v>54</v>
      </c>
      <c r="C537" s="1" t="s">
        <v>18</v>
      </c>
      <c r="D537" s="1" t="s">
        <v>7</v>
      </c>
      <c r="E537" s="1" t="s">
        <v>87</v>
      </c>
      <c r="F537" s="1" t="s">
        <v>68</v>
      </c>
      <c r="G537" s="8">
        <v>137119</v>
      </c>
      <c r="H537" s="8">
        <v>74044.260000000009</v>
      </c>
      <c r="I537" s="9">
        <v>0.54</v>
      </c>
      <c r="J537" s="1" t="s">
        <v>125</v>
      </c>
      <c r="K537" s="1">
        <v>6</v>
      </c>
      <c r="L537" s="1">
        <v>2020</v>
      </c>
      <c r="M537" s="1">
        <v>25</v>
      </c>
      <c r="N537" s="10">
        <v>2</v>
      </c>
    </row>
    <row r="538" spans="1:14" x14ac:dyDescent="0.25">
      <c r="A538" s="7">
        <v>44002</v>
      </c>
      <c r="B538" s="1" t="s">
        <v>49</v>
      </c>
      <c r="C538" s="1" t="s">
        <v>8</v>
      </c>
      <c r="D538" s="1" t="s">
        <v>17</v>
      </c>
      <c r="E538" s="1" t="s">
        <v>87</v>
      </c>
      <c r="F538" s="1" t="s">
        <v>66</v>
      </c>
      <c r="G538" s="8">
        <v>1575655</v>
      </c>
      <c r="H538" s="8">
        <v>441183.4</v>
      </c>
      <c r="I538" s="9">
        <v>0.28000000000000003</v>
      </c>
      <c r="J538" s="1" t="s">
        <v>125</v>
      </c>
      <c r="K538" s="1">
        <v>6</v>
      </c>
      <c r="L538" s="1">
        <v>2020</v>
      </c>
      <c r="M538" s="1">
        <v>25</v>
      </c>
      <c r="N538" s="10">
        <v>2</v>
      </c>
    </row>
    <row r="539" spans="1:14" x14ac:dyDescent="0.25">
      <c r="A539" s="7">
        <v>44003</v>
      </c>
      <c r="B539" s="1" t="s">
        <v>44</v>
      </c>
      <c r="C539" s="1" t="s">
        <v>8</v>
      </c>
      <c r="D539" s="1" t="s">
        <v>17</v>
      </c>
      <c r="E539" s="1" t="s">
        <v>87</v>
      </c>
      <c r="F539" s="1" t="s">
        <v>78</v>
      </c>
      <c r="G539" s="8">
        <v>1602560</v>
      </c>
      <c r="H539" s="8">
        <v>624998.40000000002</v>
      </c>
      <c r="I539" s="9">
        <v>0.39</v>
      </c>
      <c r="J539" s="1" t="s">
        <v>125</v>
      </c>
      <c r="K539" s="1">
        <v>6</v>
      </c>
      <c r="L539" s="1">
        <v>2020</v>
      </c>
      <c r="M539" s="1">
        <v>25</v>
      </c>
      <c r="N539" s="10">
        <v>2</v>
      </c>
    </row>
    <row r="540" spans="1:14" x14ac:dyDescent="0.25">
      <c r="A540" s="7">
        <v>44004</v>
      </c>
      <c r="B540" s="1" t="s">
        <v>28</v>
      </c>
      <c r="C540" s="1" t="s">
        <v>8</v>
      </c>
      <c r="D540" s="1" t="s">
        <v>7</v>
      </c>
      <c r="E540" s="1" t="s">
        <v>87</v>
      </c>
      <c r="F540" s="1" t="s">
        <v>66</v>
      </c>
      <c r="G540" s="8">
        <v>1717401</v>
      </c>
      <c r="H540" s="8">
        <v>824352.48</v>
      </c>
      <c r="I540" s="9">
        <v>0.48</v>
      </c>
      <c r="J540" s="1" t="s">
        <v>125</v>
      </c>
      <c r="K540" s="1">
        <v>6</v>
      </c>
      <c r="L540" s="1">
        <v>2020</v>
      </c>
      <c r="M540" s="1">
        <v>26</v>
      </c>
      <c r="N540" s="10">
        <v>2</v>
      </c>
    </row>
    <row r="541" spans="1:14" x14ac:dyDescent="0.25">
      <c r="A541" s="7">
        <v>44005</v>
      </c>
      <c r="B541" s="1" t="s">
        <v>28</v>
      </c>
      <c r="C541" s="1" t="s">
        <v>8</v>
      </c>
      <c r="D541" s="1" t="s">
        <v>7</v>
      </c>
      <c r="E541" s="1" t="s">
        <v>87</v>
      </c>
      <c r="F541" s="1" t="s">
        <v>66</v>
      </c>
      <c r="G541" s="8">
        <v>1539553</v>
      </c>
      <c r="H541" s="8">
        <v>662007.79</v>
      </c>
      <c r="I541" s="9">
        <v>0.43</v>
      </c>
      <c r="J541" s="1" t="s">
        <v>125</v>
      </c>
      <c r="K541" s="1">
        <v>6</v>
      </c>
      <c r="L541" s="1">
        <v>2020</v>
      </c>
      <c r="M541" s="1">
        <v>26</v>
      </c>
      <c r="N541" s="10">
        <v>2</v>
      </c>
    </row>
    <row r="542" spans="1:14" x14ac:dyDescent="0.25">
      <c r="A542" s="7">
        <v>44006</v>
      </c>
      <c r="B542" s="1" t="s">
        <v>60</v>
      </c>
      <c r="C542" s="1" t="s">
        <v>14</v>
      </c>
      <c r="D542" s="1" t="s">
        <v>17</v>
      </c>
      <c r="E542" s="1" t="s">
        <v>87</v>
      </c>
      <c r="F542" s="1" t="s">
        <v>76</v>
      </c>
      <c r="G542" s="8">
        <v>409086</v>
      </c>
      <c r="H542" s="8">
        <v>147270.96</v>
      </c>
      <c r="I542" s="9">
        <v>0.36</v>
      </c>
      <c r="J542" s="1" t="s">
        <v>125</v>
      </c>
      <c r="K542" s="1">
        <v>6</v>
      </c>
      <c r="L542" s="1">
        <v>2020</v>
      </c>
      <c r="M542" s="1">
        <v>26</v>
      </c>
      <c r="N542" s="10">
        <v>2</v>
      </c>
    </row>
    <row r="543" spans="1:14" x14ac:dyDescent="0.25">
      <c r="A543" s="7">
        <v>44007</v>
      </c>
      <c r="B543" s="1" t="s">
        <v>38</v>
      </c>
      <c r="C543" s="1" t="s">
        <v>18</v>
      </c>
      <c r="D543" s="1" t="s">
        <v>17</v>
      </c>
      <c r="E543" s="1" t="s">
        <v>87</v>
      </c>
      <c r="F543" s="1" t="s">
        <v>80</v>
      </c>
      <c r="G543" s="8">
        <v>169182</v>
      </c>
      <c r="H543" s="8">
        <v>37220.04</v>
      </c>
      <c r="I543" s="9">
        <v>0.22</v>
      </c>
      <c r="J543" s="1" t="s">
        <v>125</v>
      </c>
      <c r="K543" s="1">
        <v>6</v>
      </c>
      <c r="L543" s="1">
        <v>2020</v>
      </c>
      <c r="M543" s="1">
        <v>26</v>
      </c>
      <c r="N543" s="10">
        <v>2</v>
      </c>
    </row>
    <row r="544" spans="1:14" x14ac:dyDescent="0.25">
      <c r="A544" s="7">
        <v>44008</v>
      </c>
      <c r="B544" s="1" t="s">
        <v>35</v>
      </c>
      <c r="C544" s="1" t="s">
        <v>14</v>
      </c>
      <c r="D544" s="1" t="s">
        <v>7</v>
      </c>
      <c r="E544" s="1" t="s">
        <v>87</v>
      </c>
      <c r="F544" s="1" t="s">
        <v>71</v>
      </c>
      <c r="G544" s="8">
        <v>499653</v>
      </c>
      <c r="H544" s="8">
        <v>269812.62</v>
      </c>
      <c r="I544" s="9">
        <v>0.54</v>
      </c>
      <c r="J544" s="1" t="s">
        <v>125</v>
      </c>
      <c r="K544" s="1">
        <v>6</v>
      </c>
      <c r="L544" s="1">
        <v>2020</v>
      </c>
      <c r="M544" s="1">
        <v>26</v>
      </c>
      <c r="N544" s="10">
        <v>2</v>
      </c>
    </row>
    <row r="545" spans="1:14" x14ac:dyDescent="0.25">
      <c r="A545" s="7">
        <v>44009</v>
      </c>
      <c r="B545" s="1" t="s">
        <v>16</v>
      </c>
      <c r="C545" s="1" t="s">
        <v>18</v>
      </c>
      <c r="D545" s="1" t="s">
        <v>7</v>
      </c>
      <c r="E545" s="1" t="s">
        <v>87</v>
      </c>
      <c r="F545" s="1" t="s">
        <v>75</v>
      </c>
      <c r="G545" s="8">
        <v>195827</v>
      </c>
      <c r="H545" s="8">
        <v>119454.47</v>
      </c>
      <c r="I545" s="9">
        <v>0.61</v>
      </c>
      <c r="J545" s="1" t="s">
        <v>125</v>
      </c>
      <c r="K545" s="1">
        <v>6</v>
      </c>
      <c r="L545" s="1">
        <v>2020</v>
      </c>
      <c r="M545" s="1">
        <v>26</v>
      </c>
      <c r="N545" s="10">
        <v>2</v>
      </c>
    </row>
    <row r="546" spans="1:14" x14ac:dyDescent="0.25">
      <c r="A546" s="7">
        <v>44010</v>
      </c>
      <c r="B546" s="1" t="s">
        <v>36</v>
      </c>
      <c r="C546" s="1" t="s">
        <v>14</v>
      </c>
      <c r="D546" s="1" t="s">
        <v>7</v>
      </c>
      <c r="E546" s="1" t="s">
        <v>9</v>
      </c>
      <c r="F546" s="1" t="s">
        <v>78</v>
      </c>
      <c r="G546" s="8">
        <v>392670</v>
      </c>
      <c r="H546" s="8">
        <v>243455.4</v>
      </c>
      <c r="I546" s="9">
        <v>0.62</v>
      </c>
      <c r="J546" s="1" t="s">
        <v>125</v>
      </c>
      <c r="K546" s="1">
        <v>6</v>
      </c>
      <c r="L546" s="1">
        <v>2020</v>
      </c>
      <c r="M546" s="1">
        <v>26</v>
      </c>
      <c r="N546" s="10">
        <v>2</v>
      </c>
    </row>
    <row r="547" spans="1:14" x14ac:dyDescent="0.25">
      <c r="A547" s="7">
        <v>44011</v>
      </c>
      <c r="B547" s="1" t="s">
        <v>12</v>
      </c>
      <c r="C547" s="1" t="s">
        <v>8</v>
      </c>
      <c r="D547" s="1" t="s">
        <v>7</v>
      </c>
      <c r="E547" s="1" t="s">
        <v>87</v>
      </c>
      <c r="F547" s="1" t="s">
        <v>77</v>
      </c>
      <c r="G547" s="8">
        <v>1449321</v>
      </c>
      <c r="H547" s="8">
        <v>942058.65</v>
      </c>
      <c r="I547" s="9">
        <v>0.65</v>
      </c>
      <c r="J547" s="1" t="s">
        <v>125</v>
      </c>
      <c r="K547" s="1">
        <v>6</v>
      </c>
      <c r="L547" s="1">
        <v>2020</v>
      </c>
      <c r="M547" s="1">
        <v>27</v>
      </c>
      <c r="N547" s="10">
        <v>2</v>
      </c>
    </row>
    <row r="548" spans="1:14" x14ac:dyDescent="0.25">
      <c r="A548" s="7">
        <v>44012</v>
      </c>
      <c r="B548" s="1" t="s">
        <v>36</v>
      </c>
      <c r="C548" s="1" t="s">
        <v>14</v>
      </c>
      <c r="D548" s="1" t="s">
        <v>17</v>
      </c>
      <c r="E548" s="1" t="s">
        <v>9</v>
      </c>
      <c r="F548" s="1" t="s">
        <v>78</v>
      </c>
      <c r="G548" s="8">
        <v>308695</v>
      </c>
      <c r="H548" s="8">
        <v>98782.400000000009</v>
      </c>
      <c r="I548" s="9">
        <v>0.32</v>
      </c>
      <c r="J548" s="1" t="s">
        <v>125</v>
      </c>
      <c r="K548" s="1">
        <v>6</v>
      </c>
      <c r="L548" s="1">
        <v>2020</v>
      </c>
      <c r="M548" s="1">
        <v>27</v>
      </c>
      <c r="N548" s="10">
        <v>2</v>
      </c>
    </row>
    <row r="549" spans="1:14" x14ac:dyDescent="0.25">
      <c r="A549" s="7">
        <v>44013</v>
      </c>
      <c r="B549" s="1" t="s">
        <v>13</v>
      </c>
      <c r="C549" s="1" t="s">
        <v>14</v>
      </c>
      <c r="D549" s="1" t="s">
        <v>7</v>
      </c>
      <c r="E549" s="1" t="s">
        <v>87</v>
      </c>
      <c r="F549" s="1" t="s">
        <v>73</v>
      </c>
      <c r="G549" s="8">
        <v>379161</v>
      </c>
      <c r="H549" s="8">
        <v>185788.88999999998</v>
      </c>
      <c r="I549" s="9">
        <v>0.49</v>
      </c>
      <c r="J549" s="1" t="s">
        <v>126</v>
      </c>
      <c r="K549" s="1">
        <v>7</v>
      </c>
      <c r="L549" s="1">
        <v>2020</v>
      </c>
      <c r="M549" s="1">
        <v>27</v>
      </c>
      <c r="N549" s="10">
        <v>3</v>
      </c>
    </row>
    <row r="550" spans="1:14" x14ac:dyDescent="0.25">
      <c r="A550" s="7">
        <v>44014</v>
      </c>
      <c r="B550" s="1" t="s">
        <v>21</v>
      </c>
      <c r="C550" s="1" t="s">
        <v>14</v>
      </c>
      <c r="D550" s="1" t="s">
        <v>17</v>
      </c>
      <c r="E550" s="1" t="s">
        <v>87</v>
      </c>
      <c r="F550" s="1" t="s">
        <v>73</v>
      </c>
      <c r="G550" s="8">
        <v>326278</v>
      </c>
      <c r="H550" s="8">
        <v>68518.38</v>
      </c>
      <c r="I550" s="9">
        <v>0.21</v>
      </c>
      <c r="J550" s="1" t="s">
        <v>126</v>
      </c>
      <c r="K550" s="1">
        <v>7</v>
      </c>
      <c r="L550" s="1">
        <v>2020</v>
      </c>
      <c r="M550" s="1">
        <v>27</v>
      </c>
      <c r="N550" s="10">
        <v>3</v>
      </c>
    </row>
    <row r="551" spans="1:14" x14ac:dyDescent="0.25">
      <c r="A551" s="7">
        <v>44015</v>
      </c>
      <c r="B551" s="1" t="s">
        <v>38</v>
      </c>
      <c r="C551" s="1" t="s">
        <v>18</v>
      </c>
      <c r="D551" s="1" t="s">
        <v>7</v>
      </c>
      <c r="E551" s="1" t="s">
        <v>87</v>
      </c>
      <c r="F551" s="1" t="s">
        <v>80</v>
      </c>
      <c r="G551" s="8">
        <v>171347</v>
      </c>
      <c r="H551" s="8">
        <v>63398.39</v>
      </c>
      <c r="I551" s="9">
        <v>0.37</v>
      </c>
      <c r="J551" s="1" t="s">
        <v>126</v>
      </c>
      <c r="K551" s="1">
        <v>7</v>
      </c>
      <c r="L551" s="1">
        <v>2020</v>
      </c>
      <c r="M551" s="1">
        <v>27</v>
      </c>
      <c r="N551" s="10">
        <v>3</v>
      </c>
    </row>
    <row r="552" spans="1:14" x14ac:dyDescent="0.25">
      <c r="A552" s="7">
        <v>44016</v>
      </c>
      <c r="B552" s="1" t="s">
        <v>49</v>
      </c>
      <c r="C552" s="1" t="s">
        <v>8</v>
      </c>
      <c r="D552" s="1" t="s">
        <v>11</v>
      </c>
      <c r="E552" s="1" t="s">
        <v>87</v>
      </c>
      <c r="F552" s="1" t="s">
        <v>66</v>
      </c>
      <c r="G552" s="8">
        <v>1558855</v>
      </c>
      <c r="H552" s="8">
        <v>545599.25</v>
      </c>
      <c r="I552" s="9">
        <v>0.35</v>
      </c>
      <c r="J552" s="1" t="s">
        <v>126</v>
      </c>
      <c r="K552" s="1">
        <v>7</v>
      </c>
      <c r="L552" s="1">
        <v>2020</v>
      </c>
      <c r="M552" s="1">
        <v>27</v>
      </c>
      <c r="N552" s="10">
        <v>3</v>
      </c>
    </row>
    <row r="553" spans="1:14" x14ac:dyDescent="0.25">
      <c r="A553" s="7">
        <v>44017</v>
      </c>
      <c r="B553" s="1" t="s">
        <v>40</v>
      </c>
      <c r="C553" s="1" t="s">
        <v>8</v>
      </c>
      <c r="D553" s="1" t="s">
        <v>7</v>
      </c>
      <c r="E553" s="1" t="s">
        <v>9</v>
      </c>
      <c r="F553" s="1" t="s">
        <v>82</v>
      </c>
      <c r="G553" s="8">
        <v>1744144</v>
      </c>
      <c r="H553" s="8">
        <v>819747.67999999993</v>
      </c>
      <c r="I553" s="9">
        <v>0.47</v>
      </c>
      <c r="J553" s="1" t="s">
        <v>126</v>
      </c>
      <c r="K553" s="1">
        <v>7</v>
      </c>
      <c r="L553" s="1">
        <v>2020</v>
      </c>
      <c r="M553" s="1">
        <v>27</v>
      </c>
      <c r="N553" s="10">
        <v>3</v>
      </c>
    </row>
    <row r="554" spans="1:14" x14ac:dyDescent="0.25">
      <c r="A554" s="7">
        <v>44018</v>
      </c>
      <c r="B554" s="1" t="s">
        <v>19</v>
      </c>
      <c r="C554" s="1" t="s">
        <v>8</v>
      </c>
      <c r="D554" s="1" t="s">
        <v>7</v>
      </c>
      <c r="E554" s="1" t="s">
        <v>87</v>
      </c>
      <c r="F554" s="1" t="s">
        <v>76</v>
      </c>
      <c r="G554" s="8">
        <v>1357210</v>
      </c>
      <c r="H554" s="8">
        <v>678605</v>
      </c>
      <c r="I554" s="9">
        <v>0.5</v>
      </c>
      <c r="J554" s="1" t="s">
        <v>126</v>
      </c>
      <c r="K554" s="1">
        <v>7</v>
      </c>
      <c r="L554" s="1">
        <v>2020</v>
      </c>
      <c r="M554" s="1">
        <v>28</v>
      </c>
      <c r="N554" s="10">
        <v>3</v>
      </c>
    </row>
    <row r="555" spans="1:14" x14ac:dyDescent="0.25">
      <c r="A555" s="7">
        <v>44019</v>
      </c>
      <c r="B555" s="1" t="s">
        <v>22</v>
      </c>
      <c r="C555" s="1" t="s">
        <v>8</v>
      </c>
      <c r="D555" s="1" t="s">
        <v>7</v>
      </c>
      <c r="E555" s="1" t="s">
        <v>9</v>
      </c>
      <c r="F555" s="1" t="s">
        <v>74</v>
      </c>
      <c r="G555" s="8">
        <v>504639</v>
      </c>
      <c r="H555" s="8">
        <v>232133.94</v>
      </c>
      <c r="I555" s="9">
        <v>0.46</v>
      </c>
      <c r="J555" s="1" t="s">
        <v>126</v>
      </c>
      <c r="K555" s="1">
        <v>7</v>
      </c>
      <c r="L555" s="1">
        <v>2020</v>
      </c>
      <c r="M555" s="1">
        <v>28</v>
      </c>
      <c r="N555" s="10">
        <v>3</v>
      </c>
    </row>
    <row r="556" spans="1:14" x14ac:dyDescent="0.25">
      <c r="A556" s="7">
        <v>44020</v>
      </c>
      <c r="B556" s="1" t="s">
        <v>54</v>
      </c>
      <c r="C556" s="1" t="s">
        <v>18</v>
      </c>
      <c r="D556" s="1" t="s">
        <v>7</v>
      </c>
      <c r="E556" s="1" t="s">
        <v>9</v>
      </c>
      <c r="F556" s="1" t="s">
        <v>68</v>
      </c>
      <c r="G556" s="8">
        <v>201088</v>
      </c>
      <c r="H556" s="8">
        <v>96522.239999999991</v>
      </c>
      <c r="I556" s="9">
        <v>0.48</v>
      </c>
      <c r="J556" s="1" t="s">
        <v>126</v>
      </c>
      <c r="K556" s="1">
        <v>7</v>
      </c>
      <c r="L556" s="1">
        <v>2020</v>
      </c>
      <c r="M556" s="1">
        <v>28</v>
      </c>
      <c r="N556" s="10">
        <v>3</v>
      </c>
    </row>
    <row r="557" spans="1:14" x14ac:dyDescent="0.25">
      <c r="A557" s="7">
        <v>44021</v>
      </c>
      <c r="B557" s="1" t="s">
        <v>46</v>
      </c>
      <c r="C557" s="1" t="s">
        <v>8</v>
      </c>
      <c r="D557" s="1" t="s">
        <v>7</v>
      </c>
      <c r="E557" s="1" t="s">
        <v>87</v>
      </c>
      <c r="F557" s="1" t="s">
        <v>80</v>
      </c>
      <c r="G557" s="8">
        <v>647804</v>
      </c>
      <c r="H557" s="8">
        <v>362770.24000000005</v>
      </c>
      <c r="I557" s="9">
        <v>0.56000000000000005</v>
      </c>
      <c r="J557" s="1" t="s">
        <v>126</v>
      </c>
      <c r="K557" s="1">
        <v>7</v>
      </c>
      <c r="L557" s="1">
        <v>2020</v>
      </c>
      <c r="M557" s="1">
        <v>28</v>
      </c>
      <c r="N557" s="10">
        <v>3</v>
      </c>
    </row>
    <row r="558" spans="1:14" x14ac:dyDescent="0.25">
      <c r="A558" s="7">
        <v>44022</v>
      </c>
      <c r="B558" s="1" t="s">
        <v>40</v>
      </c>
      <c r="C558" s="1" t="s">
        <v>8</v>
      </c>
      <c r="D558" s="1" t="s">
        <v>7</v>
      </c>
      <c r="E558" s="1" t="s">
        <v>88</v>
      </c>
      <c r="F558" s="1" t="s">
        <v>82</v>
      </c>
      <c r="G558" s="8">
        <v>1699106</v>
      </c>
      <c r="H558" s="8">
        <v>1019463.6</v>
      </c>
      <c r="I558" s="9">
        <v>0.6</v>
      </c>
      <c r="J558" s="1" t="s">
        <v>126</v>
      </c>
      <c r="K558" s="1">
        <v>7</v>
      </c>
      <c r="L558" s="1">
        <v>2020</v>
      </c>
      <c r="M558" s="1">
        <v>28</v>
      </c>
      <c r="N558" s="10">
        <v>3</v>
      </c>
    </row>
    <row r="559" spans="1:14" x14ac:dyDescent="0.25">
      <c r="A559" s="7">
        <v>44023</v>
      </c>
      <c r="B559" s="1" t="s">
        <v>22</v>
      </c>
      <c r="C559" s="1" t="s">
        <v>8</v>
      </c>
      <c r="D559" s="1" t="s">
        <v>7</v>
      </c>
      <c r="E559" s="1" t="s">
        <v>87</v>
      </c>
      <c r="F559" s="1" t="s">
        <v>74</v>
      </c>
      <c r="G559" s="8">
        <v>1685651</v>
      </c>
      <c r="H559" s="8">
        <v>893395.03</v>
      </c>
      <c r="I559" s="9">
        <v>0.53</v>
      </c>
      <c r="J559" s="1" t="s">
        <v>126</v>
      </c>
      <c r="K559" s="1">
        <v>7</v>
      </c>
      <c r="L559" s="1">
        <v>2020</v>
      </c>
      <c r="M559" s="1">
        <v>28</v>
      </c>
      <c r="N559" s="10">
        <v>3</v>
      </c>
    </row>
    <row r="560" spans="1:14" x14ac:dyDescent="0.25">
      <c r="A560" s="7">
        <v>44024</v>
      </c>
      <c r="B560" s="1" t="s">
        <v>54</v>
      </c>
      <c r="C560" s="1" t="s">
        <v>18</v>
      </c>
      <c r="D560" s="1" t="s">
        <v>17</v>
      </c>
      <c r="E560" s="1" t="s">
        <v>87</v>
      </c>
      <c r="F560" s="1" t="s">
        <v>68</v>
      </c>
      <c r="G560" s="8">
        <v>186203</v>
      </c>
      <c r="H560" s="8">
        <v>48412.78</v>
      </c>
      <c r="I560" s="9">
        <v>0.26</v>
      </c>
      <c r="J560" s="1" t="s">
        <v>126</v>
      </c>
      <c r="K560" s="1">
        <v>7</v>
      </c>
      <c r="L560" s="1">
        <v>2020</v>
      </c>
      <c r="M560" s="1">
        <v>28</v>
      </c>
      <c r="N560" s="10">
        <v>3</v>
      </c>
    </row>
    <row r="561" spans="1:14" x14ac:dyDescent="0.25">
      <c r="A561" s="7">
        <v>44025</v>
      </c>
      <c r="B561" s="1" t="s">
        <v>28</v>
      </c>
      <c r="C561" s="1" t="s">
        <v>8</v>
      </c>
      <c r="D561" s="1" t="s">
        <v>7</v>
      </c>
      <c r="E561" s="1" t="s">
        <v>87</v>
      </c>
      <c r="F561" s="1" t="s">
        <v>66</v>
      </c>
      <c r="G561" s="8">
        <v>720378</v>
      </c>
      <c r="H561" s="8">
        <v>266539.86</v>
      </c>
      <c r="I561" s="9">
        <v>0.37</v>
      </c>
      <c r="J561" s="1" t="s">
        <v>126</v>
      </c>
      <c r="K561" s="1">
        <v>7</v>
      </c>
      <c r="L561" s="1">
        <v>2020</v>
      </c>
      <c r="M561" s="1">
        <v>29</v>
      </c>
      <c r="N561" s="10">
        <v>3</v>
      </c>
    </row>
    <row r="562" spans="1:14" x14ac:dyDescent="0.25">
      <c r="A562" s="7">
        <v>44026</v>
      </c>
      <c r="B562" s="1" t="s">
        <v>57</v>
      </c>
      <c r="C562" s="1" t="s">
        <v>18</v>
      </c>
      <c r="D562" s="1" t="s">
        <v>7</v>
      </c>
      <c r="E562" s="1" t="s">
        <v>87</v>
      </c>
      <c r="F562" s="1" t="s">
        <v>67</v>
      </c>
      <c r="G562" s="8">
        <v>174941</v>
      </c>
      <c r="H562" s="8">
        <v>78723.45</v>
      </c>
      <c r="I562" s="9">
        <v>0.45</v>
      </c>
      <c r="J562" s="1" t="s">
        <v>126</v>
      </c>
      <c r="K562" s="1">
        <v>7</v>
      </c>
      <c r="L562" s="1">
        <v>2020</v>
      </c>
      <c r="M562" s="1">
        <v>29</v>
      </c>
      <c r="N562" s="10">
        <v>3</v>
      </c>
    </row>
    <row r="563" spans="1:14" x14ac:dyDescent="0.25">
      <c r="A563" s="7">
        <v>44027</v>
      </c>
      <c r="B563" s="1" t="s">
        <v>13</v>
      </c>
      <c r="C563" s="1" t="s">
        <v>14</v>
      </c>
      <c r="D563" s="1" t="s">
        <v>7</v>
      </c>
      <c r="E563" s="1" t="s">
        <v>87</v>
      </c>
      <c r="F563" s="1" t="s">
        <v>73</v>
      </c>
      <c r="G563" s="8">
        <v>460116</v>
      </c>
      <c r="H563" s="8">
        <v>207052.2</v>
      </c>
      <c r="I563" s="9">
        <v>0.45</v>
      </c>
      <c r="J563" s="1" t="s">
        <v>126</v>
      </c>
      <c r="K563" s="1">
        <v>7</v>
      </c>
      <c r="L563" s="1">
        <v>2020</v>
      </c>
      <c r="M563" s="1">
        <v>29</v>
      </c>
      <c r="N563" s="10">
        <v>3</v>
      </c>
    </row>
    <row r="564" spans="1:14" x14ac:dyDescent="0.25">
      <c r="A564" s="7">
        <v>44028</v>
      </c>
      <c r="B564" s="1" t="s">
        <v>58</v>
      </c>
      <c r="C564" s="1" t="s">
        <v>8</v>
      </c>
      <c r="D564" s="1" t="s">
        <v>17</v>
      </c>
      <c r="E564" s="1" t="s">
        <v>87</v>
      </c>
      <c r="F564" s="1" t="s">
        <v>74</v>
      </c>
      <c r="G564" s="8">
        <v>1293131</v>
      </c>
      <c r="H564" s="8">
        <v>258626.2</v>
      </c>
      <c r="I564" s="9">
        <v>0.2</v>
      </c>
      <c r="J564" s="1" t="s">
        <v>126</v>
      </c>
      <c r="K564" s="1">
        <v>7</v>
      </c>
      <c r="L564" s="1">
        <v>2020</v>
      </c>
      <c r="M564" s="1">
        <v>29</v>
      </c>
      <c r="N564" s="10">
        <v>3</v>
      </c>
    </row>
    <row r="565" spans="1:14" x14ac:dyDescent="0.25">
      <c r="A565" s="7">
        <v>44029</v>
      </c>
      <c r="B565" s="1" t="s">
        <v>33</v>
      </c>
      <c r="C565" s="1" t="s">
        <v>8</v>
      </c>
      <c r="D565" s="1" t="s">
        <v>7</v>
      </c>
      <c r="E565" s="1" t="s">
        <v>87</v>
      </c>
      <c r="F565" s="1" t="s">
        <v>80</v>
      </c>
      <c r="G565" s="8">
        <v>881076</v>
      </c>
      <c r="H565" s="8">
        <v>361241.16</v>
      </c>
      <c r="I565" s="9">
        <v>0.41</v>
      </c>
      <c r="J565" s="1" t="s">
        <v>126</v>
      </c>
      <c r="K565" s="1">
        <v>7</v>
      </c>
      <c r="L565" s="1">
        <v>2020</v>
      </c>
      <c r="M565" s="1">
        <v>29</v>
      </c>
      <c r="N565" s="10">
        <v>3</v>
      </c>
    </row>
    <row r="566" spans="1:14" x14ac:dyDescent="0.25">
      <c r="A566" s="7">
        <v>44030</v>
      </c>
      <c r="B566" s="1" t="s">
        <v>39</v>
      </c>
      <c r="C566" s="1" t="s">
        <v>8</v>
      </c>
      <c r="D566" s="1" t="s">
        <v>17</v>
      </c>
      <c r="E566" s="1" t="s">
        <v>87</v>
      </c>
      <c r="F566" s="1" t="s">
        <v>81</v>
      </c>
      <c r="G566" s="8">
        <v>1514711</v>
      </c>
      <c r="H566" s="8">
        <v>575590.18000000005</v>
      </c>
      <c r="I566" s="9">
        <v>0.38</v>
      </c>
      <c r="J566" s="1" t="s">
        <v>126</v>
      </c>
      <c r="K566" s="1">
        <v>7</v>
      </c>
      <c r="L566" s="1">
        <v>2020</v>
      </c>
      <c r="M566" s="1">
        <v>29</v>
      </c>
      <c r="N566" s="10">
        <v>3</v>
      </c>
    </row>
    <row r="567" spans="1:14" x14ac:dyDescent="0.25">
      <c r="A567" s="7">
        <v>44031</v>
      </c>
      <c r="B567" s="1" t="s">
        <v>57</v>
      </c>
      <c r="C567" s="1" t="s">
        <v>18</v>
      </c>
      <c r="D567" s="1" t="s">
        <v>17</v>
      </c>
      <c r="E567" s="1" t="s">
        <v>9</v>
      </c>
      <c r="F567" s="1" t="s">
        <v>67</v>
      </c>
      <c r="G567" s="8">
        <v>128313</v>
      </c>
      <c r="H567" s="8">
        <v>51325.200000000004</v>
      </c>
      <c r="I567" s="9">
        <v>0.4</v>
      </c>
      <c r="J567" s="1" t="s">
        <v>126</v>
      </c>
      <c r="K567" s="1">
        <v>7</v>
      </c>
      <c r="L567" s="1">
        <v>2020</v>
      </c>
      <c r="M567" s="1">
        <v>29</v>
      </c>
      <c r="N567" s="10">
        <v>3</v>
      </c>
    </row>
    <row r="568" spans="1:14" x14ac:dyDescent="0.25">
      <c r="A568" s="7">
        <v>44032</v>
      </c>
      <c r="B568" s="1" t="s">
        <v>33</v>
      </c>
      <c r="C568" s="1" t="s">
        <v>8</v>
      </c>
      <c r="D568" s="1" t="s">
        <v>7</v>
      </c>
      <c r="E568" s="1" t="s">
        <v>87</v>
      </c>
      <c r="F568" s="1" t="s">
        <v>80</v>
      </c>
      <c r="G568" s="8">
        <v>1131341</v>
      </c>
      <c r="H568" s="8">
        <v>610924.14</v>
      </c>
      <c r="I568" s="9">
        <v>0.54</v>
      </c>
      <c r="J568" s="1" t="s">
        <v>126</v>
      </c>
      <c r="K568" s="1">
        <v>7</v>
      </c>
      <c r="L568" s="1">
        <v>2020</v>
      </c>
      <c r="M568" s="1">
        <v>30</v>
      </c>
      <c r="N568" s="10">
        <v>3</v>
      </c>
    </row>
    <row r="569" spans="1:14" x14ac:dyDescent="0.25">
      <c r="A569" s="7">
        <v>44033</v>
      </c>
      <c r="B569" s="1" t="s">
        <v>48</v>
      </c>
      <c r="C569" s="1" t="s">
        <v>8</v>
      </c>
      <c r="D569" s="1" t="s">
        <v>7</v>
      </c>
      <c r="E569" s="1" t="s">
        <v>87</v>
      </c>
      <c r="F569" s="1" t="s">
        <v>65</v>
      </c>
      <c r="G569" s="8">
        <v>1786501</v>
      </c>
      <c r="H569" s="8">
        <v>911115.51</v>
      </c>
      <c r="I569" s="9">
        <v>0.51</v>
      </c>
      <c r="J569" s="1" t="s">
        <v>126</v>
      </c>
      <c r="K569" s="1">
        <v>7</v>
      </c>
      <c r="L569" s="1">
        <v>2020</v>
      </c>
      <c r="M569" s="1">
        <v>30</v>
      </c>
      <c r="N569" s="10">
        <v>3</v>
      </c>
    </row>
    <row r="570" spans="1:14" x14ac:dyDescent="0.25">
      <c r="A570" s="7">
        <v>44034</v>
      </c>
      <c r="B570" s="1" t="s">
        <v>56</v>
      </c>
      <c r="C570" s="1" t="s">
        <v>18</v>
      </c>
      <c r="D570" s="1" t="s">
        <v>7</v>
      </c>
      <c r="E570" s="1" t="s">
        <v>87</v>
      </c>
      <c r="F570" s="1" t="s">
        <v>70</v>
      </c>
      <c r="G570" s="8">
        <v>128124</v>
      </c>
      <c r="H570" s="8">
        <v>47405.88</v>
      </c>
      <c r="I570" s="9">
        <v>0.37</v>
      </c>
      <c r="J570" s="1" t="s">
        <v>126</v>
      </c>
      <c r="K570" s="1">
        <v>7</v>
      </c>
      <c r="L570" s="1">
        <v>2020</v>
      </c>
      <c r="M570" s="1">
        <v>30</v>
      </c>
      <c r="N570" s="10">
        <v>3</v>
      </c>
    </row>
    <row r="571" spans="1:14" x14ac:dyDescent="0.25">
      <c r="A571" s="7">
        <v>44035</v>
      </c>
      <c r="B571" s="1" t="s">
        <v>57</v>
      </c>
      <c r="C571" s="1" t="s">
        <v>18</v>
      </c>
      <c r="D571" s="1" t="s">
        <v>7</v>
      </c>
      <c r="E571" s="1" t="s">
        <v>87</v>
      </c>
      <c r="F571" s="1" t="s">
        <v>67</v>
      </c>
      <c r="G571" s="8">
        <v>231515</v>
      </c>
      <c r="H571" s="8">
        <v>134278.69999999998</v>
      </c>
      <c r="I571" s="9">
        <v>0.57999999999999996</v>
      </c>
      <c r="J571" s="1" t="s">
        <v>126</v>
      </c>
      <c r="K571" s="1">
        <v>7</v>
      </c>
      <c r="L571" s="1">
        <v>2020</v>
      </c>
      <c r="M571" s="1">
        <v>30</v>
      </c>
      <c r="N571" s="10">
        <v>3</v>
      </c>
    </row>
    <row r="572" spans="1:14" x14ac:dyDescent="0.25">
      <c r="A572" s="7">
        <v>44036</v>
      </c>
      <c r="B572" s="1" t="s">
        <v>24</v>
      </c>
      <c r="C572" s="1" t="s">
        <v>14</v>
      </c>
      <c r="D572" s="1" t="s">
        <v>17</v>
      </c>
      <c r="E572" s="1" t="s">
        <v>87</v>
      </c>
      <c r="F572" s="1" t="s">
        <v>81</v>
      </c>
      <c r="G572" s="8">
        <v>366815</v>
      </c>
      <c r="H572" s="8">
        <v>95371.900000000009</v>
      </c>
      <c r="I572" s="9">
        <v>0.26</v>
      </c>
      <c r="J572" s="1" t="s">
        <v>126</v>
      </c>
      <c r="K572" s="1">
        <v>7</v>
      </c>
      <c r="L572" s="1">
        <v>2020</v>
      </c>
      <c r="M572" s="1">
        <v>30</v>
      </c>
      <c r="N572" s="10">
        <v>3</v>
      </c>
    </row>
    <row r="573" spans="1:14" x14ac:dyDescent="0.25">
      <c r="A573" s="7">
        <v>44037</v>
      </c>
      <c r="B573" s="1" t="s">
        <v>23</v>
      </c>
      <c r="C573" s="1" t="s">
        <v>8</v>
      </c>
      <c r="D573" s="1" t="s">
        <v>17</v>
      </c>
      <c r="E573" s="1" t="s">
        <v>87</v>
      </c>
      <c r="F573" s="1" t="s">
        <v>75</v>
      </c>
      <c r="G573" s="8">
        <v>1194186</v>
      </c>
      <c r="H573" s="8">
        <v>322430.22000000003</v>
      </c>
      <c r="I573" s="9">
        <v>0.27</v>
      </c>
      <c r="J573" s="1" t="s">
        <v>126</v>
      </c>
      <c r="K573" s="1">
        <v>7</v>
      </c>
      <c r="L573" s="1">
        <v>2020</v>
      </c>
      <c r="M573" s="1">
        <v>30</v>
      </c>
      <c r="N573" s="10">
        <v>3</v>
      </c>
    </row>
    <row r="574" spans="1:14" x14ac:dyDescent="0.25">
      <c r="A574" s="7">
        <v>44038</v>
      </c>
      <c r="B574" s="1" t="s">
        <v>43</v>
      </c>
      <c r="C574" s="1" t="s">
        <v>8</v>
      </c>
      <c r="D574" s="1" t="s">
        <v>7</v>
      </c>
      <c r="E574" s="1" t="s">
        <v>87</v>
      </c>
      <c r="F574" s="1" t="s">
        <v>79</v>
      </c>
      <c r="G574" s="8">
        <v>1265597</v>
      </c>
      <c r="H574" s="8">
        <v>468270.89</v>
      </c>
      <c r="I574" s="9">
        <v>0.37</v>
      </c>
      <c r="J574" s="1" t="s">
        <v>126</v>
      </c>
      <c r="K574" s="1">
        <v>7</v>
      </c>
      <c r="L574" s="1">
        <v>2020</v>
      </c>
      <c r="M574" s="1">
        <v>30</v>
      </c>
      <c r="N574" s="10">
        <v>3</v>
      </c>
    </row>
    <row r="575" spans="1:14" x14ac:dyDescent="0.25">
      <c r="A575" s="7">
        <v>44039</v>
      </c>
      <c r="B575" s="1" t="s">
        <v>10</v>
      </c>
      <c r="C575" s="1" t="s">
        <v>8</v>
      </c>
      <c r="D575" s="1" t="s">
        <v>17</v>
      </c>
      <c r="E575" s="1" t="s">
        <v>87</v>
      </c>
      <c r="F575" s="1" t="s">
        <v>66</v>
      </c>
      <c r="G575" s="8">
        <v>1704090</v>
      </c>
      <c r="H575" s="8">
        <v>664595.1</v>
      </c>
      <c r="I575" s="9">
        <v>0.39</v>
      </c>
      <c r="J575" s="1" t="s">
        <v>126</v>
      </c>
      <c r="K575" s="1">
        <v>7</v>
      </c>
      <c r="L575" s="1">
        <v>2020</v>
      </c>
      <c r="M575" s="1">
        <v>31</v>
      </c>
      <c r="N575" s="10">
        <v>3</v>
      </c>
    </row>
    <row r="576" spans="1:14" x14ac:dyDescent="0.25">
      <c r="A576" s="7">
        <v>44040</v>
      </c>
      <c r="B576" s="1" t="s">
        <v>55</v>
      </c>
      <c r="C576" s="1" t="s">
        <v>14</v>
      </c>
      <c r="D576" s="1" t="s">
        <v>17</v>
      </c>
      <c r="E576" s="1" t="s">
        <v>88</v>
      </c>
      <c r="F576" s="1" t="s">
        <v>69</v>
      </c>
      <c r="G576" s="8">
        <v>283481</v>
      </c>
      <c r="H576" s="8">
        <v>73705.06</v>
      </c>
      <c r="I576" s="9">
        <v>0.26</v>
      </c>
      <c r="J576" s="1" t="s">
        <v>126</v>
      </c>
      <c r="K576" s="1">
        <v>7</v>
      </c>
      <c r="L576" s="1">
        <v>2020</v>
      </c>
      <c r="M576" s="1">
        <v>31</v>
      </c>
      <c r="N576" s="10">
        <v>3</v>
      </c>
    </row>
    <row r="577" spans="1:14" x14ac:dyDescent="0.25">
      <c r="A577" s="7">
        <v>44041</v>
      </c>
      <c r="B577" s="1" t="s">
        <v>20</v>
      </c>
      <c r="C577" s="1" t="s">
        <v>8</v>
      </c>
      <c r="D577" s="1" t="s">
        <v>7</v>
      </c>
      <c r="E577" s="1" t="s">
        <v>9</v>
      </c>
      <c r="F577" s="1" t="s">
        <v>72</v>
      </c>
      <c r="G577" s="8">
        <v>1662060</v>
      </c>
      <c r="H577" s="8">
        <v>781168.2</v>
      </c>
      <c r="I577" s="9">
        <v>0.47</v>
      </c>
      <c r="J577" s="1" t="s">
        <v>126</v>
      </c>
      <c r="K577" s="1">
        <v>7</v>
      </c>
      <c r="L577" s="1">
        <v>2020</v>
      </c>
      <c r="M577" s="1">
        <v>31</v>
      </c>
      <c r="N577" s="10">
        <v>3</v>
      </c>
    </row>
    <row r="578" spans="1:14" x14ac:dyDescent="0.25">
      <c r="A578" s="7">
        <v>44042</v>
      </c>
      <c r="B578" s="1" t="s">
        <v>54</v>
      </c>
      <c r="C578" s="1" t="s">
        <v>18</v>
      </c>
      <c r="D578" s="1" t="s">
        <v>7</v>
      </c>
      <c r="E578" s="1" t="s">
        <v>9</v>
      </c>
      <c r="F578" s="1" t="s">
        <v>68</v>
      </c>
      <c r="G578" s="8">
        <v>142956</v>
      </c>
      <c r="H578" s="8">
        <v>64330.200000000004</v>
      </c>
      <c r="I578" s="9">
        <v>0.45</v>
      </c>
      <c r="J578" s="1" t="s">
        <v>126</v>
      </c>
      <c r="K578" s="1">
        <v>7</v>
      </c>
      <c r="L578" s="1">
        <v>2020</v>
      </c>
      <c r="M578" s="1">
        <v>31</v>
      </c>
      <c r="N578" s="10">
        <v>3</v>
      </c>
    </row>
    <row r="579" spans="1:14" x14ac:dyDescent="0.25">
      <c r="A579" s="7">
        <v>44043</v>
      </c>
      <c r="B579" s="1" t="s">
        <v>44</v>
      </c>
      <c r="C579" s="1" t="s">
        <v>8</v>
      </c>
      <c r="D579" s="1" t="s">
        <v>7</v>
      </c>
      <c r="E579" s="1" t="s">
        <v>88</v>
      </c>
      <c r="F579" s="1" t="s">
        <v>78</v>
      </c>
      <c r="G579" s="8">
        <v>1382556</v>
      </c>
      <c r="H579" s="8">
        <v>539196.84</v>
      </c>
      <c r="I579" s="9">
        <v>0.39</v>
      </c>
      <c r="J579" s="1" t="s">
        <v>126</v>
      </c>
      <c r="K579" s="1">
        <v>7</v>
      </c>
      <c r="L579" s="1">
        <v>2020</v>
      </c>
      <c r="M579" s="1">
        <v>31</v>
      </c>
      <c r="N579" s="10">
        <v>3</v>
      </c>
    </row>
    <row r="580" spans="1:14" x14ac:dyDescent="0.25">
      <c r="A580" s="7">
        <v>44044</v>
      </c>
      <c r="B580" s="1" t="s">
        <v>19</v>
      </c>
      <c r="C580" s="1" t="s">
        <v>8</v>
      </c>
      <c r="D580" s="1" t="s">
        <v>7</v>
      </c>
      <c r="E580" s="1" t="s">
        <v>9</v>
      </c>
      <c r="F580" s="1" t="s">
        <v>76</v>
      </c>
      <c r="G580" s="8">
        <v>1293869</v>
      </c>
      <c r="H580" s="8">
        <v>556363.67000000004</v>
      </c>
      <c r="I580" s="9">
        <v>0.43</v>
      </c>
      <c r="J580" s="1" t="s">
        <v>127</v>
      </c>
      <c r="K580" s="1">
        <v>8</v>
      </c>
      <c r="L580" s="1">
        <v>2020</v>
      </c>
      <c r="M580" s="1">
        <v>31</v>
      </c>
      <c r="N580" s="10">
        <v>3</v>
      </c>
    </row>
    <row r="581" spans="1:14" x14ac:dyDescent="0.25">
      <c r="A581" s="7">
        <v>44045</v>
      </c>
      <c r="B581" s="1" t="s">
        <v>26</v>
      </c>
      <c r="C581" s="1" t="s">
        <v>8</v>
      </c>
      <c r="D581" s="1" t="s">
        <v>17</v>
      </c>
      <c r="E581" s="1" t="s">
        <v>9</v>
      </c>
      <c r="F581" s="1" t="s">
        <v>75</v>
      </c>
      <c r="G581" s="8">
        <v>899480</v>
      </c>
      <c r="H581" s="8">
        <v>314818</v>
      </c>
      <c r="I581" s="9">
        <v>0.35</v>
      </c>
      <c r="J581" s="1" t="s">
        <v>127</v>
      </c>
      <c r="K581" s="1">
        <v>8</v>
      </c>
      <c r="L581" s="1">
        <v>2020</v>
      </c>
      <c r="M581" s="1">
        <v>31</v>
      </c>
      <c r="N581" s="10">
        <v>3</v>
      </c>
    </row>
    <row r="582" spans="1:14" x14ac:dyDescent="0.25">
      <c r="A582" s="7">
        <v>44046</v>
      </c>
      <c r="B582" s="1" t="s">
        <v>24</v>
      </c>
      <c r="C582" s="1" t="s">
        <v>14</v>
      </c>
      <c r="D582" s="1" t="s">
        <v>7</v>
      </c>
      <c r="E582" s="1" t="s">
        <v>87</v>
      </c>
      <c r="F582" s="1" t="s">
        <v>81</v>
      </c>
      <c r="G582" s="8">
        <v>261962</v>
      </c>
      <c r="H582" s="8">
        <v>133600.62</v>
      </c>
      <c r="I582" s="9">
        <v>0.51</v>
      </c>
      <c r="J582" s="1" t="s">
        <v>127</v>
      </c>
      <c r="K582" s="1">
        <v>8</v>
      </c>
      <c r="L582" s="1">
        <v>2020</v>
      </c>
      <c r="M582" s="1">
        <v>32</v>
      </c>
      <c r="N582" s="10">
        <v>3</v>
      </c>
    </row>
    <row r="583" spans="1:14" x14ac:dyDescent="0.25">
      <c r="A583" s="7">
        <v>44047</v>
      </c>
      <c r="B583" s="1" t="s">
        <v>48</v>
      </c>
      <c r="C583" s="1" t="s">
        <v>8</v>
      </c>
      <c r="D583" s="1" t="s">
        <v>7</v>
      </c>
      <c r="E583" s="1" t="s">
        <v>87</v>
      </c>
      <c r="F583" s="1" t="s">
        <v>65</v>
      </c>
      <c r="G583" s="8">
        <v>648483</v>
      </c>
      <c r="H583" s="8">
        <v>272362.86</v>
      </c>
      <c r="I583" s="9">
        <v>0.42</v>
      </c>
      <c r="J583" s="1" t="s">
        <v>127</v>
      </c>
      <c r="K583" s="1">
        <v>8</v>
      </c>
      <c r="L583" s="1">
        <v>2020</v>
      </c>
      <c r="M583" s="1">
        <v>32</v>
      </c>
      <c r="N583" s="10">
        <v>3</v>
      </c>
    </row>
    <row r="584" spans="1:14" x14ac:dyDescent="0.25">
      <c r="A584" s="7">
        <v>44048</v>
      </c>
      <c r="B584" s="1" t="s">
        <v>15</v>
      </c>
      <c r="C584" s="1" t="s">
        <v>14</v>
      </c>
      <c r="D584" s="1" t="s">
        <v>7</v>
      </c>
      <c r="E584" s="1" t="s">
        <v>88</v>
      </c>
      <c r="F584" s="1" t="s">
        <v>74</v>
      </c>
      <c r="G584" s="8">
        <v>331887</v>
      </c>
      <c r="H584" s="8">
        <v>189175.59</v>
      </c>
      <c r="I584" s="9">
        <v>0.56999999999999995</v>
      </c>
      <c r="J584" s="1" t="s">
        <v>127</v>
      </c>
      <c r="K584" s="1">
        <v>8</v>
      </c>
      <c r="L584" s="1">
        <v>2020</v>
      </c>
      <c r="M584" s="1">
        <v>32</v>
      </c>
      <c r="N584" s="10">
        <v>3</v>
      </c>
    </row>
    <row r="585" spans="1:14" x14ac:dyDescent="0.25">
      <c r="A585" s="7">
        <v>44049</v>
      </c>
      <c r="B585" s="1" t="s">
        <v>29</v>
      </c>
      <c r="C585" s="1" t="s">
        <v>8</v>
      </c>
      <c r="D585" s="1" t="s">
        <v>17</v>
      </c>
      <c r="E585" s="1" t="s">
        <v>9</v>
      </c>
      <c r="F585" s="1" t="s">
        <v>67</v>
      </c>
      <c r="G585" s="8">
        <v>1544839</v>
      </c>
      <c r="H585" s="8">
        <v>308967.8</v>
      </c>
      <c r="I585" s="9">
        <v>0.2</v>
      </c>
      <c r="J585" s="1" t="s">
        <v>127</v>
      </c>
      <c r="K585" s="1">
        <v>8</v>
      </c>
      <c r="L585" s="1">
        <v>2020</v>
      </c>
      <c r="M585" s="1">
        <v>32</v>
      </c>
      <c r="N585" s="10">
        <v>3</v>
      </c>
    </row>
    <row r="586" spans="1:14" x14ac:dyDescent="0.25">
      <c r="A586" s="7">
        <v>44050</v>
      </c>
      <c r="B586" s="1" t="s">
        <v>26</v>
      </c>
      <c r="C586" s="1" t="s">
        <v>8</v>
      </c>
      <c r="D586" s="1" t="s">
        <v>7</v>
      </c>
      <c r="E586" s="1" t="s">
        <v>87</v>
      </c>
      <c r="F586" s="1" t="s">
        <v>75</v>
      </c>
      <c r="G586" s="8">
        <v>1785344</v>
      </c>
      <c r="H586" s="8">
        <v>1089059.8400000001</v>
      </c>
      <c r="I586" s="9">
        <v>0.61</v>
      </c>
      <c r="J586" s="1" t="s">
        <v>127</v>
      </c>
      <c r="K586" s="1">
        <v>8</v>
      </c>
      <c r="L586" s="1">
        <v>2020</v>
      </c>
      <c r="M586" s="1">
        <v>32</v>
      </c>
      <c r="N586" s="10">
        <v>3</v>
      </c>
    </row>
    <row r="587" spans="1:14" x14ac:dyDescent="0.25">
      <c r="A587" s="7">
        <v>44051</v>
      </c>
      <c r="B587" s="1" t="s">
        <v>52</v>
      </c>
      <c r="C587" s="1" t="s">
        <v>8</v>
      </c>
      <c r="D587" s="1" t="s">
        <v>17</v>
      </c>
      <c r="E587" s="1" t="s">
        <v>87</v>
      </c>
      <c r="F587" s="1" t="s">
        <v>66</v>
      </c>
      <c r="G587" s="8">
        <v>775614</v>
      </c>
      <c r="H587" s="8">
        <v>271464.89999999997</v>
      </c>
      <c r="I587" s="9">
        <v>0.35</v>
      </c>
      <c r="J587" s="1" t="s">
        <v>127</v>
      </c>
      <c r="K587" s="1">
        <v>8</v>
      </c>
      <c r="L587" s="1">
        <v>2020</v>
      </c>
      <c r="M587" s="1">
        <v>32</v>
      </c>
      <c r="N587" s="10">
        <v>3</v>
      </c>
    </row>
    <row r="588" spans="1:14" x14ac:dyDescent="0.25">
      <c r="A588" s="7">
        <v>44052</v>
      </c>
      <c r="B588" s="1" t="s">
        <v>58</v>
      </c>
      <c r="C588" s="1" t="s">
        <v>8</v>
      </c>
      <c r="D588" s="1" t="s">
        <v>7</v>
      </c>
      <c r="E588" s="1" t="s">
        <v>87</v>
      </c>
      <c r="F588" s="1" t="s">
        <v>74</v>
      </c>
      <c r="G588" s="8">
        <v>1341199</v>
      </c>
      <c r="H588" s="8">
        <v>657187.51</v>
      </c>
      <c r="I588" s="9">
        <v>0.49</v>
      </c>
      <c r="J588" s="1" t="s">
        <v>127</v>
      </c>
      <c r="K588" s="1">
        <v>8</v>
      </c>
      <c r="L588" s="1">
        <v>2020</v>
      </c>
      <c r="M588" s="1">
        <v>32</v>
      </c>
      <c r="N588" s="10">
        <v>3</v>
      </c>
    </row>
    <row r="589" spans="1:14" x14ac:dyDescent="0.25">
      <c r="A589" s="7">
        <v>44053</v>
      </c>
      <c r="B589" s="1" t="s">
        <v>34</v>
      </c>
      <c r="C589" s="1" t="s">
        <v>14</v>
      </c>
      <c r="D589" s="1" t="s">
        <v>7</v>
      </c>
      <c r="E589" s="1" t="s">
        <v>88</v>
      </c>
      <c r="F589" s="1" t="s">
        <v>65</v>
      </c>
      <c r="G589" s="8">
        <v>338434</v>
      </c>
      <c r="H589" s="8">
        <v>182754.36000000002</v>
      </c>
      <c r="I589" s="9">
        <v>0.54</v>
      </c>
      <c r="J589" s="1" t="s">
        <v>127</v>
      </c>
      <c r="K589" s="1">
        <v>8</v>
      </c>
      <c r="L589" s="1">
        <v>2020</v>
      </c>
      <c r="M589" s="1">
        <v>33</v>
      </c>
      <c r="N589" s="10">
        <v>3</v>
      </c>
    </row>
    <row r="590" spans="1:14" x14ac:dyDescent="0.25">
      <c r="A590" s="7">
        <v>44054</v>
      </c>
      <c r="B590" s="1" t="s">
        <v>12</v>
      </c>
      <c r="C590" s="1" t="s">
        <v>8</v>
      </c>
      <c r="D590" s="1" t="s">
        <v>17</v>
      </c>
      <c r="E590" s="1" t="s">
        <v>9</v>
      </c>
      <c r="F590" s="1" t="s">
        <v>77</v>
      </c>
      <c r="G590" s="8">
        <v>597236</v>
      </c>
      <c r="H590" s="8">
        <v>143336.63999999998</v>
      </c>
      <c r="I590" s="9">
        <v>0.24</v>
      </c>
      <c r="J590" s="1" t="s">
        <v>127</v>
      </c>
      <c r="K590" s="1">
        <v>8</v>
      </c>
      <c r="L590" s="1">
        <v>2020</v>
      </c>
      <c r="M590" s="1">
        <v>33</v>
      </c>
      <c r="N590" s="10">
        <v>3</v>
      </c>
    </row>
    <row r="591" spans="1:14" x14ac:dyDescent="0.25">
      <c r="A591" s="7">
        <v>44055</v>
      </c>
      <c r="B591" s="1" t="s">
        <v>50</v>
      </c>
      <c r="C591" s="1" t="s">
        <v>18</v>
      </c>
      <c r="D591" s="1" t="s">
        <v>17</v>
      </c>
      <c r="E591" s="1" t="s">
        <v>87</v>
      </c>
      <c r="F591" s="1" t="s">
        <v>67</v>
      </c>
      <c r="G591" s="8">
        <v>144900</v>
      </c>
      <c r="H591" s="8">
        <v>47817</v>
      </c>
      <c r="I591" s="9">
        <v>0.33</v>
      </c>
      <c r="J591" s="1" t="s">
        <v>127</v>
      </c>
      <c r="K591" s="1">
        <v>8</v>
      </c>
      <c r="L591" s="1">
        <v>2020</v>
      </c>
      <c r="M591" s="1">
        <v>33</v>
      </c>
      <c r="N591" s="10">
        <v>3</v>
      </c>
    </row>
    <row r="592" spans="1:14" x14ac:dyDescent="0.25">
      <c r="A592" s="7">
        <v>44056</v>
      </c>
      <c r="B592" s="1" t="s">
        <v>30</v>
      </c>
      <c r="C592" s="1" t="s">
        <v>14</v>
      </c>
      <c r="D592" s="1" t="s">
        <v>7</v>
      </c>
      <c r="E592" s="1" t="s">
        <v>88</v>
      </c>
      <c r="F592" s="1" t="s">
        <v>77</v>
      </c>
      <c r="G592" s="8">
        <v>419931</v>
      </c>
      <c r="H592" s="8">
        <v>193168.26</v>
      </c>
      <c r="I592" s="9">
        <v>0.46</v>
      </c>
      <c r="J592" s="1" t="s">
        <v>127</v>
      </c>
      <c r="K592" s="1">
        <v>8</v>
      </c>
      <c r="L592" s="1">
        <v>2020</v>
      </c>
      <c r="M592" s="1">
        <v>33</v>
      </c>
      <c r="N592" s="10">
        <v>3</v>
      </c>
    </row>
    <row r="593" spans="1:14" x14ac:dyDescent="0.25">
      <c r="A593" s="7">
        <v>44057</v>
      </c>
      <c r="B593" s="1" t="s">
        <v>59</v>
      </c>
      <c r="C593" s="1" t="s">
        <v>18</v>
      </c>
      <c r="D593" s="1" t="s">
        <v>17</v>
      </c>
      <c r="E593" s="1" t="s">
        <v>87</v>
      </c>
      <c r="F593" s="1" t="s">
        <v>75</v>
      </c>
      <c r="G593" s="8">
        <v>81810</v>
      </c>
      <c r="H593" s="8">
        <v>25361.1</v>
      </c>
      <c r="I593" s="9">
        <v>0.31</v>
      </c>
      <c r="J593" s="1" t="s">
        <v>127</v>
      </c>
      <c r="K593" s="1">
        <v>8</v>
      </c>
      <c r="L593" s="1">
        <v>2020</v>
      </c>
      <c r="M593" s="1">
        <v>33</v>
      </c>
      <c r="N593" s="10">
        <v>3</v>
      </c>
    </row>
    <row r="594" spans="1:14" x14ac:dyDescent="0.25">
      <c r="A594" s="7">
        <v>44058</v>
      </c>
      <c r="B594" s="1" t="s">
        <v>46</v>
      </c>
      <c r="C594" s="1" t="s">
        <v>8</v>
      </c>
      <c r="D594" s="1" t="s">
        <v>7</v>
      </c>
      <c r="E594" s="1" t="s">
        <v>87</v>
      </c>
      <c r="F594" s="1" t="s">
        <v>80</v>
      </c>
      <c r="G594" s="8">
        <v>571729</v>
      </c>
      <c r="H594" s="8">
        <v>303016.37</v>
      </c>
      <c r="I594" s="9">
        <v>0.53</v>
      </c>
      <c r="J594" s="1" t="s">
        <v>127</v>
      </c>
      <c r="K594" s="1">
        <v>8</v>
      </c>
      <c r="L594" s="1">
        <v>2020</v>
      </c>
      <c r="M594" s="1">
        <v>33</v>
      </c>
      <c r="N594" s="10">
        <v>3</v>
      </c>
    </row>
    <row r="595" spans="1:14" x14ac:dyDescent="0.25">
      <c r="A595" s="7">
        <v>44059</v>
      </c>
      <c r="B595" s="1" t="s">
        <v>6</v>
      </c>
      <c r="C595" s="1" t="s">
        <v>8</v>
      </c>
      <c r="D595" s="1" t="s">
        <v>17</v>
      </c>
      <c r="E595" s="1" t="s">
        <v>87</v>
      </c>
      <c r="F595" s="1" t="s">
        <v>77</v>
      </c>
      <c r="G595" s="8">
        <v>1554681</v>
      </c>
      <c r="H595" s="8">
        <v>513044.73000000004</v>
      </c>
      <c r="I595" s="9">
        <v>0.33</v>
      </c>
      <c r="J595" s="1" t="s">
        <v>127</v>
      </c>
      <c r="K595" s="1">
        <v>8</v>
      </c>
      <c r="L595" s="1">
        <v>2020</v>
      </c>
      <c r="M595" s="1">
        <v>33</v>
      </c>
      <c r="N595" s="10">
        <v>3</v>
      </c>
    </row>
    <row r="596" spans="1:14" x14ac:dyDescent="0.25">
      <c r="A596" s="7">
        <v>44060</v>
      </c>
      <c r="B596" s="1" t="s">
        <v>62</v>
      </c>
      <c r="C596" s="1" t="s">
        <v>8</v>
      </c>
      <c r="D596" s="1" t="s">
        <v>7</v>
      </c>
      <c r="E596" s="1" t="s">
        <v>87</v>
      </c>
      <c r="F596" s="1" t="s">
        <v>78</v>
      </c>
      <c r="G596" s="8">
        <v>932895</v>
      </c>
      <c r="H596" s="8">
        <v>438460.64999999997</v>
      </c>
      <c r="I596" s="9">
        <v>0.47</v>
      </c>
      <c r="J596" s="1" t="s">
        <v>127</v>
      </c>
      <c r="K596" s="1">
        <v>8</v>
      </c>
      <c r="L596" s="1">
        <v>2020</v>
      </c>
      <c r="M596" s="1">
        <v>34</v>
      </c>
      <c r="N596" s="10">
        <v>3</v>
      </c>
    </row>
    <row r="597" spans="1:14" x14ac:dyDescent="0.25">
      <c r="A597" s="7">
        <v>44061</v>
      </c>
      <c r="B597" s="1" t="s">
        <v>24</v>
      </c>
      <c r="C597" s="1" t="s">
        <v>14</v>
      </c>
      <c r="D597" s="1" t="s">
        <v>17</v>
      </c>
      <c r="E597" s="1" t="s">
        <v>87</v>
      </c>
      <c r="F597" s="1" t="s">
        <v>81</v>
      </c>
      <c r="G597" s="8">
        <v>318813</v>
      </c>
      <c r="H597" s="8">
        <v>95643.9</v>
      </c>
      <c r="I597" s="9">
        <v>0.3</v>
      </c>
      <c r="J597" s="1" t="s">
        <v>127</v>
      </c>
      <c r="K597" s="1">
        <v>8</v>
      </c>
      <c r="L597" s="1">
        <v>2020</v>
      </c>
      <c r="M597" s="1">
        <v>34</v>
      </c>
      <c r="N597" s="10">
        <v>3</v>
      </c>
    </row>
    <row r="598" spans="1:14" x14ac:dyDescent="0.25">
      <c r="A598" s="7">
        <v>44062</v>
      </c>
      <c r="B598" s="1" t="s">
        <v>35</v>
      </c>
      <c r="C598" s="1" t="s">
        <v>14</v>
      </c>
      <c r="D598" s="1" t="s">
        <v>17</v>
      </c>
      <c r="E598" s="1" t="s">
        <v>9</v>
      </c>
      <c r="F598" s="1" t="s">
        <v>71</v>
      </c>
      <c r="G598" s="8">
        <v>473294</v>
      </c>
      <c r="H598" s="8">
        <v>104124.68000000001</v>
      </c>
      <c r="I598" s="9">
        <v>0.22</v>
      </c>
      <c r="J598" s="1" t="s">
        <v>127</v>
      </c>
      <c r="K598" s="1">
        <v>8</v>
      </c>
      <c r="L598" s="1">
        <v>2020</v>
      </c>
      <c r="M598" s="1">
        <v>34</v>
      </c>
      <c r="N598" s="10">
        <v>3</v>
      </c>
    </row>
    <row r="599" spans="1:14" x14ac:dyDescent="0.25">
      <c r="A599" s="7">
        <v>44063</v>
      </c>
      <c r="B599" s="1" t="s">
        <v>51</v>
      </c>
      <c r="C599" s="1" t="s">
        <v>8</v>
      </c>
      <c r="D599" s="1" t="s">
        <v>7</v>
      </c>
      <c r="E599" s="1" t="s">
        <v>87</v>
      </c>
      <c r="F599" s="1" t="s">
        <v>65</v>
      </c>
      <c r="G599" s="8">
        <v>1662912</v>
      </c>
      <c r="H599" s="8">
        <v>848085.12</v>
      </c>
      <c r="I599" s="9">
        <v>0.51</v>
      </c>
      <c r="J599" s="1" t="s">
        <v>127</v>
      </c>
      <c r="K599" s="1">
        <v>8</v>
      </c>
      <c r="L599" s="1">
        <v>2020</v>
      </c>
      <c r="M599" s="1">
        <v>34</v>
      </c>
      <c r="N599" s="10">
        <v>3</v>
      </c>
    </row>
    <row r="600" spans="1:14" x14ac:dyDescent="0.25">
      <c r="A600" s="7">
        <v>44064</v>
      </c>
      <c r="B600" s="1" t="s">
        <v>54</v>
      </c>
      <c r="C600" s="1" t="s">
        <v>18</v>
      </c>
      <c r="D600" s="1" t="s">
        <v>7</v>
      </c>
      <c r="E600" s="1" t="s">
        <v>87</v>
      </c>
      <c r="F600" s="1" t="s">
        <v>68</v>
      </c>
      <c r="G600" s="8">
        <v>120508</v>
      </c>
      <c r="H600" s="8">
        <v>51818.44</v>
      </c>
      <c r="I600" s="9">
        <v>0.43</v>
      </c>
      <c r="J600" s="1" t="s">
        <v>127</v>
      </c>
      <c r="K600" s="1">
        <v>8</v>
      </c>
      <c r="L600" s="1">
        <v>2020</v>
      </c>
      <c r="M600" s="1">
        <v>34</v>
      </c>
      <c r="N600" s="10">
        <v>3</v>
      </c>
    </row>
    <row r="601" spans="1:14" x14ac:dyDescent="0.25">
      <c r="A601" s="7">
        <v>44065</v>
      </c>
      <c r="B601" s="1" t="s">
        <v>40</v>
      </c>
      <c r="C601" s="1" t="s">
        <v>8</v>
      </c>
      <c r="D601" s="1" t="s">
        <v>11</v>
      </c>
      <c r="E601" s="1" t="s">
        <v>87</v>
      </c>
      <c r="F601" s="1" t="s">
        <v>82</v>
      </c>
      <c r="G601" s="8">
        <v>1596200</v>
      </c>
      <c r="H601" s="8">
        <v>542708</v>
      </c>
      <c r="I601" s="9">
        <v>0.34</v>
      </c>
      <c r="J601" s="1" t="s">
        <v>127</v>
      </c>
      <c r="K601" s="1">
        <v>8</v>
      </c>
      <c r="L601" s="1">
        <v>2020</v>
      </c>
      <c r="M601" s="1">
        <v>34</v>
      </c>
      <c r="N601" s="10">
        <v>3</v>
      </c>
    </row>
    <row r="602" spans="1:14" x14ac:dyDescent="0.25">
      <c r="A602" s="7">
        <v>44066</v>
      </c>
      <c r="B602" s="1" t="s">
        <v>39</v>
      </c>
      <c r="C602" s="1" t="s">
        <v>8</v>
      </c>
      <c r="D602" s="1" t="s">
        <v>7</v>
      </c>
      <c r="E602" s="1" t="s">
        <v>87</v>
      </c>
      <c r="F602" s="1" t="s">
        <v>81</v>
      </c>
      <c r="G602" s="8">
        <v>681172</v>
      </c>
      <c r="H602" s="8">
        <v>272468.8</v>
      </c>
      <c r="I602" s="9">
        <v>0.4</v>
      </c>
      <c r="J602" s="1" t="s">
        <v>127</v>
      </c>
      <c r="K602" s="1">
        <v>8</v>
      </c>
      <c r="L602" s="1">
        <v>2020</v>
      </c>
      <c r="M602" s="1">
        <v>34</v>
      </c>
      <c r="N602" s="10">
        <v>3</v>
      </c>
    </row>
    <row r="603" spans="1:14" x14ac:dyDescent="0.25">
      <c r="A603" s="7">
        <v>44067</v>
      </c>
      <c r="B603" s="1" t="s">
        <v>16</v>
      </c>
      <c r="C603" s="1" t="s">
        <v>18</v>
      </c>
      <c r="D603" s="1" t="s">
        <v>17</v>
      </c>
      <c r="E603" s="1" t="s">
        <v>88</v>
      </c>
      <c r="F603" s="1" t="s">
        <v>75</v>
      </c>
      <c r="G603" s="8">
        <v>87947</v>
      </c>
      <c r="H603" s="8">
        <v>21986.75</v>
      </c>
      <c r="I603" s="9">
        <v>0.25</v>
      </c>
      <c r="J603" s="1" t="s">
        <v>127</v>
      </c>
      <c r="K603" s="1">
        <v>8</v>
      </c>
      <c r="L603" s="1">
        <v>2020</v>
      </c>
      <c r="M603" s="1">
        <v>35</v>
      </c>
      <c r="N603" s="10">
        <v>3</v>
      </c>
    </row>
    <row r="604" spans="1:14" x14ac:dyDescent="0.25">
      <c r="A604" s="7">
        <v>44068</v>
      </c>
      <c r="B604" s="1" t="s">
        <v>51</v>
      </c>
      <c r="C604" s="1" t="s">
        <v>8</v>
      </c>
      <c r="D604" s="1" t="s">
        <v>17</v>
      </c>
      <c r="E604" s="1" t="s">
        <v>87</v>
      </c>
      <c r="F604" s="1" t="s">
        <v>65</v>
      </c>
      <c r="G604" s="8">
        <v>1302997</v>
      </c>
      <c r="H604" s="8">
        <v>260599.40000000002</v>
      </c>
      <c r="I604" s="9">
        <v>0.2</v>
      </c>
      <c r="J604" s="1" t="s">
        <v>127</v>
      </c>
      <c r="K604" s="1">
        <v>8</v>
      </c>
      <c r="L604" s="1">
        <v>2020</v>
      </c>
      <c r="M604" s="1">
        <v>35</v>
      </c>
      <c r="N604" s="10">
        <v>3</v>
      </c>
    </row>
    <row r="605" spans="1:14" x14ac:dyDescent="0.25">
      <c r="A605" s="7">
        <v>44069</v>
      </c>
      <c r="B605" s="1" t="s">
        <v>32</v>
      </c>
      <c r="C605" s="1" t="s">
        <v>8</v>
      </c>
      <c r="D605" s="1" t="s">
        <v>7</v>
      </c>
      <c r="E605" s="1" t="s">
        <v>87</v>
      </c>
      <c r="F605" s="1" t="s">
        <v>71</v>
      </c>
      <c r="G605" s="8">
        <v>608438</v>
      </c>
      <c r="H605" s="8">
        <v>322472.14</v>
      </c>
      <c r="I605" s="9">
        <v>0.53</v>
      </c>
      <c r="J605" s="1" t="s">
        <v>127</v>
      </c>
      <c r="K605" s="1">
        <v>8</v>
      </c>
      <c r="L605" s="1">
        <v>2020</v>
      </c>
      <c r="M605" s="1">
        <v>35</v>
      </c>
      <c r="N605" s="10">
        <v>3</v>
      </c>
    </row>
    <row r="606" spans="1:14" x14ac:dyDescent="0.25">
      <c r="A606" s="7">
        <v>44070</v>
      </c>
      <c r="B606" s="1" t="s">
        <v>26</v>
      </c>
      <c r="C606" s="1" t="s">
        <v>8</v>
      </c>
      <c r="D606" s="1" t="s">
        <v>7</v>
      </c>
      <c r="E606" s="1" t="s">
        <v>9</v>
      </c>
      <c r="F606" s="1" t="s">
        <v>75</v>
      </c>
      <c r="G606" s="8">
        <v>771906</v>
      </c>
      <c r="H606" s="8">
        <v>463143.6</v>
      </c>
      <c r="I606" s="9">
        <v>0.6</v>
      </c>
      <c r="J606" s="1" t="s">
        <v>127</v>
      </c>
      <c r="K606" s="1">
        <v>8</v>
      </c>
      <c r="L606" s="1">
        <v>2020</v>
      </c>
      <c r="M606" s="1">
        <v>35</v>
      </c>
      <c r="N606" s="10">
        <v>3</v>
      </c>
    </row>
    <row r="607" spans="1:14" x14ac:dyDescent="0.25">
      <c r="A607" s="7">
        <v>44071</v>
      </c>
      <c r="B607" s="1" t="s">
        <v>56</v>
      </c>
      <c r="C607" s="1" t="s">
        <v>18</v>
      </c>
      <c r="D607" s="1" t="s">
        <v>17</v>
      </c>
      <c r="E607" s="1" t="s">
        <v>88</v>
      </c>
      <c r="F607" s="1" t="s">
        <v>70</v>
      </c>
      <c r="G607" s="8">
        <v>132708</v>
      </c>
      <c r="H607" s="8">
        <v>29195.759999999998</v>
      </c>
      <c r="I607" s="9">
        <v>0.22</v>
      </c>
      <c r="J607" s="1" t="s">
        <v>127</v>
      </c>
      <c r="K607" s="1">
        <v>8</v>
      </c>
      <c r="L607" s="1">
        <v>2020</v>
      </c>
      <c r="M607" s="1">
        <v>35</v>
      </c>
      <c r="N607" s="10">
        <v>3</v>
      </c>
    </row>
    <row r="608" spans="1:14" x14ac:dyDescent="0.25">
      <c r="A608" s="7">
        <v>44072</v>
      </c>
      <c r="B608" s="1" t="s">
        <v>41</v>
      </c>
      <c r="C608" s="1" t="s">
        <v>14</v>
      </c>
      <c r="D608" s="1" t="s">
        <v>17</v>
      </c>
      <c r="E608" s="1" t="s">
        <v>87</v>
      </c>
      <c r="F608" s="1" t="s">
        <v>83</v>
      </c>
      <c r="G608" s="8">
        <v>369318</v>
      </c>
      <c r="H608" s="8">
        <v>125568.12000000001</v>
      </c>
      <c r="I608" s="9">
        <v>0.34</v>
      </c>
      <c r="J608" s="1" t="s">
        <v>127</v>
      </c>
      <c r="K608" s="1">
        <v>8</v>
      </c>
      <c r="L608" s="1">
        <v>2020</v>
      </c>
      <c r="M608" s="1">
        <v>35</v>
      </c>
      <c r="N608" s="10">
        <v>3</v>
      </c>
    </row>
    <row r="609" spans="1:14" x14ac:dyDescent="0.25">
      <c r="A609" s="7">
        <v>44073</v>
      </c>
      <c r="B609" s="1" t="s">
        <v>24</v>
      </c>
      <c r="C609" s="1" t="s">
        <v>14</v>
      </c>
      <c r="D609" s="1" t="s">
        <v>17</v>
      </c>
      <c r="E609" s="1" t="s">
        <v>87</v>
      </c>
      <c r="F609" s="1" t="s">
        <v>81</v>
      </c>
      <c r="G609" s="8">
        <v>284931</v>
      </c>
      <c r="H609" s="8">
        <v>91177.919999999998</v>
      </c>
      <c r="I609" s="9">
        <v>0.32</v>
      </c>
      <c r="J609" s="1" t="s">
        <v>127</v>
      </c>
      <c r="K609" s="1">
        <v>8</v>
      </c>
      <c r="L609" s="1">
        <v>2020</v>
      </c>
      <c r="M609" s="1">
        <v>35</v>
      </c>
      <c r="N609" s="10">
        <v>3</v>
      </c>
    </row>
    <row r="610" spans="1:14" x14ac:dyDescent="0.25">
      <c r="A610" s="7">
        <v>44074</v>
      </c>
      <c r="B610" s="1" t="s">
        <v>48</v>
      </c>
      <c r="C610" s="1" t="s">
        <v>8</v>
      </c>
      <c r="D610" s="1" t="s">
        <v>11</v>
      </c>
      <c r="E610" s="1" t="s">
        <v>87</v>
      </c>
      <c r="F610" s="1" t="s">
        <v>65</v>
      </c>
      <c r="G610" s="8">
        <v>1488165</v>
      </c>
      <c r="H610" s="8">
        <v>461331.15</v>
      </c>
      <c r="I610" s="9">
        <v>0.31</v>
      </c>
      <c r="J610" s="1" t="s">
        <v>127</v>
      </c>
      <c r="K610" s="1">
        <v>8</v>
      </c>
      <c r="L610" s="1">
        <v>2020</v>
      </c>
      <c r="M610" s="1">
        <v>36</v>
      </c>
      <c r="N610" s="10">
        <v>3</v>
      </c>
    </row>
    <row r="611" spans="1:14" x14ac:dyDescent="0.25">
      <c r="A611" s="7">
        <v>44075</v>
      </c>
      <c r="B611" s="1" t="s">
        <v>47</v>
      </c>
      <c r="C611" s="1" t="s">
        <v>14</v>
      </c>
      <c r="D611" s="1" t="s">
        <v>7</v>
      </c>
      <c r="E611" s="1" t="s">
        <v>87</v>
      </c>
      <c r="F611" s="1" t="s">
        <v>81</v>
      </c>
      <c r="G611" s="8">
        <v>458078</v>
      </c>
      <c r="H611" s="8">
        <v>196973.54</v>
      </c>
      <c r="I611" s="9">
        <v>0.43</v>
      </c>
      <c r="J611" s="1" t="s">
        <v>128</v>
      </c>
      <c r="K611" s="1">
        <v>9</v>
      </c>
      <c r="L611" s="1">
        <v>2020</v>
      </c>
      <c r="M611" s="1">
        <v>36</v>
      </c>
      <c r="N611" s="10">
        <v>3</v>
      </c>
    </row>
    <row r="612" spans="1:14" x14ac:dyDescent="0.25">
      <c r="A612" s="7">
        <v>44076</v>
      </c>
      <c r="B612" s="1" t="s">
        <v>27</v>
      </c>
      <c r="C612" s="1" t="s">
        <v>8</v>
      </c>
      <c r="D612" s="1" t="s">
        <v>7</v>
      </c>
      <c r="E612" s="1" t="s">
        <v>87</v>
      </c>
      <c r="F612" s="1" t="s">
        <v>76</v>
      </c>
      <c r="G612" s="8">
        <v>1641219</v>
      </c>
      <c r="H612" s="8">
        <v>754960.74</v>
      </c>
      <c r="I612" s="9">
        <v>0.46</v>
      </c>
      <c r="J612" s="1" t="s">
        <v>128</v>
      </c>
      <c r="K612" s="1">
        <v>9</v>
      </c>
      <c r="L612" s="1">
        <v>2020</v>
      </c>
      <c r="M612" s="1">
        <v>36</v>
      </c>
      <c r="N612" s="10">
        <v>3</v>
      </c>
    </row>
    <row r="613" spans="1:14" x14ac:dyDescent="0.25">
      <c r="A613" s="7">
        <v>44077</v>
      </c>
      <c r="B613" s="1" t="s">
        <v>27</v>
      </c>
      <c r="C613" s="1" t="s">
        <v>8</v>
      </c>
      <c r="D613" s="1" t="s">
        <v>17</v>
      </c>
      <c r="E613" s="1" t="s">
        <v>87</v>
      </c>
      <c r="F613" s="1" t="s">
        <v>76</v>
      </c>
      <c r="G613" s="8">
        <v>847483</v>
      </c>
      <c r="H613" s="8">
        <v>186446.26</v>
      </c>
      <c r="I613" s="9">
        <v>0.22</v>
      </c>
      <c r="J613" s="1" t="s">
        <v>128</v>
      </c>
      <c r="K613" s="1">
        <v>9</v>
      </c>
      <c r="L613" s="1">
        <v>2020</v>
      </c>
      <c r="M613" s="1">
        <v>36</v>
      </c>
      <c r="N613" s="10">
        <v>3</v>
      </c>
    </row>
    <row r="614" spans="1:14" x14ac:dyDescent="0.25">
      <c r="A614" s="7">
        <v>44078</v>
      </c>
      <c r="B614" s="1" t="s">
        <v>19</v>
      </c>
      <c r="C614" s="1" t="s">
        <v>8</v>
      </c>
      <c r="D614" s="1" t="s">
        <v>17</v>
      </c>
      <c r="E614" s="1" t="s">
        <v>87</v>
      </c>
      <c r="F614" s="1" t="s">
        <v>76</v>
      </c>
      <c r="G614" s="8">
        <v>964474</v>
      </c>
      <c r="H614" s="8">
        <v>337565.89999999997</v>
      </c>
      <c r="I614" s="9">
        <v>0.35</v>
      </c>
      <c r="J614" s="1" t="s">
        <v>128</v>
      </c>
      <c r="K614" s="1">
        <v>9</v>
      </c>
      <c r="L614" s="1">
        <v>2020</v>
      </c>
      <c r="M614" s="1">
        <v>36</v>
      </c>
      <c r="N614" s="10">
        <v>3</v>
      </c>
    </row>
    <row r="615" spans="1:14" x14ac:dyDescent="0.25">
      <c r="A615" s="7">
        <v>44079</v>
      </c>
      <c r="B615" s="1" t="s">
        <v>20</v>
      </c>
      <c r="C615" s="1" t="s">
        <v>8</v>
      </c>
      <c r="D615" s="1" t="s">
        <v>11</v>
      </c>
      <c r="E615" s="1" t="s">
        <v>87</v>
      </c>
      <c r="F615" s="1" t="s">
        <v>72</v>
      </c>
      <c r="G615" s="8">
        <v>1222331</v>
      </c>
      <c r="H615" s="8">
        <v>342252.68000000005</v>
      </c>
      <c r="I615" s="9">
        <v>0.28000000000000003</v>
      </c>
      <c r="J615" s="1" t="s">
        <v>128</v>
      </c>
      <c r="K615" s="1">
        <v>9</v>
      </c>
      <c r="L615" s="1">
        <v>2020</v>
      </c>
      <c r="M615" s="1">
        <v>36</v>
      </c>
      <c r="N615" s="10">
        <v>3</v>
      </c>
    </row>
    <row r="616" spans="1:14" x14ac:dyDescent="0.25">
      <c r="A616" s="7">
        <v>44080</v>
      </c>
      <c r="B616" s="1" t="s">
        <v>61</v>
      </c>
      <c r="C616" s="1" t="s">
        <v>8</v>
      </c>
      <c r="D616" s="1" t="s">
        <v>7</v>
      </c>
      <c r="E616" s="1" t="s">
        <v>87</v>
      </c>
      <c r="F616" s="1" t="s">
        <v>77</v>
      </c>
      <c r="G616" s="8">
        <v>506409</v>
      </c>
      <c r="H616" s="8">
        <v>278524.95</v>
      </c>
      <c r="I616" s="9">
        <v>0.55000000000000004</v>
      </c>
      <c r="J616" s="1" t="s">
        <v>128</v>
      </c>
      <c r="K616" s="1">
        <v>9</v>
      </c>
      <c r="L616" s="1">
        <v>2020</v>
      </c>
      <c r="M616" s="1">
        <v>36</v>
      </c>
      <c r="N616" s="10">
        <v>3</v>
      </c>
    </row>
    <row r="617" spans="1:14" x14ac:dyDescent="0.25">
      <c r="A617" s="7">
        <v>44081</v>
      </c>
      <c r="B617" s="1" t="s">
        <v>27</v>
      </c>
      <c r="C617" s="1" t="s">
        <v>8</v>
      </c>
      <c r="D617" s="1" t="s">
        <v>17</v>
      </c>
      <c r="E617" s="1" t="s">
        <v>87</v>
      </c>
      <c r="F617" s="1" t="s">
        <v>76</v>
      </c>
      <c r="G617" s="8">
        <v>912016</v>
      </c>
      <c r="H617" s="8">
        <v>273604.8</v>
      </c>
      <c r="I617" s="9">
        <v>0.3</v>
      </c>
      <c r="J617" s="1" t="s">
        <v>128</v>
      </c>
      <c r="K617" s="1">
        <v>9</v>
      </c>
      <c r="L617" s="1">
        <v>2020</v>
      </c>
      <c r="M617" s="1">
        <v>37</v>
      </c>
      <c r="N617" s="10">
        <v>3</v>
      </c>
    </row>
    <row r="618" spans="1:14" x14ac:dyDescent="0.25">
      <c r="A618" s="7">
        <v>44082</v>
      </c>
      <c r="B618" s="1" t="s">
        <v>15</v>
      </c>
      <c r="C618" s="1" t="s">
        <v>14</v>
      </c>
      <c r="D618" s="1" t="s">
        <v>17</v>
      </c>
      <c r="E618" s="1" t="s">
        <v>87</v>
      </c>
      <c r="F618" s="1" t="s">
        <v>74</v>
      </c>
      <c r="G618" s="8">
        <v>438020</v>
      </c>
      <c r="H618" s="8">
        <v>96364.4</v>
      </c>
      <c r="I618" s="9">
        <v>0.22</v>
      </c>
      <c r="J618" s="1" t="s">
        <v>128</v>
      </c>
      <c r="K618" s="1">
        <v>9</v>
      </c>
      <c r="L618" s="1">
        <v>2020</v>
      </c>
      <c r="M618" s="1">
        <v>37</v>
      </c>
      <c r="N618" s="10">
        <v>3</v>
      </c>
    </row>
    <row r="619" spans="1:14" x14ac:dyDescent="0.25">
      <c r="A619" s="7">
        <v>44083</v>
      </c>
      <c r="B619" s="1" t="s">
        <v>34</v>
      </c>
      <c r="C619" s="1" t="s">
        <v>14</v>
      </c>
      <c r="D619" s="1" t="s">
        <v>11</v>
      </c>
      <c r="E619" s="1" t="s">
        <v>87</v>
      </c>
      <c r="F619" s="1" t="s">
        <v>65</v>
      </c>
      <c r="G619" s="8">
        <v>348421</v>
      </c>
      <c r="H619" s="8">
        <v>76652.62</v>
      </c>
      <c r="I619" s="9">
        <v>0.22</v>
      </c>
      <c r="J619" s="1" t="s">
        <v>128</v>
      </c>
      <c r="K619" s="1">
        <v>9</v>
      </c>
      <c r="L619" s="1">
        <v>2020</v>
      </c>
      <c r="M619" s="1">
        <v>37</v>
      </c>
      <c r="N619" s="10">
        <v>3</v>
      </c>
    </row>
    <row r="620" spans="1:14" x14ac:dyDescent="0.25">
      <c r="A620" s="7">
        <v>44084</v>
      </c>
      <c r="B620" s="1" t="s">
        <v>48</v>
      </c>
      <c r="C620" s="1" t="s">
        <v>8</v>
      </c>
      <c r="D620" s="1" t="s">
        <v>7</v>
      </c>
      <c r="E620" s="1" t="s">
        <v>9</v>
      </c>
      <c r="F620" s="1" t="s">
        <v>65</v>
      </c>
      <c r="G620" s="8">
        <v>1393102</v>
      </c>
      <c r="H620" s="8">
        <v>780137.12000000011</v>
      </c>
      <c r="I620" s="9">
        <v>0.56000000000000005</v>
      </c>
      <c r="J620" s="1" t="s">
        <v>128</v>
      </c>
      <c r="K620" s="1">
        <v>9</v>
      </c>
      <c r="L620" s="1">
        <v>2020</v>
      </c>
      <c r="M620" s="1">
        <v>37</v>
      </c>
      <c r="N620" s="10">
        <v>3</v>
      </c>
    </row>
    <row r="621" spans="1:14" x14ac:dyDescent="0.25">
      <c r="A621" s="7">
        <v>44085</v>
      </c>
      <c r="B621" s="1" t="s">
        <v>15</v>
      </c>
      <c r="C621" s="1" t="s">
        <v>14</v>
      </c>
      <c r="D621" s="1" t="s">
        <v>17</v>
      </c>
      <c r="E621" s="1" t="s">
        <v>87</v>
      </c>
      <c r="F621" s="1" t="s">
        <v>74</v>
      </c>
      <c r="G621" s="8">
        <v>383469</v>
      </c>
      <c r="H621" s="8">
        <v>111206.01</v>
      </c>
      <c r="I621" s="9">
        <v>0.28999999999999998</v>
      </c>
      <c r="J621" s="1" t="s">
        <v>128</v>
      </c>
      <c r="K621" s="1">
        <v>9</v>
      </c>
      <c r="L621" s="1">
        <v>2020</v>
      </c>
      <c r="M621" s="1">
        <v>37</v>
      </c>
      <c r="N621" s="10">
        <v>3</v>
      </c>
    </row>
    <row r="622" spans="1:14" x14ac:dyDescent="0.25">
      <c r="A622" s="7">
        <v>44086</v>
      </c>
      <c r="B622" s="1" t="s">
        <v>49</v>
      </c>
      <c r="C622" s="1" t="s">
        <v>8</v>
      </c>
      <c r="D622" s="1" t="s">
        <v>7</v>
      </c>
      <c r="E622" s="1" t="s">
        <v>87</v>
      </c>
      <c r="F622" s="1" t="s">
        <v>66</v>
      </c>
      <c r="G622" s="8">
        <v>1047154</v>
      </c>
      <c r="H622" s="8">
        <v>680650.1</v>
      </c>
      <c r="I622" s="9">
        <v>0.65</v>
      </c>
      <c r="J622" s="1" t="s">
        <v>128</v>
      </c>
      <c r="K622" s="1">
        <v>9</v>
      </c>
      <c r="L622" s="1">
        <v>2020</v>
      </c>
      <c r="M622" s="1">
        <v>37</v>
      </c>
      <c r="N622" s="10">
        <v>3</v>
      </c>
    </row>
    <row r="623" spans="1:14" x14ac:dyDescent="0.25">
      <c r="A623" s="7">
        <v>44087</v>
      </c>
      <c r="B623" s="1" t="s">
        <v>38</v>
      </c>
      <c r="C623" s="1" t="s">
        <v>18</v>
      </c>
      <c r="D623" s="1" t="s">
        <v>11</v>
      </c>
      <c r="E623" s="1" t="s">
        <v>87</v>
      </c>
      <c r="F623" s="1" t="s">
        <v>80</v>
      </c>
      <c r="G623" s="8">
        <v>155230</v>
      </c>
      <c r="H623" s="8">
        <v>54330.5</v>
      </c>
      <c r="I623" s="9">
        <v>0.35</v>
      </c>
      <c r="J623" s="1" t="s">
        <v>128</v>
      </c>
      <c r="K623" s="1">
        <v>9</v>
      </c>
      <c r="L623" s="1">
        <v>2020</v>
      </c>
      <c r="M623" s="1">
        <v>37</v>
      </c>
      <c r="N623" s="10">
        <v>3</v>
      </c>
    </row>
    <row r="624" spans="1:14" x14ac:dyDescent="0.25">
      <c r="A624" s="7">
        <v>44088</v>
      </c>
      <c r="B624" s="1" t="s">
        <v>54</v>
      </c>
      <c r="C624" s="1" t="s">
        <v>18</v>
      </c>
      <c r="D624" s="1" t="s">
        <v>17</v>
      </c>
      <c r="E624" s="1" t="s">
        <v>87</v>
      </c>
      <c r="F624" s="1" t="s">
        <v>68</v>
      </c>
      <c r="G624" s="8">
        <v>183661</v>
      </c>
      <c r="H624" s="8">
        <v>51425.08</v>
      </c>
      <c r="I624" s="9">
        <v>0.28000000000000003</v>
      </c>
      <c r="J624" s="1" t="s">
        <v>128</v>
      </c>
      <c r="K624" s="1">
        <v>9</v>
      </c>
      <c r="L624" s="1">
        <v>2020</v>
      </c>
      <c r="M624" s="1">
        <v>38</v>
      </c>
      <c r="N624" s="10">
        <v>3</v>
      </c>
    </row>
    <row r="625" spans="1:14" x14ac:dyDescent="0.25">
      <c r="A625" s="7">
        <v>44089</v>
      </c>
      <c r="B625" s="1" t="s">
        <v>62</v>
      </c>
      <c r="C625" s="1" t="s">
        <v>8</v>
      </c>
      <c r="D625" s="1" t="s">
        <v>7</v>
      </c>
      <c r="E625" s="1" t="s">
        <v>87</v>
      </c>
      <c r="F625" s="1" t="s">
        <v>78</v>
      </c>
      <c r="G625" s="8">
        <v>887397</v>
      </c>
      <c r="H625" s="8">
        <v>310588.94999999995</v>
      </c>
      <c r="I625" s="9">
        <v>0.35</v>
      </c>
      <c r="J625" s="1" t="s">
        <v>128</v>
      </c>
      <c r="K625" s="1">
        <v>9</v>
      </c>
      <c r="L625" s="1">
        <v>2020</v>
      </c>
      <c r="M625" s="1">
        <v>38</v>
      </c>
      <c r="N625" s="10">
        <v>3</v>
      </c>
    </row>
    <row r="626" spans="1:14" x14ac:dyDescent="0.25">
      <c r="A626" s="7">
        <v>44090</v>
      </c>
      <c r="B626" s="1" t="s">
        <v>60</v>
      </c>
      <c r="C626" s="1" t="s">
        <v>14</v>
      </c>
      <c r="D626" s="1" t="s">
        <v>7</v>
      </c>
      <c r="E626" s="1" t="s">
        <v>87</v>
      </c>
      <c r="F626" s="1" t="s">
        <v>76</v>
      </c>
      <c r="G626" s="8">
        <v>266790</v>
      </c>
      <c r="H626" s="8">
        <v>117387.6</v>
      </c>
      <c r="I626" s="9">
        <v>0.44</v>
      </c>
      <c r="J626" s="1" t="s">
        <v>128</v>
      </c>
      <c r="K626" s="1">
        <v>9</v>
      </c>
      <c r="L626" s="1">
        <v>2020</v>
      </c>
      <c r="M626" s="1">
        <v>38</v>
      </c>
      <c r="N626" s="10">
        <v>3</v>
      </c>
    </row>
    <row r="627" spans="1:14" x14ac:dyDescent="0.25">
      <c r="A627" s="7">
        <v>44091</v>
      </c>
      <c r="B627" s="1" t="s">
        <v>24</v>
      </c>
      <c r="C627" s="1" t="s">
        <v>14</v>
      </c>
      <c r="D627" s="1" t="s">
        <v>17</v>
      </c>
      <c r="E627" s="1" t="s">
        <v>87</v>
      </c>
      <c r="F627" s="1" t="s">
        <v>81</v>
      </c>
      <c r="G627" s="8">
        <v>387056</v>
      </c>
      <c r="H627" s="8">
        <v>127728.48000000001</v>
      </c>
      <c r="I627" s="9">
        <v>0.33</v>
      </c>
      <c r="J627" s="1" t="s">
        <v>128</v>
      </c>
      <c r="K627" s="1">
        <v>9</v>
      </c>
      <c r="L627" s="1">
        <v>2020</v>
      </c>
      <c r="M627" s="1">
        <v>38</v>
      </c>
      <c r="N627" s="10">
        <v>3</v>
      </c>
    </row>
    <row r="628" spans="1:14" x14ac:dyDescent="0.25">
      <c r="A628" s="7">
        <v>44092</v>
      </c>
      <c r="B628" s="1" t="s">
        <v>57</v>
      </c>
      <c r="C628" s="1" t="s">
        <v>18</v>
      </c>
      <c r="D628" s="1" t="s">
        <v>17</v>
      </c>
      <c r="E628" s="1" t="s">
        <v>9</v>
      </c>
      <c r="F628" s="1" t="s">
        <v>67</v>
      </c>
      <c r="G628" s="8">
        <v>96633</v>
      </c>
      <c r="H628" s="8">
        <v>19326.600000000002</v>
      </c>
      <c r="I628" s="9">
        <v>0.2</v>
      </c>
      <c r="J628" s="1" t="s">
        <v>128</v>
      </c>
      <c r="K628" s="1">
        <v>9</v>
      </c>
      <c r="L628" s="1">
        <v>2020</v>
      </c>
      <c r="M628" s="1">
        <v>38</v>
      </c>
      <c r="N628" s="10">
        <v>3</v>
      </c>
    </row>
    <row r="629" spans="1:14" x14ac:dyDescent="0.25">
      <c r="A629" s="7">
        <v>44093</v>
      </c>
      <c r="B629" s="1" t="s">
        <v>47</v>
      </c>
      <c r="C629" s="1" t="s">
        <v>14</v>
      </c>
      <c r="D629" s="1" t="s">
        <v>7</v>
      </c>
      <c r="E629" s="1" t="s">
        <v>87</v>
      </c>
      <c r="F629" s="1" t="s">
        <v>81</v>
      </c>
      <c r="G629" s="8">
        <v>420963</v>
      </c>
      <c r="H629" s="8">
        <v>206271.87</v>
      </c>
      <c r="I629" s="9">
        <v>0.49</v>
      </c>
      <c r="J629" s="1" t="s">
        <v>128</v>
      </c>
      <c r="K629" s="1">
        <v>9</v>
      </c>
      <c r="L629" s="1">
        <v>2020</v>
      </c>
      <c r="M629" s="1">
        <v>38</v>
      </c>
      <c r="N629" s="10">
        <v>3</v>
      </c>
    </row>
    <row r="630" spans="1:14" x14ac:dyDescent="0.25">
      <c r="A630" s="7">
        <v>44094</v>
      </c>
      <c r="B630" s="1" t="s">
        <v>25</v>
      </c>
      <c r="C630" s="1" t="s">
        <v>8</v>
      </c>
      <c r="D630" s="1" t="s">
        <v>7</v>
      </c>
      <c r="E630" s="1" t="s">
        <v>9</v>
      </c>
      <c r="F630" s="1" t="s">
        <v>74</v>
      </c>
      <c r="G630" s="8">
        <v>530427</v>
      </c>
      <c r="H630" s="8">
        <v>291734.85000000003</v>
      </c>
      <c r="I630" s="9">
        <v>0.55000000000000004</v>
      </c>
      <c r="J630" s="1" t="s">
        <v>128</v>
      </c>
      <c r="K630" s="1">
        <v>9</v>
      </c>
      <c r="L630" s="1">
        <v>2020</v>
      </c>
      <c r="M630" s="1">
        <v>38</v>
      </c>
      <c r="N630" s="10">
        <v>3</v>
      </c>
    </row>
    <row r="631" spans="1:14" x14ac:dyDescent="0.25">
      <c r="A631" s="7">
        <v>44095</v>
      </c>
      <c r="B631" s="1" t="s">
        <v>52</v>
      </c>
      <c r="C631" s="1" t="s">
        <v>8</v>
      </c>
      <c r="D631" s="1" t="s">
        <v>7</v>
      </c>
      <c r="E631" s="1" t="s">
        <v>87</v>
      </c>
      <c r="F631" s="1" t="s">
        <v>66</v>
      </c>
      <c r="G631" s="8">
        <v>1689997</v>
      </c>
      <c r="H631" s="8">
        <v>760498.65</v>
      </c>
      <c r="I631" s="9">
        <v>0.45</v>
      </c>
      <c r="J631" s="1" t="s">
        <v>128</v>
      </c>
      <c r="K631" s="1">
        <v>9</v>
      </c>
      <c r="L631" s="1">
        <v>2020</v>
      </c>
      <c r="M631" s="1">
        <v>39</v>
      </c>
      <c r="N631" s="10">
        <v>3</v>
      </c>
    </row>
    <row r="632" spans="1:14" x14ac:dyDescent="0.25">
      <c r="A632" s="7">
        <v>44096</v>
      </c>
      <c r="B632" s="1" t="s">
        <v>33</v>
      </c>
      <c r="C632" s="1" t="s">
        <v>8</v>
      </c>
      <c r="D632" s="1" t="s">
        <v>7</v>
      </c>
      <c r="E632" s="1" t="s">
        <v>87</v>
      </c>
      <c r="F632" s="1" t="s">
        <v>80</v>
      </c>
      <c r="G632" s="8">
        <v>1501505</v>
      </c>
      <c r="H632" s="8">
        <v>585586.95000000007</v>
      </c>
      <c r="I632" s="9">
        <v>0.39</v>
      </c>
      <c r="J632" s="1" t="s">
        <v>128</v>
      </c>
      <c r="K632" s="1">
        <v>9</v>
      </c>
      <c r="L632" s="1">
        <v>2020</v>
      </c>
      <c r="M632" s="1">
        <v>39</v>
      </c>
      <c r="N632" s="10">
        <v>3</v>
      </c>
    </row>
    <row r="633" spans="1:14" x14ac:dyDescent="0.25">
      <c r="A633" s="7">
        <v>44097</v>
      </c>
      <c r="B633" s="1" t="s">
        <v>56</v>
      </c>
      <c r="C633" s="1" t="s">
        <v>18</v>
      </c>
      <c r="D633" s="1" t="s">
        <v>7</v>
      </c>
      <c r="E633" s="1" t="s">
        <v>87</v>
      </c>
      <c r="F633" s="1" t="s">
        <v>70</v>
      </c>
      <c r="G633" s="8">
        <v>204124</v>
      </c>
      <c r="H633" s="8">
        <v>100020.76</v>
      </c>
      <c r="I633" s="9">
        <v>0.49</v>
      </c>
      <c r="J633" s="1" t="s">
        <v>128</v>
      </c>
      <c r="K633" s="1">
        <v>9</v>
      </c>
      <c r="L633" s="1">
        <v>2020</v>
      </c>
      <c r="M633" s="1">
        <v>39</v>
      </c>
      <c r="N633" s="10">
        <v>3</v>
      </c>
    </row>
    <row r="634" spans="1:14" x14ac:dyDescent="0.25">
      <c r="A634" s="7">
        <v>44098</v>
      </c>
      <c r="B634" s="1" t="s">
        <v>24</v>
      </c>
      <c r="C634" s="1" t="s">
        <v>14</v>
      </c>
      <c r="D634" s="1" t="s">
        <v>7</v>
      </c>
      <c r="E634" s="1" t="s">
        <v>87</v>
      </c>
      <c r="F634" s="1" t="s">
        <v>81</v>
      </c>
      <c r="G634" s="8">
        <v>442267</v>
      </c>
      <c r="H634" s="8">
        <v>221133.5</v>
      </c>
      <c r="I634" s="9">
        <v>0.5</v>
      </c>
      <c r="J634" s="1" t="s">
        <v>128</v>
      </c>
      <c r="K634" s="1">
        <v>9</v>
      </c>
      <c r="L634" s="1">
        <v>2020</v>
      </c>
      <c r="M634" s="1">
        <v>39</v>
      </c>
      <c r="N634" s="10">
        <v>3</v>
      </c>
    </row>
    <row r="635" spans="1:14" x14ac:dyDescent="0.25">
      <c r="A635" s="7">
        <v>44099</v>
      </c>
      <c r="B635" s="1" t="s">
        <v>58</v>
      </c>
      <c r="C635" s="1" t="s">
        <v>8</v>
      </c>
      <c r="D635" s="1" t="s">
        <v>17</v>
      </c>
      <c r="E635" s="1" t="s">
        <v>87</v>
      </c>
      <c r="F635" s="1" t="s">
        <v>74</v>
      </c>
      <c r="G635" s="8">
        <v>1033587</v>
      </c>
      <c r="H635" s="8">
        <v>289404.36000000004</v>
      </c>
      <c r="I635" s="9">
        <v>0.28000000000000003</v>
      </c>
      <c r="J635" s="1" t="s">
        <v>128</v>
      </c>
      <c r="K635" s="1">
        <v>9</v>
      </c>
      <c r="L635" s="1">
        <v>2020</v>
      </c>
      <c r="M635" s="1">
        <v>39</v>
      </c>
      <c r="N635" s="10">
        <v>3</v>
      </c>
    </row>
    <row r="636" spans="1:14" x14ac:dyDescent="0.25">
      <c r="A636" s="7">
        <v>44100</v>
      </c>
      <c r="B636" s="1" t="s">
        <v>26</v>
      </c>
      <c r="C636" s="1" t="s">
        <v>8</v>
      </c>
      <c r="D636" s="1" t="s">
        <v>7</v>
      </c>
      <c r="E636" s="1" t="s">
        <v>87</v>
      </c>
      <c r="F636" s="1" t="s">
        <v>75</v>
      </c>
      <c r="G636" s="8">
        <v>1671172</v>
      </c>
      <c r="H636" s="8">
        <v>902432.88</v>
      </c>
      <c r="I636" s="9">
        <v>0.54</v>
      </c>
      <c r="J636" s="1" t="s">
        <v>128</v>
      </c>
      <c r="K636" s="1">
        <v>9</v>
      </c>
      <c r="L636" s="1">
        <v>2020</v>
      </c>
      <c r="M636" s="1">
        <v>39</v>
      </c>
      <c r="N636" s="10">
        <v>3</v>
      </c>
    </row>
    <row r="637" spans="1:14" x14ac:dyDescent="0.25">
      <c r="A637" s="7">
        <v>44101</v>
      </c>
      <c r="B637" s="1" t="s">
        <v>23</v>
      </c>
      <c r="C637" s="1" t="s">
        <v>8</v>
      </c>
      <c r="D637" s="1" t="s">
        <v>17</v>
      </c>
      <c r="E637" s="1" t="s">
        <v>87</v>
      </c>
      <c r="F637" s="1" t="s">
        <v>75</v>
      </c>
      <c r="G637" s="8">
        <v>1116901</v>
      </c>
      <c r="H637" s="8">
        <v>301563.27</v>
      </c>
      <c r="I637" s="9">
        <v>0.27</v>
      </c>
      <c r="J637" s="1" t="s">
        <v>128</v>
      </c>
      <c r="K637" s="1">
        <v>9</v>
      </c>
      <c r="L637" s="1">
        <v>2020</v>
      </c>
      <c r="M637" s="1">
        <v>39</v>
      </c>
      <c r="N637" s="10">
        <v>3</v>
      </c>
    </row>
    <row r="638" spans="1:14" x14ac:dyDescent="0.25">
      <c r="A638" s="7">
        <v>44102</v>
      </c>
      <c r="B638" s="1" t="s">
        <v>57</v>
      </c>
      <c r="C638" s="1" t="s">
        <v>18</v>
      </c>
      <c r="D638" s="1" t="s">
        <v>7</v>
      </c>
      <c r="E638" s="1" t="s">
        <v>87</v>
      </c>
      <c r="F638" s="1" t="s">
        <v>67</v>
      </c>
      <c r="G638" s="8">
        <v>247246</v>
      </c>
      <c r="H638" s="8">
        <v>160709.9</v>
      </c>
      <c r="I638" s="9">
        <v>0.65</v>
      </c>
      <c r="J638" s="1" t="s">
        <v>128</v>
      </c>
      <c r="K638" s="1">
        <v>9</v>
      </c>
      <c r="L638" s="1">
        <v>2020</v>
      </c>
      <c r="M638" s="1">
        <v>40</v>
      </c>
      <c r="N638" s="10">
        <v>3</v>
      </c>
    </row>
    <row r="639" spans="1:14" x14ac:dyDescent="0.25">
      <c r="A639" s="7">
        <v>44103</v>
      </c>
      <c r="B639" s="1" t="s">
        <v>42</v>
      </c>
      <c r="C639" s="1" t="s">
        <v>8</v>
      </c>
      <c r="D639" s="1" t="s">
        <v>7</v>
      </c>
      <c r="E639" s="1" t="s">
        <v>87</v>
      </c>
      <c r="F639" s="1" t="s">
        <v>84</v>
      </c>
      <c r="G639" s="8">
        <v>1438815</v>
      </c>
      <c r="H639" s="8">
        <v>661854.9</v>
      </c>
      <c r="I639" s="9">
        <v>0.46</v>
      </c>
      <c r="J639" s="1" t="s">
        <v>128</v>
      </c>
      <c r="K639" s="1">
        <v>9</v>
      </c>
      <c r="L639" s="1">
        <v>2020</v>
      </c>
      <c r="M639" s="1">
        <v>40</v>
      </c>
      <c r="N639" s="10">
        <v>3</v>
      </c>
    </row>
    <row r="640" spans="1:14" x14ac:dyDescent="0.25">
      <c r="A640" s="7">
        <v>44104</v>
      </c>
      <c r="B640" s="1" t="s">
        <v>48</v>
      </c>
      <c r="C640" s="1" t="s">
        <v>8</v>
      </c>
      <c r="D640" s="1" t="s">
        <v>17</v>
      </c>
      <c r="E640" s="1" t="s">
        <v>87</v>
      </c>
      <c r="F640" s="1" t="s">
        <v>65</v>
      </c>
      <c r="G640" s="8">
        <v>561590</v>
      </c>
      <c r="H640" s="8">
        <v>151629.30000000002</v>
      </c>
      <c r="I640" s="9">
        <v>0.27</v>
      </c>
      <c r="J640" s="1" t="s">
        <v>128</v>
      </c>
      <c r="K640" s="1">
        <v>9</v>
      </c>
      <c r="L640" s="1">
        <v>2020</v>
      </c>
      <c r="M640" s="1">
        <v>40</v>
      </c>
      <c r="N640" s="10">
        <v>3</v>
      </c>
    </row>
    <row r="641" spans="1:14" x14ac:dyDescent="0.25">
      <c r="A641" s="7">
        <v>44105</v>
      </c>
      <c r="B641" s="1" t="s">
        <v>46</v>
      </c>
      <c r="C641" s="1" t="s">
        <v>8</v>
      </c>
      <c r="D641" s="1" t="s">
        <v>17</v>
      </c>
      <c r="E641" s="1" t="s">
        <v>87</v>
      </c>
      <c r="F641" s="1" t="s">
        <v>80</v>
      </c>
      <c r="G641" s="8">
        <v>868851</v>
      </c>
      <c r="H641" s="8">
        <v>260655.3</v>
      </c>
      <c r="I641" s="9">
        <v>0.3</v>
      </c>
      <c r="J641" s="1" t="s">
        <v>129</v>
      </c>
      <c r="K641" s="1">
        <v>10</v>
      </c>
      <c r="L641" s="1">
        <v>2020</v>
      </c>
      <c r="M641" s="1">
        <v>40</v>
      </c>
      <c r="N641" s="10">
        <v>4</v>
      </c>
    </row>
    <row r="642" spans="1:14" x14ac:dyDescent="0.25">
      <c r="A642" s="7">
        <v>44106</v>
      </c>
      <c r="B642" s="1" t="s">
        <v>37</v>
      </c>
      <c r="C642" s="1" t="s">
        <v>18</v>
      </c>
      <c r="D642" s="1" t="s">
        <v>7</v>
      </c>
      <c r="E642" s="1" t="s">
        <v>9</v>
      </c>
      <c r="F642" s="1" t="s">
        <v>79</v>
      </c>
      <c r="G642" s="8">
        <v>155888</v>
      </c>
      <c r="H642" s="8">
        <v>70149.600000000006</v>
      </c>
      <c r="I642" s="9">
        <v>0.45</v>
      </c>
      <c r="J642" s="1" t="s">
        <v>129</v>
      </c>
      <c r="K642" s="1">
        <v>10</v>
      </c>
      <c r="L642" s="1">
        <v>2020</v>
      </c>
      <c r="M642" s="1">
        <v>40</v>
      </c>
      <c r="N642" s="10">
        <v>4</v>
      </c>
    </row>
    <row r="643" spans="1:14" x14ac:dyDescent="0.25">
      <c r="A643" s="7">
        <v>44107</v>
      </c>
      <c r="B643" s="1" t="s">
        <v>36</v>
      </c>
      <c r="C643" s="1" t="s">
        <v>14</v>
      </c>
      <c r="D643" s="1" t="s">
        <v>7</v>
      </c>
      <c r="E643" s="1" t="s">
        <v>88</v>
      </c>
      <c r="F643" s="1" t="s">
        <v>78</v>
      </c>
      <c r="G643" s="8">
        <v>497926</v>
      </c>
      <c r="H643" s="8">
        <v>313693.38</v>
      </c>
      <c r="I643" s="9">
        <v>0.63</v>
      </c>
      <c r="J643" s="1" t="s">
        <v>129</v>
      </c>
      <c r="K643" s="1">
        <v>10</v>
      </c>
      <c r="L643" s="1">
        <v>2020</v>
      </c>
      <c r="M643" s="1">
        <v>40</v>
      </c>
      <c r="N643" s="10">
        <v>4</v>
      </c>
    </row>
    <row r="644" spans="1:14" x14ac:dyDescent="0.25">
      <c r="A644" s="7">
        <v>44108</v>
      </c>
      <c r="B644" s="1" t="s">
        <v>38</v>
      </c>
      <c r="C644" s="1" t="s">
        <v>18</v>
      </c>
      <c r="D644" s="1" t="s">
        <v>17</v>
      </c>
      <c r="E644" s="1" t="s">
        <v>87</v>
      </c>
      <c r="F644" s="1" t="s">
        <v>80</v>
      </c>
      <c r="G644" s="8">
        <v>238623</v>
      </c>
      <c r="H644" s="8">
        <v>66814.44</v>
      </c>
      <c r="I644" s="9">
        <v>0.28000000000000003</v>
      </c>
      <c r="J644" s="1" t="s">
        <v>129</v>
      </c>
      <c r="K644" s="1">
        <v>10</v>
      </c>
      <c r="L644" s="1">
        <v>2020</v>
      </c>
      <c r="M644" s="1">
        <v>40</v>
      </c>
      <c r="N644" s="10">
        <v>4</v>
      </c>
    </row>
    <row r="645" spans="1:14" x14ac:dyDescent="0.25">
      <c r="A645" s="7">
        <v>44109</v>
      </c>
      <c r="B645" s="1" t="s">
        <v>13</v>
      </c>
      <c r="C645" s="1" t="s">
        <v>14</v>
      </c>
      <c r="D645" s="1" t="s">
        <v>7</v>
      </c>
      <c r="E645" s="1" t="s">
        <v>87</v>
      </c>
      <c r="F645" s="1" t="s">
        <v>73</v>
      </c>
      <c r="G645" s="8">
        <v>418236</v>
      </c>
      <c r="H645" s="8">
        <v>150564.96</v>
      </c>
      <c r="I645" s="9">
        <v>0.36</v>
      </c>
      <c r="J645" s="1" t="s">
        <v>129</v>
      </c>
      <c r="K645" s="1">
        <v>10</v>
      </c>
      <c r="L645" s="1">
        <v>2020</v>
      </c>
      <c r="M645" s="1">
        <v>41</v>
      </c>
      <c r="N645" s="10">
        <v>4</v>
      </c>
    </row>
    <row r="646" spans="1:14" x14ac:dyDescent="0.25">
      <c r="A646" s="7">
        <v>44110</v>
      </c>
      <c r="B646" s="1" t="s">
        <v>30</v>
      </c>
      <c r="C646" s="1" t="s">
        <v>14</v>
      </c>
      <c r="D646" s="1" t="s">
        <v>7</v>
      </c>
      <c r="E646" s="1" t="s">
        <v>87</v>
      </c>
      <c r="F646" s="1" t="s">
        <v>77</v>
      </c>
      <c r="G646" s="8">
        <v>338660</v>
      </c>
      <c r="H646" s="8">
        <v>213355.8</v>
      </c>
      <c r="I646" s="9">
        <v>0.63</v>
      </c>
      <c r="J646" s="1" t="s">
        <v>129</v>
      </c>
      <c r="K646" s="1">
        <v>10</v>
      </c>
      <c r="L646" s="1">
        <v>2020</v>
      </c>
      <c r="M646" s="1">
        <v>41</v>
      </c>
      <c r="N646" s="10">
        <v>4</v>
      </c>
    </row>
    <row r="647" spans="1:14" x14ac:dyDescent="0.25">
      <c r="A647" s="7">
        <v>44111</v>
      </c>
      <c r="B647" s="1" t="s">
        <v>30</v>
      </c>
      <c r="C647" s="1" t="s">
        <v>14</v>
      </c>
      <c r="D647" s="1" t="s">
        <v>11</v>
      </c>
      <c r="E647" s="1" t="s">
        <v>87</v>
      </c>
      <c r="F647" s="1" t="s">
        <v>77</v>
      </c>
      <c r="G647" s="8">
        <v>417615</v>
      </c>
      <c r="H647" s="8">
        <v>125284.5</v>
      </c>
      <c r="I647" s="9">
        <v>0.3</v>
      </c>
      <c r="J647" s="1" t="s">
        <v>129</v>
      </c>
      <c r="K647" s="1">
        <v>10</v>
      </c>
      <c r="L647" s="1">
        <v>2020</v>
      </c>
      <c r="M647" s="1">
        <v>41</v>
      </c>
      <c r="N647" s="10">
        <v>4</v>
      </c>
    </row>
    <row r="648" spans="1:14" x14ac:dyDescent="0.25">
      <c r="A648" s="7">
        <v>44112</v>
      </c>
      <c r="B648" s="1" t="s">
        <v>15</v>
      </c>
      <c r="C648" s="1" t="s">
        <v>14</v>
      </c>
      <c r="D648" s="1" t="s">
        <v>7</v>
      </c>
      <c r="E648" s="1" t="s">
        <v>9</v>
      </c>
      <c r="F648" s="1" t="s">
        <v>74</v>
      </c>
      <c r="G648" s="8">
        <v>254964</v>
      </c>
      <c r="H648" s="8">
        <v>101985.60000000001</v>
      </c>
      <c r="I648" s="9">
        <v>0.4</v>
      </c>
      <c r="J648" s="1" t="s">
        <v>129</v>
      </c>
      <c r="K648" s="1">
        <v>10</v>
      </c>
      <c r="L648" s="1">
        <v>2020</v>
      </c>
      <c r="M648" s="1">
        <v>41</v>
      </c>
      <c r="N648" s="10">
        <v>4</v>
      </c>
    </row>
    <row r="649" spans="1:14" x14ac:dyDescent="0.25">
      <c r="A649" s="7">
        <v>44113</v>
      </c>
      <c r="B649" s="1" t="s">
        <v>49</v>
      </c>
      <c r="C649" s="1" t="s">
        <v>8</v>
      </c>
      <c r="D649" s="1" t="s">
        <v>17</v>
      </c>
      <c r="E649" s="1" t="s">
        <v>87</v>
      </c>
      <c r="F649" s="1" t="s">
        <v>66</v>
      </c>
      <c r="G649" s="8">
        <v>776690</v>
      </c>
      <c r="H649" s="8">
        <v>209706.30000000002</v>
      </c>
      <c r="I649" s="9">
        <v>0.27</v>
      </c>
      <c r="J649" s="1" t="s">
        <v>129</v>
      </c>
      <c r="K649" s="1">
        <v>10</v>
      </c>
      <c r="L649" s="1">
        <v>2020</v>
      </c>
      <c r="M649" s="1">
        <v>41</v>
      </c>
      <c r="N649" s="10">
        <v>4</v>
      </c>
    </row>
    <row r="650" spans="1:14" x14ac:dyDescent="0.25">
      <c r="A650" s="7">
        <v>44114</v>
      </c>
      <c r="B650" s="1" t="s">
        <v>16</v>
      </c>
      <c r="C650" s="1" t="s">
        <v>18</v>
      </c>
      <c r="D650" s="1" t="s">
        <v>7</v>
      </c>
      <c r="E650" s="1" t="s">
        <v>87</v>
      </c>
      <c r="F650" s="1" t="s">
        <v>75</v>
      </c>
      <c r="G650" s="8">
        <v>213508</v>
      </c>
      <c r="H650" s="8">
        <v>89673.36</v>
      </c>
      <c r="I650" s="9">
        <v>0.42</v>
      </c>
      <c r="J650" s="1" t="s">
        <v>129</v>
      </c>
      <c r="K650" s="1">
        <v>10</v>
      </c>
      <c r="L650" s="1">
        <v>2020</v>
      </c>
      <c r="M650" s="1">
        <v>41</v>
      </c>
      <c r="N650" s="10">
        <v>4</v>
      </c>
    </row>
    <row r="651" spans="1:14" x14ac:dyDescent="0.25">
      <c r="A651" s="7">
        <v>44115</v>
      </c>
      <c r="B651" s="1" t="s">
        <v>20</v>
      </c>
      <c r="C651" s="1" t="s">
        <v>8</v>
      </c>
      <c r="D651" s="1" t="s">
        <v>7</v>
      </c>
      <c r="E651" s="1" t="s">
        <v>87</v>
      </c>
      <c r="F651" s="1" t="s">
        <v>72</v>
      </c>
      <c r="G651" s="8">
        <v>784129</v>
      </c>
      <c r="H651" s="8">
        <v>345016.76</v>
      </c>
      <c r="I651" s="9">
        <v>0.44</v>
      </c>
      <c r="J651" s="1" t="s">
        <v>129</v>
      </c>
      <c r="K651" s="1">
        <v>10</v>
      </c>
      <c r="L651" s="1">
        <v>2020</v>
      </c>
      <c r="M651" s="1">
        <v>41</v>
      </c>
      <c r="N651" s="10">
        <v>4</v>
      </c>
    </row>
    <row r="652" spans="1:14" x14ac:dyDescent="0.25">
      <c r="A652" s="7">
        <v>44116</v>
      </c>
      <c r="B652" s="1" t="s">
        <v>58</v>
      </c>
      <c r="C652" s="1" t="s">
        <v>8</v>
      </c>
      <c r="D652" s="1" t="s">
        <v>7</v>
      </c>
      <c r="E652" s="1" t="s">
        <v>87</v>
      </c>
      <c r="F652" s="1" t="s">
        <v>74</v>
      </c>
      <c r="G652" s="8">
        <v>1379835</v>
      </c>
      <c r="H652" s="8">
        <v>496740.6</v>
      </c>
      <c r="I652" s="9">
        <v>0.36</v>
      </c>
      <c r="J652" s="1" t="s">
        <v>129</v>
      </c>
      <c r="K652" s="1">
        <v>10</v>
      </c>
      <c r="L652" s="1">
        <v>2020</v>
      </c>
      <c r="M652" s="1">
        <v>42</v>
      </c>
      <c r="N652" s="10">
        <v>4</v>
      </c>
    </row>
    <row r="653" spans="1:14" x14ac:dyDescent="0.25">
      <c r="A653" s="7">
        <v>44117</v>
      </c>
      <c r="B653" s="1" t="s">
        <v>30</v>
      </c>
      <c r="C653" s="1" t="s">
        <v>14</v>
      </c>
      <c r="D653" s="1" t="s">
        <v>7</v>
      </c>
      <c r="E653" s="1" t="s">
        <v>87</v>
      </c>
      <c r="F653" s="1" t="s">
        <v>77</v>
      </c>
      <c r="G653" s="8">
        <v>364303</v>
      </c>
      <c r="H653" s="8">
        <v>214938.77</v>
      </c>
      <c r="I653" s="9">
        <v>0.59</v>
      </c>
      <c r="J653" s="1" t="s">
        <v>129</v>
      </c>
      <c r="K653" s="1">
        <v>10</v>
      </c>
      <c r="L653" s="1">
        <v>2020</v>
      </c>
      <c r="M653" s="1">
        <v>42</v>
      </c>
      <c r="N653" s="10">
        <v>4</v>
      </c>
    </row>
    <row r="654" spans="1:14" x14ac:dyDescent="0.25">
      <c r="A654" s="7">
        <v>44118</v>
      </c>
      <c r="B654" s="1" t="s">
        <v>56</v>
      </c>
      <c r="C654" s="1" t="s">
        <v>18</v>
      </c>
      <c r="D654" s="1" t="s">
        <v>17</v>
      </c>
      <c r="E654" s="1" t="s">
        <v>87</v>
      </c>
      <c r="F654" s="1" t="s">
        <v>70</v>
      </c>
      <c r="G654" s="8">
        <v>134868</v>
      </c>
      <c r="H654" s="8">
        <v>33717</v>
      </c>
      <c r="I654" s="9">
        <v>0.25</v>
      </c>
      <c r="J654" s="1" t="s">
        <v>129</v>
      </c>
      <c r="K654" s="1">
        <v>10</v>
      </c>
      <c r="L654" s="1">
        <v>2020</v>
      </c>
      <c r="M654" s="1">
        <v>42</v>
      </c>
      <c r="N654" s="10">
        <v>4</v>
      </c>
    </row>
    <row r="655" spans="1:14" x14ac:dyDescent="0.25">
      <c r="A655" s="7">
        <v>44119</v>
      </c>
      <c r="B655" s="1" t="s">
        <v>32</v>
      </c>
      <c r="C655" s="1" t="s">
        <v>8</v>
      </c>
      <c r="D655" s="1" t="s">
        <v>7</v>
      </c>
      <c r="E655" s="1" t="s">
        <v>9</v>
      </c>
      <c r="F655" s="1" t="s">
        <v>71</v>
      </c>
      <c r="G655" s="8">
        <v>1698849</v>
      </c>
      <c r="H655" s="8">
        <v>679539.60000000009</v>
      </c>
      <c r="I655" s="9">
        <v>0.4</v>
      </c>
      <c r="J655" s="1" t="s">
        <v>129</v>
      </c>
      <c r="K655" s="1">
        <v>10</v>
      </c>
      <c r="L655" s="1">
        <v>2020</v>
      </c>
      <c r="M655" s="1">
        <v>42</v>
      </c>
      <c r="N655" s="10">
        <v>4</v>
      </c>
    </row>
    <row r="656" spans="1:14" x14ac:dyDescent="0.25">
      <c r="A656" s="7">
        <v>44120</v>
      </c>
      <c r="B656" s="1" t="s">
        <v>48</v>
      </c>
      <c r="C656" s="1" t="s">
        <v>8</v>
      </c>
      <c r="D656" s="1" t="s">
        <v>17</v>
      </c>
      <c r="E656" s="1" t="s">
        <v>87</v>
      </c>
      <c r="F656" s="1" t="s">
        <v>65</v>
      </c>
      <c r="G656" s="8">
        <v>1358010</v>
      </c>
      <c r="H656" s="8">
        <v>325922.39999999997</v>
      </c>
      <c r="I656" s="9">
        <v>0.24</v>
      </c>
      <c r="J656" s="1" t="s">
        <v>129</v>
      </c>
      <c r="K656" s="1">
        <v>10</v>
      </c>
      <c r="L656" s="1">
        <v>2020</v>
      </c>
      <c r="M656" s="1">
        <v>42</v>
      </c>
      <c r="N656" s="10">
        <v>4</v>
      </c>
    </row>
    <row r="657" spans="1:14" x14ac:dyDescent="0.25">
      <c r="A657" s="7">
        <v>44121</v>
      </c>
      <c r="B657" s="1" t="s">
        <v>34</v>
      </c>
      <c r="C657" s="1" t="s">
        <v>14</v>
      </c>
      <c r="D657" s="1" t="s">
        <v>7</v>
      </c>
      <c r="E657" s="1" t="s">
        <v>87</v>
      </c>
      <c r="F657" s="1" t="s">
        <v>65</v>
      </c>
      <c r="G657" s="8">
        <v>310436</v>
      </c>
      <c r="H657" s="8">
        <v>149009.28</v>
      </c>
      <c r="I657" s="9">
        <v>0.48</v>
      </c>
      <c r="J657" s="1" t="s">
        <v>129</v>
      </c>
      <c r="K657" s="1">
        <v>10</v>
      </c>
      <c r="L657" s="1">
        <v>2020</v>
      </c>
      <c r="M657" s="1">
        <v>42</v>
      </c>
      <c r="N657" s="10">
        <v>4</v>
      </c>
    </row>
    <row r="658" spans="1:14" x14ac:dyDescent="0.25">
      <c r="A658" s="7">
        <v>44122</v>
      </c>
      <c r="B658" s="1" t="s">
        <v>23</v>
      </c>
      <c r="C658" s="1" t="s">
        <v>8</v>
      </c>
      <c r="D658" s="1" t="s">
        <v>7</v>
      </c>
      <c r="E658" s="1" t="s">
        <v>87</v>
      </c>
      <c r="F658" s="1" t="s">
        <v>75</v>
      </c>
      <c r="G658" s="8">
        <v>1097320</v>
      </c>
      <c r="H658" s="8">
        <v>592552.80000000005</v>
      </c>
      <c r="I658" s="9">
        <v>0.54</v>
      </c>
      <c r="J658" s="1" t="s">
        <v>129</v>
      </c>
      <c r="K658" s="1">
        <v>10</v>
      </c>
      <c r="L658" s="1">
        <v>2020</v>
      </c>
      <c r="M658" s="1">
        <v>42</v>
      </c>
      <c r="N658" s="10">
        <v>4</v>
      </c>
    </row>
    <row r="659" spans="1:14" x14ac:dyDescent="0.25">
      <c r="A659" s="7">
        <v>44123</v>
      </c>
      <c r="B659" s="1" t="s">
        <v>30</v>
      </c>
      <c r="C659" s="1" t="s">
        <v>14</v>
      </c>
      <c r="D659" s="1" t="s">
        <v>7</v>
      </c>
      <c r="E659" s="1" t="s">
        <v>87</v>
      </c>
      <c r="F659" s="1" t="s">
        <v>77</v>
      </c>
      <c r="G659" s="8">
        <v>469296</v>
      </c>
      <c r="H659" s="8">
        <v>286270.56</v>
      </c>
      <c r="I659" s="9">
        <v>0.61</v>
      </c>
      <c r="J659" s="1" t="s">
        <v>129</v>
      </c>
      <c r="K659" s="1">
        <v>10</v>
      </c>
      <c r="L659" s="1">
        <v>2020</v>
      </c>
      <c r="M659" s="1">
        <v>43</v>
      </c>
      <c r="N659" s="10">
        <v>4</v>
      </c>
    </row>
    <row r="660" spans="1:14" x14ac:dyDescent="0.25">
      <c r="A660" s="7">
        <v>44124</v>
      </c>
      <c r="B660" s="1" t="s">
        <v>49</v>
      </c>
      <c r="C660" s="1" t="s">
        <v>8</v>
      </c>
      <c r="D660" s="1" t="s">
        <v>17</v>
      </c>
      <c r="E660" s="1" t="s">
        <v>87</v>
      </c>
      <c r="F660" s="1" t="s">
        <v>66</v>
      </c>
      <c r="G660" s="8">
        <v>1364484</v>
      </c>
      <c r="H660" s="8">
        <v>532148.76</v>
      </c>
      <c r="I660" s="9">
        <v>0.39</v>
      </c>
      <c r="J660" s="1" t="s">
        <v>129</v>
      </c>
      <c r="K660" s="1">
        <v>10</v>
      </c>
      <c r="L660" s="1">
        <v>2020</v>
      </c>
      <c r="M660" s="1">
        <v>43</v>
      </c>
      <c r="N660" s="10">
        <v>4</v>
      </c>
    </row>
    <row r="661" spans="1:14" x14ac:dyDescent="0.25">
      <c r="A661" s="7">
        <v>44125</v>
      </c>
      <c r="B661" s="1" t="s">
        <v>26</v>
      </c>
      <c r="C661" s="1" t="s">
        <v>8</v>
      </c>
      <c r="D661" s="1" t="s">
        <v>17</v>
      </c>
      <c r="E661" s="1" t="s">
        <v>87</v>
      </c>
      <c r="F661" s="1" t="s">
        <v>75</v>
      </c>
      <c r="G661" s="8">
        <v>1720932</v>
      </c>
      <c r="H661" s="8">
        <v>585116.88</v>
      </c>
      <c r="I661" s="9">
        <v>0.34</v>
      </c>
      <c r="J661" s="1" t="s">
        <v>129</v>
      </c>
      <c r="K661" s="1">
        <v>10</v>
      </c>
      <c r="L661" s="1">
        <v>2020</v>
      </c>
      <c r="M661" s="1">
        <v>43</v>
      </c>
      <c r="N661" s="10">
        <v>4</v>
      </c>
    </row>
    <row r="662" spans="1:14" x14ac:dyDescent="0.25">
      <c r="A662" s="7">
        <v>44126</v>
      </c>
      <c r="B662" s="1" t="s">
        <v>40</v>
      </c>
      <c r="C662" s="1" t="s">
        <v>8</v>
      </c>
      <c r="D662" s="1" t="s">
        <v>11</v>
      </c>
      <c r="E662" s="1" t="s">
        <v>87</v>
      </c>
      <c r="F662" s="1" t="s">
        <v>82</v>
      </c>
      <c r="G662" s="8">
        <v>509018</v>
      </c>
      <c r="H662" s="8">
        <v>101803.6</v>
      </c>
      <c r="I662" s="9">
        <v>0.2</v>
      </c>
      <c r="J662" s="1" t="s">
        <v>129</v>
      </c>
      <c r="K662" s="1">
        <v>10</v>
      </c>
      <c r="L662" s="1">
        <v>2020</v>
      </c>
      <c r="M662" s="1">
        <v>43</v>
      </c>
      <c r="N662" s="10">
        <v>4</v>
      </c>
    </row>
    <row r="663" spans="1:14" x14ac:dyDescent="0.25">
      <c r="A663" s="7">
        <v>44127</v>
      </c>
      <c r="B663" s="1" t="s">
        <v>32</v>
      </c>
      <c r="C663" s="1" t="s">
        <v>8</v>
      </c>
      <c r="D663" s="1" t="s">
        <v>17</v>
      </c>
      <c r="E663" s="1" t="s">
        <v>88</v>
      </c>
      <c r="F663" s="1" t="s">
        <v>71</v>
      </c>
      <c r="G663" s="8">
        <v>1488507</v>
      </c>
      <c r="H663" s="8">
        <v>550747.59</v>
      </c>
      <c r="I663" s="9">
        <v>0.37</v>
      </c>
      <c r="J663" s="1" t="s">
        <v>129</v>
      </c>
      <c r="K663" s="1">
        <v>10</v>
      </c>
      <c r="L663" s="1">
        <v>2020</v>
      </c>
      <c r="M663" s="1">
        <v>43</v>
      </c>
      <c r="N663" s="10">
        <v>4</v>
      </c>
    </row>
    <row r="664" spans="1:14" x14ac:dyDescent="0.25">
      <c r="A664" s="7">
        <v>44128</v>
      </c>
      <c r="B664" s="1" t="s">
        <v>36</v>
      </c>
      <c r="C664" s="1" t="s">
        <v>14</v>
      </c>
      <c r="D664" s="1" t="s">
        <v>17</v>
      </c>
      <c r="E664" s="1" t="s">
        <v>9</v>
      </c>
      <c r="F664" s="1" t="s">
        <v>78</v>
      </c>
      <c r="G664" s="8">
        <v>367531</v>
      </c>
      <c r="H664" s="8">
        <v>73506.2</v>
      </c>
      <c r="I664" s="9">
        <v>0.2</v>
      </c>
      <c r="J664" s="1" t="s">
        <v>129</v>
      </c>
      <c r="K664" s="1">
        <v>10</v>
      </c>
      <c r="L664" s="1">
        <v>2020</v>
      </c>
      <c r="M664" s="1">
        <v>43</v>
      </c>
      <c r="N664" s="10">
        <v>4</v>
      </c>
    </row>
    <row r="665" spans="1:14" x14ac:dyDescent="0.25">
      <c r="A665" s="7">
        <v>44129</v>
      </c>
      <c r="B665" s="1" t="s">
        <v>49</v>
      </c>
      <c r="C665" s="1" t="s">
        <v>8</v>
      </c>
      <c r="D665" s="1" t="s">
        <v>17</v>
      </c>
      <c r="E665" s="1" t="s">
        <v>88</v>
      </c>
      <c r="F665" s="1" t="s">
        <v>66</v>
      </c>
      <c r="G665" s="8">
        <v>974343</v>
      </c>
      <c r="H665" s="8">
        <v>341020.05</v>
      </c>
      <c r="I665" s="9">
        <v>0.35</v>
      </c>
      <c r="J665" s="1" t="s">
        <v>129</v>
      </c>
      <c r="K665" s="1">
        <v>10</v>
      </c>
      <c r="L665" s="1">
        <v>2020</v>
      </c>
      <c r="M665" s="1">
        <v>43</v>
      </c>
      <c r="N665" s="10">
        <v>4</v>
      </c>
    </row>
    <row r="666" spans="1:14" x14ac:dyDescent="0.25">
      <c r="A666" s="7">
        <v>44130</v>
      </c>
      <c r="B666" s="1" t="s">
        <v>38</v>
      </c>
      <c r="C666" s="1" t="s">
        <v>18</v>
      </c>
      <c r="D666" s="1" t="s">
        <v>7</v>
      </c>
      <c r="E666" s="1" t="s">
        <v>87</v>
      </c>
      <c r="F666" s="1" t="s">
        <v>80</v>
      </c>
      <c r="G666" s="8">
        <v>87410</v>
      </c>
      <c r="H666" s="8">
        <v>47201.4</v>
      </c>
      <c r="I666" s="9">
        <v>0.54</v>
      </c>
      <c r="J666" s="1" t="s">
        <v>129</v>
      </c>
      <c r="K666" s="1">
        <v>10</v>
      </c>
      <c r="L666" s="1">
        <v>2020</v>
      </c>
      <c r="M666" s="1">
        <v>44</v>
      </c>
      <c r="N666" s="10">
        <v>4</v>
      </c>
    </row>
    <row r="667" spans="1:14" x14ac:dyDescent="0.25">
      <c r="A667" s="7">
        <v>44131</v>
      </c>
      <c r="B667" s="1" t="s">
        <v>47</v>
      </c>
      <c r="C667" s="1" t="s">
        <v>14</v>
      </c>
      <c r="D667" s="1" t="s">
        <v>7</v>
      </c>
      <c r="E667" s="1" t="s">
        <v>87</v>
      </c>
      <c r="F667" s="1" t="s">
        <v>81</v>
      </c>
      <c r="G667" s="8">
        <v>465629</v>
      </c>
      <c r="H667" s="8">
        <v>204876.76</v>
      </c>
      <c r="I667" s="9">
        <v>0.44</v>
      </c>
      <c r="J667" s="1" t="s">
        <v>129</v>
      </c>
      <c r="K667" s="1">
        <v>10</v>
      </c>
      <c r="L667" s="1">
        <v>2020</v>
      </c>
      <c r="M667" s="1">
        <v>44</v>
      </c>
      <c r="N667" s="10">
        <v>4</v>
      </c>
    </row>
    <row r="668" spans="1:14" x14ac:dyDescent="0.25">
      <c r="A668" s="7">
        <v>44132</v>
      </c>
      <c r="B668" s="1" t="s">
        <v>6</v>
      </c>
      <c r="C668" s="1" t="s">
        <v>8</v>
      </c>
      <c r="D668" s="1" t="s">
        <v>17</v>
      </c>
      <c r="E668" s="1" t="s">
        <v>87</v>
      </c>
      <c r="F668" s="1" t="s">
        <v>77</v>
      </c>
      <c r="G668" s="8">
        <v>1488891</v>
      </c>
      <c r="H668" s="8">
        <v>580667.49</v>
      </c>
      <c r="I668" s="9">
        <v>0.39</v>
      </c>
      <c r="J668" s="1" t="s">
        <v>129</v>
      </c>
      <c r="K668" s="1">
        <v>10</v>
      </c>
      <c r="L668" s="1">
        <v>2020</v>
      </c>
      <c r="M668" s="1">
        <v>44</v>
      </c>
      <c r="N668" s="10">
        <v>4</v>
      </c>
    </row>
    <row r="669" spans="1:14" x14ac:dyDescent="0.25">
      <c r="A669" s="7">
        <v>44133</v>
      </c>
      <c r="B669" s="1" t="s">
        <v>6</v>
      </c>
      <c r="C669" s="1" t="s">
        <v>8</v>
      </c>
      <c r="D669" s="1" t="s">
        <v>7</v>
      </c>
      <c r="E669" s="1" t="s">
        <v>87</v>
      </c>
      <c r="F669" s="1" t="s">
        <v>77</v>
      </c>
      <c r="G669" s="8">
        <v>730400</v>
      </c>
      <c r="H669" s="8">
        <v>409024.00000000006</v>
      </c>
      <c r="I669" s="9">
        <v>0.56000000000000005</v>
      </c>
      <c r="J669" s="1" t="s">
        <v>129</v>
      </c>
      <c r="K669" s="1">
        <v>10</v>
      </c>
      <c r="L669" s="1">
        <v>2020</v>
      </c>
      <c r="M669" s="1">
        <v>44</v>
      </c>
      <c r="N669" s="10">
        <v>4</v>
      </c>
    </row>
    <row r="670" spans="1:14" x14ac:dyDescent="0.25">
      <c r="A670" s="7">
        <v>44134</v>
      </c>
      <c r="B670" s="1" t="s">
        <v>28</v>
      </c>
      <c r="C670" s="1" t="s">
        <v>8</v>
      </c>
      <c r="D670" s="1" t="s">
        <v>7</v>
      </c>
      <c r="E670" s="1" t="s">
        <v>87</v>
      </c>
      <c r="F670" s="1" t="s">
        <v>66</v>
      </c>
      <c r="G670" s="8">
        <v>1032998</v>
      </c>
      <c r="H670" s="8">
        <v>464849.10000000003</v>
      </c>
      <c r="I670" s="9">
        <v>0.45</v>
      </c>
      <c r="J670" s="1" t="s">
        <v>129</v>
      </c>
      <c r="K670" s="1">
        <v>10</v>
      </c>
      <c r="L670" s="1">
        <v>2020</v>
      </c>
      <c r="M670" s="1">
        <v>44</v>
      </c>
      <c r="N670" s="10">
        <v>4</v>
      </c>
    </row>
    <row r="671" spans="1:14" x14ac:dyDescent="0.25">
      <c r="A671" s="7">
        <v>44135</v>
      </c>
      <c r="B671" s="1" t="s">
        <v>19</v>
      </c>
      <c r="C671" s="1" t="s">
        <v>8</v>
      </c>
      <c r="D671" s="1" t="s">
        <v>7</v>
      </c>
      <c r="E671" s="1" t="s">
        <v>9</v>
      </c>
      <c r="F671" s="1" t="s">
        <v>76</v>
      </c>
      <c r="G671" s="8">
        <v>1242206</v>
      </c>
      <c r="H671" s="8">
        <v>596258.88</v>
      </c>
      <c r="I671" s="9">
        <v>0.48</v>
      </c>
      <c r="J671" s="1" t="s">
        <v>129</v>
      </c>
      <c r="K671" s="1">
        <v>10</v>
      </c>
      <c r="L671" s="1">
        <v>2020</v>
      </c>
      <c r="M671" s="1">
        <v>44</v>
      </c>
      <c r="N671" s="10">
        <v>4</v>
      </c>
    </row>
    <row r="672" spans="1:14" x14ac:dyDescent="0.25">
      <c r="A672" s="7">
        <v>44136</v>
      </c>
      <c r="B672" s="1" t="s">
        <v>28</v>
      </c>
      <c r="C672" s="1" t="s">
        <v>8</v>
      </c>
      <c r="D672" s="1" t="s">
        <v>7</v>
      </c>
      <c r="E672" s="1" t="s">
        <v>87</v>
      </c>
      <c r="F672" s="1" t="s">
        <v>66</v>
      </c>
      <c r="G672" s="8">
        <v>1049790</v>
      </c>
      <c r="H672" s="8">
        <v>524895</v>
      </c>
      <c r="I672" s="9">
        <v>0.5</v>
      </c>
      <c r="J672" s="1" t="s">
        <v>130</v>
      </c>
      <c r="K672" s="1">
        <v>11</v>
      </c>
      <c r="L672" s="1">
        <v>2020</v>
      </c>
      <c r="M672" s="1">
        <v>44</v>
      </c>
      <c r="N672" s="10">
        <v>4</v>
      </c>
    </row>
    <row r="673" spans="1:14" x14ac:dyDescent="0.25">
      <c r="A673" s="7">
        <v>44137</v>
      </c>
      <c r="B673" s="1" t="s">
        <v>42</v>
      </c>
      <c r="C673" s="1" t="s">
        <v>8</v>
      </c>
      <c r="D673" s="1" t="s">
        <v>17</v>
      </c>
      <c r="E673" s="1" t="s">
        <v>9</v>
      </c>
      <c r="F673" s="1" t="s">
        <v>84</v>
      </c>
      <c r="G673" s="8">
        <v>518539</v>
      </c>
      <c r="H673" s="8">
        <v>119263.97</v>
      </c>
      <c r="I673" s="9">
        <v>0.23</v>
      </c>
      <c r="J673" s="1" t="s">
        <v>130</v>
      </c>
      <c r="K673" s="1">
        <v>11</v>
      </c>
      <c r="L673" s="1">
        <v>2020</v>
      </c>
      <c r="M673" s="1">
        <v>45</v>
      </c>
      <c r="N673" s="10">
        <v>4</v>
      </c>
    </row>
    <row r="674" spans="1:14" x14ac:dyDescent="0.25">
      <c r="A674" s="7">
        <v>44138</v>
      </c>
      <c r="B674" s="1" t="s">
        <v>36</v>
      </c>
      <c r="C674" s="1" t="s">
        <v>14</v>
      </c>
      <c r="D674" s="1" t="s">
        <v>11</v>
      </c>
      <c r="E674" s="1" t="s">
        <v>88</v>
      </c>
      <c r="F674" s="1" t="s">
        <v>78</v>
      </c>
      <c r="G674" s="8">
        <v>275622</v>
      </c>
      <c r="H674" s="8">
        <v>46855.740000000005</v>
      </c>
      <c r="I674" s="9">
        <v>0.17</v>
      </c>
      <c r="J674" s="1" t="s">
        <v>130</v>
      </c>
      <c r="K674" s="1">
        <v>11</v>
      </c>
      <c r="L674" s="1">
        <v>2020</v>
      </c>
      <c r="M674" s="1">
        <v>45</v>
      </c>
      <c r="N674" s="10">
        <v>4</v>
      </c>
    </row>
    <row r="675" spans="1:14" x14ac:dyDescent="0.25">
      <c r="A675" s="7">
        <v>44139</v>
      </c>
      <c r="B675" s="1" t="s">
        <v>37</v>
      </c>
      <c r="C675" s="1" t="s">
        <v>18</v>
      </c>
      <c r="D675" s="1" t="s">
        <v>17</v>
      </c>
      <c r="E675" s="1" t="s">
        <v>88</v>
      </c>
      <c r="F675" s="1" t="s">
        <v>79</v>
      </c>
      <c r="G675" s="8">
        <v>179891</v>
      </c>
      <c r="H675" s="8">
        <v>43173.84</v>
      </c>
      <c r="I675" s="9">
        <v>0.24</v>
      </c>
      <c r="J675" s="1" t="s">
        <v>130</v>
      </c>
      <c r="K675" s="1">
        <v>11</v>
      </c>
      <c r="L675" s="1">
        <v>2020</v>
      </c>
      <c r="M675" s="1">
        <v>45</v>
      </c>
      <c r="N675" s="10">
        <v>4</v>
      </c>
    </row>
    <row r="676" spans="1:14" x14ac:dyDescent="0.25">
      <c r="A676" s="7">
        <v>44140</v>
      </c>
      <c r="B676" s="1" t="s">
        <v>56</v>
      </c>
      <c r="C676" s="1" t="s">
        <v>18</v>
      </c>
      <c r="D676" s="1" t="s">
        <v>17</v>
      </c>
      <c r="E676" s="1" t="s">
        <v>87</v>
      </c>
      <c r="F676" s="1" t="s">
        <v>70</v>
      </c>
      <c r="G676" s="8">
        <v>154553</v>
      </c>
      <c r="H676" s="8">
        <v>34001.660000000003</v>
      </c>
      <c r="I676" s="9">
        <v>0.22</v>
      </c>
      <c r="J676" s="1" t="s">
        <v>130</v>
      </c>
      <c r="K676" s="1">
        <v>11</v>
      </c>
      <c r="L676" s="1">
        <v>2020</v>
      </c>
      <c r="M676" s="1">
        <v>45</v>
      </c>
      <c r="N676" s="10">
        <v>4</v>
      </c>
    </row>
    <row r="677" spans="1:14" x14ac:dyDescent="0.25">
      <c r="A677" s="7">
        <v>44141</v>
      </c>
      <c r="B677" s="1" t="s">
        <v>46</v>
      </c>
      <c r="C677" s="1" t="s">
        <v>8</v>
      </c>
      <c r="D677" s="1" t="s">
        <v>17</v>
      </c>
      <c r="E677" s="1" t="s">
        <v>87</v>
      </c>
      <c r="F677" s="1" t="s">
        <v>80</v>
      </c>
      <c r="G677" s="8">
        <v>1606484</v>
      </c>
      <c r="H677" s="8">
        <v>530139.72</v>
      </c>
      <c r="I677" s="9">
        <v>0.33</v>
      </c>
      <c r="J677" s="1" t="s">
        <v>130</v>
      </c>
      <c r="K677" s="1">
        <v>11</v>
      </c>
      <c r="L677" s="1">
        <v>2020</v>
      </c>
      <c r="M677" s="1">
        <v>45</v>
      </c>
      <c r="N677" s="10">
        <v>4</v>
      </c>
    </row>
    <row r="678" spans="1:14" x14ac:dyDescent="0.25">
      <c r="A678" s="7">
        <v>44142</v>
      </c>
      <c r="B678" s="1" t="s">
        <v>47</v>
      </c>
      <c r="C678" s="1" t="s">
        <v>14</v>
      </c>
      <c r="D678" s="1" t="s">
        <v>7</v>
      </c>
      <c r="E678" s="1" t="s">
        <v>87</v>
      </c>
      <c r="F678" s="1" t="s">
        <v>81</v>
      </c>
      <c r="G678" s="8">
        <v>436177</v>
      </c>
      <c r="H678" s="8">
        <v>205003.19</v>
      </c>
      <c r="I678" s="9">
        <v>0.47</v>
      </c>
      <c r="J678" s="1" t="s">
        <v>130</v>
      </c>
      <c r="K678" s="1">
        <v>11</v>
      </c>
      <c r="L678" s="1">
        <v>2020</v>
      </c>
      <c r="M678" s="1">
        <v>45</v>
      </c>
      <c r="N678" s="10">
        <v>4</v>
      </c>
    </row>
    <row r="679" spans="1:14" x14ac:dyDescent="0.25">
      <c r="A679" s="7">
        <v>44143</v>
      </c>
      <c r="B679" s="1" t="s">
        <v>22</v>
      </c>
      <c r="C679" s="1" t="s">
        <v>8</v>
      </c>
      <c r="D679" s="1" t="s">
        <v>7</v>
      </c>
      <c r="E679" s="1" t="s">
        <v>87</v>
      </c>
      <c r="F679" s="1" t="s">
        <v>74</v>
      </c>
      <c r="G679" s="8">
        <v>1299103</v>
      </c>
      <c r="H679" s="8">
        <v>623569.43999999994</v>
      </c>
      <c r="I679" s="9">
        <v>0.48</v>
      </c>
      <c r="J679" s="1" t="s">
        <v>130</v>
      </c>
      <c r="K679" s="1">
        <v>11</v>
      </c>
      <c r="L679" s="1">
        <v>2020</v>
      </c>
      <c r="M679" s="1">
        <v>45</v>
      </c>
      <c r="N679" s="10">
        <v>4</v>
      </c>
    </row>
    <row r="680" spans="1:14" x14ac:dyDescent="0.25">
      <c r="A680" s="7">
        <v>44144</v>
      </c>
      <c r="B680" s="1" t="s">
        <v>36</v>
      </c>
      <c r="C680" s="1" t="s">
        <v>14</v>
      </c>
      <c r="D680" s="1" t="s">
        <v>7</v>
      </c>
      <c r="E680" s="1" t="s">
        <v>87</v>
      </c>
      <c r="F680" s="1" t="s">
        <v>78</v>
      </c>
      <c r="G680" s="8">
        <v>453241</v>
      </c>
      <c r="H680" s="8">
        <v>267412.19</v>
      </c>
      <c r="I680" s="9">
        <v>0.59</v>
      </c>
      <c r="J680" s="1" t="s">
        <v>130</v>
      </c>
      <c r="K680" s="1">
        <v>11</v>
      </c>
      <c r="L680" s="1">
        <v>2020</v>
      </c>
      <c r="M680" s="1">
        <v>46</v>
      </c>
      <c r="N680" s="10">
        <v>4</v>
      </c>
    </row>
    <row r="681" spans="1:14" x14ac:dyDescent="0.25">
      <c r="A681" s="7">
        <v>44145</v>
      </c>
      <c r="B681" s="1" t="s">
        <v>47</v>
      </c>
      <c r="C681" s="1" t="s">
        <v>14</v>
      </c>
      <c r="D681" s="1" t="s">
        <v>17</v>
      </c>
      <c r="E681" s="1" t="s">
        <v>87</v>
      </c>
      <c r="F681" s="1" t="s">
        <v>81</v>
      </c>
      <c r="G681" s="8">
        <v>425802</v>
      </c>
      <c r="H681" s="8">
        <v>106450.5</v>
      </c>
      <c r="I681" s="9">
        <v>0.25</v>
      </c>
      <c r="J681" s="1" t="s">
        <v>130</v>
      </c>
      <c r="K681" s="1">
        <v>11</v>
      </c>
      <c r="L681" s="1">
        <v>2020</v>
      </c>
      <c r="M681" s="1">
        <v>46</v>
      </c>
      <c r="N681" s="10">
        <v>4</v>
      </c>
    </row>
    <row r="682" spans="1:14" x14ac:dyDescent="0.25">
      <c r="A682" s="7">
        <v>44146</v>
      </c>
      <c r="B682" s="1" t="s">
        <v>33</v>
      </c>
      <c r="C682" s="1" t="s">
        <v>8</v>
      </c>
      <c r="D682" s="1" t="s">
        <v>17</v>
      </c>
      <c r="E682" s="1" t="s">
        <v>87</v>
      </c>
      <c r="F682" s="1" t="s">
        <v>80</v>
      </c>
      <c r="G682" s="8">
        <v>1498486</v>
      </c>
      <c r="H682" s="8">
        <v>344651.78</v>
      </c>
      <c r="I682" s="9">
        <v>0.23</v>
      </c>
      <c r="J682" s="1" t="s">
        <v>130</v>
      </c>
      <c r="K682" s="1">
        <v>11</v>
      </c>
      <c r="L682" s="1">
        <v>2020</v>
      </c>
      <c r="M682" s="1">
        <v>46</v>
      </c>
      <c r="N682" s="10">
        <v>4</v>
      </c>
    </row>
    <row r="683" spans="1:14" x14ac:dyDescent="0.25">
      <c r="A683" s="7">
        <v>44147</v>
      </c>
      <c r="B683" s="1" t="s">
        <v>19</v>
      </c>
      <c r="C683" s="1" t="s">
        <v>8</v>
      </c>
      <c r="D683" s="1" t="s">
        <v>17</v>
      </c>
      <c r="E683" s="1" t="s">
        <v>87</v>
      </c>
      <c r="F683" s="1" t="s">
        <v>76</v>
      </c>
      <c r="G683" s="8">
        <v>1061060</v>
      </c>
      <c r="H683" s="8">
        <v>413813.4</v>
      </c>
      <c r="I683" s="9">
        <v>0.39</v>
      </c>
      <c r="J683" s="1" t="s">
        <v>130</v>
      </c>
      <c r="K683" s="1">
        <v>11</v>
      </c>
      <c r="L683" s="1">
        <v>2020</v>
      </c>
      <c r="M683" s="1">
        <v>46</v>
      </c>
      <c r="N683" s="10">
        <v>4</v>
      </c>
    </row>
    <row r="684" spans="1:14" x14ac:dyDescent="0.25">
      <c r="A684" s="7">
        <v>44148</v>
      </c>
      <c r="B684" s="1" t="s">
        <v>19</v>
      </c>
      <c r="C684" s="1" t="s">
        <v>8</v>
      </c>
      <c r="D684" s="1" t="s">
        <v>7</v>
      </c>
      <c r="E684" s="1" t="s">
        <v>87</v>
      </c>
      <c r="F684" s="1" t="s">
        <v>76</v>
      </c>
      <c r="G684" s="8">
        <v>1084949</v>
      </c>
      <c r="H684" s="8">
        <v>705216.85</v>
      </c>
      <c r="I684" s="9">
        <v>0.65</v>
      </c>
      <c r="J684" s="1" t="s">
        <v>130</v>
      </c>
      <c r="K684" s="1">
        <v>11</v>
      </c>
      <c r="L684" s="1">
        <v>2020</v>
      </c>
      <c r="M684" s="1">
        <v>46</v>
      </c>
      <c r="N684" s="10">
        <v>4</v>
      </c>
    </row>
    <row r="685" spans="1:14" x14ac:dyDescent="0.25">
      <c r="A685" s="7">
        <v>44149</v>
      </c>
      <c r="B685" s="1" t="s">
        <v>33</v>
      </c>
      <c r="C685" s="1" t="s">
        <v>8</v>
      </c>
      <c r="D685" s="1" t="s">
        <v>17</v>
      </c>
      <c r="E685" s="1" t="s">
        <v>87</v>
      </c>
      <c r="F685" s="1" t="s">
        <v>80</v>
      </c>
      <c r="G685" s="8">
        <v>1373768</v>
      </c>
      <c r="H685" s="8">
        <v>370917.36000000004</v>
      </c>
      <c r="I685" s="9">
        <v>0.27</v>
      </c>
      <c r="J685" s="1" t="s">
        <v>130</v>
      </c>
      <c r="K685" s="1">
        <v>11</v>
      </c>
      <c r="L685" s="1">
        <v>2020</v>
      </c>
      <c r="M685" s="1">
        <v>46</v>
      </c>
      <c r="N685" s="10">
        <v>4</v>
      </c>
    </row>
    <row r="686" spans="1:14" x14ac:dyDescent="0.25">
      <c r="A686" s="7">
        <v>44150</v>
      </c>
      <c r="B686" s="1" t="s">
        <v>12</v>
      </c>
      <c r="C686" s="1" t="s">
        <v>8</v>
      </c>
      <c r="D686" s="1" t="s">
        <v>17</v>
      </c>
      <c r="E686" s="1" t="s">
        <v>87</v>
      </c>
      <c r="F686" s="1" t="s">
        <v>77</v>
      </c>
      <c r="G686" s="8">
        <v>1290380</v>
      </c>
      <c r="H686" s="8">
        <v>503248.2</v>
      </c>
      <c r="I686" s="9">
        <v>0.39</v>
      </c>
      <c r="J686" s="1" t="s">
        <v>130</v>
      </c>
      <c r="K686" s="1">
        <v>11</v>
      </c>
      <c r="L686" s="1">
        <v>2020</v>
      </c>
      <c r="M686" s="1">
        <v>46</v>
      </c>
      <c r="N686" s="10">
        <v>4</v>
      </c>
    </row>
    <row r="687" spans="1:14" x14ac:dyDescent="0.25">
      <c r="A687" s="7">
        <v>44151</v>
      </c>
      <c r="B687" s="1" t="s">
        <v>59</v>
      </c>
      <c r="C687" s="1" t="s">
        <v>18</v>
      </c>
      <c r="D687" s="1" t="s">
        <v>7</v>
      </c>
      <c r="E687" s="1" t="s">
        <v>87</v>
      </c>
      <c r="F687" s="1" t="s">
        <v>75</v>
      </c>
      <c r="G687" s="8">
        <v>147057</v>
      </c>
      <c r="H687" s="8">
        <v>67646.22</v>
      </c>
      <c r="I687" s="9">
        <v>0.46</v>
      </c>
      <c r="J687" s="1" t="s">
        <v>130</v>
      </c>
      <c r="K687" s="1">
        <v>11</v>
      </c>
      <c r="L687" s="1">
        <v>2020</v>
      </c>
      <c r="M687" s="1">
        <v>47</v>
      </c>
      <c r="N687" s="10">
        <v>4</v>
      </c>
    </row>
    <row r="688" spans="1:14" x14ac:dyDescent="0.25">
      <c r="A688" s="7">
        <v>44152</v>
      </c>
      <c r="B688" s="1" t="s">
        <v>44</v>
      </c>
      <c r="C688" s="1" t="s">
        <v>8</v>
      </c>
      <c r="D688" s="1" t="s">
        <v>7</v>
      </c>
      <c r="E688" s="1" t="s">
        <v>9</v>
      </c>
      <c r="F688" s="1" t="s">
        <v>78</v>
      </c>
      <c r="G688" s="8">
        <v>1034012</v>
      </c>
      <c r="H688" s="8">
        <v>403264.68</v>
      </c>
      <c r="I688" s="9">
        <v>0.39</v>
      </c>
      <c r="J688" s="1" t="s">
        <v>130</v>
      </c>
      <c r="K688" s="1">
        <v>11</v>
      </c>
      <c r="L688" s="1">
        <v>2020</v>
      </c>
      <c r="M688" s="1">
        <v>47</v>
      </c>
      <c r="N688" s="10">
        <v>4</v>
      </c>
    </row>
    <row r="689" spans="1:14" x14ac:dyDescent="0.25">
      <c r="A689" s="7">
        <v>44153</v>
      </c>
      <c r="B689" s="1" t="s">
        <v>32</v>
      </c>
      <c r="C689" s="1" t="s">
        <v>8</v>
      </c>
      <c r="D689" s="1" t="s">
        <v>7</v>
      </c>
      <c r="E689" s="1" t="s">
        <v>87</v>
      </c>
      <c r="F689" s="1" t="s">
        <v>71</v>
      </c>
      <c r="G689" s="8">
        <v>786732</v>
      </c>
      <c r="H689" s="8">
        <v>393366</v>
      </c>
      <c r="I689" s="9">
        <v>0.5</v>
      </c>
      <c r="J689" s="1" t="s">
        <v>130</v>
      </c>
      <c r="K689" s="1">
        <v>11</v>
      </c>
      <c r="L689" s="1">
        <v>2020</v>
      </c>
      <c r="M689" s="1">
        <v>47</v>
      </c>
      <c r="N689" s="10">
        <v>4</v>
      </c>
    </row>
    <row r="690" spans="1:14" x14ac:dyDescent="0.25">
      <c r="A690" s="7">
        <v>44154</v>
      </c>
      <c r="B690" s="1" t="s">
        <v>16</v>
      </c>
      <c r="C690" s="1" t="s">
        <v>18</v>
      </c>
      <c r="D690" s="1" t="s">
        <v>7</v>
      </c>
      <c r="E690" s="1" t="s">
        <v>87</v>
      </c>
      <c r="F690" s="1" t="s">
        <v>75</v>
      </c>
      <c r="G690" s="8">
        <v>239536</v>
      </c>
      <c r="H690" s="8">
        <v>143721.60000000001</v>
      </c>
      <c r="I690" s="9">
        <v>0.6</v>
      </c>
      <c r="J690" s="1" t="s">
        <v>130</v>
      </c>
      <c r="K690" s="1">
        <v>11</v>
      </c>
      <c r="L690" s="1">
        <v>2020</v>
      </c>
      <c r="M690" s="1">
        <v>47</v>
      </c>
      <c r="N690" s="10">
        <v>4</v>
      </c>
    </row>
    <row r="691" spans="1:14" x14ac:dyDescent="0.25">
      <c r="A691" s="7">
        <v>44155</v>
      </c>
      <c r="B691" s="1" t="s">
        <v>55</v>
      </c>
      <c r="C691" s="1" t="s">
        <v>14</v>
      </c>
      <c r="D691" s="1" t="s">
        <v>7</v>
      </c>
      <c r="E691" s="1" t="s">
        <v>87</v>
      </c>
      <c r="F691" s="1" t="s">
        <v>69</v>
      </c>
      <c r="G691" s="8">
        <v>467640</v>
      </c>
      <c r="H691" s="8">
        <v>224467.19999999998</v>
      </c>
      <c r="I691" s="9">
        <v>0.48</v>
      </c>
      <c r="J691" s="1" t="s">
        <v>130</v>
      </c>
      <c r="K691" s="1">
        <v>11</v>
      </c>
      <c r="L691" s="1">
        <v>2020</v>
      </c>
      <c r="M691" s="1">
        <v>47</v>
      </c>
      <c r="N691" s="10">
        <v>4</v>
      </c>
    </row>
    <row r="692" spans="1:14" x14ac:dyDescent="0.25">
      <c r="A692" s="7">
        <v>44156</v>
      </c>
      <c r="B692" s="1" t="s">
        <v>52</v>
      </c>
      <c r="C692" s="1" t="s">
        <v>8</v>
      </c>
      <c r="D692" s="1" t="s">
        <v>17</v>
      </c>
      <c r="E692" s="1" t="s">
        <v>9</v>
      </c>
      <c r="F692" s="1" t="s">
        <v>66</v>
      </c>
      <c r="G692" s="8">
        <v>1293726</v>
      </c>
      <c r="H692" s="8">
        <v>375180.54</v>
      </c>
      <c r="I692" s="9">
        <v>0.28999999999999998</v>
      </c>
      <c r="J692" s="1" t="s">
        <v>130</v>
      </c>
      <c r="K692" s="1">
        <v>11</v>
      </c>
      <c r="L692" s="1">
        <v>2020</v>
      </c>
      <c r="M692" s="1">
        <v>47</v>
      </c>
      <c r="N692" s="10">
        <v>4</v>
      </c>
    </row>
    <row r="693" spans="1:14" x14ac:dyDescent="0.25">
      <c r="A693" s="7">
        <v>44157</v>
      </c>
      <c r="B693" s="1" t="s">
        <v>49</v>
      </c>
      <c r="C693" s="1" t="s">
        <v>8</v>
      </c>
      <c r="D693" s="1" t="s">
        <v>7</v>
      </c>
      <c r="E693" s="1" t="s">
        <v>87</v>
      </c>
      <c r="F693" s="1" t="s">
        <v>66</v>
      </c>
      <c r="G693" s="8">
        <v>1485209</v>
      </c>
      <c r="H693" s="8">
        <v>742604.5</v>
      </c>
      <c r="I693" s="9">
        <v>0.5</v>
      </c>
      <c r="J693" s="1" t="s">
        <v>130</v>
      </c>
      <c r="K693" s="1">
        <v>11</v>
      </c>
      <c r="L693" s="1">
        <v>2020</v>
      </c>
      <c r="M693" s="1">
        <v>47</v>
      </c>
      <c r="N693" s="10">
        <v>4</v>
      </c>
    </row>
    <row r="694" spans="1:14" x14ac:dyDescent="0.25">
      <c r="A694" s="7">
        <v>44158</v>
      </c>
      <c r="B694" s="1" t="s">
        <v>30</v>
      </c>
      <c r="C694" s="1" t="s">
        <v>14</v>
      </c>
      <c r="D694" s="1" t="s">
        <v>17</v>
      </c>
      <c r="E694" s="1" t="s">
        <v>87</v>
      </c>
      <c r="F694" s="1" t="s">
        <v>77</v>
      </c>
      <c r="G694" s="8">
        <v>466752</v>
      </c>
      <c r="H694" s="8">
        <v>182033.28</v>
      </c>
      <c r="I694" s="9">
        <v>0.39</v>
      </c>
      <c r="J694" s="1" t="s">
        <v>130</v>
      </c>
      <c r="K694" s="1">
        <v>11</v>
      </c>
      <c r="L694" s="1">
        <v>2020</v>
      </c>
      <c r="M694" s="1">
        <v>48</v>
      </c>
      <c r="N694" s="10">
        <v>4</v>
      </c>
    </row>
    <row r="695" spans="1:14" x14ac:dyDescent="0.25">
      <c r="A695" s="7">
        <v>44159</v>
      </c>
      <c r="B695" s="1" t="s">
        <v>26</v>
      </c>
      <c r="C695" s="1" t="s">
        <v>8</v>
      </c>
      <c r="D695" s="1" t="s">
        <v>7</v>
      </c>
      <c r="E695" s="1" t="s">
        <v>87</v>
      </c>
      <c r="F695" s="1" t="s">
        <v>75</v>
      </c>
      <c r="G695" s="8">
        <v>1225653</v>
      </c>
      <c r="H695" s="8">
        <v>490261.2</v>
      </c>
      <c r="I695" s="9">
        <v>0.4</v>
      </c>
      <c r="J695" s="1" t="s">
        <v>130</v>
      </c>
      <c r="K695" s="1">
        <v>11</v>
      </c>
      <c r="L695" s="1">
        <v>2020</v>
      </c>
      <c r="M695" s="1">
        <v>48</v>
      </c>
      <c r="N695" s="10">
        <v>4</v>
      </c>
    </row>
    <row r="696" spans="1:14" x14ac:dyDescent="0.25">
      <c r="A696" s="7">
        <v>44160</v>
      </c>
      <c r="B696" s="1" t="s">
        <v>21</v>
      </c>
      <c r="C696" s="1" t="s">
        <v>14</v>
      </c>
      <c r="D696" s="1" t="s">
        <v>7</v>
      </c>
      <c r="E696" s="1" t="s">
        <v>87</v>
      </c>
      <c r="F696" s="1" t="s">
        <v>73</v>
      </c>
      <c r="G696" s="8">
        <v>448806</v>
      </c>
      <c r="H696" s="8">
        <v>210938.81999999998</v>
      </c>
      <c r="I696" s="9">
        <v>0.47</v>
      </c>
      <c r="J696" s="1" t="s">
        <v>130</v>
      </c>
      <c r="K696" s="1">
        <v>11</v>
      </c>
      <c r="L696" s="1">
        <v>2020</v>
      </c>
      <c r="M696" s="1">
        <v>48</v>
      </c>
      <c r="N696" s="10">
        <v>4</v>
      </c>
    </row>
    <row r="697" spans="1:14" x14ac:dyDescent="0.25">
      <c r="A697" s="7">
        <v>44161</v>
      </c>
      <c r="B697" s="1" t="s">
        <v>35</v>
      </c>
      <c r="C697" s="1" t="s">
        <v>14</v>
      </c>
      <c r="D697" s="1" t="s">
        <v>17</v>
      </c>
      <c r="E697" s="1" t="s">
        <v>87</v>
      </c>
      <c r="F697" s="1" t="s">
        <v>71</v>
      </c>
      <c r="G697" s="8">
        <v>352218</v>
      </c>
      <c r="H697" s="8">
        <v>70443.600000000006</v>
      </c>
      <c r="I697" s="9">
        <v>0.2</v>
      </c>
      <c r="J697" s="1" t="s">
        <v>130</v>
      </c>
      <c r="K697" s="1">
        <v>11</v>
      </c>
      <c r="L697" s="1">
        <v>2020</v>
      </c>
      <c r="M697" s="1">
        <v>48</v>
      </c>
      <c r="N697" s="10">
        <v>4</v>
      </c>
    </row>
    <row r="698" spans="1:14" x14ac:dyDescent="0.25">
      <c r="A698" s="7">
        <v>44162</v>
      </c>
      <c r="B698" s="1" t="s">
        <v>56</v>
      </c>
      <c r="C698" s="1" t="s">
        <v>18</v>
      </c>
      <c r="D698" s="1" t="s">
        <v>17</v>
      </c>
      <c r="E698" s="1" t="s">
        <v>9</v>
      </c>
      <c r="F698" s="1" t="s">
        <v>70</v>
      </c>
      <c r="G698" s="8">
        <v>195589</v>
      </c>
      <c r="H698" s="8">
        <v>62588.480000000003</v>
      </c>
      <c r="I698" s="9">
        <v>0.32</v>
      </c>
      <c r="J698" s="1" t="s">
        <v>130</v>
      </c>
      <c r="K698" s="1">
        <v>11</v>
      </c>
      <c r="L698" s="1">
        <v>2020</v>
      </c>
      <c r="M698" s="1">
        <v>48</v>
      </c>
      <c r="N698" s="10">
        <v>4</v>
      </c>
    </row>
    <row r="699" spans="1:14" x14ac:dyDescent="0.25">
      <c r="A699" s="7">
        <v>44163</v>
      </c>
      <c r="B699" s="1" t="s">
        <v>31</v>
      </c>
      <c r="C699" s="1" t="s">
        <v>18</v>
      </c>
      <c r="D699" s="1" t="s">
        <v>11</v>
      </c>
      <c r="E699" s="1" t="s">
        <v>87</v>
      </c>
      <c r="F699" s="1" t="s">
        <v>72</v>
      </c>
      <c r="G699" s="8">
        <v>118263</v>
      </c>
      <c r="H699" s="8">
        <v>24835.23</v>
      </c>
      <c r="I699" s="9">
        <v>0.21</v>
      </c>
      <c r="J699" s="1" t="s">
        <v>130</v>
      </c>
      <c r="K699" s="1">
        <v>11</v>
      </c>
      <c r="L699" s="1">
        <v>2020</v>
      </c>
      <c r="M699" s="1">
        <v>48</v>
      </c>
      <c r="N699" s="10">
        <v>4</v>
      </c>
    </row>
    <row r="700" spans="1:14" x14ac:dyDescent="0.25">
      <c r="A700" s="7">
        <v>44164</v>
      </c>
      <c r="B700" s="1" t="s">
        <v>38</v>
      </c>
      <c r="C700" s="1" t="s">
        <v>18</v>
      </c>
      <c r="D700" s="1" t="s">
        <v>7</v>
      </c>
      <c r="E700" s="1" t="s">
        <v>9</v>
      </c>
      <c r="F700" s="1" t="s">
        <v>80</v>
      </c>
      <c r="G700" s="8">
        <v>142703</v>
      </c>
      <c r="H700" s="8">
        <v>88475.86</v>
      </c>
      <c r="I700" s="9">
        <v>0.62</v>
      </c>
      <c r="J700" s="1" t="s">
        <v>130</v>
      </c>
      <c r="K700" s="1">
        <v>11</v>
      </c>
      <c r="L700" s="1">
        <v>2020</v>
      </c>
      <c r="M700" s="1">
        <v>48</v>
      </c>
      <c r="N700" s="10">
        <v>4</v>
      </c>
    </row>
    <row r="701" spans="1:14" x14ac:dyDescent="0.25">
      <c r="A701" s="7">
        <v>44165</v>
      </c>
      <c r="B701" s="1" t="s">
        <v>28</v>
      </c>
      <c r="C701" s="1" t="s">
        <v>8</v>
      </c>
      <c r="D701" s="1" t="s">
        <v>7</v>
      </c>
      <c r="E701" s="1" t="s">
        <v>87</v>
      </c>
      <c r="F701" s="1" t="s">
        <v>66</v>
      </c>
      <c r="G701" s="8">
        <v>1684571</v>
      </c>
      <c r="H701" s="8">
        <v>875976.92</v>
      </c>
      <c r="I701" s="9">
        <v>0.52</v>
      </c>
      <c r="J701" s="1" t="s">
        <v>130</v>
      </c>
      <c r="K701" s="1">
        <v>11</v>
      </c>
      <c r="L701" s="1">
        <v>2020</v>
      </c>
      <c r="M701" s="1">
        <v>49</v>
      </c>
      <c r="N701" s="10">
        <v>4</v>
      </c>
    </row>
    <row r="702" spans="1:14" x14ac:dyDescent="0.25">
      <c r="A702" s="7">
        <v>44166</v>
      </c>
      <c r="B702" s="1" t="s">
        <v>50</v>
      </c>
      <c r="C702" s="1" t="s">
        <v>18</v>
      </c>
      <c r="D702" s="1" t="s">
        <v>7</v>
      </c>
      <c r="E702" s="1" t="s">
        <v>87</v>
      </c>
      <c r="F702" s="1" t="s">
        <v>67</v>
      </c>
      <c r="G702" s="8">
        <v>243381</v>
      </c>
      <c r="H702" s="8">
        <v>104653.83</v>
      </c>
      <c r="I702" s="9">
        <v>0.43</v>
      </c>
      <c r="J702" s="1" t="s">
        <v>131</v>
      </c>
      <c r="K702" s="1">
        <v>12</v>
      </c>
      <c r="L702" s="1">
        <v>2020</v>
      </c>
      <c r="M702" s="1">
        <v>49</v>
      </c>
      <c r="N702" s="10">
        <v>4</v>
      </c>
    </row>
    <row r="703" spans="1:14" x14ac:dyDescent="0.25">
      <c r="A703" s="7">
        <v>44167</v>
      </c>
      <c r="B703" s="1" t="s">
        <v>60</v>
      </c>
      <c r="C703" s="1" t="s">
        <v>14</v>
      </c>
      <c r="D703" s="1" t="s">
        <v>7</v>
      </c>
      <c r="E703" s="1" t="s">
        <v>87</v>
      </c>
      <c r="F703" s="1" t="s">
        <v>76</v>
      </c>
      <c r="G703" s="8">
        <v>486977</v>
      </c>
      <c r="H703" s="8">
        <v>258097.81000000003</v>
      </c>
      <c r="I703" s="9">
        <v>0.53</v>
      </c>
      <c r="J703" s="1" t="s">
        <v>131</v>
      </c>
      <c r="K703" s="1">
        <v>12</v>
      </c>
      <c r="L703" s="1">
        <v>2020</v>
      </c>
      <c r="M703" s="1">
        <v>49</v>
      </c>
      <c r="N703" s="10">
        <v>4</v>
      </c>
    </row>
    <row r="704" spans="1:14" x14ac:dyDescent="0.25">
      <c r="A704" s="7">
        <v>44168</v>
      </c>
      <c r="B704" s="1" t="s">
        <v>49</v>
      </c>
      <c r="C704" s="1" t="s">
        <v>8</v>
      </c>
      <c r="D704" s="1" t="s">
        <v>7</v>
      </c>
      <c r="E704" s="1" t="s">
        <v>87</v>
      </c>
      <c r="F704" s="1" t="s">
        <v>66</v>
      </c>
      <c r="G704" s="8">
        <v>917481</v>
      </c>
      <c r="H704" s="8">
        <v>578013.03</v>
      </c>
      <c r="I704" s="9">
        <v>0.63</v>
      </c>
      <c r="J704" s="1" t="s">
        <v>131</v>
      </c>
      <c r="K704" s="1">
        <v>12</v>
      </c>
      <c r="L704" s="1">
        <v>2020</v>
      </c>
      <c r="M704" s="1">
        <v>49</v>
      </c>
      <c r="N704" s="10">
        <v>4</v>
      </c>
    </row>
    <row r="705" spans="1:14" x14ac:dyDescent="0.25">
      <c r="A705" s="7">
        <v>44169</v>
      </c>
      <c r="B705" s="1" t="s">
        <v>34</v>
      </c>
      <c r="C705" s="1" t="s">
        <v>14</v>
      </c>
      <c r="D705" s="1" t="s">
        <v>17</v>
      </c>
      <c r="E705" s="1" t="s">
        <v>87</v>
      </c>
      <c r="F705" s="1" t="s">
        <v>65</v>
      </c>
      <c r="G705" s="8">
        <v>446679</v>
      </c>
      <c r="H705" s="8">
        <v>165271.23000000001</v>
      </c>
      <c r="I705" s="9">
        <v>0.37</v>
      </c>
      <c r="J705" s="1" t="s">
        <v>131</v>
      </c>
      <c r="K705" s="1">
        <v>12</v>
      </c>
      <c r="L705" s="1">
        <v>2020</v>
      </c>
      <c r="M705" s="1">
        <v>49</v>
      </c>
      <c r="N705" s="10">
        <v>4</v>
      </c>
    </row>
    <row r="706" spans="1:14" x14ac:dyDescent="0.25">
      <c r="A706" s="7">
        <v>44170</v>
      </c>
      <c r="B706" s="1" t="s">
        <v>39</v>
      </c>
      <c r="C706" s="1" t="s">
        <v>8</v>
      </c>
      <c r="D706" s="1" t="s">
        <v>7</v>
      </c>
      <c r="E706" s="1" t="s">
        <v>87</v>
      </c>
      <c r="F706" s="1" t="s">
        <v>81</v>
      </c>
      <c r="G706" s="8">
        <v>1216709</v>
      </c>
      <c r="H706" s="8">
        <v>730025.4</v>
      </c>
      <c r="I706" s="9">
        <v>0.6</v>
      </c>
      <c r="J706" s="1" t="s">
        <v>131</v>
      </c>
      <c r="K706" s="1">
        <v>12</v>
      </c>
      <c r="L706" s="1">
        <v>2020</v>
      </c>
      <c r="M706" s="1">
        <v>49</v>
      </c>
      <c r="N706" s="10">
        <v>4</v>
      </c>
    </row>
    <row r="707" spans="1:14" x14ac:dyDescent="0.25">
      <c r="A707" s="7">
        <v>44171</v>
      </c>
      <c r="B707" s="1" t="s">
        <v>20</v>
      </c>
      <c r="C707" s="1" t="s">
        <v>8</v>
      </c>
      <c r="D707" s="1" t="s">
        <v>7</v>
      </c>
      <c r="E707" s="1" t="s">
        <v>87</v>
      </c>
      <c r="F707" s="1" t="s">
        <v>72</v>
      </c>
      <c r="G707" s="8">
        <v>511087</v>
      </c>
      <c r="H707" s="8">
        <v>260654.37</v>
      </c>
      <c r="I707" s="9">
        <v>0.51</v>
      </c>
      <c r="J707" s="1" t="s">
        <v>131</v>
      </c>
      <c r="K707" s="1">
        <v>12</v>
      </c>
      <c r="L707" s="1">
        <v>2020</v>
      </c>
      <c r="M707" s="1">
        <v>49</v>
      </c>
      <c r="N707" s="10">
        <v>4</v>
      </c>
    </row>
    <row r="708" spans="1:14" x14ac:dyDescent="0.25">
      <c r="A708" s="7">
        <v>44172</v>
      </c>
      <c r="B708" s="1" t="s">
        <v>33</v>
      </c>
      <c r="C708" s="1" t="s">
        <v>8</v>
      </c>
      <c r="D708" s="1" t="s">
        <v>11</v>
      </c>
      <c r="E708" s="1" t="s">
        <v>87</v>
      </c>
      <c r="F708" s="1" t="s">
        <v>80</v>
      </c>
      <c r="G708" s="8">
        <v>1250263</v>
      </c>
      <c r="H708" s="8">
        <v>362576.26999999996</v>
      </c>
      <c r="I708" s="9">
        <v>0.28999999999999998</v>
      </c>
      <c r="J708" s="1" t="s">
        <v>131</v>
      </c>
      <c r="K708" s="1">
        <v>12</v>
      </c>
      <c r="L708" s="1">
        <v>2020</v>
      </c>
      <c r="M708" s="1">
        <v>50</v>
      </c>
      <c r="N708" s="10">
        <v>4</v>
      </c>
    </row>
    <row r="709" spans="1:14" x14ac:dyDescent="0.25">
      <c r="A709" s="7">
        <v>44173</v>
      </c>
      <c r="B709" s="1" t="s">
        <v>53</v>
      </c>
      <c r="C709" s="1" t="s">
        <v>14</v>
      </c>
      <c r="D709" s="1" t="s">
        <v>17</v>
      </c>
      <c r="E709" s="1" t="s">
        <v>87</v>
      </c>
      <c r="F709" s="1" t="s">
        <v>67</v>
      </c>
      <c r="G709" s="8">
        <v>390776</v>
      </c>
      <c r="H709" s="8">
        <v>109417.28000000001</v>
      </c>
      <c r="I709" s="9">
        <v>0.28000000000000003</v>
      </c>
      <c r="J709" s="1" t="s">
        <v>131</v>
      </c>
      <c r="K709" s="1">
        <v>12</v>
      </c>
      <c r="L709" s="1">
        <v>2020</v>
      </c>
      <c r="M709" s="1">
        <v>50</v>
      </c>
      <c r="N709" s="10">
        <v>4</v>
      </c>
    </row>
    <row r="710" spans="1:14" x14ac:dyDescent="0.25">
      <c r="A710" s="7">
        <v>44174</v>
      </c>
      <c r="B710" s="1" t="s">
        <v>45</v>
      </c>
      <c r="C710" s="1" t="s">
        <v>18</v>
      </c>
      <c r="D710" s="1" t="s">
        <v>7</v>
      </c>
      <c r="E710" s="1" t="s">
        <v>9</v>
      </c>
      <c r="F710" s="1" t="s">
        <v>79</v>
      </c>
      <c r="G710" s="8">
        <v>187855</v>
      </c>
      <c r="H710" s="8">
        <v>122105.75</v>
      </c>
      <c r="I710" s="9">
        <v>0.65</v>
      </c>
      <c r="J710" s="1" t="s">
        <v>131</v>
      </c>
      <c r="K710" s="1">
        <v>12</v>
      </c>
      <c r="L710" s="1">
        <v>2020</v>
      </c>
      <c r="M710" s="1">
        <v>50</v>
      </c>
      <c r="N710" s="10">
        <v>4</v>
      </c>
    </row>
    <row r="711" spans="1:14" x14ac:dyDescent="0.25">
      <c r="A711" s="7">
        <v>44175</v>
      </c>
      <c r="B711" s="1" t="s">
        <v>38</v>
      </c>
      <c r="C711" s="1" t="s">
        <v>18</v>
      </c>
      <c r="D711" s="1" t="s">
        <v>7</v>
      </c>
      <c r="E711" s="1" t="s">
        <v>87</v>
      </c>
      <c r="F711" s="1" t="s">
        <v>80</v>
      </c>
      <c r="G711" s="8">
        <v>73510</v>
      </c>
      <c r="H711" s="8">
        <v>35284.799999999996</v>
      </c>
      <c r="I711" s="9">
        <v>0.48</v>
      </c>
      <c r="J711" s="1" t="s">
        <v>131</v>
      </c>
      <c r="K711" s="1">
        <v>12</v>
      </c>
      <c r="L711" s="1">
        <v>2020</v>
      </c>
      <c r="M711" s="1">
        <v>50</v>
      </c>
      <c r="N711" s="10">
        <v>4</v>
      </c>
    </row>
    <row r="712" spans="1:14" x14ac:dyDescent="0.25">
      <c r="A712" s="7">
        <v>44176</v>
      </c>
      <c r="B712" s="1" t="s">
        <v>47</v>
      </c>
      <c r="C712" s="1" t="s">
        <v>14</v>
      </c>
      <c r="D712" s="1" t="s">
        <v>7</v>
      </c>
      <c r="E712" s="1" t="s">
        <v>87</v>
      </c>
      <c r="F712" s="1" t="s">
        <v>81</v>
      </c>
      <c r="G712" s="8">
        <v>402473</v>
      </c>
      <c r="H712" s="8">
        <v>148915.01</v>
      </c>
      <c r="I712" s="9">
        <v>0.37</v>
      </c>
      <c r="J712" s="1" t="s">
        <v>131</v>
      </c>
      <c r="K712" s="1">
        <v>12</v>
      </c>
      <c r="L712" s="1">
        <v>2020</v>
      </c>
      <c r="M712" s="1">
        <v>50</v>
      </c>
      <c r="N712" s="10">
        <v>4</v>
      </c>
    </row>
    <row r="713" spans="1:14" x14ac:dyDescent="0.25">
      <c r="A713" s="7">
        <v>44177</v>
      </c>
      <c r="B713" s="1" t="s">
        <v>15</v>
      </c>
      <c r="C713" s="1" t="s">
        <v>14</v>
      </c>
      <c r="D713" s="1" t="s">
        <v>17</v>
      </c>
      <c r="E713" s="1" t="s">
        <v>9</v>
      </c>
      <c r="F713" s="1" t="s">
        <v>74</v>
      </c>
      <c r="G713" s="8">
        <v>327506</v>
      </c>
      <c r="H713" s="8">
        <v>68776.259999999995</v>
      </c>
      <c r="I713" s="9">
        <v>0.21</v>
      </c>
      <c r="J713" s="1" t="s">
        <v>131</v>
      </c>
      <c r="K713" s="1">
        <v>12</v>
      </c>
      <c r="L713" s="1">
        <v>2020</v>
      </c>
      <c r="M713" s="1">
        <v>50</v>
      </c>
      <c r="N713" s="10">
        <v>4</v>
      </c>
    </row>
    <row r="714" spans="1:14" x14ac:dyDescent="0.25">
      <c r="A714" s="7">
        <v>44178</v>
      </c>
      <c r="B714" s="1" t="s">
        <v>50</v>
      </c>
      <c r="C714" s="1" t="s">
        <v>18</v>
      </c>
      <c r="D714" s="1" t="s">
        <v>7</v>
      </c>
      <c r="E714" s="1" t="s">
        <v>9</v>
      </c>
      <c r="F714" s="1" t="s">
        <v>67</v>
      </c>
      <c r="G714" s="8">
        <v>222645</v>
      </c>
      <c r="H714" s="8">
        <v>82378.649999999994</v>
      </c>
      <c r="I714" s="9">
        <v>0.37</v>
      </c>
      <c r="J714" s="1" t="s">
        <v>131</v>
      </c>
      <c r="K714" s="1">
        <v>12</v>
      </c>
      <c r="L714" s="1">
        <v>2020</v>
      </c>
      <c r="M714" s="1">
        <v>50</v>
      </c>
      <c r="N714" s="10">
        <v>4</v>
      </c>
    </row>
    <row r="715" spans="1:14" x14ac:dyDescent="0.25">
      <c r="A715" s="7">
        <v>44179</v>
      </c>
      <c r="B715" s="1" t="s">
        <v>34</v>
      </c>
      <c r="C715" s="1" t="s">
        <v>14</v>
      </c>
      <c r="D715" s="1" t="s">
        <v>7</v>
      </c>
      <c r="E715" s="1" t="s">
        <v>87</v>
      </c>
      <c r="F715" s="1" t="s">
        <v>65</v>
      </c>
      <c r="G715" s="8">
        <v>333638</v>
      </c>
      <c r="H715" s="8">
        <v>216864.7</v>
      </c>
      <c r="I715" s="9">
        <v>0.65</v>
      </c>
      <c r="J715" s="1" t="s">
        <v>131</v>
      </c>
      <c r="K715" s="1">
        <v>12</v>
      </c>
      <c r="L715" s="1">
        <v>2020</v>
      </c>
      <c r="M715" s="1">
        <v>51</v>
      </c>
      <c r="N715" s="10">
        <v>4</v>
      </c>
    </row>
    <row r="716" spans="1:14" x14ac:dyDescent="0.25">
      <c r="A716" s="7">
        <v>44180</v>
      </c>
      <c r="B716" s="1" t="s">
        <v>50</v>
      </c>
      <c r="C716" s="1" t="s">
        <v>18</v>
      </c>
      <c r="D716" s="1" t="s">
        <v>7</v>
      </c>
      <c r="E716" s="1" t="s">
        <v>87</v>
      </c>
      <c r="F716" s="1" t="s">
        <v>67</v>
      </c>
      <c r="G716" s="8">
        <v>137063</v>
      </c>
      <c r="H716" s="8">
        <v>68531.5</v>
      </c>
      <c r="I716" s="9">
        <v>0.5</v>
      </c>
      <c r="J716" s="1" t="s">
        <v>131</v>
      </c>
      <c r="K716" s="1">
        <v>12</v>
      </c>
      <c r="L716" s="1">
        <v>2020</v>
      </c>
      <c r="M716" s="1">
        <v>51</v>
      </c>
      <c r="N716" s="10">
        <v>4</v>
      </c>
    </row>
    <row r="717" spans="1:14" x14ac:dyDescent="0.25">
      <c r="A717" s="7">
        <v>44181</v>
      </c>
      <c r="B717" s="1" t="s">
        <v>49</v>
      </c>
      <c r="C717" s="1" t="s">
        <v>8</v>
      </c>
      <c r="D717" s="1" t="s">
        <v>7</v>
      </c>
      <c r="E717" s="1" t="s">
        <v>9</v>
      </c>
      <c r="F717" s="1" t="s">
        <v>66</v>
      </c>
      <c r="G717" s="8">
        <v>579755</v>
      </c>
      <c r="H717" s="8">
        <v>272484.84999999998</v>
      </c>
      <c r="I717" s="9">
        <v>0.47</v>
      </c>
      <c r="J717" s="1" t="s">
        <v>131</v>
      </c>
      <c r="K717" s="1">
        <v>12</v>
      </c>
      <c r="L717" s="1">
        <v>2020</v>
      </c>
      <c r="M717" s="1">
        <v>51</v>
      </c>
      <c r="N717" s="10">
        <v>4</v>
      </c>
    </row>
    <row r="718" spans="1:14" x14ac:dyDescent="0.25">
      <c r="A718" s="7">
        <v>44182</v>
      </c>
      <c r="B718" s="1" t="s">
        <v>57</v>
      </c>
      <c r="C718" s="1" t="s">
        <v>18</v>
      </c>
      <c r="D718" s="1" t="s">
        <v>7</v>
      </c>
      <c r="E718" s="1" t="s">
        <v>88</v>
      </c>
      <c r="F718" s="1" t="s">
        <v>67</v>
      </c>
      <c r="G718" s="8">
        <v>248190</v>
      </c>
      <c r="H718" s="8">
        <v>99276</v>
      </c>
      <c r="I718" s="9">
        <v>0.4</v>
      </c>
      <c r="J718" s="1" t="s">
        <v>131</v>
      </c>
      <c r="K718" s="1">
        <v>12</v>
      </c>
      <c r="L718" s="1">
        <v>2020</v>
      </c>
      <c r="M718" s="1">
        <v>51</v>
      </c>
      <c r="N718" s="10">
        <v>4</v>
      </c>
    </row>
    <row r="719" spans="1:14" x14ac:dyDescent="0.25">
      <c r="A719" s="7">
        <v>44183</v>
      </c>
      <c r="B719" s="1" t="s">
        <v>24</v>
      </c>
      <c r="C719" s="1" t="s">
        <v>14</v>
      </c>
      <c r="D719" s="1" t="s">
        <v>7</v>
      </c>
      <c r="E719" s="1" t="s">
        <v>87</v>
      </c>
      <c r="F719" s="1" t="s">
        <v>81</v>
      </c>
      <c r="G719" s="8">
        <v>473414</v>
      </c>
      <c r="H719" s="8">
        <v>198833.88</v>
      </c>
      <c r="I719" s="9">
        <v>0.42</v>
      </c>
      <c r="J719" s="1" t="s">
        <v>131</v>
      </c>
      <c r="K719" s="1">
        <v>12</v>
      </c>
      <c r="L719" s="1">
        <v>2020</v>
      </c>
      <c r="M719" s="1">
        <v>51</v>
      </c>
      <c r="N719" s="10">
        <v>4</v>
      </c>
    </row>
    <row r="720" spans="1:14" x14ac:dyDescent="0.25">
      <c r="A720" s="7">
        <v>44184</v>
      </c>
      <c r="B720" s="1" t="s">
        <v>27</v>
      </c>
      <c r="C720" s="1" t="s">
        <v>8</v>
      </c>
      <c r="D720" s="1" t="s">
        <v>17</v>
      </c>
      <c r="E720" s="1" t="s">
        <v>9</v>
      </c>
      <c r="F720" s="1" t="s">
        <v>76</v>
      </c>
      <c r="G720" s="8">
        <v>1317388</v>
      </c>
      <c r="H720" s="8">
        <v>382042.51999999996</v>
      </c>
      <c r="I720" s="9">
        <v>0.28999999999999998</v>
      </c>
      <c r="J720" s="1" t="s">
        <v>131</v>
      </c>
      <c r="K720" s="1">
        <v>12</v>
      </c>
      <c r="L720" s="1">
        <v>2020</v>
      </c>
      <c r="M720" s="1">
        <v>51</v>
      </c>
      <c r="N720" s="10">
        <v>4</v>
      </c>
    </row>
    <row r="721" spans="1:14" x14ac:dyDescent="0.25">
      <c r="A721" s="7">
        <v>44185</v>
      </c>
      <c r="B721" s="1" t="s">
        <v>47</v>
      </c>
      <c r="C721" s="1" t="s">
        <v>14</v>
      </c>
      <c r="D721" s="1" t="s">
        <v>7</v>
      </c>
      <c r="E721" s="1" t="s">
        <v>9</v>
      </c>
      <c r="F721" s="1" t="s">
        <v>81</v>
      </c>
      <c r="G721" s="8">
        <v>490008</v>
      </c>
      <c r="H721" s="8">
        <v>308705.03999999998</v>
      </c>
      <c r="I721" s="9">
        <v>0.63</v>
      </c>
      <c r="J721" s="1" t="s">
        <v>131</v>
      </c>
      <c r="K721" s="1">
        <v>12</v>
      </c>
      <c r="L721" s="1">
        <v>2020</v>
      </c>
      <c r="M721" s="1">
        <v>51</v>
      </c>
      <c r="N721" s="10">
        <v>4</v>
      </c>
    </row>
    <row r="722" spans="1:14" x14ac:dyDescent="0.25">
      <c r="A722" s="7">
        <v>44186</v>
      </c>
      <c r="B722" s="1" t="s">
        <v>51</v>
      </c>
      <c r="C722" s="1" t="s">
        <v>8</v>
      </c>
      <c r="D722" s="1" t="s">
        <v>7</v>
      </c>
      <c r="E722" s="1" t="s">
        <v>87</v>
      </c>
      <c r="F722" s="1" t="s">
        <v>65</v>
      </c>
      <c r="G722" s="8">
        <v>1433340</v>
      </c>
      <c r="H722" s="8">
        <v>544669.19999999995</v>
      </c>
      <c r="I722" s="9">
        <v>0.38</v>
      </c>
      <c r="J722" s="1" t="s">
        <v>131</v>
      </c>
      <c r="K722" s="1">
        <v>12</v>
      </c>
      <c r="L722" s="1">
        <v>2020</v>
      </c>
      <c r="M722" s="1">
        <v>52</v>
      </c>
      <c r="N722" s="10">
        <v>4</v>
      </c>
    </row>
    <row r="723" spans="1:14" x14ac:dyDescent="0.25">
      <c r="A723" s="7">
        <v>44187</v>
      </c>
      <c r="B723" s="1" t="s">
        <v>12</v>
      </c>
      <c r="C723" s="1" t="s">
        <v>8</v>
      </c>
      <c r="D723" s="1" t="s">
        <v>7</v>
      </c>
      <c r="E723" s="1" t="s">
        <v>87</v>
      </c>
      <c r="F723" s="1" t="s">
        <v>77</v>
      </c>
      <c r="G723" s="8">
        <v>1114420</v>
      </c>
      <c r="H723" s="8">
        <v>579498.4</v>
      </c>
      <c r="I723" s="9">
        <v>0.52</v>
      </c>
      <c r="J723" s="1" t="s">
        <v>131</v>
      </c>
      <c r="K723" s="1">
        <v>12</v>
      </c>
      <c r="L723" s="1">
        <v>2020</v>
      </c>
      <c r="M723" s="1">
        <v>52</v>
      </c>
      <c r="N723" s="10">
        <v>4</v>
      </c>
    </row>
    <row r="724" spans="1:14" x14ac:dyDescent="0.25">
      <c r="A724" s="7">
        <v>44188</v>
      </c>
      <c r="B724" s="1" t="s">
        <v>22</v>
      </c>
      <c r="C724" s="1" t="s">
        <v>8</v>
      </c>
      <c r="D724" s="1" t="s">
        <v>7</v>
      </c>
      <c r="E724" s="1" t="s">
        <v>87</v>
      </c>
      <c r="F724" s="1" t="s">
        <v>74</v>
      </c>
      <c r="G724" s="8">
        <v>1264154</v>
      </c>
      <c r="H724" s="8">
        <v>480378.52</v>
      </c>
      <c r="I724" s="9">
        <v>0.38</v>
      </c>
      <c r="J724" s="1" t="s">
        <v>131</v>
      </c>
      <c r="K724" s="1">
        <v>12</v>
      </c>
      <c r="L724" s="1">
        <v>2020</v>
      </c>
      <c r="M724" s="1">
        <v>52</v>
      </c>
      <c r="N724" s="10">
        <v>4</v>
      </c>
    </row>
    <row r="725" spans="1:14" x14ac:dyDescent="0.25">
      <c r="A725" s="7">
        <v>44189</v>
      </c>
      <c r="B725" s="1" t="s">
        <v>20</v>
      </c>
      <c r="C725" s="1" t="s">
        <v>8</v>
      </c>
      <c r="D725" s="1" t="s">
        <v>7</v>
      </c>
      <c r="E725" s="1" t="s">
        <v>87</v>
      </c>
      <c r="F725" s="1" t="s">
        <v>72</v>
      </c>
      <c r="G725" s="8">
        <v>938889</v>
      </c>
      <c r="H725" s="8">
        <v>610277.85</v>
      </c>
      <c r="I725" s="9">
        <v>0.65</v>
      </c>
      <c r="J725" s="1" t="s">
        <v>131</v>
      </c>
      <c r="K725" s="1">
        <v>12</v>
      </c>
      <c r="L725" s="1">
        <v>2020</v>
      </c>
      <c r="M725" s="1">
        <v>52</v>
      </c>
      <c r="N725" s="10">
        <v>4</v>
      </c>
    </row>
    <row r="726" spans="1:14" x14ac:dyDescent="0.25">
      <c r="A726" s="7">
        <v>44190</v>
      </c>
      <c r="B726" s="1" t="s">
        <v>48</v>
      </c>
      <c r="C726" s="1" t="s">
        <v>8</v>
      </c>
      <c r="D726" s="1" t="s">
        <v>17</v>
      </c>
      <c r="E726" s="1" t="s">
        <v>87</v>
      </c>
      <c r="F726" s="1" t="s">
        <v>65</v>
      </c>
      <c r="G726" s="8">
        <v>501007</v>
      </c>
      <c r="H726" s="8">
        <v>120241.68</v>
      </c>
      <c r="I726" s="9">
        <v>0.24</v>
      </c>
      <c r="J726" s="1" t="s">
        <v>131</v>
      </c>
      <c r="K726" s="1">
        <v>12</v>
      </c>
      <c r="L726" s="1">
        <v>2020</v>
      </c>
      <c r="M726" s="1">
        <v>52</v>
      </c>
      <c r="N726" s="10">
        <v>4</v>
      </c>
    </row>
    <row r="727" spans="1:14" x14ac:dyDescent="0.25">
      <c r="A727" s="7">
        <v>44191</v>
      </c>
      <c r="B727" s="1" t="s">
        <v>61</v>
      </c>
      <c r="C727" s="1" t="s">
        <v>8</v>
      </c>
      <c r="D727" s="1" t="s">
        <v>7</v>
      </c>
      <c r="E727" s="1" t="s">
        <v>87</v>
      </c>
      <c r="F727" s="1" t="s">
        <v>77</v>
      </c>
      <c r="G727" s="8">
        <v>1255939</v>
      </c>
      <c r="H727" s="8">
        <v>590291.32999999996</v>
      </c>
      <c r="I727" s="9">
        <v>0.47</v>
      </c>
      <c r="J727" s="1" t="s">
        <v>131</v>
      </c>
      <c r="K727" s="1">
        <v>12</v>
      </c>
      <c r="L727" s="1">
        <v>2020</v>
      </c>
      <c r="M727" s="1">
        <v>52</v>
      </c>
      <c r="N727" s="10">
        <v>4</v>
      </c>
    </row>
    <row r="728" spans="1:14" x14ac:dyDescent="0.25">
      <c r="A728" s="7">
        <v>44192</v>
      </c>
      <c r="B728" s="1" t="s">
        <v>51</v>
      </c>
      <c r="C728" s="1" t="s">
        <v>8</v>
      </c>
      <c r="D728" s="1" t="s">
        <v>11</v>
      </c>
      <c r="E728" s="1" t="s">
        <v>87</v>
      </c>
      <c r="F728" s="1" t="s">
        <v>65</v>
      </c>
      <c r="G728" s="8">
        <v>1749880</v>
      </c>
      <c r="H728" s="8">
        <v>524964</v>
      </c>
      <c r="I728" s="9">
        <v>0.3</v>
      </c>
      <c r="J728" s="1" t="s">
        <v>131</v>
      </c>
      <c r="K728" s="1">
        <v>12</v>
      </c>
      <c r="L728" s="1">
        <v>2020</v>
      </c>
      <c r="M728" s="1">
        <v>52</v>
      </c>
      <c r="N728" s="10">
        <v>4</v>
      </c>
    </row>
    <row r="729" spans="1:14" x14ac:dyDescent="0.25">
      <c r="A729" s="7">
        <v>44193</v>
      </c>
      <c r="B729" s="1" t="s">
        <v>42</v>
      </c>
      <c r="C729" s="1" t="s">
        <v>8</v>
      </c>
      <c r="D729" s="1" t="s">
        <v>7</v>
      </c>
      <c r="E729" s="1" t="s">
        <v>9</v>
      </c>
      <c r="F729" s="1" t="s">
        <v>84</v>
      </c>
      <c r="G729" s="8">
        <v>655132</v>
      </c>
      <c r="H729" s="8">
        <v>353771.28</v>
      </c>
      <c r="I729" s="9">
        <v>0.54</v>
      </c>
      <c r="J729" s="1" t="s">
        <v>131</v>
      </c>
      <c r="K729" s="1">
        <v>12</v>
      </c>
      <c r="L729" s="1">
        <v>2020</v>
      </c>
      <c r="M729" s="1">
        <v>53</v>
      </c>
      <c r="N729" s="10">
        <v>4</v>
      </c>
    </row>
    <row r="730" spans="1:14" x14ac:dyDescent="0.25">
      <c r="A730" s="7">
        <v>44194</v>
      </c>
      <c r="B730" s="1" t="s">
        <v>51</v>
      </c>
      <c r="C730" s="1" t="s">
        <v>8</v>
      </c>
      <c r="D730" s="1" t="s">
        <v>7</v>
      </c>
      <c r="E730" s="1" t="s">
        <v>87</v>
      </c>
      <c r="F730" s="1" t="s">
        <v>65</v>
      </c>
      <c r="G730" s="8">
        <v>974370</v>
      </c>
      <c r="H730" s="8">
        <v>467697.6</v>
      </c>
      <c r="I730" s="9">
        <v>0.48</v>
      </c>
      <c r="J730" s="1" t="s">
        <v>131</v>
      </c>
      <c r="K730" s="1">
        <v>12</v>
      </c>
      <c r="L730" s="1">
        <v>2020</v>
      </c>
      <c r="M730" s="1">
        <v>53</v>
      </c>
      <c r="N730" s="10">
        <v>4</v>
      </c>
    </row>
    <row r="731" spans="1:14" x14ac:dyDescent="0.25">
      <c r="A731" s="7">
        <v>44195</v>
      </c>
      <c r="B731" s="1" t="s">
        <v>28</v>
      </c>
      <c r="C731" s="1" t="s">
        <v>8</v>
      </c>
      <c r="D731" s="1" t="s">
        <v>7</v>
      </c>
      <c r="E731" s="1" t="s">
        <v>87</v>
      </c>
      <c r="F731" s="1" t="s">
        <v>66</v>
      </c>
      <c r="G731" s="8">
        <v>1294076</v>
      </c>
      <c r="H731" s="8">
        <v>491748.88</v>
      </c>
      <c r="I731" s="9">
        <v>0.38</v>
      </c>
      <c r="J731" s="1" t="s">
        <v>131</v>
      </c>
      <c r="K731" s="1">
        <v>12</v>
      </c>
      <c r="L731" s="1">
        <v>2020</v>
      </c>
      <c r="M731" s="1">
        <v>53</v>
      </c>
      <c r="N731" s="10">
        <v>4</v>
      </c>
    </row>
    <row r="732" spans="1:14" x14ac:dyDescent="0.25">
      <c r="A732" s="7">
        <v>44196</v>
      </c>
      <c r="B732" s="1" t="s">
        <v>49</v>
      </c>
      <c r="C732" s="1" t="s">
        <v>8</v>
      </c>
      <c r="D732" s="1" t="s">
        <v>17</v>
      </c>
      <c r="E732" s="1" t="s">
        <v>9</v>
      </c>
      <c r="F732" s="1" t="s">
        <v>66</v>
      </c>
      <c r="G732" s="8">
        <v>805428</v>
      </c>
      <c r="H732" s="8">
        <v>273845.52</v>
      </c>
      <c r="I732" s="9">
        <v>0.34</v>
      </c>
      <c r="J732" s="1" t="s">
        <v>131</v>
      </c>
      <c r="K732" s="1">
        <v>12</v>
      </c>
      <c r="L732" s="1">
        <v>2020</v>
      </c>
      <c r="M732" s="1">
        <v>53</v>
      </c>
      <c r="N732" s="10">
        <v>4</v>
      </c>
    </row>
    <row r="733" spans="1:14" x14ac:dyDescent="0.25">
      <c r="A733" s="7">
        <v>44197</v>
      </c>
      <c r="B733" s="1" t="s">
        <v>44</v>
      </c>
      <c r="C733" s="1" t="s">
        <v>8</v>
      </c>
      <c r="D733" s="1" t="s">
        <v>17</v>
      </c>
      <c r="E733" s="1" t="s">
        <v>9</v>
      </c>
      <c r="F733" s="1" t="s">
        <v>78</v>
      </c>
      <c r="G733" s="8">
        <v>1688543</v>
      </c>
      <c r="H733" s="8">
        <v>675417.20000000007</v>
      </c>
      <c r="I733" s="9">
        <v>0.4</v>
      </c>
      <c r="J733" s="1" t="s">
        <v>120</v>
      </c>
      <c r="K733" s="1">
        <v>1</v>
      </c>
      <c r="L733" s="1">
        <v>2021</v>
      </c>
      <c r="M733" s="1">
        <v>1</v>
      </c>
      <c r="N733" s="10">
        <v>1</v>
      </c>
    </row>
    <row r="734" spans="1:14" x14ac:dyDescent="0.25">
      <c r="A734" s="7">
        <v>44198</v>
      </c>
      <c r="B734" s="1" t="s">
        <v>51</v>
      </c>
      <c r="C734" s="1" t="s">
        <v>8</v>
      </c>
      <c r="D734" s="1" t="s">
        <v>17</v>
      </c>
      <c r="E734" s="1" t="s">
        <v>87</v>
      </c>
      <c r="F734" s="1" t="s">
        <v>65</v>
      </c>
      <c r="G734" s="8">
        <v>1455850</v>
      </c>
      <c r="H734" s="8">
        <v>582340</v>
      </c>
      <c r="I734" s="9">
        <v>0.4</v>
      </c>
      <c r="J734" s="1" t="s">
        <v>120</v>
      </c>
      <c r="K734" s="1">
        <v>1</v>
      </c>
      <c r="L734" s="1">
        <v>2021</v>
      </c>
      <c r="M734" s="1">
        <v>1</v>
      </c>
      <c r="N734" s="10">
        <v>1</v>
      </c>
    </row>
    <row r="735" spans="1:14" x14ac:dyDescent="0.25">
      <c r="A735" s="7">
        <v>44199</v>
      </c>
      <c r="B735" s="1" t="s">
        <v>25</v>
      </c>
      <c r="C735" s="1" t="s">
        <v>8</v>
      </c>
      <c r="D735" s="1" t="s">
        <v>7</v>
      </c>
      <c r="E735" s="1" t="s">
        <v>87</v>
      </c>
      <c r="F735" s="1" t="s">
        <v>74</v>
      </c>
      <c r="G735" s="8">
        <v>1555751</v>
      </c>
      <c r="H735" s="8">
        <v>871220.56</v>
      </c>
      <c r="I735" s="9">
        <v>0.56000000000000005</v>
      </c>
      <c r="J735" s="1" t="s">
        <v>120</v>
      </c>
      <c r="K735" s="1">
        <v>1</v>
      </c>
      <c r="L735" s="1">
        <v>2021</v>
      </c>
      <c r="M735" s="1">
        <v>1</v>
      </c>
      <c r="N735" s="10">
        <v>1</v>
      </c>
    </row>
    <row r="736" spans="1:14" x14ac:dyDescent="0.25">
      <c r="A736" s="7">
        <v>44200</v>
      </c>
      <c r="B736" s="1" t="s">
        <v>51</v>
      </c>
      <c r="C736" s="1" t="s">
        <v>8</v>
      </c>
      <c r="D736" s="1" t="s">
        <v>7</v>
      </c>
      <c r="E736" s="1" t="s">
        <v>87</v>
      </c>
      <c r="F736" s="1" t="s">
        <v>65</v>
      </c>
      <c r="G736" s="8">
        <v>873789</v>
      </c>
      <c r="H736" s="8">
        <v>445632.39</v>
      </c>
      <c r="I736" s="9">
        <v>0.51</v>
      </c>
      <c r="J736" s="1" t="s">
        <v>120</v>
      </c>
      <c r="K736" s="1">
        <v>1</v>
      </c>
      <c r="L736" s="1">
        <v>2021</v>
      </c>
      <c r="M736" s="1">
        <v>2</v>
      </c>
      <c r="N736" s="10">
        <v>1</v>
      </c>
    </row>
    <row r="737" spans="1:14" x14ac:dyDescent="0.25">
      <c r="A737" s="7">
        <v>44201</v>
      </c>
      <c r="B737" s="1" t="s">
        <v>62</v>
      </c>
      <c r="C737" s="1" t="s">
        <v>8</v>
      </c>
      <c r="D737" s="1" t="s">
        <v>17</v>
      </c>
      <c r="E737" s="1" t="s">
        <v>9</v>
      </c>
      <c r="F737" s="1" t="s">
        <v>78</v>
      </c>
      <c r="G737" s="8">
        <v>1273950</v>
      </c>
      <c r="H737" s="8">
        <v>254790</v>
      </c>
      <c r="I737" s="9">
        <v>0.2</v>
      </c>
      <c r="J737" s="1" t="s">
        <v>120</v>
      </c>
      <c r="K737" s="1">
        <v>1</v>
      </c>
      <c r="L737" s="1">
        <v>2021</v>
      </c>
      <c r="M737" s="1">
        <v>2</v>
      </c>
      <c r="N737" s="10">
        <v>1</v>
      </c>
    </row>
    <row r="738" spans="1:14" x14ac:dyDescent="0.25">
      <c r="A738" s="7">
        <v>44202</v>
      </c>
      <c r="B738" s="1" t="s">
        <v>56</v>
      </c>
      <c r="C738" s="1" t="s">
        <v>18</v>
      </c>
      <c r="D738" s="1" t="s">
        <v>17</v>
      </c>
      <c r="E738" s="1" t="s">
        <v>87</v>
      </c>
      <c r="F738" s="1" t="s">
        <v>70</v>
      </c>
      <c r="G738" s="8">
        <v>208204</v>
      </c>
      <c r="H738" s="8">
        <v>47886.920000000006</v>
      </c>
      <c r="I738" s="9">
        <v>0.23</v>
      </c>
      <c r="J738" s="1" t="s">
        <v>120</v>
      </c>
      <c r="K738" s="1">
        <v>1</v>
      </c>
      <c r="L738" s="1">
        <v>2021</v>
      </c>
      <c r="M738" s="1">
        <v>2</v>
      </c>
      <c r="N738" s="10">
        <v>1</v>
      </c>
    </row>
    <row r="739" spans="1:14" x14ac:dyDescent="0.25">
      <c r="A739" s="7">
        <v>44203</v>
      </c>
      <c r="B739" s="1" t="s">
        <v>51</v>
      </c>
      <c r="C739" s="1" t="s">
        <v>8</v>
      </c>
      <c r="D739" s="1" t="s">
        <v>17</v>
      </c>
      <c r="E739" s="1" t="s">
        <v>87</v>
      </c>
      <c r="F739" s="1" t="s">
        <v>65</v>
      </c>
      <c r="G739" s="8">
        <v>1098187</v>
      </c>
      <c r="H739" s="8">
        <v>340437.97</v>
      </c>
      <c r="I739" s="9">
        <v>0.31</v>
      </c>
      <c r="J739" s="1" t="s">
        <v>120</v>
      </c>
      <c r="K739" s="1">
        <v>1</v>
      </c>
      <c r="L739" s="1">
        <v>2021</v>
      </c>
      <c r="M739" s="1">
        <v>2</v>
      </c>
      <c r="N739" s="10">
        <v>1</v>
      </c>
    </row>
    <row r="740" spans="1:14" x14ac:dyDescent="0.25">
      <c r="A740" s="7">
        <v>44204</v>
      </c>
      <c r="B740" s="1" t="s">
        <v>22</v>
      </c>
      <c r="C740" s="1" t="s">
        <v>8</v>
      </c>
      <c r="D740" s="1" t="s">
        <v>17</v>
      </c>
      <c r="E740" s="1" t="s">
        <v>87</v>
      </c>
      <c r="F740" s="1" t="s">
        <v>74</v>
      </c>
      <c r="G740" s="8">
        <v>1017161</v>
      </c>
      <c r="H740" s="8">
        <v>244118.63999999998</v>
      </c>
      <c r="I740" s="9">
        <v>0.24</v>
      </c>
      <c r="J740" s="1" t="s">
        <v>120</v>
      </c>
      <c r="K740" s="1">
        <v>1</v>
      </c>
      <c r="L740" s="1">
        <v>2021</v>
      </c>
      <c r="M740" s="1">
        <v>2</v>
      </c>
      <c r="N740" s="10">
        <v>1</v>
      </c>
    </row>
    <row r="741" spans="1:14" x14ac:dyDescent="0.25">
      <c r="A741" s="7">
        <v>44205</v>
      </c>
      <c r="B741" s="1" t="s">
        <v>42</v>
      </c>
      <c r="C741" s="1" t="s">
        <v>8</v>
      </c>
      <c r="D741" s="1" t="s">
        <v>7</v>
      </c>
      <c r="E741" s="1" t="s">
        <v>9</v>
      </c>
      <c r="F741" s="1" t="s">
        <v>84</v>
      </c>
      <c r="G741" s="8">
        <v>1268631</v>
      </c>
      <c r="H741" s="8">
        <v>672374.43</v>
      </c>
      <c r="I741" s="9">
        <v>0.53</v>
      </c>
      <c r="J741" s="1" t="s">
        <v>120</v>
      </c>
      <c r="K741" s="1">
        <v>1</v>
      </c>
      <c r="L741" s="1">
        <v>2021</v>
      </c>
      <c r="M741" s="1">
        <v>2</v>
      </c>
      <c r="N741" s="10">
        <v>1</v>
      </c>
    </row>
    <row r="742" spans="1:14" x14ac:dyDescent="0.25">
      <c r="A742" s="7">
        <v>44206</v>
      </c>
      <c r="B742" s="1" t="s">
        <v>56</v>
      </c>
      <c r="C742" s="1" t="s">
        <v>18</v>
      </c>
      <c r="D742" s="1" t="s">
        <v>17</v>
      </c>
      <c r="E742" s="1" t="s">
        <v>9</v>
      </c>
      <c r="F742" s="1" t="s">
        <v>70</v>
      </c>
      <c r="G742" s="8">
        <v>178711</v>
      </c>
      <c r="H742" s="8">
        <v>57187.520000000004</v>
      </c>
      <c r="I742" s="9">
        <v>0.32</v>
      </c>
      <c r="J742" s="1" t="s">
        <v>120</v>
      </c>
      <c r="K742" s="1">
        <v>1</v>
      </c>
      <c r="L742" s="1">
        <v>2021</v>
      </c>
      <c r="M742" s="1">
        <v>2</v>
      </c>
      <c r="N742" s="10">
        <v>1</v>
      </c>
    </row>
    <row r="743" spans="1:14" x14ac:dyDescent="0.25">
      <c r="A743" s="7">
        <v>44207</v>
      </c>
      <c r="B743" s="1" t="s">
        <v>45</v>
      </c>
      <c r="C743" s="1" t="s">
        <v>18</v>
      </c>
      <c r="D743" s="1" t="s">
        <v>17</v>
      </c>
      <c r="E743" s="1" t="s">
        <v>87</v>
      </c>
      <c r="F743" s="1" t="s">
        <v>79</v>
      </c>
      <c r="G743" s="8">
        <v>225582</v>
      </c>
      <c r="H743" s="8">
        <v>45116.4</v>
      </c>
      <c r="I743" s="9">
        <v>0.2</v>
      </c>
      <c r="J743" s="1" t="s">
        <v>120</v>
      </c>
      <c r="K743" s="1">
        <v>1</v>
      </c>
      <c r="L743" s="1">
        <v>2021</v>
      </c>
      <c r="M743" s="1">
        <v>3</v>
      </c>
      <c r="N743" s="10">
        <v>1</v>
      </c>
    </row>
    <row r="744" spans="1:14" x14ac:dyDescent="0.25">
      <c r="A744" s="7">
        <v>44208</v>
      </c>
      <c r="B744" s="1" t="s">
        <v>39</v>
      </c>
      <c r="C744" s="1" t="s">
        <v>8</v>
      </c>
      <c r="D744" s="1" t="s">
        <v>17</v>
      </c>
      <c r="E744" s="1" t="s">
        <v>87</v>
      </c>
      <c r="F744" s="1" t="s">
        <v>81</v>
      </c>
      <c r="G744" s="8">
        <v>1791047</v>
      </c>
      <c r="H744" s="8">
        <v>644776.91999999993</v>
      </c>
      <c r="I744" s="9">
        <v>0.36</v>
      </c>
      <c r="J744" s="1" t="s">
        <v>120</v>
      </c>
      <c r="K744" s="1">
        <v>1</v>
      </c>
      <c r="L744" s="1">
        <v>2021</v>
      </c>
      <c r="M744" s="1">
        <v>3</v>
      </c>
      <c r="N744" s="10">
        <v>1</v>
      </c>
    </row>
    <row r="745" spans="1:14" x14ac:dyDescent="0.25">
      <c r="A745" s="7">
        <v>44209</v>
      </c>
      <c r="B745" s="1" t="s">
        <v>12</v>
      </c>
      <c r="C745" s="1" t="s">
        <v>8</v>
      </c>
      <c r="D745" s="1" t="s">
        <v>17</v>
      </c>
      <c r="E745" s="1" t="s">
        <v>87</v>
      </c>
      <c r="F745" s="1" t="s">
        <v>77</v>
      </c>
      <c r="G745" s="8">
        <v>930013</v>
      </c>
      <c r="H745" s="8">
        <v>269703.76999999996</v>
      </c>
      <c r="I745" s="9">
        <v>0.28999999999999998</v>
      </c>
      <c r="J745" s="1" t="s">
        <v>120</v>
      </c>
      <c r="K745" s="1">
        <v>1</v>
      </c>
      <c r="L745" s="1">
        <v>2021</v>
      </c>
      <c r="M745" s="1">
        <v>3</v>
      </c>
      <c r="N745" s="10">
        <v>1</v>
      </c>
    </row>
    <row r="746" spans="1:14" x14ac:dyDescent="0.25">
      <c r="A746" s="7">
        <v>44210</v>
      </c>
      <c r="B746" s="1" t="s">
        <v>36</v>
      </c>
      <c r="C746" s="1" t="s">
        <v>14</v>
      </c>
      <c r="D746" s="1" t="s">
        <v>7</v>
      </c>
      <c r="E746" s="1" t="s">
        <v>87</v>
      </c>
      <c r="F746" s="1" t="s">
        <v>78</v>
      </c>
      <c r="G746" s="8">
        <v>319001</v>
      </c>
      <c r="H746" s="8">
        <v>140360.44</v>
      </c>
      <c r="I746" s="9">
        <v>0.44</v>
      </c>
      <c r="J746" s="1" t="s">
        <v>120</v>
      </c>
      <c r="K746" s="1">
        <v>1</v>
      </c>
      <c r="L746" s="1">
        <v>2021</v>
      </c>
      <c r="M746" s="1">
        <v>3</v>
      </c>
      <c r="N746" s="10">
        <v>1</v>
      </c>
    </row>
    <row r="747" spans="1:14" x14ac:dyDescent="0.25">
      <c r="A747" s="7">
        <v>44211</v>
      </c>
      <c r="B747" s="1" t="s">
        <v>40</v>
      </c>
      <c r="C747" s="1" t="s">
        <v>8</v>
      </c>
      <c r="D747" s="1" t="s">
        <v>11</v>
      </c>
      <c r="E747" s="1" t="s">
        <v>9</v>
      </c>
      <c r="F747" s="1" t="s">
        <v>82</v>
      </c>
      <c r="G747" s="8">
        <v>1279568</v>
      </c>
      <c r="H747" s="8">
        <v>345483.36000000004</v>
      </c>
      <c r="I747" s="9">
        <v>0.27</v>
      </c>
      <c r="J747" s="1" t="s">
        <v>120</v>
      </c>
      <c r="K747" s="1">
        <v>1</v>
      </c>
      <c r="L747" s="1">
        <v>2021</v>
      </c>
      <c r="M747" s="1">
        <v>3</v>
      </c>
      <c r="N747" s="10">
        <v>1</v>
      </c>
    </row>
    <row r="748" spans="1:14" x14ac:dyDescent="0.25">
      <c r="A748" s="7">
        <v>44212</v>
      </c>
      <c r="B748" s="1" t="s">
        <v>52</v>
      </c>
      <c r="C748" s="1" t="s">
        <v>8</v>
      </c>
      <c r="D748" s="1" t="s">
        <v>7</v>
      </c>
      <c r="E748" s="1" t="s">
        <v>87</v>
      </c>
      <c r="F748" s="1" t="s">
        <v>66</v>
      </c>
      <c r="G748" s="8">
        <v>991653</v>
      </c>
      <c r="H748" s="8">
        <v>614824.86</v>
      </c>
      <c r="I748" s="9">
        <v>0.62</v>
      </c>
      <c r="J748" s="1" t="s">
        <v>120</v>
      </c>
      <c r="K748" s="1">
        <v>1</v>
      </c>
      <c r="L748" s="1">
        <v>2021</v>
      </c>
      <c r="M748" s="1">
        <v>3</v>
      </c>
      <c r="N748" s="10">
        <v>1</v>
      </c>
    </row>
    <row r="749" spans="1:14" x14ac:dyDescent="0.25">
      <c r="A749" s="7">
        <v>44213</v>
      </c>
      <c r="B749" s="1" t="s">
        <v>29</v>
      </c>
      <c r="C749" s="1" t="s">
        <v>8</v>
      </c>
      <c r="D749" s="1" t="s">
        <v>7</v>
      </c>
      <c r="E749" s="1" t="s">
        <v>87</v>
      </c>
      <c r="F749" s="1" t="s">
        <v>67</v>
      </c>
      <c r="G749" s="8">
        <v>1682339</v>
      </c>
      <c r="H749" s="8">
        <v>672935.60000000009</v>
      </c>
      <c r="I749" s="9">
        <v>0.4</v>
      </c>
      <c r="J749" s="1" t="s">
        <v>120</v>
      </c>
      <c r="K749" s="1">
        <v>1</v>
      </c>
      <c r="L749" s="1">
        <v>2021</v>
      </c>
      <c r="M749" s="1">
        <v>3</v>
      </c>
      <c r="N749" s="10">
        <v>1</v>
      </c>
    </row>
    <row r="750" spans="1:14" x14ac:dyDescent="0.25">
      <c r="A750" s="7">
        <v>44214</v>
      </c>
      <c r="B750" s="1" t="s">
        <v>43</v>
      </c>
      <c r="C750" s="1" t="s">
        <v>8</v>
      </c>
      <c r="D750" s="1" t="s">
        <v>7</v>
      </c>
      <c r="E750" s="1" t="s">
        <v>87</v>
      </c>
      <c r="F750" s="1" t="s">
        <v>79</v>
      </c>
      <c r="G750" s="8">
        <v>1529858</v>
      </c>
      <c r="H750" s="8">
        <v>734331.84</v>
      </c>
      <c r="I750" s="9">
        <v>0.48</v>
      </c>
      <c r="J750" s="1" t="s">
        <v>120</v>
      </c>
      <c r="K750" s="1">
        <v>1</v>
      </c>
      <c r="L750" s="1">
        <v>2021</v>
      </c>
      <c r="M750" s="1">
        <v>4</v>
      </c>
      <c r="N750" s="10">
        <v>1</v>
      </c>
    </row>
    <row r="751" spans="1:14" x14ac:dyDescent="0.25">
      <c r="A751" s="7">
        <v>44215</v>
      </c>
      <c r="B751" s="1" t="s">
        <v>58</v>
      </c>
      <c r="C751" s="1" t="s">
        <v>8</v>
      </c>
      <c r="D751" s="1" t="s">
        <v>7</v>
      </c>
      <c r="E751" s="1" t="s">
        <v>87</v>
      </c>
      <c r="F751" s="1" t="s">
        <v>74</v>
      </c>
      <c r="G751" s="8">
        <v>1466009</v>
      </c>
      <c r="H751" s="8">
        <v>820965.04</v>
      </c>
      <c r="I751" s="9">
        <v>0.56000000000000005</v>
      </c>
      <c r="J751" s="1" t="s">
        <v>120</v>
      </c>
      <c r="K751" s="1">
        <v>1</v>
      </c>
      <c r="L751" s="1">
        <v>2021</v>
      </c>
      <c r="M751" s="1">
        <v>4</v>
      </c>
      <c r="N751" s="10">
        <v>1</v>
      </c>
    </row>
    <row r="752" spans="1:14" x14ac:dyDescent="0.25">
      <c r="A752" s="7">
        <v>44216</v>
      </c>
      <c r="B752" s="1" t="s">
        <v>41</v>
      </c>
      <c r="C752" s="1" t="s">
        <v>14</v>
      </c>
      <c r="D752" s="1" t="s">
        <v>17</v>
      </c>
      <c r="E752" s="1" t="s">
        <v>87</v>
      </c>
      <c r="F752" s="1" t="s">
        <v>83</v>
      </c>
      <c r="G752" s="8">
        <v>457905</v>
      </c>
      <c r="H752" s="8">
        <v>155687.70000000001</v>
      </c>
      <c r="I752" s="9">
        <v>0.34</v>
      </c>
      <c r="J752" s="1" t="s">
        <v>120</v>
      </c>
      <c r="K752" s="1">
        <v>1</v>
      </c>
      <c r="L752" s="1">
        <v>2021</v>
      </c>
      <c r="M752" s="1">
        <v>4</v>
      </c>
      <c r="N752" s="10">
        <v>1</v>
      </c>
    </row>
    <row r="753" spans="1:14" x14ac:dyDescent="0.25">
      <c r="A753" s="7">
        <v>44217</v>
      </c>
      <c r="B753" s="1" t="s">
        <v>59</v>
      </c>
      <c r="C753" s="1" t="s">
        <v>18</v>
      </c>
      <c r="D753" s="1" t="s">
        <v>7</v>
      </c>
      <c r="E753" s="1" t="s">
        <v>88</v>
      </c>
      <c r="F753" s="1" t="s">
        <v>75</v>
      </c>
      <c r="G753" s="8">
        <v>120022</v>
      </c>
      <c r="H753" s="8">
        <v>78014.3</v>
      </c>
      <c r="I753" s="9">
        <v>0.65</v>
      </c>
      <c r="J753" s="1" t="s">
        <v>120</v>
      </c>
      <c r="K753" s="1">
        <v>1</v>
      </c>
      <c r="L753" s="1">
        <v>2021</v>
      </c>
      <c r="M753" s="1">
        <v>4</v>
      </c>
      <c r="N753" s="10">
        <v>1</v>
      </c>
    </row>
    <row r="754" spans="1:14" x14ac:dyDescent="0.25">
      <c r="A754" s="7">
        <v>44218</v>
      </c>
      <c r="B754" s="1" t="s">
        <v>15</v>
      </c>
      <c r="C754" s="1" t="s">
        <v>14</v>
      </c>
      <c r="D754" s="1" t="s">
        <v>11</v>
      </c>
      <c r="E754" s="1" t="s">
        <v>87</v>
      </c>
      <c r="F754" s="1" t="s">
        <v>74</v>
      </c>
      <c r="G754" s="8">
        <v>280653</v>
      </c>
      <c r="H754" s="8">
        <v>78582.840000000011</v>
      </c>
      <c r="I754" s="9">
        <v>0.28000000000000003</v>
      </c>
      <c r="J754" s="1" t="s">
        <v>120</v>
      </c>
      <c r="K754" s="1">
        <v>1</v>
      </c>
      <c r="L754" s="1">
        <v>2021</v>
      </c>
      <c r="M754" s="1">
        <v>4</v>
      </c>
      <c r="N754" s="10">
        <v>1</v>
      </c>
    </row>
    <row r="755" spans="1:14" x14ac:dyDescent="0.25">
      <c r="A755" s="7">
        <v>44219</v>
      </c>
      <c r="B755" s="1" t="s">
        <v>32</v>
      </c>
      <c r="C755" s="1" t="s">
        <v>8</v>
      </c>
      <c r="D755" s="1" t="s">
        <v>11</v>
      </c>
      <c r="E755" s="1" t="s">
        <v>87</v>
      </c>
      <c r="F755" s="1" t="s">
        <v>71</v>
      </c>
      <c r="G755" s="8">
        <v>1321674</v>
      </c>
      <c r="H755" s="8">
        <v>330418.5</v>
      </c>
      <c r="I755" s="9">
        <v>0.25</v>
      </c>
      <c r="J755" s="1" t="s">
        <v>120</v>
      </c>
      <c r="K755" s="1">
        <v>1</v>
      </c>
      <c r="L755" s="1">
        <v>2021</v>
      </c>
      <c r="M755" s="1">
        <v>4</v>
      </c>
      <c r="N755" s="10">
        <v>1</v>
      </c>
    </row>
    <row r="756" spans="1:14" x14ac:dyDescent="0.25">
      <c r="A756" s="7">
        <v>44220</v>
      </c>
      <c r="B756" s="1" t="s">
        <v>59</v>
      </c>
      <c r="C756" s="1" t="s">
        <v>18</v>
      </c>
      <c r="D756" s="1" t="s">
        <v>17</v>
      </c>
      <c r="E756" s="1" t="s">
        <v>87</v>
      </c>
      <c r="F756" s="1" t="s">
        <v>75</v>
      </c>
      <c r="G756" s="8">
        <v>125720</v>
      </c>
      <c r="H756" s="8">
        <v>40230.400000000001</v>
      </c>
      <c r="I756" s="9">
        <v>0.32</v>
      </c>
      <c r="J756" s="1" t="s">
        <v>120</v>
      </c>
      <c r="K756" s="1">
        <v>1</v>
      </c>
      <c r="L756" s="1">
        <v>2021</v>
      </c>
      <c r="M756" s="1">
        <v>4</v>
      </c>
      <c r="N756" s="10">
        <v>1</v>
      </c>
    </row>
    <row r="757" spans="1:14" x14ac:dyDescent="0.25">
      <c r="A757" s="7">
        <v>44221</v>
      </c>
      <c r="B757" s="1" t="s">
        <v>16</v>
      </c>
      <c r="C757" s="1" t="s">
        <v>18</v>
      </c>
      <c r="D757" s="1" t="s">
        <v>17</v>
      </c>
      <c r="E757" s="1" t="s">
        <v>87</v>
      </c>
      <c r="F757" s="1" t="s">
        <v>75</v>
      </c>
      <c r="G757" s="8">
        <v>218447</v>
      </c>
      <c r="H757" s="8">
        <v>58980.69</v>
      </c>
      <c r="I757" s="9">
        <v>0.27</v>
      </c>
      <c r="J757" s="1" t="s">
        <v>120</v>
      </c>
      <c r="K757" s="1">
        <v>1</v>
      </c>
      <c r="L757" s="1">
        <v>2021</v>
      </c>
      <c r="M757" s="1">
        <v>5</v>
      </c>
      <c r="N757" s="10">
        <v>1</v>
      </c>
    </row>
    <row r="758" spans="1:14" x14ac:dyDescent="0.25">
      <c r="A758" s="7">
        <v>44222</v>
      </c>
      <c r="B758" s="1" t="s">
        <v>37</v>
      </c>
      <c r="C758" s="1" t="s">
        <v>18</v>
      </c>
      <c r="D758" s="1" t="s">
        <v>7</v>
      </c>
      <c r="E758" s="1" t="s">
        <v>87</v>
      </c>
      <c r="F758" s="1" t="s">
        <v>79</v>
      </c>
      <c r="G758" s="8">
        <v>232482</v>
      </c>
      <c r="H758" s="8">
        <v>141814.01999999999</v>
      </c>
      <c r="I758" s="9">
        <v>0.61</v>
      </c>
      <c r="J758" s="1" t="s">
        <v>120</v>
      </c>
      <c r="K758" s="1">
        <v>1</v>
      </c>
      <c r="L758" s="1">
        <v>2021</v>
      </c>
      <c r="M758" s="1">
        <v>5</v>
      </c>
      <c r="N758" s="10">
        <v>1</v>
      </c>
    </row>
    <row r="759" spans="1:14" x14ac:dyDescent="0.25">
      <c r="A759" s="7">
        <v>44223</v>
      </c>
      <c r="B759" s="1" t="s">
        <v>31</v>
      </c>
      <c r="C759" s="1" t="s">
        <v>18</v>
      </c>
      <c r="D759" s="1" t="s">
        <v>7</v>
      </c>
      <c r="E759" s="1" t="s">
        <v>87</v>
      </c>
      <c r="F759" s="1" t="s">
        <v>72</v>
      </c>
      <c r="G759" s="8">
        <v>206187</v>
      </c>
      <c r="H759" s="8">
        <v>103093.5</v>
      </c>
      <c r="I759" s="9">
        <v>0.5</v>
      </c>
      <c r="J759" s="1" t="s">
        <v>120</v>
      </c>
      <c r="K759" s="1">
        <v>1</v>
      </c>
      <c r="L759" s="1">
        <v>2021</v>
      </c>
      <c r="M759" s="1">
        <v>5</v>
      </c>
      <c r="N759" s="10">
        <v>1</v>
      </c>
    </row>
    <row r="760" spans="1:14" x14ac:dyDescent="0.25">
      <c r="A760" s="7">
        <v>44224</v>
      </c>
      <c r="B760" s="1" t="s">
        <v>26</v>
      </c>
      <c r="C760" s="1" t="s">
        <v>8</v>
      </c>
      <c r="D760" s="1" t="s">
        <v>7</v>
      </c>
      <c r="E760" s="1" t="s">
        <v>9</v>
      </c>
      <c r="F760" s="1" t="s">
        <v>75</v>
      </c>
      <c r="G760" s="8">
        <v>1181229</v>
      </c>
      <c r="H760" s="8">
        <v>507928.47</v>
      </c>
      <c r="I760" s="9">
        <v>0.43</v>
      </c>
      <c r="J760" s="1" t="s">
        <v>120</v>
      </c>
      <c r="K760" s="1">
        <v>1</v>
      </c>
      <c r="L760" s="1">
        <v>2021</v>
      </c>
      <c r="M760" s="1">
        <v>5</v>
      </c>
      <c r="N760" s="10">
        <v>1</v>
      </c>
    </row>
    <row r="761" spans="1:14" x14ac:dyDescent="0.25">
      <c r="A761" s="7">
        <v>44225</v>
      </c>
      <c r="B761" s="1" t="s">
        <v>49</v>
      </c>
      <c r="C761" s="1" t="s">
        <v>8</v>
      </c>
      <c r="D761" s="1" t="s">
        <v>7</v>
      </c>
      <c r="E761" s="1" t="s">
        <v>87</v>
      </c>
      <c r="F761" s="1" t="s">
        <v>66</v>
      </c>
      <c r="G761" s="8">
        <v>1472890</v>
      </c>
      <c r="H761" s="8">
        <v>544969.30000000005</v>
      </c>
      <c r="I761" s="9">
        <v>0.37</v>
      </c>
      <c r="J761" s="1" t="s">
        <v>120</v>
      </c>
      <c r="K761" s="1">
        <v>1</v>
      </c>
      <c r="L761" s="1">
        <v>2021</v>
      </c>
      <c r="M761" s="1">
        <v>5</v>
      </c>
      <c r="N761" s="10">
        <v>1</v>
      </c>
    </row>
    <row r="762" spans="1:14" x14ac:dyDescent="0.25">
      <c r="A762" s="7">
        <v>44226</v>
      </c>
      <c r="B762" s="1" t="s">
        <v>32</v>
      </c>
      <c r="C762" s="1" t="s">
        <v>8</v>
      </c>
      <c r="D762" s="1" t="s">
        <v>7</v>
      </c>
      <c r="E762" s="1" t="s">
        <v>9</v>
      </c>
      <c r="F762" s="1" t="s">
        <v>71</v>
      </c>
      <c r="G762" s="8">
        <v>1691591</v>
      </c>
      <c r="H762" s="8">
        <v>1031870.51</v>
      </c>
      <c r="I762" s="9">
        <v>0.61</v>
      </c>
      <c r="J762" s="1" t="s">
        <v>120</v>
      </c>
      <c r="K762" s="1">
        <v>1</v>
      </c>
      <c r="L762" s="1">
        <v>2021</v>
      </c>
      <c r="M762" s="1">
        <v>5</v>
      </c>
      <c r="N762" s="10">
        <v>1</v>
      </c>
    </row>
    <row r="763" spans="1:14" x14ac:dyDescent="0.25">
      <c r="A763" s="7">
        <v>44227</v>
      </c>
      <c r="B763" s="1" t="s">
        <v>15</v>
      </c>
      <c r="C763" s="1" t="s">
        <v>14</v>
      </c>
      <c r="D763" s="1" t="s">
        <v>7</v>
      </c>
      <c r="E763" s="1" t="s">
        <v>87</v>
      </c>
      <c r="F763" s="1" t="s">
        <v>74</v>
      </c>
      <c r="G763" s="8">
        <v>430729</v>
      </c>
      <c r="H763" s="8">
        <v>189520.76</v>
      </c>
      <c r="I763" s="9">
        <v>0.44</v>
      </c>
      <c r="J763" s="1" t="s">
        <v>120</v>
      </c>
      <c r="K763" s="1">
        <v>1</v>
      </c>
      <c r="L763" s="1">
        <v>2021</v>
      </c>
      <c r="M763" s="1">
        <v>5</v>
      </c>
      <c r="N763" s="10">
        <v>1</v>
      </c>
    </row>
    <row r="764" spans="1:14" x14ac:dyDescent="0.25">
      <c r="A764" s="7">
        <v>44228</v>
      </c>
      <c r="B764" s="1" t="s">
        <v>22</v>
      </c>
      <c r="C764" s="1" t="s">
        <v>8</v>
      </c>
      <c r="D764" s="1" t="s">
        <v>17</v>
      </c>
      <c r="E764" s="1" t="s">
        <v>87</v>
      </c>
      <c r="F764" s="1" t="s">
        <v>74</v>
      </c>
      <c r="G764" s="8">
        <v>892675</v>
      </c>
      <c r="H764" s="8">
        <v>321363</v>
      </c>
      <c r="I764" s="9">
        <v>0.36</v>
      </c>
      <c r="J764" s="1" t="s">
        <v>121</v>
      </c>
      <c r="K764" s="1">
        <v>2</v>
      </c>
      <c r="L764" s="1">
        <v>2021</v>
      </c>
      <c r="M764" s="1">
        <v>6</v>
      </c>
      <c r="N764" s="10">
        <v>1</v>
      </c>
    </row>
    <row r="765" spans="1:14" x14ac:dyDescent="0.25">
      <c r="A765" s="7">
        <v>44229</v>
      </c>
      <c r="B765" s="1" t="s">
        <v>16</v>
      </c>
      <c r="C765" s="1" t="s">
        <v>18</v>
      </c>
      <c r="D765" s="1" t="s">
        <v>11</v>
      </c>
      <c r="E765" s="1" t="s">
        <v>87</v>
      </c>
      <c r="F765" s="1" t="s">
        <v>75</v>
      </c>
      <c r="G765" s="8">
        <v>238703</v>
      </c>
      <c r="H765" s="8">
        <v>38192.480000000003</v>
      </c>
      <c r="I765" s="9">
        <v>0.16</v>
      </c>
      <c r="J765" s="1" t="s">
        <v>121</v>
      </c>
      <c r="K765" s="1">
        <v>2</v>
      </c>
      <c r="L765" s="1">
        <v>2021</v>
      </c>
      <c r="M765" s="1">
        <v>6</v>
      </c>
      <c r="N765" s="10">
        <v>1</v>
      </c>
    </row>
    <row r="766" spans="1:14" x14ac:dyDescent="0.25">
      <c r="A766" s="7">
        <v>44230</v>
      </c>
      <c r="B766" s="1" t="s">
        <v>6</v>
      </c>
      <c r="C766" s="1" t="s">
        <v>8</v>
      </c>
      <c r="D766" s="1" t="s">
        <v>7</v>
      </c>
      <c r="E766" s="1" t="s">
        <v>87</v>
      </c>
      <c r="F766" s="1" t="s">
        <v>77</v>
      </c>
      <c r="G766" s="8">
        <v>835218</v>
      </c>
      <c r="H766" s="8">
        <v>534539.52000000002</v>
      </c>
      <c r="I766" s="9">
        <v>0.64</v>
      </c>
      <c r="J766" s="1" t="s">
        <v>121</v>
      </c>
      <c r="K766" s="1">
        <v>2</v>
      </c>
      <c r="L766" s="1">
        <v>2021</v>
      </c>
      <c r="M766" s="1">
        <v>6</v>
      </c>
      <c r="N766" s="10">
        <v>1</v>
      </c>
    </row>
    <row r="767" spans="1:14" x14ac:dyDescent="0.25">
      <c r="A767" s="7">
        <v>44231</v>
      </c>
      <c r="B767" s="1" t="s">
        <v>36</v>
      </c>
      <c r="C767" s="1" t="s">
        <v>14</v>
      </c>
      <c r="D767" s="1" t="s">
        <v>7</v>
      </c>
      <c r="E767" s="1" t="s">
        <v>87</v>
      </c>
      <c r="F767" s="1" t="s">
        <v>78</v>
      </c>
      <c r="G767" s="8">
        <v>285503</v>
      </c>
      <c r="H767" s="8">
        <v>137041.44</v>
      </c>
      <c r="I767" s="9">
        <v>0.48</v>
      </c>
      <c r="J767" s="1" t="s">
        <v>121</v>
      </c>
      <c r="K767" s="1">
        <v>2</v>
      </c>
      <c r="L767" s="1">
        <v>2021</v>
      </c>
      <c r="M767" s="1">
        <v>6</v>
      </c>
      <c r="N767" s="10">
        <v>1</v>
      </c>
    </row>
    <row r="768" spans="1:14" x14ac:dyDescent="0.25">
      <c r="A768" s="7">
        <v>44232</v>
      </c>
      <c r="B768" s="1" t="s">
        <v>23</v>
      </c>
      <c r="C768" s="1" t="s">
        <v>8</v>
      </c>
      <c r="D768" s="1" t="s">
        <v>7</v>
      </c>
      <c r="E768" s="1" t="s">
        <v>87</v>
      </c>
      <c r="F768" s="1" t="s">
        <v>75</v>
      </c>
      <c r="G768" s="8">
        <v>648121</v>
      </c>
      <c r="H768" s="8">
        <v>362947.76</v>
      </c>
      <c r="I768" s="9">
        <v>0.56000000000000005</v>
      </c>
      <c r="J768" s="1" t="s">
        <v>121</v>
      </c>
      <c r="K768" s="1">
        <v>2</v>
      </c>
      <c r="L768" s="1">
        <v>2021</v>
      </c>
      <c r="M768" s="1">
        <v>6</v>
      </c>
      <c r="N768" s="10">
        <v>1</v>
      </c>
    </row>
    <row r="769" spans="1:14" x14ac:dyDescent="0.25">
      <c r="A769" s="7">
        <v>44233</v>
      </c>
      <c r="B769" s="1" t="s">
        <v>38</v>
      </c>
      <c r="C769" s="1" t="s">
        <v>18</v>
      </c>
      <c r="D769" s="1" t="s">
        <v>7</v>
      </c>
      <c r="E769" s="1" t="s">
        <v>9</v>
      </c>
      <c r="F769" s="1" t="s">
        <v>80</v>
      </c>
      <c r="G769" s="8">
        <v>207760</v>
      </c>
      <c r="H769" s="8">
        <v>74793.599999999991</v>
      </c>
      <c r="I769" s="9">
        <v>0.36</v>
      </c>
      <c r="J769" s="1" t="s">
        <v>121</v>
      </c>
      <c r="K769" s="1">
        <v>2</v>
      </c>
      <c r="L769" s="1">
        <v>2021</v>
      </c>
      <c r="M769" s="1">
        <v>6</v>
      </c>
      <c r="N769" s="10">
        <v>1</v>
      </c>
    </row>
    <row r="770" spans="1:14" x14ac:dyDescent="0.25">
      <c r="A770" s="7">
        <v>44234</v>
      </c>
      <c r="B770" s="1" t="s">
        <v>51</v>
      </c>
      <c r="C770" s="1" t="s">
        <v>8</v>
      </c>
      <c r="D770" s="1" t="s">
        <v>7</v>
      </c>
      <c r="E770" s="1" t="s">
        <v>9</v>
      </c>
      <c r="F770" s="1" t="s">
        <v>65</v>
      </c>
      <c r="G770" s="8">
        <v>530237</v>
      </c>
      <c r="H770" s="8">
        <v>328746.94</v>
      </c>
      <c r="I770" s="9">
        <v>0.62</v>
      </c>
      <c r="J770" s="1" t="s">
        <v>121</v>
      </c>
      <c r="K770" s="1">
        <v>2</v>
      </c>
      <c r="L770" s="1">
        <v>2021</v>
      </c>
      <c r="M770" s="1">
        <v>6</v>
      </c>
      <c r="N770" s="10">
        <v>1</v>
      </c>
    </row>
    <row r="771" spans="1:14" x14ac:dyDescent="0.25">
      <c r="A771" s="7">
        <v>44235</v>
      </c>
      <c r="B771" s="1" t="s">
        <v>15</v>
      </c>
      <c r="C771" s="1" t="s">
        <v>14</v>
      </c>
      <c r="D771" s="1" t="s">
        <v>11</v>
      </c>
      <c r="E771" s="1" t="s">
        <v>87</v>
      </c>
      <c r="F771" s="1" t="s">
        <v>74</v>
      </c>
      <c r="G771" s="8">
        <v>386448</v>
      </c>
      <c r="H771" s="8">
        <v>131392.32000000001</v>
      </c>
      <c r="I771" s="9">
        <v>0.34</v>
      </c>
      <c r="J771" s="1" t="s">
        <v>121</v>
      </c>
      <c r="K771" s="1">
        <v>2</v>
      </c>
      <c r="L771" s="1">
        <v>2021</v>
      </c>
      <c r="M771" s="1">
        <v>7</v>
      </c>
      <c r="N771" s="10">
        <v>1</v>
      </c>
    </row>
    <row r="772" spans="1:14" x14ac:dyDescent="0.25">
      <c r="A772" s="7">
        <v>44236</v>
      </c>
      <c r="B772" s="1" t="s">
        <v>46</v>
      </c>
      <c r="C772" s="1" t="s">
        <v>8</v>
      </c>
      <c r="D772" s="1" t="s">
        <v>7</v>
      </c>
      <c r="E772" s="1" t="s">
        <v>87</v>
      </c>
      <c r="F772" s="1" t="s">
        <v>80</v>
      </c>
      <c r="G772" s="8">
        <v>849541</v>
      </c>
      <c r="H772" s="8">
        <v>314330.17</v>
      </c>
      <c r="I772" s="9">
        <v>0.37</v>
      </c>
      <c r="J772" s="1" t="s">
        <v>121</v>
      </c>
      <c r="K772" s="1">
        <v>2</v>
      </c>
      <c r="L772" s="1">
        <v>2021</v>
      </c>
      <c r="M772" s="1">
        <v>7</v>
      </c>
      <c r="N772" s="10">
        <v>1</v>
      </c>
    </row>
    <row r="773" spans="1:14" x14ac:dyDescent="0.25">
      <c r="A773" s="7">
        <v>44237</v>
      </c>
      <c r="B773" s="1" t="s">
        <v>23</v>
      </c>
      <c r="C773" s="1" t="s">
        <v>8</v>
      </c>
      <c r="D773" s="1" t="s">
        <v>7</v>
      </c>
      <c r="E773" s="1" t="s">
        <v>9</v>
      </c>
      <c r="F773" s="1" t="s">
        <v>75</v>
      </c>
      <c r="G773" s="8">
        <v>1337353</v>
      </c>
      <c r="H773" s="8">
        <v>628555.90999999992</v>
      </c>
      <c r="I773" s="9">
        <v>0.47</v>
      </c>
      <c r="J773" s="1" t="s">
        <v>121</v>
      </c>
      <c r="K773" s="1">
        <v>2</v>
      </c>
      <c r="L773" s="1">
        <v>2021</v>
      </c>
      <c r="M773" s="1">
        <v>7</v>
      </c>
      <c r="N773" s="10">
        <v>1</v>
      </c>
    </row>
    <row r="774" spans="1:14" x14ac:dyDescent="0.25">
      <c r="A774" s="7">
        <v>44238</v>
      </c>
      <c r="B774" s="1" t="s">
        <v>25</v>
      </c>
      <c r="C774" s="1" t="s">
        <v>8</v>
      </c>
      <c r="D774" s="1" t="s">
        <v>17</v>
      </c>
      <c r="E774" s="1" t="s">
        <v>87</v>
      </c>
      <c r="F774" s="1" t="s">
        <v>74</v>
      </c>
      <c r="G774" s="8">
        <v>530254</v>
      </c>
      <c r="H774" s="8">
        <v>148471.12000000002</v>
      </c>
      <c r="I774" s="9">
        <v>0.28000000000000003</v>
      </c>
      <c r="J774" s="1" t="s">
        <v>121</v>
      </c>
      <c r="K774" s="1">
        <v>2</v>
      </c>
      <c r="L774" s="1">
        <v>2021</v>
      </c>
      <c r="M774" s="1">
        <v>7</v>
      </c>
      <c r="N774" s="10">
        <v>1</v>
      </c>
    </row>
    <row r="775" spans="1:14" x14ac:dyDescent="0.25">
      <c r="A775" s="7">
        <v>44239</v>
      </c>
      <c r="B775" s="1" t="s">
        <v>21</v>
      </c>
      <c r="C775" s="1" t="s">
        <v>14</v>
      </c>
      <c r="D775" s="1" t="s">
        <v>7</v>
      </c>
      <c r="E775" s="1" t="s">
        <v>9</v>
      </c>
      <c r="F775" s="1" t="s">
        <v>73</v>
      </c>
      <c r="G775" s="8">
        <v>499497</v>
      </c>
      <c r="H775" s="8">
        <v>249748.5</v>
      </c>
      <c r="I775" s="9">
        <v>0.5</v>
      </c>
      <c r="J775" s="1" t="s">
        <v>121</v>
      </c>
      <c r="K775" s="1">
        <v>2</v>
      </c>
      <c r="L775" s="1">
        <v>2021</v>
      </c>
      <c r="M775" s="1">
        <v>7</v>
      </c>
      <c r="N775" s="10">
        <v>1</v>
      </c>
    </row>
    <row r="776" spans="1:14" x14ac:dyDescent="0.25">
      <c r="A776" s="7">
        <v>44240</v>
      </c>
      <c r="B776" s="1" t="s">
        <v>38</v>
      </c>
      <c r="C776" s="1" t="s">
        <v>18</v>
      </c>
      <c r="D776" s="1" t="s">
        <v>7</v>
      </c>
      <c r="E776" s="1" t="s">
        <v>88</v>
      </c>
      <c r="F776" s="1" t="s">
        <v>80</v>
      </c>
      <c r="G776" s="8">
        <v>214388</v>
      </c>
      <c r="H776" s="8">
        <v>126488.92</v>
      </c>
      <c r="I776" s="9">
        <v>0.59</v>
      </c>
      <c r="J776" s="1" t="s">
        <v>121</v>
      </c>
      <c r="K776" s="1">
        <v>2</v>
      </c>
      <c r="L776" s="1">
        <v>2021</v>
      </c>
      <c r="M776" s="1">
        <v>7</v>
      </c>
      <c r="N776" s="10">
        <v>1</v>
      </c>
    </row>
    <row r="777" spans="1:14" x14ac:dyDescent="0.25">
      <c r="A777" s="7">
        <v>44241</v>
      </c>
      <c r="B777" s="1" t="s">
        <v>15</v>
      </c>
      <c r="C777" s="1" t="s">
        <v>14</v>
      </c>
      <c r="D777" s="1" t="s">
        <v>7</v>
      </c>
      <c r="E777" s="1" t="s">
        <v>87</v>
      </c>
      <c r="F777" s="1" t="s">
        <v>74</v>
      </c>
      <c r="G777" s="8">
        <v>399468</v>
      </c>
      <c r="H777" s="8">
        <v>215712.72</v>
      </c>
      <c r="I777" s="9">
        <v>0.54</v>
      </c>
      <c r="J777" s="1" t="s">
        <v>121</v>
      </c>
      <c r="K777" s="1">
        <v>2</v>
      </c>
      <c r="L777" s="1">
        <v>2021</v>
      </c>
      <c r="M777" s="1">
        <v>7</v>
      </c>
      <c r="N777" s="10">
        <v>1</v>
      </c>
    </row>
    <row r="778" spans="1:14" x14ac:dyDescent="0.25">
      <c r="A778" s="7">
        <v>44242</v>
      </c>
      <c r="B778" s="1" t="s">
        <v>20</v>
      </c>
      <c r="C778" s="1" t="s">
        <v>8</v>
      </c>
      <c r="D778" s="1" t="s">
        <v>7</v>
      </c>
      <c r="E778" s="1" t="s">
        <v>9</v>
      </c>
      <c r="F778" s="1" t="s">
        <v>72</v>
      </c>
      <c r="G778" s="8">
        <v>1205614</v>
      </c>
      <c r="H778" s="8">
        <v>470189.46</v>
      </c>
      <c r="I778" s="9">
        <v>0.39</v>
      </c>
      <c r="J778" s="1" t="s">
        <v>121</v>
      </c>
      <c r="K778" s="1">
        <v>2</v>
      </c>
      <c r="L778" s="1">
        <v>2021</v>
      </c>
      <c r="M778" s="1">
        <v>8</v>
      </c>
      <c r="N778" s="10">
        <v>1</v>
      </c>
    </row>
    <row r="779" spans="1:14" x14ac:dyDescent="0.25">
      <c r="A779" s="7">
        <v>44243</v>
      </c>
      <c r="B779" s="1" t="s">
        <v>48</v>
      </c>
      <c r="C779" s="1" t="s">
        <v>8</v>
      </c>
      <c r="D779" s="1" t="s">
        <v>7</v>
      </c>
      <c r="E779" s="1" t="s">
        <v>87</v>
      </c>
      <c r="F779" s="1" t="s">
        <v>65</v>
      </c>
      <c r="G779" s="8">
        <v>859386</v>
      </c>
      <c r="H779" s="8">
        <v>524225.45999999996</v>
      </c>
      <c r="I779" s="9">
        <v>0.61</v>
      </c>
      <c r="J779" s="1" t="s">
        <v>121</v>
      </c>
      <c r="K779" s="1">
        <v>2</v>
      </c>
      <c r="L779" s="1">
        <v>2021</v>
      </c>
      <c r="M779" s="1">
        <v>8</v>
      </c>
      <c r="N779" s="10">
        <v>1</v>
      </c>
    </row>
    <row r="780" spans="1:14" x14ac:dyDescent="0.25">
      <c r="A780" s="7">
        <v>44244</v>
      </c>
      <c r="B780" s="1" t="s">
        <v>26</v>
      </c>
      <c r="C780" s="1" t="s">
        <v>8</v>
      </c>
      <c r="D780" s="1" t="s">
        <v>17</v>
      </c>
      <c r="E780" s="1" t="s">
        <v>87</v>
      </c>
      <c r="F780" s="1" t="s">
        <v>75</v>
      </c>
      <c r="G780" s="8">
        <v>1237058</v>
      </c>
      <c r="H780" s="8">
        <v>457711.46</v>
      </c>
      <c r="I780" s="9">
        <v>0.37</v>
      </c>
      <c r="J780" s="1" t="s">
        <v>121</v>
      </c>
      <c r="K780" s="1">
        <v>2</v>
      </c>
      <c r="L780" s="1">
        <v>2021</v>
      </c>
      <c r="M780" s="1">
        <v>8</v>
      </c>
      <c r="N780" s="10">
        <v>1</v>
      </c>
    </row>
    <row r="781" spans="1:14" x14ac:dyDescent="0.25">
      <c r="A781" s="7">
        <v>44245</v>
      </c>
      <c r="B781" s="1" t="s">
        <v>53</v>
      </c>
      <c r="C781" s="1" t="s">
        <v>14</v>
      </c>
      <c r="D781" s="1" t="s">
        <v>7</v>
      </c>
      <c r="E781" s="1" t="s">
        <v>87</v>
      </c>
      <c r="F781" s="1" t="s">
        <v>67</v>
      </c>
      <c r="G781" s="8">
        <v>339344</v>
      </c>
      <c r="H781" s="8">
        <v>139131.03999999998</v>
      </c>
      <c r="I781" s="9">
        <v>0.41</v>
      </c>
      <c r="J781" s="1" t="s">
        <v>121</v>
      </c>
      <c r="K781" s="1">
        <v>2</v>
      </c>
      <c r="L781" s="1">
        <v>2021</v>
      </c>
      <c r="M781" s="1">
        <v>8</v>
      </c>
      <c r="N781" s="10">
        <v>1</v>
      </c>
    </row>
    <row r="782" spans="1:14" x14ac:dyDescent="0.25">
      <c r="A782" s="7">
        <v>44246</v>
      </c>
      <c r="B782" s="1" t="s">
        <v>25</v>
      </c>
      <c r="C782" s="1" t="s">
        <v>8</v>
      </c>
      <c r="D782" s="1" t="s">
        <v>17</v>
      </c>
      <c r="E782" s="1" t="s">
        <v>9</v>
      </c>
      <c r="F782" s="1" t="s">
        <v>74</v>
      </c>
      <c r="G782" s="8">
        <v>550745</v>
      </c>
      <c r="H782" s="8">
        <v>121163.9</v>
      </c>
      <c r="I782" s="9">
        <v>0.22</v>
      </c>
      <c r="J782" s="1" t="s">
        <v>121</v>
      </c>
      <c r="K782" s="1">
        <v>2</v>
      </c>
      <c r="L782" s="1">
        <v>2021</v>
      </c>
      <c r="M782" s="1">
        <v>8</v>
      </c>
      <c r="N782" s="10">
        <v>1</v>
      </c>
    </row>
    <row r="783" spans="1:14" x14ac:dyDescent="0.25">
      <c r="A783" s="7">
        <v>44247</v>
      </c>
      <c r="B783" s="1" t="s">
        <v>21</v>
      </c>
      <c r="C783" s="1" t="s">
        <v>14</v>
      </c>
      <c r="D783" s="1" t="s">
        <v>7</v>
      </c>
      <c r="E783" s="1" t="s">
        <v>87</v>
      </c>
      <c r="F783" s="1" t="s">
        <v>73</v>
      </c>
      <c r="G783" s="8">
        <v>383307</v>
      </c>
      <c r="H783" s="8">
        <v>241483.41</v>
      </c>
      <c r="I783" s="9">
        <v>0.63</v>
      </c>
      <c r="J783" s="1" t="s">
        <v>121</v>
      </c>
      <c r="K783" s="1">
        <v>2</v>
      </c>
      <c r="L783" s="1">
        <v>2021</v>
      </c>
      <c r="M783" s="1">
        <v>8</v>
      </c>
      <c r="N783" s="10">
        <v>1</v>
      </c>
    </row>
    <row r="784" spans="1:14" x14ac:dyDescent="0.25">
      <c r="A784" s="7">
        <v>44248</v>
      </c>
      <c r="B784" s="1" t="s">
        <v>12</v>
      </c>
      <c r="C784" s="1" t="s">
        <v>8</v>
      </c>
      <c r="D784" s="1" t="s">
        <v>7</v>
      </c>
      <c r="E784" s="1" t="s">
        <v>9</v>
      </c>
      <c r="F784" s="1" t="s">
        <v>77</v>
      </c>
      <c r="G784" s="8">
        <v>606629</v>
      </c>
      <c r="H784" s="8">
        <v>382176.27</v>
      </c>
      <c r="I784" s="9">
        <v>0.63</v>
      </c>
      <c r="J784" s="1" t="s">
        <v>121</v>
      </c>
      <c r="K784" s="1">
        <v>2</v>
      </c>
      <c r="L784" s="1">
        <v>2021</v>
      </c>
      <c r="M784" s="1">
        <v>8</v>
      </c>
      <c r="N784" s="10">
        <v>1</v>
      </c>
    </row>
    <row r="785" spans="1:14" x14ac:dyDescent="0.25">
      <c r="A785" s="7">
        <v>44249</v>
      </c>
      <c r="B785" s="1" t="s">
        <v>43</v>
      </c>
      <c r="C785" s="1" t="s">
        <v>8</v>
      </c>
      <c r="D785" s="1" t="s">
        <v>7</v>
      </c>
      <c r="E785" s="1" t="s">
        <v>87</v>
      </c>
      <c r="F785" s="1" t="s">
        <v>79</v>
      </c>
      <c r="G785" s="8">
        <v>1560309</v>
      </c>
      <c r="H785" s="8">
        <v>608520.51</v>
      </c>
      <c r="I785" s="9">
        <v>0.39</v>
      </c>
      <c r="J785" s="1" t="s">
        <v>121</v>
      </c>
      <c r="K785" s="1">
        <v>2</v>
      </c>
      <c r="L785" s="1">
        <v>2021</v>
      </c>
      <c r="M785" s="1">
        <v>9</v>
      </c>
      <c r="N785" s="10">
        <v>1</v>
      </c>
    </row>
    <row r="786" spans="1:14" x14ac:dyDescent="0.25">
      <c r="A786" s="7">
        <v>44250</v>
      </c>
      <c r="B786" s="1" t="s">
        <v>43</v>
      </c>
      <c r="C786" s="1" t="s">
        <v>8</v>
      </c>
      <c r="D786" s="1" t="s">
        <v>7</v>
      </c>
      <c r="E786" s="1" t="s">
        <v>87</v>
      </c>
      <c r="F786" s="1" t="s">
        <v>79</v>
      </c>
      <c r="G786" s="8">
        <v>1003199</v>
      </c>
      <c r="H786" s="8">
        <v>511631.49</v>
      </c>
      <c r="I786" s="9">
        <v>0.51</v>
      </c>
      <c r="J786" s="1" t="s">
        <v>121</v>
      </c>
      <c r="K786" s="1">
        <v>2</v>
      </c>
      <c r="L786" s="1">
        <v>2021</v>
      </c>
      <c r="M786" s="1">
        <v>9</v>
      </c>
      <c r="N786" s="10">
        <v>1</v>
      </c>
    </row>
    <row r="787" spans="1:14" x14ac:dyDescent="0.25">
      <c r="A787" s="7">
        <v>44251</v>
      </c>
      <c r="B787" s="1" t="s">
        <v>28</v>
      </c>
      <c r="C787" s="1" t="s">
        <v>8</v>
      </c>
      <c r="D787" s="1" t="s">
        <v>7</v>
      </c>
      <c r="E787" s="1" t="s">
        <v>87</v>
      </c>
      <c r="F787" s="1" t="s">
        <v>66</v>
      </c>
      <c r="G787" s="8">
        <v>1478129</v>
      </c>
      <c r="H787" s="8">
        <v>842533.52999999991</v>
      </c>
      <c r="I787" s="9">
        <v>0.56999999999999995</v>
      </c>
      <c r="J787" s="1" t="s">
        <v>121</v>
      </c>
      <c r="K787" s="1">
        <v>2</v>
      </c>
      <c r="L787" s="1">
        <v>2021</v>
      </c>
      <c r="M787" s="1">
        <v>9</v>
      </c>
      <c r="N787" s="10">
        <v>1</v>
      </c>
    </row>
    <row r="788" spans="1:14" x14ac:dyDescent="0.25">
      <c r="A788" s="7">
        <v>44252</v>
      </c>
      <c r="B788" s="1" t="s">
        <v>20</v>
      </c>
      <c r="C788" s="1" t="s">
        <v>8</v>
      </c>
      <c r="D788" s="1" t="s">
        <v>7</v>
      </c>
      <c r="E788" s="1" t="s">
        <v>9</v>
      </c>
      <c r="F788" s="1" t="s">
        <v>72</v>
      </c>
      <c r="G788" s="8">
        <v>1770060</v>
      </c>
      <c r="H788" s="8">
        <v>743425.2</v>
      </c>
      <c r="I788" s="9">
        <v>0.42</v>
      </c>
      <c r="J788" s="1" t="s">
        <v>121</v>
      </c>
      <c r="K788" s="1">
        <v>2</v>
      </c>
      <c r="L788" s="1">
        <v>2021</v>
      </c>
      <c r="M788" s="1">
        <v>9</v>
      </c>
      <c r="N788" s="10">
        <v>1</v>
      </c>
    </row>
    <row r="789" spans="1:14" x14ac:dyDescent="0.25">
      <c r="A789" s="7">
        <v>44253</v>
      </c>
      <c r="B789" s="1" t="s">
        <v>15</v>
      </c>
      <c r="C789" s="1" t="s">
        <v>14</v>
      </c>
      <c r="D789" s="1" t="s">
        <v>17</v>
      </c>
      <c r="E789" s="1" t="s">
        <v>87</v>
      </c>
      <c r="F789" s="1" t="s">
        <v>74</v>
      </c>
      <c r="G789" s="8">
        <v>317306</v>
      </c>
      <c r="H789" s="8">
        <v>69807.320000000007</v>
      </c>
      <c r="I789" s="9">
        <v>0.22</v>
      </c>
      <c r="J789" s="1" t="s">
        <v>121</v>
      </c>
      <c r="K789" s="1">
        <v>2</v>
      </c>
      <c r="L789" s="1">
        <v>2021</v>
      </c>
      <c r="M789" s="1">
        <v>9</v>
      </c>
      <c r="N789" s="10">
        <v>1</v>
      </c>
    </row>
    <row r="790" spans="1:14" x14ac:dyDescent="0.25">
      <c r="A790" s="7">
        <v>44254</v>
      </c>
      <c r="B790" s="1" t="s">
        <v>57</v>
      </c>
      <c r="C790" s="1" t="s">
        <v>18</v>
      </c>
      <c r="D790" s="1" t="s">
        <v>7</v>
      </c>
      <c r="E790" s="1" t="s">
        <v>9</v>
      </c>
      <c r="F790" s="1" t="s">
        <v>67</v>
      </c>
      <c r="G790" s="8">
        <v>216124</v>
      </c>
      <c r="H790" s="8">
        <v>92933.319999999992</v>
      </c>
      <c r="I790" s="9">
        <v>0.43</v>
      </c>
      <c r="J790" s="1" t="s">
        <v>121</v>
      </c>
      <c r="K790" s="1">
        <v>2</v>
      </c>
      <c r="L790" s="1">
        <v>2021</v>
      </c>
      <c r="M790" s="1">
        <v>9</v>
      </c>
      <c r="N790" s="10">
        <v>1</v>
      </c>
    </row>
    <row r="791" spans="1:14" x14ac:dyDescent="0.25">
      <c r="A791" s="7">
        <v>44255</v>
      </c>
      <c r="B791" s="1" t="s">
        <v>31</v>
      </c>
      <c r="C791" s="1" t="s">
        <v>18</v>
      </c>
      <c r="D791" s="1" t="s">
        <v>7</v>
      </c>
      <c r="E791" s="1" t="s">
        <v>87</v>
      </c>
      <c r="F791" s="1" t="s">
        <v>72</v>
      </c>
      <c r="G791" s="8">
        <v>102648</v>
      </c>
      <c r="H791" s="8">
        <v>49271.040000000001</v>
      </c>
      <c r="I791" s="9">
        <v>0.48</v>
      </c>
      <c r="J791" s="1" t="s">
        <v>121</v>
      </c>
      <c r="K791" s="1">
        <v>2</v>
      </c>
      <c r="L791" s="1">
        <v>2021</v>
      </c>
      <c r="M791" s="1">
        <v>9</v>
      </c>
      <c r="N791" s="10">
        <v>1</v>
      </c>
    </row>
    <row r="792" spans="1:14" x14ac:dyDescent="0.25">
      <c r="A792" s="7">
        <v>44256</v>
      </c>
      <c r="B792" s="1" t="s">
        <v>61</v>
      </c>
      <c r="C792" s="1" t="s">
        <v>8</v>
      </c>
      <c r="D792" s="1" t="s">
        <v>11</v>
      </c>
      <c r="E792" s="1" t="s">
        <v>87</v>
      </c>
      <c r="F792" s="1" t="s">
        <v>77</v>
      </c>
      <c r="G792" s="8">
        <v>1477655</v>
      </c>
      <c r="H792" s="8">
        <v>487626.15</v>
      </c>
      <c r="I792" s="9">
        <v>0.33</v>
      </c>
      <c r="J792" s="1" t="s">
        <v>122</v>
      </c>
      <c r="K792" s="1">
        <v>3</v>
      </c>
      <c r="L792" s="1">
        <v>2021</v>
      </c>
      <c r="M792" s="1">
        <v>10</v>
      </c>
      <c r="N792" s="10">
        <v>1</v>
      </c>
    </row>
    <row r="793" spans="1:14" x14ac:dyDescent="0.25">
      <c r="A793" s="7">
        <v>44257</v>
      </c>
      <c r="B793" s="1" t="s">
        <v>28</v>
      </c>
      <c r="C793" s="1" t="s">
        <v>8</v>
      </c>
      <c r="D793" s="1" t="s">
        <v>17</v>
      </c>
      <c r="E793" s="1" t="s">
        <v>87</v>
      </c>
      <c r="F793" s="1" t="s">
        <v>66</v>
      </c>
      <c r="G793" s="8">
        <v>1140654</v>
      </c>
      <c r="H793" s="8">
        <v>342196.2</v>
      </c>
      <c r="I793" s="9">
        <v>0.3</v>
      </c>
      <c r="J793" s="1" t="s">
        <v>122</v>
      </c>
      <c r="K793" s="1">
        <v>3</v>
      </c>
      <c r="L793" s="1">
        <v>2021</v>
      </c>
      <c r="M793" s="1">
        <v>10</v>
      </c>
      <c r="N793" s="10">
        <v>1</v>
      </c>
    </row>
    <row r="794" spans="1:14" x14ac:dyDescent="0.25">
      <c r="A794" s="7">
        <v>44258</v>
      </c>
      <c r="B794" s="1" t="s">
        <v>26</v>
      </c>
      <c r="C794" s="1" t="s">
        <v>8</v>
      </c>
      <c r="D794" s="1" t="s">
        <v>7</v>
      </c>
      <c r="E794" s="1" t="s">
        <v>9</v>
      </c>
      <c r="F794" s="1" t="s">
        <v>75</v>
      </c>
      <c r="G794" s="8">
        <v>940249</v>
      </c>
      <c r="H794" s="8">
        <v>564149.4</v>
      </c>
      <c r="I794" s="9">
        <v>0.6</v>
      </c>
      <c r="J794" s="1" t="s">
        <v>122</v>
      </c>
      <c r="K794" s="1">
        <v>3</v>
      </c>
      <c r="L794" s="1">
        <v>2021</v>
      </c>
      <c r="M794" s="1">
        <v>10</v>
      </c>
      <c r="N794" s="10">
        <v>1</v>
      </c>
    </row>
    <row r="795" spans="1:14" x14ac:dyDescent="0.25">
      <c r="A795" s="7">
        <v>44259</v>
      </c>
      <c r="B795" s="1" t="s">
        <v>27</v>
      </c>
      <c r="C795" s="1" t="s">
        <v>8</v>
      </c>
      <c r="D795" s="1" t="s">
        <v>11</v>
      </c>
      <c r="E795" s="1" t="s">
        <v>9</v>
      </c>
      <c r="F795" s="1" t="s">
        <v>76</v>
      </c>
      <c r="G795" s="8">
        <v>956141</v>
      </c>
      <c r="H795" s="8">
        <v>210351.02</v>
      </c>
      <c r="I795" s="9">
        <v>0.22</v>
      </c>
      <c r="J795" s="1" t="s">
        <v>122</v>
      </c>
      <c r="K795" s="1">
        <v>3</v>
      </c>
      <c r="L795" s="1">
        <v>2021</v>
      </c>
      <c r="M795" s="1">
        <v>10</v>
      </c>
      <c r="N795" s="10">
        <v>1</v>
      </c>
    </row>
    <row r="796" spans="1:14" x14ac:dyDescent="0.25">
      <c r="A796" s="7">
        <v>44260</v>
      </c>
      <c r="B796" s="1" t="s">
        <v>21</v>
      </c>
      <c r="C796" s="1" t="s">
        <v>14</v>
      </c>
      <c r="D796" s="1" t="s">
        <v>7</v>
      </c>
      <c r="E796" s="1" t="s">
        <v>9</v>
      </c>
      <c r="F796" s="1" t="s">
        <v>73</v>
      </c>
      <c r="G796" s="8">
        <v>477112</v>
      </c>
      <c r="H796" s="8">
        <v>300580.56</v>
      </c>
      <c r="I796" s="9">
        <v>0.63</v>
      </c>
      <c r="J796" s="1" t="s">
        <v>122</v>
      </c>
      <c r="K796" s="1">
        <v>3</v>
      </c>
      <c r="L796" s="1">
        <v>2021</v>
      </c>
      <c r="M796" s="1">
        <v>10</v>
      </c>
      <c r="N796" s="10">
        <v>1</v>
      </c>
    </row>
    <row r="797" spans="1:14" x14ac:dyDescent="0.25">
      <c r="A797" s="7">
        <v>44261</v>
      </c>
      <c r="B797" s="1" t="s">
        <v>44</v>
      </c>
      <c r="C797" s="1" t="s">
        <v>8</v>
      </c>
      <c r="D797" s="1" t="s">
        <v>7</v>
      </c>
      <c r="E797" s="1" t="s">
        <v>9</v>
      </c>
      <c r="F797" s="1" t="s">
        <v>78</v>
      </c>
      <c r="G797" s="8">
        <v>892884</v>
      </c>
      <c r="H797" s="8">
        <v>526801.55999999994</v>
      </c>
      <c r="I797" s="9">
        <v>0.59</v>
      </c>
      <c r="J797" s="1" t="s">
        <v>122</v>
      </c>
      <c r="K797" s="1">
        <v>3</v>
      </c>
      <c r="L797" s="1">
        <v>2021</v>
      </c>
      <c r="M797" s="1">
        <v>10</v>
      </c>
      <c r="N797" s="10">
        <v>1</v>
      </c>
    </row>
    <row r="798" spans="1:14" x14ac:dyDescent="0.25">
      <c r="A798" s="7">
        <v>44262</v>
      </c>
      <c r="B798" s="1" t="s">
        <v>49</v>
      </c>
      <c r="C798" s="1" t="s">
        <v>8</v>
      </c>
      <c r="D798" s="1" t="s">
        <v>7</v>
      </c>
      <c r="E798" s="1" t="s">
        <v>87</v>
      </c>
      <c r="F798" s="1" t="s">
        <v>66</v>
      </c>
      <c r="G798" s="8">
        <v>1545867</v>
      </c>
      <c r="H798" s="8">
        <v>927520.2</v>
      </c>
      <c r="I798" s="9">
        <v>0.6</v>
      </c>
      <c r="J798" s="1" t="s">
        <v>122</v>
      </c>
      <c r="K798" s="1">
        <v>3</v>
      </c>
      <c r="L798" s="1">
        <v>2021</v>
      </c>
      <c r="M798" s="1">
        <v>10</v>
      </c>
      <c r="N798" s="10">
        <v>1</v>
      </c>
    </row>
    <row r="799" spans="1:14" x14ac:dyDescent="0.25">
      <c r="A799" s="7">
        <v>44263</v>
      </c>
      <c r="B799" s="1" t="s">
        <v>43</v>
      </c>
      <c r="C799" s="1" t="s">
        <v>8</v>
      </c>
      <c r="D799" s="1" t="s">
        <v>17</v>
      </c>
      <c r="E799" s="1" t="s">
        <v>87</v>
      </c>
      <c r="F799" s="1" t="s">
        <v>79</v>
      </c>
      <c r="G799" s="8">
        <v>1162755</v>
      </c>
      <c r="H799" s="8">
        <v>313943.85000000003</v>
      </c>
      <c r="I799" s="9">
        <v>0.27</v>
      </c>
      <c r="J799" s="1" t="s">
        <v>122</v>
      </c>
      <c r="K799" s="1">
        <v>3</v>
      </c>
      <c r="L799" s="1">
        <v>2021</v>
      </c>
      <c r="M799" s="1">
        <v>11</v>
      </c>
      <c r="N799" s="10">
        <v>1</v>
      </c>
    </row>
    <row r="800" spans="1:14" x14ac:dyDescent="0.25">
      <c r="A800" s="7">
        <v>44264</v>
      </c>
      <c r="B800" s="1" t="s">
        <v>34</v>
      </c>
      <c r="C800" s="1" t="s">
        <v>14</v>
      </c>
      <c r="D800" s="1" t="s">
        <v>17</v>
      </c>
      <c r="E800" s="1" t="s">
        <v>87</v>
      </c>
      <c r="F800" s="1" t="s">
        <v>65</v>
      </c>
      <c r="G800" s="8">
        <v>284279</v>
      </c>
      <c r="H800" s="8">
        <v>73912.540000000008</v>
      </c>
      <c r="I800" s="9">
        <v>0.26</v>
      </c>
      <c r="J800" s="1" t="s">
        <v>122</v>
      </c>
      <c r="K800" s="1">
        <v>3</v>
      </c>
      <c r="L800" s="1">
        <v>2021</v>
      </c>
      <c r="M800" s="1">
        <v>11</v>
      </c>
      <c r="N800" s="10">
        <v>1</v>
      </c>
    </row>
    <row r="801" spans="1:14" x14ac:dyDescent="0.25">
      <c r="A801" s="7">
        <v>44265</v>
      </c>
      <c r="B801" s="1" t="s">
        <v>57</v>
      </c>
      <c r="C801" s="1" t="s">
        <v>18</v>
      </c>
      <c r="D801" s="1" t="s">
        <v>7</v>
      </c>
      <c r="E801" s="1" t="s">
        <v>9</v>
      </c>
      <c r="F801" s="1" t="s">
        <v>67</v>
      </c>
      <c r="G801" s="8">
        <v>201891</v>
      </c>
      <c r="H801" s="8">
        <v>92869.86</v>
      </c>
      <c r="I801" s="9">
        <v>0.46</v>
      </c>
      <c r="J801" s="1" t="s">
        <v>122</v>
      </c>
      <c r="K801" s="1">
        <v>3</v>
      </c>
      <c r="L801" s="1">
        <v>2021</v>
      </c>
      <c r="M801" s="1">
        <v>11</v>
      </c>
      <c r="N801" s="10">
        <v>1</v>
      </c>
    </row>
    <row r="802" spans="1:14" x14ac:dyDescent="0.25">
      <c r="A802" s="7">
        <v>44266</v>
      </c>
      <c r="B802" s="1" t="s">
        <v>13</v>
      </c>
      <c r="C802" s="1" t="s">
        <v>14</v>
      </c>
      <c r="D802" s="1" t="s">
        <v>7</v>
      </c>
      <c r="E802" s="1" t="s">
        <v>87</v>
      </c>
      <c r="F802" s="1" t="s">
        <v>73</v>
      </c>
      <c r="G802" s="8">
        <v>378743</v>
      </c>
      <c r="H802" s="8">
        <v>162859.49</v>
      </c>
      <c r="I802" s="9">
        <v>0.43</v>
      </c>
      <c r="J802" s="1" t="s">
        <v>122</v>
      </c>
      <c r="K802" s="1">
        <v>3</v>
      </c>
      <c r="L802" s="1">
        <v>2021</v>
      </c>
      <c r="M802" s="1">
        <v>11</v>
      </c>
      <c r="N802" s="10">
        <v>1</v>
      </c>
    </row>
    <row r="803" spans="1:14" x14ac:dyDescent="0.25">
      <c r="A803" s="7">
        <v>44267</v>
      </c>
      <c r="B803" s="1" t="s">
        <v>27</v>
      </c>
      <c r="C803" s="1" t="s">
        <v>8</v>
      </c>
      <c r="D803" s="1" t="s">
        <v>11</v>
      </c>
      <c r="E803" s="1" t="s">
        <v>87</v>
      </c>
      <c r="F803" s="1" t="s">
        <v>76</v>
      </c>
      <c r="G803" s="8">
        <v>1249785</v>
      </c>
      <c r="H803" s="8">
        <v>299948.39999999997</v>
      </c>
      <c r="I803" s="9">
        <v>0.24</v>
      </c>
      <c r="J803" s="1" t="s">
        <v>122</v>
      </c>
      <c r="K803" s="1">
        <v>3</v>
      </c>
      <c r="L803" s="1">
        <v>2021</v>
      </c>
      <c r="M803" s="1">
        <v>11</v>
      </c>
      <c r="N803" s="10">
        <v>1</v>
      </c>
    </row>
    <row r="804" spans="1:14" x14ac:dyDescent="0.25">
      <c r="A804" s="7">
        <v>44268</v>
      </c>
      <c r="B804" s="1" t="s">
        <v>51</v>
      </c>
      <c r="C804" s="1" t="s">
        <v>8</v>
      </c>
      <c r="D804" s="1" t="s">
        <v>7</v>
      </c>
      <c r="E804" s="1" t="s">
        <v>87</v>
      </c>
      <c r="F804" s="1" t="s">
        <v>65</v>
      </c>
      <c r="G804" s="8">
        <v>981930</v>
      </c>
      <c r="H804" s="8">
        <v>471326.39999999997</v>
      </c>
      <c r="I804" s="9">
        <v>0.48</v>
      </c>
      <c r="J804" s="1" t="s">
        <v>122</v>
      </c>
      <c r="K804" s="1">
        <v>3</v>
      </c>
      <c r="L804" s="1">
        <v>2021</v>
      </c>
      <c r="M804" s="1">
        <v>11</v>
      </c>
      <c r="N804" s="10">
        <v>1</v>
      </c>
    </row>
    <row r="805" spans="1:14" x14ac:dyDescent="0.25">
      <c r="A805" s="7">
        <v>44269</v>
      </c>
      <c r="B805" s="1" t="s">
        <v>59</v>
      </c>
      <c r="C805" s="1" t="s">
        <v>18</v>
      </c>
      <c r="D805" s="1" t="s">
        <v>17</v>
      </c>
      <c r="E805" s="1" t="s">
        <v>87</v>
      </c>
      <c r="F805" s="1" t="s">
        <v>75</v>
      </c>
      <c r="G805" s="8">
        <v>183210</v>
      </c>
      <c r="H805" s="8">
        <v>40306.199999999997</v>
      </c>
      <c r="I805" s="9">
        <v>0.22</v>
      </c>
      <c r="J805" s="1" t="s">
        <v>122</v>
      </c>
      <c r="K805" s="1">
        <v>3</v>
      </c>
      <c r="L805" s="1">
        <v>2021</v>
      </c>
      <c r="M805" s="1">
        <v>11</v>
      </c>
      <c r="N805" s="10">
        <v>1</v>
      </c>
    </row>
    <row r="806" spans="1:14" x14ac:dyDescent="0.25">
      <c r="A806" s="7">
        <v>44270</v>
      </c>
      <c r="B806" s="1" t="s">
        <v>61</v>
      </c>
      <c r="C806" s="1" t="s">
        <v>8</v>
      </c>
      <c r="D806" s="1" t="s">
        <v>7</v>
      </c>
      <c r="E806" s="1" t="s">
        <v>87</v>
      </c>
      <c r="F806" s="1" t="s">
        <v>77</v>
      </c>
      <c r="G806" s="8">
        <v>800403</v>
      </c>
      <c r="H806" s="8">
        <v>400201.5</v>
      </c>
      <c r="I806" s="9">
        <v>0.5</v>
      </c>
      <c r="J806" s="1" t="s">
        <v>122</v>
      </c>
      <c r="K806" s="1">
        <v>3</v>
      </c>
      <c r="L806" s="1">
        <v>2021</v>
      </c>
      <c r="M806" s="1">
        <v>12</v>
      </c>
      <c r="N806" s="10">
        <v>1</v>
      </c>
    </row>
    <row r="807" spans="1:14" x14ac:dyDescent="0.25">
      <c r="A807" s="7">
        <v>44271</v>
      </c>
      <c r="B807" s="1" t="s">
        <v>47</v>
      </c>
      <c r="C807" s="1" t="s">
        <v>14</v>
      </c>
      <c r="D807" s="1" t="s">
        <v>7</v>
      </c>
      <c r="E807" s="1" t="s">
        <v>87</v>
      </c>
      <c r="F807" s="1" t="s">
        <v>81</v>
      </c>
      <c r="G807" s="8">
        <v>270422</v>
      </c>
      <c r="H807" s="8">
        <v>154140.53999999998</v>
      </c>
      <c r="I807" s="9">
        <v>0.56999999999999995</v>
      </c>
      <c r="J807" s="1" t="s">
        <v>122</v>
      </c>
      <c r="K807" s="1">
        <v>3</v>
      </c>
      <c r="L807" s="1">
        <v>2021</v>
      </c>
      <c r="M807" s="1">
        <v>12</v>
      </c>
      <c r="N807" s="10">
        <v>1</v>
      </c>
    </row>
    <row r="808" spans="1:14" x14ac:dyDescent="0.25">
      <c r="A808" s="7">
        <v>44272</v>
      </c>
      <c r="B808" s="1" t="s">
        <v>47</v>
      </c>
      <c r="C808" s="1" t="s">
        <v>14</v>
      </c>
      <c r="D808" s="1" t="s">
        <v>7</v>
      </c>
      <c r="E808" s="1" t="s">
        <v>87</v>
      </c>
      <c r="F808" s="1" t="s">
        <v>81</v>
      </c>
      <c r="G808" s="8">
        <v>434839</v>
      </c>
      <c r="H808" s="8">
        <v>260903.4</v>
      </c>
      <c r="I808" s="9">
        <v>0.6</v>
      </c>
      <c r="J808" s="1" t="s">
        <v>122</v>
      </c>
      <c r="K808" s="1">
        <v>3</v>
      </c>
      <c r="L808" s="1">
        <v>2021</v>
      </c>
      <c r="M808" s="1">
        <v>12</v>
      </c>
      <c r="N808" s="10">
        <v>1</v>
      </c>
    </row>
    <row r="809" spans="1:14" x14ac:dyDescent="0.25">
      <c r="A809" s="7">
        <v>44273</v>
      </c>
      <c r="B809" s="1" t="s">
        <v>26</v>
      </c>
      <c r="C809" s="1" t="s">
        <v>8</v>
      </c>
      <c r="D809" s="1" t="s">
        <v>11</v>
      </c>
      <c r="E809" s="1" t="s">
        <v>87</v>
      </c>
      <c r="F809" s="1" t="s">
        <v>75</v>
      </c>
      <c r="G809" s="8">
        <v>1580953</v>
      </c>
      <c r="H809" s="8">
        <v>237142.94999999998</v>
      </c>
      <c r="I809" s="9">
        <v>0.15</v>
      </c>
      <c r="J809" s="1" t="s">
        <v>122</v>
      </c>
      <c r="K809" s="1">
        <v>3</v>
      </c>
      <c r="L809" s="1">
        <v>2021</v>
      </c>
      <c r="M809" s="1">
        <v>12</v>
      </c>
      <c r="N809" s="10">
        <v>1</v>
      </c>
    </row>
    <row r="810" spans="1:14" x14ac:dyDescent="0.25">
      <c r="A810" s="7">
        <v>44274</v>
      </c>
      <c r="B810" s="1" t="s">
        <v>33</v>
      </c>
      <c r="C810" s="1" t="s">
        <v>8</v>
      </c>
      <c r="D810" s="1" t="s">
        <v>11</v>
      </c>
      <c r="E810" s="1" t="s">
        <v>87</v>
      </c>
      <c r="F810" s="1" t="s">
        <v>80</v>
      </c>
      <c r="G810" s="8">
        <v>1671907</v>
      </c>
      <c r="H810" s="8">
        <v>535010.24</v>
      </c>
      <c r="I810" s="9">
        <v>0.32</v>
      </c>
      <c r="J810" s="1" t="s">
        <v>122</v>
      </c>
      <c r="K810" s="1">
        <v>3</v>
      </c>
      <c r="L810" s="1">
        <v>2021</v>
      </c>
      <c r="M810" s="1">
        <v>12</v>
      </c>
      <c r="N810" s="10">
        <v>1</v>
      </c>
    </row>
    <row r="811" spans="1:14" x14ac:dyDescent="0.25">
      <c r="A811" s="7">
        <v>44275</v>
      </c>
      <c r="B811" s="1" t="s">
        <v>55</v>
      </c>
      <c r="C811" s="1" t="s">
        <v>14</v>
      </c>
      <c r="D811" s="1" t="s">
        <v>7</v>
      </c>
      <c r="E811" s="1" t="s">
        <v>87</v>
      </c>
      <c r="F811" s="1" t="s">
        <v>69</v>
      </c>
      <c r="G811" s="8">
        <v>497640</v>
      </c>
      <c r="H811" s="8">
        <v>253796.4</v>
      </c>
      <c r="I811" s="9">
        <v>0.51</v>
      </c>
      <c r="J811" s="1" t="s">
        <v>122</v>
      </c>
      <c r="K811" s="1">
        <v>3</v>
      </c>
      <c r="L811" s="1">
        <v>2021</v>
      </c>
      <c r="M811" s="1">
        <v>12</v>
      </c>
      <c r="N811" s="10">
        <v>1</v>
      </c>
    </row>
    <row r="812" spans="1:14" x14ac:dyDescent="0.25">
      <c r="A812" s="7">
        <v>44276</v>
      </c>
      <c r="B812" s="1" t="s">
        <v>25</v>
      </c>
      <c r="C812" s="1" t="s">
        <v>8</v>
      </c>
      <c r="D812" s="1" t="s">
        <v>7</v>
      </c>
      <c r="E812" s="1" t="s">
        <v>9</v>
      </c>
      <c r="F812" s="1" t="s">
        <v>74</v>
      </c>
      <c r="G812" s="8">
        <v>977078</v>
      </c>
      <c r="H812" s="8">
        <v>459226.66</v>
      </c>
      <c r="I812" s="9">
        <v>0.47</v>
      </c>
      <c r="J812" s="1" t="s">
        <v>122</v>
      </c>
      <c r="K812" s="1">
        <v>3</v>
      </c>
      <c r="L812" s="1">
        <v>2021</v>
      </c>
      <c r="M812" s="1">
        <v>12</v>
      </c>
      <c r="N812" s="10">
        <v>1</v>
      </c>
    </row>
    <row r="813" spans="1:14" x14ac:dyDescent="0.25">
      <c r="A813" s="7">
        <v>44277</v>
      </c>
      <c r="B813" s="1" t="s">
        <v>60</v>
      </c>
      <c r="C813" s="1" t="s">
        <v>14</v>
      </c>
      <c r="D813" s="1" t="s">
        <v>17</v>
      </c>
      <c r="E813" s="1" t="s">
        <v>9</v>
      </c>
      <c r="F813" s="1" t="s">
        <v>76</v>
      </c>
      <c r="G813" s="8">
        <v>390259</v>
      </c>
      <c r="H813" s="8">
        <v>101467.34</v>
      </c>
      <c r="I813" s="9">
        <v>0.26</v>
      </c>
      <c r="J813" s="1" t="s">
        <v>122</v>
      </c>
      <c r="K813" s="1">
        <v>3</v>
      </c>
      <c r="L813" s="1">
        <v>2021</v>
      </c>
      <c r="M813" s="1">
        <v>13</v>
      </c>
      <c r="N813" s="10">
        <v>1</v>
      </c>
    </row>
    <row r="814" spans="1:14" x14ac:dyDescent="0.25">
      <c r="A814" s="7">
        <v>44278</v>
      </c>
      <c r="B814" s="1" t="s">
        <v>62</v>
      </c>
      <c r="C814" s="1" t="s">
        <v>8</v>
      </c>
      <c r="D814" s="1" t="s">
        <v>7</v>
      </c>
      <c r="E814" s="1" t="s">
        <v>87</v>
      </c>
      <c r="F814" s="1" t="s">
        <v>78</v>
      </c>
      <c r="G814" s="8">
        <v>824567</v>
      </c>
      <c r="H814" s="8">
        <v>486494.52999999997</v>
      </c>
      <c r="I814" s="9">
        <v>0.59</v>
      </c>
      <c r="J814" s="1" t="s">
        <v>122</v>
      </c>
      <c r="K814" s="1">
        <v>3</v>
      </c>
      <c r="L814" s="1">
        <v>2021</v>
      </c>
      <c r="M814" s="1">
        <v>13</v>
      </c>
      <c r="N814" s="10">
        <v>1</v>
      </c>
    </row>
    <row r="815" spans="1:14" x14ac:dyDescent="0.25">
      <c r="A815" s="7">
        <v>44279</v>
      </c>
      <c r="B815" s="1" t="s">
        <v>57</v>
      </c>
      <c r="C815" s="1" t="s">
        <v>18</v>
      </c>
      <c r="D815" s="1" t="s">
        <v>7</v>
      </c>
      <c r="E815" s="1" t="s">
        <v>87</v>
      </c>
      <c r="F815" s="1" t="s">
        <v>67</v>
      </c>
      <c r="G815" s="8">
        <v>98380</v>
      </c>
      <c r="H815" s="8">
        <v>60995.6</v>
      </c>
      <c r="I815" s="9">
        <v>0.62</v>
      </c>
      <c r="J815" s="1" t="s">
        <v>122</v>
      </c>
      <c r="K815" s="1">
        <v>3</v>
      </c>
      <c r="L815" s="1">
        <v>2021</v>
      </c>
      <c r="M815" s="1">
        <v>13</v>
      </c>
      <c r="N815" s="10">
        <v>1</v>
      </c>
    </row>
    <row r="816" spans="1:14" x14ac:dyDescent="0.25">
      <c r="A816" s="7">
        <v>44280</v>
      </c>
      <c r="B816" s="1" t="s">
        <v>53</v>
      </c>
      <c r="C816" s="1" t="s">
        <v>14</v>
      </c>
      <c r="D816" s="1" t="s">
        <v>17</v>
      </c>
      <c r="E816" s="1" t="s">
        <v>87</v>
      </c>
      <c r="F816" s="1" t="s">
        <v>67</v>
      </c>
      <c r="G816" s="8">
        <v>477902</v>
      </c>
      <c r="H816" s="8">
        <v>172044.72</v>
      </c>
      <c r="I816" s="9">
        <v>0.36</v>
      </c>
      <c r="J816" s="1" t="s">
        <v>122</v>
      </c>
      <c r="K816" s="1">
        <v>3</v>
      </c>
      <c r="L816" s="1">
        <v>2021</v>
      </c>
      <c r="M816" s="1">
        <v>13</v>
      </c>
      <c r="N816" s="10">
        <v>1</v>
      </c>
    </row>
    <row r="817" spans="1:14" x14ac:dyDescent="0.25">
      <c r="A817" s="7">
        <v>44281</v>
      </c>
      <c r="B817" s="1" t="s">
        <v>28</v>
      </c>
      <c r="C817" s="1" t="s">
        <v>8</v>
      </c>
      <c r="D817" s="1" t="s">
        <v>7</v>
      </c>
      <c r="E817" s="1" t="s">
        <v>9</v>
      </c>
      <c r="F817" s="1" t="s">
        <v>66</v>
      </c>
      <c r="G817" s="8">
        <v>547859</v>
      </c>
      <c r="H817" s="8">
        <v>350629.76</v>
      </c>
      <c r="I817" s="9">
        <v>0.64</v>
      </c>
      <c r="J817" s="1" t="s">
        <v>122</v>
      </c>
      <c r="K817" s="1">
        <v>3</v>
      </c>
      <c r="L817" s="1">
        <v>2021</v>
      </c>
      <c r="M817" s="1">
        <v>13</v>
      </c>
      <c r="N817" s="10">
        <v>1</v>
      </c>
    </row>
    <row r="818" spans="1:14" x14ac:dyDescent="0.25">
      <c r="A818" s="7">
        <v>44282</v>
      </c>
      <c r="B818" s="1" t="s">
        <v>26</v>
      </c>
      <c r="C818" s="1" t="s">
        <v>8</v>
      </c>
      <c r="D818" s="1" t="s">
        <v>11</v>
      </c>
      <c r="E818" s="1" t="s">
        <v>9</v>
      </c>
      <c r="F818" s="1" t="s">
        <v>75</v>
      </c>
      <c r="G818" s="8">
        <v>1769459</v>
      </c>
      <c r="H818" s="8">
        <v>566226.88</v>
      </c>
      <c r="I818" s="9">
        <v>0.32</v>
      </c>
      <c r="J818" s="1" t="s">
        <v>122</v>
      </c>
      <c r="K818" s="1">
        <v>3</v>
      </c>
      <c r="L818" s="1">
        <v>2021</v>
      </c>
      <c r="M818" s="1">
        <v>13</v>
      </c>
      <c r="N818" s="10">
        <v>1</v>
      </c>
    </row>
    <row r="819" spans="1:14" x14ac:dyDescent="0.25">
      <c r="A819" s="7">
        <v>44283</v>
      </c>
      <c r="B819" s="1" t="s">
        <v>33</v>
      </c>
      <c r="C819" s="1" t="s">
        <v>8</v>
      </c>
      <c r="D819" s="1" t="s">
        <v>7</v>
      </c>
      <c r="E819" s="1" t="s">
        <v>87</v>
      </c>
      <c r="F819" s="1" t="s">
        <v>80</v>
      </c>
      <c r="G819" s="8">
        <v>1123682</v>
      </c>
      <c r="H819" s="8">
        <v>674209.2</v>
      </c>
      <c r="I819" s="9">
        <v>0.6</v>
      </c>
      <c r="J819" s="1" t="s">
        <v>122</v>
      </c>
      <c r="K819" s="1">
        <v>3</v>
      </c>
      <c r="L819" s="1">
        <v>2021</v>
      </c>
      <c r="M819" s="1">
        <v>13</v>
      </c>
      <c r="N819" s="10">
        <v>1</v>
      </c>
    </row>
    <row r="820" spans="1:14" x14ac:dyDescent="0.25">
      <c r="A820" s="7">
        <v>44284</v>
      </c>
      <c r="B820" s="1" t="s">
        <v>62</v>
      </c>
      <c r="C820" s="1" t="s">
        <v>8</v>
      </c>
      <c r="D820" s="1" t="s">
        <v>7</v>
      </c>
      <c r="E820" s="1" t="s">
        <v>9</v>
      </c>
      <c r="F820" s="1" t="s">
        <v>78</v>
      </c>
      <c r="G820" s="8">
        <v>890951</v>
      </c>
      <c r="H820" s="8">
        <v>356380.4</v>
      </c>
      <c r="I820" s="9">
        <v>0.4</v>
      </c>
      <c r="J820" s="1" t="s">
        <v>122</v>
      </c>
      <c r="K820" s="1">
        <v>3</v>
      </c>
      <c r="L820" s="1">
        <v>2021</v>
      </c>
      <c r="M820" s="1">
        <v>14</v>
      </c>
      <c r="N820" s="10">
        <v>1</v>
      </c>
    </row>
    <row r="821" spans="1:14" x14ac:dyDescent="0.25">
      <c r="A821" s="7">
        <v>44285</v>
      </c>
      <c r="B821" s="1" t="s">
        <v>61</v>
      </c>
      <c r="C821" s="1" t="s">
        <v>8</v>
      </c>
      <c r="D821" s="1" t="s">
        <v>17</v>
      </c>
      <c r="E821" s="1" t="s">
        <v>87</v>
      </c>
      <c r="F821" s="1" t="s">
        <v>77</v>
      </c>
      <c r="G821" s="8">
        <v>759823</v>
      </c>
      <c r="H821" s="8">
        <v>151964.6</v>
      </c>
      <c r="I821" s="9">
        <v>0.2</v>
      </c>
      <c r="J821" s="1" t="s">
        <v>122</v>
      </c>
      <c r="K821" s="1">
        <v>3</v>
      </c>
      <c r="L821" s="1">
        <v>2021</v>
      </c>
      <c r="M821" s="1">
        <v>14</v>
      </c>
      <c r="N821" s="10">
        <v>1</v>
      </c>
    </row>
    <row r="822" spans="1:14" x14ac:dyDescent="0.25">
      <c r="A822" s="7">
        <v>44286</v>
      </c>
      <c r="B822" s="1" t="s">
        <v>39</v>
      </c>
      <c r="C822" s="1" t="s">
        <v>8</v>
      </c>
      <c r="D822" s="1" t="s">
        <v>7</v>
      </c>
      <c r="E822" s="1" t="s">
        <v>87</v>
      </c>
      <c r="F822" s="1" t="s">
        <v>81</v>
      </c>
      <c r="G822" s="8">
        <v>1191447</v>
      </c>
      <c r="H822" s="8">
        <v>762526.08</v>
      </c>
      <c r="I822" s="9">
        <v>0.64</v>
      </c>
      <c r="J822" s="1" t="s">
        <v>122</v>
      </c>
      <c r="K822" s="1">
        <v>3</v>
      </c>
      <c r="L822" s="1">
        <v>2021</v>
      </c>
      <c r="M822" s="1">
        <v>14</v>
      </c>
      <c r="N822" s="10">
        <v>1</v>
      </c>
    </row>
    <row r="823" spans="1:14" x14ac:dyDescent="0.25">
      <c r="A823" s="7">
        <v>44287</v>
      </c>
      <c r="B823" s="1" t="s">
        <v>47</v>
      </c>
      <c r="C823" s="1" t="s">
        <v>14</v>
      </c>
      <c r="D823" s="1" t="s">
        <v>7</v>
      </c>
      <c r="E823" s="1" t="s">
        <v>87</v>
      </c>
      <c r="F823" s="1" t="s">
        <v>81</v>
      </c>
      <c r="G823" s="8">
        <v>411507</v>
      </c>
      <c r="H823" s="8">
        <v>255134.34</v>
      </c>
      <c r="I823" s="9">
        <v>0.62</v>
      </c>
      <c r="J823" s="1" t="s">
        <v>123</v>
      </c>
      <c r="K823" s="1">
        <v>4</v>
      </c>
      <c r="L823" s="1">
        <v>2021</v>
      </c>
      <c r="M823" s="1">
        <v>14</v>
      </c>
      <c r="N823" s="10">
        <v>2</v>
      </c>
    </row>
    <row r="824" spans="1:14" x14ac:dyDescent="0.25">
      <c r="A824" s="7">
        <v>44288</v>
      </c>
      <c r="B824" s="1" t="s">
        <v>40</v>
      </c>
      <c r="C824" s="1" t="s">
        <v>8</v>
      </c>
      <c r="D824" s="1" t="s">
        <v>17</v>
      </c>
      <c r="E824" s="1" t="s">
        <v>87</v>
      </c>
      <c r="F824" s="1" t="s">
        <v>82</v>
      </c>
      <c r="G824" s="8">
        <v>1312981</v>
      </c>
      <c r="H824" s="8">
        <v>512062.59</v>
      </c>
      <c r="I824" s="9">
        <v>0.39</v>
      </c>
      <c r="J824" s="1" t="s">
        <v>123</v>
      </c>
      <c r="K824" s="1">
        <v>4</v>
      </c>
      <c r="L824" s="1">
        <v>2021</v>
      </c>
      <c r="M824" s="1">
        <v>14</v>
      </c>
      <c r="N824" s="10">
        <v>2</v>
      </c>
    </row>
    <row r="825" spans="1:14" x14ac:dyDescent="0.25">
      <c r="A825" s="7">
        <v>44289</v>
      </c>
      <c r="B825" s="1" t="s">
        <v>48</v>
      </c>
      <c r="C825" s="1" t="s">
        <v>8</v>
      </c>
      <c r="D825" s="1" t="s">
        <v>7</v>
      </c>
      <c r="E825" s="1" t="s">
        <v>88</v>
      </c>
      <c r="F825" s="1" t="s">
        <v>65</v>
      </c>
      <c r="G825" s="8">
        <v>833342</v>
      </c>
      <c r="H825" s="8">
        <v>333336.80000000005</v>
      </c>
      <c r="I825" s="9">
        <v>0.4</v>
      </c>
      <c r="J825" s="1" t="s">
        <v>123</v>
      </c>
      <c r="K825" s="1">
        <v>4</v>
      </c>
      <c r="L825" s="1">
        <v>2021</v>
      </c>
      <c r="M825" s="1">
        <v>14</v>
      </c>
      <c r="N825" s="10">
        <v>2</v>
      </c>
    </row>
    <row r="826" spans="1:14" x14ac:dyDescent="0.25">
      <c r="A826" s="7">
        <v>44290</v>
      </c>
      <c r="B826" s="1" t="s">
        <v>37</v>
      </c>
      <c r="C826" s="1" t="s">
        <v>18</v>
      </c>
      <c r="D826" s="1" t="s">
        <v>7</v>
      </c>
      <c r="E826" s="1" t="s">
        <v>9</v>
      </c>
      <c r="F826" s="1" t="s">
        <v>79</v>
      </c>
      <c r="G826" s="8">
        <v>248463</v>
      </c>
      <c r="H826" s="8">
        <v>91931.31</v>
      </c>
      <c r="I826" s="9">
        <v>0.37</v>
      </c>
      <c r="J826" s="1" t="s">
        <v>123</v>
      </c>
      <c r="K826" s="1">
        <v>4</v>
      </c>
      <c r="L826" s="1">
        <v>2021</v>
      </c>
      <c r="M826" s="1">
        <v>14</v>
      </c>
      <c r="N826" s="10">
        <v>2</v>
      </c>
    </row>
    <row r="827" spans="1:14" x14ac:dyDescent="0.25">
      <c r="A827" s="7">
        <v>44291</v>
      </c>
      <c r="B827" s="1" t="s">
        <v>49</v>
      </c>
      <c r="C827" s="1" t="s">
        <v>8</v>
      </c>
      <c r="D827" s="1" t="s">
        <v>7</v>
      </c>
      <c r="E827" s="1" t="s">
        <v>87</v>
      </c>
      <c r="F827" s="1" t="s">
        <v>66</v>
      </c>
      <c r="G827" s="8">
        <v>1347436</v>
      </c>
      <c r="H827" s="8">
        <v>781512.87999999989</v>
      </c>
      <c r="I827" s="9">
        <v>0.57999999999999996</v>
      </c>
      <c r="J827" s="1" t="s">
        <v>123</v>
      </c>
      <c r="K827" s="1">
        <v>4</v>
      </c>
      <c r="L827" s="1">
        <v>2021</v>
      </c>
      <c r="M827" s="1">
        <v>15</v>
      </c>
      <c r="N827" s="10">
        <v>2</v>
      </c>
    </row>
    <row r="828" spans="1:14" x14ac:dyDescent="0.25">
      <c r="A828" s="7">
        <v>44292</v>
      </c>
      <c r="B828" s="1" t="s">
        <v>45</v>
      </c>
      <c r="C828" s="1" t="s">
        <v>18</v>
      </c>
      <c r="D828" s="1" t="s">
        <v>7</v>
      </c>
      <c r="E828" s="1" t="s">
        <v>87</v>
      </c>
      <c r="F828" s="1" t="s">
        <v>79</v>
      </c>
      <c r="G828" s="8">
        <v>205059</v>
      </c>
      <c r="H828" s="8">
        <v>102529.5</v>
      </c>
      <c r="I828" s="9">
        <v>0.5</v>
      </c>
      <c r="J828" s="1" t="s">
        <v>123</v>
      </c>
      <c r="K828" s="1">
        <v>4</v>
      </c>
      <c r="L828" s="1">
        <v>2021</v>
      </c>
      <c r="M828" s="1">
        <v>15</v>
      </c>
      <c r="N828" s="10">
        <v>2</v>
      </c>
    </row>
    <row r="829" spans="1:14" x14ac:dyDescent="0.25">
      <c r="A829" s="7">
        <v>44293</v>
      </c>
      <c r="B829" s="1" t="s">
        <v>16</v>
      </c>
      <c r="C829" s="1" t="s">
        <v>18</v>
      </c>
      <c r="D829" s="1" t="s">
        <v>7</v>
      </c>
      <c r="E829" s="1" t="s">
        <v>87</v>
      </c>
      <c r="F829" s="1" t="s">
        <v>75</v>
      </c>
      <c r="G829" s="8">
        <v>169827</v>
      </c>
      <c r="H829" s="8">
        <v>84913.5</v>
      </c>
      <c r="I829" s="9">
        <v>0.5</v>
      </c>
      <c r="J829" s="1" t="s">
        <v>123</v>
      </c>
      <c r="K829" s="1">
        <v>4</v>
      </c>
      <c r="L829" s="1">
        <v>2021</v>
      </c>
      <c r="M829" s="1">
        <v>15</v>
      </c>
      <c r="N829" s="10">
        <v>2</v>
      </c>
    </row>
    <row r="830" spans="1:14" x14ac:dyDescent="0.25">
      <c r="A830" s="7">
        <v>44294</v>
      </c>
      <c r="B830" s="1" t="s">
        <v>35</v>
      </c>
      <c r="C830" s="1" t="s">
        <v>14</v>
      </c>
      <c r="D830" s="1" t="s">
        <v>17</v>
      </c>
      <c r="E830" s="1" t="s">
        <v>87</v>
      </c>
      <c r="F830" s="1" t="s">
        <v>71</v>
      </c>
      <c r="G830" s="8">
        <v>332586</v>
      </c>
      <c r="H830" s="8">
        <v>76494.78</v>
      </c>
      <c r="I830" s="9">
        <v>0.23</v>
      </c>
      <c r="J830" s="1" t="s">
        <v>123</v>
      </c>
      <c r="K830" s="1">
        <v>4</v>
      </c>
      <c r="L830" s="1">
        <v>2021</v>
      </c>
      <c r="M830" s="1">
        <v>15</v>
      </c>
      <c r="N830" s="10">
        <v>2</v>
      </c>
    </row>
    <row r="831" spans="1:14" x14ac:dyDescent="0.25">
      <c r="A831" s="7">
        <v>44295</v>
      </c>
      <c r="B831" s="1" t="s">
        <v>62</v>
      </c>
      <c r="C831" s="1" t="s">
        <v>8</v>
      </c>
      <c r="D831" s="1" t="s">
        <v>7</v>
      </c>
      <c r="E831" s="1" t="s">
        <v>87</v>
      </c>
      <c r="F831" s="1" t="s">
        <v>78</v>
      </c>
      <c r="G831" s="8">
        <v>1374859</v>
      </c>
      <c r="H831" s="8">
        <v>591189.37</v>
      </c>
      <c r="I831" s="9">
        <v>0.43</v>
      </c>
      <c r="J831" s="1" t="s">
        <v>123</v>
      </c>
      <c r="K831" s="1">
        <v>4</v>
      </c>
      <c r="L831" s="1">
        <v>2021</v>
      </c>
      <c r="M831" s="1">
        <v>15</v>
      </c>
      <c r="N831" s="10">
        <v>2</v>
      </c>
    </row>
    <row r="832" spans="1:14" x14ac:dyDescent="0.25">
      <c r="A832" s="7">
        <v>44296</v>
      </c>
      <c r="B832" s="1" t="s">
        <v>41</v>
      </c>
      <c r="C832" s="1" t="s">
        <v>14</v>
      </c>
      <c r="D832" s="1" t="s">
        <v>11</v>
      </c>
      <c r="E832" s="1" t="s">
        <v>9</v>
      </c>
      <c r="F832" s="1" t="s">
        <v>83</v>
      </c>
      <c r="G832" s="8">
        <v>366919</v>
      </c>
      <c r="H832" s="8">
        <v>58707.040000000001</v>
      </c>
      <c r="I832" s="9">
        <v>0.16</v>
      </c>
      <c r="J832" s="1" t="s">
        <v>123</v>
      </c>
      <c r="K832" s="1">
        <v>4</v>
      </c>
      <c r="L832" s="1">
        <v>2021</v>
      </c>
      <c r="M832" s="1">
        <v>15</v>
      </c>
      <c r="N832" s="10">
        <v>2</v>
      </c>
    </row>
    <row r="833" spans="1:14" x14ac:dyDescent="0.25">
      <c r="A833" s="7">
        <v>44297</v>
      </c>
      <c r="B833" s="1" t="s">
        <v>46</v>
      </c>
      <c r="C833" s="1" t="s">
        <v>8</v>
      </c>
      <c r="D833" s="1" t="s">
        <v>17</v>
      </c>
      <c r="E833" s="1" t="s">
        <v>87</v>
      </c>
      <c r="F833" s="1" t="s">
        <v>80</v>
      </c>
      <c r="G833" s="8">
        <v>664199</v>
      </c>
      <c r="H833" s="8">
        <v>132839.80000000002</v>
      </c>
      <c r="I833" s="9">
        <v>0.2</v>
      </c>
      <c r="J833" s="1" t="s">
        <v>123</v>
      </c>
      <c r="K833" s="1">
        <v>4</v>
      </c>
      <c r="L833" s="1">
        <v>2021</v>
      </c>
      <c r="M833" s="1">
        <v>15</v>
      </c>
      <c r="N833" s="10">
        <v>2</v>
      </c>
    </row>
    <row r="834" spans="1:14" x14ac:dyDescent="0.25">
      <c r="A834" s="7">
        <v>44298</v>
      </c>
      <c r="B834" s="1" t="s">
        <v>50</v>
      </c>
      <c r="C834" s="1" t="s">
        <v>18</v>
      </c>
      <c r="D834" s="1" t="s">
        <v>7</v>
      </c>
      <c r="E834" s="1" t="s">
        <v>87</v>
      </c>
      <c r="F834" s="1" t="s">
        <v>67</v>
      </c>
      <c r="G834" s="8">
        <v>187106</v>
      </c>
      <c r="H834" s="8">
        <v>102908.3</v>
      </c>
      <c r="I834" s="9">
        <v>0.55000000000000004</v>
      </c>
      <c r="J834" s="1" t="s">
        <v>123</v>
      </c>
      <c r="K834" s="1">
        <v>4</v>
      </c>
      <c r="L834" s="1">
        <v>2021</v>
      </c>
      <c r="M834" s="1">
        <v>16</v>
      </c>
      <c r="N834" s="10">
        <v>2</v>
      </c>
    </row>
    <row r="835" spans="1:14" x14ac:dyDescent="0.25">
      <c r="A835" s="7">
        <v>44299</v>
      </c>
      <c r="B835" s="1" t="s">
        <v>45</v>
      </c>
      <c r="C835" s="1" t="s">
        <v>18</v>
      </c>
      <c r="D835" s="1" t="s">
        <v>7</v>
      </c>
      <c r="E835" s="1" t="s">
        <v>9</v>
      </c>
      <c r="F835" s="1" t="s">
        <v>79</v>
      </c>
      <c r="G835" s="8">
        <v>205585</v>
      </c>
      <c r="H835" s="8">
        <v>86345.7</v>
      </c>
      <c r="I835" s="9">
        <v>0.42</v>
      </c>
      <c r="J835" s="1" t="s">
        <v>123</v>
      </c>
      <c r="K835" s="1">
        <v>4</v>
      </c>
      <c r="L835" s="1">
        <v>2021</v>
      </c>
      <c r="M835" s="1">
        <v>16</v>
      </c>
      <c r="N835" s="10">
        <v>2</v>
      </c>
    </row>
    <row r="836" spans="1:14" x14ac:dyDescent="0.25">
      <c r="A836" s="7">
        <v>44300</v>
      </c>
      <c r="B836" s="1" t="s">
        <v>25</v>
      </c>
      <c r="C836" s="1" t="s">
        <v>8</v>
      </c>
      <c r="D836" s="1" t="s">
        <v>17</v>
      </c>
      <c r="E836" s="1" t="s">
        <v>87</v>
      </c>
      <c r="F836" s="1" t="s">
        <v>74</v>
      </c>
      <c r="G836" s="8">
        <v>1176157</v>
      </c>
      <c r="H836" s="8">
        <v>423416.51999999996</v>
      </c>
      <c r="I836" s="9">
        <v>0.36</v>
      </c>
      <c r="J836" s="1" t="s">
        <v>123</v>
      </c>
      <c r="K836" s="1">
        <v>4</v>
      </c>
      <c r="L836" s="1">
        <v>2021</v>
      </c>
      <c r="M836" s="1">
        <v>16</v>
      </c>
      <c r="N836" s="10">
        <v>2</v>
      </c>
    </row>
    <row r="837" spans="1:14" x14ac:dyDescent="0.25">
      <c r="A837" s="7">
        <v>44301</v>
      </c>
      <c r="B837" s="1" t="s">
        <v>35</v>
      </c>
      <c r="C837" s="1" t="s">
        <v>14</v>
      </c>
      <c r="D837" s="1" t="s">
        <v>7</v>
      </c>
      <c r="E837" s="1" t="s">
        <v>87</v>
      </c>
      <c r="F837" s="1" t="s">
        <v>71</v>
      </c>
      <c r="G837" s="8">
        <v>485803</v>
      </c>
      <c r="H837" s="8">
        <v>247759.53</v>
      </c>
      <c r="I837" s="9">
        <v>0.51</v>
      </c>
      <c r="J837" s="1" t="s">
        <v>123</v>
      </c>
      <c r="K837" s="1">
        <v>4</v>
      </c>
      <c r="L837" s="1">
        <v>2021</v>
      </c>
      <c r="M837" s="1">
        <v>16</v>
      </c>
      <c r="N837" s="10">
        <v>2</v>
      </c>
    </row>
    <row r="838" spans="1:14" x14ac:dyDescent="0.25">
      <c r="A838" s="7">
        <v>44302</v>
      </c>
      <c r="B838" s="1" t="s">
        <v>62</v>
      </c>
      <c r="C838" s="1" t="s">
        <v>8</v>
      </c>
      <c r="D838" s="1" t="s">
        <v>7</v>
      </c>
      <c r="E838" s="1" t="s">
        <v>87</v>
      </c>
      <c r="F838" s="1" t="s">
        <v>78</v>
      </c>
      <c r="G838" s="8">
        <v>951656</v>
      </c>
      <c r="H838" s="8">
        <v>371145.84</v>
      </c>
      <c r="I838" s="9">
        <v>0.39</v>
      </c>
      <c r="J838" s="1" t="s">
        <v>123</v>
      </c>
      <c r="K838" s="1">
        <v>4</v>
      </c>
      <c r="L838" s="1">
        <v>2021</v>
      </c>
      <c r="M838" s="1">
        <v>16</v>
      </c>
      <c r="N838" s="10">
        <v>2</v>
      </c>
    </row>
    <row r="839" spans="1:14" x14ac:dyDescent="0.25">
      <c r="A839" s="7">
        <v>44303</v>
      </c>
      <c r="B839" s="1" t="s">
        <v>51</v>
      </c>
      <c r="C839" s="1" t="s">
        <v>8</v>
      </c>
      <c r="D839" s="1" t="s">
        <v>17</v>
      </c>
      <c r="E839" s="1" t="s">
        <v>87</v>
      </c>
      <c r="F839" s="1" t="s">
        <v>65</v>
      </c>
      <c r="G839" s="8">
        <v>1222071</v>
      </c>
      <c r="H839" s="8">
        <v>415504.14</v>
      </c>
      <c r="I839" s="9">
        <v>0.34</v>
      </c>
      <c r="J839" s="1" t="s">
        <v>123</v>
      </c>
      <c r="K839" s="1">
        <v>4</v>
      </c>
      <c r="L839" s="1">
        <v>2021</v>
      </c>
      <c r="M839" s="1">
        <v>16</v>
      </c>
      <c r="N839" s="10">
        <v>2</v>
      </c>
    </row>
    <row r="840" spans="1:14" x14ac:dyDescent="0.25">
      <c r="A840" s="7">
        <v>44304</v>
      </c>
      <c r="B840" s="1" t="s">
        <v>45</v>
      </c>
      <c r="C840" s="1" t="s">
        <v>18</v>
      </c>
      <c r="D840" s="1" t="s">
        <v>7</v>
      </c>
      <c r="E840" s="1" t="s">
        <v>9</v>
      </c>
      <c r="F840" s="1" t="s">
        <v>79</v>
      </c>
      <c r="G840" s="8">
        <v>146636</v>
      </c>
      <c r="H840" s="8">
        <v>55721.68</v>
      </c>
      <c r="I840" s="9">
        <v>0.38</v>
      </c>
      <c r="J840" s="1" t="s">
        <v>123</v>
      </c>
      <c r="K840" s="1">
        <v>4</v>
      </c>
      <c r="L840" s="1">
        <v>2021</v>
      </c>
      <c r="M840" s="1">
        <v>16</v>
      </c>
      <c r="N840" s="10">
        <v>2</v>
      </c>
    </row>
    <row r="841" spans="1:14" x14ac:dyDescent="0.25">
      <c r="A841" s="7">
        <v>44305</v>
      </c>
      <c r="B841" s="1" t="s">
        <v>26</v>
      </c>
      <c r="C841" s="1" t="s">
        <v>8</v>
      </c>
      <c r="D841" s="1" t="s">
        <v>7</v>
      </c>
      <c r="E841" s="1" t="s">
        <v>87</v>
      </c>
      <c r="F841" s="1" t="s">
        <v>75</v>
      </c>
      <c r="G841" s="8">
        <v>742043</v>
      </c>
      <c r="H841" s="8">
        <v>452646.23</v>
      </c>
      <c r="I841" s="9">
        <v>0.61</v>
      </c>
      <c r="J841" s="1" t="s">
        <v>123</v>
      </c>
      <c r="K841" s="1">
        <v>4</v>
      </c>
      <c r="L841" s="1">
        <v>2021</v>
      </c>
      <c r="M841" s="1">
        <v>17</v>
      </c>
      <c r="N841" s="10">
        <v>2</v>
      </c>
    </row>
    <row r="842" spans="1:14" x14ac:dyDescent="0.25">
      <c r="A842" s="7">
        <v>44306</v>
      </c>
      <c r="B842" s="1" t="s">
        <v>19</v>
      </c>
      <c r="C842" s="1" t="s">
        <v>8</v>
      </c>
      <c r="D842" s="1" t="s">
        <v>7</v>
      </c>
      <c r="E842" s="1" t="s">
        <v>9</v>
      </c>
      <c r="F842" s="1" t="s">
        <v>76</v>
      </c>
      <c r="G842" s="8">
        <v>1555110</v>
      </c>
      <c r="H842" s="8">
        <v>1010821.5</v>
      </c>
      <c r="I842" s="9">
        <v>0.65</v>
      </c>
      <c r="J842" s="1" t="s">
        <v>123</v>
      </c>
      <c r="K842" s="1">
        <v>4</v>
      </c>
      <c r="L842" s="1">
        <v>2021</v>
      </c>
      <c r="M842" s="1">
        <v>17</v>
      </c>
      <c r="N842" s="10">
        <v>2</v>
      </c>
    </row>
    <row r="843" spans="1:14" x14ac:dyDescent="0.25">
      <c r="A843" s="7">
        <v>44307</v>
      </c>
      <c r="B843" s="1" t="s">
        <v>38</v>
      </c>
      <c r="C843" s="1" t="s">
        <v>18</v>
      </c>
      <c r="D843" s="1" t="s">
        <v>17</v>
      </c>
      <c r="E843" s="1" t="s">
        <v>87</v>
      </c>
      <c r="F843" s="1" t="s">
        <v>80</v>
      </c>
      <c r="G843" s="8">
        <v>94808</v>
      </c>
      <c r="H843" s="8">
        <v>28442.399999999998</v>
      </c>
      <c r="I843" s="9">
        <v>0.3</v>
      </c>
      <c r="J843" s="1" t="s">
        <v>123</v>
      </c>
      <c r="K843" s="1">
        <v>4</v>
      </c>
      <c r="L843" s="1">
        <v>2021</v>
      </c>
      <c r="M843" s="1">
        <v>17</v>
      </c>
      <c r="N843" s="10">
        <v>2</v>
      </c>
    </row>
    <row r="844" spans="1:14" x14ac:dyDescent="0.25">
      <c r="A844" s="7">
        <v>44308</v>
      </c>
      <c r="B844" s="1" t="s">
        <v>59</v>
      </c>
      <c r="C844" s="1" t="s">
        <v>18</v>
      </c>
      <c r="D844" s="1" t="s">
        <v>7</v>
      </c>
      <c r="E844" s="1" t="s">
        <v>87</v>
      </c>
      <c r="F844" s="1" t="s">
        <v>75</v>
      </c>
      <c r="G844" s="8">
        <v>128072</v>
      </c>
      <c r="H844" s="8">
        <v>61474.559999999998</v>
      </c>
      <c r="I844" s="9">
        <v>0.48</v>
      </c>
      <c r="J844" s="1" t="s">
        <v>123</v>
      </c>
      <c r="K844" s="1">
        <v>4</v>
      </c>
      <c r="L844" s="1">
        <v>2021</v>
      </c>
      <c r="M844" s="1">
        <v>17</v>
      </c>
      <c r="N844" s="10">
        <v>2</v>
      </c>
    </row>
    <row r="845" spans="1:14" x14ac:dyDescent="0.25">
      <c r="A845" s="7">
        <v>44309</v>
      </c>
      <c r="B845" s="1" t="s">
        <v>20</v>
      </c>
      <c r="C845" s="1" t="s">
        <v>8</v>
      </c>
      <c r="D845" s="1" t="s">
        <v>7</v>
      </c>
      <c r="E845" s="1" t="s">
        <v>9</v>
      </c>
      <c r="F845" s="1" t="s">
        <v>72</v>
      </c>
      <c r="G845" s="8">
        <v>1414321</v>
      </c>
      <c r="H845" s="8">
        <v>862735.80999999994</v>
      </c>
      <c r="I845" s="9">
        <v>0.61</v>
      </c>
      <c r="J845" s="1" t="s">
        <v>123</v>
      </c>
      <c r="K845" s="1">
        <v>4</v>
      </c>
      <c r="L845" s="1">
        <v>2021</v>
      </c>
      <c r="M845" s="1">
        <v>17</v>
      </c>
      <c r="N845" s="10">
        <v>2</v>
      </c>
    </row>
    <row r="846" spans="1:14" x14ac:dyDescent="0.25">
      <c r="A846" s="7">
        <v>44310</v>
      </c>
      <c r="B846" s="1" t="s">
        <v>23</v>
      </c>
      <c r="C846" s="1" t="s">
        <v>8</v>
      </c>
      <c r="D846" s="1" t="s">
        <v>7</v>
      </c>
      <c r="E846" s="1" t="s">
        <v>88</v>
      </c>
      <c r="F846" s="1" t="s">
        <v>75</v>
      </c>
      <c r="G846" s="8">
        <v>1347371</v>
      </c>
      <c r="H846" s="8">
        <v>538948.4</v>
      </c>
      <c r="I846" s="9">
        <v>0.4</v>
      </c>
      <c r="J846" s="1" t="s">
        <v>123</v>
      </c>
      <c r="K846" s="1">
        <v>4</v>
      </c>
      <c r="L846" s="1">
        <v>2021</v>
      </c>
      <c r="M846" s="1">
        <v>17</v>
      </c>
      <c r="N846" s="10">
        <v>2</v>
      </c>
    </row>
    <row r="847" spans="1:14" x14ac:dyDescent="0.25">
      <c r="A847" s="7">
        <v>44311</v>
      </c>
      <c r="B847" s="1" t="s">
        <v>20</v>
      </c>
      <c r="C847" s="1" t="s">
        <v>8</v>
      </c>
      <c r="D847" s="1" t="s">
        <v>17</v>
      </c>
      <c r="E847" s="1" t="s">
        <v>9</v>
      </c>
      <c r="F847" s="1" t="s">
        <v>72</v>
      </c>
      <c r="G847" s="8">
        <v>719254</v>
      </c>
      <c r="H847" s="8">
        <v>201391.12000000002</v>
      </c>
      <c r="I847" s="9">
        <v>0.28000000000000003</v>
      </c>
      <c r="J847" s="1" t="s">
        <v>123</v>
      </c>
      <c r="K847" s="1">
        <v>4</v>
      </c>
      <c r="L847" s="1">
        <v>2021</v>
      </c>
      <c r="M847" s="1">
        <v>17</v>
      </c>
      <c r="N847" s="10">
        <v>2</v>
      </c>
    </row>
    <row r="848" spans="1:14" x14ac:dyDescent="0.25">
      <c r="A848" s="7">
        <v>44312</v>
      </c>
      <c r="B848" s="1" t="s">
        <v>45</v>
      </c>
      <c r="C848" s="1" t="s">
        <v>18</v>
      </c>
      <c r="D848" s="1" t="s">
        <v>17</v>
      </c>
      <c r="E848" s="1" t="s">
        <v>87</v>
      </c>
      <c r="F848" s="1" t="s">
        <v>79</v>
      </c>
      <c r="G848" s="8">
        <v>108977</v>
      </c>
      <c r="H848" s="8">
        <v>25064.710000000003</v>
      </c>
      <c r="I848" s="9">
        <v>0.23</v>
      </c>
      <c r="J848" s="1" t="s">
        <v>123</v>
      </c>
      <c r="K848" s="1">
        <v>4</v>
      </c>
      <c r="L848" s="1">
        <v>2021</v>
      </c>
      <c r="M848" s="1">
        <v>18</v>
      </c>
      <c r="N848" s="10">
        <v>2</v>
      </c>
    </row>
    <row r="849" spans="1:14" x14ac:dyDescent="0.25">
      <c r="A849" s="7">
        <v>44313</v>
      </c>
      <c r="B849" s="1" t="s">
        <v>13</v>
      </c>
      <c r="C849" s="1" t="s">
        <v>14</v>
      </c>
      <c r="D849" s="1" t="s">
        <v>7</v>
      </c>
      <c r="E849" s="1" t="s">
        <v>9</v>
      </c>
      <c r="F849" s="1" t="s">
        <v>73</v>
      </c>
      <c r="G849" s="8">
        <v>393692</v>
      </c>
      <c r="H849" s="8">
        <v>157476.80000000002</v>
      </c>
      <c r="I849" s="9">
        <v>0.4</v>
      </c>
      <c r="J849" s="1" t="s">
        <v>123</v>
      </c>
      <c r="K849" s="1">
        <v>4</v>
      </c>
      <c r="L849" s="1">
        <v>2021</v>
      </c>
      <c r="M849" s="1">
        <v>18</v>
      </c>
      <c r="N849" s="10">
        <v>2</v>
      </c>
    </row>
    <row r="850" spans="1:14" x14ac:dyDescent="0.25">
      <c r="A850" s="7">
        <v>44314</v>
      </c>
      <c r="B850" s="1" t="s">
        <v>43</v>
      </c>
      <c r="C850" s="1" t="s">
        <v>8</v>
      </c>
      <c r="D850" s="1" t="s">
        <v>17</v>
      </c>
      <c r="E850" s="1" t="s">
        <v>87</v>
      </c>
      <c r="F850" s="1" t="s">
        <v>79</v>
      </c>
      <c r="G850" s="8">
        <v>563570</v>
      </c>
      <c r="H850" s="8">
        <v>152163.90000000002</v>
      </c>
      <c r="I850" s="9">
        <v>0.27</v>
      </c>
      <c r="J850" s="1" t="s">
        <v>123</v>
      </c>
      <c r="K850" s="1">
        <v>4</v>
      </c>
      <c r="L850" s="1">
        <v>2021</v>
      </c>
      <c r="M850" s="1">
        <v>18</v>
      </c>
      <c r="N850" s="10">
        <v>2</v>
      </c>
    </row>
    <row r="851" spans="1:14" x14ac:dyDescent="0.25">
      <c r="A851" s="7">
        <v>44315</v>
      </c>
      <c r="B851" s="1" t="s">
        <v>33</v>
      </c>
      <c r="C851" s="1" t="s">
        <v>8</v>
      </c>
      <c r="D851" s="1" t="s">
        <v>7</v>
      </c>
      <c r="E851" s="1" t="s">
        <v>87</v>
      </c>
      <c r="F851" s="1" t="s">
        <v>80</v>
      </c>
      <c r="G851" s="8">
        <v>641190</v>
      </c>
      <c r="H851" s="8">
        <v>262887.89999999997</v>
      </c>
      <c r="I851" s="9">
        <v>0.41</v>
      </c>
      <c r="J851" s="1" t="s">
        <v>123</v>
      </c>
      <c r="K851" s="1">
        <v>4</v>
      </c>
      <c r="L851" s="1">
        <v>2021</v>
      </c>
      <c r="M851" s="1">
        <v>18</v>
      </c>
      <c r="N851" s="10">
        <v>2</v>
      </c>
    </row>
    <row r="852" spans="1:14" x14ac:dyDescent="0.25">
      <c r="A852" s="7">
        <v>44316</v>
      </c>
      <c r="B852" s="1" t="s">
        <v>56</v>
      </c>
      <c r="C852" s="1" t="s">
        <v>18</v>
      </c>
      <c r="D852" s="1" t="s">
        <v>11</v>
      </c>
      <c r="E852" s="1" t="s">
        <v>87</v>
      </c>
      <c r="F852" s="1" t="s">
        <v>70</v>
      </c>
      <c r="G852" s="8">
        <v>120730</v>
      </c>
      <c r="H852" s="8">
        <v>36219</v>
      </c>
      <c r="I852" s="9">
        <v>0.3</v>
      </c>
      <c r="J852" s="1" t="s">
        <v>123</v>
      </c>
      <c r="K852" s="1">
        <v>4</v>
      </c>
      <c r="L852" s="1">
        <v>2021</v>
      </c>
      <c r="M852" s="1">
        <v>18</v>
      </c>
      <c r="N852" s="10">
        <v>2</v>
      </c>
    </row>
    <row r="853" spans="1:14" x14ac:dyDescent="0.25">
      <c r="A853" s="7">
        <v>44317</v>
      </c>
      <c r="B853" s="1" t="s">
        <v>27</v>
      </c>
      <c r="C853" s="1" t="s">
        <v>8</v>
      </c>
      <c r="D853" s="1" t="s">
        <v>17</v>
      </c>
      <c r="E853" s="1" t="s">
        <v>87</v>
      </c>
      <c r="F853" s="1" t="s">
        <v>76</v>
      </c>
      <c r="G853" s="8">
        <v>1456278</v>
      </c>
      <c r="H853" s="8">
        <v>422320.62</v>
      </c>
      <c r="I853" s="9">
        <v>0.28999999999999998</v>
      </c>
      <c r="J853" s="1" t="s">
        <v>124</v>
      </c>
      <c r="K853" s="1">
        <v>5</v>
      </c>
      <c r="L853" s="1">
        <v>2021</v>
      </c>
      <c r="M853" s="1">
        <v>18</v>
      </c>
      <c r="N853" s="10">
        <v>2</v>
      </c>
    </row>
    <row r="854" spans="1:14" x14ac:dyDescent="0.25">
      <c r="A854" s="7">
        <v>44318</v>
      </c>
      <c r="B854" s="1" t="s">
        <v>37</v>
      </c>
      <c r="C854" s="1" t="s">
        <v>18</v>
      </c>
      <c r="D854" s="1" t="s">
        <v>17</v>
      </c>
      <c r="E854" s="1" t="s">
        <v>88</v>
      </c>
      <c r="F854" s="1" t="s">
        <v>79</v>
      </c>
      <c r="G854" s="8">
        <v>193048</v>
      </c>
      <c r="H854" s="8">
        <v>38609.599999999999</v>
      </c>
      <c r="I854" s="9">
        <v>0.2</v>
      </c>
      <c r="J854" s="1" t="s">
        <v>124</v>
      </c>
      <c r="K854" s="1">
        <v>5</v>
      </c>
      <c r="L854" s="1">
        <v>2021</v>
      </c>
      <c r="M854" s="1">
        <v>18</v>
      </c>
      <c r="N854" s="10">
        <v>2</v>
      </c>
    </row>
    <row r="855" spans="1:14" x14ac:dyDescent="0.25">
      <c r="A855" s="7">
        <v>44319</v>
      </c>
      <c r="B855" s="1" t="s">
        <v>22</v>
      </c>
      <c r="C855" s="1" t="s">
        <v>8</v>
      </c>
      <c r="D855" s="1" t="s">
        <v>7</v>
      </c>
      <c r="E855" s="1" t="s">
        <v>87</v>
      </c>
      <c r="F855" s="1" t="s">
        <v>74</v>
      </c>
      <c r="G855" s="8">
        <v>1032863</v>
      </c>
      <c r="H855" s="8">
        <v>537088.76</v>
      </c>
      <c r="I855" s="9">
        <v>0.52</v>
      </c>
      <c r="J855" s="1" t="s">
        <v>124</v>
      </c>
      <c r="K855" s="1">
        <v>5</v>
      </c>
      <c r="L855" s="1">
        <v>2021</v>
      </c>
      <c r="M855" s="1">
        <v>19</v>
      </c>
      <c r="N855" s="10">
        <v>2</v>
      </c>
    </row>
    <row r="856" spans="1:14" x14ac:dyDescent="0.25">
      <c r="A856" s="7">
        <v>44320</v>
      </c>
      <c r="B856" s="1" t="s">
        <v>33</v>
      </c>
      <c r="C856" s="1" t="s">
        <v>8</v>
      </c>
      <c r="D856" s="1" t="s">
        <v>17</v>
      </c>
      <c r="E856" s="1" t="s">
        <v>87</v>
      </c>
      <c r="F856" s="1" t="s">
        <v>80</v>
      </c>
      <c r="G856" s="8">
        <v>1236928</v>
      </c>
      <c r="H856" s="8">
        <v>494771.20000000001</v>
      </c>
      <c r="I856" s="9">
        <v>0.4</v>
      </c>
      <c r="J856" s="1" t="s">
        <v>124</v>
      </c>
      <c r="K856" s="1">
        <v>5</v>
      </c>
      <c r="L856" s="1">
        <v>2021</v>
      </c>
      <c r="M856" s="1">
        <v>19</v>
      </c>
      <c r="N856" s="10">
        <v>2</v>
      </c>
    </row>
    <row r="857" spans="1:14" x14ac:dyDescent="0.25">
      <c r="A857" s="7">
        <v>44321</v>
      </c>
      <c r="B857" s="1" t="s">
        <v>45</v>
      </c>
      <c r="C857" s="1" t="s">
        <v>18</v>
      </c>
      <c r="D857" s="1" t="s">
        <v>7</v>
      </c>
      <c r="E857" s="1" t="s">
        <v>87</v>
      </c>
      <c r="F857" s="1" t="s">
        <v>79</v>
      </c>
      <c r="G857" s="8">
        <v>218488</v>
      </c>
      <c r="H857" s="8">
        <v>83025.440000000002</v>
      </c>
      <c r="I857" s="9">
        <v>0.38</v>
      </c>
      <c r="J857" s="1" t="s">
        <v>124</v>
      </c>
      <c r="K857" s="1">
        <v>5</v>
      </c>
      <c r="L857" s="1">
        <v>2021</v>
      </c>
      <c r="M857" s="1">
        <v>19</v>
      </c>
      <c r="N857" s="10">
        <v>2</v>
      </c>
    </row>
    <row r="858" spans="1:14" x14ac:dyDescent="0.25">
      <c r="A858" s="7">
        <v>44322</v>
      </c>
      <c r="B858" s="1" t="s">
        <v>49</v>
      </c>
      <c r="C858" s="1" t="s">
        <v>8</v>
      </c>
      <c r="D858" s="1" t="s">
        <v>7</v>
      </c>
      <c r="E858" s="1" t="s">
        <v>87</v>
      </c>
      <c r="F858" s="1" t="s">
        <v>66</v>
      </c>
      <c r="G858" s="8">
        <v>807281</v>
      </c>
      <c r="H858" s="8">
        <v>484368.6</v>
      </c>
      <c r="I858" s="9">
        <v>0.6</v>
      </c>
      <c r="J858" s="1" t="s">
        <v>124</v>
      </c>
      <c r="K858" s="1">
        <v>5</v>
      </c>
      <c r="L858" s="1">
        <v>2021</v>
      </c>
      <c r="M858" s="1">
        <v>19</v>
      </c>
      <c r="N858" s="10">
        <v>2</v>
      </c>
    </row>
    <row r="859" spans="1:14" x14ac:dyDescent="0.25">
      <c r="A859" s="7">
        <v>44323</v>
      </c>
      <c r="B859" s="1" t="s">
        <v>22</v>
      </c>
      <c r="C859" s="1" t="s">
        <v>8</v>
      </c>
      <c r="D859" s="1" t="s">
        <v>7</v>
      </c>
      <c r="E859" s="1" t="s">
        <v>87</v>
      </c>
      <c r="F859" s="1" t="s">
        <v>74</v>
      </c>
      <c r="G859" s="8">
        <v>1379408</v>
      </c>
      <c r="H859" s="8">
        <v>593145.43999999994</v>
      </c>
      <c r="I859" s="9">
        <v>0.43</v>
      </c>
      <c r="J859" s="1" t="s">
        <v>124</v>
      </c>
      <c r="K859" s="1">
        <v>5</v>
      </c>
      <c r="L859" s="1">
        <v>2021</v>
      </c>
      <c r="M859" s="1">
        <v>19</v>
      </c>
      <c r="N859" s="10">
        <v>2</v>
      </c>
    </row>
    <row r="860" spans="1:14" x14ac:dyDescent="0.25">
      <c r="A860" s="7">
        <v>44324</v>
      </c>
      <c r="B860" s="1" t="s">
        <v>44</v>
      </c>
      <c r="C860" s="1" t="s">
        <v>8</v>
      </c>
      <c r="D860" s="1" t="s">
        <v>17</v>
      </c>
      <c r="E860" s="1" t="s">
        <v>87</v>
      </c>
      <c r="F860" s="1" t="s">
        <v>78</v>
      </c>
      <c r="G860" s="8">
        <v>898412</v>
      </c>
      <c r="H860" s="8">
        <v>224603</v>
      </c>
      <c r="I860" s="9">
        <v>0.25</v>
      </c>
      <c r="J860" s="1" t="s">
        <v>124</v>
      </c>
      <c r="K860" s="1">
        <v>5</v>
      </c>
      <c r="L860" s="1">
        <v>2021</v>
      </c>
      <c r="M860" s="1">
        <v>19</v>
      </c>
      <c r="N860" s="10">
        <v>2</v>
      </c>
    </row>
    <row r="861" spans="1:14" x14ac:dyDescent="0.25">
      <c r="A861" s="7">
        <v>44325</v>
      </c>
      <c r="B861" s="1" t="s">
        <v>36</v>
      </c>
      <c r="C861" s="1" t="s">
        <v>14</v>
      </c>
      <c r="D861" s="1" t="s">
        <v>7</v>
      </c>
      <c r="E861" s="1" t="s">
        <v>87</v>
      </c>
      <c r="F861" s="1" t="s">
        <v>78</v>
      </c>
      <c r="G861" s="8">
        <v>311080</v>
      </c>
      <c r="H861" s="8">
        <v>164872.4</v>
      </c>
      <c r="I861" s="9">
        <v>0.53</v>
      </c>
      <c r="J861" s="1" t="s">
        <v>124</v>
      </c>
      <c r="K861" s="1">
        <v>5</v>
      </c>
      <c r="L861" s="1">
        <v>2021</v>
      </c>
      <c r="M861" s="1">
        <v>19</v>
      </c>
      <c r="N861" s="10">
        <v>2</v>
      </c>
    </row>
    <row r="862" spans="1:14" x14ac:dyDescent="0.25">
      <c r="A862" s="7">
        <v>44326</v>
      </c>
      <c r="B862" s="1" t="s">
        <v>19</v>
      </c>
      <c r="C862" s="1" t="s">
        <v>8</v>
      </c>
      <c r="D862" s="1" t="s">
        <v>7</v>
      </c>
      <c r="E862" s="1" t="s">
        <v>87</v>
      </c>
      <c r="F862" s="1" t="s">
        <v>76</v>
      </c>
      <c r="G862" s="8">
        <v>1750577</v>
      </c>
      <c r="H862" s="8">
        <v>945311.58000000007</v>
      </c>
      <c r="I862" s="9">
        <v>0.54</v>
      </c>
      <c r="J862" s="1" t="s">
        <v>124</v>
      </c>
      <c r="K862" s="1">
        <v>5</v>
      </c>
      <c r="L862" s="1">
        <v>2021</v>
      </c>
      <c r="M862" s="1">
        <v>20</v>
      </c>
      <c r="N862" s="10">
        <v>2</v>
      </c>
    </row>
    <row r="863" spans="1:14" x14ac:dyDescent="0.25">
      <c r="A863" s="7">
        <v>44327</v>
      </c>
      <c r="B863" s="1" t="s">
        <v>36</v>
      </c>
      <c r="C863" s="1" t="s">
        <v>14</v>
      </c>
      <c r="D863" s="1" t="s">
        <v>7</v>
      </c>
      <c r="E863" s="1" t="s">
        <v>87</v>
      </c>
      <c r="F863" s="1" t="s">
        <v>78</v>
      </c>
      <c r="G863" s="8">
        <v>349478</v>
      </c>
      <c r="H863" s="8">
        <v>216676.36</v>
      </c>
      <c r="I863" s="9">
        <v>0.62</v>
      </c>
      <c r="J863" s="1" t="s">
        <v>124</v>
      </c>
      <c r="K863" s="1">
        <v>5</v>
      </c>
      <c r="L863" s="1">
        <v>2021</v>
      </c>
      <c r="M863" s="1">
        <v>20</v>
      </c>
      <c r="N863" s="10">
        <v>2</v>
      </c>
    </row>
    <row r="864" spans="1:14" x14ac:dyDescent="0.25">
      <c r="A864" s="7">
        <v>44328</v>
      </c>
      <c r="B864" s="1" t="s">
        <v>43</v>
      </c>
      <c r="C864" s="1" t="s">
        <v>8</v>
      </c>
      <c r="D864" s="1" t="s">
        <v>11</v>
      </c>
      <c r="E864" s="1" t="s">
        <v>9</v>
      </c>
      <c r="F864" s="1" t="s">
        <v>79</v>
      </c>
      <c r="G864" s="8">
        <v>1434101</v>
      </c>
      <c r="H864" s="8">
        <v>415889.29</v>
      </c>
      <c r="I864" s="9">
        <v>0.28999999999999998</v>
      </c>
      <c r="J864" s="1" t="s">
        <v>124</v>
      </c>
      <c r="K864" s="1">
        <v>5</v>
      </c>
      <c r="L864" s="1">
        <v>2021</v>
      </c>
      <c r="M864" s="1">
        <v>20</v>
      </c>
      <c r="N864" s="10">
        <v>2</v>
      </c>
    </row>
    <row r="865" spans="1:14" x14ac:dyDescent="0.25">
      <c r="A865" s="7">
        <v>44329</v>
      </c>
      <c r="B865" s="1" t="s">
        <v>61</v>
      </c>
      <c r="C865" s="1" t="s">
        <v>8</v>
      </c>
      <c r="D865" s="1" t="s">
        <v>7</v>
      </c>
      <c r="E865" s="1" t="s">
        <v>87</v>
      </c>
      <c r="F865" s="1" t="s">
        <v>77</v>
      </c>
      <c r="G865" s="8">
        <v>602031</v>
      </c>
      <c r="H865" s="8">
        <v>276934.26</v>
      </c>
      <c r="I865" s="9">
        <v>0.46</v>
      </c>
      <c r="J865" s="1" t="s">
        <v>124</v>
      </c>
      <c r="K865" s="1">
        <v>5</v>
      </c>
      <c r="L865" s="1">
        <v>2021</v>
      </c>
      <c r="M865" s="1">
        <v>20</v>
      </c>
      <c r="N865" s="10">
        <v>2</v>
      </c>
    </row>
    <row r="866" spans="1:14" x14ac:dyDescent="0.25">
      <c r="A866" s="7">
        <v>44330</v>
      </c>
      <c r="B866" s="1" t="s">
        <v>43</v>
      </c>
      <c r="C866" s="1" t="s">
        <v>8</v>
      </c>
      <c r="D866" s="1" t="s">
        <v>17</v>
      </c>
      <c r="E866" s="1" t="s">
        <v>87</v>
      </c>
      <c r="F866" s="1" t="s">
        <v>79</v>
      </c>
      <c r="G866" s="8">
        <v>776737</v>
      </c>
      <c r="H866" s="8">
        <v>287392.69</v>
      </c>
      <c r="I866" s="9">
        <v>0.37</v>
      </c>
      <c r="J866" s="1" t="s">
        <v>124</v>
      </c>
      <c r="K866" s="1">
        <v>5</v>
      </c>
      <c r="L866" s="1">
        <v>2021</v>
      </c>
      <c r="M866" s="1">
        <v>20</v>
      </c>
      <c r="N866" s="10">
        <v>2</v>
      </c>
    </row>
    <row r="867" spans="1:14" x14ac:dyDescent="0.25">
      <c r="A867" s="7">
        <v>44331</v>
      </c>
      <c r="B867" s="1" t="s">
        <v>52</v>
      </c>
      <c r="C867" s="1" t="s">
        <v>8</v>
      </c>
      <c r="D867" s="1" t="s">
        <v>11</v>
      </c>
      <c r="E867" s="1" t="s">
        <v>87</v>
      </c>
      <c r="F867" s="1" t="s">
        <v>66</v>
      </c>
      <c r="G867" s="8">
        <v>904158</v>
      </c>
      <c r="H867" s="8">
        <v>189873.18</v>
      </c>
      <c r="I867" s="9">
        <v>0.21</v>
      </c>
      <c r="J867" s="1" t="s">
        <v>124</v>
      </c>
      <c r="K867" s="1">
        <v>5</v>
      </c>
      <c r="L867" s="1">
        <v>2021</v>
      </c>
      <c r="M867" s="1">
        <v>20</v>
      </c>
      <c r="N867" s="10">
        <v>2</v>
      </c>
    </row>
    <row r="868" spans="1:14" x14ac:dyDescent="0.25">
      <c r="A868" s="7">
        <v>44332</v>
      </c>
      <c r="B868" s="1" t="s">
        <v>36</v>
      </c>
      <c r="C868" s="1" t="s">
        <v>14</v>
      </c>
      <c r="D868" s="1" t="s">
        <v>7</v>
      </c>
      <c r="E868" s="1" t="s">
        <v>87</v>
      </c>
      <c r="F868" s="1" t="s">
        <v>78</v>
      </c>
      <c r="G868" s="8">
        <v>435019</v>
      </c>
      <c r="H868" s="8">
        <v>282762.35000000003</v>
      </c>
      <c r="I868" s="9">
        <v>0.65</v>
      </c>
      <c r="J868" s="1" t="s">
        <v>124</v>
      </c>
      <c r="K868" s="1">
        <v>5</v>
      </c>
      <c r="L868" s="1">
        <v>2021</v>
      </c>
      <c r="M868" s="1">
        <v>20</v>
      </c>
      <c r="N868" s="10">
        <v>2</v>
      </c>
    </row>
    <row r="869" spans="1:14" x14ac:dyDescent="0.25">
      <c r="A869" s="7">
        <v>44333</v>
      </c>
      <c r="B869" s="1" t="s">
        <v>56</v>
      </c>
      <c r="C869" s="1" t="s">
        <v>18</v>
      </c>
      <c r="D869" s="1" t="s">
        <v>7</v>
      </c>
      <c r="E869" s="1" t="s">
        <v>9</v>
      </c>
      <c r="F869" s="1" t="s">
        <v>70</v>
      </c>
      <c r="G869" s="8">
        <v>92996</v>
      </c>
      <c r="H869" s="8">
        <v>45568.04</v>
      </c>
      <c r="I869" s="9">
        <v>0.49</v>
      </c>
      <c r="J869" s="1" t="s">
        <v>124</v>
      </c>
      <c r="K869" s="1">
        <v>5</v>
      </c>
      <c r="L869" s="1">
        <v>2021</v>
      </c>
      <c r="M869" s="1">
        <v>21</v>
      </c>
      <c r="N869" s="10">
        <v>2</v>
      </c>
    </row>
    <row r="870" spans="1:14" x14ac:dyDescent="0.25">
      <c r="A870" s="7">
        <v>44334</v>
      </c>
      <c r="B870" s="1" t="s">
        <v>53</v>
      </c>
      <c r="C870" s="1" t="s">
        <v>14</v>
      </c>
      <c r="D870" s="1" t="s">
        <v>7</v>
      </c>
      <c r="E870" s="1" t="s">
        <v>9</v>
      </c>
      <c r="F870" s="1" t="s">
        <v>67</v>
      </c>
      <c r="G870" s="8">
        <v>372825</v>
      </c>
      <c r="H870" s="8">
        <v>137945.25</v>
      </c>
      <c r="I870" s="9">
        <v>0.37</v>
      </c>
      <c r="J870" s="1" t="s">
        <v>124</v>
      </c>
      <c r="K870" s="1">
        <v>5</v>
      </c>
      <c r="L870" s="1">
        <v>2021</v>
      </c>
      <c r="M870" s="1">
        <v>21</v>
      </c>
      <c r="N870" s="10">
        <v>2</v>
      </c>
    </row>
    <row r="871" spans="1:14" x14ac:dyDescent="0.25">
      <c r="A871" s="7">
        <v>44335</v>
      </c>
      <c r="B871" s="1" t="s">
        <v>34</v>
      </c>
      <c r="C871" s="1" t="s">
        <v>14</v>
      </c>
      <c r="D871" s="1" t="s">
        <v>7</v>
      </c>
      <c r="E871" s="1" t="s">
        <v>9</v>
      </c>
      <c r="F871" s="1" t="s">
        <v>65</v>
      </c>
      <c r="G871" s="8">
        <v>267393</v>
      </c>
      <c r="H871" s="8">
        <v>144392.22</v>
      </c>
      <c r="I871" s="9">
        <v>0.54</v>
      </c>
      <c r="J871" s="1" t="s">
        <v>124</v>
      </c>
      <c r="K871" s="1">
        <v>5</v>
      </c>
      <c r="L871" s="1">
        <v>2021</v>
      </c>
      <c r="M871" s="1">
        <v>21</v>
      </c>
      <c r="N871" s="10">
        <v>2</v>
      </c>
    </row>
    <row r="872" spans="1:14" x14ac:dyDescent="0.25">
      <c r="A872" s="7">
        <v>44336</v>
      </c>
      <c r="B872" s="1" t="s">
        <v>39</v>
      </c>
      <c r="C872" s="1" t="s">
        <v>8</v>
      </c>
      <c r="D872" s="1" t="s">
        <v>17</v>
      </c>
      <c r="E872" s="1" t="s">
        <v>87</v>
      </c>
      <c r="F872" s="1" t="s">
        <v>81</v>
      </c>
      <c r="G872" s="8">
        <v>521228</v>
      </c>
      <c r="H872" s="8">
        <v>109457.87999999999</v>
      </c>
      <c r="I872" s="9">
        <v>0.21</v>
      </c>
      <c r="J872" s="1" t="s">
        <v>124</v>
      </c>
      <c r="K872" s="1">
        <v>5</v>
      </c>
      <c r="L872" s="1">
        <v>2021</v>
      </c>
      <c r="M872" s="1">
        <v>21</v>
      </c>
      <c r="N872" s="10">
        <v>2</v>
      </c>
    </row>
    <row r="873" spans="1:14" x14ac:dyDescent="0.25">
      <c r="A873" s="7">
        <v>44337</v>
      </c>
      <c r="B873" s="1" t="s">
        <v>44</v>
      </c>
      <c r="C873" s="1" t="s">
        <v>8</v>
      </c>
      <c r="D873" s="1" t="s">
        <v>7</v>
      </c>
      <c r="E873" s="1" t="s">
        <v>88</v>
      </c>
      <c r="F873" s="1" t="s">
        <v>78</v>
      </c>
      <c r="G873" s="8">
        <v>663950</v>
      </c>
      <c r="H873" s="8">
        <v>331975</v>
      </c>
      <c r="I873" s="9">
        <v>0.5</v>
      </c>
      <c r="J873" s="1" t="s">
        <v>124</v>
      </c>
      <c r="K873" s="1">
        <v>5</v>
      </c>
      <c r="L873" s="1">
        <v>2021</v>
      </c>
      <c r="M873" s="1">
        <v>21</v>
      </c>
      <c r="N873" s="10">
        <v>2</v>
      </c>
    </row>
    <row r="874" spans="1:14" x14ac:dyDescent="0.25">
      <c r="A874" s="7">
        <v>44338</v>
      </c>
      <c r="B874" s="1" t="s">
        <v>46</v>
      </c>
      <c r="C874" s="1" t="s">
        <v>8</v>
      </c>
      <c r="D874" s="1" t="s">
        <v>7</v>
      </c>
      <c r="E874" s="1" t="s">
        <v>9</v>
      </c>
      <c r="F874" s="1" t="s">
        <v>80</v>
      </c>
      <c r="G874" s="8">
        <v>1581893</v>
      </c>
      <c r="H874" s="8">
        <v>806765.43</v>
      </c>
      <c r="I874" s="9">
        <v>0.51</v>
      </c>
      <c r="J874" s="1" t="s">
        <v>124</v>
      </c>
      <c r="K874" s="1">
        <v>5</v>
      </c>
      <c r="L874" s="1">
        <v>2021</v>
      </c>
      <c r="M874" s="1">
        <v>21</v>
      </c>
      <c r="N874" s="10">
        <v>2</v>
      </c>
    </row>
    <row r="875" spans="1:14" x14ac:dyDescent="0.25">
      <c r="A875" s="7">
        <v>44339</v>
      </c>
      <c r="B875" s="1" t="s">
        <v>42</v>
      </c>
      <c r="C875" s="1" t="s">
        <v>8</v>
      </c>
      <c r="D875" s="1" t="s">
        <v>7</v>
      </c>
      <c r="E875" s="1" t="s">
        <v>9</v>
      </c>
      <c r="F875" s="1" t="s">
        <v>84</v>
      </c>
      <c r="G875" s="8">
        <v>668361</v>
      </c>
      <c r="H875" s="8">
        <v>387649.37999999995</v>
      </c>
      <c r="I875" s="9">
        <v>0.57999999999999996</v>
      </c>
      <c r="J875" s="1" t="s">
        <v>124</v>
      </c>
      <c r="K875" s="1">
        <v>5</v>
      </c>
      <c r="L875" s="1">
        <v>2021</v>
      </c>
      <c r="M875" s="1">
        <v>21</v>
      </c>
      <c r="N875" s="10">
        <v>2</v>
      </c>
    </row>
    <row r="876" spans="1:14" x14ac:dyDescent="0.25">
      <c r="A876" s="7">
        <v>44340</v>
      </c>
      <c r="B876" s="1" t="s">
        <v>33</v>
      </c>
      <c r="C876" s="1" t="s">
        <v>8</v>
      </c>
      <c r="D876" s="1" t="s">
        <v>17</v>
      </c>
      <c r="E876" s="1" t="s">
        <v>87</v>
      </c>
      <c r="F876" s="1" t="s">
        <v>80</v>
      </c>
      <c r="G876" s="8">
        <v>872462</v>
      </c>
      <c r="H876" s="8">
        <v>279187.84000000003</v>
      </c>
      <c r="I876" s="9">
        <v>0.32</v>
      </c>
      <c r="J876" s="1" t="s">
        <v>124</v>
      </c>
      <c r="K876" s="1">
        <v>5</v>
      </c>
      <c r="L876" s="1">
        <v>2021</v>
      </c>
      <c r="M876" s="1">
        <v>22</v>
      </c>
      <c r="N876" s="10">
        <v>2</v>
      </c>
    </row>
    <row r="877" spans="1:14" x14ac:dyDescent="0.25">
      <c r="A877" s="7">
        <v>44341</v>
      </c>
      <c r="B877" s="1" t="s">
        <v>10</v>
      </c>
      <c r="C877" s="1" t="s">
        <v>8</v>
      </c>
      <c r="D877" s="1" t="s">
        <v>11</v>
      </c>
      <c r="E877" s="1" t="s">
        <v>87</v>
      </c>
      <c r="F877" s="1" t="s">
        <v>66</v>
      </c>
      <c r="G877" s="8">
        <v>1106684</v>
      </c>
      <c r="H877" s="8">
        <v>365205.72000000003</v>
      </c>
      <c r="I877" s="9">
        <v>0.33</v>
      </c>
      <c r="J877" s="1" t="s">
        <v>124</v>
      </c>
      <c r="K877" s="1">
        <v>5</v>
      </c>
      <c r="L877" s="1">
        <v>2021</v>
      </c>
      <c r="M877" s="1">
        <v>22</v>
      </c>
      <c r="N877" s="10">
        <v>2</v>
      </c>
    </row>
    <row r="878" spans="1:14" x14ac:dyDescent="0.25">
      <c r="A878" s="7">
        <v>44342</v>
      </c>
      <c r="B878" s="1" t="s">
        <v>21</v>
      </c>
      <c r="C878" s="1" t="s">
        <v>14</v>
      </c>
      <c r="D878" s="1" t="s">
        <v>17</v>
      </c>
      <c r="E878" s="1" t="s">
        <v>87</v>
      </c>
      <c r="F878" s="1" t="s">
        <v>73</v>
      </c>
      <c r="G878" s="8">
        <v>261398</v>
      </c>
      <c r="H878" s="8">
        <v>91489.299999999988</v>
      </c>
      <c r="I878" s="9">
        <v>0.35</v>
      </c>
      <c r="J878" s="1" t="s">
        <v>124</v>
      </c>
      <c r="K878" s="1">
        <v>5</v>
      </c>
      <c r="L878" s="1">
        <v>2021</v>
      </c>
      <c r="M878" s="1">
        <v>22</v>
      </c>
      <c r="N878" s="10">
        <v>2</v>
      </c>
    </row>
    <row r="879" spans="1:14" x14ac:dyDescent="0.25">
      <c r="A879" s="7">
        <v>44343</v>
      </c>
      <c r="B879" s="1" t="s">
        <v>53</v>
      </c>
      <c r="C879" s="1" t="s">
        <v>14</v>
      </c>
      <c r="D879" s="1" t="s">
        <v>17</v>
      </c>
      <c r="E879" s="1" t="s">
        <v>87</v>
      </c>
      <c r="F879" s="1" t="s">
        <v>67</v>
      </c>
      <c r="G879" s="8">
        <v>389195</v>
      </c>
      <c r="H879" s="8">
        <v>85622.9</v>
      </c>
      <c r="I879" s="9">
        <v>0.22</v>
      </c>
      <c r="J879" s="1" t="s">
        <v>124</v>
      </c>
      <c r="K879" s="1">
        <v>5</v>
      </c>
      <c r="L879" s="1">
        <v>2021</v>
      </c>
      <c r="M879" s="1">
        <v>22</v>
      </c>
      <c r="N879" s="10">
        <v>2</v>
      </c>
    </row>
    <row r="880" spans="1:14" x14ac:dyDescent="0.25">
      <c r="A880" s="7">
        <v>44344</v>
      </c>
      <c r="B880" s="1" t="s">
        <v>52</v>
      </c>
      <c r="C880" s="1" t="s">
        <v>8</v>
      </c>
      <c r="D880" s="1" t="s">
        <v>7</v>
      </c>
      <c r="E880" s="1" t="s">
        <v>87</v>
      </c>
      <c r="F880" s="1" t="s">
        <v>66</v>
      </c>
      <c r="G880" s="8">
        <v>1363500</v>
      </c>
      <c r="H880" s="8">
        <v>545400</v>
      </c>
      <c r="I880" s="9">
        <v>0.4</v>
      </c>
      <c r="J880" s="1" t="s">
        <v>124</v>
      </c>
      <c r="K880" s="1">
        <v>5</v>
      </c>
      <c r="L880" s="1">
        <v>2021</v>
      </c>
      <c r="M880" s="1">
        <v>22</v>
      </c>
      <c r="N880" s="10">
        <v>2</v>
      </c>
    </row>
    <row r="881" spans="1:14" x14ac:dyDescent="0.25">
      <c r="A881" s="7">
        <v>44345</v>
      </c>
      <c r="B881" s="1" t="s">
        <v>28</v>
      </c>
      <c r="C881" s="1" t="s">
        <v>8</v>
      </c>
      <c r="D881" s="1" t="s">
        <v>7</v>
      </c>
      <c r="E881" s="1" t="s">
        <v>9</v>
      </c>
      <c r="F881" s="1" t="s">
        <v>66</v>
      </c>
      <c r="G881" s="8">
        <v>1681021</v>
      </c>
      <c r="H881" s="8">
        <v>958181.97</v>
      </c>
      <c r="I881" s="9">
        <v>0.56999999999999995</v>
      </c>
      <c r="J881" s="1" t="s">
        <v>124</v>
      </c>
      <c r="K881" s="1">
        <v>5</v>
      </c>
      <c r="L881" s="1">
        <v>2021</v>
      </c>
      <c r="M881" s="1">
        <v>22</v>
      </c>
      <c r="N881" s="10">
        <v>2</v>
      </c>
    </row>
    <row r="882" spans="1:14" x14ac:dyDescent="0.25">
      <c r="A882" s="7">
        <v>44346</v>
      </c>
      <c r="B882" s="1" t="s">
        <v>22</v>
      </c>
      <c r="C882" s="1" t="s">
        <v>8</v>
      </c>
      <c r="D882" s="1" t="s">
        <v>7</v>
      </c>
      <c r="E882" s="1" t="s">
        <v>87</v>
      </c>
      <c r="F882" s="1" t="s">
        <v>74</v>
      </c>
      <c r="G882" s="8">
        <v>1596557</v>
      </c>
      <c r="H882" s="8">
        <v>973899.77</v>
      </c>
      <c r="I882" s="9">
        <v>0.61</v>
      </c>
      <c r="J882" s="1" t="s">
        <v>124</v>
      </c>
      <c r="K882" s="1">
        <v>5</v>
      </c>
      <c r="L882" s="1">
        <v>2021</v>
      </c>
      <c r="M882" s="1">
        <v>22</v>
      </c>
      <c r="N882" s="10">
        <v>2</v>
      </c>
    </row>
    <row r="883" spans="1:14" x14ac:dyDescent="0.25">
      <c r="A883" s="7">
        <v>44347</v>
      </c>
      <c r="B883" s="1" t="s">
        <v>43</v>
      </c>
      <c r="C883" s="1" t="s">
        <v>8</v>
      </c>
      <c r="D883" s="1" t="s">
        <v>11</v>
      </c>
      <c r="E883" s="1" t="s">
        <v>87</v>
      </c>
      <c r="F883" s="1" t="s">
        <v>79</v>
      </c>
      <c r="G883" s="8">
        <v>930523</v>
      </c>
      <c r="H883" s="8">
        <v>316377.82</v>
      </c>
      <c r="I883" s="9">
        <v>0.34</v>
      </c>
      <c r="J883" s="1" t="s">
        <v>124</v>
      </c>
      <c r="K883" s="1">
        <v>5</v>
      </c>
      <c r="L883" s="1">
        <v>2021</v>
      </c>
      <c r="M883" s="1">
        <v>23</v>
      </c>
      <c r="N883" s="10">
        <v>2</v>
      </c>
    </row>
    <row r="884" spans="1:14" x14ac:dyDescent="0.25">
      <c r="A884" s="7">
        <v>44348</v>
      </c>
      <c r="B884" s="1" t="s">
        <v>24</v>
      </c>
      <c r="C884" s="1" t="s">
        <v>14</v>
      </c>
      <c r="D884" s="1" t="s">
        <v>7</v>
      </c>
      <c r="E884" s="1" t="s">
        <v>87</v>
      </c>
      <c r="F884" s="1" t="s">
        <v>81</v>
      </c>
      <c r="G884" s="8">
        <v>305217</v>
      </c>
      <c r="H884" s="8">
        <v>195338.88</v>
      </c>
      <c r="I884" s="9">
        <v>0.64</v>
      </c>
      <c r="J884" s="1" t="s">
        <v>125</v>
      </c>
      <c r="K884" s="1">
        <v>6</v>
      </c>
      <c r="L884" s="1">
        <v>2021</v>
      </c>
      <c r="M884" s="1">
        <v>23</v>
      </c>
      <c r="N884" s="10">
        <v>2</v>
      </c>
    </row>
    <row r="885" spans="1:14" x14ac:dyDescent="0.25">
      <c r="A885" s="7">
        <v>44349</v>
      </c>
      <c r="B885" s="1" t="s">
        <v>38</v>
      </c>
      <c r="C885" s="1" t="s">
        <v>18</v>
      </c>
      <c r="D885" s="1" t="s">
        <v>17</v>
      </c>
      <c r="E885" s="1" t="s">
        <v>9</v>
      </c>
      <c r="F885" s="1" t="s">
        <v>80</v>
      </c>
      <c r="G885" s="8">
        <v>181056</v>
      </c>
      <c r="H885" s="8">
        <v>70611.839999999997</v>
      </c>
      <c r="I885" s="9">
        <v>0.39</v>
      </c>
      <c r="J885" s="1" t="s">
        <v>125</v>
      </c>
      <c r="K885" s="1">
        <v>6</v>
      </c>
      <c r="L885" s="1">
        <v>2021</v>
      </c>
      <c r="M885" s="1">
        <v>23</v>
      </c>
      <c r="N885" s="10">
        <v>2</v>
      </c>
    </row>
    <row r="886" spans="1:14" x14ac:dyDescent="0.25">
      <c r="A886" s="7">
        <v>44350</v>
      </c>
      <c r="B886" s="1" t="s">
        <v>38</v>
      </c>
      <c r="C886" s="1" t="s">
        <v>18</v>
      </c>
      <c r="D886" s="1" t="s">
        <v>17</v>
      </c>
      <c r="E886" s="1" t="s">
        <v>87</v>
      </c>
      <c r="F886" s="1" t="s">
        <v>80</v>
      </c>
      <c r="G886" s="8">
        <v>86623</v>
      </c>
      <c r="H886" s="8">
        <v>32916.74</v>
      </c>
      <c r="I886" s="9">
        <v>0.38</v>
      </c>
      <c r="J886" s="1" t="s">
        <v>125</v>
      </c>
      <c r="K886" s="1">
        <v>6</v>
      </c>
      <c r="L886" s="1">
        <v>2021</v>
      </c>
      <c r="M886" s="1">
        <v>23</v>
      </c>
      <c r="N886" s="10">
        <v>2</v>
      </c>
    </row>
    <row r="887" spans="1:14" x14ac:dyDescent="0.25">
      <c r="A887" s="7">
        <v>44351</v>
      </c>
      <c r="B887" s="1" t="s">
        <v>57</v>
      </c>
      <c r="C887" s="1" t="s">
        <v>18</v>
      </c>
      <c r="D887" s="1" t="s">
        <v>7</v>
      </c>
      <c r="E887" s="1" t="s">
        <v>87</v>
      </c>
      <c r="F887" s="1" t="s">
        <v>67</v>
      </c>
      <c r="G887" s="8">
        <v>237604</v>
      </c>
      <c r="H887" s="8">
        <v>135434.28</v>
      </c>
      <c r="I887" s="9">
        <v>0.56999999999999995</v>
      </c>
      <c r="J887" s="1" t="s">
        <v>125</v>
      </c>
      <c r="K887" s="1">
        <v>6</v>
      </c>
      <c r="L887" s="1">
        <v>2021</v>
      </c>
      <c r="M887" s="1">
        <v>23</v>
      </c>
      <c r="N887" s="10">
        <v>2</v>
      </c>
    </row>
    <row r="888" spans="1:14" x14ac:dyDescent="0.25">
      <c r="A888" s="7">
        <v>44352</v>
      </c>
      <c r="B888" s="1" t="s">
        <v>54</v>
      </c>
      <c r="C888" s="1" t="s">
        <v>18</v>
      </c>
      <c r="D888" s="1" t="s">
        <v>17</v>
      </c>
      <c r="E888" s="1" t="s">
        <v>9</v>
      </c>
      <c r="F888" s="1" t="s">
        <v>68</v>
      </c>
      <c r="G888" s="8">
        <v>194080</v>
      </c>
      <c r="H888" s="8">
        <v>60164.800000000003</v>
      </c>
      <c r="I888" s="9">
        <v>0.31</v>
      </c>
      <c r="J888" s="1" t="s">
        <v>125</v>
      </c>
      <c r="K888" s="1">
        <v>6</v>
      </c>
      <c r="L888" s="1">
        <v>2021</v>
      </c>
      <c r="M888" s="1">
        <v>23</v>
      </c>
      <c r="N888" s="10">
        <v>2</v>
      </c>
    </row>
    <row r="889" spans="1:14" x14ac:dyDescent="0.25">
      <c r="A889" s="7">
        <v>44353</v>
      </c>
      <c r="B889" s="1" t="s">
        <v>56</v>
      </c>
      <c r="C889" s="1" t="s">
        <v>18</v>
      </c>
      <c r="D889" s="1" t="s">
        <v>7</v>
      </c>
      <c r="E889" s="1" t="s">
        <v>87</v>
      </c>
      <c r="F889" s="1" t="s">
        <v>70</v>
      </c>
      <c r="G889" s="8">
        <v>239060</v>
      </c>
      <c r="H889" s="8">
        <v>119530</v>
      </c>
      <c r="I889" s="9">
        <v>0.5</v>
      </c>
      <c r="J889" s="1" t="s">
        <v>125</v>
      </c>
      <c r="K889" s="1">
        <v>6</v>
      </c>
      <c r="L889" s="1">
        <v>2021</v>
      </c>
      <c r="M889" s="1">
        <v>23</v>
      </c>
      <c r="N889" s="10">
        <v>2</v>
      </c>
    </row>
    <row r="890" spans="1:14" x14ac:dyDescent="0.25">
      <c r="A890" s="7">
        <v>44354</v>
      </c>
      <c r="B890" s="1" t="s">
        <v>24</v>
      </c>
      <c r="C890" s="1" t="s">
        <v>14</v>
      </c>
      <c r="D890" s="1" t="s">
        <v>11</v>
      </c>
      <c r="E890" s="1" t="s">
        <v>87</v>
      </c>
      <c r="F890" s="1" t="s">
        <v>81</v>
      </c>
      <c r="G890" s="8">
        <v>496304</v>
      </c>
      <c r="H890" s="8">
        <v>99260.800000000003</v>
      </c>
      <c r="I890" s="9">
        <v>0.2</v>
      </c>
      <c r="J890" s="1" t="s">
        <v>125</v>
      </c>
      <c r="K890" s="1">
        <v>6</v>
      </c>
      <c r="L890" s="1">
        <v>2021</v>
      </c>
      <c r="M890" s="1">
        <v>24</v>
      </c>
      <c r="N890" s="10">
        <v>2</v>
      </c>
    </row>
    <row r="891" spans="1:14" x14ac:dyDescent="0.25">
      <c r="A891" s="7">
        <v>44355</v>
      </c>
      <c r="B891" s="1" t="s">
        <v>51</v>
      </c>
      <c r="C891" s="1" t="s">
        <v>8</v>
      </c>
      <c r="D891" s="1" t="s">
        <v>7</v>
      </c>
      <c r="E891" s="1" t="s">
        <v>88</v>
      </c>
      <c r="F891" s="1" t="s">
        <v>65</v>
      </c>
      <c r="G891" s="8">
        <v>1361319</v>
      </c>
      <c r="H891" s="8">
        <v>775951.83</v>
      </c>
      <c r="I891" s="9">
        <v>0.56999999999999995</v>
      </c>
      <c r="J891" s="1" t="s">
        <v>125</v>
      </c>
      <c r="K891" s="1">
        <v>6</v>
      </c>
      <c r="L891" s="1">
        <v>2021</v>
      </c>
      <c r="M891" s="1">
        <v>24</v>
      </c>
      <c r="N891" s="10">
        <v>2</v>
      </c>
    </row>
    <row r="892" spans="1:14" x14ac:dyDescent="0.25">
      <c r="A892" s="7">
        <v>44356</v>
      </c>
      <c r="B892" s="1" t="s">
        <v>16</v>
      </c>
      <c r="C892" s="1" t="s">
        <v>18</v>
      </c>
      <c r="D892" s="1" t="s">
        <v>7</v>
      </c>
      <c r="E892" s="1" t="s">
        <v>9</v>
      </c>
      <c r="F892" s="1" t="s">
        <v>75</v>
      </c>
      <c r="G892" s="8">
        <v>193900</v>
      </c>
      <c r="H892" s="8">
        <v>71743</v>
      </c>
      <c r="I892" s="9">
        <v>0.37</v>
      </c>
      <c r="J892" s="1" t="s">
        <v>125</v>
      </c>
      <c r="K892" s="1">
        <v>6</v>
      </c>
      <c r="L892" s="1">
        <v>2021</v>
      </c>
      <c r="M892" s="1">
        <v>24</v>
      </c>
      <c r="N892" s="10">
        <v>2</v>
      </c>
    </row>
    <row r="893" spans="1:14" x14ac:dyDescent="0.25">
      <c r="A893" s="7">
        <v>44357</v>
      </c>
      <c r="B893" s="1" t="s">
        <v>46</v>
      </c>
      <c r="C893" s="1" t="s">
        <v>8</v>
      </c>
      <c r="D893" s="1" t="s">
        <v>7</v>
      </c>
      <c r="E893" s="1" t="s">
        <v>87</v>
      </c>
      <c r="F893" s="1" t="s">
        <v>80</v>
      </c>
      <c r="G893" s="8">
        <v>855923</v>
      </c>
      <c r="H893" s="8">
        <v>299573.05</v>
      </c>
      <c r="I893" s="9">
        <v>0.35</v>
      </c>
      <c r="J893" s="1" t="s">
        <v>125</v>
      </c>
      <c r="K893" s="1">
        <v>6</v>
      </c>
      <c r="L893" s="1">
        <v>2021</v>
      </c>
      <c r="M893" s="1">
        <v>24</v>
      </c>
      <c r="N893" s="10">
        <v>2</v>
      </c>
    </row>
    <row r="894" spans="1:14" x14ac:dyDescent="0.25">
      <c r="A894" s="7">
        <v>44358</v>
      </c>
      <c r="B894" s="1" t="s">
        <v>28</v>
      </c>
      <c r="C894" s="1" t="s">
        <v>8</v>
      </c>
      <c r="D894" s="1" t="s">
        <v>7</v>
      </c>
      <c r="E894" s="1" t="s">
        <v>9</v>
      </c>
      <c r="F894" s="1" t="s">
        <v>66</v>
      </c>
      <c r="G894" s="8">
        <v>519148</v>
      </c>
      <c r="H894" s="8">
        <v>233616.6</v>
      </c>
      <c r="I894" s="9">
        <v>0.45</v>
      </c>
      <c r="J894" s="1" t="s">
        <v>125</v>
      </c>
      <c r="K894" s="1">
        <v>6</v>
      </c>
      <c r="L894" s="1">
        <v>2021</v>
      </c>
      <c r="M894" s="1">
        <v>24</v>
      </c>
      <c r="N894" s="10">
        <v>2</v>
      </c>
    </row>
    <row r="895" spans="1:14" x14ac:dyDescent="0.25">
      <c r="A895" s="7">
        <v>44359</v>
      </c>
      <c r="B895" s="1" t="s">
        <v>57</v>
      </c>
      <c r="C895" s="1" t="s">
        <v>18</v>
      </c>
      <c r="D895" s="1" t="s">
        <v>17</v>
      </c>
      <c r="E895" s="1" t="s">
        <v>87</v>
      </c>
      <c r="F895" s="1" t="s">
        <v>67</v>
      </c>
      <c r="G895" s="8">
        <v>163538</v>
      </c>
      <c r="H895" s="8">
        <v>49061.4</v>
      </c>
      <c r="I895" s="9">
        <v>0.3</v>
      </c>
      <c r="J895" s="1" t="s">
        <v>125</v>
      </c>
      <c r="K895" s="1">
        <v>6</v>
      </c>
      <c r="L895" s="1">
        <v>2021</v>
      </c>
      <c r="M895" s="1">
        <v>24</v>
      </c>
      <c r="N895" s="10">
        <v>2</v>
      </c>
    </row>
    <row r="896" spans="1:14" x14ac:dyDescent="0.25">
      <c r="A896" s="7">
        <v>44360</v>
      </c>
      <c r="B896" s="1" t="s">
        <v>16</v>
      </c>
      <c r="C896" s="1" t="s">
        <v>18</v>
      </c>
      <c r="D896" s="1" t="s">
        <v>7</v>
      </c>
      <c r="E896" s="1" t="s">
        <v>87</v>
      </c>
      <c r="F896" s="1" t="s">
        <v>75</v>
      </c>
      <c r="G896" s="8">
        <v>232112</v>
      </c>
      <c r="H896" s="8">
        <v>125340.48000000001</v>
      </c>
      <c r="I896" s="9">
        <v>0.54</v>
      </c>
      <c r="J896" s="1" t="s">
        <v>125</v>
      </c>
      <c r="K896" s="1">
        <v>6</v>
      </c>
      <c r="L896" s="1">
        <v>2021</v>
      </c>
      <c r="M896" s="1">
        <v>24</v>
      </c>
      <c r="N896" s="10">
        <v>2</v>
      </c>
    </row>
    <row r="897" spans="1:14" x14ac:dyDescent="0.25">
      <c r="A897" s="7">
        <v>44361</v>
      </c>
      <c r="B897" s="1" t="s">
        <v>19</v>
      </c>
      <c r="C897" s="1" t="s">
        <v>8</v>
      </c>
      <c r="D897" s="1" t="s">
        <v>7</v>
      </c>
      <c r="E897" s="1" t="s">
        <v>9</v>
      </c>
      <c r="F897" s="1" t="s">
        <v>76</v>
      </c>
      <c r="G897" s="8">
        <v>683204</v>
      </c>
      <c r="H897" s="8">
        <v>355266.08</v>
      </c>
      <c r="I897" s="9">
        <v>0.52</v>
      </c>
      <c r="J897" s="1" t="s">
        <v>125</v>
      </c>
      <c r="K897" s="1">
        <v>6</v>
      </c>
      <c r="L897" s="1">
        <v>2021</v>
      </c>
      <c r="M897" s="1">
        <v>25</v>
      </c>
      <c r="N897" s="10">
        <v>2</v>
      </c>
    </row>
    <row r="898" spans="1:14" x14ac:dyDescent="0.25">
      <c r="A898" s="7">
        <v>44362</v>
      </c>
      <c r="B898" s="1" t="s">
        <v>62</v>
      </c>
      <c r="C898" s="1" t="s">
        <v>8</v>
      </c>
      <c r="D898" s="1" t="s">
        <v>17</v>
      </c>
      <c r="E898" s="1" t="s">
        <v>87</v>
      </c>
      <c r="F898" s="1" t="s">
        <v>78</v>
      </c>
      <c r="G898" s="8">
        <v>1387451</v>
      </c>
      <c r="H898" s="8">
        <v>319113.73000000004</v>
      </c>
      <c r="I898" s="9">
        <v>0.23</v>
      </c>
      <c r="J898" s="1" t="s">
        <v>125</v>
      </c>
      <c r="K898" s="1">
        <v>6</v>
      </c>
      <c r="L898" s="1">
        <v>2021</v>
      </c>
      <c r="M898" s="1">
        <v>25</v>
      </c>
      <c r="N898" s="10">
        <v>2</v>
      </c>
    </row>
    <row r="899" spans="1:14" x14ac:dyDescent="0.25">
      <c r="A899" s="7">
        <v>44363</v>
      </c>
      <c r="B899" s="1" t="s">
        <v>34</v>
      </c>
      <c r="C899" s="1" t="s">
        <v>14</v>
      </c>
      <c r="D899" s="1" t="s">
        <v>11</v>
      </c>
      <c r="E899" s="1" t="s">
        <v>87</v>
      </c>
      <c r="F899" s="1" t="s">
        <v>65</v>
      </c>
      <c r="G899" s="8">
        <v>272026</v>
      </c>
      <c r="H899" s="8">
        <v>46244.420000000006</v>
      </c>
      <c r="I899" s="9">
        <v>0.17</v>
      </c>
      <c r="J899" s="1" t="s">
        <v>125</v>
      </c>
      <c r="K899" s="1">
        <v>6</v>
      </c>
      <c r="L899" s="1">
        <v>2021</v>
      </c>
      <c r="M899" s="1">
        <v>25</v>
      </c>
      <c r="N899" s="10">
        <v>2</v>
      </c>
    </row>
    <row r="900" spans="1:14" x14ac:dyDescent="0.25">
      <c r="A900" s="7">
        <v>44364</v>
      </c>
      <c r="B900" s="1" t="s">
        <v>55</v>
      </c>
      <c r="C900" s="1" t="s">
        <v>14</v>
      </c>
      <c r="D900" s="1" t="s">
        <v>7</v>
      </c>
      <c r="E900" s="1" t="s">
        <v>9</v>
      </c>
      <c r="F900" s="1" t="s">
        <v>69</v>
      </c>
      <c r="G900" s="8">
        <v>459121</v>
      </c>
      <c r="H900" s="8">
        <v>183648.40000000002</v>
      </c>
      <c r="I900" s="9">
        <v>0.4</v>
      </c>
      <c r="J900" s="1" t="s">
        <v>125</v>
      </c>
      <c r="K900" s="1">
        <v>6</v>
      </c>
      <c r="L900" s="1">
        <v>2021</v>
      </c>
      <c r="M900" s="1">
        <v>25</v>
      </c>
      <c r="N900" s="10">
        <v>2</v>
      </c>
    </row>
    <row r="901" spans="1:14" x14ac:dyDescent="0.25">
      <c r="A901" s="7">
        <v>44365</v>
      </c>
      <c r="B901" s="1" t="s">
        <v>20</v>
      </c>
      <c r="C901" s="1" t="s">
        <v>8</v>
      </c>
      <c r="D901" s="1" t="s">
        <v>17</v>
      </c>
      <c r="E901" s="1" t="s">
        <v>87</v>
      </c>
      <c r="F901" s="1" t="s">
        <v>72</v>
      </c>
      <c r="G901" s="8">
        <v>1023792</v>
      </c>
      <c r="H901" s="8">
        <v>235472.16</v>
      </c>
      <c r="I901" s="9">
        <v>0.23</v>
      </c>
      <c r="J901" s="1" t="s">
        <v>125</v>
      </c>
      <c r="K901" s="1">
        <v>6</v>
      </c>
      <c r="L901" s="1">
        <v>2021</v>
      </c>
      <c r="M901" s="1">
        <v>25</v>
      </c>
      <c r="N901" s="10">
        <v>2</v>
      </c>
    </row>
    <row r="902" spans="1:14" x14ac:dyDescent="0.25">
      <c r="A902" s="7">
        <v>44366</v>
      </c>
      <c r="B902" s="1" t="s">
        <v>16</v>
      </c>
      <c r="C902" s="1" t="s">
        <v>18</v>
      </c>
      <c r="D902" s="1" t="s">
        <v>7</v>
      </c>
      <c r="E902" s="1" t="s">
        <v>87</v>
      </c>
      <c r="F902" s="1" t="s">
        <v>75</v>
      </c>
      <c r="G902" s="8">
        <v>80244</v>
      </c>
      <c r="H902" s="8">
        <v>51356.160000000003</v>
      </c>
      <c r="I902" s="9">
        <v>0.64</v>
      </c>
      <c r="J902" s="1" t="s">
        <v>125</v>
      </c>
      <c r="K902" s="1">
        <v>6</v>
      </c>
      <c r="L902" s="1">
        <v>2021</v>
      </c>
      <c r="M902" s="1">
        <v>25</v>
      </c>
      <c r="N902" s="10">
        <v>2</v>
      </c>
    </row>
    <row r="903" spans="1:14" x14ac:dyDescent="0.25">
      <c r="A903" s="7">
        <v>44367</v>
      </c>
      <c r="B903" s="1" t="s">
        <v>33</v>
      </c>
      <c r="C903" s="1" t="s">
        <v>8</v>
      </c>
      <c r="D903" s="1" t="s">
        <v>17</v>
      </c>
      <c r="E903" s="1" t="s">
        <v>87</v>
      </c>
      <c r="F903" s="1" t="s">
        <v>80</v>
      </c>
      <c r="G903" s="8">
        <v>1219491</v>
      </c>
      <c r="H903" s="8">
        <v>353652.38999999996</v>
      </c>
      <c r="I903" s="9">
        <v>0.28999999999999998</v>
      </c>
      <c r="J903" s="1" t="s">
        <v>125</v>
      </c>
      <c r="K903" s="1">
        <v>6</v>
      </c>
      <c r="L903" s="1">
        <v>2021</v>
      </c>
      <c r="M903" s="1">
        <v>25</v>
      </c>
      <c r="N903" s="10">
        <v>2</v>
      </c>
    </row>
    <row r="904" spans="1:14" x14ac:dyDescent="0.25">
      <c r="A904" s="7">
        <v>44368</v>
      </c>
      <c r="B904" s="1" t="s">
        <v>35</v>
      </c>
      <c r="C904" s="1" t="s">
        <v>14</v>
      </c>
      <c r="D904" s="1" t="s">
        <v>7</v>
      </c>
      <c r="E904" s="1" t="s">
        <v>87</v>
      </c>
      <c r="F904" s="1" t="s">
        <v>71</v>
      </c>
      <c r="G904" s="8">
        <v>446156</v>
      </c>
      <c r="H904" s="8">
        <v>156154.59999999998</v>
      </c>
      <c r="I904" s="9">
        <v>0.35</v>
      </c>
      <c r="J904" s="1" t="s">
        <v>125</v>
      </c>
      <c r="K904" s="1">
        <v>6</v>
      </c>
      <c r="L904" s="1">
        <v>2021</v>
      </c>
      <c r="M904" s="1">
        <v>26</v>
      </c>
      <c r="N904" s="10">
        <v>2</v>
      </c>
    </row>
    <row r="905" spans="1:14" x14ac:dyDescent="0.25">
      <c r="A905" s="7">
        <v>44369</v>
      </c>
      <c r="B905" s="1" t="s">
        <v>34</v>
      </c>
      <c r="C905" s="1" t="s">
        <v>14</v>
      </c>
      <c r="D905" s="1" t="s">
        <v>17</v>
      </c>
      <c r="E905" s="1" t="s">
        <v>9</v>
      </c>
      <c r="F905" s="1" t="s">
        <v>65</v>
      </c>
      <c r="G905" s="8">
        <v>369698</v>
      </c>
      <c r="H905" s="8">
        <v>77636.58</v>
      </c>
      <c r="I905" s="9">
        <v>0.21</v>
      </c>
      <c r="J905" s="1" t="s">
        <v>125</v>
      </c>
      <c r="K905" s="1">
        <v>6</v>
      </c>
      <c r="L905" s="1">
        <v>2021</v>
      </c>
      <c r="M905" s="1">
        <v>26</v>
      </c>
      <c r="N905" s="10">
        <v>2</v>
      </c>
    </row>
    <row r="906" spans="1:14" x14ac:dyDescent="0.25">
      <c r="A906" s="7">
        <v>44370</v>
      </c>
      <c r="B906" s="1" t="s">
        <v>53</v>
      </c>
      <c r="C906" s="1" t="s">
        <v>14</v>
      </c>
      <c r="D906" s="1" t="s">
        <v>17</v>
      </c>
      <c r="E906" s="1" t="s">
        <v>9</v>
      </c>
      <c r="F906" s="1" t="s">
        <v>67</v>
      </c>
      <c r="G906" s="8">
        <v>445424</v>
      </c>
      <c r="H906" s="8">
        <v>93539.04</v>
      </c>
      <c r="I906" s="9">
        <v>0.21</v>
      </c>
      <c r="J906" s="1" t="s">
        <v>125</v>
      </c>
      <c r="K906" s="1">
        <v>6</v>
      </c>
      <c r="L906" s="1">
        <v>2021</v>
      </c>
      <c r="M906" s="1">
        <v>26</v>
      </c>
      <c r="N906" s="10">
        <v>2</v>
      </c>
    </row>
    <row r="907" spans="1:14" x14ac:dyDescent="0.25">
      <c r="A907" s="7">
        <v>44371</v>
      </c>
      <c r="B907" s="1" t="s">
        <v>37</v>
      </c>
      <c r="C907" s="1" t="s">
        <v>18</v>
      </c>
      <c r="D907" s="1" t="s">
        <v>17</v>
      </c>
      <c r="E907" s="1" t="s">
        <v>87</v>
      </c>
      <c r="F907" s="1" t="s">
        <v>79</v>
      </c>
      <c r="G907" s="8">
        <v>210165</v>
      </c>
      <c r="H907" s="8">
        <v>42033</v>
      </c>
      <c r="I907" s="9">
        <v>0.2</v>
      </c>
      <c r="J907" s="1" t="s">
        <v>125</v>
      </c>
      <c r="K907" s="1">
        <v>6</v>
      </c>
      <c r="L907" s="1">
        <v>2021</v>
      </c>
      <c r="M907" s="1">
        <v>26</v>
      </c>
      <c r="N907" s="10">
        <v>2</v>
      </c>
    </row>
    <row r="908" spans="1:14" x14ac:dyDescent="0.25">
      <c r="A908" s="7">
        <v>44372</v>
      </c>
      <c r="B908" s="1" t="s">
        <v>52</v>
      </c>
      <c r="C908" s="1" t="s">
        <v>8</v>
      </c>
      <c r="D908" s="1" t="s">
        <v>17</v>
      </c>
      <c r="E908" s="1" t="s">
        <v>9</v>
      </c>
      <c r="F908" s="1" t="s">
        <v>66</v>
      </c>
      <c r="G908" s="8">
        <v>1337958</v>
      </c>
      <c r="H908" s="8">
        <v>495044.46</v>
      </c>
      <c r="I908" s="9">
        <v>0.37</v>
      </c>
      <c r="J908" s="1" t="s">
        <v>125</v>
      </c>
      <c r="K908" s="1">
        <v>6</v>
      </c>
      <c r="L908" s="1">
        <v>2021</v>
      </c>
      <c r="M908" s="1">
        <v>26</v>
      </c>
      <c r="N908" s="10">
        <v>2</v>
      </c>
    </row>
    <row r="909" spans="1:14" x14ac:dyDescent="0.25">
      <c r="A909" s="7">
        <v>44373</v>
      </c>
      <c r="B909" s="1" t="s">
        <v>35</v>
      </c>
      <c r="C909" s="1" t="s">
        <v>14</v>
      </c>
      <c r="D909" s="1" t="s">
        <v>11</v>
      </c>
      <c r="E909" s="1" t="s">
        <v>87</v>
      </c>
      <c r="F909" s="1" t="s">
        <v>71</v>
      </c>
      <c r="G909" s="8">
        <v>309162</v>
      </c>
      <c r="H909" s="8">
        <v>92748.599999999991</v>
      </c>
      <c r="I909" s="9">
        <v>0.3</v>
      </c>
      <c r="J909" s="1" t="s">
        <v>125</v>
      </c>
      <c r="K909" s="1">
        <v>6</v>
      </c>
      <c r="L909" s="1">
        <v>2021</v>
      </c>
      <c r="M909" s="1">
        <v>26</v>
      </c>
      <c r="N909" s="10">
        <v>2</v>
      </c>
    </row>
    <row r="910" spans="1:14" x14ac:dyDescent="0.25">
      <c r="A910" s="7">
        <v>44374</v>
      </c>
      <c r="B910" s="1" t="s">
        <v>23</v>
      </c>
      <c r="C910" s="1" t="s">
        <v>8</v>
      </c>
      <c r="D910" s="1" t="s">
        <v>7</v>
      </c>
      <c r="E910" s="1" t="s">
        <v>88</v>
      </c>
      <c r="F910" s="1" t="s">
        <v>75</v>
      </c>
      <c r="G910" s="8">
        <v>509296</v>
      </c>
      <c r="H910" s="8">
        <v>234276.16</v>
      </c>
      <c r="I910" s="9">
        <v>0.46</v>
      </c>
      <c r="J910" s="1" t="s">
        <v>125</v>
      </c>
      <c r="K910" s="1">
        <v>6</v>
      </c>
      <c r="L910" s="1">
        <v>2021</v>
      </c>
      <c r="M910" s="1">
        <v>26</v>
      </c>
      <c r="N910" s="10">
        <v>2</v>
      </c>
    </row>
    <row r="911" spans="1:14" x14ac:dyDescent="0.25">
      <c r="A911" s="7">
        <v>44375</v>
      </c>
      <c r="B911" s="1" t="s">
        <v>56</v>
      </c>
      <c r="C911" s="1" t="s">
        <v>18</v>
      </c>
      <c r="D911" s="1" t="s">
        <v>7</v>
      </c>
      <c r="E911" s="1" t="s">
        <v>87</v>
      </c>
      <c r="F911" s="1" t="s">
        <v>70</v>
      </c>
      <c r="G911" s="8">
        <v>215781</v>
      </c>
      <c r="H911" s="8">
        <v>94943.64</v>
      </c>
      <c r="I911" s="9">
        <v>0.44</v>
      </c>
      <c r="J911" s="1" t="s">
        <v>125</v>
      </c>
      <c r="K911" s="1">
        <v>6</v>
      </c>
      <c r="L911" s="1">
        <v>2021</v>
      </c>
      <c r="M911" s="1">
        <v>27</v>
      </c>
      <c r="N911" s="10">
        <v>2</v>
      </c>
    </row>
    <row r="912" spans="1:14" x14ac:dyDescent="0.25">
      <c r="A912" s="7">
        <v>44376</v>
      </c>
      <c r="B912" s="1" t="s">
        <v>25</v>
      </c>
      <c r="C912" s="1" t="s">
        <v>8</v>
      </c>
      <c r="D912" s="1" t="s">
        <v>11</v>
      </c>
      <c r="E912" s="1" t="s">
        <v>88</v>
      </c>
      <c r="F912" s="1" t="s">
        <v>74</v>
      </c>
      <c r="G912" s="8">
        <v>706225</v>
      </c>
      <c r="H912" s="8">
        <v>197743.00000000003</v>
      </c>
      <c r="I912" s="9">
        <v>0.28000000000000003</v>
      </c>
      <c r="J912" s="1" t="s">
        <v>125</v>
      </c>
      <c r="K912" s="1">
        <v>6</v>
      </c>
      <c r="L912" s="1">
        <v>2021</v>
      </c>
      <c r="M912" s="1">
        <v>27</v>
      </c>
      <c r="N912" s="10">
        <v>2</v>
      </c>
    </row>
    <row r="913" spans="1:14" x14ac:dyDescent="0.25">
      <c r="A913" s="7">
        <v>44377</v>
      </c>
      <c r="B913" s="1" t="s">
        <v>50</v>
      </c>
      <c r="C913" s="1" t="s">
        <v>18</v>
      </c>
      <c r="D913" s="1" t="s">
        <v>7</v>
      </c>
      <c r="E913" s="1" t="s">
        <v>87</v>
      </c>
      <c r="F913" s="1" t="s">
        <v>67</v>
      </c>
      <c r="G913" s="8">
        <v>177860</v>
      </c>
      <c r="H913" s="8">
        <v>62250.999999999993</v>
      </c>
      <c r="I913" s="9">
        <v>0.35</v>
      </c>
      <c r="J913" s="1" t="s">
        <v>125</v>
      </c>
      <c r="K913" s="1">
        <v>6</v>
      </c>
      <c r="L913" s="1">
        <v>2021</v>
      </c>
      <c r="M913" s="1">
        <v>27</v>
      </c>
      <c r="N913" s="10">
        <v>2</v>
      </c>
    </row>
    <row r="914" spans="1:14" x14ac:dyDescent="0.25">
      <c r="A914" s="7">
        <v>44378</v>
      </c>
      <c r="B914" s="1" t="s">
        <v>20</v>
      </c>
      <c r="C914" s="1" t="s">
        <v>8</v>
      </c>
      <c r="D914" s="1" t="s">
        <v>7</v>
      </c>
      <c r="E914" s="1" t="s">
        <v>87</v>
      </c>
      <c r="F914" s="1" t="s">
        <v>72</v>
      </c>
      <c r="G914" s="8">
        <v>867131</v>
      </c>
      <c r="H914" s="8">
        <v>303495.84999999998</v>
      </c>
      <c r="I914" s="9">
        <v>0.35</v>
      </c>
      <c r="J914" s="1" t="s">
        <v>126</v>
      </c>
      <c r="K914" s="1">
        <v>7</v>
      </c>
      <c r="L914" s="1">
        <v>2021</v>
      </c>
      <c r="M914" s="1">
        <v>27</v>
      </c>
      <c r="N914" s="10">
        <v>3</v>
      </c>
    </row>
    <row r="915" spans="1:14" x14ac:dyDescent="0.25">
      <c r="A915" s="7">
        <v>44379</v>
      </c>
      <c r="B915" s="1" t="s">
        <v>57</v>
      </c>
      <c r="C915" s="1" t="s">
        <v>18</v>
      </c>
      <c r="D915" s="1" t="s">
        <v>7</v>
      </c>
      <c r="E915" s="1" t="s">
        <v>87</v>
      </c>
      <c r="F915" s="1" t="s">
        <v>67</v>
      </c>
      <c r="G915" s="8">
        <v>208134</v>
      </c>
      <c r="H915" s="8">
        <v>81172.260000000009</v>
      </c>
      <c r="I915" s="9">
        <v>0.39</v>
      </c>
      <c r="J915" s="1" t="s">
        <v>126</v>
      </c>
      <c r="K915" s="1">
        <v>7</v>
      </c>
      <c r="L915" s="1">
        <v>2021</v>
      </c>
      <c r="M915" s="1">
        <v>27</v>
      </c>
      <c r="N915" s="10">
        <v>3</v>
      </c>
    </row>
    <row r="916" spans="1:14" x14ac:dyDescent="0.25">
      <c r="A916" s="7">
        <v>44380</v>
      </c>
      <c r="B916" s="1" t="s">
        <v>6</v>
      </c>
      <c r="C916" s="1" t="s">
        <v>8</v>
      </c>
      <c r="D916" s="1" t="s">
        <v>7</v>
      </c>
      <c r="E916" s="1" t="s">
        <v>87</v>
      </c>
      <c r="F916" s="1" t="s">
        <v>77</v>
      </c>
      <c r="G916" s="8">
        <v>1126826</v>
      </c>
      <c r="H916" s="8">
        <v>394389.1</v>
      </c>
      <c r="I916" s="9">
        <v>0.35</v>
      </c>
      <c r="J916" s="1" t="s">
        <v>126</v>
      </c>
      <c r="K916" s="1">
        <v>7</v>
      </c>
      <c r="L916" s="1">
        <v>2021</v>
      </c>
      <c r="M916" s="1">
        <v>27</v>
      </c>
      <c r="N916" s="10">
        <v>3</v>
      </c>
    </row>
    <row r="917" spans="1:14" x14ac:dyDescent="0.25">
      <c r="A917" s="7">
        <v>44381</v>
      </c>
      <c r="B917" s="1" t="s">
        <v>62</v>
      </c>
      <c r="C917" s="1" t="s">
        <v>8</v>
      </c>
      <c r="D917" s="1" t="s">
        <v>7</v>
      </c>
      <c r="E917" s="1" t="s">
        <v>87</v>
      </c>
      <c r="F917" s="1" t="s">
        <v>78</v>
      </c>
      <c r="G917" s="8">
        <v>1759824</v>
      </c>
      <c r="H917" s="8">
        <v>985501.44000000006</v>
      </c>
      <c r="I917" s="9">
        <v>0.56000000000000005</v>
      </c>
      <c r="J917" s="1" t="s">
        <v>126</v>
      </c>
      <c r="K917" s="1">
        <v>7</v>
      </c>
      <c r="L917" s="1">
        <v>2021</v>
      </c>
      <c r="M917" s="1">
        <v>27</v>
      </c>
      <c r="N917" s="10">
        <v>3</v>
      </c>
    </row>
    <row r="918" spans="1:14" x14ac:dyDescent="0.25">
      <c r="A918" s="7">
        <v>44382</v>
      </c>
      <c r="B918" s="1" t="s">
        <v>41</v>
      </c>
      <c r="C918" s="1" t="s">
        <v>14</v>
      </c>
      <c r="D918" s="1" t="s">
        <v>17</v>
      </c>
      <c r="E918" s="1" t="s">
        <v>87</v>
      </c>
      <c r="F918" s="1" t="s">
        <v>83</v>
      </c>
      <c r="G918" s="8">
        <v>469113</v>
      </c>
      <c r="H918" s="8">
        <v>140733.9</v>
      </c>
      <c r="I918" s="9">
        <v>0.3</v>
      </c>
      <c r="J918" s="1" t="s">
        <v>126</v>
      </c>
      <c r="K918" s="1">
        <v>7</v>
      </c>
      <c r="L918" s="1">
        <v>2021</v>
      </c>
      <c r="M918" s="1">
        <v>28</v>
      </c>
      <c r="N918" s="10">
        <v>3</v>
      </c>
    </row>
    <row r="919" spans="1:14" x14ac:dyDescent="0.25">
      <c r="A919" s="7">
        <v>44383</v>
      </c>
      <c r="B919" s="1" t="s">
        <v>52</v>
      </c>
      <c r="C919" s="1" t="s">
        <v>8</v>
      </c>
      <c r="D919" s="1" t="s">
        <v>17</v>
      </c>
      <c r="E919" s="1" t="s">
        <v>9</v>
      </c>
      <c r="F919" s="1" t="s">
        <v>66</v>
      </c>
      <c r="G919" s="8">
        <v>791317</v>
      </c>
      <c r="H919" s="8">
        <v>245308.27</v>
      </c>
      <c r="I919" s="9">
        <v>0.31</v>
      </c>
      <c r="J919" s="1" t="s">
        <v>126</v>
      </c>
      <c r="K919" s="1">
        <v>7</v>
      </c>
      <c r="L919" s="1">
        <v>2021</v>
      </c>
      <c r="M919" s="1">
        <v>28</v>
      </c>
      <c r="N919" s="10">
        <v>3</v>
      </c>
    </row>
    <row r="920" spans="1:14" x14ac:dyDescent="0.25">
      <c r="A920" s="7">
        <v>44384</v>
      </c>
      <c r="B920" s="1" t="s">
        <v>36</v>
      </c>
      <c r="C920" s="1" t="s">
        <v>14</v>
      </c>
      <c r="D920" s="1" t="s">
        <v>7</v>
      </c>
      <c r="E920" s="1" t="s">
        <v>9</v>
      </c>
      <c r="F920" s="1" t="s">
        <v>78</v>
      </c>
      <c r="G920" s="8">
        <v>268374</v>
      </c>
      <c r="H920" s="8">
        <v>118084.56</v>
      </c>
      <c r="I920" s="9">
        <v>0.44</v>
      </c>
      <c r="J920" s="1" t="s">
        <v>126</v>
      </c>
      <c r="K920" s="1">
        <v>7</v>
      </c>
      <c r="L920" s="1">
        <v>2021</v>
      </c>
      <c r="M920" s="1">
        <v>28</v>
      </c>
      <c r="N920" s="10">
        <v>3</v>
      </c>
    </row>
    <row r="921" spans="1:14" x14ac:dyDescent="0.25">
      <c r="A921" s="7">
        <v>44385</v>
      </c>
      <c r="B921" s="1" t="s">
        <v>6</v>
      </c>
      <c r="C921" s="1" t="s">
        <v>8</v>
      </c>
      <c r="D921" s="1" t="s">
        <v>7</v>
      </c>
      <c r="E921" s="1" t="s">
        <v>87</v>
      </c>
      <c r="F921" s="1" t="s">
        <v>77</v>
      </c>
      <c r="G921" s="8">
        <v>540609</v>
      </c>
      <c r="H921" s="8">
        <v>200025.33</v>
      </c>
      <c r="I921" s="9">
        <v>0.37</v>
      </c>
      <c r="J921" s="1" t="s">
        <v>126</v>
      </c>
      <c r="K921" s="1">
        <v>7</v>
      </c>
      <c r="L921" s="1">
        <v>2021</v>
      </c>
      <c r="M921" s="1">
        <v>28</v>
      </c>
      <c r="N921" s="10">
        <v>3</v>
      </c>
    </row>
    <row r="922" spans="1:14" x14ac:dyDescent="0.25">
      <c r="A922" s="7">
        <v>44386</v>
      </c>
      <c r="B922" s="1" t="s">
        <v>49</v>
      </c>
      <c r="C922" s="1" t="s">
        <v>8</v>
      </c>
      <c r="D922" s="1" t="s">
        <v>7</v>
      </c>
      <c r="E922" s="1" t="s">
        <v>87</v>
      </c>
      <c r="F922" s="1" t="s">
        <v>66</v>
      </c>
      <c r="G922" s="8">
        <v>1518186</v>
      </c>
      <c r="H922" s="8">
        <v>941275.32</v>
      </c>
      <c r="I922" s="9">
        <v>0.62</v>
      </c>
      <c r="J922" s="1" t="s">
        <v>126</v>
      </c>
      <c r="K922" s="1">
        <v>7</v>
      </c>
      <c r="L922" s="1">
        <v>2021</v>
      </c>
      <c r="M922" s="1">
        <v>28</v>
      </c>
      <c r="N922" s="10">
        <v>3</v>
      </c>
    </row>
    <row r="923" spans="1:14" x14ac:dyDescent="0.25">
      <c r="A923" s="7">
        <v>44387</v>
      </c>
      <c r="B923" s="1" t="s">
        <v>31</v>
      </c>
      <c r="C923" s="1" t="s">
        <v>18</v>
      </c>
      <c r="D923" s="1" t="s">
        <v>17</v>
      </c>
      <c r="E923" s="1" t="s">
        <v>87</v>
      </c>
      <c r="F923" s="1" t="s">
        <v>72</v>
      </c>
      <c r="G923" s="8">
        <v>152243</v>
      </c>
      <c r="H923" s="8">
        <v>33493.46</v>
      </c>
      <c r="I923" s="9">
        <v>0.22</v>
      </c>
      <c r="J923" s="1" t="s">
        <v>126</v>
      </c>
      <c r="K923" s="1">
        <v>7</v>
      </c>
      <c r="L923" s="1">
        <v>2021</v>
      </c>
      <c r="M923" s="1">
        <v>28</v>
      </c>
      <c r="N923" s="10">
        <v>3</v>
      </c>
    </row>
    <row r="924" spans="1:14" x14ac:dyDescent="0.25">
      <c r="A924" s="7">
        <v>44388</v>
      </c>
      <c r="B924" s="1" t="s">
        <v>34</v>
      </c>
      <c r="C924" s="1" t="s">
        <v>14</v>
      </c>
      <c r="D924" s="1" t="s">
        <v>7</v>
      </c>
      <c r="E924" s="1" t="s">
        <v>9</v>
      </c>
      <c r="F924" s="1" t="s">
        <v>65</v>
      </c>
      <c r="G924" s="8">
        <v>285424</v>
      </c>
      <c r="H924" s="8">
        <v>142712</v>
      </c>
      <c r="I924" s="9">
        <v>0.5</v>
      </c>
      <c r="J924" s="1" t="s">
        <v>126</v>
      </c>
      <c r="K924" s="1">
        <v>7</v>
      </c>
      <c r="L924" s="1">
        <v>2021</v>
      </c>
      <c r="M924" s="1">
        <v>28</v>
      </c>
      <c r="N924" s="10">
        <v>3</v>
      </c>
    </row>
    <row r="925" spans="1:14" x14ac:dyDescent="0.25">
      <c r="A925" s="7">
        <v>44389</v>
      </c>
      <c r="B925" s="1" t="s">
        <v>6</v>
      </c>
      <c r="C925" s="1" t="s">
        <v>8</v>
      </c>
      <c r="D925" s="1" t="s">
        <v>17</v>
      </c>
      <c r="E925" s="1" t="s">
        <v>9</v>
      </c>
      <c r="F925" s="1" t="s">
        <v>77</v>
      </c>
      <c r="G925" s="8">
        <v>1350428</v>
      </c>
      <c r="H925" s="8">
        <v>445641.24000000005</v>
      </c>
      <c r="I925" s="9">
        <v>0.33</v>
      </c>
      <c r="J925" s="1" t="s">
        <v>126</v>
      </c>
      <c r="K925" s="1">
        <v>7</v>
      </c>
      <c r="L925" s="1">
        <v>2021</v>
      </c>
      <c r="M925" s="1">
        <v>29</v>
      </c>
      <c r="N925" s="10">
        <v>3</v>
      </c>
    </row>
    <row r="926" spans="1:14" x14ac:dyDescent="0.25">
      <c r="A926" s="7">
        <v>44390</v>
      </c>
      <c r="B926" s="1" t="s">
        <v>34</v>
      </c>
      <c r="C926" s="1" t="s">
        <v>14</v>
      </c>
      <c r="D926" s="1" t="s">
        <v>17</v>
      </c>
      <c r="E926" s="1" t="s">
        <v>87</v>
      </c>
      <c r="F926" s="1" t="s">
        <v>65</v>
      </c>
      <c r="G926" s="8">
        <v>264861</v>
      </c>
      <c r="H926" s="8">
        <v>66215.25</v>
      </c>
      <c r="I926" s="9">
        <v>0.25</v>
      </c>
      <c r="J926" s="1" t="s">
        <v>126</v>
      </c>
      <c r="K926" s="1">
        <v>7</v>
      </c>
      <c r="L926" s="1">
        <v>2021</v>
      </c>
      <c r="M926" s="1">
        <v>29</v>
      </c>
      <c r="N926" s="10">
        <v>3</v>
      </c>
    </row>
    <row r="927" spans="1:14" x14ac:dyDescent="0.25">
      <c r="A927" s="7">
        <v>44391</v>
      </c>
      <c r="B927" s="1" t="s">
        <v>49</v>
      </c>
      <c r="C927" s="1" t="s">
        <v>8</v>
      </c>
      <c r="D927" s="1" t="s">
        <v>11</v>
      </c>
      <c r="E927" s="1" t="s">
        <v>88</v>
      </c>
      <c r="F927" s="1" t="s">
        <v>66</v>
      </c>
      <c r="G927" s="8">
        <v>1610864</v>
      </c>
      <c r="H927" s="8">
        <v>402716</v>
      </c>
      <c r="I927" s="9">
        <v>0.25</v>
      </c>
      <c r="J927" s="1" t="s">
        <v>126</v>
      </c>
      <c r="K927" s="1">
        <v>7</v>
      </c>
      <c r="L927" s="1">
        <v>2021</v>
      </c>
      <c r="M927" s="1">
        <v>29</v>
      </c>
      <c r="N927" s="10">
        <v>3</v>
      </c>
    </row>
    <row r="928" spans="1:14" x14ac:dyDescent="0.25">
      <c r="A928" s="7">
        <v>44392</v>
      </c>
      <c r="B928" s="1" t="s">
        <v>58</v>
      </c>
      <c r="C928" s="1" t="s">
        <v>8</v>
      </c>
      <c r="D928" s="1" t="s">
        <v>17</v>
      </c>
      <c r="E928" s="1" t="s">
        <v>87</v>
      </c>
      <c r="F928" s="1" t="s">
        <v>74</v>
      </c>
      <c r="G928" s="8">
        <v>617680</v>
      </c>
      <c r="H928" s="8">
        <v>123536</v>
      </c>
      <c r="I928" s="9">
        <v>0.2</v>
      </c>
      <c r="J928" s="1" t="s">
        <v>126</v>
      </c>
      <c r="K928" s="1">
        <v>7</v>
      </c>
      <c r="L928" s="1">
        <v>2021</v>
      </c>
      <c r="M928" s="1">
        <v>29</v>
      </c>
      <c r="N928" s="10">
        <v>3</v>
      </c>
    </row>
    <row r="929" spans="1:14" x14ac:dyDescent="0.25">
      <c r="A929" s="7">
        <v>44393</v>
      </c>
      <c r="B929" s="1" t="s">
        <v>38</v>
      </c>
      <c r="C929" s="1" t="s">
        <v>18</v>
      </c>
      <c r="D929" s="1" t="s">
        <v>7</v>
      </c>
      <c r="E929" s="1" t="s">
        <v>87</v>
      </c>
      <c r="F929" s="1" t="s">
        <v>80</v>
      </c>
      <c r="G929" s="8">
        <v>200442</v>
      </c>
      <c r="H929" s="8">
        <v>92203.32</v>
      </c>
      <c r="I929" s="9">
        <v>0.46</v>
      </c>
      <c r="J929" s="1" t="s">
        <v>126</v>
      </c>
      <c r="K929" s="1">
        <v>7</v>
      </c>
      <c r="L929" s="1">
        <v>2021</v>
      </c>
      <c r="M929" s="1">
        <v>29</v>
      </c>
      <c r="N929" s="10">
        <v>3</v>
      </c>
    </row>
    <row r="930" spans="1:14" x14ac:dyDescent="0.25">
      <c r="A930" s="7">
        <v>44394</v>
      </c>
      <c r="B930" s="1" t="s">
        <v>46</v>
      </c>
      <c r="C930" s="1" t="s">
        <v>8</v>
      </c>
      <c r="D930" s="1" t="s">
        <v>7</v>
      </c>
      <c r="E930" s="1" t="s">
        <v>9</v>
      </c>
      <c r="F930" s="1" t="s">
        <v>80</v>
      </c>
      <c r="G930" s="8">
        <v>1654713</v>
      </c>
      <c r="H930" s="8">
        <v>1075563.45</v>
      </c>
      <c r="I930" s="9">
        <v>0.65</v>
      </c>
      <c r="J930" s="1" t="s">
        <v>126</v>
      </c>
      <c r="K930" s="1">
        <v>7</v>
      </c>
      <c r="L930" s="1">
        <v>2021</v>
      </c>
      <c r="M930" s="1">
        <v>29</v>
      </c>
      <c r="N930" s="10">
        <v>3</v>
      </c>
    </row>
    <row r="931" spans="1:14" x14ac:dyDescent="0.25">
      <c r="A931" s="7">
        <v>44395</v>
      </c>
      <c r="B931" s="1" t="s">
        <v>43</v>
      </c>
      <c r="C931" s="1" t="s">
        <v>8</v>
      </c>
      <c r="D931" s="1" t="s">
        <v>7</v>
      </c>
      <c r="E931" s="1" t="s">
        <v>9</v>
      </c>
      <c r="F931" s="1" t="s">
        <v>79</v>
      </c>
      <c r="G931" s="8">
        <v>529198</v>
      </c>
      <c r="H931" s="8">
        <v>264599</v>
      </c>
      <c r="I931" s="9">
        <v>0.5</v>
      </c>
      <c r="J931" s="1" t="s">
        <v>126</v>
      </c>
      <c r="K931" s="1">
        <v>7</v>
      </c>
      <c r="L931" s="1">
        <v>2021</v>
      </c>
      <c r="M931" s="1">
        <v>29</v>
      </c>
      <c r="N931" s="10">
        <v>3</v>
      </c>
    </row>
    <row r="932" spans="1:14" x14ac:dyDescent="0.25">
      <c r="A932" s="7">
        <v>44396</v>
      </c>
      <c r="B932" s="1" t="s">
        <v>50</v>
      </c>
      <c r="C932" s="1" t="s">
        <v>18</v>
      </c>
      <c r="D932" s="1" t="s">
        <v>7</v>
      </c>
      <c r="E932" s="1" t="s">
        <v>87</v>
      </c>
      <c r="F932" s="1" t="s">
        <v>67</v>
      </c>
      <c r="G932" s="8">
        <v>97340</v>
      </c>
      <c r="H932" s="8">
        <v>34069</v>
      </c>
      <c r="I932" s="9">
        <v>0.35</v>
      </c>
      <c r="J932" s="1" t="s">
        <v>126</v>
      </c>
      <c r="K932" s="1">
        <v>7</v>
      </c>
      <c r="L932" s="1">
        <v>2021</v>
      </c>
      <c r="M932" s="1">
        <v>30</v>
      </c>
      <c r="N932" s="10">
        <v>3</v>
      </c>
    </row>
    <row r="933" spans="1:14" x14ac:dyDescent="0.25">
      <c r="A933" s="7">
        <v>44397</v>
      </c>
      <c r="B933" s="1" t="s">
        <v>50</v>
      </c>
      <c r="C933" s="1" t="s">
        <v>18</v>
      </c>
      <c r="D933" s="1" t="s">
        <v>7</v>
      </c>
      <c r="E933" s="1" t="s">
        <v>9</v>
      </c>
      <c r="F933" s="1" t="s">
        <v>67</v>
      </c>
      <c r="G933" s="8">
        <v>80973</v>
      </c>
      <c r="H933" s="8">
        <v>38867.040000000001</v>
      </c>
      <c r="I933" s="9">
        <v>0.48</v>
      </c>
      <c r="J933" s="1" t="s">
        <v>126</v>
      </c>
      <c r="K933" s="1">
        <v>7</v>
      </c>
      <c r="L933" s="1">
        <v>2021</v>
      </c>
      <c r="M933" s="1">
        <v>30</v>
      </c>
      <c r="N933" s="10">
        <v>3</v>
      </c>
    </row>
    <row r="934" spans="1:14" x14ac:dyDescent="0.25">
      <c r="A934" s="7">
        <v>44398</v>
      </c>
      <c r="B934" s="1" t="s">
        <v>37</v>
      </c>
      <c r="C934" s="1" t="s">
        <v>18</v>
      </c>
      <c r="D934" s="1" t="s">
        <v>17</v>
      </c>
      <c r="E934" s="1" t="s">
        <v>87</v>
      </c>
      <c r="F934" s="1" t="s">
        <v>79</v>
      </c>
      <c r="G934" s="8">
        <v>176598</v>
      </c>
      <c r="H934" s="8">
        <v>35319.599999999999</v>
      </c>
      <c r="I934" s="9">
        <v>0.2</v>
      </c>
      <c r="J934" s="1" t="s">
        <v>126</v>
      </c>
      <c r="K934" s="1">
        <v>7</v>
      </c>
      <c r="L934" s="1">
        <v>2021</v>
      </c>
      <c r="M934" s="1">
        <v>30</v>
      </c>
      <c r="N934" s="10">
        <v>3</v>
      </c>
    </row>
    <row r="935" spans="1:14" x14ac:dyDescent="0.25">
      <c r="A935" s="7">
        <v>44399</v>
      </c>
      <c r="B935" s="1" t="s">
        <v>27</v>
      </c>
      <c r="C935" s="1" t="s">
        <v>8</v>
      </c>
      <c r="D935" s="1" t="s">
        <v>17</v>
      </c>
      <c r="E935" s="1" t="s">
        <v>87</v>
      </c>
      <c r="F935" s="1" t="s">
        <v>76</v>
      </c>
      <c r="G935" s="8">
        <v>764386</v>
      </c>
      <c r="H935" s="8">
        <v>290466.68</v>
      </c>
      <c r="I935" s="9">
        <v>0.38</v>
      </c>
      <c r="J935" s="1" t="s">
        <v>126</v>
      </c>
      <c r="K935" s="1">
        <v>7</v>
      </c>
      <c r="L935" s="1">
        <v>2021</v>
      </c>
      <c r="M935" s="1">
        <v>30</v>
      </c>
      <c r="N935" s="10">
        <v>3</v>
      </c>
    </row>
    <row r="936" spans="1:14" x14ac:dyDescent="0.25">
      <c r="A936" s="7">
        <v>44400</v>
      </c>
      <c r="B936" s="1" t="s">
        <v>32</v>
      </c>
      <c r="C936" s="1" t="s">
        <v>8</v>
      </c>
      <c r="D936" s="1" t="s">
        <v>11</v>
      </c>
      <c r="E936" s="1" t="s">
        <v>88</v>
      </c>
      <c r="F936" s="1" t="s">
        <v>71</v>
      </c>
      <c r="G936" s="8">
        <v>594342</v>
      </c>
      <c r="H936" s="8">
        <v>89151.3</v>
      </c>
      <c r="I936" s="9">
        <v>0.15</v>
      </c>
      <c r="J936" s="1" t="s">
        <v>126</v>
      </c>
      <c r="K936" s="1">
        <v>7</v>
      </c>
      <c r="L936" s="1">
        <v>2021</v>
      </c>
      <c r="M936" s="1">
        <v>30</v>
      </c>
      <c r="N936" s="10">
        <v>3</v>
      </c>
    </row>
    <row r="937" spans="1:14" x14ac:dyDescent="0.25">
      <c r="A937" s="7">
        <v>44401</v>
      </c>
      <c r="B937" s="1" t="s">
        <v>56</v>
      </c>
      <c r="C937" s="1" t="s">
        <v>18</v>
      </c>
      <c r="D937" s="1" t="s">
        <v>11</v>
      </c>
      <c r="E937" s="1" t="s">
        <v>88</v>
      </c>
      <c r="F937" s="1" t="s">
        <v>70</v>
      </c>
      <c r="G937" s="8">
        <v>109649</v>
      </c>
      <c r="H937" s="8">
        <v>30701.72</v>
      </c>
      <c r="I937" s="9">
        <v>0.28000000000000003</v>
      </c>
      <c r="J937" s="1" t="s">
        <v>126</v>
      </c>
      <c r="K937" s="1">
        <v>7</v>
      </c>
      <c r="L937" s="1">
        <v>2021</v>
      </c>
      <c r="M937" s="1">
        <v>30</v>
      </c>
      <c r="N937" s="10">
        <v>3</v>
      </c>
    </row>
    <row r="938" spans="1:14" x14ac:dyDescent="0.25">
      <c r="A938" s="7">
        <v>44402</v>
      </c>
      <c r="B938" s="1" t="s">
        <v>37</v>
      </c>
      <c r="C938" s="1" t="s">
        <v>18</v>
      </c>
      <c r="D938" s="1" t="s">
        <v>7</v>
      </c>
      <c r="E938" s="1" t="s">
        <v>9</v>
      </c>
      <c r="F938" s="1" t="s">
        <v>79</v>
      </c>
      <c r="G938" s="8">
        <v>177644</v>
      </c>
      <c r="H938" s="8">
        <v>69281.16</v>
      </c>
      <c r="I938" s="9">
        <v>0.39</v>
      </c>
      <c r="J938" s="1" t="s">
        <v>126</v>
      </c>
      <c r="K938" s="1">
        <v>7</v>
      </c>
      <c r="L938" s="1">
        <v>2021</v>
      </c>
      <c r="M938" s="1">
        <v>30</v>
      </c>
      <c r="N938" s="10">
        <v>3</v>
      </c>
    </row>
    <row r="939" spans="1:14" x14ac:dyDescent="0.25">
      <c r="A939" s="7">
        <v>44403</v>
      </c>
      <c r="B939" s="1" t="s">
        <v>56</v>
      </c>
      <c r="C939" s="1" t="s">
        <v>18</v>
      </c>
      <c r="D939" s="1" t="s">
        <v>17</v>
      </c>
      <c r="E939" s="1" t="s">
        <v>87</v>
      </c>
      <c r="F939" s="1" t="s">
        <v>70</v>
      </c>
      <c r="G939" s="8">
        <v>113462</v>
      </c>
      <c r="H939" s="8">
        <v>35173.22</v>
      </c>
      <c r="I939" s="9">
        <v>0.31</v>
      </c>
      <c r="J939" s="1" t="s">
        <v>126</v>
      </c>
      <c r="K939" s="1">
        <v>7</v>
      </c>
      <c r="L939" s="1">
        <v>2021</v>
      </c>
      <c r="M939" s="1">
        <v>31</v>
      </c>
      <c r="N939" s="10">
        <v>3</v>
      </c>
    </row>
    <row r="940" spans="1:14" x14ac:dyDescent="0.25">
      <c r="A940" s="7">
        <v>44404</v>
      </c>
      <c r="B940" s="1" t="s">
        <v>59</v>
      </c>
      <c r="C940" s="1" t="s">
        <v>18</v>
      </c>
      <c r="D940" s="1" t="s">
        <v>7</v>
      </c>
      <c r="E940" s="1" t="s">
        <v>87</v>
      </c>
      <c r="F940" s="1" t="s">
        <v>75</v>
      </c>
      <c r="G940" s="8">
        <v>154894</v>
      </c>
      <c r="H940" s="8">
        <v>66604.42</v>
      </c>
      <c r="I940" s="9">
        <v>0.43</v>
      </c>
      <c r="J940" s="1" t="s">
        <v>126</v>
      </c>
      <c r="K940" s="1">
        <v>7</v>
      </c>
      <c r="L940" s="1">
        <v>2021</v>
      </c>
      <c r="M940" s="1">
        <v>31</v>
      </c>
      <c r="N940" s="10">
        <v>3</v>
      </c>
    </row>
    <row r="941" spans="1:14" x14ac:dyDescent="0.25">
      <c r="A941" s="7">
        <v>44405</v>
      </c>
      <c r="B941" s="1" t="s">
        <v>28</v>
      </c>
      <c r="C941" s="1" t="s">
        <v>8</v>
      </c>
      <c r="D941" s="1" t="s">
        <v>7</v>
      </c>
      <c r="E941" s="1" t="s">
        <v>87</v>
      </c>
      <c r="F941" s="1" t="s">
        <v>66</v>
      </c>
      <c r="G941" s="8">
        <v>816086</v>
      </c>
      <c r="H941" s="8">
        <v>399882.14</v>
      </c>
      <c r="I941" s="9">
        <v>0.49</v>
      </c>
      <c r="J941" s="1" t="s">
        <v>126</v>
      </c>
      <c r="K941" s="1">
        <v>7</v>
      </c>
      <c r="L941" s="1">
        <v>2021</v>
      </c>
      <c r="M941" s="1">
        <v>31</v>
      </c>
      <c r="N941" s="10">
        <v>3</v>
      </c>
    </row>
    <row r="942" spans="1:14" x14ac:dyDescent="0.25">
      <c r="A942" s="7">
        <v>44406</v>
      </c>
      <c r="B942" s="1" t="s">
        <v>43</v>
      </c>
      <c r="C942" s="1" t="s">
        <v>8</v>
      </c>
      <c r="D942" s="1" t="s">
        <v>17</v>
      </c>
      <c r="E942" s="1" t="s">
        <v>87</v>
      </c>
      <c r="F942" s="1" t="s">
        <v>79</v>
      </c>
      <c r="G942" s="8">
        <v>1799487</v>
      </c>
      <c r="H942" s="8">
        <v>593830.71000000008</v>
      </c>
      <c r="I942" s="9">
        <v>0.33</v>
      </c>
      <c r="J942" s="1" t="s">
        <v>126</v>
      </c>
      <c r="K942" s="1">
        <v>7</v>
      </c>
      <c r="L942" s="1">
        <v>2021</v>
      </c>
      <c r="M942" s="1">
        <v>31</v>
      </c>
      <c r="N942" s="10">
        <v>3</v>
      </c>
    </row>
    <row r="943" spans="1:14" x14ac:dyDescent="0.25">
      <c r="A943" s="7">
        <v>44407</v>
      </c>
      <c r="B943" s="1" t="s">
        <v>21</v>
      </c>
      <c r="C943" s="1" t="s">
        <v>14</v>
      </c>
      <c r="D943" s="1" t="s">
        <v>7</v>
      </c>
      <c r="E943" s="1" t="s">
        <v>87</v>
      </c>
      <c r="F943" s="1" t="s">
        <v>73</v>
      </c>
      <c r="G943" s="8">
        <v>387425</v>
      </c>
      <c r="H943" s="8">
        <v>228580.75</v>
      </c>
      <c r="I943" s="9">
        <v>0.59</v>
      </c>
      <c r="J943" s="1" t="s">
        <v>126</v>
      </c>
      <c r="K943" s="1">
        <v>7</v>
      </c>
      <c r="L943" s="1">
        <v>2021</v>
      </c>
      <c r="M943" s="1">
        <v>31</v>
      </c>
      <c r="N943" s="10">
        <v>3</v>
      </c>
    </row>
    <row r="944" spans="1:14" x14ac:dyDescent="0.25">
      <c r="A944" s="7">
        <v>44408</v>
      </c>
      <c r="B944" s="1" t="s">
        <v>46</v>
      </c>
      <c r="C944" s="1" t="s">
        <v>8</v>
      </c>
      <c r="D944" s="1" t="s">
        <v>7</v>
      </c>
      <c r="E944" s="1" t="s">
        <v>9</v>
      </c>
      <c r="F944" s="1" t="s">
        <v>80</v>
      </c>
      <c r="G944" s="8">
        <v>823757</v>
      </c>
      <c r="H944" s="8">
        <v>527204.48</v>
      </c>
      <c r="I944" s="9">
        <v>0.64</v>
      </c>
      <c r="J944" s="1" t="s">
        <v>126</v>
      </c>
      <c r="K944" s="1">
        <v>7</v>
      </c>
      <c r="L944" s="1">
        <v>2021</v>
      </c>
      <c r="M944" s="1">
        <v>31</v>
      </c>
      <c r="N944" s="10">
        <v>3</v>
      </c>
    </row>
    <row r="945" spans="1:14" x14ac:dyDescent="0.25">
      <c r="A945" s="7">
        <v>44409</v>
      </c>
      <c r="B945" s="1" t="s">
        <v>46</v>
      </c>
      <c r="C945" s="1" t="s">
        <v>8</v>
      </c>
      <c r="D945" s="1" t="s">
        <v>7</v>
      </c>
      <c r="E945" s="1" t="s">
        <v>87</v>
      </c>
      <c r="F945" s="1" t="s">
        <v>80</v>
      </c>
      <c r="G945" s="8">
        <v>1774191</v>
      </c>
      <c r="H945" s="8">
        <v>958063.14</v>
      </c>
      <c r="I945" s="9">
        <v>0.54</v>
      </c>
      <c r="J945" s="1" t="s">
        <v>127</v>
      </c>
      <c r="K945" s="1">
        <v>8</v>
      </c>
      <c r="L945" s="1">
        <v>2021</v>
      </c>
      <c r="M945" s="1">
        <v>31</v>
      </c>
      <c r="N945" s="10">
        <v>3</v>
      </c>
    </row>
    <row r="946" spans="1:14" x14ac:dyDescent="0.25">
      <c r="A946" s="7">
        <v>44410</v>
      </c>
      <c r="B946" s="1" t="s">
        <v>58</v>
      </c>
      <c r="C946" s="1" t="s">
        <v>8</v>
      </c>
      <c r="D946" s="1" t="s">
        <v>7</v>
      </c>
      <c r="E946" s="1" t="s">
        <v>87</v>
      </c>
      <c r="F946" s="1" t="s">
        <v>74</v>
      </c>
      <c r="G946" s="8">
        <v>1688287</v>
      </c>
      <c r="H946" s="8">
        <v>725963.41</v>
      </c>
      <c r="I946" s="9">
        <v>0.43</v>
      </c>
      <c r="J946" s="1" t="s">
        <v>127</v>
      </c>
      <c r="K946" s="1">
        <v>8</v>
      </c>
      <c r="L946" s="1">
        <v>2021</v>
      </c>
      <c r="M946" s="1">
        <v>32</v>
      </c>
      <c r="N946" s="10">
        <v>3</v>
      </c>
    </row>
    <row r="947" spans="1:14" x14ac:dyDescent="0.25">
      <c r="A947" s="7">
        <v>44411</v>
      </c>
      <c r="B947" s="1" t="s">
        <v>31</v>
      </c>
      <c r="C947" s="1" t="s">
        <v>18</v>
      </c>
      <c r="D947" s="1" t="s">
        <v>17</v>
      </c>
      <c r="E947" s="1" t="s">
        <v>87</v>
      </c>
      <c r="F947" s="1" t="s">
        <v>72</v>
      </c>
      <c r="G947" s="8">
        <v>189804</v>
      </c>
      <c r="H947" s="8">
        <v>53145.120000000003</v>
      </c>
      <c r="I947" s="9">
        <v>0.28000000000000003</v>
      </c>
      <c r="J947" s="1" t="s">
        <v>127</v>
      </c>
      <c r="K947" s="1">
        <v>8</v>
      </c>
      <c r="L947" s="1">
        <v>2021</v>
      </c>
      <c r="M947" s="1">
        <v>32</v>
      </c>
      <c r="N947" s="10">
        <v>3</v>
      </c>
    </row>
    <row r="948" spans="1:14" x14ac:dyDescent="0.25">
      <c r="A948" s="7">
        <v>44412</v>
      </c>
      <c r="B948" s="1" t="s">
        <v>60</v>
      </c>
      <c r="C948" s="1" t="s">
        <v>14</v>
      </c>
      <c r="D948" s="1" t="s">
        <v>7</v>
      </c>
      <c r="E948" s="1" t="s">
        <v>9</v>
      </c>
      <c r="F948" s="1" t="s">
        <v>76</v>
      </c>
      <c r="G948" s="8">
        <v>345594</v>
      </c>
      <c r="H948" s="8">
        <v>196988.58</v>
      </c>
      <c r="I948" s="9">
        <v>0.56999999999999995</v>
      </c>
      <c r="J948" s="1" t="s">
        <v>127</v>
      </c>
      <c r="K948" s="1">
        <v>8</v>
      </c>
      <c r="L948" s="1">
        <v>2021</v>
      </c>
      <c r="M948" s="1">
        <v>32</v>
      </c>
      <c r="N948" s="10">
        <v>3</v>
      </c>
    </row>
    <row r="949" spans="1:14" x14ac:dyDescent="0.25">
      <c r="A949" s="7">
        <v>44413</v>
      </c>
      <c r="B949" s="1" t="s">
        <v>40</v>
      </c>
      <c r="C949" s="1" t="s">
        <v>8</v>
      </c>
      <c r="D949" s="1" t="s">
        <v>17</v>
      </c>
      <c r="E949" s="1" t="s">
        <v>9</v>
      </c>
      <c r="F949" s="1" t="s">
        <v>82</v>
      </c>
      <c r="G949" s="8">
        <v>1274679</v>
      </c>
      <c r="H949" s="8">
        <v>356910.12000000005</v>
      </c>
      <c r="I949" s="9">
        <v>0.28000000000000003</v>
      </c>
      <c r="J949" s="1" t="s">
        <v>127</v>
      </c>
      <c r="K949" s="1">
        <v>8</v>
      </c>
      <c r="L949" s="1">
        <v>2021</v>
      </c>
      <c r="M949" s="1">
        <v>32</v>
      </c>
      <c r="N949" s="10">
        <v>3</v>
      </c>
    </row>
    <row r="950" spans="1:14" x14ac:dyDescent="0.25">
      <c r="A950" s="7">
        <v>44414</v>
      </c>
      <c r="B950" s="1" t="s">
        <v>22</v>
      </c>
      <c r="C950" s="1" t="s">
        <v>8</v>
      </c>
      <c r="D950" s="1" t="s">
        <v>7</v>
      </c>
      <c r="E950" s="1" t="s">
        <v>88</v>
      </c>
      <c r="F950" s="1" t="s">
        <v>74</v>
      </c>
      <c r="G950" s="8">
        <v>1536919</v>
      </c>
      <c r="H950" s="8">
        <v>614767.6</v>
      </c>
      <c r="I950" s="9">
        <v>0.4</v>
      </c>
      <c r="J950" s="1" t="s">
        <v>127</v>
      </c>
      <c r="K950" s="1">
        <v>8</v>
      </c>
      <c r="L950" s="1">
        <v>2021</v>
      </c>
      <c r="M950" s="1">
        <v>32</v>
      </c>
      <c r="N950" s="10">
        <v>3</v>
      </c>
    </row>
    <row r="951" spans="1:14" x14ac:dyDescent="0.25">
      <c r="A951" s="7">
        <v>44415</v>
      </c>
      <c r="B951" s="1" t="s">
        <v>25</v>
      </c>
      <c r="C951" s="1" t="s">
        <v>8</v>
      </c>
      <c r="D951" s="1" t="s">
        <v>7</v>
      </c>
      <c r="E951" s="1" t="s">
        <v>87</v>
      </c>
      <c r="F951" s="1" t="s">
        <v>74</v>
      </c>
      <c r="G951" s="8">
        <v>1002126</v>
      </c>
      <c r="H951" s="8">
        <v>601275.6</v>
      </c>
      <c r="I951" s="9">
        <v>0.6</v>
      </c>
      <c r="J951" s="1" t="s">
        <v>127</v>
      </c>
      <c r="K951" s="1">
        <v>8</v>
      </c>
      <c r="L951" s="1">
        <v>2021</v>
      </c>
      <c r="M951" s="1">
        <v>32</v>
      </c>
      <c r="N951" s="10">
        <v>3</v>
      </c>
    </row>
    <row r="952" spans="1:14" x14ac:dyDescent="0.25">
      <c r="A952" s="7">
        <v>44416</v>
      </c>
      <c r="B952" s="1" t="s">
        <v>6</v>
      </c>
      <c r="C952" s="1" t="s">
        <v>8</v>
      </c>
      <c r="D952" s="1" t="s">
        <v>7</v>
      </c>
      <c r="E952" s="1" t="s">
        <v>87</v>
      </c>
      <c r="F952" s="1" t="s">
        <v>77</v>
      </c>
      <c r="G952" s="8">
        <v>1148104</v>
      </c>
      <c r="H952" s="8">
        <v>562570.96</v>
      </c>
      <c r="I952" s="9">
        <v>0.49</v>
      </c>
      <c r="J952" s="1" t="s">
        <v>127</v>
      </c>
      <c r="K952" s="1">
        <v>8</v>
      </c>
      <c r="L952" s="1">
        <v>2021</v>
      </c>
      <c r="M952" s="1">
        <v>32</v>
      </c>
      <c r="N952" s="10">
        <v>3</v>
      </c>
    </row>
    <row r="953" spans="1:14" x14ac:dyDescent="0.25">
      <c r="A953" s="7">
        <v>44417</v>
      </c>
      <c r="B953" s="1" t="s">
        <v>61</v>
      </c>
      <c r="C953" s="1" t="s">
        <v>8</v>
      </c>
      <c r="D953" s="1" t="s">
        <v>17</v>
      </c>
      <c r="E953" s="1" t="s">
        <v>87</v>
      </c>
      <c r="F953" s="1" t="s">
        <v>77</v>
      </c>
      <c r="G953" s="8">
        <v>1367877</v>
      </c>
      <c r="H953" s="8">
        <v>341969.25</v>
      </c>
      <c r="I953" s="9">
        <v>0.25</v>
      </c>
      <c r="J953" s="1" t="s">
        <v>127</v>
      </c>
      <c r="K953" s="1">
        <v>8</v>
      </c>
      <c r="L953" s="1">
        <v>2021</v>
      </c>
      <c r="M953" s="1">
        <v>33</v>
      </c>
      <c r="N953" s="10">
        <v>3</v>
      </c>
    </row>
    <row r="954" spans="1:14" x14ac:dyDescent="0.25">
      <c r="A954" s="7">
        <v>44418</v>
      </c>
      <c r="B954" s="1" t="s">
        <v>43</v>
      </c>
      <c r="C954" s="1" t="s">
        <v>8</v>
      </c>
      <c r="D954" s="1" t="s">
        <v>7</v>
      </c>
      <c r="E954" s="1" t="s">
        <v>9</v>
      </c>
      <c r="F954" s="1" t="s">
        <v>79</v>
      </c>
      <c r="G954" s="8">
        <v>1007987</v>
      </c>
      <c r="H954" s="8">
        <v>352795.44999999995</v>
      </c>
      <c r="I954" s="9">
        <v>0.35</v>
      </c>
      <c r="J954" s="1" t="s">
        <v>127</v>
      </c>
      <c r="K954" s="1">
        <v>8</v>
      </c>
      <c r="L954" s="1">
        <v>2021</v>
      </c>
      <c r="M954" s="1">
        <v>33</v>
      </c>
      <c r="N954" s="10">
        <v>3</v>
      </c>
    </row>
    <row r="955" spans="1:14" x14ac:dyDescent="0.25">
      <c r="A955" s="7">
        <v>44419</v>
      </c>
      <c r="B955" s="1" t="s">
        <v>22</v>
      </c>
      <c r="C955" s="1" t="s">
        <v>8</v>
      </c>
      <c r="D955" s="1" t="s">
        <v>11</v>
      </c>
      <c r="E955" s="1" t="s">
        <v>9</v>
      </c>
      <c r="F955" s="1" t="s">
        <v>74</v>
      </c>
      <c r="G955" s="8">
        <v>1373853</v>
      </c>
      <c r="H955" s="8">
        <v>467110.02</v>
      </c>
      <c r="I955" s="9">
        <v>0.34</v>
      </c>
      <c r="J955" s="1" t="s">
        <v>127</v>
      </c>
      <c r="K955" s="1">
        <v>8</v>
      </c>
      <c r="L955" s="1">
        <v>2021</v>
      </c>
      <c r="M955" s="1">
        <v>33</v>
      </c>
      <c r="N955" s="10">
        <v>3</v>
      </c>
    </row>
    <row r="956" spans="1:14" x14ac:dyDescent="0.25">
      <c r="A956" s="7">
        <v>44420</v>
      </c>
      <c r="B956" s="1" t="s">
        <v>22</v>
      </c>
      <c r="C956" s="1" t="s">
        <v>8</v>
      </c>
      <c r="D956" s="1" t="s">
        <v>7</v>
      </c>
      <c r="E956" s="1" t="s">
        <v>87</v>
      </c>
      <c r="F956" s="1" t="s">
        <v>74</v>
      </c>
      <c r="G956" s="8">
        <v>1484305</v>
      </c>
      <c r="H956" s="8">
        <v>935112.15</v>
      </c>
      <c r="I956" s="9">
        <v>0.63</v>
      </c>
      <c r="J956" s="1" t="s">
        <v>127</v>
      </c>
      <c r="K956" s="1">
        <v>8</v>
      </c>
      <c r="L956" s="1">
        <v>2021</v>
      </c>
      <c r="M956" s="1">
        <v>33</v>
      </c>
      <c r="N956" s="10">
        <v>3</v>
      </c>
    </row>
    <row r="957" spans="1:14" x14ac:dyDescent="0.25">
      <c r="A957" s="7">
        <v>44421</v>
      </c>
      <c r="B957" s="1" t="s">
        <v>58</v>
      </c>
      <c r="C957" s="1" t="s">
        <v>8</v>
      </c>
      <c r="D957" s="1" t="s">
        <v>7</v>
      </c>
      <c r="E957" s="1" t="s">
        <v>87</v>
      </c>
      <c r="F957" s="1" t="s">
        <v>74</v>
      </c>
      <c r="G957" s="8">
        <v>1763490</v>
      </c>
      <c r="H957" s="8">
        <v>1110998.7</v>
      </c>
      <c r="I957" s="9">
        <v>0.63</v>
      </c>
      <c r="J957" s="1" t="s">
        <v>127</v>
      </c>
      <c r="K957" s="1">
        <v>8</v>
      </c>
      <c r="L957" s="1">
        <v>2021</v>
      </c>
      <c r="M957" s="1">
        <v>33</v>
      </c>
      <c r="N957" s="10">
        <v>3</v>
      </c>
    </row>
    <row r="958" spans="1:14" x14ac:dyDescent="0.25">
      <c r="A958" s="7">
        <v>44422</v>
      </c>
      <c r="B958" s="1" t="s">
        <v>41</v>
      </c>
      <c r="C958" s="1" t="s">
        <v>14</v>
      </c>
      <c r="D958" s="1" t="s">
        <v>17</v>
      </c>
      <c r="E958" s="1" t="s">
        <v>87</v>
      </c>
      <c r="F958" s="1" t="s">
        <v>83</v>
      </c>
      <c r="G958" s="8">
        <v>334346</v>
      </c>
      <c r="H958" s="8">
        <v>90273.420000000013</v>
      </c>
      <c r="I958" s="9">
        <v>0.27</v>
      </c>
      <c r="J958" s="1" t="s">
        <v>127</v>
      </c>
      <c r="K958" s="1">
        <v>8</v>
      </c>
      <c r="L958" s="1">
        <v>2021</v>
      </c>
      <c r="M958" s="1">
        <v>33</v>
      </c>
      <c r="N958" s="10">
        <v>3</v>
      </c>
    </row>
    <row r="959" spans="1:14" x14ac:dyDescent="0.25">
      <c r="A959" s="7">
        <v>44423</v>
      </c>
      <c r="B959" s="1" t="s">
        <v>38</v>
      </c>
      <c r="C959" s="1" t="s">
        <v>18</v>
      </c>
      <c r="D959" s="1" t="s">
        <v>7</v>
      </c>
      <c r="E959" s="1" t="s">
        <v>87</v>
      </c>
      <c r="F959" s="1" t="s">
        <v>80</v>
      </c>
      <c r="G959" s="8">
        <v>82953</v>
      </c>
      <c r="H959" s="8">
        <v>53919.450000000004</v>
      </c>
      <c r="I959" s="9">
        <v>0.65</v>
      </c>
      <c r="J959" s="1" t="s">
        <v>127</v>
      </c>
      <c r="K959" s="1">
        <v>8</v>
      </c>
      <c r="L959" s="1">
        <v>2021</v>
      </c>
      <c r="M959" s="1">
        <v>33</v>
      </c>
      <c r="N959" s="10">
        <v>3</v>
      </c>
    </row>
    <row r="960" spans="1:14" x14ac:dyDescent="0.25">
      <c r="A960" s="7">
        <v>44424</v>
      </c>
      <c r="B960" s="1" t="s">
        <v>26</v>
      </c>
      <c r="C960" s="1" t="s">
        <v>8</v>
      </c>
      <c r="D960" s="1" t="s">
        <v>7</v>
      </c>
      <c r="E960" s="1" t="s">
        <v>87</v>
      </c>
      <c r="F960" s="1" t="s">
        <v>75</v>
      </c>
      <c r="G960" s="8">
        <v>1400946</v>
      </c>
      <c r="H960" s="8">
        <v>672454.08</v>
      </c>
      <c r="I960" s="9">
        <v>0.48</v>
      </c>
      <c r="J960" s="1" t="s">
        <v>127</v>
      </c>
      <c r="K960" s="1">
        <v>8</v>
      </c>
      <c r="L960" s="1">
        <v>2021</v>
      </c>
      <c r="M960" s="1">
        <v>34</v>
      </c>
      <c r="N960" s="10">
        <v>3</v>
      </c>
    </row>
    <row r="961" spans="1:14" x14ac:dyDescent="0.25">
      <c r="A961" s="7">
        <v>44425</v>
      </c>
      <c r="B961" s="1" t="s">
        <v>6</v>
      </c>
      <c r="C961" s="1" t="s">
        <v>8</v>
      </c>
      <c r="D961" s="1" t="s">
        <v>7</v>
      </c>
      <c r="E961" s="1" t="s">
        <v>87</v>
      </c>
      <c r="F961" s="1" t="s">
        <v>77</v>
      </c>
      <c r="G961" s="8">
        <v>1719729</v>
      </c>
      <c r="H961" s="8">
        <v>1049034.69</v>
      </c>
      <c r="I961" s="9">
        <v>0.61</v>
      </c>
      <c r="J961" s="1" t="s">
        <v>127</v>
      </c>
      <c r="K961" s="1">
        <v>8</v>
      </c>
      <c r="L961" s="1">
        <v>2021</v>
      </c>
      <c r="M961" s="1">
        <v>34</v>
      </c>
      <c r="N961" s="10">
        <v>3</v>
      </c>
    </row>
    <row r="962" spans="1:14" x14ac:dyDescent="0.25">
      <c r="A962" s="7">
        <v>44426</v>
      </c>
      <c r="B962" s="1" t="s">
        <v>27</v>
      </c>
      <c r="C962" s="1" t="s">
        <v>8</v>
      </c>
      <c r="D962" s="1" t="s">
        <v>7</v>
      </c>
      <c r="E962" s="1" t="s">
        <v>9</v>
      </c>
      <c r="F962" s="1" t="s">
        <v>76</v>
      </c>
      <c r="G962" s="8">
        <v>921863</v>
      </c>
      <c r="H962" s="8">
        <v>497806.02</v>
      </c>
      <c r="I962" s="9">
        <v>0.54</v>
      </c>
      <c r="J962" s="1" t="s">
        <v>127</v>
      </c>
      <c r="K962" s="1">
        <v>8</v>
      </c>
      <c r="L962" s="1">
        <v>2021</v>
      </c>
      <c r="M962" s="1">
        <v>34</v>
      </c>
      <c r="N962" s="10">
        <v>3</v>
      </c>
    </row>
    <row r="963" spans="1:14" x14ac:dyDescent="0.25">
      <c r="A963" s="7">
        <v>44427</v>
      </c>
      <c r="B963" s="1" t="s">
        <v>30</v>
      </c>
      <c r="C963" s="1" t="s">
        <v>14</v>
      </c>
      <c r="D963" s="1" t="s">
        <v>7</v>
      </c>
      <c r="E963" s="1" t="s">
        <v>87</v>
      </c>
      <c r="F963" s="1" t="s">
        <v>77</v>
      </c>
      <c r="G963" s="8">
        <v>332623</v>
      </c>
      <c r="H963" s="8">
        <v>159659.04</v>
      </c>
      <c r="I963" s="9">
        <v>0.48</v>
      </c>
      <c r="J963" s="1" t="s">
        <v>127</v>
      </c>
      <c r="K963" s="1">
        <v>8</v>
      </c>
      <c r="L963" s="1">
        <v>2021</v>
      </c>
      <c r="M963" s="1">
        <v>34</v>
      </c>
      <c r="N963" s="10">
        <v>3</v>
      </c>
    </row>
    <row r="964" spans="1:14" x14ac:dyDescent="0.25">
      <c r="A964" s="7">
        <v>44428</v>
      </c>
      <c r="B964" s="1" t="s">
        <v>48</v>
      </c>
      <c r="C964" s="1" t="s">
        <v>8</v>
      </c>
      <c r="D964" s="1" t="s">
        <v>17</v>
      </c>
      <c r="E964" s="1" t="s">
        <v>9</v>
      </c>
      <c r="F964" s="1" t="s">
        <v>65</v>
      </c>
      <c r="G964" s="8">
        <v>1612265</v>
      </c>
      <c r="H964" s="8">
        <v>596538.05000000005</v>
      </c>
      <c r="I964" s="9">
        <v>0.37</v>
      </c>
      <c r="J964" s="1" t="s">
        <v>127</v>
      </c>
      <c r="K964" s="1">
        <v>8</v>
      </c>
      <c r="L964" s="1">
        <v>2021</v>
      </c>
      <c r="M964" s="1">
        <v>34</v>
      </c>
      <c r="N964" s="10">
        <v>3</v>
      </c>
    </row>
    <row r="965" spans="1:14" x14ac:dyDescent="0.25">
      <c r="A965" s="7">
        <v>44429</v>
      </c>
      <c r="B965" s="1" t="s">
        <v>15</v>
      </c>
      <c r="C965" s="1" t="s">
        <v>14</v>
      </c>
      <c r="D965" s="1" t="s">
        <v>7</v>
      </c>
      <c r="E965" s="1" t="s">
        <v>89</v>
      </c>
      <c r="F965" s="1" t="s">
        <v>74</v>
      </c>
      <c r="G965" s="8">
        <v>496901</v>
      </c>
      <c r="H965" s="8">
        <v>243481.49</v>
      </c>
      <c r="I965" s="9">
        <v>0.49</v>
      </c>
      <c r="J965" s="1" t="s">
        <v>127</v>
      </c>
      <c r="K965" s="1">
        <v>8</v>
      </c>
      <c r="L965" s="1">
        <v>2021</v>
      </c>
      <c r="M965" s="1">
        <v>34</v>
      </c>
      <c r="N965" s="10">
        <v>3</v>
      </c>
    </row>
    <row r="966" spans="1:14" x14ac:dyDescent="0.25">
      <c r="A966" s="7">
        <v>44430</v>
      </c>
      <c r="B966" s="1" t="s">
        <v>40</v>
      </c>
      <c r="C966" s="1" t="s">
        <v>8</v>
      </c>
      <c r="D966" s="1" t="s">
        <v>17</v>
      </c>
      <c r="E966" s="1" t="s">
        <v>9</v>
      </c>
      <c r="F966" s="1" t="s">
        <v>82</v>
      </c>
      <c r="G966" s="8">
        <v>1634330</v>
      </c>
      <c r="H966" s="8">
        <v>343209.3</v>
      </c>
      <c r="I966" s="9">
        <v>0.21</v>
      </c>
      <c r="J966" s="1" t="s">
        <v>127</v>
      </c>
      <c r="K966" s="1">
        <v>8</v>
      </c>
      <c r="L966" s="1">
        <v>2021</v>
      </c>
      <c r="M966" s="1">
        <v>34</v>
      </c>
      <c r="N966" s="10">
        <v>3</v>
      </c>
    </row>
    <row r="967" spans="1:14" x14ac:dyDescent="0.25">
      <c r="A967" s="7">
        <v>44431</v>
      </c>
      <c r="B967" s="1" t="s">
        <v>13</v>
      </c>
      <c r="C967" s="1" t="s">
        <v>14</v>
      </c>
      <c r="D967" s="1" t="s">
        <v>7</v>
      </c>
      <c r="E967" s="1" t="s">
        <v>88</v>
      </c>
      <c r="F967" s="1" t="s">
        <v>73</v>
      </c>
      <c r="G967" s="8">
        <v>478857</v>
      </c>
      <c r="H967" s="8">
        <v>258582.78000000003</v>
      </c>
      <c r="I967" s="9">
        <v>0.54</v>
      </c>
      <c r="J967" s="1" t="s">
        <v>127</v>
      </c>
      <c r="K967" s="1">
        <v>8</v>
      </c>
      <c r="L967" s="1">
        <v>2021</v>
      </c>
      <c r="M967" s="1">
        <v>35</v>
      </c>
      <c r="N967" s="10">
        <v>3</v>
      </c>
    </row>
    <row r="968" spans="1:14" x14ac:dyDescent="0.25">
      <c r="A968" s="7">
        <v>44432</v>
      </c>
      <c r="B968" s="1" t="s">
        <v>38</v>
      </c>
      <c r="C968" s="1" t="s">
        <v>18</v>
      </c>
      <c r="D968" s="1" t="s">
        <v>7</v>
      </c>
      <c r="E968" s="1" t="s">
        <v>9</v>
      </c>
      <c r="F968" s="1" t="s">
        <v>80</v>
      </c>
      <c r="G968" s="8">
        <v>191366</v>
      </c>
      <c r="H968" s="8">
        <v>109078.62</v>
      </c>
      <c r="I968" s="9">
        <v>0.56999999999999995</v>
      </c>
      <c r="J968" s="1" t="s">
        <v>127</v>
      </c>
      <c r="K968" s="1">
        <v>8</v>
      </c>
      <c r="L968" s="1">
        <v>2021</v>
      </c>
      <c r="M968" s="1">
        <v>35</v>
      </c>
      <c r="N968" s="10">
        <v>3</v>
      </c>
    </row>
    <row r="969" spans="1:14" x14ac:dyDescent="0.25">
      <c r="A969" s="7">
        <v>44433</v>
      </c>
      <c r="B969" s="1" t="s">
        <v>34</v>
      </c>
      <c r="C969" s="1" t="s">
        <v>14</v>
      </c>
      <c r="D969" s="1" t="s">
        <v>7</v>
      </c>
      <c r="E969" s="1" t="s">
        <v>87</v>
      </c>
      <c r="F969" s="1" t="s">
        <v>65</v>
      </c>
      <c r="G969" s="8">
        <v>330796</v>
      </c>
      <c r="H969" s="8">
        <v>165398</v>
      </c>
      <c r="I969" s="9">
        <v>0.5</v>
      </c>
      <c r="J969" s="1" t="s">
        <v>127</v>
      </c>
      <c r="K969" s="1">
        <v>8</v>
      </c>
      <c r="L969" s="1">
        <v>2021</v>
      </c>
      <c r="M969" s="1">
        <v>35</v>
      </c>
      <c r="N969" s="10">
        <v>3</v>
      </c>
    </row>
    <row r="970" spans="1:14" x14ac:dyDescent="0.25">
      <c r="A970" s="7">
        <v>44434</v>
      </c>
      <c r="B970" s="1" t="s">
        <v>47</v>
      </c>
      <c r="C970" s="1" t="s">
        <v>14</v>
      </c>
      <c r="D970" s="1" t="s">
        <v>17</v>
      </c>
      <c r="E970" s="1" t="s">
        <v>88</v>
      </c>
      <c r="F970" s="1" t="s">
        <v>81</v>
      </c>
      <c r="G970" s="8">
        <v>391191</v>
      </c>
      <c r="H970" s="8">
        <v>109533.48000000001</v>
      </c>
      <c r="I970" s="9">
        <v>0.28000000000000003</v>
      </c>
      <c r="J970" s="1" t="s">
        <v>127</v>
      </c>
      <c r="K970" s="1">
        <v>8</v>
      </c>
      <c r="L970" s="1">
        <v>2021</v>
      </c>
      <c r="M970" s="1">
        <v>35</v>
      </c>
      <c r="N970" s="10">
        <v>3</v>
      </c>
    </row>
    <row r="971" spans="1:14" x14ac:dyDescent="0.25">
      <c r="A971" s="7">
        <v>44435</v>
      </c>
      <c r="B971" s="1" t="s">
        <v>28</v>
      </c>
      <c r="C971" s="1" t="s">
        <v>8</v>
      </c>
      <c r="D971" s="1" t="s">
        <v>7</v>
      </c>
      <c r="E971" s="1" t="s">
        <v>9</v>
      </c>
      <c r="F971" s="1" t="s">
        <v>66</v>
      </c>
      <c r="G971" s="8">
        <v>1538858</v>
      </c>
      <c r="H971" s="8">
        <v>707874.68</v>
      </c>
      <c r="I971" s="9">
        <v>0.46</v>
      </c>
      <c r="J971" s="1" t="s">
        <v>127</v>
      </c>
      <c r="K971" s="1">
        <v>8</v>
      </c>
      <c r="L971" s="1">
        <v>2021</v>
      </c>
      <c r="M971" s="1">
        <v>35</v>
      </c>
      <c r="N971" s="10">
        <v>3</v>
      </c>
    </row>
    <row r="972" spans="1:14" x14ac:dyDescent="0.25">
      <c r="A972" s="7">
        <v>44436</v>
      </c>
      <c r="B972" s="1" t="s">
        <v>45</v>
      </c>
      <c r="C972" s="1" t="s">
        <v>18</v>
      </c>
      <c r="D972" s="1" t="s">
        <v>17</v>
      </c>
      <c r="E972" s="1" t="s">
        <v>87</v>
      </c>
      <c r="F972" s="1" t="s">
        <v>79</v>
      </c>
      <c r="G972" s="8">
        <v>175353</v>
      </c>
      <c r="H972" s="8">
        <v>54359.43</v>
      </c>
      <c r="I972" s="9">
        <v>0.31</v>
      </c>
      <c r="J972" s="1" t="s">
        <v>127</v>
      </c>
      <c r="K972" s="1">
        <v>8</v>
      </c>
      <c r="L972" s="1">
        <v>2021</v>
      </c>
      <c r="M972" s="1">
        <v>35</v>
      </c>
      <c r="N972" s="10">
        <v>3</v>
      </c>
    </row>
    <row r="973" spans="1:14" x14ac:dyDescent="0.25">
      <c r="A973" s="7">
        <v>44437</v>
      </c>
      <c r="B973" s="1" t="s">
        <v>60</v>
      </c>
      <c r="C973" s="1" t="s">
        <v>14</v>
      </c>
      <c r="D973" s="1" t="s">
        <v>7</v>
      </c>
      <c r="E973" s="1" t="s">
        <v>87</v>
      </c>
      <c r="F973" s="1" t="s">
        <v>76</v>
      </c>
      <c r="G973" s="8">
        <v>252628</v>
      </c>
      <c r="H973" s="8">
        <v>149050.51999999999</v>
      </c>
      <c r="I973" s="9">
        <v>0.59</v>
      </c>
      <c r="J973" s="1" t="s">
        <v>127</v>
      </c>
      <c r="K973" s="1">
        <v>8</v>
      </c>
      <c r="L973" s="1">
        <v>2021</v>
      </c>
      <c r="M973" s="1">
        <v>35</v>
      </c>
      <c r="N973" s="10">
        <v>3</v>
      </c>
    </row>
    <row r="974" spans="1:14" x14ac:dyDescent="0.25">
      <c r="A974" s="7">
        <v>44438</v>
      </c>
      <c r="B974" s="1" t="s">
        <v>35</v>
      </c>
      <c r="C974" s="1" t="s">
        <v>14</v>
      </c>
      <c r="D974" s="1" t="s">
        <v>7</v>
      </c>
      <c r="E974" s="1" t="s">
        <v>87</v>
      </c>
      <c r="F974" s="1" t="s">
        <v>71</v>
      </c>
      <c r="G974" s="8">
        <v>488948</v>
      </c>
      <c r="H974" s="8">
        <v>273810.88</v>
      </c>
      <c r="I974" s="9">
        <v>0.56000000000000005</v>
      </c>
      <c r="J974" s="1" t="s">
        <v>127</v>
      </c>
      <c r="K974" s="1">
        <v>8</v>
      </c>
      <c r="L974" s="1">
        <v>2021</v>
      </c>
      <c r="M974" s="1">
        <v>36</v>
      </c>
      <c r="N974" s="10">
        <v>3</v>
      </c>
    </row>
    <row r="975" spans="1:14" x14ac:dyDescent="0.25">
      <c r="A975" s="7">
        <v>44439</v>
      </c>
      <c r="B975" s="1" t="s">
        <v>12</v>
      </c>
      <c r="C975" s="1" t="s">
        <v>8</v>
      </c>
      <c r="D975" s="1" t="s">
        <v>17</v>
      </c>
      <c r="E975" s="1" t="s">
        <v>87</v>
      </c>
      <c r="F975" s="1" t="s">
        <v>77</v>
      </c>
      <c r="G975" s="8">
        <v>1316330</v>
      </c>
      <c r="H975" s="8">
        <v>460715.49999999994</v>
      </c>
      <c r="I975" s="9">
        <v>0.35</v>
      </c>
      <c r="J975" s="1" t="s">
        <v>127</v>
      </c>
      <c r="K975" s="1">
        <v>8</v>
      </c>
      <c r="L975" s="1">
        <v>2021</v>
      </c>
      <c r="M975" s="1">
        <v>36</v>
      </c>
      <c r="N975" s="10">
        <v>3</v>
      </c>
    </row>
    <row r="976" spans="1:14" x14ac:dyDescent="0.25">
      <c r="A976" s="7">
        <v>44440</v>
      </c>
      <c r="B976" s="1" t="s">
        <v>58</v>
      </c>
      <c r="C976" s="1" t="s">
        <v>8</v>
      </c>
      <c r="D976" s="1" t="s">
        <v>7</v>
      </c>
      <c r="E976" s="1" t="s">
        <v>87</v>
      </c>
      <c r="F976" s="1" t="s">
        <v>74</v>
      </c>
      <c r="G976" s="8">
        <v>1469918</v>
      </c>
      <c r="H976" s="8">
        <v>881950.79999999993</v>
      </c>
      <c r="I976" s="9">
        <v>0.6</v>
      </c>
      <c r="J976" s="1" t="s">
        <v>128</v>
      </c>
      <c r="K976" s="1">
        <v>9</v>
      </c>
      <c r="L976" s="1">
        <v>2021</v>
      </c>
      <c r="M976" s="1">
        <v>36</v>
      </c>
      <c r="N976" s="10">
        <v>3</v>
      </c>
    </row>
    <row r="977" spans="1:14" x14ac:dyDescent="0.25">
      <c r="A977" s="7">
        <v>44441</v>
      </c>
      <c r="B977" s="1" t="s">
        <v>26</v>
      </c>
      <c r="C977" s="1" t="s">
        <v>8</v>
      </c>
      <c r="D977" s="1" t="s">
        <v>7</v>
      </c>
      <c r="E977" s="1" t="s">
        <v>87</v>
      </c>
      <c r="F977" s="1" t="s">
        <v>75</v>
      </c>
      <c r="G977" s="8">
        <v>1186216</v>
      </c>
      <c r="H977" s="8">
        <v>699867.44</v>
      </c>
      <c r="I977" s="9">
        <v>0.59</v>
      </c>
      <c r="J977" s="1" t="s">
        <v>128</v>
      </c>
      <c r="K977" s="1">
        <v>9</v>
      </c>
      <c r="L977" s="1">
        <v>2021</v>
      </c>
      <c r="M977" s="1">
        <v>36</v>
      </c>
      <c r="N977" s="10">
        <v>3</v>
      </c>
    </row>
    <row r="978" spans="1:14" x14ac:dyDescent="0.25">
      <c r="A978" s="7">
        <v>44442</v>
      </c>
      <c r="B978" s="1" t="s">
        <v>28</v>
      </c>
      <c r="C978" s="1" t="s">
        <v>8</v>
      </c>
      <c r="D978" s="1" t="s">
        <v>17</v>
      </c>
      <c r="E978" s="1" t="s">
        <v>87</v>
      </c>
      <c r="F978" s="1" t="s">
        <v>66</v>
      </c>
      <c r="G978" s="8">
        <v>1433938</v>
      </c>
      <c r="H978" s="8">
        <v>387163.26</v>
      </c>
      <c r="I978" s="9">
        <v>0.27</v>
      </c>
      <c r="J978" s="1" t="s">
        <v>128</v>
      </c>
      <c r="K978" s="1">
        <v>9</v>
      </c>
      <c r="L978" s="1">
        <v>2021</v>
      </c>
      <c r="M978" s="1">
        <v>36</v>
      </c>
      <c r="N978" s="10">
        <v>3</v>
      </c>
    </row>
    <row r="979" spans="1:14" x14ac:dyDescent="0.25">
      <c r="A979" s="7">
        <v>44443</v>
      </c>
      <c r="B979" s="1" t="s">
        <v>42</v>
      </c>
      <c r="C979" s="1" t="s">
        <v>8</v>
      </c>
      <c r="D979" s="1" t="s">
        <v>7</v>
      </c>
      <c r="E979" s="1" t="s">
        <v>9</v>
      </c>
      <c r="F979" s="1" t="s">
        <v>84</v>
      </c>
      <c r="G979" s="8">
        <v>1135792</v>
      </c>
      <c r="H979" s="8">
        <v>636043.52000000002</v>
      </c>
      <c r="I979" s="9">
        <v>0.56000000000000005</v>
      </c>
      <c r="J979" s="1" t="s">
        <v>128</v>
      </c>
      <c r="K979" s="1">
        <v>9</v>
      </c>
      <c r="L979" s="1">
        <v>2021</v>
      </c>
      <c r="M979" s="1">
        <v>36</v>
      </c>
      <c r="N979" s="10">
        <v>3</v>
      </c>
    </row>
    <row r="980" spans="1:14" x14ac:dyDescent="0.25">
      <c r="A980" s="7">
        <v>44444</v>
      </c>
      <c r="B980" s="1" t="s">
        <v>27</v>
      </c>
      <c r="C980" s="1" t="s">
        <v>8</v>
      </c>
      <c r="D980" s="1" t="s">
        <v>7</v>
      </c>
      <c r="E980" s="1" t="s">
        <v>87</v>
      </c>
      <c r="F980" s="1" t="s">
        <v>76</v>
      </c>
      <c r="G980" s="8">
        <v>1700525</v>
      </c>
      <c r="H980" s="8">
        <v>1105341.25</v>
      </c>
      <c r="I980" s="9">
        <v>0.65</v>
      </c>
      <c r="J980" s="1" t="s">
        <v>128</v>
      </c>
      <c r="K980" s="1">
        <v>9</v>
      </c>
      <c r="L980" s="1">
        <v>2021</v>
      </c>
      <c r="M980" s="1">
        <v>36</v>
      </c>
      <c r="N980" s="10">
        <v>3</v>
      </c>
    </row>
    <row r="981" spans="1:14" x14ac:dyDescent="0.25">
      <c r="A981" s="7">
        <v>44445</v>
      </c>
      <c r="B981" s="1" t="s">
        <v>24</v>
      </c>
      <c r="C981" s="1" t="s">
        <v>14</v>
      </c>
      <c r="D981" s="1" t="s">
        <v>17</v>
      </c>
      <c r="E981" s="1" t="s">
        <v>87</v>
      </c>
      <c r="F981" s="1" t="s">
        <v>81</v>
      </c>
      <c r="G981" s="8">
        <v>251487</v>
      </c>
      <c r="H981" s="8">
        <v>100594.8</v>
      </c>
      <c r="I981" s="9">
        <v>0.4</v>
      </c>
      <c r="J981" s="1" t="s">
        <v>128</v>
      </c>
      <c r="K981" s="1">
        <v>9</v>
      </c>
      <c r="L981" s="1">
        <v>2021</v>
      </c>
      <c r="M981" s="1">
        <v>37</v>
      </c>
      <c r="N981" s="10">
        <v>3</v>
      </c>
    </row>
    <row r="982" spans="1:14" x14ac:dyDescent="0.25">
      <c r="A982" s="7">
        <v>44446</v>
      </c>
      <c r="B982" s="1" t="s">
        <v>15</v>
      </c>
      <c r="C982" s="1" t="s">
        <v>14</v>
      </c>
      <c r="D982" s="1" t="s">
        <v>11</v>
      </c>
      <c r="E982" s="1" t="s">
        <v>87</v>
      </c>
      <c r="F982" s="1" t="s">
        <v>74</v>
      </c>
      <c r="G982" s="8">
        <v>307557</v>
      </c>
      <c r="H982" s="8">
        <v>86115.96</v>
      </c>
      <c r="I982" s="9">
        <v>0.28000000000000003</v>
      </c>
      <c r="J982" s="1" t="s">
        <v>128</v>
      </c>
      <c r="K982" s="1">
        <v>9</v>
      </c>
      <c r="L982" s="1">
        <v>2021</v>
      </c>
      <c r="M982" s="1">
        <v>37</v>
      </c>
      <c r="N982" s="10">
        <v>3</v>
      </c>
    </row>
    <row r="983" spans="1:14" x14ac:dyDescent="0.25">
      <c r="A983" s="7">
        <v>44447</v>
      </c>
      <c r="B983" s="1" t="s">
        <v>20</v>
      </c>
      <c r="C983" s="1" t="s">
        <v>8</v>
      </c>
      <c r="D983" s="1" t="s">
        <v>11</v>
      </c>
      <c r="E983" s="1" t="s">
        <v>87</v>
      </c>
      <c r="F983" s="1" t="s">
        <v>72</v>
      </c>
      <c r="G983" s="8">
        <v>1701219</v>
      </c>
      <c r="H983" s="8">
        <v>595426.64999999991</v>
      </c>
      <c r="I983" s="9">
        <v>0.35</v>
      </c>
      <c r="J983" s="1" t="s">
        <v>128</v>
      </c>
      <c r="K983" s="1">
        <v>9</v>
      </c>
      <c r="L983" s="1">
        <v>2021</v>
      </c>
      <c r="M983" s="1">
        <v>37</v>
      </c>
      <c r="N983" s="10">
        <v>3</v>
      </c>
    </row>
    <row r="984" spans="1:14" x14ac:dyDescent="0.25">
      <c r="A984" s="7">
        <v>44448</v>
      </c>
      <c r="B984" s="1" t="s">
        <v>57</v>
      </c>
      <c r="C984" s="1" t="s">
        <v>18</v>
      </c>
      <c r="D984" s="1" t="s">
        <v>7</v>
      </c>
      <c r="E984" s="1" t="s">
        <v>87</v>
      </c>
      <c r="F984" s="1" t="s">
        <v>67</v>
      </c>
      <c r="G984" s="8">
        <v>79993</v>
      </c>
      <c r="H984" s="8">
        <v>35996.85</v>
      </c>
      <c r="I984" s="9">
        <v>0.45</v>
      </c>
      <c r="J984" s="1" t="s">
        <v>128</v>
      </c>
      <c r="K984" s="1">
        <v>9</v>
      </c>
      <c r="L984" s="1">
        <v>2021</v>
      </c>
      <c r="M984" s="1">
        <v>37</v>
      </c>
      <c r="N984" s="10">
        <v>3</v>
      </c>
    </row>
    <row r="985" spans="1:14" x14ac:dyDescent="0.25">
      <c r="A985" s="7">
        <v>44449</v>
      </c>
      <c r="B985" s="1" t="s">
        <v>39</v>
      </c>
      <c r="C985" s="1" t="s">
        <v>8</v>
      </c>
      <c r="D985" s="1" t="s">
        <v>7</v>
      </c>
      <c r="E985" s="1" t="s">
        <v>87</v>
      </c>
      <c r="F985" s="1" t="s">
        <v>81</v>
      </c>
      <c r="G985" s="8">
        <v>1291967</v>
      </c>
      <c r="H985" s="8">
        <v>490947.46</v>
      </c>
      <c r="I985" s="9">
        <v>0.38</v>
      </c>
      <c r="J985" s="1" t="s">
        <v>128</v>
      </c>
      <c r="K985" s="1">
        <v>9</v>
      </c>
      <c r="L985" s="1">
        <v>2021</v>
      </c>
      <c r="M985" s="1">
        <v>37</v>
      </c>
      <c r="N985" s="10">
        <v>3</v>
      </c>
    </row>
    <row r="986" spans="1:14" x14ac:dyDescent="0.25">
      <c r="A986" s="7">
        <v>44450</v>
      </c>
      <c r="B986" s="1" t="s">
        <v>13</v>
      </c>
      <c r="C986" s="1" t="s">
        <v>14</v>
      </c>
      <c r="D986" s="1" t="s">
        <v>17</v>
      </c>
      <c r="E986" s="1" t="s">
        <v>9</v>
      </c>
      <c r="F986" s="1" t="s">
        <v>73</v>
      </c>
      <c r="G986" s="8">
        <v>423659</v>
      </c>
      <c r="H986" s="8">
        <v>135570.88</v>
      </c>
      <c r="I986" s="9">
        <v>0.32</v>
      </c>
      <c r="J986" s="1" t="s">
        <v>128</v>
      </c>
      <c r="K986" s="1">
        <v>9</v>
      </c>
      <c r="L986" s="1">
        <v>2021</v>
      </c>
      <c r="M986" s="1">
        <v>37</v>
      </c>
      <c r="N986" s="10">
        <v>3</v>
      </c>
    </row>
    <row r="987" spans="1:14" x14ac:dyDescent="0.25">
      <c r="A987" s="7">
        <v>44451</v>
      </c>
      <c r="B987" s="1" t="s">
        <v>57</v>
      </c>
      <c r="C987" s="1" t="s">
        <v>18</v>
      </c>
      <c r="D987" s="1" t="s">
        <v>7</v>
      </c>
      <c r="E987" s="1" t="s">
        <v>9</v>
      </c>
      <c r="F987" s="1" t="s">
        <v>67</v>
      </c>
      <c r="G987" s="8">
        <v>93201</v>
      </c>
      <c r="H987" s="8">
        <v>50328.54</v>
      </c>
      <c r="I987" s="9">
        <v>0.54</v>
      </c>
      <c r="J987" s="1" t="s">
        <v>128</v>
      </c>
      <c r="K987" s="1">
        <v>9</v>
      </c>
      <c r="L987" s="1">
        <v>2021</v>
      </c>
      <c r="M987" s="1">
        <v>37</v>
      </c>
      <c r="N987" s="10">
        <v>3</v>
      </c>
    </row>
    <row r="988" spans="1:14" x14ac:dyDescent="0.25">
      <c r="A988" s="7">
        <v>44452</v>
      </c>
      <c r="B988" s="1" t="s">
        <v>52</v>
      </c>
      <c r="C988" s="1" t="s">
        <v>8</v>
      </c>
      <c r="D988" s="1" t="s">
        <v>7</v>
      </c>
      <c r="E988" s="1" t="s">
        <v>9</v>
      </c>
      <c r="F988" s="1" t="s">
        <v>66</v>
      </c>
      <c r="G988" s="8">
        <v>1230851</v>
      </c>
      <c r="H988" s="8">
        <v>541574.44000000006</v>
      </c>
      <c r="I988" s="9">
        <v>0.44</v>
      </c>
      <c r="J988" s="1" t="s">
        <v>128</v>
      </c>
      <c r="K988" s="1">
        <v>9</v>
      </c>
      <c r="L988" s="1">
        <v>2021</v>
      </c>
      <c r="M988" s="1">
        <v>38</v>
      </c>
      <c r="N988" s="10">
        <v>3</v>
      </c>
    </row>
    <row r="989" spans="1:14" x14ac:dyDescent="0.25">
      <c r="A989" s="7">
        <v>44453</v>
      </c>
      <c r="B989" s="1" t="s">
        <v>56</v>
      </c>
      <c r="C989" s="1" t="s">
        <v>18</v>
      </c>
      <c r="D989" s="1" t="s">
        <v>11</v>
      </c>
      <c r="E989" s="1" t="s">
        <v>87</v>
      </c>
      <c r="F989" s="1" t="s">
        <v>70</v>
      </c>
      <c r="G989" s="8">
        <v>189918</v>
      </c>
      <c r="H989" s="8">
        <v>28487.7</v>
      </c>
      <c r="I989" s="9">
        <v>0.15</v>
      </c>
      <c r="J989" s="1" t="s">
        <v>128</v>
      </c>
      <c r="K989" s="1">
        <v>9</v>
      </c>
      <c r="L989" s="1">
        <v>2021</v>
      </c>
      <c r="M989" s="1">
        <v>38</v>
      </c>
      <c r="N989" s="10">
        <v>3</v>
      </c>
    </row>
    <row r="990" spans="1:14" x14ac:dyDescent="0.25">
      <c r="A990" s="7">
        <v>44454</v>
      </c>
      <c r="B990" s="1" t="s">
        <v>27</v>
      </c>
      <c r="C990" s="1" t="s">
        <v>8</v>
      </c>
      <c r="D990" s="1" t="s">
        <v>7</v>
      </c>
      <c r="E990" s="1" t="s">
        <v>9</v>
      </c>
      <c r="F990" s="1" t="s">
        <v>76</v>
      </c>
      <c r="G990" s="8">
        <v>894088</v>
      </c>
      <c r="H990" s="8">
        <v>420221.36</v>
      </c>
      <c r="I990" s="9">
        <v>0.47</v>
      </c>
      <c r="J990" s="1" t="s">
        <v>128</v>
      </c>
      <c r="K990" s="1">
        <v>9</v>
      </c>
      <c r="L990" s="1">
        <v>2021</v>
      </c>
      <c r="M990" s="1">
        <v>38</v>
      </c>
      <c r="N990" s="10">
        <v>3</v>
      </c>
    </row>
    <row r="991" spans="1:14" x14ac:dyDescent="0.25">
      <c r="A991" s="7">
        <v>44455</v>
      </c>
      <c r="B991" s="1" t="s">
        <v>51</v>
      </c>
      <c r="C991" s="1" t="s">
        <v>8</v>
      </c>
      <c r="D991" s="1" t="s">
        <v>7</v>
      </c>
      <c r="E991" s="1" t="s">
        <v>9</v>
      </c>
      <c r="F991" s="1" t="s">
        <v>65</v>
      </c>
      <c r="G991" s="8">
        <v>1161050</v>
      </c>
      <c r="H991" s="8">
        <v>510862</v>
      </c>
      <c r="I991" s="9">
        <v>0.44</v>
      </c>
      <c r="J991" s="1" t="s">
        <v>128</v>
      </c>
      <c r="K991" s="1">
        <v>9</v>
      </c>
      <c r="L991" s="1">
        <v>2021</v>
      </c>
      <c r="M991" s="1">
        <v>38</v>
      </c>
      <c r="N991" s="10">
        <v>3</v>
      </c>
    </row>
    <row r="992" spans="1:14" x14ac:dyDescent="0.25">
      <c r="A992" s="7">
        <v>44456</v>
      </c>
      <c r="B992" s="1" t="s">
        <v>21</v>
      </c>
      <c r="C992" s="1" t="s">
        <v>14</v>
      </c>
      <c r="D992" s="1" t="s">
        <v>17</v>
      </c>
      <c r="E992" s="1" t="s">
        <v>87</v>
      </c>
      <c r="F992" s="1" t="s">
        <v>73</v>
      </c>
      <c r="G992" s="8">
        <v>438867</v>
      </c>
      <c r="H992" s="8">
        <v>122882.76000000001</v>
      </c>
      <c r="I992" s="9">
        <v>0.28000000000000003</v>
      </c>
      <c r="J992" s="1" t="s">
        <v>128</v>
      </c>
      <c r="K992" s="1">
        <v>9</v>
      </c>
      <c r="L992" s="1">
        <v>2021</v>
      </c>
      <c r="M992" s="1">
        <v>38</v>
      </c>
      <c r="N992" s="10">
        <v>3</v>
      </c>
    </row>
    <row r="993" spans="1:14" x14ac:dyDescent="0.25">
      <c r="A993" s="7">
        <v>44457</v>
      </c>
      <c r="B993" s="1" t="s">
        <v>46</v>
      </c>
      <c r="C993" s="1" t="s">
        <v>8</v>
      </c>
      <c r="D993" s="1" t="s">
        <v>7</v>
      </c>
      <c r="E993" s="1" t="s">
        <v>87</v>
      </c>
      <c r="F993" s="1" t="s">
        <v>80</v>
      </c>
      <c r="G993" s="8">
        <v>631608</v>
      </c>
      <c r="H993" s="8">
        <v>252643.20000000001</v>
      </c>
      <c r="I993" s="9">
        <v>0.4</v>
      </c>
      <c r="J993" s="1" t="s">
        <v>128</v>
      </c>
      <c r="K993" s="1">
        <v>9</v>
      </c>
      <c r="L993" s="1">
        <v>2021</v>
      </c>
      <c r="M993" s="1">
        <v>38</v>
      </c>
      <c r="N993" s="10">
        <v>3</v>
      </c>
    </row>
    <row r="994" spans="1:14" x14ac:dyDescent="0.25">
      <c r="A994" s="7">
        <v>44458</v>
      </c>
      <c r="B994" s="1" t="s">
        <v>62</v>
      </c>
      <c r="C994" s="1" t="s">
        <v>8</v>
      </c>
      <c r="D994" s="1" t="s">
        <v>7</v>
      </c>
      <c r="E994" s="1" t="s">
        <v>87</v>
      </c>
      <c r="F994" s="1" t="s">
        <v>78</v>
      </c>
      <c r="G994" s="8">
        <v>1122299</v>
      </c>
      <c r="H994" s="8">
        <v>583595.48</v>
      </c>
      <c r="I994" s="9">
        <v>0.52</v>
      </c>
      <c r="J994" s="1" t="s">
        <v>128</v>
      </c>
      <c r="K994" s="1">
        <v>9</v>
      </c>
      <c r="L994" s="1">
        <v>2021</v>
      </c>
      <c r="M994" s="1">
        <v>38</v>
      </c>
      <c r="N994" s="10">
        <v>3</v>
      </c>
    </row>
    <row r="995" spans="1:14" x14ac:dyDescent="0.25">
      <c r="A995" s="7">
        <v>44459</v>
      </c>
      <c r="B995" s="1" t="s">
        <v>45</v>
      </c>
      <c r="C995" s="1" t="s">
        <v>18</v>
      </c>
      <c r="D995" s="1" t="s">
        <v>7</v>
      </c>
      <c r="E995" s="1" t="s">
        <v>87</v>
      </c>
      <c r="F995" s="1" t="s">
        <v>79</v>
      </c>
      <c r="G995" s="8">
        <v>193077</v>
      </c>
      <c r="H995" s="8">
        <v>88815.42</v>
      </c>
      <c r="I995" s="9">
        <v>0.46</v>
      </c>
      <c r="J995" s="1" t="s">
        <v>128</v>
      </c>
      <c r="K995" s="1">
        <v>9</v>
      </c>
      <c r="L995" s="1">
        <v>2021</v>
      </c>
      <c r="M995" s="1">
        <v>39</v>
      </c>
      <c r="N995" s="10">
        <v>3</v>
      </c>
    </row>
    <row r="996" spans="1:14" x14ac:dyDescent="0.25">
      <c r="A996" s="7">
        <v>44460</v>
      </c>
      <c r="B996" s="1" t="s">
        <v>58</v>
      </c>
      <c r="C996" s="1" t="s">
        <v>8</v>
      </c>
      <c r="D996" s="1" t="s">
        <v>7</v>
      </c>
      <c r="E996" s="1" t="s">
        <v>87</v>
      </c>
      <c r="F996" s="1" t="s">
        <v>74</v>
      </c>
      <c r="G996" s="8">
        <v>827330</v>
      </c>
      <c r="H996" s="8">
        <v>322658.7</v>
      </c>
      <c r="I996" s="9">
        <v>0.39</v>
      </c>
      <c r="J996" s="1" t="s">
        <v>128</v>
      </c>
      <c r="K996" s="1">
        <v>9</v>
      </c>
      <c r="L996" s="1">
        <v>2021</v>
      </c>
      <c r="M996" s="1">
        <v>39</v>
      </c>
      <c r="N996" s="10">
        <v>3</v>
      </c>
    </row>
    <row r="997" spans="1:14" x14ac:dyDescent="0.25">
      <c r="A997" s="7">
        <v>44461</v>
      </c>
      <c r="B997" s="1" t="s">
        <v>35</v>
      </c>
      <c r="C997" s="1" t="s">
        <v>14</v>
      </c>
      <c r="D997" s="1" t="s">
        <v>11</v>
      </c>
      <c r="E997" s="1" t="s">
        <v>87</v>
      </c>
      <c r="F997" s="1" t="s">
        <v>71</v>
      </c>
      <c r="G997" s="8">
        <v>422157</v>
      </c>
      <c r="H997" s="8">
        <v>143533.38</v>
      </c>
      <c r="I997" s="9">
        <v>0.34</v>
      </c>
      <c r="J997" s="1" t="s">
        <v>128</v>
      </c>
      <c r="K997" s="1">
        <v>9</v>
      </c>
      <c r="L997" s="1">
        <v>2021</v>
      </c>
      <c r="M997" s="1">
        <v>39</v>
      </c>
      <c r="N997" s="10">
        <v>3</v>
      </c>
    </row>
    <row r="998" spans="1:14" x14ac:dyDescent="0.25">
      <c r="A998" s="7">
        <v>44462</v>
      </c>
      <c r="B998" s="1" t="s">
        <v>47</v>
      </c>
      <c r="C998" s="1" t="s">
        <v>14</v>
      </c>
      <c r="D998" s="1" t="s">
        <v>7</v>
      </c>
      <c r="E998" s="1" t="s">
        <v>87</v>
      </c>
      <c r="F998" s="1" t="s">
        <v>81</v>
      </c>
      <c r="G998" s="8">
        <v>443348</v>
      </c>
      <c r="H998" s="8">
        <v>155171.79999999999</v>
      </c>
      <c r="I998" s="9">
        <v>0.35</v>
      </c>
      <c r="J998" s="1" t="s">
        <v>128</v>
      </c>
      <c r="K998" s="1">
        <v>9</v>
      </c>
      <c r="L998" s="1">
        <v>2021</v>
      </c>
      <c r="M998" s="1">
        <v>39</v>
      </c>
      <c r="N998" s="10">
        <v>3</v>
      </c>
    </row>
    <row r="999" spans="1:14" x14ac:dyDescent="0.25">
      <c r="A999" s="7">
        <v>44463</v>
      </c>
      <c r="B999" s="1" t="s">
        <v>46</v>
      </c>
      <c r="C999" s="1" t="s">
        <v>8</v>
      </c>
      <c r="D999" s="1" t="s">
        <v>7</v>
      </c>
      <c r="E999" s="1" t="s">
        <v>9</v>
      </c>
      <c r="F999" s="1" t="s">
        <v>80</v>
      </c>
      <c r="G999" s="8">
        <v>1113865</v>
      </c>
      <c r="H999" s="8">
        <v>534655.19999999995</v>
      </c>
      <c r="I999" s="9">
        <v>0.48</v>
      </c>
      <c r="J999" s="1" t="s">
        <v>128</v>
      </c>
      <c r="K999" s="1">
        <v>9</v>
      </c>
      <c r="L999" s="1">
        <v>2021</v>
      </c>
      <c r="M999" s="1">
        <v>39</v>
      </c>
      <c r="N999" s="10">
        <v>3</v>
      </c>
    </row>
    <row r="1000" spans="1:14" x14ac:dyDescent="0.25">
      <c r="A1000" s="7">
        <v>44464</v>
      </c>
      <c r="B1000" s="1" t="s">
        <v>57</v>
      </c>
      <c r="C1000" s="1" t="s">
        <v>18</v>
      </c>
      <c r="D1000" s="1" t="s">
        <v>7</v>
      </c>
      <c r="E1000" s="1" t="s">
        <v>87</v>
      </c>
      <c r="F1000" s="1" t="s">
        <v>67</v>
      </c>
      <c r="G1000" s="8">
        <v>105330</v>
      </c>
      <c r="H1000" s="8">
        <v>62144.7</v>
      </c>
      <c r="I1000" s="9">
        <v>0.59</v>
      </c>
      <c r="J1000" s="1" t="s">
        <v>128</v>
      </c>
      <c r="K1000" s="1">
        <v>9</v>
      </c>
      <c r="L1000" s="1">
        <v>2021</v>
      </c>
      <c r="M1000" s="1">
        <v>39</v>
      </c>
      <c r="N1000" s="10">
        <v>3</v>
      </c>
    </row>
    <row r="1001" spans="1:14" x14ac:dyDescent="0.25">
      <c r="A1001" s="7">
        <v>44465</v>
      </c>
      <c r="B1001" s="1" t="s">
        <v>23</v>
      </c>
      <c r="C1001" s="1" t="s">
        <v>8</v>
      </c>
      <c r="D1001" s="1" t="s">
        <v>11</v>
      </c>
      <c r="E1001" s="1" t="s">
        <v>87</v>
      </c>
      <c r="F1001" s="1" t="s">
        <v>75</v>
      </c>
      <c r="G1001" s="8">
        <v>1565645</v>
      </c>
      <c r="H1001" s="8">
        <v>438380.60000000003</v>
      </c>
      <c r="I1001" s="9">
        <v>0.28000000000000003</v>
      </c>
      <c r="J1001" s="1" t="s">
        <v>128</v>
      </c>
      <c r="K1001" s="1">
        <v>9</v>
      </c>
      <c r="L1001" s="1">
        <v>2021</v>
      </c>
      <c r="M1001" s="1">
        <v>39</v>
      </c>
      <c r="N1001" s="10">
        <v>3</v>
      </c>
    </row>
    <row r="1002" spans="1:14" x14ac:dyDescent="0.25">
      <c r="A1002" s="7">
        <v>44466</v>
      </c>
      <c r="B1002" s="1" t="s">
        <v>56</v>
      </c>
      <c r="C1002" s="1" t="s">
        <v>18</v>
      </c>
      <c r="D1002" s="1" t="s">
        <v>17</v>
      </c>
      <c r="E1002" s="1" t="s">
        <v>87</v>
      </c>
      <c r="F1002" s="1" t="s">
        <v>70</v>
      </c>
      <c r="G1002" s="8">
        <v>227375</v>
      </c>
      <c r="H1002" s="8">
        <v>45475</v>
      </c>
      <c r="I1002" s="9">
        <v>0.2</v>
      </c>
      <c r="J1002" s="1" t="s">
        <v>128</v>
      </c>
      <c r="K1002" s="1">
        <v>9</v>
      </c>
      <c r="L1002" s="1">
        <v>2021</v>
      </c>
      <c r="M1002" s="1">
        <v>40</v>
      </c>
      <c r="N1002" s="10">
        <v>3</v>
      </c>
    </row>
    <row r="1003" spans="1:14" x14ac:dyDescent="0.25">
      <c r="A1003" s="7">
        <v>44467</v>
      </c>
      <c r="B1003" s="1" t="s">
        <v>61</v>
      </c>
      <c r="C1003" s="1" t="s">
        <v>8</v>
      </c>
      <c r="D1003" s="1" t="s">
        <v>7</v>
      </c>
      <c r="E1003" s="1" t="s">
        <v>9</v>
      </c>
      <c r="F1003" s="1" t="s">
        <v>77</v>
      </c>
      <c r="G1003" s="8">
        <v>970760</v>
      </c>
      <c r="H1003" s="8">
        <v>388304</v>
      </c>
      <c r="I1003" s="9">
        <v>0.4</v>
      </c>
      <c r="J1003" s="1" t="s">
        <v>128</v>
      </c>
      <c r="K1003" s="1">
        <v>9</v>
      </c>
      <c r="L1003" s="1">
        <v>2021</v>
      </c>
      <c r="M1003" s="1">
        <v>40</v>
      </c>
      <c r="N1003" s="10">
        <v>3</v>
      </c>
    </row>
    <row r="1004" spans="1:14" x14ac:dyDescent="0.25">
      <c r="A1004" s="7">
        <v>44468</v>
      </c>
      <c r="B1004" s="1" t="s">
        <v>6</v>
      </c>
      <c r="C1004" s="1" t="s">
        <v>8</v>
      </c>
      <c r="D1004" s="1" t="s">
        <v>17</v>
      </c>
      <c r="E1004" s="1" t="s">
        <v>9</v>
      </c>
      <c r="F1004" s="1" t="s">
        <v>77</v>
      </c>
      <c r="G1004" s="8">
        <v>715582</v>
      </c>
      <c r="H1004" s="8">
        <v>214674.6</v>
      </c>
      <c r="I1004" s="9">
        <v>0.3</v>
      </c>
      <c r="J1004" s="1" t="s">
        <v>128</v>
      </c>
      <c r="K1004" s="1">
        <v>9</v>
      </c>
      <c r="L1004" s="1">
        <v>2021</v>
      </c>
      <c r="M1004" s="1">
        <v>40</v>
      </c>
      <c r="N1004" s="10">
        <v>3</v>
      </c>
    </row>
    <row r="1005" spans="1:14" x14ac:dyDescent="0.25">
      <c r="A1005" s="7">
        <v>44469</v>
      </c>
      <c r="B1005" s="1" t="s">
        <v>6</v>
      </c>
      <c r="C1005" s="1" t="s">
        <v>8</v>
      </c>
      <c r="D1005" s="1" t="s">
        <v>17</v>
      </c>
      <c r="E1005" s="1" t="s">
        <v>9</v>
      </c>
      <c r="F1005" s="1" t="s">
        <v>77</v>
      </c>
      <c r="G1005" s="8">
        <v>971654</v>
      </c>
      <c r="H1005" s="8">
        <v>310929.28000000003</v>
      </c>
      <c r="I1005" s="9">
        <v>0.32</v>
      </c>
      <c r="J1005" s="1" t="s">
        <v>128</v>
      </c>
      <c r="K1005" s="1">
        <v>9</v>
      </c>
      <c r="L1005" s="1">
        <v>2021</v>
      </c>
      <c r="M1005" s="1">
        <v>40</v>
      </c>
      <c r="N1005" s="10">
        <v>3</v>
      </c>
    </row>
    <row r="1006" spans="1:14" x14ac:dyDescent="0.25">
      <c r="A1006" s="7">
        <v>44470</v>
      </c>
      <c r="B1006" s="1" t="s">
        <v>44</v>
      </c>
      <c r="C1006" s="1" t="s">
        <v>8</v>
      </c>
      <c r="D1006" s="1" t="s">
        <v>7</v>
      </c>
      <c r="E1006" s="1" t="s">
        <v>87</v>
      </c>
      <c r="F1006" s="1" t="s">
        <v>78</v>
      </c>
      <c r="G1006" s="8">
        <v>1330431</v>
      </c>
      <c r="H1006" s="8">
        <v>505563.78</v>
      </c>
      <c r="I1006" s="9">
        <v>0.38</v>
      </c>
      <c r="J1006" s="1" t="s">
        <v>129</v>
      </c>
      <c r="K1006" s="1">
        <v>10</v>
      </c>
      <c r="L1006" s="1">
        <v>2021</v>
      </c>
      <c r="M1006" s="1">
        <v>40</v>
      </c>
      <c r="N1006" s="10">
        <v>4</v>
      </c>
    </row>
    <row r="1007" spans="1:14" x14ac:dyDescent="0.25">
      <c r="A1007" s="7">
        <v>44471</v>
      </c>
      <c r="B1007" s="1" t="s">
        <v>29</v>
      </c>
      <c r="C1007" s="1" t="s">
        <v>8</v>
      </c>
      <c r="D1007" s="1" t="s">
        <v>7</v>
      </c>
      <c r="E1007" s="1" t="s">
        <v>9</v>
      </c>
      <c r="F1007" s="1" t="s">
        <v>67</v>
      </c>
      <c r="G1007" s="8">
        <v>1513442</v>
      </c>
      <c r="H1007" s="8">
        <v>847527.52000000014</v>
      </c>
      <c r="I1007" s="9">
        <v>0.56000000000000005</v>
      </c>
      <c r="J1007" s="1" t="s">
        <v>129</v>
      </c>
      <c r="K1007" s="1">
        <v>10</v>
      </c>
      <c r="L1007" s="1">
        <v>2021</v>
      </c>
      <c r="M1007" s="1">
        <v>40</v>
      </c>
      <c r="N1007" s="10">
        <v>4</v>
      </c>
    </row>
    <row r="1008" spans="1:14" x14ac:dyDescent="0.25">
      <c r="A1008" s="7">
        <v>44472</v>
      </c>
      <c r="B1008" s="1" t="s">
        <v>50</v>
      </c>
      <c r="C1008" s="1" t="s">
        <v>18</v>
      </c>
      <c r="D1008" s="1" t="s">
        <v>7</v>
      </c>
      <c r="E1008" s="1" t="s">
        <v>87</v>
      </c>
      <c r="F1008" s="1" t="s">
        <v>67</v>
      </c>
      <c r="G1008" s="8">
        <v>117480</v>
      </c>
      <c r="H1008" s="8">
        <v>50516.4</v>
      </c>
      <c r="I1008" s="9">
        <v>0.43</v>
      </c>
      <c r="J1008" s="1" t="s">
        <v>129</v>
      </c>
      <c r="K1008" s="1">
        <v>10</v>
      </c>
      <c r="L1008" s="1">
        <v>2021</v>
      </c>
      <c r="M1008" s="1">
        <v>40</v>
      </c>
      <c r="N1008" s="10">
        <v>4</v>
      </c>
    </row>
    <row r="1009" spans="1:14" x14ac:dyDescent="0.25">
      <c r="A1009" s="7">
        <v>44473</v>
      </c>
      <c r="B1009" s="1" t="s">
        <v>44</v>
      </c>
      <c r="C1009" s="1" t="s">
        <v>8</v>
      </c>
      <c r="D1009" s="1" t="s">
        <v>7</v>
      </c>
      <c r="E1009" s="1" t="s">
        <v>87</v>
      </c>
      <c r="F1009" s="1" t="s">
        <v>78</v>
      </c>
      <c r="G1009" s="8">
        <v>947672</v>
      </c>
      <c r="H1009" s="8">
        <v>426452.4</v>
      </c>
      <c r="I1009" s="9">
        <v>0.45</v>
      </c>
      <c r="J1009" s="1" t="s">
        <v>129</v>
      </c>
      <c r="K1009" s="1">
        <v>10</v>
      </c>
      <c r="L1009" s="1">
        <v>2021</v>
      </c>
      <c r="M1009" s="1">
        <v>41</v>
      </c>
      <c r="N1009" s="10">
        <v>4</v>
      </c>
    </row>
    <row r="1010" spans="1:14" x14ac:dyDescent="0.25">
      <c r="A1010" s="7">
        <v>44474</v>
      </c>
      <c r="B1010" s="1" t="s">
        <v>15</v>
      </c>
      <c r="C1010" s="1" t="s">
        <v>14</v>
      </c>
      <c r="D1010" s="1" t="s">
        <v>7</v>
      </c>
      <c r="E1010" s="1" t="s">
        <v>9</v>
      </c>
      <c r="F1010" s="1" t="s">
        <v>74</v>
      </c>
      <c r="G1010" s="8">
        <v>287060</v>
      </c>
      <c r="H1010" s="8">
        <v>180847.8</v>
      </c>
      <c r="I1010" s="9">
        <v>0.63</v>
      </c>
      <c r="J1010" s="1" t="s">
        <v>129</v>
      </c>
      <c r="K1010" s="1">
        <v>10</v>
      </c>
      <c r="L1010" s="1">
        <v>2021</v>
      </c>
      <c r="M1010" s="1">
        <v>41</v>
      </c>
      <c r="N1010" s="10">
        <v>4</v>
      </c>
    </row>
    <row r="1011" spans="1:14" x14ac:dyDescent="0.25">
      <c r="A1011" s="7">
        <v>44475</v>
      </c>
      <c r="B1011" s="1" t="s">
        <v>21</v>
      </c>
      <c r="C1011" s="1" t="s">
        <v>14</v>
      </c>
      <c r="D1011" s="1" t="s">
        <v>7</v>
      </c>
      <c r="E1011" s="1" t="s">
        <v>87</v>
      </c>
      <c r="F1011" s="1" t="s">
        <v>73</v>
      </c>
      <c r="G1011" s="8">
        <v>499897</v>
      </c>
      <c r="H1011" s="8">
        <v>234951.59</v>
      </c>
      <c r="I1011" s="9">
        <v>0.47</v>
      </c>
      <c r="J1011" s="1" t="s">
        <v>129</v>
      </c>
      <c r="K1011" s="1">
        <v>10</v>
      </c>
      <c r="L1011" s="1">
        <v>2021</v>
      </c>
      <c r="M1011" s="1">
        <v>41</v>
      </c>
      <c r="N1011" s="10">
        <v>4</v>
      </c>
    </row>
    <row r="1012" spans="1:14" x14ac:dyDescent="0.25">
      <c r="A1012" s="7">
        <v>44476</v>
      </c>
      <c r="B1012" s="1" t="s">
        <v>10</v>
      </c>
      <c r="C1012" s="1" t="s">
        <v>8</v>
      </c>
      <c r="D1012" s="1" t="s">
        <v>7</v>
      </c>
      <c r="E1012" s="1" t="s">
        <v>9</v>
      </c>
      <c r="F1012" s="1" t="s">
        <v>66</v>
      </c>
      <c r="G1012" s="8">
        <v>929481</v>
      </c>
      <c r="H1012" s="8">
        <v>557688.6</v>
      </c>
      <c r="I1012" s="9">
        <v>0.6</v>
      </c>
      <c r="J1012" s="1" t="s">
        <v>129</v>
      </c>
      <c r="K1012" s="1">
        <v>10</v>
      </c>
      <c r="L1012" s="1">
        <v>2021</v>
      </c>
      <c r="M1012" s="1">
        <v>41</v>
      </c>
      <c r="N1012" s="10">
        <v>4</v>
      </c>
    </row>
    <row r="1013" spans="1:14" x14ac:dyDescent="0.25">
      <c r="A1013" s="7">
        <v>44477</v>
      </c>
      <c r="B1013" s="1" t="s">
        <v>6</v>
      </c>
      <c r="C1013" s="1" t="s">
        <v>8</v>
      </c>
      <c r="D1013" s="1" t="s">
        <v>7</v>
      </c>
      <c r="E1013" s="1" t="s">
        <v>87</v>
      </c>
      <c r="F1013" s="1" t="s">
        <v>77</v>
      </c>
      <c r="G1013" s="8">
        <v>1553417</v>
      </c>
      <c r="H1013" s="8">
        <v>776708.5</v>
      </c>
      <c r="I1013" s="9">
        <v>0.5</v>
      </c>
      <c r="J1013" s="1" t="s">
        <v>129</v>
      </c>
      <c r="K1013" s="1">
        <v>10</v>
      </c>
      <c r="L1013" s="1">
        <v>2021</v>
      </c>
      <c r="M1013" s="1">
        <v>41</v>
      </c>
      <c r="N1013" s="10">
        <v>4</v>
      </c>
    </row>
    <row r="1014" spans="1:14" x14ac:dyDescent="0.25">
      <c r="A1014" s="7">
        <v>44478</v>
      </c>
      <c r="B1014" s="1" t="s">
        <v>61</v>
      </c>
      <c r="C1014" s="1" t="s">
        <v>8</v>
      </c>
      <c r="D1014" s="1" t="s">
        <v>11</v>
      </c>
      <c r="E1014" s="1" t="s">
        <v>87</v>
      </c>
      <c r="F1014" s="1" t="s">
        <v>77</v>
      </c>
      <c r="G1014" s="8">
        <v>942148</v>
      </c>
      <c r="H1014" s="8">
        <v>329751.8</v>
      </c>
      <c r="I1014" s="9">
        <v>0.35</v>
      </c>
      <c r="J1014" s="1" t="s">
        <v>129</v>
      </c>
      <c r="K1014" s="1">
        <v>10</v>
      </c>
      <c r="L1014" s="1">
        <v>2021</v>
      </c>
      <c r="M1014" s="1">
        <v>41</v>
      </c>
      <c r="N1014" s="10">
        <v>4</v>
      </c>
    </row>
    <row r="1015" spans="1:14" x14ac:dyDescent="0.25">
      <c r="A1015" s="7">
        <v>44479</v>
      </c>
      <c r="B1015" s="1" t="s">
        <v>50</v>
      </c>
      <c r="C1015" s="1" t="s">
        <v>18</v>
      </c>
      <c r="D1015" s="1" t="s">
        <v>17</v>
      </c>
      <c r="E1015" s="1" t="s">
        <v>87</v>
      </c>
      <c r="F1015" s="1" t="s">
        <v>67</v>
      </c>
      <c r="G1015" s="8">
        <v>121427</v>
      </c>
      <c r="H1015" s="8">
        <v>37642.370000000003</v>
      </c>
      <c r="I1015" s="9">
        <v>0.31</v>
      </c>
      <c r="J1015" s="1" t="s">
        <v>129</v>
      </c>
      <c r="K1015" s="1">
        <v>10</v>
      </c>
      <c r="L1015" s="1">
        <v>2021</v>
      </c>
      <c r="M1015" s="1">
        <v>41</v>
      </c>
      <c r="N1015" s="10">
        <v>4</v>
      </c>
    </row>
    <row r="1016" spans="1:14" x14ac:dyDescent="0.25">
      <c r="A1016" s="7">
        <v>44480</v>
      </c>
      <c r="B1016" s="1" t="s">
        <v>55</v>
      </c>
      <c r="C1016" s="1" t="s">
        <v>14</v>
      </c>
      <c r="D1016" s="1" t="s">
        <v>7</v>
      </c>
      <c r="E1016" s="1" t="s">
        <v>9</v>
      </c>
      <c r="F1016" s="1" t="s">
        <v>69</v>
      </c>
      <c r="G1016" s="8">
        <v>270878</v>
      </c>
      <c r="H1016" s="8">
        <v>157109.24</v>
      </c>
      <c r="I1016" s="9">
        <v>0.57999999999999996</v>
      </c>
      <c r="J1016" s="1" t="s">
        <v>129</v>
      </c>
      <c r="K1016" s="1">
        <v>10</v>
      </c>
      <c r="L1016" s="1">
        <v>2021</v>
      </c>
      <c r="M1016" s="1">
        <v>42</v>
      </c>
      <c r="N1016" s="10">
        <v>4</v>
      </c>
    </row>
    <row r="1017" spans="1:14" x14ac:dyDescent="0.25">
      <c r="A1017" s="7">
        <v>44481</v>
      </c>
      <c r="B1017" s="1" t="s">
        <v>43</v>
      </c>
      <c r="C1017" s="1" t="s">
        <v>8</v>
      </c>
      <c r="D1017" s="1" t="s">
        <v>7</v>
      </c>
      <c r="E1017" s="1" t="s">
        <v>87</v>
      </c>
      <c r="F1017" s="1" t="s">
        <v>79</v>
      </c>
      <c r="G1017" s="8">
        <v>1595683</v>
      </c>
      <c r="H1017" s="8">
        <v>973366.63</v>
      </c>
      <c r="I1017" s="9">
        <v>0.61</v>
      </c>
      <c r="J1017" s="1" t="s">
        <v>129</v>
      </c>
      <c r="K1017" s="1">
        <v>10</v>
      </c>
      <c r="L1017" s="1">
        <v>2021</v>
      </c>
      <c r="M1017" s="1">
        <v>42</v>
      </c>
      <c r="N1017" s="10">
        <v>4</v>
      </c>
    </row>
    <row r="1018" spans="1:14" x14ac:dyDescent="0.25">
      <c r="A1018" s="7">
        <v>44482</v>
      </c>
      <c r="B1018" s="1" t="s">
        <v>24</v>
      </c>
      <c r="C1018" s="1" t="s">
        <v>14</v>
      </c>
      <c r="D1018" s="1" t="s">
        <v>7</v>
      </c>
      <c r="E1018" s="1" t="s">
        <v>87</v>
      </c>
      <c r="F1018" s="1" t="s">
        <v>81</v>
      </c>
      <c r="G1018" s="8">
        <v>406066</v>
      </c>
      <c r="H1018" s="8">
        <v>166487.06</v>
      </c>
      <c r="I1018" s="9">
        <v>0.41</v>
      </c>
      <c r="J1018" s="1" t="s">
        <v>129</v>
      </c>
      <c r="K1018" s="1">
        <v>10</v>
      </c>
      <c r="L1018" s="1">
        <v>2021</v>
      </c>
      <c r="M1018" s="1">
        <v>42</v>
      </c>
      <c r="N1018" s="10">
        <v>4</v>
      </c>
    </row>
    <row r="1019" spans="1:14" x14ac:dyDescent="0.25">
      <c r="A1019" s="7">
        <v>44483</v>
      </c>
      <c r="B1019" s="1" t="s">
        <v>56</v>
      </c>
      <c r="C1019" s="1" t="s">
        <v>18</v>
      </c>
      <c r="D1019" s="1" t="s">
        <v>17</v>
      </c>
      <c r="E1019" s="1" t="s">
        <v>87</v>
      </c>
      <c r="F1019" s="1" t="s">
        <v>70</v>
      </c>
      <c r="G1019" s="8">
        <v>209310</v>
      </c>
      <c r="H1019" s="8">
        <v>83724</v>
      </c>
      <c r="I1019" s="9">
        <v>0.4</v>
      </c>
      <c r="J1019" s="1" t="s">
        <v>129</v>
      </c>
      <c r="K1019" s="1">
        <v>10</v>
      </c>
      <c r="L1019" s="1">
        <v>2021</v>
      </c>
      <c r="M1019" s="1">
        <v>42</v>
      </c>
      <c r="N1019" s="10">
        <v>4</v>
      </c>
    </row>
    <row r="1020" spans="1:14" x14ac:dyDescent="0.25">
      <c r="A1020" s="7">
        <v>44484</v>
      </c>
      <c r="B1020" s="1" t="s">
        <v>54</v>
      </c>
      <c r="C1020" s="1" t="s">
        <v>18</v>
      </c>
      <c r="D1020" s="1" t="s">
        <v>17</v>
      </c>
      <c r="E1020" s="1" t="s">
        <v>87</v>
      </c>
      <c r="F1020" s="1" t="s">
        <v>68</v>
      </c>
      <c r="G1020" s="8">
        <v>126472</v>
      </c>
      <c r="H1020" s="8">
        <v>27823.84</v>
      </c>
      <c r="I1020" s="9">
        <v>0.22</v>
      </c>
      <c r="J1020" s="1" t="s">
        <v>129</v>
      </c>
      <c r="K1020" s="1">
        <v>10</v>
      </c>
      <c r="L1020" s="1">
        <v>2021</v>
      </c>
      <c r="M1020" s="1">
        <v>42</v>
      </c>
      <c r="N1020" s="10">
        <v>4</v>
      </c>
    </row>
    <row r="1021" spans="1:14" x14ac:dyDescent="0.25">
      <c r="A1021" s="7">
        <v>44485</v>
      </c>
      <c r="B1021" s="1" t="s">
        <v>59</v>
      </c>
      <c r="C1021" s="1" t="s">
        <v>18</v>
      </c>
      <c r="D1021" s="1" t="s">
        <v>7</v>
      </c>
      <c r="E1021" s="1" t="s">
        <v>87</v>
      </c>
      <c r="F1021" s="1" t="s">
        <v>75</v>
      </c>
      <c r="G1021" s="8">
        <v>97251</v>
      </c>
      <c r="H1021" s="8">
        <v>42790.44</v>
      </c>
      <c r="I1021" s="9">
        <v>0.44</v>
      </c>
      <c r="J1021" s="1" t="s">
        <v>129</v>
      </c>
      <c r="K1021" s="1">
        <v>10</v>
      </c>
      <c r="L1021" s="1">
        <v>2021</v>
      </c>
      <c r="M1021" s="1">
        <v>42</v>
      </c>
      <c r="N1021" s="10">
        <v>4</v>
      </c>
    </row>
    <row r="1022" spans="1:14" x14ac:dyDescent="0.25">
      <c r="A1022" s="7">
        <v>44486</v>
      </c>
      <c r="B1022" s="1" t="s">
        <v>34</v>
      </c>
      <c r="C1022" s="1" t="s">
        <v>14</v>
      </c>
      <c r="D1022" s="1" t="s">
        <v>7</v>
      </c>
      <c r="E1022" s="1" t="s">
        <v>87</v>
      </c>
      <c r="F1022" s="1" t="s">
        <v>65</v>
      </c>
      <c r="G1022" s="8">
        <v>310559</v>
      </c>
      <c r="H1022" s="8">
        <v>195652.17</v>
      </c>
      <c r="I1022" s="9">
        <v>0.63</v>
      </c>
      <c r="J1022" s="1" t="s">
        <v>129</v>
      </c>
      <c r="K1022" s="1">
        <v>10</v>
      </c>
      <c r="L1022" s="1">
        <v>2021</v>
      </c>
      <c r="M1022" s="1">
        <v>42</v>
      </c>
      <c r="N1022" s="10">
        <v>4</v>
      </c>
    </row>
    <row r="1023" spans="1:14" x14ac:dyDescent="0.25">
      <c r="A1023" s="7">
        <v>44487</v>
      </c>
      <c r="B1023" s="1" t="s">
        <v>35</v>
      </c>
      <c r="C1023" s="1" t="s">
        <v>14</v>
      </c>
      <c r="D1023" s="1" t="s">
        <v>7</v>
      </c>
      <c r="E1023" s="1" t="s">
        <v>87</v>
      </c>
      <c r="F1023" s="1" t="s">
        <v>71</v>
      </c>
      <c r="G1023" s="8">
        <v>365033</v>
      </c>
      <c r="H1023" s="8">
        <v>175215.84</v>
      </c>
      <c r="I1023" s="9">
        <v>0.48</v>
      </c>
      <c r="J1023" s="1" t="s">
        <v>129</v>
      </c>
      <c r="K1023" s="1">
        <v>10</v>
      </c>
      <c r="L1023" s="1">
        <v>2021</v>
      </c>
      <c r="M1023" s="1">
        <v>43</v>
      </c>
      <c r="N1023" s="10">
        <v>4</v>
      </c>
    </row>
    <row r="1024" spans="1:14" x14ac:dyDescent="0.25">
      <c r="A1024" s="7">
        <v>44488</v>
      </c>
      <c r="B1024" s="1" t="s">
        <v>28</v>
      </c>
      <c r="C1024" s="1" t="s">
        <v>8</v>
      </c>
      <c r="D1024" s="1" t="s">
        <v>11</v>
      </c>
      <c r="E1024" s="1" t="s">
        <v>87</v>
      </c>
      <c r="F1024" s="1" t="s">
        <v>66</v>
      </c>
      <c r="G1024" s="8">
        <v>672662</v>
      </c>
      <c r="H1024" s="8">
        <v>107625.92</v>
      </c>
      <c r="I1024" s="9">
        <v>0.16</v>
      </c>
      <c r="J1024" s="1" t="s">
        <v>129</v>
      </c>
      <c r="K1024" s="1">
        <v>10</v>
      </c>
      <c r="L1024" s="1">
        <v>2021</v>
      </c>
      <c r="M1024" s="1">
        <v>43</v>
      </c>
      <c r="N1024" s="10">
        <v>4</v>
      </c>
    </row>
    <row r="1025" spans="1:14" x14ac:dyDescent="0.25">
      <c r="A1025" s="7">
        <v>44489</v>
      </c>
      <c r="B1025" s="1" t="s">
        <v>32</v>
      </c>
      <c r="C1025" s="1" t="s">
        <v>8</v>
      </c>
      <c r="D1025" s="1" t="s">
        <v>17</v>
      </c>
      <c r="E1025" s="1" t="s">
        <v>87</v>
      </c>
      <c r="F1025" s="1" t="s">
        <v>71</v>
      </c>
      <c r="G1025" s="8">
        <v>1316670</v>
      </c>
      <c r="H1025" s="8">
        <v>513501.30000000005</v>
      </c>
      <c r="I1025" s="9">
        <v>0.39</v>
      </c>
      <c r="J1025" s="1" t="s">
        <v>129</v>
      </c>
      <c r="K1025" s="1">
        <v>10</v>
      </c>
      <c r="L1025" s="1">
        <v>2021</v>
      </c>
      <c r="M1025" s="1">
        <v>43</v>
      </c>
      <c r="N1025" s="10">
        <v>4</v>
      </c>
    </row>
    <row r="1026" spans="1:14" x14ac:dyDescent="0.25">
      <c r="A1026" s="7">
        <v>44490</v>
      </c>
      <c r="B1026" s="1" t="s">
        <v>31</v>
      </c>
      <c r="C1026" s="1" t="s">
        <v>18</v>
      </c>
      <c r="D1026" s="1" t="s">
        <v>7</v>
      </c>
      <c r="E1026" s="1" t="s">
        <v>87</v>
      </c>
      <c r="F1026" s="1" t="s">
        <v>72</v>
      </c>
      <c r="G1026" s="8">
        <v>122051</v>
      </c>
      <c r="H1026" s="8">
        <v>78112.639999999999</v>
      </c>
      <c r="I1026" s="9">
        <v>0.64</v>
      </c>
      <c r="J1026" s="1" t="s">
        <v>129</v>
      </c>
      <c r="K1026" s="1">
        <v>10</v>
      </c>
      <c r="L1026" s="1">
        <v>2021</v>
      </c>
      <c r="M1026" s="1">
        <v>43</v>
      </c>
      <c r="N1026" s="10">
        <v>4</v>
      </c>
    </row>
    <row r="1027" spans="1:14" x14ac:dyDescent="0.25">
      <c r="A1027" s="7">
        <v>44491</v>
      </c>
      <c r="B1027" s="1" t="s">
        <v>19</v>
      </c>
      <c r="C1027" s="1" t="s">
        <v>8</v>
      </c>
      <c r="D1027" s="1" t="s">
        <v>17</v>
      </c>
      <c r="E1027" s="1" t="s">
        <v>87</v>
      </c>
      <c r="F1027" s="1" t="s">
        <v>76</v>
      </c>
      <c r="G1027" s="8">
        <v>512083</v>
      </c>
      <c r="H1027" s="8">
        <v>194591.54</v>
      </c>
      <c r="I1027" s="9">
        <v>0.38</v>
      </c>
      <c r="J1027" s="1" t="s">
        <v>129</v>
      </c>
      <c r="K1027" s="1">
        <v>10</v>
      </c>
      <c r="L1027" s="1">
        <v>2021</v>
      </c>
      <c r="M1027" s="1">
        <v>43</v>
      </c>
      <c r="N1027" s="10">
        <v>4</v>
      </c>
    </row>
    <row r="1028" spans="1:14" x14ac:dyDescent="0.25">
      <c r="A1028" s="7">
        <v>44492</v>
      </c>
      <c r="B1028" s="1" t="s">
        <v>40</v>
      </c>
      <c r="C1028" s="1" t="s">
        <v>8</v>
      </c>
      <c r="D1028" s="1" t="s">
        <v>7</v>
      </c>
      <c r="E1028" s="1" t="s">
        <v>87</v>
      </c>
      <c r="F1028" s="1" t="s">
        <v>82</v>
      </c>
      <c r="G1028" s="8">
        <v>1728968</v>
      </c>
      <c r="H1028" s="8">
        <v>795325.28</v>
      </c>
      <c r="I1028" s="9">
        <v>0.46</v>
      </c>
      <c r="J1028" s="1" t="s">
        <v>129</v>
      </c>
      <c r="K1028" s="1">
        <v>10</v>
      </c>
      <c r="L1028" s="1">
        <v>2021</v>
      </c>
      <c r="M1028" s="1">
        <v>43</v>
      </c>
      <c r="N1028" s="10">
        <v>4</v>
      </c>
    </row>
    <row r="1029" spans="1:14" x14ac:dyDescent="0.25">
      <c r="A1029" s="7">
        <v>44493</v>
      </c>
      <c r="B1029" s="1" t="s">
        <v>39</v>
      </c>
      <c r="C1029" s="1" t="s">
        <v>8</v>
      </c>
      <c r="D1029" s="1" t="s">
        <v>7</v>
      </c>
      <c r="E1029" s="1" t="s">
        <v>87</v>
      </c>
      <c r="F1029" s="1" t="s">
        <v>81</v>
      </c>
      <c r="G1029" s="8">
        <v>990736</v>
      </c>
      <c r="H1029" s="8">
        <v>435923.84</v>
      </c>
      <c r="I1029" s="9">
        <v>0.44</v>
      </c>
      <c r="J1029" s="1" t="s">
        <v>129</v>
      </c>
      <c r="K1029" s="1">
        <v>10</v>
      </c>
      <c r="L1029" s="1">
        <v>2021</v>
      </c>
      <c r="M1029" s="1">
        <v>43</v>
      </c>
      <c r="N1029" s="10">
        <v>4</v>
      </c>
    </row>
    <row r="1030" spans="1:14" x14ac:dyDescent="0.25">
      <c r="A1030" s="7">
        <v>44494</v>
      </c>
      <c r="B1030" s="1" t="s">
        <v>12</v>
      </c>
      <c r="C1030" s="1" t="s">
        <v>8</v>
      </c>
      <c r="D1030" s="1" t="s">
        <v>7</v>
      </c>
      <c r="E1030" s="1" t="s">
        <v>87</v>
      </c>
      <c r="F1030" s="1" t="s">
        <v>77</v>
      </c>
      <c r="G1030" s="8">
        <v>1314965</v>
      </c>
      <c r="H1030" s="8">
        <v>802128.65</v>
      </c>
      <c r="I1030" s="9">
        <v>0.61</v>
      </c>
      <c r="J1030" s="1" t="s">
        <v>129</v>
      </c>
      <c r="K1030" s="1">
        <v>10</v>
      </c>
      <c r="L1030" s="1">
        <v>2021</v>
      </c>
      <c r="M1030" s="1">
        <v>44</v>
      </c>
      <c r="N1030" s="10">
        <v>4</v>
      </c>
    </row>
    <row r="1031" spans="1:14" x14ac:dyDescent="0.25">
      <c r="A1031" s="7">
        <v>44495</v>
      </c>
      <c r="B1031" s="1" t="s">
        <v>47</v>
      </c>
      <c r="C1031" s="1" t="s">
        <v>14</v>
      </c>
      <c r="D1031" s="1" t="s">
        <v>11</v>
      </c>
      <c r="E1031" s="1" t="s">
        <v>87</v>
      </c>
      <c r="F1031" s="1" t="s">
        <v>81</v>
      </c>
      <c r="G1031" s="8">
        <v>270756</v>
      </c>
      <c r="H1031" s="8">
        <v>40613.4</v>
      </c>
      <c r="I1031" s="9">
        <v>0.15</v>
      </c>
      <c r="J1031" s="1" t="s">
        <v>129</v>
      </c>
      <c r="K1031" s="1">
        <v>10</v>
      </c>
      <c r="L1031" s="1">
        <v>2021</v>
      </c>
      <c r="M1031" s="1">
        <v>44</v>
      </c>
      <c r="N1031" s="10">
        <v>4</v>
      </c>
    </row>
    <row r="1032" spans="1:14" x14ac:dyDescent="0.25">
      <c r="A1032" s="7">
        <v>44496</v>
      </c>
      <c r="B1032" s="1" t="s">
        <v>23</v>
      </c>
      <c r="C1032" s="1" t="s">
        <v>8</v>
      </c>
      <c r="D1032" s="1" t="s">
        <v>7</v>
      </c>
      <c r="E1032" s="1" t="s">
        <v>9</v>
      </c>
      <c r="F1032" s="1" t="s">
        <v>75</v>
      </c>
      <c r="G1032" s="8">
        <v>726363</v>
      </c>
      <c r="H1032" s="8">
        <v>450345.06</v>
      </c>
      <c r="I1032" s="9">
        <v>0.62</v>
      </c>
      <c r="J1032" s="1" t="s">
        <v>129</v>
      </c>
      <c r="K1032" s="1">
        <v>10</v>
      </c>
      <c r="L1032" s="1">
        <v>2021</v>
      </c>
      <c r="M1032" s="1">
        <v>44</v>
      </c>
      <c r="N1032" s="10">
        <v>4</v>
      </c>
    </row>
    <row r="1033" spans="1:14" x14ac:dyDescent="0.25">
      <c r="A1033" s="7">
        <v>44497</v>
      </c>
      <c r="B1033" s="1" t="s">
        <v>31</v>
      </c>
      <c r="C1033" s="1" t="s">
        <v>18</v>
      </c>
      <c r="D1033" s="1" t="s">
        <v>11</v>
      </c>
      <c r="E1033" s="1" t="s">
        <v>87</v>
      </c>
      <c r="F1033" s="1" t="s">
        <v>72</v>
      </c>
      <c r="G1033" s="8">
        <v>186320</v>
      </c>
      <c r="H1033" s="8">
        <v>42853.599999999999</v>
      </c>
      <c r="I1033" s="9">
        <v>0.23</v>
      </c>
      <c r="J1033" s="1" t="s">
        <v>129</v>
      </c>
      <c r="K1033" s="1">
        <v>10</v>
      </c>
      <c r="L1033" s="1">
        <v>2021</v>
      </c>
      <c r="M1033" s="1">
        <v>44</v>
      </c>
      <c r="N1033" s="10">
        <v>4</v>
      </c>
    </row>
    <row r="1034" spans="1:14" x14ac:dyDescent="0.25">
      <c r="A1034" s="7">
        <v>44498</v>
      </c>
      <c r="B1034" s="1" t="s">
        <v>53</v>
      </c>
      <c r="C1034" s="1" t="s">
        <v>14</v>
      </c>
      <c r="D1034" s="1" t="s">
        <v>17</v>
      </c>
      <c r="E1034" s="1" t="s">
        <v>87</v>
      </c>
      <c r="F1034" s="1" t="s">
        <v>67</v>
      </c>
      <c r="G1034" s="8">
        <v>397906</v>
      </c>
      <c r="H1034" s="8">
        <v>91518.38</v>
      </c>
      <c r="I1034" s="9">
        <v>0.23</v>
      </c>
      <c r="J1034" s="1" t="s">
        <v>129</v>
      </c>
      <c r="K1034" s="1">
        <v>10</v>
      </c>
      <c r="L1034" s="1">
        <v>2021</v>
      </c>
      <c r="M1034" s="1">
        <v>44</v>
      </c>
      <c r="N1034" s="10">
        <v>4</v>
      </c>
    </row>
    <row r="1035" spans="1:14" x14ac:dyDescent="0.25">
      <c r="A1035" s="7">
        <v>44499</v>
      </c>
      <c r="B1035" s="1" t="s">
        <v>33</v>
      </c>
      <c r="C1035" s="1" t="s">
        <v>8</v>
      </c>
      <c r="D1035" s="1" t="s">
        <v>11</v>
      </c>
      <c r="E1035" s="1" t="s">
        <v>9</v>
      </c>
      <c r="F1035" s="1" t="s">
        <v>80</v>
      </c>
      <c r="G1035" s="8">
        <v>978085</v>
      </c>
      <c r="H1035" s="8">
        <v>293425.5</v>
      </c>
      <c r="I1035" s="9">
        <v>0.3</v>
      </c>
      <c r="J1035" s="1" t="s">
        <v>129</v>
      </c>
      <c r="K1035" s="1">
        <v>10</v>
      </c>
      <c r="L1035" s="1">
        <v>2021</v>
      </c>
      <c r="M1035" s="1">
        <v>44</v>
      </c>
      <c r="N1035" s="10">
        <v>4</v>
      </c>
    </row>
    <row r="1036" spans="1:14" x14ac:dyDescent="0.25">
      <c r="A1036" s="7">
        <v>44500</v>
      </c>
      <c r="B1036" s="1" t="s">
        <v>16</v>
      </c>
      <c r="C1036" s="1" t="s">
        <v>18</v>
      </c>
      <c r="D1036" s="1" t="s">
        <v>11</v>
      </c>
      <c r="E1036" s="1" t="s">
        <v>87</v>
      </c>
      <c r="F1036" s="1" t="s">
        <v>75</v>
      </c>
      <c r="G1036" s="8">
        <v>196478</v>
      </c>
      <c r="H1036" s="8">
        <v>35366.04</v>
      </c>
      <c r="I1036" s="9">
        <v>0.18</v>
      </c>
      <c r="J1036" s="1" t="s">
        <v>129</v>
      </c>
      <c r="K1036" s="1">
        <v>10</v>
      </c>
      <c r="L1036" s="1">
        <v>2021</v>
      </c>
      <c r="M1036" s="1">
        <v>44</v>
      </c>
      <c r="N1036" s="10">
        <v>4</v>
      </c>
    </row>
    <row r="1037" spans="1:14" x14ac:dyDescent="0.25">
      <c r="A1037" s="7">
        <v>44501</v>
      </c>
      <c r="B1037" s="1" t="s">
        <v>48</v>
      </c>
      <c r="C1037" s="1" t="s">
        <v>8</v>
      </c>
      <c r="D1037" s="1" t="s">
        <v>7</v>
      </c>
      <c r="E1037" s="1" t="s">
        <v>88</v>
      </c>
      <c r="F1037" s="1" t="s">
        <v>65</v>
      </c>
      <c r="G1037" s="8">
        <v>1217495</v>
      </c>
      <c r="H1037" s="8">
        <v>462648.1</v>
      </c>
      <c r="I1037" s="9">
        <v>0.38</v>
      </c>
      <c r="J1037" s="1" t="s">
        <v>130</v>
      </c>
      <c r="K1037" s="1">
        <v>11</v>
      </c>
      <c r="L1037" s="1">
        <v>2021</v>
      </c>
      <c r="M1037" s="1">
        <v>45</v>
      </c>
      <c r="N1037" s="10">
        <v>4</v>
      </c>
    </row>
    <row r="1038" spans="1:14" x14ac:dyDescent="0.25">
      <c r="A1038" s="7">
        <v>44502</v>
      </c>
      <c r="B1038" s="1" t="s">
        <v>31</v>
      </c>
      <c r="C1038" s="1" t="s">
        <v>18</v>
      </c>
      <c r="D1038" s="1" t="s">
        <v>11</v>
      </c>
      <c r="E1038" s="1" t="s">
        <v>88</v>
      </c>
      <c r="F1038" s="1" t="s">
        <v>72</v>
      </c>
      <c r="G1038" s="8">
        <v>109252</v>
      </c>
      <c r="H1038" s="8">
        <v>28405.52</v>
      </c>
      <c r="I1038" s="9">
        <v>0.26</v>
      </c>
      <c r="J1038" s="1" t="s">
        <v>130</v>
      </c>
      <c r="K1038" s="1">
        <v>11</v>
      </c>
      <c r="L1038" s="1">
        <v>2021</v>
      </c>
      <c r="M1038" s="1">
        <v>45</v>
      </c>
      <c r="N1038" s="10">
        <v>4</v>
      </c>
    </row>
    <row r="1039" spans="1:14" x14ac:dyDescent="0.25">
      <c r="A1039" s="7">
        <v>44503</v>
      </c>
      <c r="B1039" s="1" t="s">
        <v>56</v>
      </c>
      <c r="C1039" s="1" t="s">
        <v>18</v>
      </c>
      <c r="D1039" s="1" t="s">
        <v>17</v>
      </c>
      <c r="E1039" s="1" t="s">
        <v>9</v>
      </c>
      <c r="F1039" s="1" t="s">
        <v>70</v>
      </c>
      <c r="G1039" s="8">
        <v>77501</v>
      </c>
      <c r="H1039" s="8">
        <v>25575.33</v>
      </c>
      <c r="I1039" s="9">
        <v>0.33</v>
      </c>
      <c r="J1039" s="1" t="s">
        <v>130</v>
      </c>
      <c r="K1039" s="1">
        <v>11</v>
      </c>
      <c r="L1039" s="1">
        <v>2021</v>
      </c>
      <c r="M1039" s="1">
        <v>45</v>
      </c>
      <c r="N1039" s="10">
        <v>4</v>
      </c>
    </row>
    <row r="1040" spans="1:14" x14ac:dyDescent="0.25">
      <c r="A1040" s="7">
        <v>44504</v>
      </c>
      <c r="B1040" s="1" t="s">
        <v>52</v>
      </c>
      <c r="C1040" s="1" t="s">
        <v>8</v>
      </c>
      <c r="D1040" s="1" t="s">
        <v>11</v>
      </c>
      <c r="E1040" s="1" t="s">
        <v>9</v>
      </c>
      <c r="F1040" s="1" t="s">
        <v>66</v>
      </c>
      <c r="G1040" s="8">
        <v>1572967</v>
      </c>
      <c r="H1040" s="8">
        <v>377512.07999999996</v>
      </c>
      <c r="I1040" s="9">
        <v>0.24</v>
      </c>
      <c r="J1040" s="1" t="s">
        <v>130</v>
      </c>
      <c r="K1040" s="1">
        <v>11</v>
      </c>
      <c r="L1040" s="1">
        <v>2021</v>
      </c>
      <c r="M1040" s="1">
        <v>45</v>
      </c>
      <c r="N1040" s="10">
        <v>4</v>
      </c>
    </row>
    <row r="1041" spans="1:14" x14ac:dyDescent="0.25">
      <c r="A1041" s="7">
        <v>44505</v>
      </c>
      <c r="B1041" s="1" t="s">
        <v>27</v>
      </c>
      <c r="C1041" s="1" t="s">
        <v>8</v>
      </c>
      <c r="D1041" s="1" t="s">
        <v>17</v>
      </c>
      <c r="E1041" s="1" t="s">
        <v>87</v>
      </c>
      <c r="F1041" s="1" t="s">
        <v>76</v>
      </c>
      <c r="G1041" s="8">
        <v>1352928</v>
      </c>
      <c r="H1041" s="8">
        <v>365290.56</v>
      </c>
      <c r="I1041" s="9">
        <v>0.27</v>
      </c>
      <c r="J1041" s="1" t="s">
        <v>130</v>
      </c>
      <c r="K1041" s="1">
        <v>11</v>
      </c>
      <c r="L1041" s="1">
        <v>2021</v>
      </c>
      <c r="M1041" s="1">
        <v>45</v>
      </c>
      <c r="N1041" s="10">
        <v>4</v>
      </c>
    </row>
    <row r="1042" spans="1:14" x14ac:dyDescent="0.25">
      <c r="A1042" s="7">
        <v>44506</v>
      </c>
      <c r="B1042" s="1" t="s">
        <v>48</v>
      </c>
      <c r="C1042" s="1" t="s">
        <v>8</v>
      </c>
      <c r="D1042" s="1" t="s">
        <v>7</v>
      </c>
      <c r="E1042" s="1" t="s">
        <v>87</v>
      </c>
      <c r="F1042" s="1" t="s">
        <v>65</v>
      </c>
      <c r="G1042" s="8">
        <v>958187</v>
      </c>
      <c r="H1042" s="8">
        <v>498257.24</v>
      </c>
      <c r="I1042" s="9">
        <v>0.52</v>
      </c>
      <c r="J1042" s="1" t="s">
        <v>130</v>
      </c>
      <c r="K1042" s="1">
        <v>11</v>
      </c>
      <c r="L1042" s="1">
        <v>2021</v>
      </c>
      <c r="M1042" s="1">
        <v>45</v>
      </c>
      <c r="N1042" s="10">
        <v>4</v>
      </c>
    </row>
    <row r="1043" spans="1:14" x14ac:dyDescent="0.25">
      <c r="A1043" s="7">
        <v>44507</v>
      </c>
      <c r="B1043" s="1" t="s">
        <v>60</v>
      </c>
      <c r="C1043" s="1" t="s">
        <v>14</v>
      </c>
      <c r="D1043" s="1" t="s">
        <v>17</v>
      </c>
      <c r="E1043" s="1" t="s">
        <v>87</v>
      </c>
      <c r="F1043" s="1" t="s">
        <v>76</v>
      </c>
      <c r="G1043" s="8">
        <v>387067</v>
      </c>
      <c r="H1043" s="8">
        <v>154826.80000000002</v>
      </c>
      <c r="I1043" s="9">
        <v>0.4</v>
      </c>
      <c r="J1043" s="1" t="s">
        <v>130</v>
      </c>
      <c r="K1043" s="1">
        <v>11</v>
      </c>
      <c r="L1043" s="1">
        <v>2021</v>
      </c>
      <c r="M1043" s="1">
        <v>45</v>
      </c>
      <c r="N1043" s="10">
        <v>4</v>
      </c>
    </row>
    <row r="1044" spans="1:14" x14ac:dyDescent="0.25">
      <c r="A1044" s="7">
        <v>44508</v>
      </c>
      <c r="B1044" s="1" t="s">
        <v>54</v>
      </c>
      <c r="C1044" s="1" t="s">
        <v>18</v>
      </c>
      <c r="D1044" s="1" t="s">
        <v>7</v>
      </c>
      <c r="E1044" s="1" t="s">
        <v>87</v>
      </c>
      <c r="F1044" s="1" t="s">
        <v>68</v>
      </c>
      <c r="G1044" s="8">
        <v>92488</v>
      </c>
      <c r="H1044" s="8">
        <v>35145.440000000002</v>
      </c>
      <c r="I1044" s="9">
        <v>0.38</v>
      </c>
      <c r="J1044" s="1" t="s">
        <v>130</v>
      </c>
      <c r="K1044" s="1">
        <v>11</v>
      </c>
      <c r="L1044" s="1">
        <v>2021</v>
      </c>
      <c r="M1044" s="1">
        <v>46</v>
      </c>
      <c r="N1044" s="10">
        <v>4</v>
      </c>
    </row>
    <row r="1045" spans="1:14" x14ac:dyDescent="0.25">
      <c r="A1045" s="7">
        <v>44509</v>
      </c>
      <c r="B1045" s="1" t="s">
        <v>46</v>
      </c>
      <c r="C1045" s="1" t="s">
        <v>8</v>
      </c>
      <c r="D1045" s="1" t="s">
        <v>7</v>
      </c>
      <c r="E1045" s="1" t="s">
        <v>9</v>
      </c>
      <c r="F1045" s="1" t="s">
        <v>80</v>
      </c>
      <c r="G1045" s="8">
        <v>805613</v>
      </c>
      <c r="H1045" s="8">
        <v>443087.15</v>
      </c>
      <c r="I1045" s="9">
        <v>0.55000000000000004</v>
      </c>
      <c r="J1045" s="1" t="s">
        <v>130</v>
      </c>
      <c r="K1045" s="1">
        <v>11</v>
      </c>
      <c r="L1045" s="1">
        <v>2021</v>
      </c>
      <c r="M1045" s="1">
        <v>46</v>
      </c>
      <c r="N1045" s="10">
        <v>4</v>
      </c>
    </row>
    <row r="1046" spans="1:14" x14ac:dyDescent="0.25">
      <c r="A1046" s="7">
        <v>44510</v>
      </c>
      <c r="B1046" s="1" t="s">
        <v>34</v>
      </c>
      <c r="C1046" s="1" t="s">
        <v>14</v>
      </c>
      <c r="D1046" s="1" t="s">
        <v>7</v>
      </c>
      <c r="E1046" s="1" t="s">
        <v>87</v>
      </c>
      <c r="F1046" s="1" t="s">
        <v>65</v>
      </c>
      <c r="G1046" s="8">
        <v>312213</v>
      </c>
      <c r="H1046" s="8">
        <v>121763.07</v>
      </c>
      <c r="I1046" s="9">
        <v>0.39</v>
      </c>
      <c r="J1046" s="1" t="s">
        <v>130</v>
      </c>
      <c r="K1046" s="1">
        <v>11</v>
      </c>
      <c r="L1046" s="1">
        <v>2021</v>
      </c>
      <c r="M1046" s="1">
        <v>46</v>
      </c>
      <c r="N1046" s="10">
        <v>4</v>
      </c>
    </row>
    <row r="1047" spans="1:14" x14ac:dyDescent="0.25">
      <c r="A1047" s="7">
        <v>44511</v>
      </c>
      <c r="B1047" s="1" t="s">
        <v>16</v>
      </c>
      <c r="C1047" s="1" t="s">
        <v>18</v>
      </c>
      <c r="D1047" s="1" t="s">
        <v>17</v>
      </c>
      <c r="E1047" s="1" t="s">
        <v>87</v>
      </c>
      <c r="F1047" s="1" t="s">
        <v>75</v>
      </c>
      <c r="G1047" s="8">
        <v>77767</v>
      </c>
      <c r="H1047" s="8">
        <v>31106.800000000003</v>
      </c>
      <c r="I1047" s="9">
        <v>0.4</v>
      </c>
      <c r="J1047" s="1" t="s">
        <v>130</v>
      </c>
      <c r="K1047" s="1">
        <v>11</v>
      </c>
      <c r="L1047" s="1">
        <v>2021</v>
      </c>
      <c r="M1047" s="1">
        <v>46</v>
      </c>
      <c r="N1047" s="10">
        <v>4</v>
      </c>
    </row>
    <row r="1048" spans="1:14" x14ac:dyDescent="0.25">
      <c r="A1048" s="7">
        <v>44512</v>
      </c>
      <c r="B1048" s="1" t="s">
        <v>56</v>
      </c>
      <c r="C1048" s="1" t="s">
        <v>18</v>
      </c>
      <c r="D1048" s="1" t="s">
        <v>7</v>
      </c>
      <c r="E1048" s="1" t="s">
        <v>87</v>
      </c>
      <c r="F1048" s="1" t="s">
        <v>70</v>
      </c>
      <c r="G1048" s="8">
        <v>177520</v>
      </c>
      <c r="H1048" s="8">
        <v>79884</v>
      </c>
      <c r="I1048" s="9">
        <v>0.45</v>
      </c>
      <c r="J1048" s="1" t="s">
        <v>130</v>
      </c>
      <c r="K1048" s="1">
        <v>11</v>
      </c>
      <c r="L1048" s="1">
        <v>2021</v>
      </c>
      <c r="M1048" s="1">
        <v>46</v>
      </c>
      <c r="N1048" s="10">
        <v>4</v>
      </c>
    </row>
    <row r="1049" spans="1:14" x14ac:dyDescent="0.25">
      <c r="A1049" s="7">
        <v>44513</v>
      </c>
      <c r="B1049" s="1" t="s">
        <v>29</v>
      </c>
      <c r="C1049" s="1" t="s">
        <v>8</v>
      </c>
      <c r="D1049" s="1" t="s">
        <v>7</v>
      </c>
      <c r="E1049" s="1" t="s">
        <v>88</v>
      </c>
      <c r="F1049" s="1" t="s">
        <v>67</v>
      </c>
      <c r="G1049" s="8">
        <v>1451764</v>
      </c>
      <c r="H1049" s="8">
        <v>914611.32</v>
      </c>
      <c r="I1049" s="9">
        <v>0.63</v>
      </c>
      <c r="J1049" s="1" t="s">
        <v>130</v>
      </c>
      <c r="K1049" s="1">
        <v>11</v>
      </c>
      <c r="L1049" s="1">
        <v>2021</v>
      </c>
      <c r="M1049" s="1">
        <v>46</v>
      </c>
      <c r="N1049" s="10">
        <v>4</v>
      </c>
    </row>
    <row r="1050" spans="1:14" x14ac:dyDescent="0.25">
      <c r="A1050" s="7">
        <v>44514</v>
      </c>
      <c r="B1050" s="1" t="s">
        <v>16</v>
      </c>
      <c r="C1050" s="1" t="s">
        <v>18</v>
      </c>
      <c r="D1050" s="1" t="s">
        <v>7</v>
      </c>
      <c r="E1050" s="1" t="s">
        <v>87</v>
      </c>
      <c r="F1050" s="1" t="s">
        <v>75</v>
      </c>
      <c r="G1050" s="8">
        <v>211877</v>
      </c>
      <c r="H1050" s="8">
        <v>97463.42</v>
      </c>
      <c r="I1050" s="9">
        <v>0.46</v>
      </c>
      <c r="J1050" s="1" t="s">
        <v>130</v>
      </c>
      <c r="K1050" s="1">
        <v>11</v>
      </c>
      <c r="L1050" s="1">
        <v>2021</v>
      </c>
      <c r="M1050" s="1">
        <v>46</v>
      </c>
      <c r="N1050" s="10">
        <v>4</v>
      </c>
    </row>
    <row r="1051" spans="1:14" x14ac:dyDescent="0.25">
      <c r="A1051" s="7">
        <v>44515</v>
      </c>
      <c r="B1051" s="1" t="s">
        <v>36</v>
      </c>
      <c r="C1051" s="1" t="s">
        <v>14</v>
      </c>
      <c r="D1051" s="1" t="s">
        <v>7</v>
      </c>
      <c r="E1051" s="1" t="s">
        <v>87</v>
      </c>
      <c r="F1051" s="1" t="s">
        <v>78</v>
      </c>
      <c r="G1051" s="8">
        <v>306241</v>
      </c>
      <c r="H1051" s="8">
        <v>137808.45000000001</v>
      </c>
      <c r="I1051" s="9">
        <v>0.45</v>
      </c>
      <c r="J1051" s="1" t="s">
        <v>130</v>
      </c>
      <c r="K1051" s="1">
        <v>11</v>
      </c>
      <c r="L1051" s="1">
        <v>2021</v>
      </c>
      <c r="M1051" s="1">
        <v>47</v>
      </c>
      <c r="N1051" s="10">
        <v>4</v>
      </c>
    </row>
    <row r="1052" spans="1:14" x14ac:dyDescent="0.25">
      <c r="A1052" s="7">
        <v>44516</v>
      </c>
      <c r="B1052" s="1" t="s">
        <v>16</v>
      </c>
      <c r="C1052" s="1" t="s">
        <v>18</v>
      </c>
      <c r="D1052" s="1" t="s">
        <v>7</v>
      </c>
      <c r="E1052" s="1" t="s">
        <v>87</v>
      </c>
      <c r="F1052" s="1" t="s">
        <v>75</v>
      </c>
      <c r="G1052" s="8">
        <v>148807</v>
      </c>
      <c r="H1052" s="8">
        <v>81843.850000000006</v>
      </c>
      <c r="I1052" s="9">
        <v>0.55000000000000004</v>
      </c>
      <c r="J1052" s="1" t="s">
        <v>130</v>
      </c>
      <c r="K1052" s="1">
        <v>11</v>
      </c>
      <c r="L1052" s="1">
        <v>2021</v>
      </c>
      <c r="M1052" s="1">
        <v>47</v>
      </c>
      <c r="N1052" s="10">
        <v>4</v>
      </c>
    </row>
    <row r="1053" spans="1:14" x14ac:dyDescent="0.25">
      <c r="A1053" s="7">
        <v>44517</v>
      </c>
      <c r="B1053" s="1" t="s">
        <v>25</v>
      </c>
      <c r="C1053" s="1" t="s">
        <v>8</v>
      </c>
      <c r="D1053" s="1" t="s">
        <v>11</v>
      </c>
      <c r="E1053" s="1" t="s">
        <v>9</v>
      </c>
      <c r="F1053" s="1" t="s">
        <v>74</v>
      </c>
      <c r="G1053" s="8">
        <v>1670976</v>
      </c>
      <c r="H1053" s="8">
        <v>384324.48000000004</v>
      </c>
      <c r="I1053" s="9">
        <v>0.23</v>
      </c>
      <c r="J1053" s="1" t="s">
        <v>130</v>
      </c>
      <c r="K1053" s="1">
        <v>11</v>
      </c>
      <c r="L1053" s="1">
        <v>2021</v>
      </c>
      <c r="M1053" s="1">
        <v>47</v>
      </c>
      <c r="N1053" s="10">
        <v>4</v>
      </c>
    </row>
    <row r="1054" spans="1:14" x14ac:dyDescent="0.25">
      <c r="A1054" s="7">
        <v>44518</v>
      </c>
      <c r="B1054" s="1" t="s">
        <v>25</v>
      </c>
      <c r="C1054" s="1" t="s">
        <v>8</v>
      </c>
      <c r="D1054" s="1" t="s">
        <v>7</v>
      </c>
      <c r="E1054" s="1" t="s">
        <v>88</v>
      </c>
      <c r="F1054" s="1" t="s">
        <v>74</v>
      </c>
      <c r="G1054" s="8">
        <v>638630</v>
      </c>
      <c r="H1054" s="8">
        <v>383178</v>
      </c>
      <c r="I1054" s="9">
        <v>0.6</v>
      </c>
      <c r="J1054" s="1" t="s">
        <v>130</v>
      </c>
      <c r="K1054" s="1">
        <v>11</v>
      </c>
      <c r="L1054" s="1">
        <v>2021</v>
      </c>
      <c r="M1054" s="1">
        <v>47</v>
      </c>
      <c r="N1054" s="10">
        <v>4</v>
      </c>
    </row>
    <row r="1055" spans="1:14" x14ac:dyDescent="0.25">
      <c r="A1055" s="7">
        <v>44519</v>
      </c>
      <c r="B1055" s="1" t="s">
        <v>45</v>
      </c>
      <c r="C1055" s="1" t="s">
        <v>18</v>
      </c>
      <c r="D1055" s="1" t="s">
        <v>11</v>
      </c>
      <c r="E1055" s="1" t="s">
        <v>87</v>
      </c>
      <c r="F1055" s="1" t="s">
        <v>79</v>
      </c>
      <c r="G1055" s="8">
        <v>142488</v>
      </c>
      <c r="H1055" s="8">
        <v>31347.360000000001</v>
      </c>
      <c r="I1055" s="9">
        <v>0.22</v>
      </c>
      <c r="J1055" s="1" t="s">
        <v>130</v>
      </c>
      <c r="K1055" s="1">
        <v>11</v>
      </c>
      <c r="L1055" s="1">
        <v>2021</v>
      </c>
      <c r="M1055" s="1">
        <v>47</v>
      </c>
      <c r="N1055" s="10">
        <v>4</v>
      </c>
    </row>
    <row r="1056" spans="1:14" x14ac:dyDescent="0.25">
      <c r="A1056" s="7">
        <v>44520</v>
      </c>
      <c r="B1056" s="1" t="s">
        <v>39</v>
      </c>
      <c r="C1056" s="1" t="s">
        <v>8</v>
      </c>
      <c r="D1056" s="1" t="s">
        <v>7</v>
      </c>
      <c r="E1056" s="1" t="s">
        <v>87</v>
      </c>
      <c r="F1056" s="1" t="s">
        <v>81</v>
      </c>
      <c r="G1056" s="8">
        <v>1771445</v>
      </c>
      <c r="H1056" s="8">
        <v>1045152.5499999999</v>
      </c>
      <c r="I1056" s="9">
        <v>0.59</v>
      </c>
      <c r="J1056" s="1" t="s">
        <v>130</v>
      </c>
      <c r="K1056" s="1">
        <v>11</v>
      </c>
      <c r="L1056" s="1">
        <v>2021</v>
      </c>
      <c r="M1056" s="1">
        <v>47</v>
      </c>
      <c r="N1056" s="10">
        <v>4</v>
      </c>
    </row>
    <row r="1057" spans="1:14" x14ac:dyDescent="0.25">
      <c r="A1057" s="7">
        <v>44521</v>
      </c>
      <c r="B1057" s="1" t="s">
        <v>43</v>
      </c>
      <c r="C1057" s="1" t="s">
        <v>8</v>
      </c>
      <c r="D1057" s="1" t="s">
        <v>17</v>
      </c>
      <c r="E1057" s="1" t="s">
        <v>87</v>
      </c>
      <c r="F1057" s="1" t="s">
        <v>79</v>
      </c>
      <c r="G1057" s="8">
        <v>681582</v>
      </c>
      <c r="H1057" s="8">
        <v>177211.32</v>
      </c>
      <c r="I1057" s="9">
        <v>0.26</v>
      </c>
      <c r="J1057" s="1" t="s">
        <v>130</v>
      </c>
      <c r="K1057" s="1">
        <v>11</v>
      </c>
      <c r="L1057" s="1">
        <v>2021</v>
      </c>
      <c r="M1057" s="1">
        <v>47</v>
      </c>
      <c r="N1057" s="10">
        <v>4</v>
      </c>
    </row>
    <row r="1058" spans="1:14" x14ac:dyDescent="0.25">
      <c r="A1058" s="7">
        <v>44522</v>
      </c>
      <c r="B1058" s="1" t="s">
        <v>58</v>
      </c>
      <c r="C1058" s="1" t="s">
        <v>8</v>
      </c>
      <c r="D1058" s="1" t="s">
        <v>17</v>
      </c>
      <c r="E1058" s="1" t="s">
        <v>9</v>
      </c>
      <c r="F1058" s="1" t="s">
        <v>74</v>
      </c>
      <c r="G1058" s="8">
        <v>1244651</v>
      </c>
      <c r="H1058" s="8">
        <v>360948.79</v>
      </c>
      <c r="I1058" s="9">
        <v>0.28999999999999998</v>
      </c>
      <c r="J1058" s="1" t="s">
        <v>130</v>
      </c>
      <c r="K1058" s="1">
        <v>11</v>
      </c>
      <c r="L1058" s="1">
        <v>2021</v>
      </c>
      <c r="M1058" s="1">
        <v>48</v>
      </c>
      <c r="N1058" s="10">
        <v>4</v>
      </c>
    </row>
    <row r="1059" spans="1:14" x14ac:dyDescent="0.25">
      <c r="A1059" s="7">
        <v>44523</v>
      </c>
      <c r="B1059" s="1" t="s">
        <v>56</v>
      </c>
      <c r="C1059" s="1" t="s">
        <v>18</v>
      </c>
      <c r="D1059" s="1" t="s">
        <v>7</v>
      </c>
      <c r="E1059" s="1" t="s">
        <v>87</v>
      </c>
      <c r="F1059" s="1" t="s">
        <v>70</v>
      </c>
      <c r="G1059" s="8">
        <v>220281</v>
      </c>
      <c r="H1059" s="8">
        <v>129965.79</v>
      </c>
      <c r="I1059" s="9">
        <v>0.59</v>
      </c>
      <c r="J1059" s="1" t="s">
        <v>130</v>
      </c>
      <c r="K1059" s="1">
        <v>11</v>
      </c>
      <c r="L1059" s="1">
        <v>2021</v>
      </c>
      <c r="M1059" s="1">
        <v>48</v>
      </c>
      <c r="N1059" s="10">
        <v>4</v>
      </c>
    </row>
    <row r="1060" spans="1:14" x14ac:dyDescent="0.25">
      <c r="A1060" s="7">
        <v>44524</v>
      </c>
      <c r="B1060" s="1" t="s">
        <v>53</v>
      </c>
      <c r="C1060" s="1" t="s">
        <v>14</v>
      </c>
      <c r="D1060" s="1" t="s">
        <v>17</v>
      </c>
      <c r="E1060" s="1" t="s">
        <v>87</v>
      </c>
      <c r="F1060" s="1" t="s">
        <v>67</v>
      </c>
      <c r="G1060" s="8">
        <v>390766</v>
      </c>
      <c r="H1060" s="8">
        <v>82060.86</v>
      </c>
      <c r="I1060" s="9">
        <v>0.21</v>
      </c>
      <c r="J1060" s="1" t="s">
        <v>130</v>
      </c>
      <c r="K1060" s="1">
        <v>11</v>
      </c>
      <c r="L1060" s="1">
        <v>2021</v>
      </c>
      <c r="M1060" s="1">
        <v>48</v>
      </c>
      <c r="N1060" s="10">
        <v>4</v>
      </c>
    </row>
    <row r="1061" spans="1:14" x14ac:dyDescent="0.25">
      <c r="A1061" s="7">
        <v>44525</v>
      </c>
      <c r="B1061" s="1" t="s">
        <v>27</v>
      </c>
      <c r="C1061" s="1" t="s">
        <v>8</v>
      </c>
      <c r="D1061" s="1" t="s">
        <v>17</v>
      </c>
      <c r="E1061" s="1" t="s">
        <v>87</v>
      </c>
      <c r="F1061" s="1" t="s">
        <v>76</v>
      </c>
      <c r="G1061" s="8">
        <v>547178</v>
      </c>
      <c r="H1061" s="8">
        <v>169625.18</v>
      </c>
      <c r="I1061" s="9">
        <v>0.31</v>
      </c>
      <c r="J1061" s="1" t="s">
        <v>130</v>
      </c>
      <c r="K1061" s="1">
        <v>11</v>
      </c>
      <c r="L1061" s="1">
        <v>2021</v>
      </c>
      <c r="M1061" s="1">
        <v>48</v>
      </c>
      <c r="N1061" s="10">
        <v>4</v>
      </c>
    </row>
    <row r="1062" spans="1:14" x14ac:dyDescent="0.25">
      <c r="A1062" s="7">
        <v>44526</v>
      </c>
      <c r="B1062" s="1" t="s">
        <v>30</v>
      </c>
      <c r="C1062" s="1" t="s">
        <v>14</v>
      </c>
      <c r="D1062" s="1" t="s">
        <v>17</v>
      </c>
      <c r="E1062" s="1" t="s">
        <v>87</v>
      </c>
      <c r="F1062" s="1" t="s">
        <v>77</v>
      </c>
      <c r="G1062" s="8">
        <v>352952</v>
      </c>
      <c r="H1062" s="8">
        <v>109415.12</v>
      </c>
      <c r="I1062" s="9">
        <v>0.31</v>
      </c>
      <c r="J1062" s="1" t="s">
        <v>130</v>
      </c>
      <c r="K1062" s="1">
        <v>11</v>
      </c>
      <c r="L1062" s="1">
        <v>2021</v>
      </c>
      <c r="M1062" s="1">
        <v>48</v>
      </c>
      <c r="N1062" s="10">
        <v>4</v>
      </c>
    </row>
    <row r="1063" spans="1:14" x14ac:dyDescent="0.25">
      <c r="A1063" s="7">
        <v>44527</v>
      </c>
      <c r="B1063" s="1" t="s">
        <v>32</v>
      </c>
      <c r="C1063" s="1" t="s">
        <v>8</v>
      </c>
      <c r="D1063" s="1" t="s">
        <v>17</v>
      </c>
      <c r="E1063" s="1" t="s">
        <v>87</v>
      </c>
      <c r="F1063" s="1" t="s">
        <v>71</v>
      </c>
      <c r="G1063" s="8">
        <v>1673665</v>
      </c>
      <c r="H1063" s="8">
        <v>334733</v>
      </c>
      <c r="I1063" s="9">
        <v>0.2</v>
      </c>
      <c r="J1063" s="1" t="s">
        <v>130</v>
      </c>
      <c r="K1063" s="1">
        <v>11</v>
      </c>
      <c r="L1063" s="1">
        <v>2021</v>
      </c>
      <c r="M1063" s="1">
        <v>48</v>
      </c>
      <c r="N1063" s="10">
        <v>4</v>
      </c>
    </row>
    <row r="1064" spans="1:14" x14ac:dyDescent="0.25">
      <c r="A1064" s="7">
        <v>44528</v>
      </c>
      <c r="B1064" s="1" t="s">
        <v>13</v>
      </c>
      <c r="C1064" s="1" t="s">
        <v>14</v>
      </c>
      <c r="D1064" s="1" t="s">
        <v>17</v>
      </c>
      <c r="E1064" s="1" t="s">
        <v>9</v>
      </c>
      <c r="F1064" s="1" t="s">
        <v>73</v>
      </c>
      <c r="G1064" s="8">
        <v>423152</v>
      </c>
      <c r="H1064" s="8">
        <v>169260.80000000002</v>
      </c>
      <c r="I1064" s="9">
        <v>0.4</v>
      </c>
      <c r="J1064" s="1" t="s">
        <v>130</v>
      </c>
      <c r="K1064" s="1">
        <v>11</v>
      </c>
      <c r="L1064" s="1">
        <v>2021</v>
      </c>
      <c r="M1064" s="1">
        <v>48</v>
      </c>
      <c r="N1064" s="10">
        <v>4</v>
      </c>
    </row>
    <row r="1065" spans="1:14" x14ac:dyDescent="0.25">
      <c r="A1065" s="7">
        <v>44529</v>
      </c>
      <c r="B1065" s="1" t="s">
        <v>29</v>
      </c>
      <c r="C1065" s="1" t="s">
        <v>8</v>
      </c>
      <c r="D1065" s="1" t="s">
        <v>17</v>
      </c>
      <c r="E1065" s="1" t="s">
        <v>87</v>
      </c>
      <c r="F1065" s="1" t="s">
        <v>67</v>
      </c>
      <c r="G1065" s="8">
        <v>1186380</v>
      </c>
      <c r="H1065" s="8">
        <v>367777.8</v>
      </c>
      <c r="I1065" s="9">
        <v>0.31</v>
      </c>
      <c r="J1065" s="1" t="s">
        <v>130</v>
      </c>
      <c r="K1065" s="1">
        <v>11</v>
      </c>
      <c r="L1065" s="1">
        <v>2021</v>
      </c>
      <c r="M1065" s="1">
        <v>49</v>
      </c>
      <c r="N1065" s="10">
        <v>4</v>
      </c>
    </row>
    <row r="1066" spans="1:14" x14ac:dyDescent="0.25">
      <c r="A1066" s="7">
        <v>44530</v>
      </c>
      <c r="B1066" s="1" t="s">
        <v>39</v>
      </c>
      <c r="C1066" s="1" t="s">
        <v>8</v>
      </c>
      <c r="D1066" s="1" t="s">
        <v>7</v>
      </c>
      <c r="E1066" s="1" t="s">
        <v>88</v>
      </c>
      <c r="F1066" s="1" t="s">
        <v>81</v>
      </c>
      <c r="G1066" s="8">
        <v>913859</v>
      </c>
      <c r="H1066" s="8">
        <v>411236.55</v>
      </c>
      <c r="I1066" s="9">
        <v>0.45</v>
      </c>
      <c r="J1066" s="1" t="s">
        <v>130</v>
      </c>
      <c r="K1066" s="1">
        <v>11</v>
      </c>
      <c r="L1066" s="1">
        <v>2021</v>
      </c>
      <c r="M1066" s="1">
        <v>49</v>
      </c>
      <c r="N1066" s="10">
        <v>4</v>
      </c>
    </row>
    <row r="1067" spans="1:14" x14ac:dyDescent="0.25">
      <c r="A1067" s="7">
        <v>44531</v>
      </c>
      <c r="B1067" s="1" t="s">
        <v>62</v>
      </c>
      <c r="C1067" s="1" t="s">
        <v>8</v>
      </c>
      <c r="D1067" s="1" t="s">
        <v>7</v>
      </c>
      <c r="E1067" s="1" t="s">
        <v>87</v>
      </c>
      <c r="F1067" s="1" t="s">
        <v>78</v>
      </c>
      <c r="G1067" s="8">
        <v>1691773</v>
      </c>
      <c r="H1067" s="8">
        <v>1082734.72</v>
      </c>
      <c r="I1067" s="9">
        <v>0.64</v>
      </c>
      <c r="J1067" s="1" t="s">
        <v>131</v>
      </c>
      <c r="K1067" s="1">
        <v>12</v>
      </c>
      <c r="L1067" s="1">
        <v>2021</v>
      </c>
      <c r="M1067" s="1">
        <v>49</v>
      </c>
      <c r="N1067" s="10">
        <v>4</v>
      </c>
    </row>
    <row r="1068" spans="1:14" x14ac:dyDescent="0.25">
      <c r="A1068" s="7">
        <v>44532</v>
      </c>
      <c r="B1068" s="1" t="s">
        <v>52</v>
      </c>
      <c r="C1068" s="1" t="s">
        <v>8</v>
      </c>
      <c r="D1068" s="1" t="s">
        <v>17</v>
      </c>
      <c r="E1068" s="1" t="s">
        <v>87</v>
      </c>
      <c r="F1068" s="1" t="s">
        <v>66</v>
      </c>
      <c r="G1068" s="8">
        <v>1212367</v>
      </c>
      <c r="H1068" s="8">
        <v>412204.78</v>
      </c>
      <c r="I1068" s="9">
        <v>0.34</v>
      </c>
      <c r="J1068" s="1" t="s">
        <v>131</v>
      </c>
      <c r="K1068" s="1">
        <v>12</v>
      </c>
      <c r="L1068" s="1">
        <v>2021</v>
      </c>
      <c r="M1068" s="1">
        <v>49</v>
      </c>
      <c r="N1068" s="10">
        <v>4</v>
      </c>
    </row>
    <row r="1069" spans="1:14" x14ac:dyDescent="0.25">
      <c r="A1069" s="7">
        <v>44533</v>
      </c>
      <c r="B1069" s="1" t="s">
        <v>61</v>
      </c>
      <c r="C1069" s="1" t="s">
        <v>8</v>
      </c>
      <c r="D1069" s="1" t="s">
        <v>7</v>
      </c>
      <c r="E1069" s="1" t="s">
        <v>9</v>
      </c>
      <c r="F1069" s="1" t="s">
        <v>77</v>
      </c>
      <c r="G1069" s="8">
        <v>1256125</v>
      </c>
      <c r="H1069" s="8">
        <v>653185</v>
      </c>
      <c r="I1069" s="9">
        <v>0.52</v>
      </c>
      <c r="J1069" s="1" t="s">
        <v>131</v>
      </c>
      <c r="K1069" s="1">
        <v>12</v>
      </c>
      <c r="L1069" s="1">
        <v>2021</v>
      </c>
      <c r="M1069" s="1">
        <v>49</v>
      </c>
      <c r="N1069" s="10">
        <v>4</v>
      </c>
    </row>
    <row r="1070" spans="1:14" x14ac:dyDescent="0.25">
      <c r="A1070" s="7">
        <v>44534</v>
      </c>
      <c r="B1070" s="1" t="s">
        <v>36</v>
      </c>
      <c r="C1070" s="1" t="s">
        <v>14</v>
      </c>
      <c r="D1070" s="1" t="s">
        <v>17</v>
      </c>
      <c r="E1070" s="1" t="s">
        <v>9</v>
      </c>
      <c r="F1070" s="1" t="s">
        <v>78</v>
      </c>
      <c r="G1070" s="8">
        <v>411494</v>
      </c>
      <c r="H1070" s="8">
        <v>106988.44</v>
      </c>
      <c r="I1070" s="9">
        <v>0.26</v>
      </c>
      <c r="J1070" s="1" t="s">
        <v>131</v>
      </c>
      <c r="K1070" s="1">
        <v>12</v>
      </c>
      <c r="L1070" s="1">
        <v>2021</v>
      </c>
      <c r="M1070" s="1">
        <v>49</v>
      </c>
      <c r="N1070" s="10">
        <v>4</v>
      </c>
    </row>
    <row r="1071" spans="1:14" x14ac:dyDescent="0.25">
      <c r="A1071" s="7">
        <v>44535</v>
      </c>
      <c r="B1071" s="1" t="s">
        <v>43</v>
      </c>
      <c r="C1071" s="1" t="s">
        <v>8</v>
      </c>
      <c r="D1071" s="1" t="s">
        <v>7</v>
      </c>
      <c r="E1071" s="1" t="s">
        <v>88</v>
      </c>
      <c r="F1071" s="1" t="s">
        <v>79</v>
      </c>
      <c r="G1071" s="8">
        <v>806474</v>
      </c>
      <c r="H1071" s="8">
        <v>330654.33999999997</v>
      </c>
      <c r="I1071" s="9">
        <v>0.41</v>
      </c>
      <c r="J1071" s="1" t="s">
        <v>131</v>
      </c>
      <c r="K1071" s="1">
        <v>12</v>
      </c>
      <c r="L1071" s="1">
        <v>2021</v>
      </c>
      <c r="M1071" s="1">
        <v>49</v>
      </c>
      <c r="N1071" s="10">
        <v>4</v>
      </c>
    </row>
    <row r="1072" spans="1:14" x14ac:dyDescent="0.25">
      <c r="A1072" s="7">
        <v>44536</v>
      </c>
      <c r="B1072" s="1" t="s">
        <v>43</v>
      </c>
      <c r="C1072" s="1" t="s">
        <v>8</v>
      </c>
      <c r="D1072" s="1" t="s">
        <v>7</v>
      </c>
      <c r="E1072" s="1" t="s">
        <v>87</v>
      </c>
      <c r="F1072" s="1" t="s">
        <v>79</v>
      </c>
      <c r="G1072" s="8">
        <v>547930</v>
      </c>
      <c r="H1072" s="8">
        <v>263006.39999999997</v>
      </c>
      <c r="I1072" s="9">
        <v>0.48</v>
      </c>
      <c r="J1072" s="1" t="s">
        <v>131</v>
      </c>
      <c r="K1072" s="1">
        <v>12</v>
      </c>
      <c r="L1072" s="1">
        <v>2021</v>
      </c>
      <c r="M1072" s="1">
        <v>50</v>
      </c>
      <c r="N1072" s="10">
        <v>4</v>
      </c>
    </row>
    <row r="1073" spans="1:14" x14ac:dyDescent="0.25">
      <c r="A1073" s="7">
        <v>44537</v>
      </c>
      <c r="B1073" s="1" t="s">
        <v>27</v>
      </c>
      <c r="C1073" s="1" t="s">
        <v>8</v>
      </c>
      <c r="D1073" s="1" t="s">
        <v>7</v>
      </c>
      <c r="E1073" s="1" t="s">
        <v>87</v>
      </c>
      <c r="F1073" s="1" t="s">
        <v>76</v>
      </c>
      <c r="G1073" s="8">
        <v>1004217</v>
      </c>
      <c r="H1073" s="8">
        <v>502108.5</v>
      </c>
      <c r="I1073" s="9">
        <v>0.5</v>
      </c>
      <c r="J1073" s="1" t="s">
        <v>131</v>
      </c>
      <c r="K1073" s="1">
        <v>12</v>
      </c>
      <c r="L1073" s="1">
        <v>2021</v>
      </c>
      <c r="M1073" s="1">
        <v>50</v>
      </c>
      <c r="N1073" s="10">
        <v>4</v>
      </c>
    </row>
    <row r="1074" spans="1:14" x14ac:dyDescent="0.25">
      <c r="A1074" s="7">
        <v>44538</v>
      </c>
      <c r="B1074" s="1" t="s">
        <v>56</v>
      </c>
      <c r="C1074" s="1" t="s">
        <v>18</v>
      </c>
      <c r="D1074" s="1" t="s">
        <v>7</v>
      </c>
      <c r="E1074" s="1" t="s">
        <v>87</v>
      </c>
      <c r="F1074" s="1" t="s">
        <v>70</v>
      </c>
      <c r="G1074" s="8">
        <v>143729</v>
      </c>
      <c r="H1074" s="8">
        <v>79050.950000000012</v>
      </c>
      <c r="I1074" s="9">
        <v>0.55000000000000004</v>
      </c>
      <c r="J1074" s="1" t="s">
        <v>131</v>
      </c>
      <c r="K1074" s="1">
        <v>12</v>
      </c>
      <c r="L1074" s="1">
        <v>2021</v>
      </c>
      <c r="M1074" s="1">
        <v>50</v>
      </c>
      <c r="N1074" s="10">
        <v>4</v>
      </c>
    </row>
    <row r="1075" spans="1:14" x14ac:dyDescent="0.25">
      <c r="A1075" s="7">
        <v>44539</v>
      </c>
      <c r="B1075" s="1" t="s">
        <v>45</v>
      </c>
      <c r="C1075" s="1" t="s">
        <v>18</v>
      </c>
      <c r="D1075" s="1" t="s">
        <v>7</v>
      </c>
      <c r="E1075" s="1" t="s">
        <v>9</v>
      </c>
      <c r="F1075" s="1" t="s">
        <v>79</v>
      </c>
      <c r="G1075" s="8">
        <v>111588</v>
      </c>
      <c r="H1075" s="8">
        <v>65836.92</v>
      </c>
      <c r="I1075" s="9">
        <v>0.59</v>
      </c>
      <c r="J1075" s="1" t="s">
        <v>131</v>
      </c>
      <c r="K1075" s="1">
        <v>12</v>
      </c>
      <c r="L1075" s="1">
        <v>2021</v>
      </c>
      <c r="M1075" s="1">
        <v>50</v>
      </c>
      <c r="N1075" s="10">
        <v>4</v>
      </c>
    </row>
    <row r="1076" spans="1:14" x14ac:dyDescent="0.25">
      <c r="A1076" s="7">
        <v>44540</v>
      </c>
      <c r="B1076" s="1" t="s">
        <v>62</v>
      </c>
      <c r="C1076" s="1" t="s">
        <v>8</v>
      </c>
      <c r="D1076" s="1" t="s">
        <v>17</v>
      </c>
      <c r="E1076" s="1" t="s">
        <v>87</v>
      </c>
      <c r="F1076" s="1" t="s">
        <v>78</v>
      </c>
      <c r="G1076" s="8">
        <v>856125</v>
      </c>
      <c r="H1076" s="8">
        <v>273960</v>
      </c>
      <c r="I1076" s="9">
        <v>0.32</v>
      </c>
      <c r="J1076" s="1" t="s">
        <v>131</v>
      </c>
      <c r="K1076" s="1">
        <v>12</v>
      </c>
      <c r="L1076" s="1">
        <v>2021</v>
      </c>
      <c r="M1076" s="1">
        <v>50</v>
      </c>
      <c r="N1076" s="10">
        <v>4</v>
      </c>
    </row>
    <row r="1077" spans="1:14" x14ac:dyDescent="0.25">
      <c r="A1077" s="7">
        <v>44541</v>
      </c>
      <c r="B1077" s="1" t="s">
        <v>29</v>
      </c>
      <c r="C1077" s="1" t="s">
        <v>8</v>
      </c>
      <c r="D1077" s="1" t="s">
        <v>7</v>
      </c>
      <c r="E1077" s="1" t="s">
        <v>87</v>
      </c>
      <c r="F1077" s="1" t="s">
        <v>67</v>
      </c>
      <c r="G1077" s="8">
        <v>1273113</v>
      </c>
      <c r="H1077" s="8">
        <v>763867.79999999993</v>
      </c>
      <c r="I1077" s="9">
        <v>0.6</v>
      </c>
      <c r="J1077" s="1" t="s">
        <v>131</v>
      </c>
      <c r="K1077" s="1">
        <v>12</v>
      </c>
      <c r="L1077" s="1">
        <v>2021</v>
      </c>
      <c r="M1077" s="1">
        <v>50</v>
      </c>
      <c r="N1077" s="10">
        <v>4</v>
      </c>
    </row>
    <row r="1078" spans="1:14" x14ac:dyDescent="0.25">
      <c r="A1078" s="7">
        <v>44542</v>
      </c>
      <c r="B1078" s="1" t="s">
        <v>45</v>
      </c>
      <c r="C1078" s="1" t="s">
        <v>18</v>
      </c>
      <c r="D1078" s="1" t="s">
        <v>17</v>
      </c>
      <c r="E1078" s="1" t="s">
        <v>9</v>
      </c>
      <c r="F1078" s="1" t="s">
        <v>79</v>
      </c>
      <c r="G1078" s="8">
        <v>116872</v>
      </c>
      <c r="H1078" s="8">
        <v>45580.08</v>
      </c>
      <c r="I1078" s="9">
        <v>0.39</v>
      </c>
      <c r="J1078" s="1" t="s">
        <v>131</v>
      </c>
      <c r="K1078" s="1">
        <v>12</v>
      </c>
      <c r="L1078" s="1">
        <v>2021</v>
      </c>
      <c r="M1078" s="1">
        <v>50</v>
      </c>
      <c r="N1078" s="10">
        <v>4</v>
      </c>
    </row>
    <row r="1079" spans="1:14" x14ac:dyDescent="0.25">
      <c r="A1079" s="7">
        <v>44543</v>
      </c>
      <c r="B1079" s="1" t="s">
        <v>25</v>
      </c>
      <c r="C1079" s="1" t="s">
        <v>8</v>
      </c>
      <c r="D1079" s="1" t="s">
        <v>7</v>
      </c>
      <c r="E1079" s="1" t="s">
        <v>87</v>
      </c>
      <c r="F1079" s="1" t="s">
        <v>74</v>
      </c>
      <c r="G1079" s="8">
        <v>1347201</v>
      </c>
      <c r="H1079" s="8">
        <v>808320.6</v>
      </c>
      <c r="I1079" s="9">
        <v>0.6</v>
      </c>
      <c r="J1079" s="1" t="s">
        <v>131</v>
      </c>
      <c r="K1079" s="1">
        <v>12</v>
      </c>
      <c r="L1079" s="1">
        <v>2021</v>
      </c>
      <c r="M1079" s="1">
        <v>51</v>
      </c>
      <c r="N1079" s="10">
        <v>4</v>
      </c>
    </row>
    <row r="1080" spans="1:14" x14ac:dyDescent="0.25">
      <c r="A1080" s="7">
        <v>44544</v>
      </c>
      <c r="B1080" s="1" t="s">
        <v>44</v>
      </c>
      <c r="C1080" s="1" t="s">
        <v>8</v>
      </c>
      <c r="D1080" s="1" t="s">
        <v>7</v>
      </c>
      <c r="E1080" s="1" t="s">
        <v>87</v>
      </c>
      <c r="F1080" s="1" t="s">
        <v>78</v>
      </c>
      <c r="G1080" s="8">
        <v>1683466</v>
      </c>
      <c r="H1080" s="8">
        <v>673386.4</v>
      </c>
      <c r="I1080" s="9">
        <v>0.4</v>
      </c>
      <c r="J1080" s="1" t="s">
        <v>131</v>
      </c>
      <c r="K1080" s="1">
        <v>12</v>
      </c>
      <c r="L1080" s="1">
        <v>2021</v>
      </c>
      <c r="M1080" s="1">
        <v>51</v>
      </c>
      <c r="N1080" s="10">
        <v>4</v>
      </c>
    </row>
    <row r="1081" spans="1:14" x14ac:dyDescent="0.25">
      <c r="A1081" s="7">
        <v>44545</v>
      </c>
      <c r="B1081" s="1" t="s">
        <v>43</v>
      </c>
      <c r="C1081" s="1" t="s">
        <v>8</v>
      </c>
      <c r="D1081" s="1" t="s">
        <v>7</v>
      </c>
      <c r="E1081" s="1" t="s">
        <v>9</v>
      </c>
      <c r="F1081" s="1" t="s">
        <v>79</v>
      </c>
      <c r="G1081" s="8">
        <v>801383</v>
      </c>
      <c r="H1081" s="8">
        <v>384663.83999999997</v>
      </c>
      <c r="I1081" s="9">
        <v>0.48</v>
      </c>
      <c r="J1081" s="1" t="s">
        <v>131</v>
      </c>
      <c r="K1081" s="1">
        <v>12</v>
      </c>
      <c r="L1081" s="1">
        <v>2021</v>
      </c>
      <c r="M1081" s="1">
        <v>51</v>
      </c>
      <c r="N1081" s="10">
        <v>4</v>
      </c>
    </row>
    <row r="1082" spans="1:14" x14ac:dyDescent="0.25">
      <c r="A1082" s="7">
        <v>44546</v>
      </c>
      <c r="B1082" s="1" t="s">
        <v>19</v>
      </c>
      <c r="C1082" s="1" t="s">
        <v>8</v>
      </c>
      <c r="D1082" s="1" t="s">
        <v>7</v>
      </c>
      <c r="E1082" s="1" t="s">
        <v>87</v>
      </c>
      <c r="F1082" s="1" t="s">
        <v>76</v>
      </c>
      <c r="G1082" s="8">
        <v>1000777</v>
      </c>
      <c r="H1082" s="8">
        <v>620481.74</v>
      </c>
      <c r="I1082" s="9">
        <v>0.62</v>
      </c>
      <c r="J1082" s="1" t="s">
        <v>131</v>
      </c>
      <c r="K1082" s="1">
        <v>12</v>
      </c>
      <c r="L1082" s="1">
        <v>2021</v>
      </c>
      <c r="M1082" s="1">
        <v>51</v>
      </c>
      <c r="N1082" s="10">
        <v>4</v>
      </c>
    </row>
    <row r="1083" spans="1:14" x14ac:dyDescent="0.25">
      <c r="A1083" s="7">
        <v>44547</v>
      </c>
      <c r="B1083" s="1" t="s">
        <v>45</v>
      </c>
      <c r="C1083" s="1" t="s">
        <v>18</v>
      </c>
      <c r="D1083" s="1" t="s">
        <v>7</v>
      </c>
      <c r="E1083" s="1" t="s">
        <v>87</v>
      </c>
      <c r="F1083" s="1" t="s">
        <v>79</v>
      </c>
      <c r="G1083" s="8">
        <v>196090</v>
      </c>
      <c r="H1083" s="8">
        <v>82357.8</v>
      </c>
      <c r="I1083" s="9">
        <v>0.42</v>
      </c>
      <c r="J1083" s="1" t="s">
        <v>131</v>
      </c>
      <c r="K1083" s="1">
        <v>12</v>
      </c>
      <c r="L1083" s="1">
        <v>2021</v>
      </c>
      <c r="M1083" s="1">
        <v>51</v>
      </c>
      <c r="N1083" s="10">
        <v>4</v>
      </c>
    </row>
    <row r="1084" spans="1:14" x14ac:dyDescent="0.25">
      <c r="A1084" s="7">
        <v>44548</v>
      </c>
      <c r="B1084" s="1" t="s">
        <v>13</v>
      </c>
      <c r="C1084" s="1" t="s">
        <v>14</v>
      </c>
      <c r="D1084" s="1" t="s">
        <v>17</v>
      </c>
      <c r="E1084" s="1" t="s">
        <v>87</v>
      </c>
      <c r="F1084" s="1" t="s">
        <v>73</v>
      </c>
      <c r="G1084" s="8">
        <v>376966</v>
      </c>
      <c r="H1084" s="8">
        <v>131938.1</v>
      </c>
      <c r="I1084" s="9">
        <v>0.35</v>
      </c>
      <c r="J1084" s="1" t="s">
        <v>131</v>
      </c>
      <c r="K1084" s="1">
        <v>12</v>
      </c>
      <c r="L1084" s="1">
        <v>2021</v>
      </c>
      <c r="M1084" s="1">
        <v>51</v>
      </c>
      <c r="N1084" s="10">
        <v>4</v>
      </c>
    </row>
    <row r="1085" spans="1:14" x14ac:dyDescent="0.25">
      <c r="A1085" s="7">
        <v>44549</v>
      </c>
      <c r="B1085" s="1" t="s">
        <v>60</v>
      </c>
      <c r="C1085" s="1" t="s">
        <v>14</v>
      </c>
      <c r="D1085" s="1" t="s">
        <v>17</v>
      </c>
      <c r="E1085" s="1" t="s">
        <v>87</v>
      </c>
      <c r="F1085" s="1" t="s">
        <v>76</v>
      </c>
      <c r="G1085" s="8">
        <v>492724</v>
      </c>
      <c r="H1085" s="8">
        <v>133035.48000000001</v>
      </c>
      <c r="I1085" s="9">
        <v>0.27</v>
      </c>
      <c r="J1085" s="1" t="s">
        <v>131</v>
      </c>
      <c r="K1085" s="1">
        <v>12</v>
      </c>
      <c r="L1085" s="1">
        <v>2021</v>
      </c>
      <c r="M1085" s="1">
        <v>51</v>
      </c>
      <c r="N1085" s="10">
        <v>4</v>
      </c>
    </row>
    <row r="1086" spans="1:14" x14ac:dyDescent="0.25">
      <c r="A1086" s="7">
        <v>44550</v>
      </c>
      <c r="B1086" s="1" t="s">
        <v>36</v>
      </c>
      <c r="C1086" s="1" t="s">
        <v>14</v>
      </c>
      <c r="D1086" s="1" t="s">
        <v>11</v>
      </c>
      <c r="E1086" s="1" t="s">
        <v>9</v>
      </c>
      <c r="F1086" s="1" t="s">
        <v>78</v>
      </c>
      <c r="G1086" s="8">
        <v>413971</v>
      </c>
      <c r="H1086" s="8">
        <v>115911.88</v>
      </c>
      <c r="I1086" s="9">
        <v>0.28000000000000003</v>
      </c>
      <c r="J1086" s="1" t="s">
        <v>131</v>
      </c>
      <c r="K1086" s="1">
        <v>12</v>
      </c>
      <c r="L1086" s="1">
        <v>2021</v>
      </c>
      <c r="M1086" s="1">
        <v>52</v>
      </c>
      <c r="N1086" s="10">
        <v>4</v>
      </c>
    </row>
    <row r="1087" spans="1:14" x14ac:dyDescent="0.25">
      <c r="A1087" s="7">
        <v>44551</v>
      </c>
      <c r="B1087" s="1" t="s">
        <v>30</v>
      </c>
      <c r="C1087" s="1" t="s">
        <v>14</v>
      </c>
      <c r="D1087" s="1" t="s">
        <v>7</v>
      </c>
      <c r="E1087" s="1" t="s">
        <v>87</v>
      </c>
      <c r="F1087" s="1" t="s">
        <v>77</v>
      </c>
      <c r="G1087" s="8">
        <v>360922</v>
      </c>
      <c r="H1087" s="8">
        <v>209334.75999999998</v>
      </c>
      <c r="I1087" s="9">
        <v>0.57999999999999996</v>
      </c>
      <c r="J1087" s="1" t="s">
        <v>131</v>
      </c>
      <c r="K1087" s="1">
        <v>12</v>
      </c>
      <c r="L1087" s="1">
        <v>2021</v>
      </c>
      <c r="M1087" s="1">
        <v>52</v>
      </c>
      <c r="N1087" s="10">
        <v>4</v>
      </c>
    </row>
    <row r="1088" spans="1:14" x14ac:dyDescent="0.25">
      <c r="A1088" s="7">
        <v>44552</v>
      </c>
      <c r="B1088" s="1" t="s">
        <v>44</v>
      </c>
      <c r="C1088" s="1" t="s">
        <v>8</v>
      </c>
      <c r="D1088" s="1" t="s">
        <v>7</v>
      </c>
      <c r="E1088" s="1" t="s">
        <v>87</v>
      </c>
      <c r="F1088" s="1" t="s">
        <v>78</v>
      </c>
      <c r="G1088" s="8">
        <v>1314572</v>
      </c>
      <c r="H1088" s="8">
        <v>578411.68000000005</v>
      </c>
      <c r="I1088" s="9">
        <v>0.44</v>
      </c>
      <c r="J1088" s="1" t="s">
        <v>131</v>
      </c>
      <c r="K1088" s="1">
        <v>12</v>
      </c>
      <c r="L1088" s="1">
        <v>2021</v>
      </c>
      <c r="M1088" s="1">
        <v>52</v>
      </c>
      <c r="N1088" s="10">
        <v>4</v>
      </c>
    </row>
    <row r="1089" spans="1:14" x14ac:dyDescent="0.25">
      <c r="A1089" s="7">
        <v>44553</v>
      </c>
      <c r="B1089" s="1" t="s">
        <v>60</v>
      </c>
      <c r="C1089" s="1" t="s">
        <v>14</v>
      </c>
      <c r="D1089" s="1" t="s">
        <v>7</v>
      </c>
      <c r="E1089" s="1" t="s">
        <v>9</v>
      </c>
      <c r="F1089" s="1" t="s">
        <v>76</v>
      </c>
      <c r="G1089" s="8">
        <v>308003</v>
      </c>
      <c r="H1089" s="8">
        <v>113961.11</v>
      </c>
      <c r="I1089" s="9">
        <v>0.37</v>
      </c>
      <c r="J1089" s="1" t="s">
        <v>131</v>
      </c>
      <c r="K1089" s="1">
        <v>12</v>
      </c>
      <c r="L1089" s="1">
        <v>2021</v>
      </c>
      <c r="M1089" s="1">
        <v>52</v>
      </c>
      <c r="N1089" s="10">
        <v>4</v>
      </c>
    </row>
    <row r="1090" spans="1:14" x14ac:dyDescent="0.25">
      <c r="A1090" s="7">
        <v>44554</v>
      </c>
      <c r="B1090" s="1" t="s">
        <v>53</v>
      </c>
      <c r="C1090" s="1" t="s">
        <v>14</v>
      </c>
      <c r="D1090" s="1" t="s">
        <v>17</v>
      </c>
      <c r="E1090" s="1" t="s">
        <v>88</v>
      </c>
      <c r="F1090" s="1" t="s">
        <v>67</v>
      </c>
      <c r="G1090" s="8">
        <v>410592</v>
      </c>
      <c r="H1090" s="8">
        <v>143707.19999999998</v>
      </c>
      <c r="I1090" s="9">
        <v>0.35</v>
      </c>
      <c r="J1090" s="1" t="s">
        <v>131</v>
      </c>
      <c r="K1090" s="1">
        <v>12</v>
      </c>
      <c r="L1090" s="1">
        <v>2021</v>
      </c>
      <c r="M1090" s="1">
        <v>52</v>
      </c>
      <c r="N1090" s="10">
        <v>4</v>
      </c>
    </row>
    <row r="1091" spans="1:14" x14ac:dyDescent="0.25">
      <c r="A1091" s="7">
        <v>44555</v>
      </c>
      <c r="B1091" s="1" t="s">
        <v>37</v>
      </c>
      <c r="C1091" s="1" t="s">
        <v>18</v>
      </c>
      <c r="D1091" s="1" t="s">
        <v>17</v>
      </c>
      <c r="E1091" s="1" t="s">
        <v>9</v>
      </c>
      <c r="F1091" s="1" t="s">
        <v>79</v>
      </c>
      <c r="G1091" s="8">
        <v>216742</v>
      </c>
      <c r="H1091" s="8">
        <v>56352.920000000006</v>
      </c>
      <c r="I1091" s="9">
        <v>0.26</v>
      </c>
      <c r="J1091" s="1" t="s">
        <v>131</v>
      </c>
      <c r="K1091" s="1">
        <v>12</v>
      </c>
      <c r="L1091" s="1">
        <v>2021</v>
      </c>
      <c r="M1091" s="1">
        <v>52</v>
      </c>
      <c r="N1091" s="10">
        <v>4</v>
      </c>
    </row>
    <row r="1092" spans="1:14" x14ac:dyDescent="0.25">
      <c r="A1092" s="7">
        <v>44556</v>
      </c>
      <c r="B1092" s="1" t="s">
        <v>59</v>
      </c>
      <c r="C1092" s="1" t="s">
        <v>18</v>
      </c>
      <c r="D1092" s="1" t="s">
        <v>7</v>
      </c>
      <c r="E1092" s="1" t="s">
        <v>87</v>
      </c>
      <c r="F1092" s="1" t="s">
        <v>75</v>
      </c>
      <c r="G1092" s="8">
        <v>75264</v>
      </c>
      <c r="H1092" s="8">
        <v>43653.119999999995</v>
      </c>
      <c r="I1092" s="9">
        <v>0.57999999999999996</v>
      </c>
      <c r="J1092" s="1" t="s">
        <v>131</v>
      </c>
      <c r="K1092" s="1">
        <v>12</v>
      </c>
      <c r="L1092" s="1">
        <v>2021</v>
      </c>
      <c r="M1092" s="1">
        <v>52</v>
      </c>
      <c r="N1092" s="10">
        <v>4</v>
      </c>
    </row>
    <row r="1093" spans="1:14" x14ac:dyDescent="0.25">
      <c r="A1093" s="7">
        <v>44557</v>
      </c>
      <c r="B1093" s="1" t="s">
        <v>20</v>
      </c>
      <c r="C1093" s="1" t="s">
        <v>8</v>
      </c>
      <c r="D1093" s="1" t="s">
        <v>7</v>
      </c>
      <c r="E1093" s="1" t="s">
        <v>87</v>
      </c>
      <c r="F1093" s="1" t="s">
        <v>72</v>
      </c>
      <c r="G1093" s="8">
        <v>1002728</v>
      </c>
      <c r="H1093" s="8">
        <v>541473.12</v>
      </c>
      <c r="I1093" s="9">
        <v>0.54</v>
      </c>
      <c r="J1093" s="1" t="s">
        <v>131</v>
      </c>
      <c r="K1093" s="1">
        <v>12</v>
      </c>
      <c r="L1093" s="1">
        <v>2021</v>
      </c>
      <c r="M1093" s="1">
        <v>53</v>
      </c>
      <c r="N1093" s="10">
        <v>4</v>
      </c>
    </row>
    <row r="1094" spans="1:14" x14ac:dyDescent="0.25">
      <c r="A1094" s="7">
        <v>44558</v>
      </c>
      <c r="B1094" s="1" t="s">
        <v>62</v>
      </c>
      <c r="C1094" s="1" t="s">
        <v>8</v>
      </c>
      <c r="D1094" s="1" t="s">
        <v>17</v>
      </c>
      <c r="E1094" s="1" t="s">
        <v>87</v>
      </c>
      <c r="F1094" s="1" t="s">
        <v>78</v>
      </c>
      <c r="G1094" s="8">
        <v>949706</v>
      </c>
      <c r="H1094" s="8">
        <v>284911.8</v>
      </c>
      <c r="I1094" s="9">
        <v>0.3</v>
      </c>
      <c r="J1094" s="1" t="s">
        <v>131</v>
      </c>
      <c r="K1094" s="1">
        <v>12</v>
      </c>
      <c r="L1094" s="1">
        <v>2021</v>
      </c>
      <c r="M1094" s="1">
        <v>53</v>
      </c>
      <c r="N1094" s="10">
        <v>4</v>
      </c>
    </row>
    <row r="1095" spans="1:14" x14ac:dyDescent="0.25">
      <c r="A1095" s="7">
        <v>44559</v>
      </c>
      <c r="B1095" s="1" t="s">
        <v>6</v>
      </c>
      <c r="C1095" s="1" t="s">
        <v>8</v>
      </c>
      <c r="D1095" s="1" t="s">
        <v>11</v>
      </c>
      <c r="E1095" s="1" t="s">
        <v>87</v>
      </c>
      <c r="F1095" s="1" t="s">
        <v>77</v>
      </c>
      <c r="G1095" s="8">
        <v>1569354</v>
      </c>
      <c r="H1095" s="8">
        <v>455112.66</v>
      </c>
      <c r="I1095" s="9">
        <v>0.28999999999999998</v>
      </c>
      <c r="J1095" s="1" t="s">
        <v>131</v>
      </c>
      <c r="K1095" s="1">
        <v>12</v>
      </c>
      <c r="L1095" s="1">
        <v>2021</v>
      </c>
      <c r="M1095" s="1">
        <v>53</v>
      </c>
      <c r="N1095" s="10">
        <v>4</v>
      </c>
    </row>
    <row r="1096" spans="1:14" x14ac:dyDescent="0.25">
      <c r="A1096" s="7">
        <v>44560</v>
      </c>
      <c r="B1096" s="1" t="s">
        <v>44</v>
      </c>
      <c r="C1096" s="1" t="s">
        <v>8</v>
      </c>
      <c r="D1096" s="1" t="s">
        <v>17</v>
      </c>
      <c r="E1096" s="1" t="s">
        <v>87</v>
      </c>
      <c r="F1096" s="1" t="s">
        <v>78</v>
      </c>
      <c r="G1096" s="8">
        <v>733900</v>
      </c>
      <c r="H1096" s="8">
        <v>220170</v>
      </c>
      <c r="I1096" s="9">
        <v>0.3</v>
      </c>
      <c r="J1096" s="1" t="s">
        <v>131</v>
      </c>
      <c r="K1096" s="1">
        <v>12</v>
      </c>
      <c r="L1096" s="1">
        <v>2021</v>
      </c>
      <c r="M1096" s="1">
        <v>53</v>
      </c>
      <c r="N1096" s="10">
        <v>4</v>
      </c>
    </row>
    <row r="1097" spans="1:14" x14ac:dyDescent="0.25">
      <c r="A1097" s="7">
        <v>44561</v>
      </c>
      <c r="B1097" s="1" t="s">
        <v>59</v>
      </c>
      <c r="C1097" s="1" t="s">
        <v>18</v>
      </c>
      <c r="D1097" s="1" t="s">
        <v>17</v>
      </c>
      <c r="E1097" s="1" t="s">
        <v>9</v>
      </c>
      <c r="F1097" s="1" t="s">
        <v>75</v>
      </c>
      <c r="G1097" s="8">
        <v>92161</v>
      </c>
      <c r="H1097" s="8">
        <v>32256.35</v>
      </c>
      <c r="I1097" s="9">
        <v>0.35</v>
      </c>
      <c r="J1097" s="1" t="s">
        <v>131</v>
      </c>
      <c r="K1097" s="1">
        <v>12</v>
      </c>
      <c r="L1097" s="1">
        <v>2021</v>
      </c>
      <c r="M1097" s="1">
        <v>53</v>
      </c>
      <c r="N1097" s="10">
        <v>4</v>
      </c>
    </row>
    <row r="1098" spans="1:14" x14ac:dyDescent="0.25">
      <c r="A1098" s="7">
        <v>44562</v>
      </c>
      <c r="B1098" s="1" t="s">
        <v>41</v>
      </c>
      <c r="C1098" s="1" t="s">
        <v>14</v>
      </c>
      <c r="D1098" s="1" t="s">
        <v>17</v>
      </c>
      <c r="E1098" s="1" t="s">
        <v>87</v>
      </c>
      <c r="F1098" s="1" t="s">
        <v>83</v>
      </c>
      <c r="G1098" s="8">
        <v>373426</v>
      </c>
      <c r="H1098" s="8">
        <v>112027.8</v>
      </c>
      <c r="I1098" s="9">
        <v>0.3</v>
      </c>
      <c r="J1098" s="1" t="s">
        <v>120</v>
      </c>
      <c r="K1098" s="1">
        <v>1</v>
      </c>
      <c r="L1098" s="1">
        <v>2022</v>
      </c>
      <c r="M1098" s="1">
        <v>1</v>
      </c>
      <c r="N1098" s="10">
        <v>1</v>
      </c>
    </row>
    <row r="1099" spans="1:14" x14ac:dyDescent="0.25">
      <c r="A1099" s="7">
        <v>44563</v>
      </c>
      <c r="B1099" s="1" t="s">
        <v>26</v>
      </c>
      <c r="C1099" s="1" t="s">
        <v>8</v>
      </c>
      <c r="D1099" s="1" t="s">
        <v>7</v>
      </c>
      <c r="E1099" s="1" t="s">
        <v>87</v>
      </c>
      <c r="F1099" s="1" t="s">
        <v>75</v>
      </c>
      <c r="G1099" s="8">
        <v>1016419</v>
      </c>
      <c r="H1099" s="8">
        <v>416731.79</v>
      </c>
      <c r="I1099" s="9">
        <v>0.41</v>
      </c>
      <c r="J1099" s="1" t="s">
        <v>120</v>
      </c>
      <c r="K1099" s="1">
        <v>1</v>
      </c>
      <c r="L1099" s="1">
        <v>2022</v>
      </c>
      <c r="M1099" s="1">
        <v>1</v>
      </c>
      <c r="N1099" s="10">
        <v>1</v>
      </c>
    </row>
    <row r="1100" spans="1:14" x14ac:dyDescent="0.25">
      <c r="A1100" s="7">
        <v>44564</v>
      </c>
      <c r="B1100" s="1" t="s">
        <v>54</v>
      </c>
      <c r="C1100" s="1" t="s">
        <v>18</v>
      </c>
      <c r="D1100" s="1" t="s">
        <v>7</v>
      </c>
      <c r="E1100" s="1" t="s">
        <v>87</v>
      </c>
      <c r="F1100" s="1" t="s">
        <v>68</v>
      </c>
      <c r="G1100" s="8">
        <v>89620</v>
      </c>
      <c r="H1100" s="8">
        <v>45706.200000000004</v>
      </c>
      <c r="I1100" s="9">
        <v>0.51</v>
      </c>
      <c r="J1100" s="1" t="s">
        <v>120</v>
      </c>
      <c r="K1100" s="1">
        <v>1</v>
      </c>
      <c r="L1100" s="1">
        <v>2022</v>
      </c>
      <c r="M1100" s="1">
        <v>2</v>
      </c>
      <c r="N1100" s="10">
        <v>1</v>
      </c>
    </row>
    <row r="1101" spans="1:14" x14ac:dyDescent="0.25">
      <c r="A1101" s="7">
        <v>44565</v>
      </c>
      <c r="B1101" s="1" t="s">
        <v>22</v>
      </c>
      <c r="C1101" s="1" t="s">
        <v>8</v>
      </c>
      <c r="D1101" s="1" t="s">
        <v>17</v>
      </c>
      <c r="E1101" s="1" t="s">
        <v>87</v>
      </c>
      <c r="F1101" s="1" t="s">
        <v>74</v>
      </c>
      <c r="G1101" s="8">
        <v>517207</v>
      </c>
      <c r="H1101" s="8">
        <v>206882.80000000002</v>
      </c>
      <c r="I1101" s="9">
        <v>0.4</v>
      </c>
      <c r="J1101" s="1" t="s">
        <v>120</v>
      </c>
      <c r="K1101" s="1">
        <v>1</v>
      </c>
      <c r="L1101" s="1">
        <v>2022</v>
      </c>
      <c r="M1101" s="1">
        <v>2</v>
      </c>
      <c r="N1101" s="10">
        <v>1</v>
      </c>
    </row>
    <row r="1102" spans="1:14" x14ac:dyDescent="0.25">
      <c r="A1102" s="7">
        <v>44566</v>
      </c>
      <c r="B1102" s="1" t="s">
        <v>40</v>
      </c>
      <c r="C1102" s="1" t="s">
        <v>8</v>
      </c>
      <c r="D1102" s="1" t="s">
        <v>7</v>
      </c>
      <c r="E1102" s="1" t="s">
        <v>87</v>
      </c>
      <c r="F1102" s="1" t="s">
        <v>82</v>
      </c>
      <c r="G1102" s="8">
        <v>922072</v>
      </c>
      <c r="H1102" s="8">
        <v>341166.64</v>
      </c>
      <c r="I1102" s="9">
        <v>0.37</v>
      </c>
      <c r="J1102" s="1" t="s">
        <v>120</v>
      </c>
      <c r="K1102" s="1">
        <v>1</v>
      </c>
      <c r="L1102" s="1">
        <v>2022</v>
      </c>
      <c r="M1102" s="1">
        <v>2</v>
      </c>
      <c r="N1102" s="10">
        <v>1</v>
      </c>
    </row>
    <row r="1103" spans="1:14" x14ac:dyDescent="0.25">
      <c r="A1103" s="7">
        <v>44567</v>
      </c>
      <c r="B1103" s="1" t="s">
        <v>13</v>
      </c>
      <c r="C1103" s="1" t="s">
        <v>14</v>
      </c>
      <c r="D1103" s="1" t="s">
        <v>7</v>
      </c>
      <c r="E1103" s="1" t="s">
        <v>87</v>
      </c>
      <c r="F1103" s="1" t="s">
        <v>73</v>
      </c>
      <c r="G1103" s="8">
        <v>455974</v>
      </c>
      <c r="H1103" s="8">
        <v>278144.14</v>
      </c>
      <c r="I1103" s="9">
        <v>0.61</v>
      </c>
      <c r="J1103" s="1" t="s">
        <v>120</v>
      </c>
      <c r="K1103" s="1">
        <v>1</v>
      </c>
      <c r="L1103" s="1">
        <v>2022</v>
      </c>
      <c r="M1103" s="1">
        <v>2</v>
      </c>
      <c r="N1103" s="10">
        <v>1</v>
      </c>
    </row>
    <row r="1104" spans="1:14" x14ac:dyDescent="0.25">
      <c r="A1104" s="7">
        <v>44568</v>
      </c>
      <c r="B1104" s="1" t="s">
        <v>62</v>
      </c>
      <c r="C1104" s="1" t="s">
        <v>8</v>
      </c>
      <c r="D1104" s="1" t="s">
        <v>7</v>
      </c>
      <c r="E1104" s="1" t="s">
        <v>87</v>
      </c>
      <c r="F1104" s="1" t="s">
        <v>78</v>
      </c>
      <c r="G1104" s="8">
        <v>634490</v>
      </c>
      <c r="H1104" s="8">
        <v>348969.5</v>
      </c>
      <c r="I1104" s="9">
        <v>0.55000000000000004</v>
      </c>
      <c r="J1104" s="1" t="s">
        <v>120</v>
      </c>
      <c r="K1104" s="1">
        <v>1</v>
      </c>
      <c r="L1104" s="1">
        <v>2022</v>
      </c>
      <c r="M1104" s="1">
        <v>2</v>
      </c>
      <c r="N1104" s="10">
        <v>1</v>
      </c>
    </row>
    <row r="1105" spans="1:14" x14ac:dyDescent="0.25">
      <c r="A1105" s="7">
        <v>44569</v>
      </c>
      <c r="B1105" s="1" t="s">
        <v>16</v>
      </c>
      <c r="C1105" s="1" t="s">
        <v>18</v>
      </c>
      <c r="D1105" s="1" t="s">
        <v>17</v>
      </c>
      <c r="E1105" s="1" t="s">
        <v>9</v>
      </c>
      <c r="F1105" s="1" t="s">
        <v>75</v>
      </c>
      <c r="G1105" s="8">
        <v>86631</v>
      </c>
      <c r="H1105" s="8">
        <v>20791.439999999999</v>
      </c>
      <c r="I1105" s="9">
        <v>0.24</v>
      </c>
      <c r="J1105" s="1" t="s">
        <v>120</v>
      </c>
      <c r="K1105" s="1">
        <v>1</v>
      </c>
      <c r="L1105" s="1">
        <v>2022</v>
      </c>
      <c r="M1105" s="1">
        <v>2</v>
      </c>
      <c r="N1105" s="10">
        <v>1</v>
      </c>
    </row>
    <row r="1106" spans="1:14" x14ac:dyDescent="0.25">
      <c r="A1106" s="7">
        <v>44570</v>
      </c>
      <c r="B1106" s="1" t="s">
        <v>31</v>
      </c>
      <c r="C1106" s="1" t="s">
        <v>18</v>
      </c>
      <c r="D1106" s="1" t="s">
        <v>17</v>
      </c>
      <c r="E1106" s="1" t="s">
        <v>87</v>
      </c>
      <c r="F1106" s="1" t="s">
        <v>72</v>
      </c>
      <c r="G1106" s="8">
        <v>171253</v>
      </c>
      <c r="H1106" s="8">
        <v>42813.25</v>
      </c>
      <c r="I1106" s="9">
        <v>0.25</v>
      </c>
      <c r="J1106" s="1" t="s">
        <v>120</v>
      </c>
      <c r="K1106" s="1">
        <v>1</v>
      </c>
      <c r="L1106" s="1">
        <v>2022</v>
      </c>
      <c r="M1106" s="1">
        <v>2</v>
      </c>
      <c r="N1106" s="10">
        <v>1</v>
      </c>
    </row>
    <row r="1107" spans="1:14" x14ac:dyDescent="0.25">
      <c r="A1107" s="7">
        <v>44571</v>
      </c>
      <c r="B1107" s="1" t="s">
        <v>20</v>
      </c>
      <c r="C1107" s="1" t="s">
        <v>8</v>
      </c>
      <c r="D1107" s="1" t="s">
        <v>7</v>
      </c>
      <c r="E1107" s="1" t="s">
        <v>9</v>
      </c>
      <c r="F1107" s="1" t="s">
        <v>72</v>
      </c>
      <c r="G1107" s="8">
        <v>1497457</v>
      </c>
      <c r="H1107" s="8">
        <v>658881.07999999996</v>
      </c>
      <c r="I1107" s="9">
        <v>0.44</v>
      </c>
      <c r="J1107" s="1" t="s">
        <v>120</v>
      </c>
      <c r="K1107" s="1">
        <v>1</v>
      </c>
      <c r="L1107" s="1">
        <v>2022</v>
      </c>
      <c r="M1107" s="1">
        <v>3</v>
      </c>
      <c r="N1107" s="10">
        <v>1</v>
      </c>
    </row>
    <row r="1108" spans="1:14" x14ac:dyDescent="0.25">
      <c r="A1108" s="7">
        <v>44572</v>
      </c>
      <c r="B1108" s="1" t="s">
        <v>53</v>
      </c>
      <c r="C1108" s="1" t="s">
        <v>14</v>
      </c>
      <c r="D1108" s="1" t="s">
        <v>17</v>
      </c>
      <c r="E1108" s="1" t="s">
        <v>9</v>
      </c>
      <c r="F1108" s="1" t="s">
        <v>67</v>
      </c>
      <c r="G1108" s="8">
        <v>387379</v>
      </c>
      <c r="H1108" s="8">
        <v>100718.54000000001</v>
      </c>
      <c r="I1108" s="9">
        <v>0.26</v>
      </c>
      <c r="J1108" s="1" t="s">
        <v>120</v>
      </c>
      <c r="K1108" s="1">
        <v>1</v>
      </c>
      <c r="L1108" s="1">
        <v>2022</v>
      </c>
      <c r="M1108" s="1">
        <v>3</v>
      </c>
      <c r="N1108" s="10">
        <v>1</v>
      </c>
    </row>
    <row r="1109" spans="1:14" x14ac:dyDescent="0.25">
      <c r="A1109" s="7">
        <v>44573</v>
      </c>
      <c r="B1109" s="1" t="s">
        <v>54</v>
      </c>
      <c r="C1109" s="1" t="s">
        <v>18</v>
      </c>
      <c r="D1109" s="1" t="s">
        <v>7</v>
      </c>
      <c r="E1109" s="1" t="s">
        <v>87</v>
      </c>
      <c r="F1109" s="1" t="s">
        <v>68</v>
      </c>
      <c r="G1109" s="8">
        <v>180062</v>
      </c>
      <c r="H1109" s="8">
        <v>75626.039999999994</v>
      </c>
      <c r="I1109" s="9">
        <v>0.42</v>
      </c>
      <c r="J1109" s="1" t="s">
        <v>120</v>
      </c>
      <c r="K1109" s="1">
        <v>1</v>
      </c>
      <c r="L1109" s="1">
        <v>2022</v>
      </c>
      <c r="M1109" s="1">
        <v>3</v>
      </c>
      <c r="N1109" s="10">
        <v>1</v>
      </c>
    </row>
    <row r="1110" spans="1:14" x14ac:dyDescent="0.25">
      <c r="A1110" s="7">
        <v>44574</v>
      </c>
      <c r="B1110" s="1" t="s">
        <v>28</v>
      </c>
      <c r="C1110" s="1" t="s">
        <v>8</v>
      </c>
      <c r="D1110" s="1" t="s">
        <v>17</v>
      </c>
      <c r="E1110" s="1" t="s">
        <v>87</v>
      </c>
      <c r="F1110" s="1" t="s">
        <v>66</v>
      </c>
      <c r="G1110" s="8">
        <v>993841</v>
      </c>
      <c r="H1110" s="8">
        <v>218645.02</v>
      </c>
      <c r="I1110" s="9">
        <v>0.22</v>
      </c>
      <c r="J1110" s="1" t="s">
        <v>120</v>
      </c>
      <c r="K1110" s="1">
        <v>1</v>
      </c>
      <c r="L1110" s="1">
        <v>2022</v>
      </c>
      <c r="M1110" s="1">
        <v>3</v>
      </c>
      <c r="N1110" s="10">
        <v>1</v>
      </c>
    </row>
    <row r="1111" spans="1:14" x14ac:dyDescent="0.25">
      <c r="A1111" s="7">
        <v>44575</v>
      </c>
      <c r="B1111" s="1" t="s">
        <v>27</v>
      </c>
      <c r="C1111" s="1" t="s">
        <v>8</v>
      </c>
      <c r="D1111" s="1" t="s">
        <v>7</v>
      </c>
      <c r="E1111" s="1" t="s">
        <v>87</v>
      </c>
      <c r="F1111" s="1" t="s">
        <v>76</v>
      </c>
      <c r="G1111" s="8">
        <v>751435</v>
      </c>
      <c r="H1111" s="8">
        <v>473404.05</v>
      </c>
      <c r="I1111" s="9">
        <v>0.63</v>
      </c>
      <c r="J1111" s="1" t="s">
        <v>120</v>
      </c>
      <c r="K1111" s="1">
        <v>1</v>
      </c>
      <c r="L1111" s="1">
        <v>2022</v>
      </c>
      <c r="M1111" s="1">
        <v>3</v>
      </c>
      <c r="N1111" s="10">
        <v>1</v>
      </c>
    </row>
    <row r="1112" spans="1:14" x14ac:dyDescent="0.25">
      <c r="A1112" s="7">
        <v>44576</v>
      </c>
      <c r="B1112" s="1" t="s">
        <v>57</v>
      </c>
      <c r="C1112" s="1" t="s">
        <v>18</v>
      </c>
      <c r="D1112" s="1" t="s">
        <v>17</v>
      </c>
      <c r="E1112" s="1" t="s">
        <v>88</v>
      </c>
      <c r="F1112" s="1" t="s">
        <v>67</v>
      </c>
      <c r="G1112" s="8">
        <v>86761</v>
      </c>
      <c r="H1112" s="8">
        <v>34704.400000000001</v>
      </c>
      <c r="I1112" s="9">
        <v>0.4</v>
      </c>
      <c r="J1112" s="1" t="s">
        <v>120</v>
      </c>
      <c r="K1112" s="1">
        <v>1</v>
      </c>
      <c r="L1112" s="1">
        <v>2022</v>
      </c>
      <c r="M1112" s="1">
        <v>3</v>
      </c>
      <c r="N1112" s="10">
        <v>1</v>
      </c>
    </row>
    <row r="1113" spans="1:14" x14ac:dyDescent="0.25">
      <c r="A1113" s="7">
        <v>44577</v>
      </c>
      <c r="B1113" s="1" t="s">
        <v>6</v>
      </c>
      <c r="C1113" s="1" t="s">
        <v>8</v>
      </c>
      <c r="D1113" s="1" t="s">
        <v>17</v>
      </c>
      <c r="E1113" s="1" t="s">
        <v>87</v>
      </c>
      <c r="F1113" s="1" t="s">
        <v>77</v>
      </c>
      <c r="G1113" s="8">
        <v>748069</v>
      </c>
      <c r="H1113" s="8">
        <v>269304.83999999997</v>
      </c>
      <c r="I1113" s="9">
        <v>0.36</v>
      </c>
      <c r="J1113" s="1" t="s">
        <v>120</v>
      </c>
      <c r="K1113" s="1">
        <v>1</v>
      </c>
      <c r="L1113" s="1">
        <v>2022</v>
      </c>
      <c r="M1113" s="1">
        <v>3</v>
      </c>
      <c r="N1113" s="10">
        <v>1</v>
      </c>
    </row>
    <row r="1114" spans="1:14" x14ac:dyDescent="0.25">
      <c r="A1114" s="7">
        <v>44578</v>
      </c>
      <c r="B1114" s="1" t="s">
        <v>45</v>
      </c>
      <c r="C1114" s="1" t="s">
        <v>18</v>
      </c>
      <c r="D1114" s="1" t="s">
        <v>7</v>
      </c>
      <c r="E1114" s="1" t="s">
        <v>9</v>
      </c>
      <c r="F1114" s="1" t="s">
        <v>79</v>
      </c>
      <c r="G1114" s="8">
        <v>177897</v>
      </c>
      <c r="H1114" s="8">
        <v>103180.26</v>
      </c>
      <c r="I1114" s="9">
        <v>0.57999999999999996</v>
      </c>
      <c r="J1114" s="1" t="s">
        <v>120</v>
      </c>
      <c r="K1114" s="1">
        <v>1</v>
      </c>
      <c r="L1114" s="1">
        <v>2022</v>
      </c>
      <c r="M1114" s="1">
        <v>4</v>
      </c>
      <c r="N1114" s="10">
        <v>1</v>
      </c>
    </row>
    <row r="1115" spans="1:14" x14ac:dyDescent="0.25">
      <c r="A1115" s="7">
        <v>44579</v>
      </c>
      <c r="B1115" s="1" t="s">
        <v>53</v>
      </c>
      <c r="C1115" s="1" t="s">
        <v>14</v>
      </c>
      <c r="D1115" s="1" t="s">
        <v>7</v>
      </c>
      <c r="E1115" s="1" t="s">
        <v>87</v>
      </c>
      <c r="F1115" s="1" t="s">
        <v>67</v>
      </c>
      <c r="G1115" s="8">
        <v>365233</v>
      </c>
      <c r="H1115" s="8">
        <v>157050.19</v>
      </c>
      <c r="I1115" s="9">
        <v>0.43</v>
      </c>
      <c r="J1115" s="1" t="s">
        <v>120</v>
      </c>
      <c r="K1115" s="1">
        <v>1</v>
      </c>
      <c r="L1115" s="1">
        <v>2022</v>
      </c>
      <c r="M1115" s="1">
        <v>4</v>
      </c>
      <c r="N1115" s="10">
        <v>1</v>
      </c>
    </row>
    <row r="1116" spans="1:14" x14ac:dyDescent="0.25">
      <c r="A1116" s="7">
        <v>44580</v>
      </c>
      <c r="B1116" s="1" t="s">
        <v>15</v>
      </c>
      <c r="C1116" s="1" t="s">
        <v>14</v>
      </c>
      <c r="D1116" s="1" t="s">
        <v>7</v>
      </c>
      <c r="E1116" s="1" t="s">
        <v>87</v>
      </c>
      <c r="F1116" s="1" t="s">
        <v>74</v>
      </c>
      <c r="G1116" s="8">
        <v>421684</v>
      </c>
      <c r="H1116" s="8">
        <v>206625.16</v>
      </c>
      <c r="I1116" s="9">
        <v>0.49</v>
      </c>
      <c r="J1116" s="1" t="s">
        <v>120</v>
      </c>
      <c r="K1116" s="1">
        <v>1</v>
      </c>
      <c r="L1116" s="1">
        <v>2022</v>
      </c>
      <c r="M1116" s="1">
        <v>4</v>
      </c>
      <c r="N1116" s="10">
        <v>1</v>
      </c>
    </row>
    <row r="1117" spans="1:14" x14ac:dyDescent="0.25">
      <c r="A1117" s="7">
        <v>44581</v>
      </c>
      <c r="B1117" s="1" t="s">
        <v>28</v>
      </c>
      <c r="C1117" s="1" t="s">
        <v>8</v>
      </c>
      <c r="D1117" s="1" t="s">
        <v>17</v>
      </c>
      <c r="E1117" s="1" t="s">
        <v>87</v>
      </c>
      <c r="F1117" s="1" t="s">
        <v>66</v>
      </c>
      <c r="G1117" s="8">
        <v>1055189</v>
      </c>
      <c r="H1117" s="8">
        <v>306004.81</v>
      </c>
      <c r="I1117" s="9">
        <v>0.28999999999999998</v>
      </c>
      <c r="J1117" s="1" t="s">
        <v>120</v>
      </c>
      <c r="K1117" s="1">
        <v>1</v>
      </c>
      <c r="L1117" s="1">
        <v>2022</v>
      </c>
      <c r="M1117" s="1">
        <v>4</v>
      </c>
      <c r="N1117" s="10">
        <v>1</v>
      </c>
    </row>
    <row r="1118" spans="1:14" x14ac:dyDescent="0.25">
      <c r="A1118" s="7">
        <v>44582</v>
      </c>
      <c r="B1118" s="1" t="s">
        <v>25</v>
      </c>
      <c r="C1118" s="1" t="s">
        <v>8</v>
      </c>
      <c r="D1118" s="1" t="s">
        <v>7</v>
      </c>
      <c r="E1118" s="1" t="s">
        <v>87</v>
      </c>
      <c r="F1118" s="1" t="s">
        <v>74</v>
      </c>
      <c r="G1118" s="8">
        <v>901438</v>
      </c>
      <c r="H1118" s="8">
        <v>549877.17999999993</v>
      </c>
      <c r="I1118" s="9">
        <v>0.61</v>
      </c>
      <c r="J1118" s="1" t="s">
        <v>120</v>
      </c>
      <c r="K1118" s="1">
        <v>1</v>
      </c>
      <c r="L1118" s="1">
        <v>2022</v>
      </c>
      <c r="M1118" s="1">
        <v>4</v>
      </c>
      <c r="N1118" s="10">
        <v>1</v>
      </c>
    </row>
    <row r="1119" spans="1:14" x14ac:dyDescent="0.25">
      <c r="A1119" s="7">
        <v>44583</v>
      </c>
      <c r="B1119" s="1" t="s">
        <v>43</v>
      </c>
      <c r="C1119" s="1" t="s">
        <v>8</v>
      </c>
      <c r="D1119" s="1" t="s">
        <v>7</v>
      </c>
      <c r="E1119" s="1" t="s">
        <v>87</v>
      </c>
      <c r="F1119" s="1" t="s">
        <v>79</v>
      </c>
      <c r="G1119" s="8">
        <v>1464614</v>
      </c>
      <c r="H1119" s="8">
        <v>951999.1</v>
      </c>
      <c r="I1119" s="9">
        <v>0.65</v>
      </c>
      <c r="J1119" s="1" t="s">
        <v>120</v>
      </c>
      <c r="K1119" s="1">
        <v>1</v>
      </c>
      <c r="L1119" s="1">
        <v>2022</v>
      </c>
      <c r="M1119" s="1">
        <v>4</v>
      </c>
      <c r="N1119" s="10">
        <v>1</v>
      </c>
    </row>
    <row r="1120" spans="1:14" x14ac:dyDescent="0.25">
      <c r="A1120" s="7">
        <v>44584</v>
      </c>
      <c r="B1120" s="1" t="s">
        <v>40</v>
      </c>
      <c r="C1120" s="1" t="s">
        <v>8</v>
      </c>
      <c r="D1120" s="1" t="s">
        <v>17</v>
      </c>
      <c r="E1120" s="1" t="s">
        <v>9</v>
      </c>
      <c r="F1120" s="1" t="s">
        <v>82</v>
      </c>
      <c r="G1120" s="8">
        <v>795324</v>
      </c>
      <c r="H1120" s="8">
        <v>167018.04</v>
      </c>
      <c r="I1120" s="9">
        <v>0.21</v>
      </c>
      <c r="J1120" s="1" t="s">
        <v>120</v>
      </c>
      <c r="K1120" s="1">
        <v>1</v>
      </c>
      <c r="L1120" s="1">
        <v>2022</v>
      </c>
      <c r="M1120" s="1">
        <v>4</v>
      </c>
      <c r="N1120" s="10">
        <v>1</v>
      </c>
    </row>
    <row r="1121" spans="1:14" x14ac:dyDescent="0.25">
      <c r="A1121" s="7">
        <v>44585</v>
      </c>
      <c r="B1121" s="1" t="s">
        <v>6</v>
      </c>
      <c r="C1121" s="1" t="s">
        <v>8</v>
      </c>
      <c r="D1121" s="1" t="s">
        <v>17</v>
      </c>
      <c r="E1121" s="1" t="s">
        <v>9</v>
      </c>
      <c r="F1121" s="1" t="s">
        <v>77</v>
      </c>
      <c r="G1121" s="8">
        <v>1304540</v>
      </c>
      <c r="H1121" s="8">
        <v>339180.4</v>
      </c>
      <c r="I1121" s="9">
        <v>0.26</v>
      </c>
      <c r="J1121" s="1" t="s">
        <v>120</v>
      </c>
      <c r="K1121" s="1">
        <v>1</v>
      </c>
      <c r="L1121" s="1">
        <v>2022</v>
      </c>
      <c r="M1121" s="1">
        <v>5</v>
      </c>
      <c r="N1121" s="10">
        <v>1</v>
      </c>
    </row>
    <row r="1122" spans="1:14" x14ac:dyDescent="0.25">
      <c r="A1122" s="7">
        <v>44586</v>
      </c>
      <c r="B1122" s="1" t="s">
        <v>13</v>
      </c>
      <c r="C1122" s="1" t="s">
        <v>14</v>
      </c>
      <c r="D1122" s="1" t="s">
        <v>7</v>
      </c>
      <c r="E1122" s="1" t="s">
        <v>87</v>
      </c>
      <c r="F1122" s="1" t="s">
        <v>73</v>
      </c>
      <c r="G1122" s="8">
        <v>278037</v>
      </c>
      <c r="H1122" s="8">
        <v>177943.67999999999</v>
      </c>
      <c r="I1122" s="9">
        <v>0.64</v>
      </c>
      <c r="J1122" s="1" t="s">
        <v>120</v>
      </c>
      <c r="K1122" s="1">
        <v>1</v>
      </c>
      <c r="L1122" s="1">
        <v>2022</v>
      </c>
      <c r="M1122" s="1">
        <v>5</v>
      </c>
      <c r="N1122" s="10">
        <v>1</v>
      </c>
    </row>
    <row r="1123" spans="1:14" x14ac:dyDescent="0.25">
      <c r="A1123" s="7">
        <v>44587</v>
      </c>
      <c r="B1123" s="1" t="s">
        <v>31</v>
      </c>
      <c r="C1123" s="1" t="s">
        <v>18</v>
      </c>
      <c r="D1123" s="1" t="s">
        <v>17</v>
      </c>
      <c r="E1123" s="1" t="s">
        <v>87</v>
      </c>
      <c r="F1123" s="1" t="s">
        <v>72</v>
      </c>
      <c r="G1123" s="8">
        <v>246415</v>
      </c>
      <c r="H1123" s="8">
        <v>86245.25</v>
      </c>
      <c r="I1123" s="9">
        <v>0.35</v>
      </c>
      <c r="J1123" s="1" t="s">
        <v>120</v>
      </c>
      <c r="K1123" s="1">
        <v>1</v>
      </c>
      <c r="L1123" s="1">
        <v>2022</v>
      </c>
      <c r="M1123" s="1">
        <v>5</v>
      </c>
      <c r="N1123" s="10">
        <v>1</v>
      </c>
    </row>
    <row r="1124" spans="1:14" x14ac:dyDescent="0.25">
      <c r="A1124" s="7">
        <v>44588</v>
      </c>
      <c r="B1124" s="1" t="s">
        <v>55</v>
      </c>
      <c r="C1124" s="1" t="s">
        <v>14</v>
      </c>
      <c r="D1124" s="1" t="s">
        <v>17</v>
      </c>
      <c r="E1124" s="1" t="s">
        <v>9</v>
      </c>
      <c r="F1124" s="1" t="s">
        <v>69</v>
      </c>
      <c r="G1124" s="8">
        <v>294107</v>
      </c>
      <c r="H1124" s="8">
        <v>94114.240000000005</v>
      </c>
      <c r="I1124" s="9">
        <v>0.32</v>
      </c>
      <c r="J1124" s="1" t="s">
        <v>120</v>
      </c>
      <c r="K1124" s="1">
        <v>1</v>
      </c>
      <c r="L1124" s="1">
        <v>2022</v>
      </c>
      <c r="M1124" s="1">
        <v>5</v>
      </c>
      <c r="N1124" s="10">
        <v>1</v>
      </c>
    </row>
    <row r="1125" spans="1:14" x14ac:dyDescent="0.25">
      <c r="A1125" s="7">
        <v>44589</v>
      </c>
      <c r="B1125" s="1" t="s">
        <v>13</v>
      </c>
      <c r="C1125" s="1" t="s">
        <v>14</v>
      </c>
      <c r="D1125" s="1" t="s">
        <v>17</v>
      </c>
      <c r="E1125" s="1" t="s">
        <v>87</v>
      </c>
      <c r="F1125" s="1" t="s">
        <v>73</v>
      </c>
      <c r="G1125" s="8">
        <v>392498</v>
      </c>
      <c r="H1125" s="8">
        <v>133449.32</v>
      </c>
      <c r="I1125" s="9">
        <v>0.34</v>
      </c>
      <c r="J1125" s="1" t="s">
        <v>120</v>
      </c>
      <c r="K1125" s="1">
        <v>1</v>
      </c>
      <c r="L1125" s="1">
        <v>2022</v>
      </c>
      <c r="M1125" s="1">
        <v>5</v>
      </c>
      <c r="N1125" s="10">
        <v>1</v>
      </c>
    </row>
    <row r="1126" spans="1:14" x14ac:dyDescent="0.25">
      <c r="A1126" s="7">
        <v>44590</v>
      </c>
      <c r="B1126" s="1" t="s">
        <v>59</v>
      </c>
      <c r="C1126" s="1" t="s">
        <v>18</v>
      </c>
      <c r="D1126" s="1" t="s">
        <v>17</v>
      </c>
      <c r="E1126" s="1" t="s">
        <v>87</v>
      </c>
      <c r="F1126" s="1" t="s">
        <v>75</v>
      </c>
      <c r="G1126" s="8">
        <v>159084</v>
      </c>
      <c r="H1126" s="8">
        <v>38180.159999999996</v>
      </c>
      <c r="I1126" s="9">
        <v>0.24</v>
      </c>
      <c r="J1126" s="1" t="s">
        <v>120</v>
      </c>
      <c r="K1126" s="1">
        <v>1</v>
      </c>
      <c r="L1126" s="1">
        <v>2022</v>
      </c>
      <c r="M1126" s="1">
        <v>5</v>
      </c>
      <c r="N1126" s="10">
        <v>1</v>
      </c>
    </row>
    <row r="1127" spans="1:14" x14ac:dyDescent="0.25">
      <c r="A1127" s="7">
        <v>44591</v>
      </c>
      <c r="B1127" s="1" t="s">
        <v>35</v>
      </c>
      <c r="C1127" s="1" t="s">
        <v>14</v>
      </c>
      <c r="D1127" s="1" t="s">
        <v>7</v>
      </c>
      <c r="E1127" s="1" t="s">
        <v>9</v>
      </c>
      <c r="F1127" s="1" t="s">
        <v>71</v>
      </c>
      <c r="G1127" s="8">
        <v>343289</v>
      </c>
      <c r="H1127" s="8">
        <v>223137.85</v>
      </c>
      <c r="I1127" s="9">
        <v>0.65</v>
      </c>
      <c r="J1127" s="1" t="s">
        <v>120</v>
      </c>
      <c r="K1127" s="1">
        <v>1</v>
      </c>
      <c r="L1127" s="1">
        <v>2022</v>
      </c>
      <c r="M1127" s="1">
        <v>5</v>
      </c>
      <c r="N1127" s="10">
        <v>1</v>
      </c>
    </row>
    <row r="1128" spans="1:14" x14ac:dyDescent="0.25">
      <c r="A1128" s="7">
        <v>44592</v>
      </c>
      <c r="B1128" s="1" t="s">
        <v>51</v>
      </c>
      <c r="C1128" s="1" t="s">
        <v>8</v>
      </c>
      <c r="D1128" s="1" t="s">
        <v>17</v>
      </c>
      <c r="E1128" s="1" t="s">
        <v>87</v>
      </c>
      <c r="F1128" s="1" t="s">
        <v>65</v>
      </c>
      <c r="G1128" s="8">
        <v>1689917</v>
      </c>
      <c r="H1128" s="8">
        <v>490075.93</v>
      </c>
      <c r="I1128" s="9">
        <v>0.28999999999999998</v>
      </c>
      <c r="J1128" s="1" t="s">
        <v>120</v>
      </c>
      <c r="K1128" s="1">
        <v>1</v>
      </c>
      <c r="L1128" s="1">
        <v>2022</v>
      </c>
      <c r="M1128" s="1">
        <v>6</v>
      </c>
      <c r="N1128" s="10">
        <v>1</v>
      </c>
    </row>
    <row r="1129" spans="1:14" x14ac:dyDescent="0.25">
      <c r="A1129" s="7">
        <v>44593</v>
      </c>
      <c r="B1129" s="1" t="s">
        <v>25</v>
      </c>
      <c r="C1129" s="1" t="s">
        <v>8</v>
      </c>
      <c r="D1129" s="1" t="s">
        <v>17</v>
      </c>
      <c r="E1129" s="1" t="s">
        <v>87</v>
      </c>
      <c r="F1129" s="1" t="s">
        <v>74</v>
      </c>
      <c r="G1129" s="8">
        <v>841590</v>
      </c>
      <c r="H1129" s="8">
        <v>328220.10000000003</v>
      </c>
      <c r="I1129" s="9">
        <v>0.39</v>
      </c>
      <c r="J1129" s="1" t="s">
        <v>121</v>
      </c>
      <c r="K1129" s="1">
        <v>2</v>
      </c>
      <c r="L1129" s="1">
        <v>2022</v>
      </c>
      <c r="M1129" s="1">
        <v>6</v>
      </c>
      <c r="N1129" s="10">
        <v>1</v>
      </c>
    </row>
    <row r="1130" spans="1:14" x14ac:dyDescent="0.25">
      <c r="A1130" s="7">
        <v>44594</v>
      </c>
      <c r="B1130" s="1" t="s">
        <v>23</v>
      </c>
      <c r="C1130" s="1" t="s">
        <v>8</v>
      </c>
      <c r="D1130" s="1" t="s">
        <v>17</v>
      </c>
      <c r="E1130" s="1" t="s">
        <v>9</v>
      </c>
      <c r="F1130" s="1" t="s">
        <v>75</v>
      </c>
      <c r="G1130" s="8">
        <v>1488342</v>
      </c>
      <c r="H1130" s="8">
        <v>461386.02</v>
      </c>
      <c r="I1130" s="9">
        <v>0.31</v>
      </c>
      <c r="J1130" s="1" t="s">
        <v>121</v>
      </c>
      <c r="K1130" s="1">
        <v>2</v>
      </c>
      <c r="L1130" s="1">
        <v>2022</v>
      </c>
      <c r="M1130" s="1">
        <v>6</v>
      </c>
      <c r="N1130" s="10">
        <v>1</v>
      </c>
    </row>
    <row r="1131" spans="1:14" x14ac:dyDescent="0.25">
      <c r="A1131" s="7">
        <v>44595</v>
      </c>
      <c r="B1131" s="1" t="s">
        <v>61</v>
      </c>
      <c r="C1131" s="1" t="s">
        <v>8</v>
      </c>
      <c r="D1131" s="1" t="s">
        <v>7</v>
      </c>
      <c r="E1131" s="1" t="s">
        <v>87</v>
      </c>
      <c r="F1131" s="1" t="s">
        <v>77</v>
      </c>
      <c r="G1131" s="8">
        <v>1282907</v>
      </c>
      <c r="H1131" s="8">
        <v>449017.44999999995</v>
      </c>
      <c r="I1131" s="9">
        <v>0.35</v>
      </c>
      <c r="J1131" s="1" t="s">
        <v>121</v>
      </c>
      <c r="K1131" s="1">
        <v>2</v>
      </c>
      <c r="L1131" s="1">
        <v>2022</v>
      </c>
      <c r="M1131" s="1">
        <v>6</v>
      </c>
      <c r="N1131" s="10">
        <v>1</v>
      </c>
    </row>
    <row r="1132" spans="1:14" x14ac:dyDescent="0.25">
      <c r="A1132" s="7">
        <v>44596</v>
      </c>
      <c r="B1132" s="1" t="s">
        <v>36</v>
      </c>
      <c r="C1132" s="1" t="s">
        <v>14</v>
      </c>
      <c r="D1132" s="1" t="s">
        <v>7</v>
      </c>
      <c r="E1132" s="1" t="s">
        <v>87</v>
      </c>
      <c r="F1132" s="1" t="s">
        <v>78</v>
      </c>
      <c r="G1132" s="8">
        <v>461117</v>
      </c>
      <c r="H1132" s="8">
        <v>221336.16</v>
      </c>
      <c r="I1132" s="9">
        <v>0.48</v>
      </c>
      <c r="J1132" s="1" t="s">
        <v>121</v>
      </c>
      <c r="K1132" s="1">
        <v>2</v>
      </c>
      <c r="L1132" s="1">
        <v>2022</v>
      </c>
      <c r="M1132" s="1">
        <v>6</v>
      </c>
      <c r="N1132" s="10">
        <v>1</v>
      </c>
    </row>
    <row r="1133" spans="1:14" x14ac:dyDescent="0.25">
      <c r="A1133" s="7">
        <v>44597</v>
      </c>
      <c r="B1133" s="1" t="s">
        <v>37</v>
      </c>
      <c r="C1133" s="1" t="s">
        <v>18</v>
      </c>
      <c r="D1133" s="1" t="s">
        <v>17</v>
      </c>
      <c r="E1133" s="1" t="s">
        <v>87</v>
      </c>
      <c r="F1133" s="1" t="s">
        <v>79</v>
      </c>
      <c r="G1133" s="8">
        <v>101694</v>
      </c>
      <c r="H1133" s="8">
        <v>38643.72</v>
      </c>
      <c r="I1133" s="9">
        <v>0.38</v>
      </c>
      <c r="J1133" s="1" t="s">
        <v>121</v>
      </c>
      <c r="K1133" s="1">
        <v>2</v>
      </c>
      <c r="L1133" s="1">
        <v>2022</v>
      </c>
      <c r="M1133" s="1">
        <v>6</v>
      </c>
      <c r="N1133" s="10">
        <v>1</v>
      </c>
    </row>
    <row r="1134" spans="1:14" x14ac:dyDescent="0.25">
      <c r="A1134" s="7">
        <v>44598</v>
      </c>
      <c r="B1134" s="1" t="s">
        <v>58</v>
      </c>
      <c r="C1134" s="1" t="s">
        <v>8</v>
      </c>
      <c r="D1134" s="1" t="s">
        <v>11</v>
      </c>
      <c r="E1134" s="1" t="s">
        <v>87</v>
      </c>
      <c r="F1134" s="1" t="s">
        <v>74</v>
      </c>
      <c r="G1134" s="8">
        <v>627245</v>
      </c>
      <c r="H1134" s="8">
        <v>181901.05</v>
      </c>
      <c r="I1134" s="9">
        <v>0.28999999999999998</v>
      </c>
      <c r="J1134" s="1" t="s">
        <v>121</v>
      </c>
      <c r="K1134" s="1">
        <v>2</v>
      </c>
      <c r="L1134" s="1">
        <v>2022</v>
      </c>
      <c r="M1134" s="1">
        <v>6</v>
      </c>
      <c r="N1134" s="10">
        <v>1</v>
      </c>
    </row>
    <row r="1135" spans="1:14" x14ac:dyDescent="0.25">
      <c r="A1135" s="7">
        <v>44599</v>
      </c>
      <c r="B1135" s="1" t="s">
        <v>37</v>
      </c>
      <c r="C1135" s="1" t="s">
        <v>18</v>
      </c>
      <c r="D1135" s="1" t="s">
        <v>7</v>
      </c>
      <c r="E1135" s="1" t="s">
        <v>9</v>
      </c>
      <c r="F1135" s="1" t="s">
        <v>79</v>
      </c>
      <c r="G1135" s="8">
        <v>218633</v>
      </c>
      <c r="H1135" s="8">
        <v>89639.53</v>
      </c>
      <c r="I1135" s="9">
        <v>0.41</v>
      </c>
      <c r="J1135" s="1" t="s">
        <v>121</v>
      </c>
      <c r="K1135" s="1">
        <v>2</v>
      </c>
      <c r="L1135" s="1">
        <v>2022</v>
      </c>
      <c r="M1135" s="1">
        <v>7</v>
      </c>
      <c r="N1135" s="10">
        <v>1</v>
      </c>
    </row>
    <row r="1136" spans="1:14" x14ac:dyDescent="0.25">
      <c r="A1136" s="7">
        <v>44600</v>
      </c>
      <c r="B1136" s="1" t="s">
        <v>56</v>
      </c>
      <c r="C1136" s="1" t="s">
        <v>18</v>
      </c>
      <c r="D1136" s="1" t="s">
        <v>7</v>
      </c>
      <c r="E1136" s="1" t="s">
        <v>9</v>
      </c>
      <c r="F1136" s="1" t="s">
        <v>70</v>
      </c>
      <c r="G1136" s="8">
        <v>169799</v>
      </c>
      <c r="H1136" s="8">
        <v>103577.39</v>
      </c>
      <c r="I1136" s="9">
        <v>0.61</v>
      </c>
      <c r="J1136" s="1" t="s">
        <v>121</v>
      </c>
      <c r="K1136" s="1">
        <v>2</v>
      </c>
      <c r="L1136" s="1">
        <v>2022</v>
      </c>
      <c r="M1136" s="1">
        <v>7</v>
      </c>
      <c r="N1136" s="10">
        <v>1</v>
      </c>
    </row>
    <row r="1137" spans="1:14" x14ac:dyDescent="0.25">
      <c r="A1137" s="7">
        <v>44601</v>
      </c>
      <c r="B1137" s="1" t="s">
        <v>43</v>
      </c>
      <c r="C1137" s="1" t="s">
        <v>8</v>
      </c>
      <c r="D1137" s="1" t="s">
        <v>11</v>
      </c>
      <c r="E1137" s="1" t="s">
        <v>87</v>
      </c>
      <c r="F1137" s="1" t="s">
        <v>79</v>
      </c>
      <c r="G1137" s="8">
        <v>1248441</v>
      </c>
      <c r="H1137" s="8">
        <v>299625.83999999997</v>
      </c>
      <c r="I1137" s="9">
        <v>0.24</v>
      </c>
      <c r="J1137" s="1" t="s">
        <v>121</v>
      </c>
      <c r="K1137" s="1">
        <v>2</v>
      </c>
      <c r="L1137" s="1">
        <v>2022</v>
      </c>
      <c r="M1137" s="1">
        <v>7</v>
      </c>
      <c r="N1137" s="10">
        <v>1</v>
      </c>
    </row>
    <row r="1138" spans="1:14" x14ac:dyDescent="0.25">
      <c r="A1138" s="7">
        <v>44602</v>
      </c>
      <c r="B1138" s="1" t="s">
        <v>21</v>
      </c>
      <c r="C1138" s="1" t="s">
        <v>14</v>
      </c>
      <c r="D1138" s="1" t="s">
        <v>17</v>
      </c>
      <c r="E1138" s="1" t="s">
        <v>9</v>
      </c>
      <c r="F1138" s="1" t="s">
        <v>73</v>
      </c>
      <c r="G1138" s="8">
        <v>487148</v>
      </c>
      <c r="H1138" s="8">
        <v>141272.91999999998</v>
      </c>
      <c r="I1138" s="9">
        <v>0.28999999999999998</v>
      </c>
      <c r="J1138" s="1" t="s">
        <v>121</v>
      </c>
      <c r="K1138" s="1">
        <v>2</v>
      </c>
      <c r="L1138" s="1">
        <v>2022</v>
      </c>
      <c r="M1138" s="1">
        <v>7</v>
      </c>
      <c r="N1138" s="10">
        <v>1</v>
      </c>
    </row>
    <row r="1139" spans="1:14" x14ac:dyDescent="0.25">
      <c r="A1139" s="7">
        <v>44603</v>
      </c>
      <c r="B1139" s="1" t="s">
        <v>29</v>
      </c>
      <c r="C1139" s="1" t="s">
        <v>8</v>
      </c>
      <c r="D1139" s="1" t="s">
        <v>7</v>
      </c>
      <c r="E1139" s="1" t="s">
        <v>87</v>
      </c>
      <c r="F1139" s="1" t="s">
        <v>67</v>
      </c>
      <c r="G1139" s="8">
        <v>1323740</v>
      </c>
      <c r="H1139" s="8">
        <v>701582.20000000007</v>
      </c>
      <c r="I1139" s="9">
        <v>0.53</v>
      </c>
      <c r="J1139" s="1" t="s">
        <v>121</v>
      </c>
      <c r="K1139" s="1">
        <v>2</v>
      </c>
      <c r="L1139" s="1">
        <v>2022</v>
      </c>
      <c r="M1139" s="1">
        <v>7</v>
      </c>
      <c r="N1139" s="10">
        <v>1</v>
      </c>
    </row>
    <row r="1140" spans="1:14" x14ac:dyDescent="0.25">
      <c r="A1140" s="7">
        <v>44604</v>
      </c>
      <c r="B1140" s="1" t="s">
        <v>30</v>
      </c>
      <c r="C1140" s="1" t="s">
        <v>14</v>
      </c>
      <c r="D1140" s="1" t="s">
        <v>7</v>
      </c>
      <c r="E1140" s="1" t="s">
        <v>87</v>
      </c>
      <c r="F1140" s="1" t="s">
        <v>77</v>
      </c>
      <c r="G1140" s="8">
        <v>465410</v>
      </c>
      <c r="H1140" s="8">
        <v>209434.5</v>
      </c>
      <c r="I1140" s="9">
        <v>0.45</v>
      </c>
      <c r="J1140" s="1" t="s">
        <v>121</v>
      </c>
      <c r="K1140" s="1">
        <v>2</v>
      </c>
      <c r="L1140" s="1">
        <v>2022</v>
      </c>
      <c r="M1140" s="1">
        <v>7</v>
      </c>
      <c r="N1140" s="10">
        <v>1</v>
      </c>
    </row>
    <row r="1141" spans="1:14" x14ac:dyDescent="0.25">
      <c r="A1141" s="7">
        <v>44605</v>
      </c>
      <c r="B1141" s="1" t="s">
        <v>27</v>
      </c>
      <c r="C1141" s="1" t="s">
        <v>8</v>
      </c>
      <c r="D1141" s="1" t="s">
        <v>7</v>
      </c>
      <c r="E1141" s="1" t="s">
        <v>87</v>
      </c>
      <c r="F1141" s="1" t="s">
        <v>76</v>
      </c>
      <c r="G1141" s="8">
        <v>1519361</v>
      </c>
      <c r="H1141" s="8">
        <v>622938.01</v>
      </c>
      <c r="I1141" s="9">
        <v>0.41</v>
      </c>
      <c r="J1141" s="1" t="s">
        <v>121</v>
      </c>
      <c r="K1141" s="1">
        <v>2</v>
      </c>
      <c r="L1141" s="1">
        <v>2022</v>
      </c>
      <c r="M1141" s="1">
        <v>7</v>
      </c>
      <c r="N1141" s="10">
        <v>1</v>
      </c>
    </row>
    <row r="1142" spans="1:14" x14ac:dyDescent="0.25">
      <c r="A1142" s="7">
        <v>44606</v>
      </c>
      <c r="B1142" s="1" t="s">
        <v>48</v>
      </c>
      <c r="C1142" s="1" t="s">
        <v>8</v>
      </c>
      <c r="D1142" s="1" t="s">
        <v>7</v>
      </c>
      <c r="E1142" s="1" t="s">
        <v>87</v>
      </c>
      <c r="F1142" s="1" t="s">
        <v>65</v>
      </c>
      <c r="G1142" s="8">
        <v>1785966</v>
      </c>
      <c r="H1142" s="8">
        <v>696526.74</v>
      </c>
      <c r="I1142" s="9">
        <v>0.39</v>
      </c>
      <c r="J1142" s="1" t="s">
        <v>121</v>
      </c>
      <c r="K1142" s="1">
        <v>2</v>
      </c>
      <c r="L1142" s="1">
        <v>2022</v>
      </c>
      <c r="M1142" s="1">
        <v>8</v>
      </c>
      <c r="N1142" s="10">
        <v>1</v>
      </c>
    </row>
    <row r="1143" spans="1:14" x14ac:dyDescent="0.25">
      <c r="A1143" s="7">
        <v>44607</v>
      </c>
      <c r="B1143" s="1" t="s">
        <v>31</v>
      </c>
      <c r="C1143" s="1" t="s">
        <v>18</v>
      </c>
      <c r="D1143" s="1" t="s">
        <v>17</v>
      </c>
      <c r="E1143" s="1" t="s">
        <v>87</v>
      </c>
      <c r="F1143" s="1" t="s">
        <v>72</v>
      </c>
      <c r="G1143" s="8">
        <v>86660</v>
      </c>
      <c r="H1143" s="8">
        <v>28597.800000000003</v>
      </c>
      <c r="I1143" s="9">
        <v>0.33</v>
      </c>
      <c r="J1143" s="1" t="s">
        <v>121</v>
      </c>
      <c r="K1143" s="1">
        <v>2</v>
      </c>
      <c r="L1143" s="1">
        <v>2022</v>
      </c>
      <c r="M1143" s="1">
        <v>8</v>
      </c>
      <c r="N1143" s="10">
        <v>1</v>
      </c>
    </row>
    <row r="1144" spans="1:14" x14ac:dyDescent="0.25">
      <c r="A1144" s="7">
        <v>44608</v>
      </c>
      <c r="B1144" s="1" t="s">
        <v>28</v>
      </c>
      <c r="C1144" s="1" t="s">
        <v>8</v>
      </c>
      <c r="D1144" s="1" t="s">
        <v>17</v>
      </c>
      <c r="E1144" s="1" t="s">
        <v>9</v>
      </c>
      <c r="F1144" s="1" t="s">
        <v>66</v>
      </c>
      <c r="G1144" s="8">
        <v>1546651</v>
      </c>
      <c r="H1144" s="8">
        <v>309330.2</v>
      </c>
      <c r="I1144" s="9">
        <v>0.2</v>
      </c>
      <c r="J1144" s="1" t="s">
        <v>121</v>
      </c>
      <c r="K1144" s="1">
        <v>2</v>
      </c>
      <c r="L1144" s="1">
        <v>2022</v>
      </c>
      <c r="M1144" s="1">
        <v>8</v>
      </c>
      <c r="N1144" s="10">
        <v>1</v>
      </c>
    </row>
    <row r="1145" spans="1:14" x14ac:dyDescent="0.25">
      <c r="A1145" s="7">
        <v>44609</v>
      </c>
      <c r="B1145" s="1" t="s">
        <v>29</v>
      </c>
      <c r="C1145" s="1" t="s">
        <v>8</v>
      </c>
      <c r="D1145" s="1" t="s">
        <v>7</v>
      </c>
      <c r="E1145" s="1" t="s">
        <v>9</v>
      </c>
      <c r="F1145" s="1" t="s">
        <v>67</v>
      </c>
      <c r="G1145" s="8">
        <v>1411224</v>
      </c>
      <c r="H1145" s="8">
        <v>804397.67999999993</v>
      </c>
      <c r="I1145" s="9">
        <v>0.56999999999999995</v>
      </c>
      <c r="J1145" s="1" t="s">
        <v>121</v>
      </c>
      <c r="K1145" s="1">
        <v>2</v>
      </c>
      <c r="L1145" s="1">
        <v>2022</v>
      </c>
      <c r="M1145" s="1">
        <v>8</v>
      </c>
      <c r="N1145" s="10">
        <v>1</v>
      </c>
    </row>
    <row r="1146" spans="1:14" x14ac:dyDescent="0.25">
      <c r="A1146" s="7">
        <v>44610</v>
      </c>
      <c r="B1146" s="1" t="s">
        <v>53</v>
      </c>
      <c r="C1146" s="1" t="s">
        <v>14</v>
      </c>
      <c r="D1146" s="1" t="s">
        <v>7</v>
      </c>
      <c r="E1146" s="1" t="s">
        <v>9</v>
      </c>
      <c r="F1146" s="1" t="s">
        <v>67</v>
      </c>
      <c r="G1146" s="8">
        <v>420102</v>
      </c>
      <c r="H1146" s="8">
        <v>252061.19999999998</v>
      </c>
      <c r="I1146" s="9">
        <v>0.6</v>
      </c>
      <c r="J1146" s="1" t="s">
        <v>121</v>
      </c>
      <c r="K1146" s="1">
        <v>2</v>
      </c>
      <c r="L1146" s="1">
        <v>2022</v>
      </c>
      <c r="M1146" s="1">
        <v>8</v>
      </c>
      <c r="N1146" s="10">
        <v>1</v>
      </c>
    </row>
    <row r="1147" spans="1:14" x14ac:dyDescent="0.25">
      <c r="A1147" s="7">
        <v>44611</v>
      </c>
      <c r="B1147" s="1" t="s">
        <v>61</v>
      </c>
      <c r="C1147" s="1" t="s">
        <v>8</v>
      </c>
      <c r="D1147" s="1" t="s">
        <v>7</v>
      </c>
      <c r="E1147" s="1" t="s">
        <v>87</v>
      </c>
      <c r="F1147" s="1" t="s">
        <v>77</v>
      </c>
      <c r="G1147" s="8">
        <v>1527164</v>
      </c>
      <c r="H1147" s="8">
        <v>855211.84000000008</v>
      </c>
      <c r="I1147" s="9">
        <v>0.56000000000000005</v>
      </c>
      <c r="J1147" s="1" t="s">
        <v>121</v>
      </c>
      <c r="K1147" s="1">
        <v>2</v>
      </c>
      <c r="L1147" s="1">
        <v>2022</v>
      </c>
      <c r="M1147" s="1">
        <v>8</v>
      </c>
      <c r="N1147" s="10">
        <v>1</v>
      </c>
    </row>
    <row r="1148" spans="1:14" x14ac:dyDescent="0.25">
      <c r="A1148" s="7">
        <v>44612</v>
      </c>
      <c r="B1148" s="1" t="s">
        <v>43</v>
      </c>
      <c r="C1148" s="1" t="s">
        <v>8</v>
      </c>
      <c r="D1148" s="1" t="s">
        <v>7</v>
      </c>
      <c r="E1148" s="1" t="s">
        <v>9</v>
      </c>
      <c r="F1148" s="1" t="s">
        <v>79</v>
      </c>
      <c r="G1148" s="8">
        <v>553063</v>
      </c>
      <c r="H1148" s="8">
        <v>309715.28000000003</v>
      </c>
      <c r="I1148" s="9">
        <v>0.56000000000000005</v>
      </c>
      <c r="J1148" s="1" t="s">
        <v>121</v>
      </c>
      <c r="K1148" s="1">
        <v>2</v>
      </c>
      <c r="L1148" s="1">
        <v>2022</v>
      </c>
      <c r="M1148" s="1">
        <v>8</v>
      </c>
      <c r="N1148" s="10">
        <v>1</v>
      </c>
    </row>
    <row r="1149" spans="1:14" x14ac:dyDescent="0.25">
      <c r="A1149" s="7">
        <v>44613</v>
      </c>
      <c r="B1149" s="1" t="s">
        <v>44</v>
      </c>
      <c r="C1149" s="1" t="s">
        <v>8</v>
      </c>
      <c r="D1149" s="1" t="s">
        <v>7</v>
      </c>
      <c r="E1149" s="1" t="s">
        <v>87</v>
      </c>
      <c r="F1149" s="1" t="s">
        <v>78</v>
      </c>
      <c r="G1149" s="8">
        <v>1157279</v>
      </c>
      <c r="H1149" s="8">
        <v>462911.60000000003</v>
      </c>
      <c r="I1149" s="9">
        <v>0.4</v>
      </c>
      <c r="J1149" s="1" t="s">
        <v>121</v>
      </c>
      <c r="K1149" s="1">
        <v>2</v>
      </c>
      <c r="L1149" s="1">
        <v>2022</v>
      </c>
      <c r="M1149" s="1">
        <v>9</v>
      </c>
      <c r="N1149" s="10">
        <v>1</v>
      </c>
    </row>
    <row r="1150" spans="1:14" x14ac:dyDescent="0.25">
      <c r="A1150" s="7">
        <v>44614</v>
      </c>
      <c r="B1150" s="1" t="s">
        <v>58</v>
      </c>
      <c r="C1150" s="1" t="s">
        <v>8</v>
      </c>
      <c r="D1150" s="1" t="s">
        <v>7</v>
      </c>
      <c r="E1150" s="1" t="s">
        <v>87</v>
      </c>
      <c r="F1150" s="1" t="s">
        <v>74</v>
      </c>
      <c r="G1150" s="8">
        <v>506063</v>
      </c>
      <c r="H1150" s="8">
        <v>242910.24</v>
      </c>
      <c r="I1150" s="9">
        <v>0.48</v>
      </c>
      <c r="J1150" s="1" t="s">
        <v>121</v>
      </c>
      <c r="K1150" s="1">
        <v>2</v>
      </c>
      <c r="L1150" s="1">
        <v>2022</v>
      </c>
      <c r="M1150" s="1">
        <v>9</v>
      </c>
      <c r="N1150" s="10">
        <v>1</v>
      </c>
    </row>
    <row r="1151" spans="1:14" x14ac:dyDescent="0.25">
      <c r="A1151" s="7">
        <v>44615</v>
      </c>
      <c r="B1151" s="1" t="s">
        <v>22</v>
      </c>
      <c r="C1151" s="1" t="s">
        <v>8</v>
      </c>
      <c r="D1151" s="1" t="s">
        <v>7</v>
      </c>
      <c r="E1151" s="1" t="s">
        <v>88</v>
      </c>
      <c r="F1151" s="1" t="s">
        <v>74</v>
      </c>
      <c r="G1151" s="8">
        <v>1654963</v>
      </c>
      <c r="H1151" s="8">
        <v>728183.72</v>
      </c>
      <c r="I1151" s="9">
        <v>0.44</v>
      </c>
      <c r="J1151" s="1" t="s">
        <v>121</v>
      </c>
      <c r="K1151" s="1">
        <v>2</v>
      </c>
      <c r="L1151" s="1">
        <v>2022</v>
      </c>
      <c r="M1151" s="1">
        <v>9</v>
      </c>
      <c r="N1151" s="10">
        <v>1</v>
      </c>
    </row>
    <row r="1152" spans="1:14" x14ac:dyDescent="0.25">
      <c r="A1152" s="7">
        <v>44616</v>
      </c>
      <c r="B1152" s="1" t="s">
        <v>51</v>
      </c>
      <c r="C1152" s="1" t="s">
        <v>8</v>
      </c>
      <c r="D1152" s="1" t="s">
        <v>7</v>
      </c>
      <c r="E1152" s="1" t="s">
        <v>9</v>
      </c>
      <c r="F1152" s="1" t="s">
        <v>65</v>
      </c>
      <c r="G1152" s="8">
        <v>1022142</v>
      </c>
      <c r="H1152" s="8">
        <v>459963.9</v>
      </c>
      <c r="I1152" s="9">
        <v>0.45</v>
      </c>
      <c r="J1152" s="1" t="s">
        <v>121</v>
      </c>
      <c r="K1152" s="1">
        <v>2</v>
      </c>
      <c r="L1152" s="1">
        <v>2022</v>
      </c>
      <c r="M1152" s="1">
        <v>9</v>
      </c>
      <c r="N1152" s="10">
        <v>1</v>
      </c>
    </row>
    <row r="1153" spans="1:14" x14ac:dyDescent="0.25">
      <c r="A1153" s="7">
        <v>44617</v>
      </c>
      <c r="B1153" s="1" t="s">
        <v>60</v>
      </c>
      <c r="C1153" s="1" t="s">
        <v>14</v>
      </c>
      <c r="D1153" s="1" t="s">
        <v>17</v>
      </c>
      <c r="E1153" s="1" t="s">
        <v>87</v>
      </c>
      <c r="F1153" s="1" t="s">
        <v>76</v>
      </c>
      <c r="G1153" s="8">
        <v>277707</v>
      </c>
      <c r="H1153" s="8">
        <v>108305.73000000001</v>
      </c>
      <c r="I1153" s="9">
        <v>0.39</v>
      </c>
      <c r="J1153" s="1" t="s">
        <v>121</v>
      </c>
      <c r="K1153" s="1">
        <v>2</v>
      </c>
      <c r="L1153" s="1">
        <v>2022</v>
      </c>
      <c r="M1153" s="1">
        <v>9</v>
      </c>
      <c r="N1153" s="10">
        <v>1</v>
      </c>
    </row>
    <row r="1154" spans="1:14" x14ac:dyDescent="0.25">
      <c r="A1154" s="7">
        <v>44618</v>
      </c>
      <c r="B1154" s="1" t="s">
        <v>53</v>
      </c>
      <c r="C1154" s="1" t="s">
        <v>14</v>
      </c>
      <c r="D1154" s="1" t="s">
        <v>17</v>
      </c>
      <c r="E1154" s="1" t="s">
        <v>87</v>
      </c>
      <c r="F1154" s="1" t="s">
        <v>67</v>
      </c>
      <c r="G1154" s="8">
        <v>286520</v>
      </c>
      <c r="H1154" s="8">
        <v>63034.400000000001</v>
      </c>
      <c r="I1154" s="9">
        <v>0.22</v>
      </c>
      <c r="J1154" s="1" t="s">
        <v>121</v>
      </c>
      <c r="K1154" s="1">
        <v>2</v>
      </c>
      <c r="L1154" s="1">
        <v>2022</v>
      </c>
      <c r="M1154" s="1">
        <v>9</v>
      </c>
      <c r="N1154" s="10">
        <v>1</v>
      </c>
    </row>
    <row r="1155" spans="1:14" x14ac:dyDescent="0.25">
      <c r="A1155" s="7">
        <v>44619</v>
      </c>
      <c r="B1155" s="1" t="s">
        <v>47</v>
      </c>
      <c r="C1155" s="1" t="s">
        <v>14</v>
      </c>
      <c r="D1155" s="1" t="s">
        <v>7</v>
      </c>
      <c r="E1155" s="1" t="s">
        <v>9</v>
      </c>
      <c r="F1155" s="1" t="s">
        <v>81</v>
      </c>
      <c r="G1155" s="8">
        <v>373781</v>
      </c>
      <c r="H1155" s="8">
        <v>213055.16999999998</v>
      </c>
      <c r="I1155" s="9">
        <v>0.56999999999999995</v>
      </c>
      <c r="J1155" s="1" t="s">
        <v>121</v>
      </c>
      <c r="K1155" s="1">
        <v>2</v>
      </c>
      <c r="L1155" s="1">
        <v>2022</v>
      </c>
      <c r="M1155" s="1">
        <v>9</v>
      </c>
      <c r="N1155" s="10">
        <v>1</v>
      </c>
    </row>
    <row r="1156" spans="1:14" x14ac:dyDescent="0.25">
      <c r="A1156" s="7">
        <v>44620</v>
      </c>
      <c r="B1156" s="1" t="s">
        <v>6</v>
      </c>
      <c r="C1156" s="1" t="s">
        <v>8</v>
      </c>
      <c r="D1156" s="1" t="s">
        <v>7</v>
      </c>
      <c r="E1156" s="1" t="s">
        <v>9</v>
      </c>
      <c r="F1156" s="1" t="s">
        <v>77</v>
      </c>
      <c r="G1156" s="8">
        <v>1554629</v>
      </c>
      <c r="H1156" s="8">
        <v>544120.15</v>
      </c>
      <c r="I1156" s="9">
        <v>0.35</v>
      </c>
      <c r="J1156" s="1" t="s">
        <v>121</v>
      </c>
      <c r="K1156" s="1">
        <v>2</v>
      </c>
      <c r="L1156" s="1">
        <v>2022</v>
      </c>
      <c r="M1156" s="1">
        <v>10</v>
      </c>
      <c r="N1156" s="10">
        <v>1</v>
      </c>
    </row>
    <row r="1157" spans="1:14" x14ac:dyDescent="0.25">
      <c r="A1157" s="7">
        <v>44621</v>
      </c>
      <c r="B1157" s="1" t="s">
        <v>37</v>
      </c>
      <c r="C1157" s="1" t="s">
        <v>18</v>
      </c>
      <c r="D1157" s="1" t="s">
        <v>17</v>
      </c>
      <c r="E1157" s="1" t="s">
        <v>87</v>
      </c>
      <c r="F1157" s="1" t="s">
        <v>79</v>
      </c>
      <c r="G1157" s="8">
        <v>102204</v>
      </c>
      <c r="H1157" s="8">
        <v>30661.199999999997</v>
      </c>
      <c r="I1157" s="9">
        <v>0.3</v>
      </c>
      <c r="J1157" s="1" t="s">
        <v>122</v>
      </c>
      <c r="K1157" s="1">
        <v>3</v>
      </c>
      <c r="L1157" s="1">
        <v>2022</v>
      </c>
      <c r="M1157" s="1">
        <v>10</v>
      </c>
      <c r="N1157" s="10">
        <v>1</v>
      </c>
    </row>
    <row r="1158" spans="1:14" x14ac:dyDescent="0.25">
      <c r="A1158" s="7">
        <v>44622</v>
      </c>
      <c r="B1158" s="1" t="s">
        <v>27</v>
      </c>
      <c r="C1158" s="1" t="s">
        <v>8</v>
      </c>
      <c r="D1158" s="1" t="s">
        <v>17</v>
      </c>
      <c r="E1158" s="1" t="s">
        <v>87</v>
      </c>
      <c r="F1158" s="1" t="s">
        <v>76</v>
      </c>
      <c r="G1158" s="8">
        <v>535353</v>
      </c>
      <c r="H1158" s="8">
        <v>187373.55</v>
      </c>
      <c r="I1158" s="9">
        <v>0.35</v>
      </c>
      <c r="J1158" s="1" t="s">
        <v>122</v>
      </c>
      <c r="K1158" s="1">
        <v>3</v>
      </c>
      <c r="L1158" s="1">
        <v>2022</v>
      </c>
      <c r="M1158" s="1">
        <v>10</v>
      </c>
      <c r="N1158" s="10">
        <v>1</v>
      </c>
    </row>
    <row r="1159" spans="1:14" x14ac:dyDescent="0.25">
      <c r="A1159" s="7">
        <v>44623</v>
      </c>
      <c r="B1159" s="1" t="s">
        <v>15</v>
      </c>
      <c r="C1159" s="1" t="s">
        <v>14</v>
      </c>
      <c r="D1159" s="1" t="s">
        <v>17</v>
      </c>
      <c r="E1159" s="1" t="s">
        <v>87</v>
      </c>
      <c r="F1159" s="1" t="s">
        <v>74</v>
      </c>
      <c r="G1159" s="8">
        <v>437520</v>
      </c>
      <c r="H1159" s="8">
        <v>166257.60000000001</v>
      </c>
      <c r="I1159" s="9">
        <v>0.38</v>
      </c>
      <c r="J1159" s="1" t="s">
        <v>122</v>
      </c>
      <c r="K1159" s="1">
        <v>3</v>
      </c>
      <c r="L1159" s="1">
        <v>2022</v>
      </c>
      <c r="M1159" s="1">
        <v>10</v>
      </c>
      <c r="N1159" s="10">
        <v>1</v>
      </c>
    </row>
    <row r="1160" spans="1:14" x14ac:dyDescent="0.25">
      <c r="A1160" s="7">
        <v>44624</v>
      </c>
      <c r="B1160" s="1" t="s">
        <v>30</v>
      </c>
      <c r="C1160" s="1" t="s">
        <v>14</v>
      </c>
      <c r="D1160" s="1" t="s">
        <v>17</v>
      </c>
      <c r="E1160" s="1" t="s">
        <v>87</v>
      </c>
      <c r="F1160" s="1" t="s">
        <v>77</v>
      </c>
      <c r="G1160" s="8">
        <v>413265</v>
      </c>
      <c r="H1160" s="8">
        <v>119846.84999999999</v>
      </c>
      <c r="I1160" s="9">
        <v>0.28999999999999998</v>
      </c>
      <c r="J1160" s="1" t="s">
        <v>122</v>
      </c>
      <c r="K1160" s="1">
        <v>3</v>
      </c>
      <c r="L1160" s="1">
        <v>2022</v>
      </c>
      <c r="M1160" s="1">
        <v>10</v>
      </c>
      <c r="N1160" s="10">
        <v>1</v>
      </c>
    </row>
    <row r="1161" spans="1:14" x14ac:dyDescent="0.25">
      <c r="A1161" s="7">
        <v>44625</v>
      </c>
      <c r="B1161" s="1" t="s">
        <v>41</v>
      </c>
      <c r="C1161" s="1" t="s">
        <v>14</v>
      </c>
      <c r="D1161" s="1" t="s">
        <v>17</v>
      </c>
      <c r="E1161" s="1" t="s">
        <v>87</v>
      </c>
      <c r="F1161" s="1" t="s">
        <v>83</v>
      </c>
      <c r="G1161" s="8">
        <v>264075</v>
      </c>
      <c r="H1161" s="8">
        <v>100348.5</v>
      </c>
      <c r="I1161" s="9">
        <v>0.38</v>
      </c>
      <c r="J1161" s="1" t="s">
        <v>122</v>
      </c>
      <c r="K1161" s="1">
        <v>3</v>
      </c>
      <c r="L1161" s="1">
        <v>2022</v>
      </c>
      <c r="M1161" s="1">
        <v>10</v>
      </c>
      <c r="N1161" s="10">
        <v>1</v>
      </c>
    </row>
    <row r="1162" spans="1:14" x14ac:dyDescent="0.25">
      <c r="A1162" s="7">
        <v>44626</v>
      </c>
      <c r="B1162" s="1" t="s">
        <v>46</v>
      </c>
      <c r="C1162" s="1" t="s">
        <v>8</v>
      </c>
      <c r="D1162" s="1" t="s">
        <v>11</v>
      </c>
      <c r="E1162" s="1" t="s">
        <v>87</v>
      </c>
      <c r="F1162" s="1" t="s">
        <v>80</v>
      </c>
      <c r="G1162" s="8">
        <v>758570</v>
      </c>
      <c r="H1162" s="8">
        <v>219985.3</v>
      </c>
      <c r="I1162" s="9">
        <v>0.28999999999999998</v>
      </c>
      <c r="J1162" s="1" t="s">
        <v>122</v>
      </c>
      <c r="K1162" s="1">
        <v>3</v>
      </c>
      <c r="L1162" s="1">
        <v>2022</v>
      </c>
      <c r="M1162" s="1">
        <v>10</v>
      </c>
      <c r="N1162" s="10">
        <v>1</v>
      </c>
    </row>
    <row r="1163" spans="1:14" x14ac:dyDescent="0.25">
      <c r="A1163" s="7">
        <v>44627</v>
      </c>
      <c r="B1163" s="1" t="s">
        <v>38</v>
      </c>
      <c r="C1163" s="1" t="s">
        <v>18</v>
      </c>
      <c r="D1163" s="1" t="s">
        <v>7</v>
      </c>
      <c r="E1163" s="1" t="s">
        <v>87</v>
      </c>
      <c r="F1163" s="1" t="s">
        <v>80</v>
      </c>
      <c r="G1163" s="8">
        <v>215411</v>
      </c>
      <c r="H1163" s="8">
        <v>103397.28</v>
      </c>
      <c r="I1163" s="9">
        <v>0.48</v>
      </c>
      <c r="J1163" s="1" t="s">
        <v>122</v>
      </c>
      <c r="K1163" s="1">
        <v>3</v>
      </c>
      <c r="L1163" s="1">
        <v>2022</v>
      </c>
      <c r="M1163" s="1">
        <v>11</v>
      </c>
      <c r="N1163" s="10">
        <v>1</v>
      </c>
    </row>
    <row r="1164" spans="1:14" x14ac:dyDescent="0.25">
      <c r="A1164" s="7">
        <v>44628</v>
      </c>
      <c r="B1164" s="1" t="s">
        <v>16</v>
      </c>
      <c r="C1164" s="1" t="s">
        <v>18</v>
      </c>
      <c r="D1164" s="1" t="s">
        <v>7</v>
      </c>
      <c r="E1164" s="1" t="s">
        <v>87</v>
      </c>
      <c r="F1164" s="1" t="s">
        <v>75</v>
      </c>
      <c r="G1164" s="8">
        <v>175314</v>
      </c>
      <c r="H1164" s="8">
        <v>89410.14</v>
      </c>
      <c r="I1164" s="9">
        <v>0.51</v>
      </c>
      <c r="J1164" s="1" t="s">
        <v>122</v>
      </c>
      <c r="K1164" s="1">
        <v>3</v>
      </c>
      <c r="L1164" s="1">
        <v>2022</v>
      </c>
      <c r="M1164" s="1">
        <v>11</v>
      </c>
      <c r="N1164" s="10">
        <v>1</v>
      </c>
    </row>
    <row r="1165" spans="1:14" x14ac:dyDescent="0.25">
      <c r="A1165" s="7">
        <v>44629</v>
      </c>
      <c r="B1165" s="1" t="s">
        <v>50</v>
      </c>
      <c r="C1165" s="1" t="s">
        <v>18</v>
      </c>
      <c r="D1165" s="1" t="s">
        <v>7</v>
      </c>
      <c r="E1165" s="1" t="s">
        <v>9</v>
      </c>
      <c r="F1165" s="1" t="s">
        <v>67</v>
      </c>
      <c r="G1165" s="8">
        <v>149880</v>
      </c>
      <c r="H1165" s="8">
        <v>91426.8</v>
      </c>
      <c r="I1165" s="9">
        <v>0.61</v>
      </c>
      <c r="J1165" s="1" t="s">
        <v>122</v>
      </c>
      <c r="K1165" s="1">
        <v>3</v>
      </c>
      <c r="L1165" s="1">
        <v>2022</v>
      </c>
      <c r="M1165" s="1">
        <v>11</v>
      </c>
      <c r="N1165" s="10">
        <v>1</v>
      </c>
    </row>
    <row r="1166" spans="1:14" x14ac:dyDescent="0.25">
      <c r="A1166" s="7">
        <v>44630</v>
      </c>
      <c r="B1166" s="1" t="s">
        <v>28</v>
      </c>
      <c r="C1166" s="1" t="s">
        <v>8</v>
      </c>
      <c r="D1166" s="1" t="s">
        <v>7</v>
      </c>
      <c r="E1166" s="1" t="s">
        <v>9</v>
      </c>
      <c r="F1166" s="1" t="s">
        <v>66</v>
      </c>
      <c r="G1166" s="8">
        <v>1019691</v>
      </c>
      <c r="H1166" s="8">
        <v>662799.15</v>
      </c>
      <c r="I1166" s="9">
        <v>0.65</v>
      </c>
      <c r="J1166" s="1" t="s">
        <v>122</v>
      </c>
      <c r="K1166" s="1">
        <v>3</v>
      </c>
      <c r="L1166" s="1">
        <v>2022</v>
      </c>
      <c r="M1166" s="1">
        <v>11</v>
      </c>
      <c r="N1166" s="10">
        <v>1</v>
      </c>
    </row>
    <row r="1167" spans="1:14" x14ac:dyDescent="0.25">
      <c r="A1167" s="7">
        <v>44631</v>
      </c>
      <c r="B1167" s="1" t="s">
        <v>30</v>
      </c>
      <c r="C1167" s="1" t="s">
        <v>14</v>
      </c>
      <c r="D1167" s="1" t="s">
        <v>17</v>
      </c>
      <c r="E1167" s="1" t="s">
        <v>9</v>
      </c>
      <c r="F1167" s="1" t="s">
        <v>77</v>
      </c>
      <c r="G1167" s="8">
        <v>347990</v>
      </c>
      <c r="H1167" s="8">
        <v>114836.70000000001</v>
      </c>
      <c r="I1167" s="9">
        <v>0.33</v>
      </c>
      <c r="J1167" s="1" t="s">
        <v>122</v>
      </c>
      <c r="K1167" s="1">
        <v>3</v>
      </c>
      <c r="L1167" s="1">
        <v>2022</v>
      </c>
      <c r="M1167" s="1">
        <v>11</v>
      </c>
      <c r="N1167" s="10">
        <v>1</v>
      </c>
    </row>
    <row r="1168" spans="1:14" x14ac:dyDescent="0.25">
      <c r="A1168" s="7">
        <v>44632</v>
      </c>
      <c r="B1168" s="1" t="s">
        <v>30</v>
      </c>
      <c r="C1168" s="1" t="s">
        <v>14</v>
      </c>
      <c r="D1168" s="1" t="s">
        <v>11</v>
      </c>
      <c r="E1168" s="1" t="s">
        <v>87</v>
      </c>
      <c r="F1168" s="1" t="s">
        <v>77</v>
      </c>
      <c r="G1168" s="8">
        <v>439372</v>
      </c>
      <c r="H1168" s="8">
        <v>65905.8</v>
      </c>
      <c r="I1168" s="9">
        <v>0.15</v>
      </c>
      <c r="J1168" s="1" t="s">
        <v>122</v>
      </c>
      <c r="K1168" s="1">
        <v>3</v>
      </c>
      <c r="L1168" s="1">
        <v>2022</v>
      </c>
      <c r="M1168" s="1">
        <v>11</v>
      </c>
      <c r="N1168" s="10">
        <v>1</v>
      </c>
    </row>
    <row r="1169" spans="1:14" x14ac:dyDescent="0.25">
      <c r="A1169" s="7">
        <v>44633</v>
      </c>
      <c r="B1169" s="1" t="s">
        <v>35</v>
      </c>
      <c r="C1169" s="1" t="s">
        <v>14</v>
      </c>
      <c r="D1169" s="1" t="s">
        <v>17</v>
      </c>
      <c r="E1169" s="1" t="s">
        <v>87</v>
      </c>
      <c r="F1169" s="1" t="s">
        <v>71</v>
      </c>
      <c r="G1169" s="8">
        <v>252784</v>
      </c>
      <c r="H1169" s="8">
        <v>75835.199999999997</v>
      </c>
      <c r="I1169" s="9">
        <v>0.3</v>
      </c>
      <c r="J1169" s="1" t="s">
        <v>122</v>
      </c>
      <c r="K1169" s="1">
        <v>3</v>
      </c>
      <c r="L1169" s="1">
        <v>2022</v>
      </c>
      <c r="M1169" s="1">
        <v>11</v>
      </c>
      <c r="N1169" s="10">
        <v>1</v>
      </c>
    </row>
    <row r="1170" spans="1:14" x14ac:dyDescent="0.25">
      <c r="A1170" s="7">
        <v>44634</v>
      </c>
      <c r="B1170" s="1" t="s">
        <v>28</v>
      </c>
      <c r="C1170" s="1" t="s">
        <v>8</v>
      </c>
      <c r="D1170" s="1" t="s">
        <v>7</v>
      </c>
      <c r="E1170" s="1" t="s">
        <v>9</v>
      </c>
      <c r="F1170" s="1" t="s">
        <v>66</v>
      </c>
      <c r="G1170" s="8">
        <v>847478</v>
      </c>
      <c r="H1170" s="8">
        <v>364415.54</v>
      </c>
      <c r="I1170" s="9">
        <v>0.43</v>
      </c>
      <c r="J1170" s="1" t="s">
        <v>122</v>
      </c>
      <c r="K1170" s="1">
        <v>3</v>
      </c>
      <c r="L1170" s="1">
        <v>2022</v>
      </c>
      <c r="M1170" s="1">
        <v>12</v>
      </c>
      <c r="N1170" s="10">
        <v>1</v>
      </c>
    </row>
    <row r="1171" spans="1:14" x14ac:dyDescent="0.25">
      <c r="A1171" s="7">
        <v>44635</v>
      </c>
      <c r="B1171" s="1" t="s">
        <v>37</v>
      </c>
      <c r="C1171" s="1" t="s">
        <v>18</v>
      </c>
      <c r="D1171" s="1" t="s">
        <v>7</v>
      </c>
      <c r="E1171" s="1" t="s">
        <v>87</v>
      </c>
      <c r="F1171" s="1" t="s">
        <v>79</v>
      </c>
      <c r="G1171" s="8">
        <v>204649</v>
      </c>
      <c r="H1171" s="8">
        <v>73673.64</v>
      </c>
      <c r="I1171" s="9">
        <v>0.36</v>
      </c>
      <c r="J1171" s="1" t="s">
        <v>122</v>
      </c>
      <c r="K1171" s="1">
        <v>3</v>
      </c>
      <c r="L1171" s="1">
        <v>2022</v>
      </c>
      <c r="M1171" s="1">
        <v>12</v>
      </c>
      <c r="N1171" s="10">
        <v>1</v>
      </c>
    </row>
    <row r="1172" spans="1:14" x14ac:dyDescent="0.25">
      <c r="A1172" s="7">
        <v>44636</v>
      </c>
      <c r="B1172" s="1" t="s">
        <v>6</v>
      </c>
      <c r="C1172" s="1" t="s">
        <v>8</v>
      </c>
      <c r="D1172" s="1" t="s">
        <v>17</v>
      </c>
      <c r="E1172" s="1" t="s">
        <v>9</v>
      </c>
      <c r="F1172" s="1" t="s">
        <v>77</v>
      </c>
      <c r="G1172" s="8">
        <v>1145998</v>
      </c>
      <c r="H1172" s="8">
        <v>252119.56</v>
      </c>
      <c r="I1172" s="9">
        <v>0.22</v>
      </c>
      <c r="J1172" s="1" t="s">
        <v>122</v>
      </c>
      <c r="K1172" s="1">
        <v>3</v>
      </c>
      <c r="L1172" s="1">
        <v>2022</v>
      </c>
      <c r="M1172" s="1">
        <v>12</v>
      </c>
      <c r="N1172" s="10">
        <v>1</v>
      </c>
    </row>
    <row r="1173" spans="1:14" x14ac:dyDescent="0.25">
      <c r="A1173" s="7">
        <v>44637</v>
      </c>
      <c r="B1173" s="1" t="s">
        <v>62</v>
      </c>
      <c r="C1173" s="1" t="s">
        <v>8</v>
      </c>
      <c r="D1173" s="1" t="s">
        <v>7</v>
      </c>
      <c r="E1173" s="1" t="s">
        <v>9</v>
      </c>
      <c r="F1173" s="1" t="s">
        <v>78</v>
      </c>
      <c r="G1173" s="8">
        <v>927837</v>
      </c>
      <c r="H1173" s="8">
        <v>565980.56999999995</v>
      </c>
      <c r="I1173" s="9">
        <v>0.61</v>
      </c>
      <c r="J1173" s="1" t="s">
        <v>122</v>
      </c>
      <c r="K1173" s="1">
        <v>3</v>
      </c>
      <c r="L1173" s="1">
        <v>2022</v>
      </c>
      <c r="M1173" s="1">
        <v>12</v>
      </c>
      <c r="N1173" s="10">
        <v>1</v>
      </c>
    </row>
    <row r="1174" spans="1:14" x14ac:dyDescent="0.25">
      <c r="A1174" s="7">
        <v>44638</v>
      </c>
      <c r="B1174" s="1" t="s">
        <v>42</v>
      </c>
      <c r="C1174" s="1" t="s">
        <v>8</v>
      </c>
      <c r="D1174" s="1" t="s">
        <v>7</v>
      </c>
      <c r="E1174" s="1" t="s">
        <v>88</v>
      </c>
      <c r="F1174" s="1" t="s">
        <v>84</v>
      </c>
      <c r="G1174" s="8">
        <v>1485188</v>
      </c>
      <c r="H1174" s="8">
        <v>653482.72</v>
      </c>
      <c r="I1174" s="9">
        <v>0.44</v>
      </c>
      <c r="J1174" s="1" t="s">
        <v>122</v>
      </c>
      <c r="K1174" s="1">
        <v>3</v>
      </c>
      <c r="L1174" s="1">
        <v>2022</v>
      </c>
      <c r="M1174" s="1">
        <v>12</v>
      </c>
      <c r="N1174" s="10">
        <v>1</v>
      </c>
    </row>
    <row r="1175" spans="1:14" x14ac:dyDescent="0.25">
      <c r="A1175" s="7">
        <v>44639</v>
      </c>
      <c r="B1175" s="1" t="s">
        <v>10</v>
      </c>
      <c r="C1175" s="1" t="s">
        <v>8</v>
      </c>
      <c r="D1175" s="1" t="s">
        <v>7</v>
      </c>
      <c r="E1175" s="1" t="s">
        <v>87</v>
      </c>
      <c r="F1175" s="1" t="s">
        <v>66</v>
      </c>
      <c r="G1175" s="8">
        <v>1371165</v>
      </c>
      <c r="H1175" s="8">
        <v>630735.9</v>
      </c>
      <c r="I1175" s="9">
        <v>0.46</v>
      </c>
      <c r="J1175" s="1" t="s">
        <v>122</v>
      </c>
      <c r="K1175" s="1">
        <v>3</v>
      </c>
      <c r="L1175" s="1">
        <v>2022</v>
      </c>
      <c r="M1175" s="1">
        <v>12</v>
      </c>
      <c r="N1175" s="10">
        <v>1</v>
      </c>
    </row>
    <row r="1176" spans="1:14" x14ac:dyDescent="0.25">
      <c r="A1176" s="7">
        <v>44640</v>
      </c>
      <c r="B1176" s="1" t="s">
        <v>20</v>
      </c>
      <c r="C1176" s="1" t="s">
        <v>8</v>
      </c>
      <c r="D1176" s="1" t="s">
        <v>7</v>
      </c>
      <c r="E1176" s="1" t="s">
        <v>9</v>
      </c>
      <c r="F1176" s="1" t="s">
        <v>72</v>
      </c>
      <c r="G1176" s="8">
        <v>636695</v>
      </c>
      <c r="H1176" s="8">
        <v>350182.25</v>
      </c>
      <c r="I1176" s="9">
        <v>0.55000000000000004</v>
      </c>
      <c r="J1176" s="1" t="s">
        <v>122</v>
      </c>
      <c r="K1176" s="1">
        <v>3</v>
      </c>
      <c r="L1176" s="1">
        <v>2022</v>
      </c>
      <c r="M1176" s="1">
        <v>12</v>
      </c>
      <c r="N1176" s="10">
        <v>1</v>
      </c>
    </row>
    <row r="1177" spans="1:14" x14ac:dyDescent="0.25">
      <c r="A1177" s="7">
        <v>44641</v>
      </c>
      <c r="B1177" s="1" t="s">
        <v>10</v>
      </c>
      <c r="C1177" s="1" t="s">
        <v>8</v>
      </c>
      <c r="D1177" s="1" t="s">
        <v>7</v>
      </c>
      <c r="E1177" s="1" t="s">
        <v>87</v>
      </c>
      <c r="F1177" s="1" t="s">
        <v>66</v>
      </c>
      <c r="G1177" s="8">
        <v>1491296</v>
      </c>
      <c r="H1177" s="8">
        <v>566692.48</v>
      </c>
      <c r="I1177" s="9">
        <v>0.38</v>
      </c>
      <c r="J1177" s="1" t="s">
        <v>122</v>
      </c>
      <c r="K1177" s="1">
        <v>3</v>
      </c>
      <c r="L1177" s="1">
        <v>2022</v>
      </c>
      <c r="M1177" s="1">
        <v>13</v>
      </c>
      <c r="N1177" s="10">
        <v>1</v>
      </c>
    </row>
    <row r="1178" spans="1:14" x14ac:dyDescent="0.25">
      <c r="A1178" s="7">
        <v>44642</v>
      </c>
      <c r="B1178" s="1" t="s">
        <v>35</v>
      </c>
      <c r="C1178" s="1" t="s">
        <v>14</v>
      </c>
      <c r="D1178" s="1" t="s">
        <v>7</v>
      </c>
      <c r="E1178" s="1" t="s">
        <v>88</v>
      </c>
      <c r="F1178" s="1" t="s">
        <v>71</v>
      </c>
      <c r="G1178" s="8">
        <v>326655</v>
      </c>
      <c r="H1178" s="8">
        <v>130662</v>
      </c>
      <c r="I1178" s="9">
        <v>0.4</v>
      </c>
      <c r="J1178" s="1" t="s">
        <v>122</v>
      </c>
      <c r="K1178" s="1">
        <v>3</v>
      </c>
      <c r="L1178" s="1">
        <v>2022</v>
      </c>
      <c r="M1178" s="1">
        <v>13</v>
      </c>
      <c r="N1178" s="10">
        <v>1</v>
      </c>
    </row>
    <row r="1179" spans="1:14" x14ac:dyDescent="0.25">
      <c r="A1179" s="7">
        <v>44643</v>
      </c>
      <c r="B1179" s="1" t="s">
        <v>51</v>
      </c>
      <c r="C1179" s="1" t="s">
        <v>8</v>
      </c>
      <c r="D1179" s="1" t="s">
        <v>7</v>
      </c>
      <c r="E1179" s="1" t="s">
        <v>87</v>
      </c>
      <c r="F1179" s="1" t="s">
        <v>65</v>
      </c>
      <c r="G1179" s="8">
        <v>1194564</v>
      </c>
      <c r="H1179" s="8">
        <v>764520.95999999996</v>
      </c>
      <c r="I1179" s="9">
        <v>0.64</v>
      </c>
      <c r="J1179" s="1" t="s">
        <v>122</v>
      </c>
      <c r="K1179" s="1">
        <v>3</v>
      </c>
      <c r="L1179" s="1">
        <v>2022</v>
      </c>
      <c r="M1179" s="1">
        <v>13</v>
      </c>
      <c r="N1179" s="10">
        <v>1</v>
      </c>
    </row>
    <row r="1180" spans="1:14" x14ac:dyDescent="0.25">
      <c r="A1180" s="7">
        <v>44644</v>
      </c>
      <c r="B1180" s="1" t="s">
        <v>35</v>
      </c>
      <c r="C1180" s="1" t="s">
        <v>14</v>
      </c>
      <c r="D1180" s="1" t="s">
        <v>17</v>
      </c>
      <c r="E1180" s="1" t="s">
        <v>9</v>
      </c>
      <c r="F1180" s="1" t="s">
        <v>71</v>
      </c>
      <c r="G1180" s="8">
        <v>276569</v>
      </c>
      <c r="H1180" s="8">
        <v>69142.25</v>
      </c>
      <c r="I1180" s="9">
        <v>0.25</v>
      </c>
      <c r="J1180" s="1" t="s">
        <v>122</v>
      </c>
      <c r="K1180" s="1">
        <v>3</v>
      </c>
      <c r="L1180" s="1">
        <v>2022</v>
      </c>
      <c r="M1180" s="1">
        <v>13</v>
      </c>
      <c r="N1180" s="10">
        <v>1</v>
      </c>
    </row>
    <row r="1181" spans="1:14" x14ac:dyDescent="0.25">
      <c r="A1181" s="7">
        <v>44645</v>
      </c>
      <c r="B1181" s="1" t="s">
        <v>53</v>
      </c>
      <c r="C1181" s="1" t="s">
        <v>14</v>
      </c>
      <c r="D1181" s="1" t="s">
        <v>7</v>
      </c>
      <c r="E1181" s="1" t="s">
        <v>88</v>
      </c>
      <c r="F1181" s="1" t="s">
        <v>67</v>
      </c>
      <c r="G1181" s="8">
        <v>424686</v>
      </c>
      <c r="H1181" s="8">
        <v>242071.02</v>
      </c>
      <c r="I1181" s="9">
        <v>0.56999999999999995</v>
      </c>
      <c r="J1181" s="1" t="s">
        <v>122</v>
      </c>
      <c r="K1181" s="1">
        <v>3</v>
      </c>
      <c r="L1181" s="1">
        <v>2022</v>
      </c>
      <c r="M1181" s="1">
        <v>13</v>
      </c>
      <c r="N1181" s="10">
        <v>1</v>
      </c>
    </row>
    <row r="1182" spans="1:14" x14ac:dyDescent="0.25">
      <c r="A1182" s="7">
        <v>44646</v>
      </c>
      <c r="B1182" s="1" t="s">
        <v>52</v>
      </c>
      <c r="C1182" s="1" t="s">
        <v>8</v>
      </c>
      <c r="D1182" s="1" t="s">
        <v>7</v>
      </c>
      <c r="E1182" s="1" t="s">
        <v>87</v>
      </c>
      <c r="F1182" s="1" t="s">
        <v>66</v>
      </c>
      <c r="G1182" s="8">
        <v>965266</v>
      </c>
      <c r="H1182" s="8">
        <v>434369.7</v>
      </c>
      <c r="I1182" s="9">
        <v>0.45</v>
      </c>
      <c r="J1182" s="1" t="s">
        <v>122</v>
      </c>
      <c r="K1182" s="1">
        <v>3</v>
      </c>
      <c r="L1182" s="1">
        <v>2022</v>
      </c>
      <c r="M1182" s="1">
        <v>13</v>
      </c>
      <c r="N1182" s="10">
        <v>1</v>
      </c>
    </row>
    <row r="1183" spans="1:14" x14ac:dyDescent="0.25">
      <c r="A1183" s="7">
        <v>44647</v>
      </c>
      <c r="B1183" s="1" t="s">
        <v>39</v>
      </c>
      <c r="C1183" s="1" t="s">
        <v>8</v>
      </c>
      <c r="D1183" s="1" t="s">
        <v>7</v>
      </c>
      <c r="E1183" s="1" t="s">
        <v>87</v>
      </c>
      <c r="F1183" s="1" t="s">
        <v>81</v>
      </c>
      <c r="G1183" s="8">
        <v>807473</v>
      </c>
      <c r="H1183" s="8">
        <v>427960.69</v>
      </c>
      <c r="I1183" s="9">
        <v>0.53</v>
      </c>
      <c r="J1183" s="1" t="s">
        <v>122</v>
      </c>
      <c r="K1183" s="1">
        <v>3</v>
      </c>
      <c r="L1183" s="1">
        <v>2022</v>
      </c>
      <c r="M1183" s="1">
        <v>13</v>
      </c>
      <c r="N1183" s="10">
        <v>1</v>
      </c>
    </row>
    <row r="1184" spans="1:14" x14ac:dyDescent="0.25">
      <c r="A1184" s="7">
        <v>44648</v>
      </c>
      <c r="B1184" s="1" t="s">
        <v>55</v>
      </c>
      <c r="C1184" s="1" t="s">
        <v>14</v>
      </c>
      <c r="D1184" s="1" t="s">
        <v>7</v>
      </c>
      <c r="E1184" s="1" t="s">
        <v>9</v>
      </c>
      <c r="F1184" s="1" t="s">
        <v>69</v>
      </c>
      <c r="G1184" s="8">
        <v>483422</v>
      </c>
      <c r="H1184" s="8">
        <v>183700.36000000002</v>
      </c>
      <c r="I1184" s="9">
        <v>0.38</v>
      </c>
      <c r="J1184" s="1" t="s">
        <v>122</v>
      </c>
      <c r="K1184" s="1">
        <v>3</v>
      </c>
      <c r="L1184" s="1">
        <v>2022</v>
      </c>
      <c r="M1184" s="1">
        <v>14</v>
      </c>
      <c r="N1184" s="10">
        <v>1</v>
      </c>
    </row>
    <row r="1185" spans="1:14" x14ac:dyDescent="0.25">
      <c r="A1185" s="7">
        <v>44649</v>
      </c>
      <c r="B1185" s="1" t="s">
        <v>55</v>
      </c>
      <c r="C1185" s="1" t="s">
        <v>14</v>
      </c>
      <c r="D1185" s="1" t="s">
        <v>7</v>
      </c>
      <c r="E1185" s="1" t="s">
        <v>87</v>
      </c>
      <c r="F1185" s="1" t="s">
        <v>69</v>
      </c>
      <c r="G1185" s="8">
        <v>379434</v>
      </c>
      <c r="H1185" s="8">
        <v>212483.04</v>
      </c>
      <c r="I1185" s="9">
        <v>0.56000000000000005</v>
      </c>
      <c r="J1185" s="1" t="s">
        <v>122</v>
      </c>
      <c r="K1185" s="1">
        <v>3</v>
      </c>
      <c r="L1185" s="1">
        <v>2022</v>
      </c>
      <c r="M1185" s="1">
        <v>14</v>
      </c>
      <c r="N1185" s="10">
        <v>1</v>
      </c>
    </row>
    <row r="1186" spans="1:14" x14ac:dyDescent="0.25">
      <c r="A1186" s="7">
        <v>44650</v>
      </c>
      <c r="B1186" s="1" t="s">
        <v>51</v>
      </c>
      <c r="C1186" s="1" t="s">
        <v>8</v>
      </c>
      <c r="D1186" s="1" t="s">
        <v>7</v>
      </c>
      <c r="E1186" s="1" t="s">
        <v>87</v>
      </c>
      <c r="F1186" s="1" t="s">
        <v>65</v>
      </c>
      <c r="G1186" s="8">
        <v>752902</v>
      </c>
      <c r="H1186" s="8">
        <v>489386.3</v>
      </c>
      <c r="I1186" s="9">
        <v>0.65</v>
      </c>
      <c r="J1186" s="1" t="s">
        <v>122</v>
      </c>
      <c r="K1186" s="1">
        <v>3</v>
      </c>
      <c r="L1186" s="1">
        <v>2022</v>
      </c>
      <c r="M1186" s="1">
        <v>14</v>
      </c>
      <c r="N1186" s="10">
        <v>1</v>
      </c>
    </row>
    <row r="1187" spans="1:14" x14ac:dyDescent="0.25">
      <c r="A1187" s="7">
        <v>44651</v>
      </c>
      <c r="B1187" s="1" t="s">
        <v>32</v>
      </c>
      <c r="C1187" s="1" t="s">
        <v>8</v>
      </c>
      <c r="D1187" s="1" t="s">
        <v>7</v>
      </c>
      <c r="E1187" s="1" t="s">
        <v>87</v>
      </c>
      <c r="F1187" s="1" t="s">
        <v>71</v>
      </c>
      <c r="G1187" s="8">
        <v>1308725</v>
      </c>
      <c r="H1187" s="8">
        <v>471141</v>
      </c>
      <c r="I1187" s="9">
        <v>0.36</v>
      </c>
      <c r="J1187" s="1" t="s">
        <v>122</v>
      </c>
      <c r="K1187" s="1">
        <v>3</v>
      </c>
      <c r="L1187" s="1">
        <v>2022</v>
      </c>
      <c r="M1187" s="1">
        <v>14</v>
      </c>
      <c r="N1187" s="10">
        <v>1</v>
      </c>
    </row>
    <row r="1188" spans="1:14" x14ac:dyDescent="0.25">
      <c r="A1188" s="7">
        <v>44652</v>
      </c>
      <c r="B1188" s="1" t="s">
        <v>38</v>
      </c>
      <c r="C1188" s="1" t="s">
        <v>18</v>
      </c>
      <c r="D1188" s="1" t="s">
        <v>7</v>
      </c>
      <c r="E1188" s="1" t="s">
        <v>87</v>
      </c>
      <c r="F1188" s="1" t="s">
        <v>80</v>
      </c>
      <c r="G1188" s="8">
        <v>207604</v>
      </c>
      <c r="H1188" s="8">
        <v>105878.04000000001</v>
      </c>
      <c r="I1188" s="9">
        <v>0.51</v>
      </c>
      <c r="J1188" s="1" t="s">
        <v>123</v>
      </c>
      <c r="K1188" s="1">
        <v>4</v>
      </c>
      <c r="L1188" s="1">
        <v>2022</v>
      </c>
      <c r="M1188" s="1">
        <v>14</v>
      </c>
      <c r="N1188" s="10">
        <v>2</v>
      </c>
    </row>
    <row r="1189" spans="1:14" x14ac:dyDescent="0.25">
      <c r="A1189" s="7">
        <v>44653</v>
      </c>
      <c r="B1189" s="1" t="s">
        <v>26</v>
      </c>
      <c r="C1189" s="1" t="s">
        <v>8</v>
      </c>
      <c r="D1189" s="1" t="s">
        <v>7</v>
      </c>
      <c r="E1189" s="1" t="s">
        <v>9</v>
      </c>
      <c r="F1189" s="1" t="s">
        <v>75</v>
      </c>
      <c r="G1189" s="8">
        <v>1397357</v>
      </c>
      <c r="H1189" s="8">
        <v>852387.77</v>
      </c>
      <c r="I1189" s="9">
        <v>0.61</v>
      </c>
      <c r="J1189" s="1" t="s">
        <v>123</v>
      </c>
      <c r="K1189" s="1">
        <v>4</v>
      </c>
      <c r="L1189" s="1">
        <v>2022</v>
      </c>
      <c r="M1189" s="1">
        <v>14</v>
      </c>
      <c r="N1189" s="10">
        <v>2</v>
      </c>
    </row>
    <row r="1190" spans="1:14" x14ac:dyDescent="0.25">
      <c r="A1190" s="7">
        <v>44654</v>
      </c>
      <c r="B1190" s="1" t="s">
        <v>43</v>
      </c>
      <c r="C1190" s="1" t="s">
        <v>8</v>
      </c>
      <c r="D1190" s="1" t="s">
        <v>17</v>
      </c>
      <c r="E1190" s="1" t="s">
        <v>87</v>
      </c>
      <c r="F1190" s="1" t="s">
        <v>79</v>
      </c>
      <c r="G1190" s="8">
        <v>1312834</v>
      </c>
      <c r="H1190" s="8">
        <v>354465.18000000005</v>
      </c>
      <c r="I1190" s="9">
        <v>0.27</v>
      </c>
      <c r="J1190" s="1" t="s">
        <v>123</v>
      </c>
      <c r="K1190" s="1">
        <v>4</v>
      </c>
      <c r="L1190" s="1">
        <v>2022</v>
      </c>
      <c r="M1190" s="1">
        <v>14</v>
      </c>
      <c r="N1190" s="10">
        <v>2</v>
      </c>
    </row>
    <row r="1191" spans="1:14" x14ac:dyDescent="0.25">
      <c r="A1191" s="7">
        <v>44655</v>
      </c>
      <c r="B1191" s="1" t="s">
        <v>36</v>
      </c>
      <c r="C1191" s="1" t="s">
        <v>14</v>
      </c>
      <c r="D1191" s="1" t="s">
        <v>7</v>
      </c>
      <c r="E1191" s="1" t="s">
        <v>87</v>
      </c>
      <c r="F1191" s="1" t="s">
        <v>78</v>
      </c>
      <c r="G1191" s="8">
        <v>476487</v>
      </c>
      <c r="H1191" s="8">
        <v>281127.32999999996</v>
      </c>
      <c r="I1191" s="9">
        <v>0.59</v>
      </c>
      <c r="J1191" s="1" t="s">
        <v>123</v>
      </c>
      <c r="K1191" s="1">
        <v>4</v>
      </c>
      <c r="L1191" s="1">
        <v>2022</v>
      </c>
      <c r="M1191" s="1">
        <v>15</v>
      </c>
      <c r="N1191" s="10">
        <v>2</v>
      </c>
    </row>
    <row r="1192" spans="1:14" x14ac:dyDescent="0.25">
      <c r="A1192" s="7">
        <v>44656</v>
      </c>
      <c r="B1192" s="1" t="s">
        <v>16</v>
      </c>
      <c r="C1192" s="1" t="s">
        <v>18</v>
      </c>
      <c r="D1192" s="1" t="s">
        <v>7</v>
      </c>
      <c r="E1192" s="1" t="s">
        <v>87</v>
      </c>
      <c r="F1192" s="1" t="s">
        <v>75</v>
      </c>
      <c r="G1192" s="8">
        <v>191429</v>
      </c>
      <c r="H1192" s="8">
        <v>86143.05</v>
      </c>
      <c r="I1192" s="9">
        <v>0.45</v>
      </c>
      <c r="J1192" s="1" t="s">
        <v>123</v>
      </c>
      <c r="K1192" s="1">
        <v>4</v>
      </c>
      <c r="L1192" s="1">
        <v>2022</v>
      </c>
      <c r="M1192" s="1">
        <v>15</v>
      </c>
      <c r="N1192" s="10">
        <v>2</v>
      </c>
    </row>
    <row r="1193" spans="1:14" x14ac:dyDescent="0.25">
      <c r="A1193" s="7">
        <v>44657</v>
      </c>
      <c r="B1193" s="1" t="s">
        <v>27</v>
      </c>
      <c r="C1193" s="1" t="s">
        <v>8</v>
      </c>
      <c r="D1193" s="1" t="s">
        <v>11</v>
      </c>
      <c r="E1193" s="1" t="s">
        <v>88</v>
      </c>
      <c r="F1193" s="1" t="s">
        <v>76</v>
      </c>
      <c r="G1193" s="8">
        <v>1534692</v>
      </c>
      <c r="H1193" s="8">
        <v>460407.6</v>
      </c>
      <c r="I1193" s="9">
        <v>0.3</v>
      </c>
      <c r="J1193" s="1" t="s">
        <v>123</v>
      </c>
      <c r="K1193" s="1">
        <v>4</v>
      </c>
      <c r="L1193" s="1">
        <v>2022</v>
      </c>
      <c r="M1193" s="1">
        <v>15</v>
      </c>
      <c r="N1193" s="10">
        <v>2</v>
      </c>
    </row>
    <row r="1194" spans="1:14" x14ac:dyDescent="0.25">
      <c r="A1194" s="7">
        <v>44658</v>
      </c>
      <c r="B1194" s="1" t="s">
        <v>19</v>
      </c>
      <c r="C1194" s="1" t="s">
        <v>8</v>
      </c>
      <c r="D1194" s="1" t="s">
        <v>17</v>
      </c>
      <c r="E1194" s="1" t="s">
        <v>87</v>
      </c>
      <c r="F1194" s="1" t="s">
        <v>76</v>
      </c>
      <c r="G1194" s="8">
        <v>1090557</v>
      </c>
      <c r="H1194" s="8">
        <v>327167.09999999998</v>
      </c>
      <c r="I1194" s="9">
        <v>0.3</v>
      </c>
      <c r="J1194" s="1" t="s">
        <v>123</v>
      </c>
      <c r="K1194" s="1">
        <v>4</v>
      </c>
      <c r="L1194" s="1">
        <v>2022</v>
      </c>
      <c r="M1194" s="1">
        <v>15</v>
      </c>
      <c r="N1194" s="10">
        <v>2</v>
      </c>
    </row>
    <row r="1195" spans="1:14" x14ac:dyDescent="0.25">
      <c r="A1195" s="7">
        <v>44659</v>
      </c>
      <c r="B1195" s="1" t="s">
        <v>41</v>
      </c>
      <c r="C1195" s="1" t="s">
        <v>14</v>
      </c>
      <c r="D1195" s="1" t="s">
        <v>7</v>
      </c>
      <c r="E1195" s="1" t="s">
        <v>87</v>
      </c>
      <c r="F1195" s="1" t="s">
        <v>83</v>
      </c>
      <c r="G1195" s="8">
        <v>404617</v>
      </c>
      <c r="H1195" s="8">
        <v>258954.88</v>
      </c>
      <c r="I1195" s="9">
        <v>0.64</v>
      </c>
      <c r="J1195" s="1" t="s">
        <v>123</v>
      </c>
      <c r="K1195" s="1">
        <v>4</v>
      </c>
      <c r="L1195" s="1">
        <v>2022</v>
      </c>
      <c r="M1195" s="1">
        <v>15</v>
      </c>
      <c r="N1195" s="10">
        <v>2</v>
      </c>
    </row>
    <row r="1196" spans="1:14" x14ac:dyDescent="0.25">
      <c r="A1196" s="7">
        <v>44660</v>
      </c>
      <c r="B1196" s="1" t="s">
        <v>59</v>
      </c>
      <c r="C1196" s="1" t="s">
        <v>18</v>
      </c>
      <c r="D1196" s="1" t="s">
        <v>11</v>
      </c>
      <c r="E1196" s="1" t="s">
        <v>87</v>
      </c>
      <c r="F1196" s="1" t="s">
        <v>75</v>
      </c>
      <c r="G1196" s="8">
        <v>72088</v>
      </c>
      <c r="H1196" s="8">
        <v>11534.08</v>
      </c>
      <c r="I1196" s="9">
        <v>0.16</v>
      </c>
      <c r="J1196" s="1" t="s">
        <v>123</v>
      </c>
      <c r="K1196" s="1">
        <v>4</v>
      </c>
      <c r="L1196" s="1">
        <v>2022</v>
      </c>
      <c r="M1196" s="1">
        <v>15</v>
      </c>
      <c r="N1196" s="10">
        <v>2</v>
      </c>
    </row>
    <row r="1197" spans="1:14" x14ac:dyDescent="0.25">
      <c r="A1197" s="7">
        <v>44661</v>
      </c>
      <c r="B1197" s="1" t="s">
        <v>32</v>
      </c>
      <c r="C1197" s="1" t="s">
        <v>8</v>
      </c>
      <c r="D1197" s="1" t="s">
        <v>7</v>
      </c>
      <c r="E1197" s="1" t="s">
        <v>87</v>
      </c>
      <c r="F1197" s="1" t="s">
        <v>71</v>
      </c>
      <c r="G1197" s="8">
        <v>753435</v>
      </c>
      <c r="H1197" s="8">
        <v>346580.10000000003</v>
      </c>
      <c r="I1197" s="9">
        <v>0.46</v>
      </c>
      <c r="J1197" s="1" t="s">
        <v>123</v>
      </c>
      <c r="K1197" s="1">
        <v>4</v>
      </c>
      <c r="L1197" s="1">
        <v>2022</v>
      </c>
      <c r="M1197" s="1">
        <v>15</v>
      </c>
      <c r="N1197" s="10">
        <v>2</v>
      </c>
    </row>
    <row r="1198" spans="1:14" x14ac:dyDescent="0.25">
      <c r="A1198" s="7">
        <v>44662</v>
      </c>
      <c r="B1198" s="1" t="s">
        <v>27</v>
      </c>
      <c r="C1198" s="1" t="s">
        <v>8</v>
      </c>
      <c r="D1198" s="1" t="s">
        <v>7</v>
      </c>
      <c r="E1198" s="1" t="s">
        <v>9</v>
      </c>
      <c r="F1198" s="1" t="s">
        <v>76</v>
      </c>
      <c r="G1198" s="8">
        <v>870652</v>
      </c>
      <c r="H1198" s="8">
        <v>461445.56</v>
      </c>
      <c r="I1198" s="9">
        <v>0.53</v>
      </c>
      <c r="J1198" s="1" t="s">
        <v>123</v>
      </c>
      <c r="K1198" s="1">
        <v>4</v>
      </c>
      <c r="L1198" s="1">
        <v>2022</v>
      </c>
      <c r="M1198" s="1">
        <v>16</v>
      </c>
      <c r="N1198" s="10">
        <v>2</v>
      </c>
    </row>
    <row r="1199" spans="1:14" x14ac:dyDescent="0.25">
      <c r="A1199" s="7">
        <v>44663</v>
      </c>
      <c r="B1199" s="1" t="s">
        <v>10</v>
      </c>
      <c r="C1199" s="1" t="s">
        <v>8</v>
      </c>
      <c r="D1199" s="1" t="s">
        <v>17</v>
      </c>
      <c r="E1199" s="1" t="s">
        <v>9</v>
      </c>
      <c r="F1199" s="1" t="s">
        <v>66</v>
      </c>
      <c r="G1199" s="8">
        <v>911781</v>
      </c>
      <c r="H1199" s="8">
        <v>227945.25</v>
      </c>
      <c r="I1199" s="9">
        <v>0.25</v>
      </c>
      <c r="J1199" s="1" t="s">
        <v>123</v>
      </c>
      <c r="K1199" s="1">
        <v>4</v>
      </c>
      <c r="L1199" s="1">
        <v>2022</v>
      </c>
      <c r="M1199" s="1">
        <v>16</v>
      </c>
      <c r="N1199" s="10">
        <v>2</v>
      </c>
    </row>
    <row r="1200" spans="1:14" x14ac:dyDescent="0.25">
      <c r="A1200" s="7">
        <v>44664</v>
      </c>
      <c r="B1200" s="1" t="s">
        <v>45</v>
      </c>
      <c r="C1200" s="1" t="s">
        <v>18</v>
      </c>
      <c r="D1200" s="1" t="s">
        <v>7</v>
      </c>
      <c r="E1200" s="1" t="s">
        <v>9</v>
      </c>
      <c r="F1200" s="1" t="s">
        <v>79</v>
      </c>
      <c r="G1200" s="8">
        <v>147493</v>
      </c>
      <c r="H1200" s="8">
        <v>95870.45</v>
      </c>
      <c r="I1200" s="9">
        <v>0.65</v>
      </c>
      <c r="J1200" s="1" t="s">
        <v>123</v>
      </c>
      <c r="K1200" s="1">
        <v>4</v>
      </c>
      <c r="L1200" s="1">
        <v>2022</v>
      </c>
      <c r="M1200" s="1">
        <v>16</v>
      </c>
      <c r="N1200" s="10">
        <v>2</v>
      </c>
    </row>
    <row r="1201" spans="1:14" x14ac:dyDescent="0.25">
      <c r="A1201" s="7">
        <v>44665</v>
      </c>
      <c r="B1201" s="1" t="s">
        <v>44</v>
      </c>
      <c r="C1201" s="1" t="s">
        <v>8</v>
      </c>
      <c r="D1201" s="1" t="s">
        <v>7</v>
      </c>
      <c r="E1201" s="1" t="s">
        <v>87</v>
      </c>
      <c r="F1201" s="1" t="s">
        <v>78</v>
      </c>
      <c r="G1201" s="8">
        <v>1356111</v>
      </c>
      <c r="H1201" s="8">
        <v>813666.6</v>
      </c>
      <c r="I1201" s="9">
        <v>0.6</v>
      </c>
      <c r="J1201" s="1" t="s">
        <v>123</v>
      </c>
      <c r="K1201" s="1">
        <v>4</v>
      </c>
      <c r="L1201" s="1">
        <v>2022</v>
      </c>
      <c r="M1201" s="1">
        <v>16</v>
      </c>
      <c r="N1201" s="10">
        <v>2</v>
      </c>
    </row>
    <row r="1202" spans="1:14" x14ac:dyDescent="0.25">
      <c r="A1202" s="7">
        <v>44666</v>
      </c>
      <c r="B1202" s="1" t="s">
        <v>27</v>
      </c>
      <c r="C1202" s="1" t="s">
        <v>8</v>
      </c>
      <c r="D1202" s="1" t="s">
        <v>11</v>
      </c>
      <c r="E1202" s="1" t="s">
        <v>9</v>
      </c>
      <c r="F1202" s="1" t="s">
        <v>76</v>
      </c>
      <c r="G1202" s="8">
        <v>1456596</v>
      </c>
      <c r="H1202" s="8">
        <v>393280.92000000004</v>
      </c>
      <c r="I1202" s="9">
        <v>0.27</v>
      </c>
      <c r="J1202" s="1" t="s">
        <v>123</v>
      </c>
      <c r="K1202" s="1">
        <v>4</v>
      </c>
      <c r="L1202" s="1">
        <v>2022</v>
      </c>
      <c r="M1202" s="1">
        <v>16</v>
      </c>
      <c r="N1202" s="10">
        <v>2</v>
      </c>
    </row>
    <row r="1203" spans="1:14" x14ac:dyDescent="0.25">
      <c r="A1203" s="7">
        <v>44667</v>
      </c>
      <c r="B1203" s="1" t="s">
        <v>35</v>
      </c>
      <c r="C1203" s="1" t="s">
        <v>14</v>
      </c>
      <c r="D1203" s="1" t="s">
        <v>17</v>
      </c>
      <c r="E1203" s="1" t="s">
        <v>9</v>
      </c>
      <c r="F1203" s="1" t="s">
        <v>71</v>
      </c>
      <c r="G1203" s="8">
        <v>477140</v>
      </c>
      <c r="H1203" s="8">
        <v>166999</v>
      </c>
      <c r="I1203" s="9">
        <v>0.35</v>
      </c>
      <c r="J1203" s="1" t="s">
        <v>123</v>
      </c>
      <c r="K1203" s="1">
        <v>4</v>
      </c>
      <c r="L1203" s="1">
        <v>2022</v>
      </c>
      <c r="M1203" s="1">
        <v>16</v>
      </c>
      <c r="N1203" s="10">
        <v>2</v>
      </c>
    </row>
    <row r="1204" spans="1:14" x14ac:dyDescent="0.25">
      <c r="A1204" s="7">
        <v>44668</v>
      </c>
      <c r="B1204" s="1" t="s">
        <v>15</v>
      </c>
      <c r="C1204" s="1" t="s">
        <v>14</v>
      </c>
      <c r="D1204" s="1" t="s">
        <v>7</v>
      </c>
      <c r="E1204" s="1" t="s">
        <v>87</v>
      </c>
      <c r="F1204" s="1" t="s">
        <v>74</v>
      </c>
      <c r="G1204" s="8">
        <v>388603</v>
      </c>
      <c r="H1204" s="8">
        <v>170985.32</v>
      </c>
      <c r="I1204" s="9">
        <v>0.44</v>
      </c>
      <c r="J1204" s="1" t="s">
        <v>123</v>
      </c>
      <c r="K1204" s="1">
        <v>4</v>
      </c>
      <c r="L1204" s="1">
        <v>2022</v>
      </c>
      <c r="M1204" s="1">
        <v>16</v>
      </c>
      <c r="N1204" s="10">
        <v>2</v>
      </c>
    </row>
    <row r="1205" spans="1:14" x14ac:dyDescent="0.25">
      <c r="A1205" s="7">
        <v>44669</v>
      </c>
      <c r="B1205" s="1" t="s">
        <v>38</v>
      </c>
      <c r="C1205" s="1" t="s">
        <v>18</v>
      </c>
      <c r="D1205" s="1" t="s">
        <v>7</v>
      </c>
      <c r="E1205" s="1" t="s">
        <v>87</v>
      </c>
      <c r="F1205" s="1" t="s">
        <v>80</v>
      </c>
      <c r="G1205" s="8">
        <v>174110</v>
      </c>
      <c r="H1205" s="8">
        <v>80090.600000000006</v>
      </c>
      <c r="I1205" s="9">
        <v>0.46</v>
      </c>
      <c r="J1205" s="1" t="s">
        <v>123</v>
      </c>
      <c r="K1205" s="1">
        <v>4</v>
      </c>
      <c r="L1205" s="1">
        <v>2022</v>
      </c>
      <c r="M1205" s="1">
        <v>17</v>
      </c>
      <c r="N1205" s="10">
        <v>2</v>
      </c>
    </row>
    <row r="1206" spans="1:14" x14ac:dyDescent="0.25">
      <c r="A1206" s="7">
        <v>44670</v>
      </c>
      <c r="B1206" s="1" t="s">
        <v>54</v>
      </c>
      <c r="C1206" s="1" t="s">
        <v>18</v>
      </c>
      <c r="D1206" s="1" t="s">
        <v>7</v>
      </c>
      <c r="E1206" s="1" t="s">
        <v>87</v>
      </c>
      <c r="F1206" s="1" t="s">
        <v>68</v>
      </c>
      <c r="G1206" s="8">
        <v>129386</v>
      </c>
      <c r="H1206" s="8">
        <v>77631.599999999991</v>
      </c>
      <c r="I1206" s="9">
        <v>0.6</v>
      </c>
      <c r="J1206" s="1" t="s">
        <v>123</v>
      </c>
      <c r="K1206" s="1">
        <v>4</v>
      </c>
      <c r="L1206" s="1">
        <v>2022</v>
      </c>
      <c r="M1206" s="1">
        <v>17</v>
      </c>
      <c r="N1206" s="10">
        <v>2</v>
      </c>
    </row>
    <row r="1207" spans="1:14" x14ac:dyDescent="0.25">
      <c r="A1207" s="7">
        <v>44671</v>
      </c>
      <c r="B1207" s="1" t="s">
        <v>10</v>
      </c>
      <c r="C1207" s="1" t="s">
        <v>8</v>
      </c>
      <c r="D1207" s="1" t="s">
        <v>17</v>
      </c>
      <c r="E1207" s="1" t="s">
        <v>87</v>
      </c>
      <c r="F1207" s="1" t="s">
        <v>66</v>
      </c>
      <c r="G1207" s="8">
        <v>1262383</v>
      </c>
      <c r="H1207" s="8">
        <v>378714.89999999997</v>
      </c>
      <c r="I1207" s="9">
        <v>0.3</v>
      </c>
      <c r="J1207" s="1" t="s">
        <v>123</v>
      </c>
      <c r="K1207" s="1">
        <v>4</v>
      </c>
      <c r="L1207" s="1">
        <v>2022</v>
      </c>
      <c r="M1207" s="1">
        <v>17</v>
      </c>
      <c r="N1207" s="10">
        <v>2</v>
      </c>
    </row>
    <row r="1208" spans="1:14" x14ac:dyDescent="0.25">
      <c r="A1208" s="7">
        <v>44672</v>
      </c>
      <c r="B1208" s="1" t="s">
        <v>42</v>
      </c>
      <c r="C1208" s="1" t="s">
        <v>8</v>
      </c>
      <c r="D1208" s="1" t="s">
        <v>7</v>
      </c>
      <c r="E1208" s="1" t="s">
        <v>9</v>
      </c>
      <c r="F1208" s="1" t="s">
        <v>84</v>
      </c>
      <c r="G1208" s="8">
        <v>872001</v>
      </c>
      <c r="H1208" s="8">
        <v>470880.54000000004</v>
      </c>
      <c r="I1208" s="9">
        <v>0.54</v>
      </c>
      <c r="J1208" s="1" t="s">
        <v>123</v>
      </c>
      <c r="K1208" s="1">
        <v>4</v>
      </c>
      <c r="L1208" s="1">
        <v>2022</v>
      </c>
      <c r="M1208" s="1">
        <v>17</v>
      </c>
      <c r="N1208" s="10">
        <v>2</v>
      </c>
    </row>
    <row r="1209" spans="1:14" x14ac:dyDescent="0.25">
      <c r="A1209" s="7">
        <v>44673</v>
      </c>
      <c r="B1209" s="1" t="s">
        <v>49</v>
      </c>
      <c r="C1209" s="1" t="s">
        <v>8</v>
      </c>
      <c r="D1209" s="1" t="s">
        <v>17</v>
      </c>
      <c r="E1209" s="1" t="s">
        <v>9</v>
      </c>
      <c r="F1209" s="1" t="s">
        <v>66</v>
      </c>
      <c r="G1209" s="8">
        <v>1086616</v>
      </c>
      <c r="H1209" s="8">
        <v>412914.08</v>
      </c>
      <c r="I1209" s="9">
        <v>0.38</v>
      </c>
      <c r="J1209" s="1" t="s">
        <v>123</v>
      </c>
      <c r="K1209" s="1">
        <v>4</v>
      </c>
      <c r="L1209" s="1">
        <v>2022</v>
      </c>
      <c r="M1209" s="1">
        <v>17</v>
      </c>
      <c r="N1209" s="10">
        <v>2</v>
      </c>
    </row>
    <row r="1210" spans="1:14" x14ac:dyDescent="0.25">
      <c r="A1210" s="7">
        <v>44674</v>
      </c>
      <c r="B1210" s="1" t="s">
        <v>31</v>
      </c>
      <c r="C1210" s="1" t="s">
        <v>18</v>
      </c>
      <c r="D1210" s="1" t="s">
        <v>7</v>
      </c>
      <c r="E1210" s="1" t="s">
        <v>87</v>
      </c>
      <c r="F1210" s="1" t="s">
        <v>72</v>
      </c>
      <c r="G1210" s="8">
        <v>103266</v>
      </c>
      <c r="H1210" s="8">
        <v>53698.32</v>
      </c>
      <c r="I1210" s="9">
        <v>0.52</v>
      </c>
      <c r="J1210" s="1" t="s">
        <v>123</v>
      </c>
      <c r="K1210" s="1">
        <v>4</v>
      </c>
      <c r="L1210" s="1">
        <v>2022</v>
      </c>
      <c r="M1210" s="1">
        <v>17</v>
      </c>
      <c r="N1210" s="10">
        <v>2</v>
      </c>
    </row>
    <row r="1211" spans="1:14" x14ac:dyDescent="0.25">
      <c r="A1211" s="7">
        <v>44675</v>
      </c>
      <c r="B1211" s="1" t="s">
        <v>15</v>
      </c>
      <c r="C1211" s="1" t="s">
        <v>14</v>
      </c>
      <c r="D1211" s="1" t="s">
        <v>17</v>
      </c>
      <c r="E1211" s="1" t="s">
        <v>87</v>
      </c>
      <c r="F1211" s="1" t="s">
        <v>74</v>
      </c>
      <c r="G1211" s="8">
        <v>402134</v>
      </c>
      <c r="H1211" s="8">
        <v>104554.84</v>
      </c>
      <c r="I1211" s="9">
        <v>0.26</v>
      </c>
      <c r="J1211" s="1" t="s">
        <v>123</v>
      </c>
      <c r="K1211" s="1">
        <v>4</v>
      </c>
      <c r="L1211" s="1">
        <v>2022</v>
      </c>
      <c r="M1211" s="1">
        <v>17</v>
      </c>
      <c r="N1211" s="10">
        <v>2</v>
      </c>
    </row>
    <row r="1212" spans="1:14" x14ac:dyDescent="0.25">
      <c r="A1212" s="7">
        <v>44676</v>
      </c>
      <c r="B1212" s="1" t="s">
        <v>56</v>
      </c>
      <c r="C1212" s="1" t="s">
        <v>18</v>
      </c>
      <c r="D1212" s="1" t="s">
        <v>17</v>
      </c>
      <c r="E1212" s="1" t="s">
        <v>9</v>
      </c>
      <c r="F1212" s="1" t="s">
        <v>70</v>
      </c>
      <c r="G1212" s="8">
        <v>155241</v>
      </c>
      <c r="H1212" s="8">
        <v>35705.43</v>
      </c>
      <c r="I1212" s="9">
        <v>0.23</v>
      </c>
      <c r="J1212" s="1" t="s">
        <v>123</v>
      </c>
      <c r="K1212" s="1">
        <v>4</v>
      </c>
      <c r="L1212" s="1">
        <v>2022</v>
      </c>
      <c r="M1212" s="1">
        <v>18</v>
      </c>
      <c r="N1212" s="10">
        <v>2</v>
      </c>
    </row>
    <row r="1213" spans="1:14" x14ac:dyDescent="0.25">
      <c r="A1213" s="7">
        <v>44677</v>
      </c>
      <c r="B1213" s="1" t="s">
        <v>55</v>
      </c>
      <c r="C1213" s="1" t="s">
        <v>14</v>
      </c>
      <c r="D1213" s="1" t="s">
        <v>7</v>
      </c>
      <c r="E1213" s="1" t="s">
        <v>87</v>
      </c>
      <c r="F1213" s="1" t="s">
        <v>69</v>
      </c>
      <c r="G1213" s="8">
        <v>257356</v>
      </c>
      <c r="H1213" s="8">
        <v>118383.76000000001</v>
      </c>
      <c r="I1213" s="9">
        <v>0.46</v>
      </c>
      <c r="J1213" s="1" t="s">
        <v>123</v>
      </c>
      <c r="K1213" s="1">
        <v>4</v>
      </c>
      <c r="L1213" s="1">
        <v>2022</v>
      </c>
      <c r="M1213" s="1">
        <v>18</v>
      </c>
      <c r="N1213" s="10">
        <v>2</v>
      </c>
    </row>
    <row r="1214" spans="1:14" x14ac:dyDescent="0.25">
      <c r="A1214" s="7">
        <v>44678</v>
      </c>
      <c r="B1214" s="1" t="s">
        <v>60</v>
      </c>
      <c r="C1214" s="1" t="s">
        <v>14</v>
      </c>
      <c r="D1214" s="1" t="s">
        <v>17</v>
      </c>
      <c r="E1214" s="1" t="s">
        <v>87</v>
      </c>
      <c r="F1214" s="1" t="s">
        <v>76</v>
      </c>
      <c r="G1214" s="8">
        <v>360515</v>
      </c>
      <c r="H1214" s="8">
        <v>82918.45</v>
      </c>
      <c r="I1214" s="9">
        <v>0.23</v>
      </c>
      <c r="J1214" s="1" t="s">
        <v>123</v>
      </c>
      <c r="K1214" s="1">
        <v>4</v>
      </c>
      <c r="L1214" s="1">
        <v>2022</v>
      </c>
      <c r="M1214" s="1">
        <v>18</v>
      </c>
      <c r="N1214" s="10">
        <v>2</v>
      </c>
    </row>
    <row r="1215" spans="1:14" x14ac:dyDescent="0.25">
      <c r="A1215" s="7">
        <v>44679</v>
      </c>
      <c r="B1215" s="1" t="s">
        <v>44</v>
      </c>
      <c r="C1215" s="1" t="s">
        <v>8</v>
      </c>
      <c r="D1215" s="1" t="s">
        <v>11</v>
      </c>
      <c r="E1215" s="1" t="s">
        <v>9</v>
      </c>
      <c r="F1215" s="1" t="s">
        <v>78</v>
      </c>
      <c r="G1215" s="8">
        <v>1523809</v>
      </c>
      <c r="H1215" s="8">
        <v>396190.34</v>
      </c>
      <c r="I1215" s="9">
        <v>0.26</v>
      </c>
      <c r="J1215" s="1" t="s">
        <v>123</v>
      </c>
      <c r="K1215" s="1">
        <v>4</v>
      </c>
      <c r="L1215" s="1">
        <v>2022</v>
      </c>
      <c r="M1215" s="1">
        <v>18</v>
      </c>
      <c r="N1215" s="10">
        <v>2</v>
      </c>
    </row>
    <row r="1216" spans="1:14" x14ac:dyDescent="0.25">
      <c r="A1216" s="7">
        <v>44680</v>
      </c>
      <c r="B1216" s="1" t="s">
        <v>44</v>
      </c>
      <c r="C1216" s="1" t="s">
        <v>8</v>
      </c>
      <c r="D1216" s="1" t="s">
        <v>17</v>
      </c>
      <c r="E1216" s="1" t="s">
        <v>87</v>
      </c>
      <c r="F1216" s="1" t="s">
        <v>78</v>
      </c>
      <c r="G1216" s="8">
        <v>908383</v>
      </c>
      <c r="H1216" s="8">
        <v>199844.26</v>
      </c>
      <c r="I1216" s="9">
        <v>0.22</v>
      </c>
      <c r="J1216" s="1" t="s">
        <v>123</v>
      </c>
      <c r="K1216" s="1">
        <v>4</v>
      </c>
      <c r="L1216" s="1">
        <v>2022</v>
      </c>
      <c r="M1216" s="1">
        <v>18</v>
      </c>
      <c r="N1216" s="10">
        <v>2</v>
      </c>
    </row>
    <row r="1217" spans="1:14" x14ac:dyDescent="0.25">
      <c r="A1217" s="7">
        <v>44681</v>
      </c>
      <c r="B1217" s="1" t="s">
        <v>51</v>
      </c>
      <c r="C1217" s="1" t="s">
        <v>8</v>
      </c>
      <c r="D1217" s="1" t="s">
        <v>7</v>
      </c>
      <c r="E1217" s="1" t="s">
        <v>87</v>
      </c>
      <c r="F1217" s="1" t="s">
        <v>65</v>
      </c>
      <c r="G1217" s="8">
        <v>636959</v>
      </c>
      <c r="H1217" s="8">
        <v>254783.6</v>
      </c>
      <c r="I1217" s="9">
        <v>0.4</v>
      </c>
      <c r="J1217" s="1" t="s">
        <v>123</v>
      </c>
      <c r="K1217" s="1">
        <v>4</v>
      </c>
      <c r="L1217" s="1">
        <v>2022</v>
      </c>
      <c r="M1217" s="1">
        <v>18</v>
      </c>
      <c r="N1217" s="10">
        <v>2</v>
      </c>
    </row>
    <row r="1218" spans="1:14" x14ac:dyDescent="0.25">
      <c r="A1218" s="7">
        <v>44682</v>
      </c>
      <c r="B1218" s="1" t="s">
        <v>25</v>
      </c>
      <c r="C1218" s="1" t="s">
        <v>8</v>
      </c>
      <c r="D1218" s="1" t="s">
        <v>17</v>
      </c>
      <c r="E1218" s="1" t="s">
        <v>87</v>
      </c>
      <c r="F1218" s="1" t="s">
        <v>74</v>
      </c>
      <c r="G1218" s="8">
        <v>1071317</v>
      </c>
      <c r="H1218" s="8">
        <v>299968.76</v>
      </c>
      <c r="I1218" s="9">
        <v>0.28000000000000003</v>
      </c>
      <c r="J1218" s="1" t="s">
        <v>124</v>
      </c>
      <c r="K1218" s="1">
        <v>5</v>
      </c>
      <c r="L1218" s="1">
        <v>2022</v>
      </c>
      <c r="M1218" s="1">
        <v>18</v>
      </c>
      <c r="N1218" s="10">
        <v>2</v>
      </c>
    </row>
    <row r="1219" spans="1:14" x14ac:dyDescent="0.25">
      <c r="A1219" s="7">
        <v>44683</v>
      </c>
      <c r="B1219" s="1" t="s">
        <v>21</v>
      </c>
      <c r="C1219" s="1" t="s">
        <v>14</v>
      </c>
      <c r="D1219" s="1" t="s">
        <v>17</v>
      </c>
      <c r="E1219" s="1" t="s">
        <v>9</v>
      </c>
      <c r="F1219" s="1" t="s">
        <v>73</v>
      </c>
      <c r="G1219" s="8">
        <v>316481</v>
      </c>
      <c r="H1219" s="8">
        <v>107603.54000000001</v>
      </c>
      <c r="I1219" s="9">
        <v>0.34</v>
      </c>
      <c r="J1219" s="1" t="s">
        <v>124</v>
      </c>
      <c r="K1219" s="1">
        <v>5</v>
      </c>
      <c r="L1219" s="1">
        <v>2022</v>
      </c>
      <c r="M1219" s="1">
        <v>19</v>
      </c>
      <c r="N1219" s="10">
        <v>2</v>
      </c>
    </row>
    <row r="1220" spans="1:14" x14ac:dyDescent="0.25">
      <c r="A1220" s="7">
        <v>44684</v>
      </c>
      <c r="B1220" s="1" t="s">
        <v>28</v>
      </c>
      <c r="C1220" s="1" t="s">
        <v>8</v>
      </c>
      <c r="D1220" s="1" t="s">
        <v>17</v>
      </c>
      <c r="E1220" s="1" t="s">
        <v>87</v>
      </c>
      <c r="F1220" s="1" t="s">
        <v>66</v>
      </c>
      <c r="G1220" s="8">
        <v>1140524</v>
      </c>
      <c r="H1220" s="8">
        <v>353562.44</v>
      </c>
      <c r="I1220" s="9">
        <v>0.31</v>
      </c>
      <c r="J1220" s="1" t="s">
        <v>124</v>
      </c>
      <c r="K1220" s="1">
        <v>5</v>
      </c>
      <c r="L1220" s="1">
        <v>2022</v>
      </c>
      <c r="M1220" s="1">
        <v>19</v>
      </c>
      <c r="N1220" s="10">
        <v>2</v>
      </c>
    </row>
    <row r="1221" spans="1:14" x14ac:dyDescent="0.25">
      <c r="A1221" s="7">
        <v>44685</v>
      </c>
      <c r="B1221" s="1" t="s">
        <v>12</v>
      </c>
      <c r="C1221" s="1" t="s">
        <v>8</v>
      </c>
      <c r="D1221" s="1" t="s">
        <v>7</v>
      </c>
      <c r="E1221" s="1" t="s">
        <v>87</v>
      </c>
      <c r="F1221" s="1" t="s">
        <v>77</v>
      </c>
      <c r="G1221" s="8">
        <v>1708914</v>
      </c>
      <c r="H1221" s="8">
        <v>1042437.5399999999</v>
      </c>
      <c r="I1221" s="9">
        <v>0.61</v>
      </c>
      <c r="J1221" s="1" t="s">
        <v>124</v>
      </c>
      <c r="K1221" s="1">
        <v>5</v>
      </c>
      <c r="L1221" s="1">
        <v>2022</v>
      </c>
      <c r="M1221" s="1">
        <v>19</v>
      </c>
      <c r="N1221" s="10">
        <v>2</v>
      </c>
    </row>
    <row r="1222" spans="1:14" x14ac:dyDescent="0.25">
      <c r="A1222" s="7">
        <v>44686</v>
      </c>
      <c r="B1222" s="1" t="s">
        <v>25</v>
      </c>
      <c r="C1222" s="1" t="s">
        <v>8</v>
      </c>
      <c r="D1222" s="1" t="s">
        <v>11</v>
      </c>
      <c r="E1222" s="1" t="s">
        <v>9</v>
      </c>
      <c r="F1222" s="1" t="s">
        <v>74</v>
      </c>
      <c r="G1222" s="8">
        <v>1498138</v>
      </c>
      <c r="H1222" s="8">
        <v>464422.77999999997</v>
      </c>
      <c r="I1222" s="9">
        <v>0.31</v>
      </c>
      <c r="J1222" s="1" t="s">
        <v>124</v>
      </c>
      <c r="K1222" s="1">
        <v>5</v>
      </c>
      <c r="L1222" s="1">
        <v>2022</v>
      </c>
      <c r="M1222" s="1">
        <v>19</v>
      </c>
      <c r="N1222" s="10">
        <v>2</v>
      </c>
    </row>
    <row r="1223" spans="1:14" x14ac:dyDescent="0.25">
      <c r="A1223" s="7">
        <v>44687</v>
      </c>
      <c r="B1223" s="1" t="s">
        <v>44</v>
      </c>
      <c r="C1223" s="1" t="s">
        <v>8</v>
      </c>
      <c r="D1223" s="1" t="s">
        <v>17</v>
      </c>
      <c r="E1223" s="1" t="s">
        <v>87</v>
      </c>
      <c r="F1223" s="1" t="s">
        <v>78</v>
      </c>
      <c r="G1223" s="8">
        <v>768295</v>
      </c>
      <c r="H1223" s="8">
        <v>169024.9</v>
      </c>
      <c r="I1223" s="9">
        <v>0.22</v>
      </c>
      <c r="J1223" s="1" t="s">
        <v>124</v>
      </c>
      <c r="K1223" s="1">
        <v>5</v>
      </c>
      <c r="L1223" s="1">
        <v>2022</v>
      </c>
      <c r="M1223" s="1">
        <v>19</v>
      </c>
      <c r="N1223" s="10">
        <v>2</v>
      </c>
    </row>
    <row r="1224" spans="1:14" x14ac:dyDescent="0.25">
      <c r="A1224" s="7">
        <v>44688</v>
      </c>
      <c r="B1224" s="1" t="s">
        <v>49</v>
      </c>
      <c r="C1224" s="1" t="s">
        <v>8</v>
      </c>
      <c r="D1224" s="1" t="s">
        <v>7</v>
      </c>
      <c r="E1224" s="1" t="s">
        <v>87</v>
      </c>
      <c r="F1224" s="1" t="s">
        <v>66</v>
      </c>
      <c r="G1224" s="8">
        <v>1550248</v>
      </c>
      <c r="H1224" s="8">
        <v>759621.52</v>
      </c>
      <c r="I1224" s="9">
        <v>0.49</v>
      </c>
      <c r="J1224" s="1" t="s">
        <v>124</v>
      </c>
      <c r="K1224" s="1">
        <v>5</v>
      </c>
      <c r="L1224" s="1">
        <v>2022</v>
      </c>
      <c r="M1224" s="1">
        <v>19</v>
      </c>
      <c r="N1224" s="10">
        <v>2</v>
      </c>
    </row>
    <row r="1225" spans="1:14" x14ac:dyDescent="0.25">
      <c r="A1225" s="7">
        <v>44689</v>
      </c>
      <c r="B1225" s="1" t="s">
        <v>55</v>
      </c>
      <c r="C1225" s="1" t="s">
        <v>14</v>
      </c>
      <c r="D1225" s="1" t="s">
        <v>11</v>
      </c>
      <c r="E1225" s="1" t="s">
        <v>87</v>
      </c>
      <c r="F1225" s="1" t="s">
        <v>69</v>
      </c>
      <c r="G1225" s="8">
        <v>408755</v>
      </c>
      <c r="H1225" s="8">
        <v>138976.70000000001</v>
      </c>
      <c r="I1225" s="9">
        <v>0.34</v>
      </c>
      <c r="J1225" s="1" t="s">
        <v>124</v>
      </c>
      <c r="K1225" s="1">
        <v>5</v>
      </c>
      <c r="L1225" s="1">
        <v>2022</v>
      </c>
      <c r="M1225" s="1">
        <v>19</v>
      </c>
      <c r="N1225" s="10">
        <v>2</v>
      </c>
    </row>
    <row r="1226" spans="1:14" x14ac:dyDescent="0.25">
      <c r="A1226" s="7">
        <v>44690</v>
      </c>
      <c r="B1226" s="1" t="s">
        <v>20</v>
      </c>
      <c r="C1226" s="1" t="s">
        <v>8</v>
      </c>
      <c r="D1226" s="1" t="s">
        <v>7</v>
      </c>
      <c r="E1226" s="1" t="s">
        <v>87</v>
      </c>
      <c r="F1226" s="1" t="s">
        <v>72</v>
      </c>
      <c r="G1226" s="8">
        <v>536176</v>
      </c>
      <c r="H1226" s="8">
        <v>209108.64</v>
      </c>
      <c r="I1226" s="9">
        <v>0.39</v>
      </c>
      <c r="J1226" s="1" t="s">
        <v>124</v>
      </c>
      <c r="K1226" s="1">
        <v>5</v>
      </c>
      <c r="L1226" s="1">
        <v>2022</v>
      </c>
      <c r="M1226" s="1">
        <v>20</v>
      </c>
      <c r="N1226" s="10">
        <v>2</v>
      </c>
    </row>
    <row r="1227" spans="1:14" x14ac:dyDescent="0.25">
      <c r="A1227" s="7">
        <v>44691</v>
      </c>
      <c r="B1227" s="1" t="s">
        <v>31</v>
      </c>
      <c r="C1227" s="1" t="s">
        <v>18</v>
      </c>
      <c r="D1227" s="1" t="s">
        <v>7</v>
      </c>
      <c r="E1227" s="1" t="s">
        <v>87</v>
      </c>
      <c r="F1227" s="1" t="s">
        <v>72</v>
      </c>
      <c r="G1227" s="8">
        <v>204210</v>
      </c>
      <c r="H1227" s="8">
        <v>116399.7</v>
      </c>
      <c r="I1227" s="9">
        <v>0.56999999999999995</v>
      </c>
      <c r="J1227" s="1" t="s">
        <v>124</v>
      </c>
      <c r="K1227" s="1">
        <v>5</v>
      </c>
      <c r="L1227" s="1">
        <v>2022</v>
      </c>
      <c r="M1227" s="1">
        <v>20</v>
      </c>
      <c r="N1227" s="10">
        <v>2</v>
      </c>
    </row>
    <row r="1228" spans="1:14" x14ac:dyDescent="0.25">
      <c r="A1228" s="7">
        <v>44692</v>
      </c>
      <c r="B1228" s="1" t="s">
        <v>55</v>
      </c>
      <c r="C1228" s="1" t="s">
        <v>14</v>
      </c>
      <c r="D1228" s="1" t="s">
        <v>7</v>
      </c>
      <c r="E1228" s="1" t="s">
        <v>87</v>
      </c>
      <c r="F1228" s="1" t="s">
        <v>69</v>
      </c>
      <c r="G1228" s="8">
        <v>473379</v>
      </c>
      <c r="H1228" s="8">
        <v>231955.71</v>
      </c>
      <c r="I1228" s="9">
        <v>0.49</v>
      </c>
      <c r="J1228" s="1" t="s">
        <v>124</v>
      </c>
      <c r="K1228" s="1">
        <v>5</v>
      </c>
      <c r="L1228" s="1">
        <v>2022</v>
      </c>
      <c r="M1228" s="1">
        <v>20</v>
      </c>
      <c r="N1228" s="10">
        <v>2</v>
      </c>
    </row>
    <row r="1229" spans="1:14" x14ac:dyDescent="0.25">
      <c r="A1229" s="7">
        <v>44693</v>
      </c>
      <c r="B1229" s="1" t="s">
        <v>51</v>
      </c>
      <c r="C1229" s="1" t="s">
        <v>8</v>
      </c>
      <c r="D1229" s="1" t="s">
        <v>7</v>
      </c>
      <c r="E1229" s="1" t="s">
        <v>87</v>
      </c>
      <c r="F1229" s="1" t="s">
        <v>65</v>
      </c>
      <c r="G1229" s="8">
        <v>1066823</v>
      </c>
      <c r="H1229" s="8">
        <v>522743.27</v>
      </c>
      <c r="I1229" s="9">
        <v>0.49</v>
      </c>
      <c r="J1229" s="1" t="s">
        <v>124</v>
      </c>
      <c r="K1229" s="1">
        <v>5</v>
      </c>
      <c r="L1229" s="1">
        <v>2022</v>
      </c>
      <c r="M1229" s="1">
        <v>20</v>
      </c>
      <c r="N1229" s="10">
        <v>2</v>
      </c>
    </row>
    <row r="1230" spans="1:14" x14ac:dyDescent="0.25">
      <c r="A1230" s="7">
        <v>44694</v>
      </c>
      <c r="B1230" s="1" t="s">
        <v>59</v>
      </c>
      <c r="C1230" s="1" t="s">
        <v>18</v>
      </c>
      <c r="D1230" s="1" t="s">
        <v>7</v>
      </c>
      <c r="E1230" s="1" t="s">
        <v>87</v>
      </c>
      <c r="F1230" s="1" t="s">
        <v>75</v>
      </c>
      <c r="G1230" s="8">
        <v>76869</v>
      </c>
      <c r="H1230" s="8">
        <v>46121.4</v>
      </c>
      <c r="I1230" s="9">
        <v>0.6</v>
      </c>
      <c r="J1230" s="1" t="s">
        <v>124</v>
      </c>
      <c r="K1230" s="1">
        <v>5</v>
      </c>
      <c r="L1230" s="1">
        <v>2022</v>
      </c>
      <c r="M1230" s="1">
        <v>20</v>
      </c>
      <c r="N1230" s="10">
        <v>2</v>
      </c>
    </row>
    <row r="1231" spans="1:14" x14ac:dyDescent="0.25">
      <c r="A1231" s="7">
        <v>44695</v>
      </c>
      <c r="B1231" s="1" t="s">
        <v>38</v>
      </c>
      <c r="C1231" s="1" t="s">
        <v>18</v>
      </c>
      <c r="D1231" s="1" t="s">
        <v>7</v>
      </c>
      <c r="E1231" s="1" t="s">
        <v>87</v>
      </c>
      <c r="F1231" s="1" t="s">
        <v>80</v>
      </c>
      <c r="G1231" s="8">
        <v>206112</v>
      </c>
      <c r="H1231" s="8">
        <v>127789.44</v>
      </c>
      <c r="I1231" s="9">
        <v>0.62</v>
      </c>
      <c r="J1231" s="1" t="s">
        <v>124</v>
      </c>
      <c r="K1231" s="1">
        <v>5</v>
      </c>
      <c r="L1231" s="1">
        <v>2022</v>
      </c>
      <c r="M1231" s="1">
        <v>20</v>
      </c>
      <c r="N1231" s="10">
        <v>2</v>
      </c>
    </row>
    <row r="1232" spans="1:14" x14ac:dyDescent="0.25">
      <c r="A1232" s="7">
        <v>44696</v>
      </c>
      <c r="B1232" s="1" t="s">
        <v>23</v>
      </c>
      <c r="C1232" s="1" t="s">
        <v>8</v>
      </c>
      <c r="D1232" s="1" t="s">
        <v>17</v>
      </c>
      <c r="E1232" s="1" t="s">
        <v>87</v>
      </c>
      <c r="F1232" s="1" t="s">
        <v>75</v>
      </c>
      <c r="G1232" s="8">
        <v>1634956</v>
      </c>
      <c r="H1232" s="8">
        <v>588584.16</v>
      </c>
      <c r="I1232" s="9">
        <v>0.36</v>
      </c>
      <c r="J1232" s="1" t="s">
        <v>124</v>
      </c>
      <c r="K1232" s="1">
        <v>5</v>
      </c>
      <c r="L1232" s="1">
        <v>2022</v>
      </c>
      <c r="M1232" s="1">
        <v>20</v>
      </c>
      <c r="N1232" s="10">
        <v>2</v>
      </c>
    </row>
    <row r="1233" spans="1:14" x14ac:dyDescent="0.25">
      <c r="A1233" s="7">
        <v>44697</v>
      </c>
      <c r="B1233" s="1" t="s">
        <v>28</v>
      </c>
      <c r="C1233" s="1" t="s">
        <v>8</v>
      </c>
      <c r="D1233" s="1" t="s">
        <v>7</v>
      </c>
      <c r="E1233" s="1" t="s">
        <v>9</v>
      </c>
      <c r="F1233" s="1" t="s">
        <v>66</v>
      </c>
      <c r="G1233" s="8">
        <v>948835</v>
      </c>
      <c r="H1233" s="8">
        <v>436464.10000000003</v>
      </c>
      <c r="I1233" s="9">
        <v>0.46</v>
      </c>
      <c r="J1233" s="1" t="s">
        <v>124</v>
      </c>
      <c r="K1233" s="1">
        <v>5</v>
      </c>
      <c r="L1233" s="1">
        <v>2022</v>
      </c>
      <c r="M1233" s="1">
        <v>21</v>
      </c>
      <c r="N1233" s="10">
        <v>2</v>
      </c>
    </row>
    <row r="1234" spans="1:14" x14ac:dyDescent="0.25">
      <c r="A1234" s="7">
        <v>44698</v>
      </c>
      <c r="B1234" s="1" t="s">
        <v>56</v>
      </c>
      <c r="C1234" s="1" t="s">
        <v>18</v>
      </c>
      <c r="D1234" s="1" t="s">
        <v>11</v>
      </c>
      <c r="E1234" s="1" t="s">
        <v>87</v>
      </c>
      <c r="F1234" s="1" t="s">
        <v>70</v>
      </c>
      <c r="G1234" s="8">
        <v>184532</v>
      </c>
      <c r="H1234" s="8">
        <v>40597.040000000001</v>
      </c>
      <c r="I1234" s="9">
        <v>0.22</v>
      </c>
      <c r="J1234" s="1" t="s">
        <v>124</v>
      </c>
      <c r="K1234" s="1">
        <v>5</v>
      </c>
      <c r="L1234" s="1">
        <v>2022</v>
      </c>
      <c r="M1234" s="1">
        <v>21</v>
      </c>
      <c r="N1234" s="10">
        <v>2</v>
      </c>
    </row>
    <row r="1235" spans="1:14" x14ac:dyDescent="0.25">
      <c r="A1235" s="7">
        <v>44699</v>
      </c>
      <c r="B1235" s="1" t="s">
        <v>27</v>
      </c>
      <c r="C1235" s="1" t="s">
        <v>8</v>
      </c>
      <c r="D1235" s="1" t="s">
        <v>7</v>
      </c>
      <c r="E1235" s="1" t="s">
        <v>87</v>
      </c>
      <c r="F1235" s="1" t="s">
        <v>76</v>
      </c>
      <c r="G1235" s="8">
        <v>1754008</v>
      </c>
      <c r="H1235" s="8">
        <v>666523.04</v>
      </c>
      <c r="I1235" s="9">
        <v>0.38</v>
      </c>
      <c r="J1235" s="1" t="s">
        <v>124</v>
      </c>
      <c r="K1235" s="1">
        <v>5</v>
      </c>
      <c r="L1235" s="1">
        <v>2022</v>
      </c>
      <c r="M1235" s="1">
        <v>21</v>
      </c>
      <c r="N1235" s="10">
        <v>2</v>
      </c>
    </row>
    <row r="1236" spans="1:14" x14ac:dyDescent="0.25">
      <c r="A1236" s="7">
        <v>44700</v>
      </c>
      <c r="B1236" s="1" t="s">
        <v>28</v>
      </c>
      <c r="C1236" s="1" t="s">
        <v>8</v>
      </c>
      <c r="D1236" s="1" t="s">
        <v>7</v>
      </c>
      <c r="E1236" s="1" t="s">
        <v>87</v>
      </c>
      <c r="F1236" s="1" t="s">
        <v>66</v>
      </c>
      <c r="G1236" s="8">
        <v>1629067</v>
      </c>
      <c r="H1236" s="8">
        <v>961149.52999999991</v>
      </c>
      <c r="I1236" s="9">
        <v>0.59</v>
      </c>
      <c r="J1236" s="1" t="s">
        <v>124</v>
      </c>
      <c r="K1236" s="1">
        <v>5</v>
      </c>
      <c r="L1236" s="1">
        <v>2022</v>
      </c>
      <c r="M1236" s="1">
        <v>21</v>
      </c>
      <c r="N1236" s="10">
        <v>2</v>
      </c>
    </row>
    <row r="1237" spans="1:14" x14ac:dyDescent="0.25">
      <c r="A1237" s="7">
        <v>44701</v>
      </c>
      <c r="B1237" s="1" t="s">
        <v>25</v>
      </c>
      <c r="C1237" s="1" t="s">
        <v>8</v>
      </c>
      <c r="D1237" s="1" t="s">
        <v>17</v>
      </c>
      <c r="E1237" s="1" t="s">
        <v>87</v>
      </c>
      <c r="F1237" s="1" t="s">
        <v>74</v>
      </c>
      <c r="G1237" s="8">
        <v>1519141</v>
      </c>
      <c r="H1237" s="8">
        <v>319019.61</v>
      </c>
      <c r="I1237" s="9">
        <v>0.21</v>
      </c>
      <c r="J1237" s="1" t="s">
        <v>124</v>
      </c>
      <c r="K1237" s="1">
        <v>5</v>
      </c>
      <c r="L1237" s="1">
        <v>2022</v>
      </c>
      <c r="M1237" s="1">
        <v>21</v>
      </c>
      <c r="N1237" s="10">
        <v>2</v>
      </c>
    </row>
    <row r="1238" spans="1:14" x14ac:dyDescent="0.25">
      <c r="A1238" s="7">
        <v>44702</v>
      </c>
      <c r="B1238" s="1" t="s">
        <v>62</v>
      </c>
      <c r="C1238" s="1" t="s">
        <v>8</v>
      </c>
      <c r="D1238" s="1" t="s">
        <v>7</v>
      </c>
      <c r="E1238" s="1" t="s">
        <v>87</v>
      </c>
      <c r="F1238" s="1" t="s">
        <v>78</v>
      </c>
      <c r="G1238" s="8">
        <v>1514137</v>
      </c>
      <c r="H1238" s="8">
        <v>984189.05</v>
      </c>
      <c r="I1238" s="9">
        <v>0.65</v>
      </c>
      <c r="J1238" s="1" t="s">
        <v>124</v>
      </c>
      <c r="K1238" s="1">
        <v>5</v>
      </c>
      <c r="L1238" s="1">
        <v>2022</v>
      </c>
      <c r="M1238" s="1">
        <v>21</v>
      </c>
      <c r="N1238" s="10">
        <v>2</v>
      </c>
    </row>
    <row r="1239" spans="1:14" x14ac:dyDescent="0.25">
      <c r="A1239" s="7">
        <v>44703</v>
      </c>
      <c r="B1239" s="1" t="s">
        <v>60</v>
      </c>
      <c r="C1239" s="1" t="s">
        <v>14</v>
      </c>
      <c r="D1239" s="1" t="s">
        <v>7</v>
      </c>
      <c r="E1239" s="1" t="s">
        <v>9</v>
      </c>
      <c r="F1239" s="1" t="s">
        <v>76</v>
      </c>
      <c r="G1239" s="8">
        <v>291948</v>
      </c>
      <c r="H1239" s="8">
        <v>143054.51999999999</v>
      </c>
      <c r="I1239" s="9">
        <v>0.49</v>
      </c>
      <c r="J1239" s="1" t="s">
        <v>124</v>
      </c>
      <c r="K1239" s="1">
        <v>5</v>
      </c>
      <c r="L1239" s="1">
        <v>2022</v>
      </c>
      <c r="M1239" s="1">
        <v>21</v>
      </c>
      <c r="N1239" s="10">
        <v>2</v>
      </c>
    </row>
    <row r="1240" spans="1:14" x14ac:dyDescent="0.25">
      <c r="A1240" s="7">
        <v>44704</v>
      </c>
      <c r="B1240" s="1" t="s">
        <v>19</v>
      </c>
      <c r="C1240" s="1" t="s">
        <v>8</v>
      </c>
      <c r="D1240" s="1" t="s">
        <v>17</v>
      </c>
      <c r="E1240" s="1" t="s">
        <v>87</v>
      </c>
      <c r="F1240" s="1" t="s">
        <v>76</v>
      </c>
      <c r="G1240" s="8">
        <v>1272767</v>
      </c>
      <c r="H1240" s="8">
        <v>280008.74</v>
      </c>
      <c r="I1240" s="9">
        <v>0.22</v>
      </c>
      <c r="J1240" s="1" t="s">
        <v>124</v>
      </c>
      <c r="K1240" s="1">
        <v>5</v>
      </c>
      <c r="L1240" s="1">
        <v>2022</v>
      </c>
      <c r="M1240" s="1">
        <v>22</v>
      </c>
      <c r="N1240" s="10">
        <v>2</v>
      </c>
    </row>
    <row r="1241" spans="1:14" x14ac:dyDescent="0.25">
      <c r="A1241" s="7">
        <v>44705</v>
      </c>
      <c r="B1241" s="1" t="s">
        <v>6</v>
      </c>
      <c r="C1241" s="1" t="s">
        <v>8</v>
      </c>
      <c r="D1241" s="1" t="s">
        <v>7</v>
      </c>
      <c r="E1241" s="1" t="s">
        <v>87</v>
      </c>
      <c r="F1241" s="1" t="s">
        <v>77</v>
      </c>
      <c r="G1241" s="8">
        <v>956218</v>
      </c>
      <c r="H1241" s="8">
        <v>449422.45999999996</v>
      </c>
      <c r="I1241" s="9">
        <v>0.47</v>
      </c>
      <c r="J1241" s="1" t="s">
        <v>124</v>
      </c>
      <c r="K1241" s="1">
        <v>5</v>
      </c>
      <c r="L1241" s="1">
        <v>2022</v>
      </c>
      <c r="M1241" s="1">
        <v>22</v>
      </c>
      <c r="N1241" s="10">
        <v>2</v>
      </c>
    </row>
    <row r="1242" spans="1:14" x14ac:dyDescent="0.25">
      <c r="A1242" s="7">
        <v>44706</v>
      </c>
      <c r="B1242" s="1" t="s">
        <v>13</v>
      </c>
      <c r="C1242" s="1" t="s">
        <v>14</v>
      </c>
      <c r="D1242" s="1" t="s">
        <v>7</v>
      </c>
      <c r="E1242" s="1" t="s">
        <v>87</v>
      </c>
      <c r="F1242" s="1" t="s">
        <v>73</v>
      </c>
      <c r="G1242" s="8">
        <v>375433</v>
      </c>
      <c r="H1242" s="8">
        <v>180207.84</v>
      </c>
      <c r="I1242" s="9">
        <v>0.48</v>
      </c>
      <c r="J1242" s="1" t="s">
        <v>124</v>
      </c>
      <c r="K1242" s="1">
        <v>5</v>
      </c>
      <c r="L1242" s="1">
        <v>2022</v>
      </c>
      <c r="M1242" s="1">
        <v>22</v>
      </c>
      <c r="N1242" s="10">
        <v>2</v>
      </c>
    </row>
    <row r="1243" spans="1:14" x14ac:dyDescent="0.25">
      <c r="A1243" s="7">
        <v>44707</v>
      </c>
      <c r="B1243" s="1" t="s">
        <v>31</v>
      </c>
      <c r="C1243" s="1" t="s">
        <v>18</v>
      </c>
      <c r="D1243" s="1" t="s">
        <v>7</v>
      </c>
      <c r="E1243" s="1" t="s">
        <v>87</v>
      </c>
      <c r="F1243" s="1" t="s">
        <v>72</v>
      </c>
      <c r="G1243" s="8">
        <v>217124</v>
      </c>
      <c r="H1243" s="8">
        <v>75993.399999999994</v>
      </c>
      <c r="I1243" s="9">
        <v>0.35</v>
      </c>
      <c r="J1243" s="1" t="s">
        <v>124</v>
      </c>
      <c r="K1243" s="1">
        <v>5</v>
      </c>
      <c r="L1243" s="1">
        <v>2022</v>
      </c>
      <c r="M1243" s="1">
        <v>22</v>
      </c>
      <c r="N1243" s="10">
        <v>2</v>
      </c>
    </row>
    <row r="1244" spans="1:14" x14ac:dyDescent="0.25">
      <c r="A1244" s="7">
        <v>44708</v>
      </c>
      <c r="B1244" s="1" t="s">
        <v>55</v>
      </c>
      <c r="C1244" s="1" t="s">
        <v>14</v>
      </c>
      <c r="D1244" s="1" t="s">
        <v>7</v>
      </c>
      <c r="E1244" s="1" t="s">
        <v>87</v>
      </c>
      <c r="F1244" s="1" t="s">
        <v>69</v>
      </c>
      <c r="G1244" s="8">
        <v>308213</v>
      </c>
      <c r="H1244" s="8">
        <v>132531.59</v>
      </c>
      <c r="I1244" s="9">
        <v>0.43</v>
      </c>
      <c r="J1244" s="1" t="s">
        <v>124</v>
      </c>
      <c r="K1244" s="1">
        <v>5</v>
      </c>
      <c r="L1244" s="1">
        <v>2022</v>
      </c>
      <c r="M1244" s="1">
        <v>22</v>
      </c>
      <c r="N1244" s="10">
        <v>2</v>
      </c>
    </row>
    <row r="1245" spans="1:14" x14ac:dyDescent="0.25">
      <c r="A1245" s="7">
        <v>44709</v>
      </c>
      <c r="B1245" s="1" t="s">
        <v>56</v>
      </c>
      <c r="C1245" s="1" t="s">
        <v>18</v>
      </c>
      <c r="D1245" s="1" t="s">
        <v>7</v>
      </c>
      <c r="E1245" s="1" t="s">
        <v>88</v>
      </c>
      <c r="F1245" s="1" t="s">
        <v>70</v>
      </c>
      <c r="G1245" s="8">
        <v>209251</v>
      </c>
      <c r="H1245" s="8">
        <v>75330.36</v>
      </c>
      <c r="I1245" s="9">
        <v>0.36</v>
      </c>
      <c r="J1245" s="1" t="s">
        <v>124</v>
      </c>
      <c r="K1245" s="1">
        <v>5</v>
      </c>
      <c r="L1245" s="1">
        <v>2022</v>
      </c>
      <c r="M1245" s="1">
        <v>22</v>
      </c>
      <c r="N1245" s="10">
        <v>2</v>
      </c>
    </row>
    <row r="1246" spans="1:14" x14ac:dyDescent="0.25">
      <c r="A1246" s="7">
        <v>44710</v>
      </c>
      <c r="B1246" s="1" t="s">
        <v>53</v>
      </c>
      <c r="C1246" s="1" t="s">
        <v>14</v>
      </c>
      <c r="D1246" s="1" t="s">
        <v>7</v>
      </c>
      <c r="E1246" s="1" t="s">
        <v>88</v>
      </c>
      <c r="F1246" s="1" t="s">
        <v>67</v>
      </c>
      <c r="G1246" s="8">
        <v>412172</v>
      </c>
      <c r="H1246" s="8">
        <v>214329.44</v>
      </c>
      <c r="I1246" s="9">
        <v>0.52</v>
      </c>
      <c r="J1246" s="1" t="s">
        <v>124</v>
      </c>
      <c r="K1246" s="1">
        <v>5</v>
      </c>
      <c r="L1246" s="1">
        <v>2022</v>
      </c>
      <c r="M1246" s="1">
        <v>22</v>
      </c>
      <c r="N1246" s="10">
        <v>2</v>
      </c>
    </row>
    <row r="1247" spans="1:14" x14ac:dyDescent="0.25">
      <c r="A1247" s="7">
        <v>44711</v>
      </c>
      <c r="B1247" s="1" t="s">
        <v>35</v>
      </c>
      <c r="C1247" s="1" t="s">
        <v>14</v>
      </c>
      <c r="D1247" s="1" t="s">
        <v>17</v>
      </c>
      <c r="E1247" s="1" t="s">
        <v>87</v>
      </c>
      <c r="F1247" s="1" t="s">
        <v>71</v>
      </c>
      <c r="G1247" s="8">
        <v>488584</v>
      </c>
      <c r="H1247" s="8">
        <v>185661.92</v>
      </c>
      <c r="I1247" s="9">
        <v>0.38</v>
      </c>
      <c r="J1247" s="1" t="s">
        <v>124</v>
      </c>
      <c r="K1247" s="1">
        <v>5</v>
      </c>
      <c r="L1247" s="1">
        <v>2022</v>
      </c>
      <c r="M1247" s="1">
        <v>23</v>
      </c>
      <c r="N1247" s="10">
        <v>2</v>
      </c>
    </row>
    <row r="1248" spans="1:14" x14ac:dyDescent="0.25">
      <c r="A1248" s="7">
        <v>44712</v>
      </c>
      <c r="B1248" s="1" t="s">
        <v>51</v>
      </c>
      <c r="C1248" s="1" t="s">
        <v>8</v>
      </c>
      <c r="D1248" s="1" t="s">
        <v>17</v>
      </c>
      <c r="E1248" s="1" t="s">
        <v>87</v>
      </c>
      <c r="F1248" s="1" t="s">
        <v>65</v>
      </c>
      <c r="G1248" s="8">
        <v>1029434</v>
      </c>
      <c r="H1248" s="8">
        <v>236769.82</v>
      </c>
      <c r="I1248" s="9">
        <v>0.23</v>
      </c>
      <c r="J1248" s="1" t="s">
        <v>124</v>
      </c>
      <c r="K1248" s="1">
        <v>5</v>
      </c>
      <c r="L1248" s="1">
        <v>2022</v>
      </c>
      <c r="M1248" s="1">
        <v>23</v>
      </c>
      <c r="N1248" s="10">
        <v>2</v>
      </c>
    </row>
    <row r="1249" spans="1:14" x14ac:dyDescent="0.25">
      <c r="A1249" s="7">
        <v>44713</v>
      </c>
      <c r="B1249" s="1" t="s">
        <v>61</v>
      </c>
      <c r="C1249" s="1" t="s">
        <v>8</v>
      </c>
      <c r="D1249" s="1" t="s">
        <v>11</v>
      </c>
      <c r="E1249" s="1" t="s">
        <v>87</v>
      </c>
      <c r="F1249" s="1" t="s">
        <v>77</v>
      </c>
      <c r="G1249" s="8">
        <v>1478606</v>
      </c>
      <c r="H1249" s="8">
        <v>369651.5</v>
      </c>
      <c r="I1249" s="9">
        <v>0.25</v>
      </c>
      <c r="J1249" s="1" t="s">
        <v>125</v>
      </c>
      <c r="K1249" s="1">
        <v>6</v>
      </c>
      <c r="L1249" s="1">
        <v>2022</v>
      </c>
      <c r="M1249" s="1">
        <v>23</v>
      </c>
      <c r="N1249" s="10">
        <v>2</v>
      </c>
    </row>
    <row r="1250" spans="1:14" x14ac:dyDescent="0.25">
      <c r="A1250" s="7">
        <v>44714</v>
      </c>
      <c r="B1250" s="1" t="s">
        <v>52</v>
      </c>
      <c r="C1250" s="1" t="s">
        <v>8</v>
      </c>
      <c r="D1250" s="1" t="s">
        <v>7</v>
      </c>
      <c r="E1250" s="1" t="s">
        <v>87</v>
      </c>
      <c r="F1250" s="1" t="s">
        <v>66</v>
      </c>
      <c r="G1250" s="8">
        <v>1423354</v>
      </c>
      <c r="H1250" s="8">
        <v>668976.38</v>
      </c>
      <c r="I1250" s="9">
        <v>0.47</v>
      </c>
      <c r="J1250" s="1" t="s">
        <v>125</v>
      </c>
      <c r="K1250" s="1">
        <v>6</v>
      </c>
      <c r="L1250" s="1">
        <v>2022</v>
      </c>
      <c r="M1250" s="1">
        <v>23</v>
      </c>
      <c r="N1250" s="10">
        <v>2</v>
      </c>
    </row>
    <row r="1251" spans="1:14" x14ac:dyDescent="0.25">
      <c r="A1251" s="7">
        <v>44715</v>
      </c>
      <c r="B1251" s="1" t="s">
        <v>22</v>
      </c>
      <c r="C1251" s="1" t="s">
        <v>8</v>
      </c>
      <c r="D1251" s="1" t="s">
        <v>17</v>
      </c>
      <c r="E1251" s="1" t="s">
        <v>9</v>
      </c>
      <c r="F1251" s="1" t="s">
        <v>74</v>
      </c>
      <c r="G1251" s="8">
        <v>1190828</v>
      </c>
      <c r="H1251" s="8">
        <v>428698.07999999996</v>
      </c>
      <c r="I1251" s="9">
        <v>0.36</v>
      </c>
      <c r="J1251" s="1" t="s">
        <v>125</v>
      </c>
      <c r="K1251" s="1">
        <v>6</v>
      </c>
      <c r="L1251" s="1">
        <v>2022</v>
      </c>
      <c r="M1251" s="1">
        <v>23</v>
      </c>
      <c r="N1251" s="10">
        <v>2</v>
      </c>
    </row>
    <row r="1252" spans="1:14" x14ac:dyDescent="0.25">
      <c r="A1252" s="7">
        <v>44716</v>
      </c>
      <c r="B1252" s="1" t="s">
        <v>21</v>
      </c>
      <c r="C1252" s="1" t="s">
        <v>14</v>
      </c>
      <c r="D1252" s="1" t="s">
        <v>17</v>
      </c>
      <c r="E1252" s="1" t="s">
        <v>87</v>
      </c>
      <c r="F1252" s="1" t="s">
        <v>73</v>
      </c>
      <c r="G1252" s="8">
        <v>495562</v>
      </c>
      <c r="H1252" s="8">
        <v>118934.87999999999</v>
      </c>
      <c r="I1252" s="9">
        <v>0.24</v>
      </c>
      <c r="J1252" s="1" t="s">
        <v>125</v>
      </c>
      <c r="K1252" s="1">
        <v>6</v>
      </c>
      <c r="L1252" s="1">
        <v>2022</v>
      </c>
      <c r="M1252" s="1">
        <v>23</v>
      </c>
      <c r="N1252" s="10">
        <v>2</v>
      </c>
    </row>
    <row r="1253" spans="1:14" x14ac:dyDescent="0.25">
      <c r="A1253" s="7">
        <v>44717</v>
      </c>
      <c r="B1253" s="1" t="s">
        <v>51</v>
      </c>
      <c r="C1253" s="1" t="s">
        <v>8</v>
      </c>
      <c r="D1253" s="1" t="s">
        <v>11</v>
      </c>
      <c r="E1253" s="1" t="s">
        <v>9</v>
      </c>
      <c r="F1253" s="1" t="s">
        <v>65</v>
      </c>
      <c r="G1253" s="8">
        <v>1693021</v>
      </c>
      <c r="H1253" s="8">
        <v>575627.14</v>
      </c>
      <c r="I1253" s="9">
        <v>0.34</v>
      </c>
      <c r="J1253" s="1" t="s">
        <v>125</v>
      </c>
      <c r="K1253" s="1">
        <v>6</v>
      </c>
      <c r="L1253" s="1">
        <v>2022</v>
      </c>
      <c r="M1253" s="1">
        <v>23</v>
      </c>
      <c r="N1253" s="10">
        <v>2</v>
      </c>
    </row>
    <row r="1254" spans="1:14" x14ac:dyDescent="0.25">
      <c r="A1254" s="7">
        <v>44718</v>
      </c>
      <c r="B1254" s="1" t="s">
        <v>26</v>
      </c>
      <c r="C1254" s="1" t="s">
        <v>8</v>
      </c>
      <c r="D1254" s="1" t="s">
        <v>17</v>
      </c>
      <c r="E1254" s="1" t="s">
        <v>87</v>
      </c>
      <c r="F1254" s="1" t="s">
        <v>75</v>
      </c>
      <c r="G1254" s="8">
        <v>769945</v>
      </c>
      <c r="H1254" s="8">
        <v>184786.8</v>
      </c>
      <c r="I1254" s="9">
        <v>0.24</v>
      </c>
      <c r="J1254" s="1" t="s">
        <v>125</v>
      </c>
      <c r="K1254" s="1">
        <v>6</v>
      </c>
      <c r="L1254" s="1">
        <v>2022</v>
      </c>
      <c r="M1254" s="1">
        <v>24</v>
      </c>
      <c r="N1254" s="10">
        <v>2</v>
      </c>
    </row>
    <row r="1255" spans="1:14" x14ac:dyDescent="0.25">
      <c r="A1255" s="7">
        <v>44719</v>
      </c>
      <c r="B1255" s="1" t="s">
        <v>31</v>
      </c>
      <c r="C1255" s="1" t="s">
        <v>18</v>
      </c>
      <c r="D1255" s="1" t="s">
        <v>11</v>
      </c>
      <c r="E1255" s="1" t="s">
        <v>9</v>
      </c>
      <c r="F1255" s="1" t="s">
        <v>72</v>
      </c>
      <c r="G1255" s="8">
        <v>83525</v>
      </c>
      <c r="H1255" s="8">
        <v>20046</v>
      </c>
      <c r="I1255" s="9">
        <v>0.24</v>
      </c>
      <c r="J1255" s="1" t="s">
        <v>125</v>
      </c>
      <c r="K1255" s="1">
        <v>6</v>
      </c>
      <c r="L1255" s="1">
        <v>2022</v>
      </c>
      <c r="M1255" s="1">
        <v>24</v>
      </c>
      <c r="N1255" s="10">
        <v>2</v>
      </c>
    </row>
    <row r="1256" spans="1:14" x14ac:dyDescent="0.25">
      <c r="A1256" s="7">
        <v>44720</v>
      </c>
      <c r="B1256" s="1" t="s">
        <v>43</v>
      </c>
      <c r="C1256" s="1" t="s">
        <v>8</v>
      </c>
      <c r="D1256" s="1" t="s">
        <v>11</v>
      </c>
      <c r="E1256" s="1" t="s">
        <v>87</v>
      </c>
      <c r="F1256" s="1" t="s">
        <v>79</v>
      </c>
      <c r="G1256" s="8">
        <v>1744150</v>
      </c>
      <c r="H1256" s="8">
        <v>470920.50000000006</v>
      </c>
      <c r="I1256" s="9">
        <v>0.27</v>
      </c>
      <c r="J1256" s="1" t="s">
        <v>125</v>
      </c>
      <c r="K1256" s="1">
        <v>6</v>
      </c>
      <c r="L1256" s="1">
        <v>2022</v>
      </c>
      <c r="M1256" s="1">
        <v>24</v>
      </c>
      <c r="N1256" s="10">
        <v>2</v>
      </c>
    </row>
    <row r="1257" spans="1:14" x14ac:dyDescent="0.25">
      <c r="A1257" s="7">
        <v>44721</v>
      </c>
      <c r="B1257" s="1" t="s">
        <v>20</v>
      </c>
      <c r="C1257" s="1" t="s">
        <v>8</v>
      </c>
      <c r="D1257" s="1" t="s">
        <v>7</v>
      </c>
      <c r="E1257" s="1" t="s">
        <v>9</v>
      </c>
      <c r="F1257" s="1" t="s">
        <v>72</v>
      </c>
      <c r="G1257" s="8">
        <v>811774</v>
      </c>
      <c r="H1257" s="8">
        <v>332827.33999999997</v>
      </c>
      <c r="I1257" s="9">
        <v>0.41</v>
      </c>
      <c r="J1257" s="1" t="s">
        <v>125</v>
      </c>
      <c r="K1257" s="1">
        <v>6</v>
      </c>
      <c r="L1257" s="1">
        <v>2022</v>
      </c>
      <c r="M1257" s="1">
        <v>24</v>
      </c>
      <c r="N1257" s="10">
        <v>2</v>
      </c>
    </row>
    <row r="1258" spans="1:14" x14ac:dyDescent="0.25">
      <c r="A1258" s="7">
        <v>44722</v>
      </c>
      <c r="B1258" s="1" t="s">
        <v>24</v>
      </c>
      <c r="C1258" s="1" t="s">
        <v>14</v>
      </c>
      <c r="D1258" s="1" t="s">
        <v>7</v>
      </c>
      <c r="E1258" s="1" t="s">
        <v>87</v>
      </c>
      <c r="F1258" s="1" t="s">
        <v>81</v>
      </c>
      <c r="G1258" s="8">
        <v>424593</v>
      </c>
      <c r="H1258" s="8">
        <v>195312.78</v>
      </c>
      <c r="I1258" s="9">
        <v>0.46</v>
      </c>
      <c r="J1258" s="1" t="s">
        <v>125</v>
      </c>
      <c r="K1258" s="1">
        <v>6</v>
      </c>
      <c r="L1258" s="1">
        <v>2022</v>
      </c>
      <c r="M1258" s="1">
        <v>24</v>
      </c>
      <c r="N1258" s="10">
        <v>2</v>
      </c>
    </row>
    <row r="1259" spans="1:14" x14ac:dyDescent="0.25">
      <c r="A1259" s="7">
        <v>44723</v>
      </c>
      <c r="B1259" s="1" t="s">
        <v>42</v>
      </c>
      <c r="C1259" s="1" t="s">
        <v>8</v>
      </c>
      <c r="D1259" s="1" t="s">
        <v>7</v>
      </c>
      <c r="E1259" s="1" t="s">
        <v>87</v>
      </c>
      <c r="F1259" s="1" t="s">
        <v>84</v>
      </c>
      <c r="G1259" s="8">
        <v>1473497</v>
      </c>
      <c r="H1259" s="8">
        <v>604133.77</v>
      </c>
      <c r="I1259" s="9">
        <v>0.41</v>
      </c>
      <c r="J1259" s="1" t="s">
        <v>125</v>
      </c>
      <c r="K1259" s="1">
        <v>6</v>
      </c>
      <c r="L1259" s="1">
        <v>2022</v>
      </c>
      <c r="M1259" s="1">
        <v>24</v>
      </c>
      <c r="N1259" s="10">
        <v>2</v>
      </c>
    </row>
    <row r="1260" spans="1:14" x14ac:dyDescent="0.25">
      <c r="A1260" s="7">
        <v>44724</v>
      </c>
      <c r="B1260" s="1" t="s">
        <v>49</v>
      </c>
      <c r="C1260" s="1" t="s">
        <v>8</v>
      </c>
      <c r="D1260" s="1" t="s">
        <v>11</v>
      </c>
      <c r="E1260" s="1" t="s">
        <v>87</v>
      </c>
      <c r="F1260" s="1" t="s">
        <v>66</v>
      </c>
      <c r="G1260" s="8">
        <v>1716349</v>
      </c>
      <c r="H1260" s="8">
        <v>514904.69999999995</v>
      </c>
      <c r="I1260" s="9">
        <v>0.3</v>
      </c>
      <c r="J1260" s="1" t="s">
        <v>125</v>
      </c>
      <c r="K1260" s="1">
        <v>6</v>
      </c>
      <c r="L1260" s="1">
        <v>2022</v>
      </c>
      <c r="M1260" s="1">
        <v>24</v>
      </c>
      <c r="N1260" s="10">
        <v>2</v>
      </c>
    </row>
    <row r="1261" spans="1:14" x14ac:dyDescent="0.25">
      <c r="A1261" s="7">
        <v>44725</v>
      </c>
      <c r="B1261" s="1" t="s">
        <v>36</v>
      </c>
      <c r="C1261" s="1" t="s">
        <v>14</v>
      </c>
      <c r="D1261" s="1" t="s">
        <v>7</v>
      </c>
      <c r="E1261" s="1" t="s">
        <v>87</v>
      </c>
      <c r="F1261" s="1" t="s">
        <v>78</v>
      </c>
      <c r="G1261" s="8">
        <v>265029</v>
      </c>
      <c r="H1261" s="8">
        <v>106011.6</v>
      </c>
      <c r="I1261" s="9">
        <v>0.4</v>
      </c>
      <c r="J1261" s="1" t="s">
        <v>125</v>
      </c>
      <c r="K1261" s="1">
        <v>6</v>
      </c>
      <c r="L1261" s="1">
        <v>2022</v>
      </c>
      <c r="M1261" s="1">
        <v>25</v>
      </c>
      <c r="N1261" s="10">
        <v>2</v>
      </c>
    </row>
    <row r="1262" spans="1:14" x14ac:dyDescent="0.25">
      <c r="A1262" s="7">
        <v>44726</v>
      </c>
      <c r="B1262" s="1" t="s">
        <v>40</v>
      </c>
      <c r="C1262" s="1" t="s">
        <v>8</v>
      </c>
      <c r="D1262" s="1" t="s">
        <v>7</v>
      </c>
      <c r="E1262" s="1" t="s">
        <v>87</v>
      </c>
      <c r="F1262" s="1" t="s">
        <v>82</v>
      </c>
      <c r="G1262" s="8">
        <v>1111796</v>
      </c>
      <c r="H1262" s="8">
        <v>611487.80000000005</v>
      </c>
      <c r="I1262" s="9">
        <v>0.55000000000000004</v>
      </c>
      <c r="J1262" s="1" t="s">
        <v>125</v>
      </c>
      <c r="K1262" s="1">
        <v>6</v>
      </c>
      <c r="L1262" s="1">
        <v>2022</v>
      </c>
      <c r="M1262" s="1">
        <v>25</v>
      </c>
      <c r="N1262" s="10">
        <v>2</v>
      </c>
    </row>
    <row r="1263" spans="1:14" x14ac:dyDescent="0.25">
      <c r="A1263" s="7">
        <v>44727</v>
      </c>
      <c r="B1263" s="1" t="s">
        <v>55</v>
      </c>
      <c r="C1263" s="1" t="s">
        <v>14</v>
      </c>
      <c r="D1263" s="1" t="s">
        <v>17</v>
      </c>
      <c r="E1263" s="1" t="s">
        <v>87</v>
      </c>
      <c r="F1263" s="1" t="s">
        <v>69</v>
      </c>
      <c r="G1263" s="8">
        <v>390258</v>
      </c>
      <c r="H1263" s="8">
        <v>78051.600000000006</v>
      </c>
      <c r="I1263" s="9">
        <v>0.2</v>
      </c>
      <c r="J1263" s="1" t="s">
        <v>125</v>
      </c>
      <c r="K1263" s="1">
        <v>6</v>
      </c>
      <c r="L1263" s="1">
        <v>2022</v>
      </c>
      <c r="M1263" s="1">
        <v>25</v>
      </c>
      <c r="N1263" s="10">
        <v>2</v>
      </c>
    </row>
    <row r="1264" spans="1:14" x14ac:dyDescent="0.25">
      <c r="A1264" s="7">
        <v>44728</v>
      </c>
      <c r="B1264" s="1" t="s">
        <v>13</v>
      </c>
      <c r="C1264" s="1" t="s">
        <v>14</v>
      </c>
      <c r="D1264" s="1" t="s">
        <v>7</v>
      </c>
      <c r="E1264" s="1" t="s">
        <v>87</v>
      </c>
      <c r="F1264" s="1" t="s">
        <v>73</v>
      </c>
      <c r="G1264" s="8">
        <v>253512</v>
      </c>
      <c r="H1264" s="8">
        <v>121685.75999999999</v>
      </c>
      <c r="I1264" s="9">
        <v>0.48</v>
      </c>
      <c r="J1264" s="1" t="s">
        <v>125</v>
      </c>
      <c r="K1264" s="1">
        <v>6</v>
      </c>
      <c r="L1264" s="1">
        <v>2022</v>
      </c>
      <c r="M1264" s="1">
        <v>25</v>
      </c>
      <c r="N1264" s="10">
        <v>2</v>
      </c>
    </row>
    <row r="1265" spans="1:14" x14ac:dyDescent="0.25">
      <c r="A1265" s="7">
        <v>44729</v>
      </c>
      <c r="B1265" s="1" t="s">
        <v>58</v>
      </c>
      <c r="C1265" s="1" t="s">
        <v>8</v>
      </c>
      <c r="D1265" s="1" t="s">
        <v>7</v>
      </c>
      <c r="E1265" s="1" t="s">
        <v>87</v>
      </c>
      <c r="F1265" s="1" t="s">
        <v>74</v>
      </c>
      <c r="G1265" s="8">
        <v>858639</v>
      </c>
      <c r="H1265" s="8">
        <v>455078.67000000004</v>
      </c>
      <c r="I1265" s="9">
        <v>0.53</v>
      </c>
      <c r="J1265" s="1" t="s">
        <v>125</v>
      </c>
      <c r="K1265" s="1">
        <v>6</v>
      </c>
      <c r="L1265" s="1">
        <v>2022</v>
      </c>
      <c r="M1265" s="1">
        <v>25</v>
      </c>
      <c r="N1265" s="10">
        <v>2</v>
      </c>
    </row>
    <row r="1266" spans="1:14" x14ac:dyDescent="0.25">
      <c r="A1266" s="7">
        <v>44730</v>
      </c>
      <c r="B1266" s="1" t="s">
        <v>30</v>
      </c>
      <c r="C1266" s="1" t="s">
        <v>14</v>
      </c>
      <c r="D1266" s="1" t="s">
        <v>7</v>
      </c>
      <c r="E1266" s="1" t="s">
        <v>87</v>
      </c>
      <c r="F1266" s="1" t="s">
        <v>77</v>
      </c>
      <c r="G1266" s="8">
        <v>343636</v>
      </c>
      <c r="H1266" s="8">
        <v>168381.63999999998</v>
      </c>
      <c r="I1266" s="9">
        <v>0.49</v>
      </c>
      <c r="J1266" s="1" t="s">
        <v>125</v>
      </c>
      <c r="K1266" s="1">
        <v>6</v>
      </c>
      <c r="L1266" s="1">
        <v>2022</v>
      </c>
      <c r="M1266" s="1">
        <v>25</v>
      </c>
      <c r="N1266" s="10">
        <v>2</v>
      </c>
    </row>
    <row r="1267" spans="1:14" x14ac:dyDescent="0.25">
      <c r="A1267" s="7">
        <v>44731</v>
      </c>
      <c r="B1267" s="1" t="s">
        <v>10</v>
      </c>
      <c r="C1267" s="1" t="s">
        <v>8</v>
      </c>
      <c r="D1267" s="1" t="s">
        <v>7</v>
      </c>
      <c r="E1267" s="1" t="s">
        <v>87</v>
      </c>
      <c r="F1267" s="1" t="s">
        <v>66</v>
      </c>
      <c r="G1267" s="8">
        <v>989469</v>
      </c>
      <c r="H1267" s="8">
        <v>356208.83999999997</v>
      </c>
      <c r="I1267" s="9">
        <v>0.36</v>
      </c>
      <c r="J1267" s="1" t="s">
        <v>125</v>
      </c>
      <c r="K1267" s="1">
        <v>6</v>
      </c>
      <c r="L1267" s="1">
        <v>2022</v>
      </c>
      <c r="M1267" s="1">
        <v>25</v>
      </c>
      <c r="N1267" s="10">
        <v>2</v>
      </c>
    </row>
    <row r="1268" spans="1:14" x14ac:dyDescent="0.25">
      <c r="A1268" s="7">
        <v>44732</v>
      </c>
      <c r="B1268" s="1" t="s">
        <v>49</v>
      </c>
      <c r="C1268" s="1" t="s">
        <v>8</v>
      </c>
      <c r="D1268" s="1" t="s">
        <v>17</v>
      </c>
      <c r="E1268" s="1" t="s">
        <v>9</v>
      </c>
      <c r="F1268" s="1" t="s">
        <v>66</v>
      </c>
      <c r="G1268" s="8">
        <v>1277009</v>
      </c>
      <c r="H1268" s="8">
        <v>280941.98</v>
      </c>
      <c r="I1268" s="9">
        <v>0.22</v>
      </c>
      <c r="J1268" s="1" t="s">
        <v>125</v>
      </c>
      <c r="K1268" s="1">
        <v>6</v>
      </c>
      <c r="L1268" s="1">
        <v>2022</v>
      </c>
      <c r="M1268" s="1">
        <v>26</v>
      </c>
      <c r="N1268" s="10">
        <v>2</v>
      </c>
    </row>
    <row r="1269" spans="1:14" x14ac:dyDescent="0.25">
      <c r="A1269" s="7">
        <v>44733</v>
      </c>
      <c r="B1269" s="1" t="s">
        <v>46</v>
      </c>
      <c r="C1269" s="1" t="s">
        <v>8</v>
      </c>
      <c r="D1269" s="1" t="s">
        <v>7</v>
      </c>
      <c r="E1269" s="1" t="s">
        <v>9</v>
      </c>
      <c r="F1269" s="1" t="s">
        <v>80</v>
      </c>
      <c r="G1269" s="8">
        <v>1009234</v>
      </c>
      <c r="H1269" s="8">
        <v>534894.02</v>
      </c>
      <c r="I1269" s="9">
        <v>0.53</v>
      </c>
      <c r="J1269" s="1" t="s">
        <v>125</v>
      </c>
      <c r="K1269" s="1">
        <v>6</v>
      </c>
      <c r="L1269" s="1">
        <v>2022</v>
      </c>
      <c r="M1269" s="1">
        <v>26</v>
      </c>
      <c r="N1269" s="10">
        <v>2</v>
      </c>
    </row>
    <row r="1270" spans="1:14" x14ac:dyDescent="0.25">
      <c r="A1270" s="7">
        <v>44734</v>
      </c>
      <c r="B1270" s="1" t="s">
        <v>49</v>
      </c>
      <c r="C1270" s="1" t="s">
        <v>8</v>
      </c>
      <c r="D1270" s="1" t="s">
        <v>17</v>
      </c>
      <c r="E1270" s="1" t="s">
        <v>9</v>
      </c>
      <c r="F1270" s="1" t="s">
        <v>66</v>
      </c>
      <c r="G1270" s="8">
        <v>560652</v>
      </c>
      <c r="H1270" s="8">
        <v>168195.6</v>
      </c>
      <c r="I1270" s="9">
        <v>0.3</v>
      </c>
      <c r="J1270" s="1" t="s">
        <v>125</v>
      </c>
      <c r="K1270" s="1">
        <v>6</v>
      </c>
      <c r="L1270" s="1">
        <v>2022</v>
      </c>
      <c r="M1270" s="1">
        <v>26</v>
      </c>
      <c r="N1270" s="10">
        <v>2</v>
      </c>
    </row>
    <row r="1271" spans="1:14" x14ac:dyDescent="0.25">
      <c r="A1271" s="7">
        <v>44735</v>
      </c>
      <c r="B1271" s="1" t="s">
        <v>40</v>
      </c>
      <c r="C1271" s="1" t="s">
        <v>8</v>
      </c>
      <c r="D1271" s="1" t="s">
        <v>17</v>
      </c>
      <c r="E1271" s="1" t="s">
        <v>87</v>
      </c>
      <c r="F1271" s="1" t="s">
        <v>82</v>
      </c>
      <c r="G1271" s="8">
        <v>1294941</v>
      </c>
      <c r="H1271" s="8">
        <v>362583.48000000004</v>
      </c>
      <c r="I1271" s="9">
        <v>0.28000000000000003</v>
      </c>
      <c r="J1271" s="1" t="s">
        <v>125</v>
      </c>
      <c r="K1271" s="1">
        <v>6</v>
      </c>
      <c r="L1271" s="1">
        <v>2022</v>
      </c>
      <c r="M1271" s="1">
        <v>26</v>
      </c>
      <c r="N1271" s="10">
        <v>2</v>
      </c>
    </row>
    <row r="1272" spans="1:14" x14ac:dyDescent="0.25">
      <c r="A1272" s="7">
        <v>44736</v>
      </c>
      <c r="B1272" s="1" t="s">
        <v>6</v>
      </c>
      <c r="C1272" s="1" t="s">
        <v>8</v>
      </c>
      <c r="D1272" s="1" t="s">
        <v>7</v>
      </c>
      <c r="E1272" s="1" t="s">
        <v>87</v>
      </c>
      <c r="F1272" s="1" t="s">
        <v>77</v>
      </c>
      <c r="G1272" s="8">
        <v>562794</v>
      </c>
      <c r="H1272" s="8">
        <v>326420.51999999996</v>
      </c>
      <c r="I1272" s="9">
        <v>0.57999999999999996</v>
      </c>
      <c r="J1272" s="1" t="s">
        <v>125</v>
      </c>
      <c r="K1272" s="1">
        <v>6</v>
      </c>
      <c r="L1272" s="1">
        <v>2022</v>
      </c>
      <c r="M1272" s="1">
        <v>26</v>
      </c>
      <c r="N1272" s="10">
        <v>2</v>
      </c>
    </row>
    <row r="1273" spans="1:14" x14ac:dyDescent="0.25">
      <c r="A1273" s="7">
        <v>44737</v>
      </c>
      <c r="B1273" s="1" t="s">
        <v>13</v>
      </c>
      <c r="C1273" s="1" t="s">
        <v>14</v>
      </c>
      <c r="D1273" s="1" t="s">
        <v>17</v>
      </c>
      <c r="E1273" s="1" t="s">
        <v>87</v>
      </c>
      <c r="F1273" s="1" t="s">
        <v>73</v>
      </c>
      <c r="G1273" s="8">
        <v>407582</v>
      </c>
      <c r="H1273" s="8">
        <v>130426.24000000001</v>
      </c>
      <c r="I1273" s="9">
        <v>0.32</v>
      </c>
      <c r="J1273" s="1" t="s">
        <v>125</v>
      </c>
      <c r="K1273" s="1">
        <v>6</v>
      </c>
      <c r="L1273" s="1">
        <v>2022</v>
      </c>
      <c r="M1273" s="1">
        <v>26</v>
      </c>
      <c r="N1273" s="10">
        <v>2</v>
      </c>
    </row>
    <row r="1274" spans="1:14" x14ac:dyDescent="0.25">
      <c r="A1274" s="7">
        <v>44738</v>
      </c>
      <c r="B1274" s="1" t="s">
        <v>31</v>
      </c>
      <c r="C1274" s="1" t="s">
        <v>18</v>
      </c>
      <c r="D1274" s="1" t="s">
        <v>11</v>
      </c>
      <c r="E1274" s="1" t="s">
        <v>87</v>
      </c>
      <c r="F1274" s="1" t="s">
        <v>72</v>
      </c>
      <c r="G1274" s="8">
        <v>136388</v>
      </c>
      <c r="H1274" s="8">
        <v>30005.360000000001</v>
      </c>
      <c r="I1274" s="9">
        <v>0.22</v>
      </c>
      <c r="J1274" s="1" t="s">
        <v>125</v>
      </c>
      <c r="K1274" s="1">
        <v>6</v>
      </c>
      <c r="L1274" s="1">
        <v>2022</v>
      </c>
      <c r="M1274" s="1">
        <v>26</v>
      </c>
      <c r="N1274" s="10">
        <v>2</v>
      </c>
    </row>
    <row r="1275" spans="1:14" x14ac:dyDescent="0.25">
      <c r="A1275" s="7">
        <v>44739</v>
      </c>
      <c r="B1275" s="1" t="s">
        <v>45</v>
      </c>
      <c r="C1275" s="1" t="s">
        <v>18</v>
      </c>
      <c r="D1275" s="1" t="s">
        <v>7</v>
      </c>
      <c r="E1275" s="1" t="s">
        <v>87</v>
      </c>
      <c r="F1275" s="1" t="s">
        <v>79</v>
      </c>
      <c r="G1275" s="8">
        <v>122463</v>
      </c>
      <c r="H1275" s="8">
        <v>71028.539999999994</v>
      </c>
      <c r="I1275" s="9">
        <v>0.57999999999999996</v>
      </c>
      <c r="J1275" s="1" t="s">
        <v>125</v>
      </c>
      <c r="K1275" s="1">
        <v>6</v>
      </c>
      <c r="L1275" s="1">
        <v>2022</v>
      </c>
      <c r="M1275" s="1">
        <v>27</v>
      </c>
      <c r="N1275" s="10">
        <v>2</v>
      </c>
    </row>
    <row r="1276" spans="1:14" x14ac:dyDescent="0.25">
      <c r="A1276" s="7">
        <v>44740</v>
      </c>
      <c r="B1276" s="1" t="s">
        <v>36</v>
      </c>
      <c r="C1276" s="1" t="s">
        <v>14</v>
      </c>
      <c r="D1276" s="1" t="s">
        <v>11</v>
      </c>
      <c r="E1276" s="1" t="s">
        <v>9</v>
      </c>
      <c r="F1276" s="1" t="s">
        <v>78</v>
      </c>
      <c r="G1276" s="8">
        <v>498745</v>
      </c>
      <c r="H1276" s="8">
        <v>134661.15000000002</v>
      </c>
      <c r="I1276" s="9">
        <v>0.27</v>
      </c>
      <c r="J1276" s="1" t="s">
        <v>125</v>
      </c>
      <c r="K1276" s="1">
        <v>6</v>
      </c>
      <c r="L1276" s="1">
        <v>2022</v>
      </c>
      <c r="M1276" s="1">
        <v>27</v>
      </c>
      <c r="N1276" s="10">
        <v>2</v>
      </c>
    </row>
    <row r="1277" spans="1:14" x14ac:dyDescent="0.25">
      <c r="A1277" s="7">
        <v>44741</v>
      </c>
      <c r="B1277" s="1" t="s">
        <v>34</v>
      </c>
      <c r="C1277" s="1" t="s">
        <v>14</v>
      </c>
      <c r="D1277" s="1" t="s">
        <v>11</v>
      </c>
      <c r="E1277" s="1" t="s">
        <v>87</v>
      </c>
      <c r="F1277" s="1" t="s">
        <v>65</v>
      </c>
      <c r="G1277" s="8">
        <v>460940</v>
      </c>
      <c r="H1277" s="8">
        <v>142891.4</v>
      </c>
      <c r="I1277" s="9">
        <v>0.31</v>
      </c>
      <c r="J1277" s="1" t="s">
        <v>125</v>
      </c>
      <c r="K1277" s="1">
        <v>6</v>
      </c>
      <c r="L1277" s="1">
        <v>2022</v>
      </c>
      <c r="M1277" s="1">
        <v>27</v>
      </c>
      <c r="N1277" s="10">
        <v>2</v>
      </c>
    </row>
    <row r="1278" spans="1:14" x14ac:dyDescent="0.25">
      <c r="A1278" s="7">
        <v>44742</v>
      </c>
      <c r="B1278" s="1" t="s">
        <v>51</v>
      </c>
      <c r="C1278" s="1" t="s">
        <v>8</v>
      </c>
      <c r="D1278" s="1" t="s">
        <v>7</v>
      </c>
      <c r="E1278" s="1" t="s">
        <v>87</v>
      </c>
      <c r="F1278" s="1" t="s">
        <v>65</v>
      </c>
      <c r="G1278" s="8">
        <v>980920</v>
      </c>
      <c r="H1278" s="8">
        <v>402177.19999999995</v>
      </c>
      <c r="I1278" s="9">
        <v>0.41</v>
      </c>
      <c r="J1278" s="1" t="s">
        <v>125</v>
      </c>
      <c r="K1278" s="1">
        <v>6</v>
      </c>
      <c r="L1278" s="1">
        <v>2022</v>
      </c>
      <c r="M1278" s="1">
        <v>27</v>
      </c>
      <c r="N1278" s="10">
        <v>2</v>
      </c>
    </row>
    <row r="1279" spans="1:14" x14ac:dyDescent="0.25">
      <c r="A1279" s="7">
        <v>44743</v>
      </c>
      <c r="B1279" s="1" t="s">
        <v>39</v>
      </c>
      <c r="C1279" s="1" t="s">
        <v>8</v>
      </c>
      <c r="D1279" s="1" t="s">
        <v>7</v>
      </c>
      <c r="E1279" s="1" t="s">
        <v>9</v>
      </c>
      <c r="F1279" s="1" t="s">
        <v>81</v>
      </c>
      <c r="G1279" s="8">
        <v>1092708</v>
      </c>
      <c r="H1279" s="8">
        <v>644697.72</v>
      </c>
      <c r="I1279" s="9">
        <v>0.59</v>
      </c>
      <c r="J1279" s="1" t="s">
        <v>126</v>
      </c>
      <c r="K1279" s="1">
        <v>7</v>
      </c>
      <c r="L1279" s="1">
        <v>2022</v>
      </c>
      <c r="M1279" s="1">
        <v>27</v>
      </c>
      <c r="N1279" s="10">
        <v>3</v>
      </c>
    </row>
    <row r="1280" spans="1:14" x14ac:dyDescent="0.25">
      <c r="A1280" s="7">
        <v>44744</v>
      </c>
      <c r="B1280" s="1" t="s">
        <v>25</v>
      </c>
      <c r="C1280" s="1" t="s">
        <v>8</v>
      </c>
      <c r="D1280" s="1" t="s">
        <v>11</v>
      </c>
      <c r="E1280" s="1" t="s">
        <v>87</v>
      </c>
      <c r="F1280" s="1" t="s">
        <v>74</v>
      </c>
      <c r="G1280" s="8">
        <v>1259364</v>
      </c>
      <c r="H1280" s="8">
        <v>302247.36</v>
      </c>
      <c r="I1280" s="9">
        <v>0.24</v>
      </c>
      <c r="J1280" s="1" t="s">
        <v>126</v>
      </c>
      <c r="K1280" s="1">
        <v>7</v>
      </c>
      <c r="L1280" s="1">
        <v>2022</v>
      </c>
      <c r="M1280" s="1">
        <v>27</v>
      </c>
      <c r="N1280" s="10">
        <v>3</v>
      </c>
    </row>
    <row r="1281" spans="1:14" x14ac:dyDescent="0.25">
      <c r="A1281" s="7">
        <v>44745</v>
      </c>
      <c r="B1281" s="1" t="s">
        <v>22</v>
      </c>
      <c r="C1281" s="1" t="s">
        <v>8</v>
      </c>
      <c r="D1281" s="1" t="s">
        <v>7</v>
      </c>
      <c r="E1281" s="1" t="s">
        <v>88</v>
      </c>
      <c r="F1281" s="1" t="s">
        <v>74</v>
      </c>
      <c r="G1281" s="8">
        <v>1503208</v>
      </c>
      <c r="H1281" s="8">
        <v>856828.55999999994</v>
      </c>
      <c r="I1281" s="9">
        <v>0.56999999999999995</v>
      </c>
      <c r="J1281" s="1" t="s">
        <v>126</v>
      </c>
      <c r="K1281" s="1">
        <v>7</v>
      </c>
      <c r="L1281" s="1">
        <v>2022</v>
      </c>
      <c r="M1281" s="1">
        <v>27</v>
      </c>
      <c r="N1281" s="10">
        <v>3</v>
      </c>
    </row>
    <row r="1282" spans="1:14" x14ac:dyDescent="0.25">
      <c r="A1282" s="7">
        <v>44746</v>
      </c>
      <c r="B1282" s="1" t="s">
        <v>60</v>
      </c>
      <c r="C1282" s="1" t="s">
        <v>14</v>
      </c>
      <c r="D1282" s="1" t="s">
        <v>11</v>
      </c>
      <c r="E1282" s="1" t="s">
        <v>87</v>
      </c>
      <c r="F1282" s="1" t="s">
        <v>76</v>
      </c>
      <c r="G1282" s="8">
        <v>440478</v>
      </c>
      <c r="H1282" s="8">
        <v>66071.7</v>
      </c>
      <c r="I1282" s="9">
        <v>0.15</v>
      </c>
      <c r="J1282" s="1" t="s">
        <v>126</v>
      </c>
      <c r="K1282" s="1">
        <v>7</v>
      </c>
      <c r="L1282" s="1">
        <v>2022</v>
      </c>
      <c r="M1282" s="1">
        <v>28</v>
      </c>
      <c r="N1282" s="10">
        <v>3</v>
      </c>
    </row>
    <row r="1283" spans="1:14" x14ac:dyDescent="0.25">
      <c r="A1283" s="7">
        <v>44747</v>
      </c>
      <c r="B1283" s="1" t="s">
        <v>29</v>
      </c>
      <c r="C1283" s="1" t="s">
        <v>8</v>
      </c>
      <c r="D1283" s="1" t="s">
        <v>17</v>
      </c>
      <c r="E1283" s="1" t="s">
        <v>9</v>
      </c>
      <c r="F1283" s="1" t="s">
        <v>67</v>
      </c>
      <c r="G1283" s="8">
        <v>1271315</v>
      </c>
      <c r="H1283" s="8">
        <v>292402.45</v>
      </c>
      <c r="I1283" s="9">
        <v>0.23</v>
      </c>
      <c r="J1283" s="1" t="s">
        <v>126</v>
      </c>
      <c r="K1283" s="1">
        <v>7</v>
      </c>
      <c r="L1283" s="1">
        <v>2022</v>
      </c>
      <c r="M1283" s="1">
        <v>28</v>
      </c>
      <c r="N1283" s="10">
        <v>3</v>
      </c>
    </row>
    <row r="1284" spans="1:14" x14ac:dyDescent="0.25">
      <c r="A1284" s="7">
        <v>44748</v>
      </c>
      <c r="B1284" s="1" t="s">
        <v>50</v>
      </c>
      <c r="C1284" s="1" t="s">
        <v>18</v>
      </c>
      <c r="D1284" s="1" t="s">
        <v>7</v>
      </c>
      <c r="E1284" s="1" t="s">
        <v>87</v>
      </c>
      <c r="F1284" s="1" t="s">
        <v>67</v>
      </c>
      <c r="G1284" s="8">
        <v>109588</v>
      </c>
      <c r="H1284" s="8">
        <v>55889.88</v>
      </c>
      <c r="I1284" s="9">
        <v>0.51</v>
      </c>
      <c r="J1284" s="1" t="s">
        <v>126</v>
      </c>
      <c r="K1284" s="1">
        <v>7</v>
      </c>
      <c r="L1284" s="1">
        <v>2022</v>
      </c>
      <c r="M1284" s="1">
        <v>28</v>
      </c>
      <c r="N1284" s="10">
        <v>3</v>
      </c>
    </row>
    <row r="1285" spans="1:14" x14ac:dyDescent="0.25">
      <c r="A1285" s="7">
        <v>44749</v>
      </c>
      <c r="B1285" s="1" t="s">
        <v>51</v>
      </c>
      <c r="C1285" s="1" t="s">
        <v>8</v>
      </c>
      <c r="D1285" s="1" t="s">
        <v>17</v>
      </c>
      <c r="E1285" s="1" t="s">
        <v>87</v>
      </c>
      <c r="F1285" s="1" t="s">
        <v>65</v>
      </c>
      <c r="G1285" s="8">
        <v>975100</v>
      </c>
      <c r="H1285" s="8">
        <v>282779</v>
      </c>
      <c r="I1285" s="9">
        <v>0.28999999999999998</v>
      </c>
      <c r="J1285" s="1" t="s">
        <v>126</v>
      </c>
      <c r="K1285" s="1">
        <v>7</v>
      </c>
      <c r="L1285" s="1">
        <v>2022</v>
      </c>
      <c r="M1285" s="1">
        <v>28</v>
      </c>
      <c r="N1285" s="10">
        <v>3</v>
      </c>
    </row>
    <row r="1286" spans="1:14" x14ac:dyDescent="0.25">
      <c r="A1286" s="7">
        <v>44750</v>
      </c>
      <c r="B1286" s="1" t="s">
        <v>56</v>
      </c>
      <c r="C1286" s="1" t="s">
        <v>18</v>
      </c>
      <c r="D1286" s="1" t="s">
        <v>7</v>
      </c>
      <c r="E1286" s="1" t="s">
        <v>9</v>
      </c>
      <c r="F1286" s="1" t="s">
        <v>70</v>
      </c>
      <c r="G1286" s="8">
        <v>142176</v>
      </c>
      <c r="H1286" s="8">
        <v>78196.800000000003</v>
      </c>
      <c r="I1286" s="9">
        <v>0.55000000000000004</v>
      </c>
      <c r="J1286" s="1" t="s">
        <v>126</v>
      </c>
      <c r="K1286" s="1">
        <v>7</v>
      </c>
      <c r="L1286" s="1">
        <v>2022</v>
      </c>
      <c r="M1286" s="1">
        <v>28</v>
      </c>
      <c r="N1286" s="10">
        <v>3</v>
      </c>
    </row>
    <row r="1287" spans="1:14" x14ac:dyDescent="0.25">
      <c r="A1287" s="7">
        <v>44751</v>
      </c>
      <c r="B1287" s="1" t="s">
        <v>47</v>
      </c>
      <c r="C1287" s="1" t="s">
        <v>14</v>
      </c>
      <c r="D1287" s="1" t="s">
        <v>7</v>
      </c>
      <c r="E1287" s="1" t="s">
        <v>87</v>
      </c>
      <c r="F1287" s="1" t="s">
        <v>81</v>
      </c>
      <c r="G1287" s="8">
        <v>427629</v>
      </c>
      <c r="H1287" s="8">
        <v>260853.69</v>
      </c>
      <c r="I1287" s="9">
        <v>0.61</v>
      </c>
      <c r="J1287" s="1" t="s">
        <v>126</v>
      </c>
      <c r="K1287" s="1">
        <v>7</v>
      </c>
      <c r="L1287" s="1">
        <v>2022</v>
      </c>
      <c r="M1287" s="1">
        <v>28</v>
      </c>
      <c r="N1287" s="10">
        <v>3</v>
      </c>
    </row>
    <row r="1288" spans="1:14" x14ac:dyDescent="0.25">
      <c r="A1288" s="7">
        <v>44752</v>
      </c>
      <c r="B1288" s="1" t="s">
        <v>25</v>
      </c>
      <c r="C1288" s="1" t="s">
        <v>8</v>
      </c>
      <c r="D1288" s="1" t="s">
        <v>7</v>
      </c>
      <c r="E1288" s="1" t="s">
        <v>9</v>
      </c>
      <c r="F1288" s="1" t="s">
        <v>74</v>
      </c>
      <c r="G1288" s="8">
        <v>1417617</v>
      </c>
      <c r="H1288" s="8">
        <v>510342.12</v>
      </c>
      <c r="I1288" s="9">
        <v>0.36</v>
      </c>
      <c r="J1288" s="1" t="s">
        <v>126</v>
      </c>
      <c r="K1288" s="1">
        <v>7</v>
      </c>
      <c r="L1288" s="1">
        <v>2022</v>
      </c>
      <c r="M1288" s="1">
        <v>28</v>
      </c>
      <c r="N1288" s="10">
        <v>3</v>
      </c>
    </row>
    <row r="1289" spans="1:14" x14ac:dyDescent="0.25">
      <c r="A1289" s="7">
        <v>44753</v>
      </c>
      <c r="B1289" s="1" t="s">
        <v>57</v>
      </c>
      <c r="C1289" s="1" t="s">
        <v>18</v>
      </c>
      <c r="D1289" s="1" t="s">
        <v>17</v>
      </c>
      <c r="E1289" s="1" t="s">
        <v>87</v>
      </c>
      <c r="F1289" s="1" t="s">
        <v>67</v>
      </c>
      <c r="G1289" s="8">
        <v>190416</v>
      </c>
      <c r="H1289" s="8">
        <v>43795.68</v>
      </c>
      <c r="I1289" s="9">
        <v>0.23</v>
      </c>
      <c r="J1289" s="1" t="s">
        <v>126</v>
      </c>
      <c r="K1289" s="1">
        <v>7</v>
      </c>
      <c r="L1289" s="1">
        <v>2022</v>
      </c>
      <c r="M1289" s="1">
        <v>29</v>
      </c>
      <c r="N1289" s="10">
        <v>3</v>
      </c>
    </row>
    <row r="1290" spans="1:14" x14ac:dyDescent="0.25">
      <c r="A1290" s="7">
        <v>44754</v>
      </c>
      <c r="B1290" s="1" t="s">
        <v>29</v>
      </c>
      <c r="C1290" s="1" t="s">
        <v>8</v>
      </c>
      <c r="D1290" s="1" t="s">
        <v>11</v>
      </c>
      <c r="E1290" s="1" t="s">
        <v>87</v>
      </c>
      <c r="F1290" s="1" t="s">
        <v>67</v>
      </c>
      <c r="G1290" s="8">
        <v>1331274</v>
      </c>
      <c r="H1290" s="8">
        <v>306193.02</v>
      </c>
      <c r="I1290" s="9">
        <v>0.23</v>
      </c>
      <c r="J1290" s="1" t="s">
        <v>126</v>
      </c>
      <c r="K1290" s="1">
        <v>7</v>
      </c>
      <c r="L1290" s="1">
        <v>2022</v>
      </c>
      <c r="M1290" s="1">
        <v>29</v>
      </c>
      <c r="N1290" s="10">
        <v>3</v>
      </c>
    </row>
    <row r="1291" spans="1:14" x14ac:dyDescent="0.25">
      <c r="A1291" s="7">
        <v>44755</v>
      </c>
      <c r="B1291" s="1" t="s">
        <v>38</v>
      </c>
      <c r="C1291" s="1" t="s">
        <v>18</v>
      </c>
      <c r="D1291" s="1" t="s">
        <v>7</v>
      </c>
      <c r="E1291" s="1" t="s">
        <v>87</v>
      </c>
      <c r="F1291" s="1" t="s">
        <v>80</v>
      </c>
      <c r="G1291" s="8">
        <v>223065</v>
      </c>
      <c r="H1291" s="8">
        <v>100379.25</v>
      </c>
      <c r="I1291" s="9">
        <v>0.45</v>
      </c>
      <c r="J1291" s="1" t="s">
        <v>126</v>
      </c>
      <c r="K1291" s="1">
        <v>7</v>
      </c>
      <c r="L1291" s="1">
        <v>2022</v>
      </c>
      <c r="M1291" s="1">
        <v>29</v>
      </c>
      <c r="N1291" s="10">
        <v>3</v>
      </c>
    </row>
    <row r="1292" spans="1:14" x14ac:dyDescent="0.25">
      <c r="A1292" s="7">
        <v>44756</v>
      </c>
      <c r="B1292" s="1" t="s">
        <v>28</v>
      </c>
      <c r="C1292" s="1" t="s">
        <v>8</v>
      </c>
      <c r="D1292" s="1" t="s">
        <v>11</v>
      </c>
      <c r="E1292" s="1" t="s">
        <v>87</v>
      </c>
      <c r="F1292" s="1" t="s">
        <v>66</v>
      </c>
      <c r="G1292" s="8">
        <v>1005768</v>
      </c>
      <c r="H1292" s="8">
        <v>211211.28</v>
      </c>
      <c r="I1292" s="9">
        <v>0.21</v>
      </c>
      <c r="J1292" s="1" t="s">
        <v>126</v>
      </c>
      <c r="K1292" s="1">
        <v>7</v>
      </c>
      <c r="L1292" s="1">
        <v>2022</v>
      </c>
      <c r="M1292" s="1">
        <v>29</v>
      </c>
      <c r="N1292" s="10">
        <v>3</v>
      </c>
    </row>
    <row r="1293" spans="1:14" x14ac:dyDescent="0.25">
      <c r="A1293" s="7">
        <v>44757</v>
      </c>
      <c r="B1293" s="1" t="s">
        <v>15</v>
      </c>
      <c r="C1293" s="1" t="s">
        <v>14</v>
      </c>
      <c r="D1293" s="1" t="s">
        <v>7</v>
      </c>
      <c r="E1293" s="1" t="s">
        <v>87</v>
      </c>
      <c r="F1293" s="1" t="s">
        <v>74</v>
      </c>
      <c r="G1293" s="8">
        <v>309753</v>
      </c>
      <c r="H1293" s="8">
        <v>157974.03</v>
      </c>
      <c r="I1293" s="9">
        <v>0.51</v>
      </c>
      <c r="J1293" s="1" t="s">
        <v>126</v>
      </c>
      <c r="K1293" s="1">
        <v>7</v>
      </c>
      <c r="L1293" s="1">
        <v>2022</v>
      </c>
      <c r="M1293" s="1">
        <v>29</v>
      </c>
      <c r="N1293" s="10">
        <v>3</v>
      </c>
    </row>
    <row r="1294" spans="1:14" x14ac:dyDescent="0.25">
      <c r="A1294" s="7">
        <v>44758</v>
      </c>
      <c r="B1294" s="1" t="s">
        <v>41</v>
      </c>
      <c r="C1294" s="1" t="s">
        <v>14</v>
      </c>
      <c r="D1294" s="1" t="s">
        <v>11</v>
      </c>
      <c r="E1294" s="1" t="s">
        <v>87</v>
      </c>
      <c r="F1294" s="1" t="s">
        <v>83</v>
      </c>
      <c r="G1294" s="8">
        <v>339005</v>
      </c>
      <c r="H1294" s="8">
        <v>57630.850000000006</v>
      </c>
      <c r="I1294" s="9">
        <v>0.17</v>
      </c>
      <c r="J1294" s="1" t="s">
        <v>126</v>
      </c>
      <c r="K1294" s="1">
        <v>7</v>
      </c>
      <c r="L1294" s="1">
        <v>2022</v>
      </c>
      <c r="M1294" s="1">
        <v>29</v>
      </c>
      <c r="N1294" s="10">
        <v>3</v>
      </c>
    </row>
    <row r="1295" spans="1:14" x14ac:dyDescent="0.25">
      <c r="A1295" s="7">
        <v>44759</v>
      </c>
      <c r="B1295" s="1" t="s">
        <v>38</v>
      </c>
      <c r="C1295" s="1" t="s">
        <v>18</v>
      </c>
      <c r="D1295" s="1" t="s">
        <v>7</v>
      </c>
      <c r="E1295" s="1" t="s">
        <v>9</v>
      </c>
      <c r="F1295" s="1" t="s">
        <v>80</v>
      </c>
      <c r="G1295" s="8">
        <v>79956</v>
      </c>
      <c r="H1295" s="8">
        <v>49572.72</v>
      </c>
      <c r="I1295" s="9">
        <v>0.62</v>
      </c>
      <c r="J1295" s="1" t="s">
        <v>126</v>
      </c>
      <c r="K1295" s="1">
        <v>7</v>
      </c>
      <c r="L1295" s="1">
        <v>2022</v>
      </c>
      <c r="M1295" s="1">
        <v>29</v>
      </c>
      <c r="N1295" s="10">
        <v>3</v>
      </c>
    </row>
    <row r="1296" spans="1:14" x14ac:dyDescent="0.25">
      <c r="A1296" s="7">
        <v>44760</v>
      </c>
      <c r="B1296" s="1" t="s">
        <v>38</v>
      </c>
      <c r="C1296" s="1" t="s">
        <v>18</v>
      </c>
      <c r="D1296" s="1" t="s">
        <v>11</v>
      </c>
      <c r="E1296" s="1" t="s">
        <v>87</v>
      </c>
      <c r="F1296" s="1" t="s">
        <v>80</v>
      </c>
      <c r="G1296" s="8">
        <v>143355</v>
      </c>
      <c r="H1296" s="8">
        <v>41572.949999999997</v>
      </c>
      <c r="I1296" s="9">
        <v>0.28999999999999998</v>
      </c>
      <c r="J1296" s="1" t="s">
        <v>126</v>
      </c>
      <c r="K1296" s="1">
        <v>7</v>
      </c>
      <c r="L1296" s="1">
        <v>2022</v>
      </c>
      <c r="M1296" s="1">
        <v>30</v>
      </c>
      <c r="N1296" s="10">
        <v>3</v>
      </c>
    </row>
    <row r="1297" spans="1:14" x14ac:dyDescent="0.25">
      <c r="A1297" s="7">
        <v>44761</v>
      </c>
      <c r="B1297" s="1" t="s">
        <v>32</v>
      </c>
      <c r="C1297" s="1" t="s">
        <v>8</v>
      </c>
      <c r="D1297" s="1" t="s">
        <v>7</v>
      </c>
      <c r="E1297" s="1" t="s">
        <v>87</v>
      </c>
      <c r="F1297" s="1" t="s">
        <v>71</v>
      </c>
      <c r="G1297" s="8">
        <v>1439196</v>
      </c>
      <c r="H1297" s="8">
        <v>733989.96</v>
      </c>
      <c r="I1297" s="9">
        <v>0.51</v>
      </c>
      <c r="J1297" s="1" t="s">
        <v>126</v>
      </c>
      <c r="K1297" s="1">
        <v>7</v>
      </c>
      <c r="L1297" s="1">
        <v>2022</v>
      </c>
      <c r="M1297" s="1">
        <v>30</v>
      </c>
      <c r="N1297" s="10">
        <v>3</v>
      </c>
    </row>
    <row r="1298" spans="1:14" x14ac:dyDescent="0.25">
      <c r="A1298" s="7">
        <v>44762</v>
      </c>
      <c r="B1298" s="1" t="s">
        <v>48</v>
      </c>
      <c r="C1298" s="1" t="s">
        <v>8</v>
      </c>
      <c r="D1298" s="1" t="s">
        <v>17</v>
      </c>
      <c r="E1298" s="1" t="s">
        <v>87</v>
      </c>
      <c r="F1298" s="1" t="s">
        <v>65</v>
      </c>
      <c r="G1298" s="8">
        <v>989646</v>
      </c>
      <c r="H1298" s="8">
        <v>257307.96000000002</v>
      </c>
      <c r="I1298" s="9">
        <v>0.26</v>
      </c>
      <c r="J1298" s="1" t="s">
        <v>126</v>
      </c>
      <c r="K1298" s="1">
        <v>7</v>
      </c>
      <c r="L1298" s="1">
        <v>2022</v>
      </c>
      <c r="M1298" s="1">
        <v>30</v>
      </c>
      <c r="N1298" s="10">
        <v>3</v>
      </c>
    </row>
    <row r="1299" spans="1:14" x14ac:dyDescent="0.25">
      <c r="A1299" s="7">
        <v>44763</v>
      </c>
      <c r="B1299" s="1" t="s">
        <v>59</v>
      </c>
      <c r="C1299" s="1" t="s">
        <v>18</v>
      </c>
      <c r="D1299" s="1" t="s">
        <v>17</v>
      </c>
      <c r="E1299" s="1" t="s">
        <v>87</v>
      </c>
      <c r="F1299" s="1" t="s">
        <v>75</v>
      </c>
      <c r="G1299" s="8">
        <v>78869</v>
      </c>
      <c r="H1299" s="8">
        <v>23660.7</v>
      </c>
      <c r="I1299" s="9">
        <v>0.3</v>
      </c>
      <c r="J1299" s="1" t="s">
        <v>126</v>
      </c>
      <c r="K1299" s="1">
        <v>7</v>
      </c>
      <c r="L1299" s="1">
        <v>2022</v>
      </c>
      <c r="M1299" s="1">
        <v>30</v>
      </c>
      <c r="N1299" s="10">
        <v>3</v>
      </c>
    </row>
    <row r="1300" spans="1:14" x14ac:dyDescent="0.25">
      <c r="A1300" s="7">
        <v>44764</v>
      </c>
      <c r="B1300" s="1" t="s">
        <v>12</v>
      </c>
      <c r="C1300" s="1" t="s">
        <v>8</v>
      </c>
      <c r="D1300" s="1" t="s">
        <v>7</v>
      </c>
      <c r="E1300" s="1" t="s">
        <v>9</v>
      </c>
      <c r="F1300" s="1" t="s">
        <v>77</v>
      </c>
      <c r="G1300" s="8">
        <v>504492</v>
      </c>
      <c r="H1300" s="8">
        <v>282515.52</v>
      </c>
      <c r="I1300" s="9">
        <v>0.56000000000000005</v>
      </c>
      <c r="J1300" s="1" t="s">
        <v>126</v>
      </c>
      <c r="K1300" s="1">
        <v>7</v>
      </c>
      <c r="L1300" s="1">
        <v>2022</v>
      </c>
      <c r="M1300" s="1">
        <v>30</v>
      </c>
      <c r="N1300" s="10">
        <v>3</v>
      </c>
    </row>
    <row r="1301" spans="1:14" x14ac:dyDescent="0.25">
      <c r="A1301" s="7">
        <v>44765</v>
      </c>
      <c r="B1301" s="1" t="s">
        <v>61</v>
      </c>
      <c r="C1301" s="1" t="s">
        <v>8</v>
      </c>
      <c r="D1301" s="1" t="s">
        <v>7</v>
      </c>
      <c r="E1301" s="1" t="s">
        <v>87</v>
      </c>
      <c r="F1301" s="1" t="s">
        <v>77</v>
      </c>
      <c r="G1301" s="8">
        <v>1683073</v>
      </c>
      <c r="H1301" s="8">
        <v>824705.77</v>
      </c>
      <c r="I1301" s="9">
        <v>0.49</v>
      </c>
      <c r="J1301" s="1" t="s">
        <v>126</v>
      </c>
      <c r="K1301" s="1">
        <v>7</v>
      </c>
      <c r="L1301" s="1">
        <v>2022</v>
      </c>
      <c r="M1301" s="1">
        <v>30</v>
      </c>
      <c r="N1301" s="10">
        <v>3</v>
      </c>
    </row>
    <row r="1302" spans="1:14" x14ac:dyDescent="0.25">
      <c r="A1302" s="7">
        <v>44766</v>
      </c>
      <c r="B1302" s="1" t="s">
        <v>16</v>
      </c>
      <c r="C1302" s="1" t="s">
        <v>18</v>
      </c>
      <c r="D1302" s="1" t="s">
        <v>7</v>
      </c>
      <c r="E1302" s="1" t="s">
        <v>87</v>
      </c>
      <c r="F1302" s="1" t="s">
        <v>75</v>
      </c>
      <c r="G1302" s="8">
        <v>135377</v>
      </c>
      <c r="H1302" s="8">
        <v>66334.73</v>
      </c>
      <c r="I1302" s="9">
        <v>0.49</v>
      </c>
      <c r="J1302" s="1" t="s">
        <v>126</v>
      </c>
      <c r="K1302" s="1">
        <v>7</v>
      </c>
      <c r="L1302" s="1">
        <v>2022</v>
      </c>
      <c r="M1302" s="1">
        <v>30</v>
      </c>
      <c r="N1302" s="10">
        <v>3</v>
      </c>
    </row>
    <row r="1303" spans="1:14" x14ac:dyDescent="0.25">
      <c r="A1303" s="7">
        <v>44767</v>
      </c>
      <c r="B1303" s="1" t="s">
        <v>35</v>
      </c>
      <c r="C1303" s="1" t="s">
        <v>14</v>
      </c>
      <c r="D1303" s="1" t="s">
        <v>7</v>
      </c>
      <c r="E1303" s="1" t="s">
        <v>87</v>
      </c>
      <c r="F1303" s="1" t="s">
        <v>71</v>
      </c>
      <c r="G1303" s="8">
        <v>424926</v>
      </c>
      <c r="H1303" s="8">
        <v>237958.56000000003</v>
      </c>
      <c r="I1303" s="9">
        <v>0.56000000000000005</v>
      </c>
      <c r="J1303" s="1" t="s">
        <v>126</v>
      </c>
      <c r="K1303" s="1">
        <v>7</v>
      </c>
      <c r="L1303" s="1">
        <v>2022</v>
      </c>
      <c r="M1303" s="1">
        <v>31</v>
      </c>
      <c r="N1303" s="10">
        <v>3</v>
      </c>
    </row>
    <row r="1304" spans="1:14" x14ac:dyDescent="0.25">
      <c r="A1304" s="7">
        <v>44768</v>
      </c>
      <c r="B1304" s="1" t="s">
        <v>56</v>
      </c>
      <c r="C1304" s="1" t="s">
        <v>18</v>
      </c>
      <c r="D1304" s="1" t="s">
        <v>7</v>
      </c>
      <c r="E1304" s="1" t="s">
        <v>87</v>
      </c>
      <c r="F1304" s="1" t="s">
        <v>70</v>
      </c>
      <c r="G1304" s="8">
        <v>155743</v>
      </c>
      <c r="H1304" s="8">
        <v>96560.66</v>
      </c>
      <c r="I1304" s="9">
        <v>0.62</v>
      </c>
      <c r="J1304" s="1" t="s">
        <v>126</v>
      </c>
      <c r="K1304" s="1">
        <v>7</v>
      </c>
      <c r="L1304" s="1">
        <v>2022</v>
      </c>
      <c r="M1304" s="1">
        <v>31</v>
      </c>
      <c r="N1304" s="10">
        <v>3</v>
      </c>
    </row>
    <row r="1305" spans="1:14" x14ac:dyDescent="0.25">
      <c r="A1305" s="7">
        <v>44769</v>
      </c>
      <c r="B1305" s="1" t="s">
        <v>62</v>
      </c>
      <c r="C1305" s="1" t="s">
        <v>8</v>
      </c>
      <c r="D1305" s="1" t="s">
        <v>17</v>
      </c>
      <c r="E1305" s="1" t="s">
        <v>9</v>
      </c>
      <c r="F1305" s="1" t="s">
        <v>78</v>
      </c>
      <c r="G1305" s="8">
        <v>1766062</v>
      </c>
      <c r="H1305" s="8">
        <v>618121.69999999995</v>
      </c>
      <c r="I1305" s="9">
        <v>0.35</v>
      </c>
      <c r="J1305" s="1" t="s">
        <v>126</v>
      </c>
      <c r="K1305" s="1">
        <v>7</v>
      </c>
      <c r="L1305" s="1">
        <v>2022</v>
      </c>
      <c r="M1305" s="1">
        <v>31</v>
      </c>
      <c r="N1305" s="10">
        <v>3</v>
      </c>
    </row>
    <row r="1306" spans="1:14" x14ac:dyDescent="0.25">
      <c r="A1306" s="7">
        <v>44770</v>
      </c>
      <c r="B1306" s="1" t="s">
        <v>27</v>
      </c>
      <c r="C1306" s="1" t="s">
        <v>8</v>
      </c>
      <c r="D1306" s="1" t="s">
        <v>7</v>
      </c>
      <c r="E1306" s="1" t="s">
        <v>87</v>
      </c>
      <c r="F1306" s="1" t="s">
        <v>76</v>
      </c>
      <c r="G1306" s="8">
        <v>527931</v>
      </c>
      <c r="H1306" s="8">
        <v>237568.95</v>
      </c>
      <c r="I1306" s="9">
        <v>0.45</v>
      </c>
      <c r="J1306" s="1" t="s">
        <v>126</v>
      </c>
      <c r="K1306" s="1">
        <v>7</v>
      </c>
      <c r="L1306" s="1">
        <v>2022</v>
      </c>
      <c r="M1306" s="1">
        <v>31</v>
      </c>
      <c r="N1306" s="10">
        <v>3</v>
      </c>
    </row>
    <row r="1307" spans="1:14" x14ac:dyDescent="0.25">
      <c r="A1307" s="7">
        <v>44771</v>
      </c>
      <c r="B1307" s="1" t="s">
        <v>62</v>
      </c>
      <c r="C1307" s="1" t="s">
        <v>8</v>
      </c>
      <c r="D1307" s="1" t="s">
        <v>7</v>
      </c>
      <c r="E1307" s="1" t="s">
        <v>89</v>
      </c>
      <c r="F1307" s="1" t="s">
        <v>78</v>
      </c>
      <c r="G1307" s="8">
        <v>827547</v>
      </c>
      <c r="H1307" s="8">
        <v>496528.19999999995</v>
      </c>
      <c r="I1307" s="9">
        <v>0.6</v>
      </c>
      <c r="J1307" s="1" t="s">
        <v>126</v>
      </c>
      <c r="K1307" s="1">
        <v>7</v>
      </c>
      <c r="L1307" s="1">
        <v>2022</v>
      </c>
      <c r="M1307" s="1">
        <v>31</v>
      </c>
      <c r="N1307" s="10">
        <v>3</v>
      </c>
    </row>
    <row r="1308" spans="1:14" x14ac:dyDescent="0.25">
      <c r="A1308" s="7">
        <v>44772</v>
      </c>
      <c r="B1308" s="1" t="s">
        <v>55</v>
      </c>
      <c r="C1308" s="1" t="s">
        <v>14</v>
      </c>
      <c r="D1308" s="1" t="s">
        <v>17</v>
      </c>
      <c r="E1308" s="1" t="s">
        <v>87</v>
      </c>
      <c r="F1308" s="1" t="s">
        <v>69</v>
      </c>
      <c r="G1308" s="8">
        <v>255581</v>
      </c>
      <c r="H1308" s="8">
        <v>102232.40000000001</v>
      </c>
      <c r="I1308" s="9">
        <v>0.4</v>
      </c>
      <c r="J1308" s="1" t="s">
        <v>126</v>
      </c>
      <c r="K1308" s="1">
        <v>7</v>
      </c>
      <c r="L1308" s="1">
        <v>2022</v>
      </c>
      <c r="M1308" s="1">
        <v>31</v>
      </c>
      <c r="N1308" s="10">
        <v>3</v>
      </c>
    </row>
    <row r="1309" spans="1:14" x14ac:dyDescent="0.25">
      <c r="A1309" s="7">
        <v>44773</v>
      </c>
      <c r="B1309" s="1" t="s">
        <v>51</v>
      </c>
      <c r="C1309" s="1" t="s">
        <v>8</v>
      </c>
      <c r="D1309" s="1" t="s">
        <v>7</v>
      </c>
      <c r="E1309" s="1" t="s">
        <v>87</v>
      </c>
      <c r="F1309" s="1" t="s">
        <v>65</v>
      </c>
      <c r="G1309" s="8">
        <v>884008</v>
      </c>
      <c r="H1309" s="8">
        <v>344763.12</v>
      </c>
      <c r="I1309" s="9">
        <v>0.39</v>
      </c>
      <c r="J1309" s="1" t="s">
        <v>126</v>
      </c>
      <c r="K1309" s="1">
        <v>7</v>
      </c>
      <c r="L1309" s="1">
        <v>2022</v>
      </c>
      <c r="M1309" s="1">
        <v>31</v>
      </c>
      <c r="N1309" s="10">
        <v>3</v>
      </c>
    </row>
    <row r="1310" spans="1:14" x14ac:dyDescent="0.25">
      <c r="A1310" s="7">
        <v>44774</v>
      </c>
      <c r="B1310" s="1" t="s">
        <v>55</v>
      </c>
      <c r="C1310" s="1" t="s">
        <v>14</v>
      </c>
      <c r="D1310" s="1" t="s">
        <v>7</v>
      </c>
      <c r="E1310" s="1" t="s">
        <v>87</v>
      </c>
      <c r="F1310" s="1" t="s">
        <v>69</v>
      </c>
      <c r="G1310" s="8">
        <v>275861</v>
      </c>
      <c r="H1310" s="8">
        <v>148964.94</v>
      </c>
      <c r="I1310" s="9">
        <v>0.54</v>
      </c>
      <c r="J1310" s="1" t="s">
        <v>127</v>
      </c>
      <c r="K1310" s="1">
        <v>8</v>
      </c>
      <c r="L1310" s="1">
        <v>2022</v>
      </c>
      <c r="M1310" s="1">
        <v>32</v>
      </c>
      <c r="N1310" s="10">
        <v>3</v>
      </c>
    </row>
    <row r="1311" spans="1:14" x14ac:dyDescent="0.25">
      <c r="A1311" s="7">
        <v>44775</v>
      </c>
      <c r="B1311" s="1" t="s">
        <v>23</v>
      </c>
      <c r="C1311" s="1" t="s">
        <v>8</v>
      </c>
      <c r="D1311" s="1" t="s">
        <v>7</v>
      </c>
      <c r="E1311" s="1" t="s">
        <v>87</v>
      </c>
      <c r="F1311" s="1" t="s">
        <v>75</v>
      </c>
      <c r="G1311" s="8">
        <v>1681481</v>
      </c>
      <c r="H1311" s="8">
        <v>1092962.6500000001</v>
      </c>
      <c r="I1311" s="9">
        <v>0.65</v>
      </c>
      <c r="J1311" s="1" t="s">
        <v>127</v>
      </c>
      <c r="K1311" s="1">
        <v>8</v>
      </c>
      <c r="L1311" s="1">
        <v>2022</v>
      </c>
      <c r="M1311" s="1">
        <v>32</v>
      </c>
      <c r="N1311" s="10">
        <v>3</v>
      </c>
    </row>
    <row r="1312" spans="1:14" x14ac:dyDescent="0.25">
      <c r="A1312" s="7">
        <v>44776</v>
      </c>
      <c r="B1312" s="1" t="s">
        <v>27</v>
      </c>
      <c r="C1312" s="1" t="s">
        <v>8</v>
      </c>
      <c r="D1312" s="1" t="s">
        <v>7</v>
      </c>
      <c r="E1312" s="1" t="s">
        <v>87</v>
      </c>
      <c r="F1312" s="1" t="s">
        <v>76</v>
      </c>
      <c r="G1312" s="8">
        <v>962827</v>
      </c>
      <c r="H1312" s="8">
        <v>423643.88</v>
      </c>
      <c r="I1312" s="9">
        <v>0.44</v>
      </c>
      <c r="J1312" s="1" t="s">
        <v>127</v>
      </c>
      <c r="K1312" s="1">
        <v>8</v>
      </c>
      <c r="L1312" s="1">
        <v>2022</v>
      </c>
      <c r="M1312" s="1">
        <v>32</v>
      </c>
      <c r="N1312" s="10">
        <v>3</v>
      </c>
    </row>
    <row r="1313" spans="1:14" x14ac:dyDescent="0.25">
      <c r="A1313" s="7">
        <v>44777</v>
      </c>
      <c r="B1313" s="1" t="s">
        <v>58</v>
      </c>
      <c r="C1313" s="1" t="s">
        <v>8</v>
      </c>
      <c r="D1313" s="1" t="s">
        <v>7</v>
      </c>
      <c r="E1313" s="1" t="s">
        <v>87</v>
      </c>
      <c r="F1313" s="1" t="s">
        <v>74</v>
      </c>
      <c r="G1313" s="8">
        <v>1720453</v>
      </c>
      <c r="H1313" s="8">
        <v>1083885.3899999999</v>
      </c>
      <c r="I1313" s="9">
        <v>0.63</v>
      </c>
      <c r="J1313" s="1" t="s">
        <v>127</v>
      </c>
      <c r="K1313" s="1">
        <v>8</v>
      </c>
      <c r="L1313" s="1">
        <v>2022</v>
      </c>
      <c r="M1313" s="1">
        <v>32</v>
      </c>
      <c r="N1313" s="10">
        <v>3</v>
      </c>
    </row>
    <row r="1314" spans="1:14" x14ac:dyDescent="0.25">
      <c r="A1314" s="7">
        <v>44778</v>
      </c>
      <c r="B1314" s="1" t="s">
        <v>43</v>
      </c>
      <c r="C1314" s="1" t="s">
        <v>8</v>
      </c>
      <c r="D1314" s="1" t="s">
        <v>7</v>
      </c>
      <c r="E1314" s="1" t="s">
        <v>87</v>
      </c>
      <c r="F1314" s="1" t="s">
        <v>79</v>
      </c>
      <c r="G1314" s="8">
        <v>1573558</v>
      </c>
      <c r="H1314" s="8">
        <v>708101.1</v>
      </c>
      <c r="I1314" s="9">
        <v>0.45</v>
      </c>
      <c r="J1314" s="1" t="s">
        <v>127</v>
      </c>
      <c r="K1314" s="1">
        <v>8</v>
      </c>
      <c r="L1314" s="1">
        <v>2022</v>
      </c>
      <c r="M1314" s="1">
        <v>32</v>
      </c>
      <c r="N1314" s="10">
        <v>3</v>
      </c>
    </row>
    <row r="1315" spans="1:14" x14ac:dyDescent="0.25">
      <c r="A1315" s="7">
        <v>44779</v>
      </c>
      <c r="B1315" s="1" t="s">
        <v>10</v>
      </c>
      <c r="C1315" s="1" t="s">
        <v>8</v>
      </c>
      <c r="D1315" s="1" t="s">
        <v>7</v>
      </c>
      <c r="E1315" s="1" t="s">
        <v>87</v>
      </c>
      <c r="F1315" s="1" t="s">
        <v>66</v>
      </c>
      <c r="G1315" s="8">
        <v>1268051</v>
      </c>
      <c r="H1315" s="8">
        <v>583303.46000000008</v>
      </c>
      <c r="I1315" s="9">
        <v>0.46</v>
      </c>
      <c r="J1315" s="1" t="s">
        <v>127</v>
      </c>
      <c r="K1315" s="1">
        <v>8</v>
      </c>
      <c r="L1315" s="1">
        <v>2022</v>
      </c>
      <c r="M1315" s="1">
        <v>32</v>
      </c>
      <c r="N1315" s="10">
        <v>3</v>
      </c>
    </row>
    <row r="1316" spans="1:14" x14ac:dyDescent="0.25">
      <c r="A1316" s="7">
        <v>44780</v>
      </c>
      <c r="B1316" s="1" t="s">
        <v>19</v>
      </c>
      <c r="C1316" s="1" t="s">
        <v>8</v>
      </c>
      <c r="D1316" s="1" t="s">
        <v>17</v>
      </c>
      <c r="E1316" s="1" t="s">
        <v>87</v>
      </c>
      <c r="F1316" s="1" t="s">
        <v>76</v>
      </c>
      <c r="G1316" s="8">
        <v>1679848</v>
      </c>
      <c r="H1316" s="8">
        <v>503954.39999999997</v>
      </c>
      <c r="I1316" s="9">
        <v>0.3</v>
      </c>
      <c r="J1316" s="1" t="s">
        <v>127</v>
      </c>
      <c r="K1316" s="1">
        <v>8</v>
      </c>
      <c r="L1316" s="1">
        <v>2022</v>
      </c>
      <c r="M1316" s="1">
        <v>32</v>
      </c>
      <c r="N1316" s="10">
        <v>3</v>
      </c>
    </row>
    <row r="1317" spans="1:14" x14ac:dyDescent="0.25">
      <c r="A1317" s="7">
        <v>44781</v>
      </c>
      <c r="B1317" s="1" t="s">
        <v>55</v>
      </c>
      <c r="C1317" s="1" t="s">
        <v>14</v>
      </c>
      <c r="D1317" s="1" t="s">
        <v>7</v>
      </c>
      <c r="E1317" s="1" t="s">
        <v>87</v>
      </c>
      <c r="F1317" s="1" t="s">
        <v>69</v>
      </c>
      <c r="G1317" s="8">
        <v>361686</v>
      </c>
      <c r="H1317" s="8">
        <v>195310.44</v>
      </c>
      <c r="I1317" s="9">
        <v>0.54</v>
      </c>
      <c r="J1317" s="1" t="s">
        <v>127</v>
      </c>
      <c r="K1317" s="1">
        <v>8</v>
      </c>
      <c r="L1317" s="1">
        <v>2022</v>
      </c>
      <c r="M1317" s="1">
        <v>33</v>
      </c>
      <c r="N1317" s="10">
        <v>3</v>
      </c>
    </row>
    <row r="1318" spans="1:14" x14ac:dyDescent="0.25">
      <c r="A1318" s="7">
        <v>44782</v>
      </c>
      <c r="B1318" s="1" t="s">
        <v>62</v>
      </c>
      <c r="C1318" s="1" t="s">
        <v>8</v>
      </c>
      <c r="D1318" s="1" t="s">
        <v>11</v>
      </c>
      <c r="E1318" s="1" t="s">
        <v>87</v>
      </c>
      <c r="F1318" s="1" t="s">
        <v>78</v>
      </c>
      <c r="G1318" s="8">
        <v>1054271</v>
      </c>
      <c r="H1318" s="8">
        <v>347909.43</v>
      </c>
      <c r="I1318" s="9">
        <v>0.33</v>
      </c>
      <c r="J1318" s="1" t="s">
        <v>127</v>
      </c>
      <c r="K1318" s="1">
        <v>8</v>
      </c>
      <c r="L1318" s="1">
        <v>2022</v>
      </c>
      <c r="M1318" s="1">
        <v>33</v>
      </c>
      <c r="N1318" s="10">
        <v>3</v>
      </c>
    </row>
    <row r="1319" spans="1:14" x14ac:dyDescent="0.25">
      <c r="A1319" s="7">
        <v>44783</v>
      </c>
      <c r="B1319" s="1" t="s">
        <v>54</v>
      </c>
      <c r="C1319" s="1" t="s">
        <v>18</v>
      </c>
      <c r="D1319" s="1" t="s">
        <v>7</v>
      </c>
      <c r="E1319" s="1" t="s">
        <v>87</v>
      </c>
      <c r="F1319" s="1" t="s">
        <v>68</v>
      </c>
      <c r="G1319" s="8">
        <v>208732</v>
      </c>
      <c r="H1319" s="8">
        <v>108540.64</v>
      </c>
      <c r="I1319" s="9">
        <v>0.52</v>
      </c>
      <c r="J1319" s="1" t="s">
        <v>127</v>
      </c>
      <c r="K1319" s="1">
        <v>8</v>
      </c>
      <c r="L1319" s="1">
        <v>2022</v>
      </c>
      <c r="M1319" s="1">
        <v>33</v>
      </c>
      <c r="N1319" s="10">
        <v>3</v>
      </c>
    </row>
    <row r="1320" spans="1:14" x14ac:dyDescent="0.25">
      <c r="A1320" s="7">
        <v>44784</v>
      </c>
      <c r="B1320" s="1" t="s">
        <v>44</v>
      </c>
      <c r="C1320" s="1" t="s">
        <v>8</v>
      </c>
      <c r="D1320" s="1" t="s">
        <v>7</v>
      </c>
      <c r="E1320" s="1" t="s">
        <v>87</v>
      </c>
      <c r="F1320" s="1" t="s">
        <v>78</v>
      </c>
      <c r="G1320" s="8">
        <v>952643</v>
      </c>
      <c r="H1320" s="8">
        <v>552532.93999999994</v>
      </c>
      <c r="I1320" s="9">
        <v>0.57999999999999996</v>
      </c>
      <c r="J1320" s="1" t="s">
        <v>127</v>
      </c>
      <c r="K1320" s="1">
        <v>8</v>
      </c>
      <c r="L1320" s="1">
        <v>2022</v>
      </c>
      <c r="M1320" s="1">
        <v>33</v>
      </c>
      <c r="N1320" s="10">
        <v>3</v>
      </c>
    </row>
    <row r="1321" spans="1:14" x14ac:dyDescent="0.25">
      <c r="A1321" s="7">
        <v>44785</v>
      </c>
      <c r="B1321" s="1" t="s">
        <v>29</v>
      </c>
      <c r="C1321" s="1" t="s">
        <v>8</v>
      </c>
      <c r="D1321" s="1" t="s">
        <v>17</v>
      </c>
      <c r="E1321" s="1" t="s">
        <v>87</v>
      </c>
      <c r="F1321" s="1" t="s">
        <v>67</v>
      </c>
      <c r="G1321" s="8">
        <v>1582568</v>
      </c>
      <c r="H1321" s="8">
        <v>617201.52</v>
      </c>
      <c r="I1321" s="9">
        <v>0.39</v>
      </c>
      <c r="J1321" s="1" t="s">
        <v>127</v>
      </c>
      <c r="K1321" s="1">
        <v>8</v>
      </c>
      <c r="L1321" s="1">
        <v>2022</v>
      </c>
      <c r="M1321" s="1">
        <v>33</v>
      </c>
      <c r="N1321" s="10">
        <v>3</v>
      </c>
    </row>
    <row r="1322" spans="1:14" x14ac:dyDescent="0.25">
      <c r="A1322" s="7">
        <v>44786</v>
      </c>
      <c r="B1322" s="1" t="s">
        <v>52</v>
      </c>
      <c r="C1322" s="1" t="s">
        <v>8</v>
      </c>
      <c r="D1322" s="1" t="s">
        <v>7</v>
      </c>
      <c r="E1322" s="1" t="s">
        <v>87</v>
      </c>
      <c r="F1322" s="1" t="s">
        <v>66</v>
      </c>
      <c r="G1322" s="8">
        <v>1141757</v>
      </c>
      <c r="H1322" s="8">
        <v>536625.78999999992</v>
      </c>
      <c r="I1322" s="9">
        <v>0.47</v>
      </c>
      <c r="J1322" s="1" t="s">
        <v>127</v>
      </c>
      <c r="K1322" s="1">
        <v>8</v>
      </c>
      <c r="L1322" s="1">
        <v>2022</v>
      </c>
      <c r="M1322" s="1">
        <v>33</v>
      </c>
      <c r="N1322" s="10">
        <v>3</v>
      </c>
    </row>
    <row r="1323" spans="1:14" x14ac:dyDescent="0.25">
      <c r="A1323" s="7">
        <v>44787</v>
      </c>
      <c r="B1323" s="1" t="s">
        <v>36</v>
      </c>
      <c r="C1323" s="1" t="s">
        <v>14</v>
      </c>
      <c r="D1323" s="1" t="s">
        <v>7</v>
      </c>
      <c r="E1323" s="1" t="s">
        <v>87</v>
      </c>
      <c r="F1323" s="1" t="s">
        <v>78</v>
      </c>
      <c r="G1323" s="8">
        <v>333109</v>
      </c>
      <c r="H1323" s="8">
        <v>176547.77000000002</v>
      </c>
      <c r="I1323" s="9">
        <v>0.53</v>
      </c>
      <c r="J1323" s="1" t="s">
        <v>127</v>
      </c>
      <c r="K1323" s="1">
        <v>8</v>
      </c>
      <c r="L1323" s="1">
        <v>2022</v>
      </c>
      <c r="M1323" s="1">
        <v>33</v>
      </c>
      <c r="N1323" s="10">
        <v>3</v>
      </c>
    </row>
    <row r="1324" spans="1:14" x14ac:dyDescent="0.25">
      <c r="A1324" s="7">
        <v>44788</v>
      </c>
      <c r="B1324" s="1" t="s">
        <v>31</v>
      </c>
      <c r="C1324" s="1" t="s">
        <v>18</v>
      </c>
      <c r="D1324" s="1" t="s">
        <v>17</v>
      </c>
      <c r="E1324" s="1" t="s">
        <v>87</v>
      </c>
      <c r="F1324" s="1" t="s">
        <v>72</v>
      </c>
      <c r="G1324" s="8">
        <v>137631</v>
      </c>
      <c r="H1324" s="8">
        <v>53676.090000000004</v>
      </c>
      <c r="I1324" s="9">
        <v>0.39</v>
      </c>
      <c r="J1324" s="1" t="s">
        <v>127</v>
      </c>
      <c r="K1324" s="1">
        <v>8</v>
      </c>
      <c r="L1324" s="1">
        <v>2022</v>
      </c>
      <c r="M1324" s="1">
        <v>34</v>
      </c>
      <c r="N1324" s="10">
        <v>3</v>
      </c>
    </row>
    <row r="1325" spans="1:14" x14ac:dyDescent="0.25">
      <c r="A1325" s="7">
        <v>44789</v>
      </c>
      <c r="B1325" s="1" t="s">
        <v>54</v>
      </c>
      <c r="C1325" s="1" t="s">
        <v>18</v>
      </c>
      <c r="D1325" s="1" t="s">
        <v>7</v>
      </c>
      <c r="E1325" s="1" t="s">
        <v>9</v>
      </c>
      <c r="F1325" s="1" t="s">
        <v>68</v>
      </c>
      <c r="G1325" s="8">
        <v>195986</v>
      </c>
      <c r="H1325" s="8">
        <v>107792.3</v>
      </c>
      <c r="I1325" s="9">
        <v>0.55000000000000004</v>
      </c>
      <c r="J1325" s="1" t="s">
        <v>127</v>
      </c>
      <c r="K1325" s="1">
        <v>8</v>
      </c>
      <c r="L1325" s="1">
        <v>2022</v>
      </c>
      <c r="M1325" s="1">
        <v>34</v>
      </c>
      <c r="N1325" s="10">
        <v>3</v>
      </c>
    </row>
    <row r="1326" spans="1:14" x14ac:dyDescent="0.25">
      <c r="A1326" s="7">
        <v>44790</v>
      </c>
      <c r="B1326" s="1" t="s">
        <v>31</v>
      </c>
      <c r="C1326" s="1" t="s">
        <v>18</v>
      </c>
      <c r="D1326" s="1" t="s">
        <v>7</v>
      </c>
      <c r="E1326" s="1" t="s">
        <v>87</v>
      </c>
      <c r="F1326" s="1" t="s">
        <v>72</v>
      </c>
      <c r="G1326" s="8">
        <v>188046</v>
      </c>
      <c r="H1326" s="8">
        <v>105305.76000000001</v>
      </c>
      <c r="I1326" s="9">
        <v>0.56000000000000005</v>
      </c>
      <c r="J1326" s="1" t="s">
        <v>127</v>
      </c>
      <c r="K1326" s="1">
        <v>8</v>
      </c>
      <c r="L1326" s="1">
        <v>2022</v>
      </c>
      <c r="M1326" s="1">
        <v>34</v>
      </c>
      <c r="N1326" s="10">
        <v>3</v>
      </c>
    </row>
    <row r="1327" spans="1:14" x14ac:dyDescent="0.25">
      <c r="A1327" s="7">
        <v>44791</v>
      </c>
      <c r="B1327" s="1" t="s">
        <v>54</v>
      </c>
      <c r="C1327" s="1" t="s">
        <v>18</v>
      </c>
      <c r="D1327" s="1" t="s">
        <v>7</v>
      </c>
      <c r="E1327" s="1" t="s">
        <v>87</v>
      </c>
      <c r="F1327" s="1" t="s">
        <v>68</v>
      </c>
      <c r="G1327" s="8">
        <v>227520</v>
      </c>
      <c r="H1327" s="8">
        <v>131961.59999999998</v>
      </c>
      <c r="I1327" s="9">
        <v>0.57999999999999996</v>
      </c>
      <c r="J1327" s="1" t="s">
        <v>127</v>
      </c>
      <c r="K1327" s="1">
        <v>8</v>
      </c>
      <c r="L1327" s="1">
        <v>2022</v>
      </c>
      <c r="M1327" s="1">
        <v>34</v>
      </c>
      <c r="N1327" s="10">
        <v>3</v>
      </c>
    </row>
    <row r="1328" spans="1:14" x14ac:dyDescent="0.25">
      <c r="A1328" s="7">
        <v>44792</v>
      </c>
      <c r="B1328" s="1" t="s">
        <v>58</v>
      </c>
      <c r="C1328" s="1" t="s">
        <v>8</v>
      </c>
      <c r="D1328" s="1" t="s">
        <v>17</v>
      </c>
      <c r="E1328" s="1" t="s">
        <v>9</v>
      </c>
      <c r="F1328" s="1" t="s">
        <v>74</v>
      </c>
      <c r="G1328" s="8">
        <v>1468948</v>
      </c>
      <c r="H1328" s="8">
        <v>514131.8</v>
      </c>
      <c r="I1328" s="9">
        <v>0.35</v>
      </c>
      <c r="J1328" s="1" t="s">
        <v>127</v>
      </c>
      <c r="K1328" s="1">
        <v>8</v>
      </c>
      <c r="L1328" s="1">
        <v>2022</v>
      </c>
      <c r="M1328" s="1">
        <v>34</v>
      </c>
      <c r="N1328" s="10">
        <v>3</v>
      </c>
    </row>
    <row r="1329" spans="1:14" x14ac:dyDescent="0.25">
      <c r="A1329" s="7">
        <v>44793</v>
      </c>
      <c r="B1329" s="1" t="s">
        <v>55</v>
      </c>
      <c r="C1329" s="1" t="s">
        <v>14</v>
      </c>
      <c r="D1329" s="1" t="s">
        <v>7</v>
      </c>
      <c r="E1329" s="1" t="s">
        <v>9</v>
      </c>
      <c r="F1329" s="1" t="s">
        <v>69</v>
      </c>
      <c r="G1329" s="8">
        <v>437494</v>
      </c>
      <c r="H1329" s="8">
        <v>244996.64</v>
      </c>
      <c r="I1329" s="9">
        <v>0.56000000000000005</v>
      </c>
      <c r="J1329" s="1" t="s">
        <v>127</v>
      </c>
      <c r="K1329" s="1">
        <v>8</v>
      </c>
      <c r="L1329" s="1">
        <v>2022</v>
      </c>
      <c r="M1329" s="1">
        <v>34</v>
      </c>
      <c r="N1329" s="10">
        <v>3</v>
      </c>
    </row>
    <row r="1330" spans="1:14" x14ac:dyDescent="0.25">
      <c r="A1330" s="7">
        <v>44794</v>
      </c>
      <c r="B1330" s="1" t="s">
        <v>41</v>
      </c>
      <c r="C1330" s="1" t="s">
        <v>14</v>
      </c>
      <c r="D1330" s="1" t="s">
        <v>17</v>
      </c>
      <c r="E1330" s="1" t="s">
        <v>87</v>
      </c>
      <c r="F1330" s="1" t="s">
        <v>83</v>
      </c>
      <c r="G1330" s="8">
        <v>409514</v>
      </c>
      <c r="H1330" s="8">
        <v>147425.04</v>
      </c>
      <c r="I1330" s="9">
        <v>0.36</v>
      </c>
      <c r="J1330" s="1" t="s">
        <v>127</v>
      </c>
      <c r="K1330" s="1">
        <v>8</v>
      </c>
      <c r="L1330" s="1">
        <v>2022</v>
      </c>
      <c r="M1330" s="1">
        <v>34</v>
      </c>
      <c r="N1330" s="10">
        <v>3</v>
      </c>
    </row>
    <row r="1331" spans="1:14" x14ac:dyDescent="0.25">
      <c r="A1331" s="7">
        <v>44795</v>
      </c>
      <c r="B1331" s="1" t="s">
        <v>24</v>
      </c>
      <c r="C1331" s="1" t="s">
        <v>14</v>
      </c>
      <c r="D1331" s="1" t="s">
        <v>7</v>
      </c>
      <c r="E1331" s="1" t="s">
        <v>87</v>
      </c>
      <c r="F1331" s="1" t="s">
        <v>81</v>
      </c>
      <c r="G1331" s="8">
        <v>386182</v>
      </c>
      <c r="H1331" s="8">
        <v>200814.64</v>
      </c>
      <c r="I1331" s="9">
        <v>0.52</v>
      </c>
      <c r="J1331" s="1" t="s">
        <v>127</v>
      </c>
      <c r="K1331" s="1">
        <v>8</v>
      </c>
      <c r="L1331" s="1">
        <v>2022</v>
      </c>
      <c r="M1331" s="1">
        <v>35</v>
      </c>
      <c r="N1331" s="10">
        <v>3</v>
      </c>
    </row>
    <row r="1332" spans="1:14" x14ac:dyDescent="0.25">
      <c r="A1332" s="7">
        <v>44796</v>
      </c>
      <c r="B1332" s="1" t="s">
        <v>20</v>
      </c>
      <c r="C1332" s="1" t="s">
        <v>8</v>
      </c>
      <c r="D1332" s="1" t="s">
        <v>11</v>
      </c>
      <c r="E1332" s="1" t="s">
        <v>87</v>
      </c>
      <c r="F1332" s="1" t="s">
        <v>72</v>
      </c>
      <c r="G1332" s="8">
        <v>1178490</v>
      </c>
      <c r="H1332" s="8">
        <v>400686.60000000003</v>
      </c>
      <c r="I1332" s="9">
        <v>0.34</v>
      </c>
      <c r="J1332" s="1" t="s">
        <v>127</v>
      </c>
      <c r="K1332" s="1">
        <v>8</v>
      </c>
      <c r="L1332" s="1">
        <v>2022</v>
      </c>
      <c r="M1332" s="1">
        <v>35</v>
      </c>
      <c r="N1332" s="10">
        <v>3</v>
      </c>
    </row>
    <row r="1333" spans="1:14" x14ac:dyDescent="0.25">
      <c r="A1333" s="7">
        <v>44797</v>
      </c>
      <c r="B1333" s="1" t="s">
        <v>16</v>
      </c>
      <c r="C1333" s="1" t="s">
        <v>18</v>
      </c>
      <c r="D1333" s="1" t="s">
        <v>7</v>
      </c>
      <c r="E1333" s="1" t="s">
        <v>87</v>
      </c>
      <c r="F1333" s="1" t="s">
        <v>75</v>
      </c>
      <c r="G1333" s="8">
        <v>167008</v>
      </c>
      <c r="H1333" s="8">
        <v>108555.2</v>
      </c>
      <c r="I1333" s="9">
        <v>0.65</v>
      </c>
      <c r="J1333" s="1" t="s">
        <v>127</v>
      </c>
      <c r="K1333" s="1">
        <v>8</v>
      </c>
      <c r="L1333" s="1">
        <v>2022</v>
      </c>
      <c r="M1333" s="1">
        <v>35</v>
      </c>
      <c r="N1333" s="10">
        <v>3</v>
      </c>
    </row>
    <row r="1334" spans="1:14" x14ac:dyDescent="0.25">
      <c r="A1334" s="7">
        <v>44798</v>
      </c>
      <c r="B1334" s="1" t="s">
        <v>35</v>
      </c>
      <c r="C1334" s="1" t="s">
        <v>14</v>
      </c>
      <c r="D1334" s="1" t="s">
        <v>7</v>
      </c>
      <c r="E1334" s="1" t="s">
        <v>87</v>
      </c>
      <c r="F1334" s="1" t="s">
        <v>71</v>
      </c>
      <c r="G1334" s="8">
        <v>427147</v>
      </c>
      <c r="H1334" s="8">
        <v>196487.62</v>
      </c>
      <c r="I1334" s="9">
        <v>0.46</v>
      </c>
      <c r="J1334" s="1" t="s">
        <v>127</v>
      </c>
      <c r="K1334" s="1">
        <v>8</v>
      </c>
      <c r="L1334" s="1">
        <v>2022</v>
      </c>
      <c r="M1334" s="1">
        <v>35</v>
      </c>
      <c r="N1334" s="10">
        <v>3</v>
      </c>
    </row>
    <row r="1335" spans="1:14" x14ac:dyDescent="0.25">
      <c r="A1335" s="7">
        <v>44799</v>
      </c>
      <c r="B1335" s="1" t="s">
        <v>56</v>
      </c>
      <c r="C1335" s="1" t="s">
        <v>18</v>
      </c>
      <c r="D1335" s="1" t="s">
        <v>7</v>
      </c>
      <c r="E1335" s="1" t="s">
        <v>87</v>
      </c>
      <c r="F1335" s="1" t="s">
        <v>70</v>
      </c>
      <c r="G1335" s="8">
        <v>119482</v>
      </c>
      <c r="H1335" s="8">
        <v>46597.98</v>
      </c>
      <c r="I1335" s="9">
        <v>0.39</v>
      </c>
      <c r="J1335" s="1" t="s">
        <v>127</v>
      </c>
      <c r="K1335" s="1">
        <v>8</v>
      </c>
      <c r="L1335" s="1">
        <v>2022</v>
      </c>
      <c r="M1335" s="1">
        <v>35</v>
      </c>
      <c r="N1335" s="10">
        <v>3</v>
      </c>
    </row>
    <row r="1336" spans="1:14" x14ac:dyDescent="0.25">
      <c r="A1336" s="7">
        <v>44800</v>
      </c>
      <c r="B1336" s="1" t="s">
        <v>53</v>
      </c>
      <c r="C1336" s="1" t="s">
        <v>14</v>
      </c>
      <c r="D1336" s="1" t="s">
        <v>7</v>
      </c>
      <c r="E1336" s="1" t="s">
        <v>87</v>
      </c>
      <c r="F1336" s="1" t="s">
        <v>67</v>
      </c>
      <c r="G1336" s="8">
        <v>494115</v>
      </c>
      <c r="H1336" s="8">
        <v>227292.90000000002</v>
      </c>
      <c r="I1336" s="9">
        <v>0.46</v>
      </c>
      <c r="J1336" s="1" t="s">
        <v>127</v>
      </c>
      <c r="K1336" s="1">
        <v>8</v>
      </c>
      <c r="L1336" s="1">
        <v>2022</v>
      </c>
      <c r="M1336" s="1">
        <v>35</v>
      </c>
      <c r="N1336" s="10">
        <v>3</v>
      </c>
    </row>
    <row r="1337" spans="1:14" x14ac:dyDescent="0.25">
      <c r="A1337" s="7">
        <v>44801</v>
      </c>
      <c r="B1337" s="1" t="s">
        <v>48</v>
      </c>
      <c r="C1337" s="1" t="s">
        <v>8</v>
      </c>
      <c r="D1337" s="1" t="s">
        <v>17</v>
      </c>
      <c r="E1337" s="1" t="s">
        <v>87</v>
      </c>
      <c r="F1337" s="1" t="s">
        <v>65</v>
      </c>
      <c r="G1337" s="8">
        <v>851438</v>
      </c>
      <c r="H1337" s="8">
        <v>187316.36000000002</v>
      </c>
      <c r="I1337" s="9">
        <v>0.22</v>
      </c>
      <c r="J1337" s="1" t="s">
        <v>127</v>
      </c>
      <c r="K1337" s="1">
        <v>8</v>
      </c>
      <c r="L1337" s="1">
        <v>2022</v>
      </c>
      <c r="M1337" s="1">
        <v>35</v>
      </c>
      <c r="N1337" s="10">
        <v>3</v>
      </c>
    </row>
    <row r="1338" spans="1:14" x14ac:dyDescent="0.25">
      <c r="A1338" s="7">
        <v>44802</v>
      </c>
      <c r="B1338" s="1" t="s">
        <v>15</v>
      </c>
      <c r="C1338" s="1" t="s">
        <v>14</v>
      </c>
      <c r="D1338" s="1" t="s">
        <v>7</v>
      </c>
      <c r="E1338" s="1" t="s">
        <v>87</v>
      </c>
      <c r="F1338" s="1" t="s">
        <v>74</v>
      </c>
      <c r="G1338" s="8">
        <v>407087</v>
      </c>
      <c r="H1338" s="8">
        <v>191330.88999999998</v>
      </c>
      <c r="I1338" s="9">
        <v>0.47</v>
      </c>
      <c r="J1338" s="1" t="s">
        <v>127</v>
      </c>
      <c r="K1338" s="1">
        <v>8</v>
      </c>
      <c r="L1338" s="1">
        <v>2022</v>
      </c>
      <c r="M1338" s="1">
        <v>36</v>
      </c>
      <c r="N1338" s="10">
        <v>3</v>
      </c>
    </row>
    <row r="1339" spans="1:14" x14ac:dyDescent="0.25">
      <c r="A1339" s="7">
        <v>44803</v>
      </c>
      <c r="B1339" s="1" t="s">
        <v>55</v>
      </c>
      <c r="C1339" s="1" t="s">
        <v>14</v>
      </c>
      <c r="D1339" s="1" t="s">
        <v>11</v>
      </c>
      <c r="E1339" s="1" t="s">
        <v>9</v>
      </c>
      <c r="F1339" s="1" t="s">
        <v>69</v>
      </c>
      <c r="G1339" s="8">
        <v>454226</v>
      </c>
      <c r="H1339" s="8">
        <v>131725.53999999998</v>
      </c>
      <c r="I1339" s="9">
        <v>0.28999999999999998</v>
      </c>
      <c r="J1339" s="1" t="s">
        <v>127</v>
      </c>
      <c r="K1339" s="1">
        <v>8</v>
      </c>
      <c r="L1339" s="1">
        <v>2022</v>
      </c>
      <c r="M1339" s="1">
        <v>36</v>
      </c>
      <c r="N1339" s="10">
        <v>3</v>
      </c>
    </row>
    <row r="1340" spans="1:14" x14ac:dyDescent="0.25">
      <c r="A1340" s="7">
        <v>44804</v>
      </c>
      <c r="B1340" s="1" t="s">
        <v>51</v>
      </c>
      <c r="C1340" s="1" t="s">
        <v>8</v>
      </c>
      <c r="D1340" s="1" t="s">
        <v>7</v>
      </c>
      <c r="E1340" s="1" t="s">
        <v>9</v>
      </c>
      <c r="F1340" s="1" t="s">
        <v>65</v>
      </c>
      <c r="G1340" s="8">
        <v>818668</v>
      </c>
      <c r="H1340" s="8">
        <v>384773.95999999996</v>
      </c>
      <c r="I1340" s="9">
        <v>0.47</v>
      </c>
      <c r="J1340" s="1" t="s">
        <v>127</v>
      </c>
      <c r="K1340" s="1">
        <v>8</v>
      </c>
      <c r="L1340" s="1">
        <v>2022</v>
      </c>
      <c r="M1340" s="1">
        <v>36</v>
      </c>
      <c r="N1340" s="10">
        <v>3</v>
      </c>
    </row>
    <row r="1341" spans="1:14" x14ac:dyDescent="0.25">
      <c r="A1341" s="7">
        <v>44805</v>
      </c>
      <c r="B1341" s="1" t="s">
        <v>43</v>
      </c>
      <c r="C1341" s="1" t="s">
        <v>8</v>
      </c>
      <c r="D1341" s="1" t="s">
        <v>11</v>
      </c>
      <c r="E1341" s="1" t="s">
        <v>9</v>
      </c>
      <c r="F1341" s="1" t="s">
        <v>79</v>
      </c>
      <c r="G1341" s="8">
        <v>1177471</v>
      </c>
      <c r="H1341" s="8">
        <v>282593.03999999998</v>
      </c>
      <c r="I1341" s="9">
        <v>0.24</v>
      </c>
      <c r="J1341" s="1" t="s">
        <v>128</v>
      </c>
      <c r="K1341" s="1">
        <v>9</v>
      </c>
      <c r="L1341" s="1">
        <v>2022</v>
      </c>
      <c r="M1341" s="1">
        <v>36</v>
      </c>
      <c r="N1341" s="10">
        <v>3</v>
      </c>
    </row>
    <row r="1342" spans="1:14" x14ac:dyDescent="0.25">
      <c r="A1342" s="7">
        <v>44806</v>
      </c>
      <c r="B1342" s="1" t="s">
        <v>59</v>
      </c>
      <c r="C1342" s="1" t="s">
        <v>18</v>
      </c>
      <c r="D1342" s="1" t="s">
        <v>7</v>
      </c>
      <c r="E1342" s="1" t="s">
        <v>9</v>
      </c>
      <c r="F1342" s="1" t="s">
        <v>75</v>
      </c>
      <c r="G1342" s="8">
        <v>187264</v>
      </c>
      <c r="H1342" s="8">
        <v>71160.320000000007</v>
      </c>
      <c r="I1342" s="9">
        <v>0.38</v>
      </c>
      <c r="J1342" s="1" t="s">
        <v>128</v>
      </c>
      <c r="K1342" s="1">
        <v>9</v>
      </c>
      <c r="L1342" s="1">
        <v>2022</v>
      </c>
      <c r="M1342" s="1">
        <v>36</v>
      </c>
      <c r="N1342" s="10">
        <v>3</v>
      </c>
    </row>
    <row r="1343" spans="1:14" x14ac:dyDescent="0.25">
      <c r="A1343" s="7">
        <v>44807</v>
      </c>
      <c r="B1343" s="1" t="s">
        <v>27</v>
      </c>
      <c r="C1343" s="1" t="s">
        <v>8</v>
      </c>
      <c r="D1343" s="1" t="s">
        <v>17</v>
      </c>
      <c r="E1343" s="1" t="s">
        <v>87</v>
      </c>
      <c r="F1343" s="1" t="s">
        <v>76</v>
      </c>
      <c r="G1343" s="8">
        <v>1121888</v>
      </c>
      <c r="H1343" s="8">
        <v>325347.51999999996</v>
      </c>
      <c r="I1343" s="9">
        <v>0.28999999999999998</v>
      </c>
      <c r="J1343" s="1" t="s">
        <v>128</v>
      </c>
      <c r="K1343" s="1">
        <v>9</v>
      </c>
      <c r="L1343" s="1">
        <v>2022</v>
      </c>
      <c r="M1343" s="1">
        <v>36</v>
      </c>
      <c r="N1343" s="10">
        <v>3</v>
      </c>
    </row>
    <row r="1344" spans="1:14" x14ac:dyDescent="0.25">
      <c r="A1344" s="7">
        <v>44808</v>
      </c>
      <c r="B1344" s="1" t="s">
        <v>26</v>
      </c>
      <c r="C1344" s="1" t="s">
        <v>8</v>
      </c>
      <c r="D1344" s="1" t="s">
        <v>7</v>
      </c>
      <c r="E1344" s="1" t="s">
        <v>87</v>
      </c>
      <c r="F1344" s="1" t="s">
        <v>75</v>
      </c>
      <c r="G1344" s="8">
        <v>1254992</v>
      </c>
      <c r="H1344" s="8">
        <v>765545.12</v>
      </c>
      <c r="I1344" s="9">
        <v>0.61</v>
      </c>
      <c r="J1344" s="1" t="s">
        <v>128</v>
      </c>
      <c r="K1344" s="1">
        <v>9</v>
      </c>
      <c r="L1344" s="1">
        <v>2022</v>
      </c>
      <c r="M1344" s="1">
        <v>36</v>
      </c>
      <c r="N1344" s="10">
        <v>3</v>
      </c>
    </row>
    <row r="1345" spans="1:14" x14ac:dyDescent="0.25">
      <c r="A1345" s="7">
        <v>44809</v>
      </c>
      <c r="B1345" s="1" t="s">
        <v>28</v>
      </c>
      <c r="C1345" s="1" t="s">
        <v>8</v>
      </c>
      <c r="D1345" s="1" t="s">
        <v>17</v>
      </c>
      <c r="E1345" s="1" t="s">
        <v>87</v>
      </c>
      <c r="F1345" s="1" t="s">
        <v>66</v>
      </c>
      <c r="G1345" s="8">
        <v>525425</v>
      </c>
      <c r="H1345" s="8">
        <v>183898.75</v>
      </c>
      <c r="I1345" s="9">
        <v>0.35</v>
      </c>
      <c r="J1345" s="1" t="s">
        <v>128</v>
      </c>
      <c r="K1345" s="1">
        <v>9</v>
      </c>
      <c r="L1345" s="1">
        <v>2022</v>
      </c>
      <c r="M1345" s="1">
        <v>37</v>
      </c>
      <c r="N1345" s="10">
        <v>3</v>
      </c>
    </row>
    <row r="1346" spans="1:14" x14ac:dyDescent="0.25">
      <c r="A1346" s="7">
        <v>44810</v>
      </c>
      <c r="B1346" s="1" t="s">
        <v>53</v>
      </c>
      <c r="C1346" s="1" t="s">
        <v>14</v>
      </c>
      <c r="D1346" s="1" t="s">
        <v>7</v>
      </c>
      <c r="E1346" s="1" t="s">
        <v>87</v>
      </c>
      <c r="F1346" s="1" t="s">
        <v>67</v>
      </c>
      <c r="G1346" s="8">
        <v>367718</v>
      </c>
      <c r="H1346" s="8">
        <v>235339.52000000002</v>
      </c>
      <c r="I1346" s="9">
        <v>0.64</v>
      </c>
      <c r="J1346" s="1" t="s">
        <v>128</v>
      </c>
      <c r="K1346" s="1">
        <v>9</v>
      </c>
      <c r="L1346" s="1">
        <v>2022</v>
      </c>
      <c r="M1346" s="1">
        <v>37</v>
      </c>
      <c r="N1346" s="10">
        <v>3</v>
      </c>
    </row>
    <row r="1347" spans="1:14" x14ac:dyDescent="0.25">
      <c r="A1347" s="7">
        <v>44811</v>
      </c>
      <c r="B1347" s="1" t="s">
        <v>59</v>
      </c>
      <c r="C1347" s="1" t="s">
        <v>18</v>
      </c>
      <c r="D1347" s="1" t="s">
        <v>7</v>
      </c>
      <c r="E1347" s="1" t="s">
        <v>87</v>
      </c>
      <c r="F1347" s="1" t="s">
        <v>75</v>
      </c>
      <c r="G1347" s="8">
        <v>115782</v>
      </c>
      <c r="H1347" s="8">
        <v>68311.37999999999</v>
      </c>
      <c r="I1347" s="9">
        <v>0.59</v>
      </c>
      <c r="J1347" s="1" t="s">
        <v>128</v>
      </c>
      <c r="K1347" s="1">
        <v>9</v>
      </c>
      <c r="L1347" s="1">
        <v>2022</v>
      </c>
      <c r="M1347" s="1">
        <v>37</v>
      </c>
      <c r="N1347" s="10">
        <v>3</v>
      </c>
    </row>
    <row r="1348" spans="1:14" x14ac:dyDescent="0.25">
      <c r="A1348" s="7">
        <v>44812</v>
      </c>
      <c r="B1348" s="1" t="s">
        <v>25</v>
      </c>
      <c r="C1348" s="1" t="s">
        <v>8</v>
      </c>
      <c r="D1348" s="1" t="s">
        <v>7</v>
      </c>
      <c r="E1348" s="1" t="s">
        <v>9</v>
      </c>
      <c r="F1348" s="1" t="s">
        <v>74</v>
      </c>
      <c r="G1348" s="8">
        <v>875848</v>
      </c>
      <c r="H1348" s="8">
        <v>394131.60000000003</v>
      </c>
      <c r="I1348" s="9">
        <v>0.45</v>
      </c>
      <c r="J1348" s="1" t="s">
        <v>128</v>
      </c>
      <c r="K1348" s="1">
        <v>9</v>
      </c>
      <c r="L1348" s="1">
        <v>2022</v>
      </c>
      <c r="M1348" s="1">
        <v>37</v>
      </c>
      <c r="N1348" s="10">
        <v>3</v>
      </c>
    </row>
    <row r="1349" spans="1:14" x14ac:dyDescent="0.25">
      <c r="A1349" s="7">
        <v>44813</v>
      </c>
      <c r="B1349" s="1" t="s">
        <v>33</v>
      </c>
      <c r="C1349" s="1" t="s">
        <v>8</v>
      </c>
      <c r="D1349" s="1" t="s">
        <v>17</v>
      </c>
      <c r="E1349" s="1" t="s">
        <v>88</v>
      </c>
      <c r="F1349" s="1" t="s">
        <v>80</v>
      </c>
      <c r="G1349" s="8">
        <v>1775637</v>
      </c>
      <c r="H1349" s="8">
        <v>497178.36000000004</v>
      </c>
      <c r="I1349" s="9">
        <v>0.28000000000000003</v>
      </c>
      <c r="J1349" s="1" t="s">
        <v>128</v>
      </c>
      <c r="K1349" s="1">
        <v>9</v>
      </c>
      <c r="L1349" s="1">
        <v>2022</v>
      </c>
      <c r="M1349" s="1">
        <v>37</v>
      </c>
      <c r="N1349" s="10">
        <v>3</v>
      </c>
    </row>
    <row r="1350" spans="1:14" x14ac:dyDescent="0.25">
      <c r="A1350" s="7">
        <v>44814</v>
      </c>
      <c r="B1350" s="1" t="s">
        <v>30</v>
      </c>
      <c r="C1350" s="1" t="s">
        <v>14</v>
      </c>
      <c r="D1350" s="1" t="s">
        <v>17</v>
      </c>
      <c r="E1350" s="1" t="s">
        <v>87</v>
      </c>
      <c r="F1350" s="1" t="s">
        <v>77</v>
      </c>
      <c r="G1350" s="8">
        <v>283589</v>
      </c>
      <c r="H1350" s="8">
        <v>76569.03</v>
      </c>
      <c r="I1350" s="9">
        <v>0.27</v>
      </c>
      <c r="J1350" s="1" t="s">
        <v>128</v>
      </c>
      <c r="K1350" s="1">
        <v>9</v>
      </c>
      <c r="L1350" s="1">
        <v>2022</v>
      </c>
      <c r="M1350" s="1">
        <v>37</v>
      </c>
      <c r="N1350" s="10">
        <v>3</v>
      </c>
    </row>
    <row r="1351" spans="1:14" x14ac:dyDescent="0.25">
      <c r="A1351" s="7">
        <v>44815</v>
      </c>
      <c r="B1351" s="1" t="s">
        <v>29</v>
      </c>
      <c r="C1351" s="1" t="s">
        <v>8</v>
      </c>
      <c r="D1351" s="1" t="s">
        <v>7</v>
      </c>
      <c r="E1351" s="1" t="s">
        <v>87</v>
      </c>
      <c r="F1351" s="1" t="s">
        <v>67</v>
      </c>
      <c r="G1351" s="8">
        <v>914773</v>
      </c>
      <c r="H1351" s="8">
        <v>457386.5</v>
      </c>
      <c r="I1351" s="9">
        <v>0.5</v>
      </c>
      <c r="J1351" s="1" t="s">
        <v>128</v>
      </c>
      <c r="K1351" s="1">
        <v>9</v>
      </c>
      <c r="L1351" s="1">
        <v>2022</v>
      </c>
      <c r="M1351" s="1">
        <v>37</v>
      </c>
      <c r="N1351" s="10">
        <v>3</v>
      </c>
    </row>
    <row r="1352" spans="1:14" x14ac:dyDescent="0.25">
      <c r="A1352" s="7">
        <v>44816</v>
      </c>
      <c r="B1352" s="1" t="s">
        <v>34</v>
      </c>
      <c r="C1352" s="1" t="s">
        <v>14</v>
      </c>
      <c r="D1352" s="1" t="s">
        <v>7</v>
      </c>
      <c r="E1352" s="1" t="s">
        <v>9</v>
      </c>
      <c r="F1352" s="1" t="s">
        <v>65</v>
      </c>
      <c r="G1352" s="8">
        <v>371216</v>
      </c>
      <c r="H1352" s="8">
        <v>167047.20000000001</v>
      </c>
      <c r="I1352" s="9">
        <v>0.45</v>
      </c>
      <c r="J1352" s="1" t="s">
        <v>128</v>
      </c>
      <c r="K1352" s="1">
        <v>9</v>
      </c>
      <c r="L1352" s="1">
        <v>2022</v>
      </c>
      <c r="M1352" s="1">
        <v>38</v>
      </c>
      <c r="N1352" s="10">
        <v>3</v>
      </c>
    </row>
    <row r="1353" spans="1:14" x14ac:dyDescent="0.25">
      <c r="A1353" s="7">
        <v>44817</v>
      </c>
      <c r="B1353" s="1" t="s">
        <v>32</v>
      </c>
      <c r="C1353" s="1" t="s">
        <v>8</v>
      </c>
      <c r="D1353" s="1" t="s">
        <v>11</v>
      </c>
      <c r="E1353" s="1" t="s">
        <v>87</v>
      </c>
      <c r="F1353" s="1" t="s">
        <v>71</v>
      </c>
      <c r="G1353" s="8">
        <v>1041481</v>
      </c>
      <c r="H1353" s="8">
        <v>260370.25</v>
      </c>
      <c r="I1353" s="9">
        <v>0.25</v>
      </c>
      <c r="J1353" s="1" t="s">
        <v>128</v>
      </c>
      <c r="K1353" s="1">
        <v>9</v>
      </c>
      <c r="L1353" s="1">
        <v>2022</v>
      </c>
      <c r="M1353" s="1">
        <v>38</v>
      </c>
      <c r="N1353" s="10">
        <v>3</v>
      </c>
    </row>
    <row r="1354" spans="1:14" x14ac:dyDescent="0.25">
      <c r="A1354" s="7">
        <v>44818</v>
      </c>
      <c r="B1354" s="1" t="s">
        <v>40</v>
      </c>
      <c r="C1354" s="1" t="s">
        <v>8</v>
      </c>
      <c r="D1354" s="1" t="s">
        <v>17</v>
      </c>
      <c r="E1354" s="1" t="s">
        <v>88</v>
      </c>
      <c r="F1354" s="1" t="s">
        <v>82</v>
      </c>
      <c r="G1354" s="8">
        <v>741075</v>
      </c>
      <c r="H1354" s="8">
        <v>281608.5</v>
      </c>
      <c r="I1354" s="9">
        <v>0.38</v>
      </c>
      <c r="J1354" s="1" t="s">
        <v>128</v>
      </c>
      <c r="K1354" s="1">
        <v>9</v>
      </c>
      <c r="L1354" s="1">
        <v>2022</v>
      </c>
      <c r="M1354" s="1">
        <v>38</v>
      </c>
      <c r="N1354" s="10">
        <v>3</v>
      </c>
    </row>
    <row r="1355" spans="1:14" x14ac:dyDescent="0.25">
      <c r="A1355" s="7">
        <v>44819</v>
      </c>
      <c r="B1355" s="1" t="s">
        <v>52</v>
      </c>
      <c r="C1355" s="1" t="s">
        <v>8</v>
      </c>
      <c r="D1355" s="1" t="s">
        <v>11</v>
      </c>
      <c r="E1355" s="1" t="s">
        <v>87</v>
      </c>
      <c r="F1355" s="1" t="s">
        <v>66</v>
      </c>
      <c r="G1355" s="8">
        <v>1189032</v>
      </c>
      <c r="H1355" s="8">
        <v>368599.92</v>
      </c>
      <c r="I1355" s="9">
        <v>0.31</v>
      </c>
      <c r="J1355" s="1" t="s">
        <v>128</v>
      </c>
      <c r="K1355" s="1">
        <v>9</v>
      </c>
      <c r="L1355" s="1">
        <v>2022</v>
      </c>
      <c r="M1355" s="1">
        <v>38</v>
      </c>
      <c r="N1355" s="10">
        <v>3</v>
      </c>
    </row>
    <row r="1356" spans="1:14" x14ac:dyDescent="0.25">
      <c r="A1356" s="7">
        <v>44820</v>
      </c>
      <c r="B1356" s="1" t="s">
        <v>58</v>
      </c>
      <c r="C1356" s="1" t="s">
        <v>8</v>
      </c>
      <c r="D1356" s="1" t="s">
        <v>17</v>
      </c>
      <c r="E1356" s="1" t="s">
        <v>9</v>
      </c>
      <c r="F1356" s="1" t="s">
        <v>74</v>
      </c>
      <c r="G1356" s="8">
        <v>1761915</v>
      </c>
      <c r="H1356" s="8">
        <v>651908.55000000005</v>
      </c>
      <c r="I1356" s="9">
        <v>0.37</v>
      </c>
      <c r="J1356" s="1" t="s">
        <v>128</v>
      </c>
      <c r="K1356" s="1">
        <v>9</v>
      </c>
      <c r="L1356" s="1">
        <v>2022</v>
      </c>
      <c r="M1356" s="1">
        <v>38</v>
      </c>
      <c r="N1356" s="10">
        <v>3</v>
      </c>
    </row>
    <row r="1357" spans="1:14" x14ac:dyDescent="0.25">
      <c r="A1357" s="7">
        <v>44821</v>
      </c>
      <c r="B1357" s="1" t="s">
        <v>39</v>
      </c>
      <c r="C1357" s="1" t="s">
        <v>8</v>
      </c>
      <c r="D1357" s="1" t="s">
        <v>7</v>
      </c>
      <c r="E1357" s="1" t="s">
        <v>87</v>
      </c>
      <c r="F1357" s="1" t="s">
        <v>81</v>
      </c>
      <c r="G1357" s="8">
        <v>550311</v>
      </c>
      <c r="H1357" s="8">
        <v>264149.27999999997</v>
      </c>
      <c r="I1357" s="9">
        <v>0.48</v>
      </c>
      <c r="J1357" s="1" t="s">
        <v>128</v>
      </c>
      <c r="K1357" s="1">
        <v>9</v>
      </c>
      <c r="L1357" s="1">
        <v>2022</v>
      </c>
      <c r="M1357" s="1">
        <v>38</v>
      </c>
      <c r="N1357" s="10">
        <v>3</v>
      </c>
    </row>
    <row r="1358" spans="1:14" x14ac:dyDescent="0.25">
      <c r="A1358" s="7">
        <v>44822</v>
      </c>
      <c r="B1358" s="1" t="s">
        <v>24</v>
      </c>
      <c r="C1358" s="1" t="s">
        <v>14</v>
      </c>
      <c r="D1358" s="1" t="s">
        <v>7</v>
      </c>
      <c r="E1358" s="1" t="s">
        <v>87</v>
      </c>
      <c r="F1358" s="1" t="s">
        <v>81</v>
      </c>
      <c r="G1358" s="8">
        <v>321783</v>
      </c>
      <c r="H1358" s="8">
        <v>170544.99000000002</v>
      </c>
      <c r="I1358" s="9">
        <v>0.53</v>
      </c>
      <c r="J1358" s="1" t="s">
        <v>128</v>
      </c>
      <c r="K1358" s="1">
        <v>9</v>
      </c>
      <c r="L1358" s="1">
        <v>2022</v>
      </c>
      <c r="M1358" s="1">
        <v>38</v>
      </c>
      <c r="N1358" s="10">
        <v>3</v>
      </c>
    </row>
    <row r="1359" spans="1:14" x14ac:dyDescent="0.25">
      <c r="A1359" s="7">
        <v>44823</v>
      </c>
      <c r="B1359" s="1" t="s">
        <v>31</v>
      </c>
      <c r="C1359" s="1" t="s">
        <v>18</v>
      </c>
      <c r="D1359" s="1" t="s">
        <v>7</v>
      </c>
      <c r="E1359" s="1" t="s">
        <v>87</v>
      </c>
      <c r="F1359" s="1" t="s">
        <v>72</v>
      </c>
      <c r="G1359" s="8">
        <v>221900</v>
      </c>
      <c r="H1359" s="8">
        <v>115388</v>
      </c>
      <c r="I1359" s="9">
        <v>0.52</v>
      </c>
      <c r="J1359" s="1" t="s">
        <v>128</v>
      </c>
      <c r="K1359" s="1">
        <v>9</v>
      </c>
      <c r="L1359" s="1">
        <v>2022</v>
      </c>
      <c r="M1359" s="1">
        <v>39</v>
      </c>
      <c r="N1359" s="10">
        <v>3</v>
      </c>
    </row>
    <row r="1360" spans="1:14" x14ac:dyDescent="0.25">
      <c r="A1360" s="7">
        <v>44824</v>
      </c>
      <c r="B1360" s="1" t="s">
        <v>61</v>
      </c>
      <c r="C1360" s="1" t="s">
        <v>8</v>
      </c>
      <c r="D1360" s="1" t="s">
        <v>17</v>
      </c>
      <c r="E1360" s="1" t="s">
        <v>87</v>
      </c>
      <c r="F1360" s="1" t="s">
        <v>77</v>
      </c>
      <c r="G1360" s="8">
        <v>1441855</v>
      </c>
      <c r="H1360" s="8">
        <v>547904.9</v>
      </c>
      <c r="I1360" s="9">
        <v>0.38</v>
      </c>
      <c r="J1360" s="1" t="s">
        <v>128</v>
      </c>
      <c r="K1360" s="1">
        <v>9</v>
      </c>
      <c r="L1360" s="1">
        <v>2022</v>
      </c>
      <c r="M1360" s="1">
        <v>39</v>
      </c>
      <c r="N1360" s="10">
        <v>3</v>
      </c>
    </row>
    <row r="1361" spans="1:14" x14ac:dyDescent="0.25">
      <c r="A1361" s="7">
        <v>44825</v>
      </c>
      <c r="B1361" s="1" t="s">
        <v>33</v>
      </c>
      <c r="C1361" s="1" t="s">
        <v>8</v>
      </c>
      <c r="D1361" s="1" t="s">
        <v>7</v>
      </c>
      <c r="E1361" s="1" t="s">
        <v>87</v>
      </c>
      <c r="F1361" s="1" t="s">
        <v>80</v>
      </c>
      <c r="G1361" s="8">
        <v>871452</v>
      </c>
      <c r="H1361" s="8">
        <v>348580.80000000005</v>
      </c>
      <c r="I1361" s="9">
        <v>0.4</v>
      </c>
      <c r="J1361" s="1" t="s">
        <v>128</v>
      </c>
      <c r="K1361" s="1">
        <v>9</v>
      </c>
      <c r="L1361" s="1">
        <v>2022</v>
      </c>
      <c r="M1361" s="1">
        <v>39</v>
      </c>
      <c r="N1361" s="10">
        <v>3</v>
      </c>
    </row>
    <row r="1362" spans="1:14" x14ac:dyDescent="0.25">
      <c r="A1362" s="7">
        <v>44826</v>
      </c>
      <c r="B1362" s="1" t="s">
        <v>49</v>
      </c>
      <c r="C1362" s="1" t="s">
        <v>8</v>
      </c>
      <c r="D1362" s="1" t="s">
        <v>7</v>
      </c>
      <c r="E1362" s="1" t="s">
        <v>87</v>
      </c>
      <c r="F1362" s="1" t="s">
        <v>66</v>
      </c>
      <c r="G1362" s="8">
        <v>1207921</v>
      </c>
      <c r="H1362" s="8">
        <v>446930.77</v>
      </c>
      <c r="I1362" s="9">
        <v>0.37</v>
      </c>
      <c r="J1362" s="1" t="s">
        <v>128</v>
      </c>
      <c r="K1362" s="1">
        <v>9</v>
      </c>
      <c r="L1362" s="1">
        <v>2022</v>
      </c>
      <c r="M1362" s="1">
        <v>39</v>
      </c>
      <c r="N1362" s="10">
        <v>3</v>
      </c>
    </row>
    <row r="1363" spans="1:14" x14ac:dyDescent="0.25">
      <c r="A1363" s="7">
        <v>44827</v>
      </c>
      <c r="B1363" s="1" t="s">
        <v>25</v>
      </c>
      <c r="C1363" s="1" t="s">
        <v>8</v>
      </c>
      <c r="D1363" s="1" t="s">
        <v>17</v>
      </c>
      <c r="E1363" s="1" t="s">
        <v>87</v>
      </c>
      <c r="F1363" s="1" t="s">
        <v>74</v>
      </c>
      <c r="G1363" s="8">
        <v>551950</v>
      </c>
      <c r="H1363" s="8">
        <v>160065.5</v>
      </c>
      <c r="I1363" s="9">
        <v>0.28999999999999998</v>
      </c>
      <c r="J1363" s="1" t="s">
        <v>128</v>
      </c>
      <c r="K1363" s="1">
        <v>9</v>
      </c>
      <c r="L1363" s="1">
        <v>2022</v>
      </c>
      <c r="M1363" s="1">
        <v>39</v>
      </c>
      <c r="N1363" s="10">
        <v>3</v>
      </c>
    </row>
    <row r="1364" spans="1:14" x14ac:dyDescent="0.25">
      <c r="A1364" s="7">
        <v>44828</v>
      </c>
      <c r="B1364" s="1" t="s">
        <v>15</v>
      </c>
      <c r="C1364" s="1" t="s">
        <v>14</v>
      </c>
      <c r="D1364" s="1" t="s">
        <v>17</v>
      </c>
      <c r="E1364" s="1" t="s">
        <v>88</v>
      </c>
      <c r="F1364" s="1" t="s">
        <v>74</v>
      </c>
      <c r="G1364" s="8">
        <v>418325</v>
      </c>
      <c r="H1364" s="8">
        <v>100398</v>
      </c>
      <c r="I1364" s="9">
        <v>0.24</v>
      </c>
      <c r="J1364" s="1" t="s">
        <v>128</v>
      </c>
      <c r="K1364" s="1">
        <v>9</v>
      </c>
      <c r="L1364" s="1">
        <v>2022</v>
      </c>
      <c r="M1364" s="1">
        <v>39</v>
      </c>
      <c r="N1364" s="10">
        <v>3</v>
      </c>
    </row>
    <row r="1365" spans="1:14" x14ac:dyDescent="0.25">
      <c r="A1365" s="7">
        <v>44829</v>
      </c>
      <c r="B1365" s="1" t="s">
        <v>56</v>
      </c>
      <c r="C1365" s="1" t="s">
        <v>18</v>
      </c>
      <c r="D1365" s="1" t="s">
        <v>7</v>
      </c>
      <c r="E1365" s="1" t="s">
        <v>87</v>
      </c>
      <c r="F1365" s="1" t="s">
        <v>70</v>
      </c>
      <c r="G1365" s="8">
        <v>103562</v>
      </c>
      <c r="H1365" s="8">
        <v>67315.3</v>
      </c>
      <c r="I1365" s="9">
        <v>0.65</v>
      </c>
      <c r="J1365" s="1" t="s">
        <v>128</v>
      </c>
      <c r="K1365" s="1">
        <v>9</v>
      </c>
      <c r="L1365" s="1">
        <v>2022</v>
      </c>
      <c r="M1365" s="1">
        <v>39</v>
      </c>
      <c r="N1365" s="10">
        <v>3</v>
      </c>
    </row>
    <row r="1366" spans="1:14" x14ac:dyDescent="0.25">
      <c r="A1366" s="7">
        <v>44830</v>
      </c>
      <c r="B1366" s="1" t="s">
        <v>55</v>
      </c>
      <c r="C1366" s="1" t="s">
        <v>14</v>
      </c>
      <c r="D1366" s="1" t="s">
        <v>7</v>
      </c>
      <c r="E1366" s="1" t="s">
        <v>87</v>
      </c>
      <c r="F1366" s="1" t="s">
        <v>69</v>
      </c>
      <c r="G1366" s="8">
        <v>438442</v>
      </c>
      <c r="H1366" s="8">
        <v>258680.78</v>
      </c>
      <c r="I1366" s="9">
        <v>0.59</v>
      </c>
      <c r="J1366" s="1" t="s">
        <v>128</v>
      </c>
      <c r="K1366" s="1">
        <v>9</v>
      </c>
      <c r="L1366" s="1">
        <v>2022</v>
      </c>
      <c r="M1366" s="1">
        <v>40</v>
      </c>
      <c r="N1366" s="10">
        <v>3</v>
      </c>
    </row>
    <row r="1367" spans="1:14" x14ac:dyDescent="0.25">
      <c r="A1367" s="7">
        <v>44831</v>
      </c>
      <c r="B1367" s="1" t="s">
        <v>16</v>
      </c>
      <c r="C1367" s="1" t="s">
        <v>18</v>
      </c>
      <c r="D1367" s="1" t="s">
        <v>7</v>
      </c>
      <c r="E1367" s="1" t="s">
        <v>9</v>
      </c>
      <c r="F1367" s="1" t="s">
        <v>75</v>
      </c>
      <c r="G1367" s="8">
        <v>244940</v>
      </c>
      <c r="H1367" s="8">
        <v>95526.6</v>
      </c>
      <c r="I1367" s="9">
        <v>0.39</v>
      </c>
      <c r="J1367" s="1" t="s">
        <v>128</v>
      </c>
      <c r="K1367" s="1">
        <v>9</v>
      </c>
      <c r="L1367" s="1">
        <v>2022</v>
      </c>
      <c r="M1367" s="1">
        <v>40</v>
      </c>
      <c r="N1367" s="10">
        <v>3</v>
      </c>
    </row>
    <row r="1368" spans="1:14" x14ac:dyDescent="0.25">
      <c r="A1368" s="7">
        <v>44832</v>
      </c>
      <c r="B1368" s="1" t="s">
        <v>28</v>
      </c>
      <c r="C1368" s="1" t="s">
        <v>8</v>
      </c>
      <c r="D1368" s="1" t="s">
        <v>7</v>
      </c>
      <c r="E1368" s="1" t="s">
        <v>88</v>
      </c>
      <c r="F1368" s="1" t="s">
        <v>66</v>
      </c>
      <c r="G1368" s="8">
        <v>517634</v>
      </c>
      <c r="H1368" s="8">
        <v>222582.62</v>
      </c>
      <c r="I1368" s="9">
        <v>0.43</v>
      </c>
      <c r="J1368" s="1" t="s">
        <v>128</v>
      </c>
      <c r="K1368" s="1">
        <v>9</v>
      </c>
      <c r="L1368" s="1">
        <v>2022</v>
      </c>
      <c r="M1368" s="1">
        <v>40</v>
      </c>
      <c r="N1368" s="10">
        <v>3</v>
      </c>
    </row>
    <row r="1369" spans="1:14" x14ac:dyDescent="0.25">
      <c r="A1369" s="7">
        <v>44833</v>
      </c>
      <c r="B1369" s="1" t="s">
        <v>54</v>
      </c>
      <c r="C1369" s="1" t="s">
        <v>18</v>
      </c>
      <c r="D1369" s="1" t="s">
        <v>7</v>
      </c>
      <c r="E1369" s="1" t="s">
        <v>87</v>
      </c>
      <c r="F1369" s="1" t="s">
        <v>68</v>
      </c>
      <c r="G1369" s="8">
        <v>171352</v>
      </c>
      <c r="H1369" s="8">
        <v>80535.44</v>
      </c>
      <c r="I1369" s="9">
        <v>0.47</v>
      </c>
      <c r="J1369" s="1" t="s">
        <v>128</v>
      </c>
      <c r="K1369" s="1">
        <v>9</v>
      </c>
      <c r="L1369" s="1">
        <v>2022</v>
      </c>
      <c r="M1369" s="1">
        <v>40</v>
      </c>
      <c r="N1369" s="10">
        <v>3</v>
      </c>
    </row>
    <row r="1370" spans="1:14" x14ac:dyDescent="0.25">
      <c r="A1370" s="7">
        <v>44834</v>
      </c>
      <c r="B1370" s="1" t="s">
        <v>51</v>
      </c>
      <c r="C1370" s="1" t="s">
        <v>8</v>
      </c>
      <c r="D1370" s="1" t="s">
        <v>11</v>
      </c>
      <c r="E1370" s="1" t="s">
        <v>87</v>
      </c>
      <c r="F1370" s="1" t="s">
        <v>65</v>
      </c>
      <c r="G1370" s="8">
        <v>1668395</v>
      </c>
      <c r="H1370" s="8">
        <v>383730.85000000003</v>
      </c>
      <c r="I1370" s="9">
        <v>0.23</v>
      </c>
      <c r="J1370" s="1" t="s">
        <v>128</v>
      </c>
      <c r="K1370" s="1">
        <v>9</v>
      </c>
      <c r="L1370" s="1">
        <v>2022</v>
      </c>
      <c r="M1370" s="1">
        <v>40</v>
      </c>
      <c r="N1370" s="10">
        <v>3</v>
      </c>
    </row>
    <row r="1371" spans="1:14" x14ac:dyDescent="0.25">
      <c r="A1371" s="7">
        <v>44835</v>
      </c>
      <c r="B1371" s="1" t="s">
        <v>51</v>
      </c>
      <c r="C1371" s="1" t="s">
        <v>8</v>
      </c>
      <c r="D1371" s="1" t="s">
        <v>17</v>
      </c>
      <c r="E1371" s="1" t="s">
        <v>87</v>
      </c>
      <c r="F1371" s="1" t="s">
        <v>65</v>
      </c>
      <c r="G1371" s="8">
        <v>1256693</v>
      </c>
      <c r="H1371" s="8">
        <v>477543.34</v>
      </c>
      <c r="I1371" s="9">
        <v>0.38</v>
      </c>
      <c r="J1371" s="1" t="s">
        <v>129</v>
      </c>
      <c r="K1371" s="1">
        <v>10</v>
      </c>
      <c r="L1371" s="1">
        <v>2022</v>
      </c>
      <c r="M1371" s="1">
        <v>40</v>
      </c>
      <c r="N1371" s="10">
        <v>4</v>
      </c>
    </row>
    <row r="1372" spans="1:14" x14ac:dyDescent="0.25">
      <c r="A1372" s="7">
        <v>44836</v>
      </c>
      <c r="B1372" s="1" t="s">
        <v>50</v>
      </c>
      <c r="C1372" s="1" t="s">
        <v>18</v>
      </c>
      <c r="D1372" s="1" t="s">
        <v>17</v>
      </c>
      <c r="E1372" s="1" t="s">
        <v>9</v>
      </c>
      <c r="F1372" s="1" t="s">
        <v>67</v>
      </c>
      <c r="G1372" s="8">
        <v>177170</v>
      </c>
      <c r="H1372" s="8">
        <v>69096.3</v>
      </c>
      <c r="I1372" s="9">
        <v>0.39</v>
      </c>
      <c r="J1372" s="1" t="s">
        <v>129</v>
      </c>
      <c r="K1372" s="1">
        <v>10</v>
      </c>
      <c r="L1372" s="1">
        <v>2022</v>
      </c>
      <c r="M1372" s="1">
        <v>40</v>
      </c>
      <c r="N1372" s="10">
        <v>4</v>
      </c>
    </row>
    <row r="1373" spans="1:14" x14ac:dyDescent="0.25">
      <c r="A1373" s="7">
        <v>44837</v>
      </c>
      <c r="B1373" s="1" t="s">
        <v>62</v>
      </c>
      <c r="C1373" s="1" t="s">
        <v>8</v>
      </c>
      <c r="D1373" s="1" t="s">
        <v>7</v>
      </c>
      <c r="E1373" s="1" t="s">
        <v>9</v>
      </c>
      <c r="F1373" s="1" t="s">
        <v>78</v>
      </c>
      <c r="G1373" s="8">
        <v>567678</v>
      </c>
      <c r="H1373" s="8">
        <v>255455.1</v>
      </c>
      <c r="I1373" s="9">
        <v>0.45</v>
      </c>
      <c r="J1373" s="1" t="s">
        <v>129</v>
      </c>
      <c r="K1373" s="1">
        <v>10</v>
      </c>
      <c r="L1373" s="1">
        <v>2022</v>
      </c>
      <c r="M1373" s="1">
        <v>41</v>
      </c>
      <c r="N1373" s="10">
        <v>4</v>
      </c>
    </row>
    <row r="1374" spans="1:14" x14ac:dyDescent="0.25">
      <c r="A1374" s="7">
        <v>44838</v>
      </c>
      <c r="B1374" s="1" t="s">
        <v>20</v>
      </c>
      <c r="C1374" s="1" t="s">
        <v>8</v>
      </c>
      <c r="D1374" s="1" t="s">
        <v>7</v>
      </c>
      <c r="E1374" s="1" t="s">
        <v>9</v>
      </c>
      <c r="F1374" s="1" t="s">
        <v>72</v>
      </c>
      <c r="G1374" s="8">
        <v>1725663</v>
      </c>
      <c r="H1374" s="8">
        <v>724778.46</v>
      </c>
      <c r="I1374" s="9">
        <v>0.42</v>
      </c>
      <c r="J1374" s="1" t="s">
        <v>129</v>
      </c>
      <c r="K1374" s="1">
        <v>10</v>
      </c>
      <c r="L1374" s="1">
        <v>2022</v>
      </c>
      <c r="M1374" s="1">
        <v>41</v>
      </c>
      <c r="N1374" s="10">
        <v>4</v>
      </c>
    </row>
    <row r="1375" spans="1:14" x14ac:dyDescent="0.25">
      <c r="A1375" s="7">
        <v>44839</v>
      </c>
      <c r="B1375" s="1" t="s">
        <v>54</v>
      </c>
      <c r="C1375" s="1" t="s">
        <v>18</v>
      </c>
      <c r="D1375" s="1" t="s">
        <v>7</v>
      </c>
      <c r="E1375" s="1" t="s">
        <v>87</v>
      </c>
      <c r="F1375" s="1" t="s">
        <v>68</v>
      </c>
      <c r="G1375" s="8">
        <v>187689</v>
      </c>
      <c r="H1375" s="8">
        <v>91967.61</v>
      </c>
      <c r="I1375" s="9">
        <v>0.49</v>
      </c>
      <c r="J1375" s="1" t="s">
        <v>129</v>
      </c>
      <c r="K1375" s="1">
        <v>10</v>
      </c>
      <c r="L1375" s="1">
        <v>2022</v>
      </c>
      <c r="M1375" s="1">
        <v>41</v>
      </c>
      <c r="N1375" s="10">
        <v>4</v>
      </c>
    </row>
    <row r="1376" spans="1:14" x14ac:dyDescent="0.25">
      <c r="A1376" s="7">
        <v>44840</v>
      </c>
      <c r="B1376" s="1" t="s">
        <v>42</v>
      </c>
      <c r="C1376" s="1" t="s">
        <v>8</v>
      </c>
      <c r="D1376" s="1" t="s">
        <v>7</v>
      </c>
      <c r="E1376" s="1" t="s">
        <v>87</v>
      </c>
      <c r="F1376" s="1" t="s">
        <v>84</v>
      </c>
      <c r="G1376" s="8">
        <v>895371</v>
      </c>
      <c r="H1376" s="8">
        <v>474546.63</v>
      </c>
      <c r="I1376" s="9">
        <v>0.53</v>
      </c>
      <c r="J1376" s="1" t="s">
        <v>129</v>
      </c>
      <c r="K1376" s="1">
        <v>10</v>
      </c>
      <c r="L1376" s="1">
        <v>2022</v>
      </c>
      <c r="M1376" s="1">
        <v>41</v>
      </c>
      <c r="N1376" s="10">
        <v>4</v>
      </c>
    </row>
    <row r="1377" spans="1:14" x14ac:dyDescent="0.25">
      <c r="A1377" s="7">
        <v>44841</v>
      </c>
      <c r="B1377" s="1" t="s">
        <v>58</v>
      </c>
      <c r="C1377" s="1" t="s">
        <v>8</v>
      </c>
      <c r="D1377" s="1" t="s">
        <v>17</v>
      </c>
      <c r="E1377" s="1" t="s">
        <v>87</v>
      </c>
      <c r="F1377" s="1" t="s">
        <v>74</v>
      </c>
      <c r="G1377" s="8">
        <v>1435019</v>
      </c>
      <c r="H1377" s="8">
        <v>330054.37</v>
      </c>
      <c r="I1377" s="9">
        <v>0.23</v>
      </c>
      <c r="J1377" s="1" t="s">
        <v>129</v>
      </c>
      <c r="K1377" s="1">
        <v>10</v>
      </c>
      <c r="L1377" s="1">
        <v>2022</v>
      </c>
      <c r="M1377" s="1">
        <v>41</v>
      </c>
      <c r="N1377" s="10">
        <v>4</v>
      </c>
    </row>
    <row r="1378" spans="1:14" x14ac:dyDescent="0.25">
      <c r="A1378" s="7">
        <v>44842</v>
      </c>
      <c r="B1378" s="1" t="s">
        <v>29</v>
      </c>
      <c r="C1378" s="1" t="s">
        <v>8</v>
      </c>
      <c r="D1378" s="1" t="s">
        <v>17</v>
      </c>
      <c r="E1378" s="1" t="s">
        <v>87</v>
      </c>
      <c r="F1378" s="1" t="s">
        <v>67</v>
      </c>
      <c r="G1378" s="8">
        <v>902754</v>
      </c>
      <c r="H1378" s="8">
        <v>297908.82</v>
      </c>
      <c r="I1378" s="9">
        <v>0.33</v>
      </c>
      <c r="J1378" s="1" t="s">
        <v>129</v>
      </c>
      <c r="K1378" s="1">
        <v>10</v>
      </c>
      <c r="L1378" s="1">
        <v>2022</v>
      </c>
      <c r="M1378" s="1">
        <v>41</v>
      </c>
      <c r="N1378" s="10">
        <v>4</v>
      </c>
    </row>
    <row r="1379" spans="1:14" x14ac:dyDescent="0.25">
      <c r="A1379" s="7">
        <v>44843</v>
      </c>
      <c r="B1379" s="1" t="s">
        <v>16</v>
      </c>
      <c r="C1379" s="1" t="s">
        <v>18</v>
      </c>
      <c r="D1379" s="1" t="s">
        <v>7</v>
      </c>
      <c r="E1379" s="1" t="s">
        <v>87</v>
      </c>
      <c r="F1379" s="1" t="s">
        <v>75</v>
      </c>
      <c r="G1379" s="8">
        <v>183661</v>
      </c>
      <c r="H1379" s="8">
        <v>82647.45</v>
      </c>
      <c r="I1379" s="9">
        <v>0.45</v>
      </c>
      <c r="J1379" s="1" t="s">
        <v>129</v>
      </c>
      <c r="K1379" s="1">
        <v>10</v>
      </c>
      <c r="L1379" s="1">
        <v>2022</v>
      </c>
      <c r="M1379" s="1">
        <v>41</v>
      </c>
      <c r="N1379" s="10">
        <v>4</v>
      </c>
    </row>
    <row r="1380" spans="1:14" x14ac:dyDescent="0.25">
      <c r="A1380" s="7">
        <v>44844</v>
      </c>
      <c r="B1380" s="1" t="s">
        <v>43</v>
      </c>
      <c r="C1380" s="1" t="s">
        <v>8</v>
      </c>
      <c r="D1380" s="1" t="s">
        <v>7</v>
      </c>
      <c r="E1380" s="1" t="s">
        <v>87</v>
      </c>
      <c r="F1380" s="1" t="s">
        <v>79</v>
      </c>
      <c r="G1380" s="8">
        <v>1766399</v>
      </c>
      <c r="H1380" s="8">
        <v>812543.54</v>
      </c>
      <c r="I1380" s="9">
        <v>0.46</v>
      </c>
      <c r="J1380" s="1" t="s">
        <v>129</v>
      </c>
      <c r="K1380" s="1">
        <v>10</v>
      </c>
      <c r="L1380" s="1">
        <v>2022</v>
      </c>
      <c r="M1380" s="1">
        <v>42</v>
      </c>
      <c r="N1380" s="10">
        <v>4</v>
      </c>
    </row>
    <row r="1381" spans="1:14" x14ac:dyDescent="0.25">
      <c r="A1381" s="7">
        <v>44845</v>
      </c>
      <c r="B1381" s="1" t="s">
        <v>37</v>
      </c>
      <c r="C1381" s="1" t="s">
        <v>18</v>
      </c>
      <c r="D1381" s="1" t="s">
        <v>7</v>
      </c>
      <c r="E1381" s="1" t="s">
        <v>87</v>
      </c>
      <c r="F1381" s="1" t="s">
        <v>79</v>
      </c>
      <c r="G1381" s="8">
        <v>87057</v>
      </c>
      <c r="H1381" s="8">
        <v>56587.05</v>
      </c>
      <c r="I1381" s="9">
        <v>0.65</v>
      </c>
      <c r="J1381" s="1" t="s">
        <v>129</v>
      </c>
      <c r="K1381" s="1">
        <v>10</v>
      </c>
      <c r="L1381" s="1">
        <v>2022</v>
      </c>
      <c r="M1381" s="1">
        <v>42</v>
      </c>
      <c r="N1381" s="10">
        <v>4</v>
      </c>
    </row>
    <row r="1382" spans="1:14" x14ac:dyDescent="0.25">
      <c r="A1382" s="7">
        <v>44846</v>
      </c>
      <c r="B1382" s="1" t="s">
        <v>61</v>
      </c>
      <c r="C1382" s="1" t="s">
        <v>8</v>
      </c>
      <c r="D1382" s="1" t="s">
        <v>11</v>
      </c>
      <c r="E1382" s="1" t="s">
        <v>87</v>
      </c>
      <c r="F1382" s="1" t="s">
        <v>77</v>
      </c>
      <c r="G1382" s="8">
        <v>958933</v>
      </c>
      <c r="H1382" s="8">
        <v>153429.28</v>
      </c>
      <c r="I1382" s="9">
        <v>0.16</v>
      </c>
      <c r="J1382" s="1" t="s">
        <v>129</v>
      </c>
      <c r="K1382" s="1">
        <v>10</v>
      </c>
      <c r="L1382" s="1">
        <v>2022</v>
      </c>
      <c r="M1382" s="1">
        <v>42</v>
      </c>
      <c r="N1382" s="10">
        <v>4</v>
      </c>
    </row>
    <row r="1383" spans="1:14" x14ac:dyDescent="0.25">
      <c r="A1383" s="7">
        <v>44847</v>
      </c>
      <c r="B1383" s="1" t="s">
        <v>31</v>
      </c>
      <c r="C1383" s="1" t="s">
        <v>18</v>
      </c>
      <c r="D1383" s="1" t="s">
        <v>7</v>
      </c>
      <c r="E1383" s="1" t="s">
        <v>87</v>
      </c>
      <c r="F1383" s="1" t="s">
        <v>72</v>
      </c>
      <c r="G1383" s="8">
        <v>94683</v>
      </c>
      <c r="H1383" s="8">
        <v>49235.16</v>
      </c>
      <c r="I1383" s="9">
        <v>0.52</v>
      </c>
      <c r="J1383" s="1" t="s">
        <v>129</v>
      </c>
      <c r="K1383" s="1">
        <v>10</v>
      </c>
      <c r="L1383" s="1">
        <v>2022</v>
      </c>
      <c r="M1383" s="1">
        <v>42</v>
      </c>
      <c r="N1383" s="10">
        <v>4</v>
      </c>
    </row>
    <row r="1384" spans="1:14" x14ac:dyDescent="0.25">
      <c r="A1384" s="7">
        <v>44848</v>
      </c>
      <c r="B1384" s="1" t="s">
        <v>20</v>
      </c>
      <c r="C1384" s="1" t="s">
        <v>8</v>
      </c>
      <c r="D1384" s="1" t="s">
        <v>17</v>
      </c>
      <c r="E1384" s="1" t="s">
        <v>87</v>
      </c>
      <c r="F1384" s="1" t="s">
        <v>72</v>
      </c>
      <c r="G1384" s="8">
        <v>1202827</v>
      </c>
      <c r="H1384" s="8">
        <v>384904.64</v>
      </c>
      <c r="I1384" s="9">
        <v>0.32</v>
      </c>
      <c r="J1384" s="1" t="s">
        <v>129</v>
      </c>
      <c r="K1384" s="1">
        <v>10</v>
      </c>
      <c r="L1384" s="1">
        <v>2022</v>
      </c>
      <c r="M1384" s="1">
        <v>42</v>
      </c>
      <c r="N1384" s="10">
        <v>4</v>
      </c>
    </row>
    <row r="1385" spans="1:14" x14ac:dyDescent="0.25">
      <c r="A1385" s="7">
        <v>44849</v>
      </c>
      <c r="B1385" s="1" t="s">
        <v>20</v>
      </c>
      <c r="C1385" s="1" t="s">
        <v>8</v>
      </c>
      <c r="D1385" s="1" t="s">
        <v>11</v>
      </c>
      <c r="E1385" s="1" t="s">
        <v>9</v>
      </c>
      <c r="F1385" s="1" t="s">
        <v>72</v>
      </c>
      <c r="G1385" s="8">
        <v>1789700</v>
      </c>
      <c r="H1385" s="8">
        <v>429528</v>
      </c>
      <c r="I1385" s="9">
        <v>0.24</v>
      </c>
      <c r="J1385" s="1" t="s">
        <v>129</v>
      </c>
      <c r="K1385" s="1">
        <v>10</v>
      </c>
      <c r="L1385" s="1">
        <v>2022</v>
      </c>
      <c r="M1385" s="1">
        <v>42</v>
      </c>
      <c r="N1385" s="10">
        <v>4</v>
      </c>
    </row>
    <row r="1386" spans="1:14" x14ac:dyDescent="0.25">
      <c r="A1386" s="7">
        <v>44850</v>
      </c>
      <c r="B1386" s="1" t="s">
        <v>28</v>
      </c>
      <c r="C1386" s="1" t="s">
        <v>8</v>
      </c>
      <c r="D1386" s="1" t="s">
        <v>17</v>
      </c>
      <c r="E1386" s="1" t="s">
        <v>87</v>
      </c>
      <c r="F1386" s="1" t="s">
        <v>66</v>
      </c>
      <c r="G1386" s="8">
        <v>1262697</v>
      </c>
      <c r="H1386" s="8">
        <v>340928.19</v>
      </c>
      <c r="I1386" s="9">
        <v>0.27</v>
      </c>
      <c r="J1386" s="1" t="s">
        <v>129</v>
      </c>
      <c r="K1386" s="1">
        <v>10</v>
      </c>
      <c r="L1386" s="1">
        <v>2022</v>
      </c>
      <c r="M1386" s="1">
        <v>42</v>
      </c>
      <c r="N1386" s="10">
        <v>4</v>
      </c>
    </row>
    <row r="1387" spans="1:14" x14ac:dyDescent="0.25">
      <c r="A1387" s="7">
        <v>44851</v>
      </c>
      <c r="B1387" s="1" t="s">
        <v>38</v>
      </c>
      <c r="C1387" s="1" t="s">
        <v>18</v>
      </c>
      <c r="D1387" s="1" t="s">
        <v>7</v>
      </c>
      <c r="E1387" s="1" t="s">
        <v>87</v>
      </c>
      <c r="F1387" s="1" t="s">
        <v>80</v>
      </c>
      <c r="G1387" s="8">
        <v>106745</v>
      </c>
      <c r="H1387" s="8">
        <v>65114.45</v>
      </c>
      <c r="I1387" s="9">
        <v>0.61</v>
      </c>
      <c r="J1387" s="1" t="s">
        <v>129</v>
      </c>
      <c r="K1387" s="1">
        <v>10</v>
      </c>
      <c r="L1387" s="1">
        <v>2022</v>
      </c>
      <c r="M1387" s="1">
        <v>43</v>
      </c>
      <c r="N1387" s="10">
        <v>4</v>
      </c>
    </row>
    <row r="1388" spans="1:14" x14ac:dyDescent="0.25">
      <c r="A1388" s="7">
        <v>44852</v>
      </c>
      <c r="B1388" s="1" t="s">
        <v>10</v>
      </c>
      <c r="C1388" s="1" t="s">
        <v>8</v>
      </c>
      <c r="D1388" s="1" t="s">
        <v>11</v>
      </c>
      <c r="E1388" s="1" t="s">
        <v>9</v>
      </c>
      <c r="F1388" s="1" t="s">
        <v>66</v>
      </c>
      <c r="G1388" s="8">
        <v>1032957</v>
      </c>
      <c r="H1388" s="8">
        <v>175602.69</v>
      </c>
      <c r="I1388" s="9">
        <v>0.17</v>
      </c>
      <c r="J1388" s="1" t="s">
        <v>129</v>
      </c>
      <c r="K1388" s="1">
        <v>10</v>
      </c>
      <c r="L1388" s="1">
        <v>2022</v>
      </c>
      <c r="M1388" s="1">
        <v>43</v>
      </c>
      <c r="N1388" s="10">
        <v>4</v>
      </c>
    </row>
    <row r="1389" spans="1:14" x14ac:dyDescent="0.25">
      <c r="A1389" s="7">
        <v>44853</v>
      </c>
      <c r="B1389" s="1" t="s">
        <v>30</v>
      </c>
      <c r="C1389" s="1" t="s">
        <v>14</v>
      </c>
      <c r="D1389" s="1" t="s">
        <v>7</v>
      </c>
      <c r="E1389" s="1" t="s">
        <v>87</v>
      </c>
      <c r="F1389" s="1" t="s">
        <v>77</v>
      </c>
      <c r="G1389" s="8">
        <v>489888</v>
      </c>
      <c r="H1389" s="8">
        <v>293932.79999999999</v>
      </c>
      <c r="I1389" s="9">
        <v>0.6</v>
      </c>
      <c r="J1389" s="1" t="s">
        <v>129</v>
      </c>
      <c r="K1389" s="1">
        <v>10</v>
      </c>
      <c r="L1389" s="1">
        <v>2022</v>
      </c>
      <c r="M1389" s="1">
        <v>43</v>
      </c>
      <c r="N1389" s="10">
        <v>4</v>
      </c>
    </row>
    <row r="1390" spans="1:14" x14ac:dyDescent="0.25">
      <c r="A1390" s="7">
        <v>44854</v>
      </c>
      <c r="B1390" s="1" t="s">
        <v>57</v>
      </c>
      <c r="C1390" s="1" t="s">
        <v>18</v>
      </c>
      <c r="D1390" s="1" t="s">
        <v>7</v>
      </c>
      <c r="E1390" s="1" t="s">
        <v>87</v>
      </c>
      <c r="F1390" s="1" t="s">
        <v>67</v>
      </c>
      <c r="G1390" s="8">
        <v>197720</v>
      </c>
      <c r="H1390" s="8">
        <v>85019.6</v>
      </c>
      <c r="I1390" s="9">
        <v>0.43</v>
      </c>
      <c r="J1390" s="1" t="s">
        <v>129</v>
      </c>
      <c r="K1390" s="1">
        <v>10</v>
      </c>
      <c r="L1390" s="1">
        <v>2022</v>
      </c>
      <c r="M1390" s="1">
        <v>43</v>
      </c>
      <c r="N1390" s="10">
        <v>4</v>
      </c>
    </row>
    <row r="1391" spans="1:14" x14ac:dyDescent="0.25">
      <c r="A1391" s="7">
        <v>44855</v>
      </c>
      <c r="B1391" s="1" t="s">
        <v>44</v>
      </c>
      <c r="C1391" s="1" t="s">
        <v>8</v>
      </c>
      <c r="D1391" s="1" t="s">
        <v>7</v>
      </c>
      <c r="E1391" s="1" t="s">
        <v>9</v>
      </c>
      <c r="F1391" s="1" t="s">
        <v>78</v>
      </c>
      <c r="G1391" s="8">
        <v>1157294</v>
      </c>
      <c r="H1391" s="8">
        <v>543928.17999999993</v>
      </c>
      <c r="I1391" s="9">
        <v>0.47</v>
      </c>
      <c r="J1391" s="1" t="s">
        <v>129</v>
      </c>
      <c r="K1391" s="1">
        <v>10</v>
      </c>
      <c r="L1391" s="1">
        <v>2022</v>
      </c>
      <c r="M1391" s="1">
        <v>43</v>
      </c>
      <c r="N1391" s="10">
        <v>4</v>
      </c>
    </row>
    <row r="1392" spans="1:14" x14ac:dyDescent="0.25">
      <c r="A1392" s="7">
        <v>44856</v>
      </c>
      <c r="B1392" s="1" t="s">
        <v>6</v>
      </c>
      <c r="C1392" s="1" t="s">
        <v>8</v>
      </c>
      <c r="D1392" s="1" t="s">
        <v>17</v>
      </c>
      <c r="E1392" s="1" t="s">
        <v>87</v>
      </c>
      <c r="F1392" s="1" t="s">
        <v>77</v>
      </c>
      <c r="G1392" s="8">
        <v>858006</v>
      </c>
      <c r="H1392" s="8">
        <v>291722.04000000004</v>
      </c>
      <c r="I1392" s="9">
        <v>0.34</v>
      </c>
      <c r="J1392" s="1" t="s">
        <v>129</v>
      </c>
      <c r="K1392" s="1">
        <v>10</v>
      </c>
      <c r="L1392" s="1">
        <v>2022</v>
      </c>
      <c r="M1392" s="1">
        <v>43</v>
      </c>
      <c r="N1392" s="10">
        <v>4</v>
      </c>
    </row>
    <row r="1393" spans="1:14" x14ac:dyDescent="0.25">
      <c r="A1393" s="7">
        <v>44857</v>
      </c>
      <c r="B1393" s="1" t="s">
        <v>33</v>
      </c>
      <c r="C1393" s="1" t="s">
        <v>8</v>
      </c>
      <c r="D1393" s="1" t="s">
        <v>7</v>
      </c>
      <c r="E1393" s="1" t="s">
        <v>87</v>
      </c>
      <c r="F1393" s="1" t="s">
        <v>80</v>
      </c>
      <c r="G1393" s="8">
        <v>1258644</v>
      </c>
      <c r="H1393" s="8">
        <v>503457.60000000003</v>
      </c>
      <c r="I1393" s="9">
        <v>0.4</v>
      </c>
      <c r="J1393" s="1" t="s">
        <v>129</v>
      </c>
      <c r="K1393" s="1">
        <v>10</v>
      </c>
      <c r="L1393" s="1">
        <v>2022</v>
      </c>
      <c r="M1393" s="1">
        <v>43</v>
      </c>
      <c r="N1393" s="10">
        <v>4</v>
      </c>
    </row>
    <row r="1394" spans="1:14" x14ac:dyDescent="0.25">
      <c r="A1394" s="7">
        <v>44858</v>
      </c>
      <c r="B1394" s="1" t="s">
        <v>56</v>
      </c>
      <c r="C1394" s="1" t="s">
        <v>18</v>
      </c>
      <c r="D1394" s="1" t="s">
        <v>7</v>
      </c>
      <c r="E1394" s="1" t="s">
        <v>87</v>
      </c>
      <c r="F1394" s="1" t="s">
        <v>70</v>
      </c>
      <c r="G1394" s="8">
        <v>104269</v>
      </c>
      <c r="H1394" s="8">
        <v>64646.78</v>
      </c>
      <c r="I1394" s="9">
        <v>0.62</v>
      </c>
      <c r="J1394" s="1" t="s">
        <v>129</v>
      </c>
      <c r="K1394" s="1">
        <v>10</v>
      </c>
      <c r="L1394" s="1">
        <v>2022</v>
      </c>
      <c r="M1394" s="1">
        <v>44</v>
      </c>
      <c r="N1394" s="10">
        <v>4</v>
      </c>
    </row>
    <row r="1395" spans="1:14" x14ac:dyDescent="0.25">
      <c r="A1395" s="7">
        <v>44859</v>
      </c>
      <c r="B1395" s="1" t="s">
        <v>52</v>
      </c>
      <c r="C1395" s="1" t="s">
        <v>8</v>
      </c>
      <c r="D1395" s="1" t="s">
        <v>7</v>
      </c>
      <c r="E1395" s="1" t="s">
        <v>87</v>
      </c>
      <c r="F1395" s="1" t="s">
        <v>66</v>
      </c>
      <c r="G1395" s="8">
        <v>1490989</v>
      </c>
      <c r="H1395" s="8">
        <v>969142.85</v>
      </c>
      <c r="I1395" s="9">
        <v>0.65</v>
      </c>
      <c r="J1395" s="1" t="s">
        <v>129</v>
      </c>
      <c r="K1395" s="1">
        <v>10</v>
      </c>
      <c r="L1395" s="1">
        <v>2022</v>
      </c>
      <c r="M1395" s="1">
        <v>44</v>
      </c>
      <c r="N1395" s="10">
        <v>4</v>
      </c>
    </row>
    <row r="1396" spans="1:14" x14ac:dyDescent="0.25">
      <c r="A1396" s="7">
        <v>44860</v>
      </c>
      <c r="B1396" s="1" t="s">
        <v>51</v>
      </c>
      <c r="C1396" s="1" t="s">
        <v>8</v>
      </c>
      <c r="D1396" s="1" t="s">
        <v>7</v>
      </c>
      <c r="E1396" s="1" t="s">
        <v>87</v>
      </c>
      <c r="F1396" s="1" t="s">
        <v>65</v>
      </c>
      <c r="G1396" s="8">
        <v>723845</v>
      </c>
      <c r="H1396" s="8">
        <v>289538</v>
      </c>
      <c r="I1396" s="9">
        <v>0.4</v>
      </c>
      <c r="J1396" s="1" t="s">
        <v>129</v>
      </c>
      <c r="K1396" s="1">
        <v>10</v>
      </c>
      <c r="L1396" s="1">
        <v>2022</v>
      </c>
      <c r="M1396" s="1">
        <v>44</v>
      </c>
      <c r="N1396" s="10">
        <v>4</v>
      </c>
    </row>
    <row r="1397" spans="1:14" x14ac:dyDescent="0.25">
      <c r="A1397" s="7">
        <v>44861</v>
      </c>
      <c r="B1397" s="1" t="s">
        <v>61</v>
      </c>
      <c r="C1397" s="1" t="s">
        <v>8</v>
      </c>
      <c r="D1397" s="1" t="s">
        <v>17</v>
      </c>
      <c r="E1397" s="1" t="s">
        <v>87</v>
      </c>
      <c r="F1397" s="1" t="s">
        <v>77</v>
      </c>
      <c r="G1397" s="8">
        <v>885041</v>
      </c>
      <c r="H1397" s="8">
        <v>354016.4</v>
      </c>
      <c r="I1397" s="9">
        <v>0.4</v>
      </c>
      <c r="J1397" s="1" t="s">
        <v>129</v>
      </c>
      <c r="K1397" s="1">
        <v>10</v>
      </c>
      <c r="L1397" s="1">
        <v>2022</v>
      </c>
      <c r="M1397" s="1">
        <v>44</v>
      </c>
      <c r="N1397" s="10">
        <v>4</v>
      </c>
    </row>
    <row r="1398" spans="1:14" x14ac:dyDescent="0.25">
      <c r="A1398" s="7">
        <v>44862</v>
      </c>
      <c r="B1398" s="1" t="s">
        <v>39</v>
      </c>
      <c r="C1398" s="1" t="s">
        <v>8</v>
      </c>
      <c r="D1398" s="1" t="s">
        <v>11</v>
      </c>
      <c r="E1398" s="1" t="s">
        <v>87</v>
      </c>
      <c r="F1398" s="1" t="s">
        <v>81</v>
      </c>
      <c r="G1398" s="8">
        <v>1161985</v>
      </c>
      <c r="H1398" s="8">
        <v>302116.10000000003</v>
      </c>
      <c r="I1398" s="9">
        <v>0.26</v>
      </c>
      <c r="J1398" s="1" t="s">
        <v>129</v>
      </c>
      <c r="K1398" s="1">
        <v>10</v>
      </c>
      <c r="L1398" s="1">
        <v>2022</v>
      </c>
      <c r="M1398" s="1">
        <v>44</v>
      </c>
      <c r="N1398" s="10">
        <v>4</v>
      </c>
    </row>
    <row r="1399" spans="1:14" x14ac:dyDescent="0.25">
      <c r="A1399" s="7">
        <v>44863</v>
      </c>
      <c r="B1399" s="1" t="s">
        <v>32</v>
      </c>
      <c r="C1399" s="1" t="s">
        <v>8</v>
      </c>
      <c r="D1399" s="1" t="s">
        <v>7</v>
      </c>
      <c r="E1399" s="1" t="s">
        <v>87</v>
      </c>
      <c r="F1399" s="1" t="s">
        <v>71</v>
      </c>
      <c r="G1399" s="8">
        <v>1487508</v>
      </c>
      <c r="H1399" s="8">
        <v>684253.68</v>
      </c>
      <c r="I1399" s="9">
        <v>0.46</v>
      </c>
      <c r="J1399" s="1" t="s">
        <v>129</v>
      </c>
      <c r="K1399" s="1">
        <v>10</v>
      </c>
      <c r="L1399" s="1">
        <v>2022</v>
      </c>
      <c r="M1399" s="1">
        <v>44</v>
      </c>
      <c r="N1399" s="10">
        <v>4</v>
      </c>
    </row>
    <row r="1400" spans="1:14" x14ac:dyDescent="0.25">
      <c r="A1400" s="7">
        <v>44864</v>
      </c>
      <c r="B1400" s="1" t="s">
        <v>6</v>
      </c>
      <c r="C1400" s="1" t="s">
        <v>8</v>
      </c>
      <c r="D1400" s="1" t="s">
        <v>11</v>
      </c>
      <c r="E1400" s="1" t="s">
        <v>87</v>
      </c>
      <c r="F1400" s="1" t="s">
        <v>77</v>
      </c>
      <c r="G1400" s="8">
        <v>1719777</v>
      </c>
      <c r="H1400" s="8">
        <v>567526.41</v>
      </c>
      <c r="I1400" s="9">
        <v>0.33</v>
      </c>
      <c r="J1400" s="1" t="s">
        <v>129</v>
      </c>
      <c r="K1400" s="1">
        <v>10</v>
      </c>
      <c r="L1400" s="1">
        <v>2022</v>
      </c>
      <c r="M1400" s="1">
        <v>44</v>
      </c>
      <c r="N1400" s="10">
        <v>4</v>
      </c>
    </row>
    <row r="1401" spans="1:14" x14ac:dyDescent="0.25">
      <c r="A1401" s="7">
        <v>44865</v>
      </c>
      <c r="B1401" s="1" t="s">
        <v>35</v>
      </c>
      <c r="C1401" s="1" t="s">
        <v>14</v>
      </c>
      <c r="D1401" s="1" t="s">
        <v>11</v>
      </c>
      <c r="E1401" s="1" t="s">
        <v>87</v>
      </c>
      <c r="F1401" s="1" t="s">
        <v>71</v>
      </c>
      <c r="G1401" s="8">
        <v>288617</v>
      </c>
      <c r="H1401" s="8">
        <v>72154.25</v>
      </c>
      <c r="I1401" s="9">
        <v>0.25</v>
      </c>
      <c r="J1401" s="1" t="s">
        <v>129</v>
      </c>
      <c r="K1401" s="1">
        <v>10</v>
      </c>
      <c r="L1401" s="1">
        <v>2022</v>
      </c>
      <c r="M1401" s="1">
        <v>45</v>
      </c>
      <c r="N1401" s="10">
        <v>4</v>
      </c>
    </row>
    <row r="1402" spans="1:14" x14ac:dyDescent="0.25">
      <c r="A1402" s="7">
        <v>44866</v>
      </c>
      <c r="B1402" s="1" t="s">
        <v>28</v>
      </c>
      <c r="C1402" s="1" t="s">
        <v>8</v>
      </c>
      <c r="D1402" s="1" t="s">
        <v>7</v>
      </c>
      <c r="E1402" s="1" t="s">
        <v>87</v>
      </c>
      <c r="F1402" s="1" t="s">
        <v>66</v>
      </c>
      <c r="G1402" s="8">
        <v>1659213</v>
      </c>
      <c r="H1402" s="8">
        <v>1028712.0599999999</v>
      </c>
      <c r="I1402" s="9">
        <v>0.62</v>
      </c>
      <c r="J1402" s="1" t="s">
        <v>130</v>
      </c>
      <c r="K1402" s="1">
        <v>11</v>
      </c>
      <c r="L1402" s="1">
        <v>2022</v>
      </c>
      <c r="M1402" s="1">
        <v>45</v>
      </c>
      <c r="N1402" s="10">
        <v>4</v>
      </c>
    </row>
    <row r="1403" spans="1:14" x14ac:dyDescent="0.25">
      <c r="A1403" s="7">
        <v>44867</v>
      </c>
      <c r="B1403" s="1" t="s">
        <v>21</v>
      </c>
      <c r="C1403" s="1" t="s">
        <v>14</v>
      </c>
      <c r="D1403" s="1" t="s">
        <v>7</v>
      </c>
      <c r="E1403" s="1" t="s">
        <v>9</v>
      </c>
      <c r="F1403" s="1" t="s">
        <v>73</v>
      </c>
      <c r="G1403" s="8">
        <v>308604</v>
      </c>
      <c r="H1403" s="8">
        <v>182076.36</v>
      </c>
      <c r="I1403" s="9">
        <v>0.59</v>
      </c>
      <c r="J1403" s="1" t="s">
        <v>130</v>
      </c>
      <c r="K1403" s="1">
        <v>11</v>
      </c>
      <c r="L1403" s="1">
        <v>2022</v>
      </c>
      <c r="M1403" s="1">
        <v>45</v>
      </c>
      <c r="N1403" s="10">
        <v>4</v>
      </c>
    </row>
    <row r="1404" spans="1:14" x14ac:dyDescent="0.25">
      <c r="A1404" s="7">
        <v>44868</v>
      </c>
      <c r="B1404" s="1" t="s">
        <v>50</v>
      </c>
      <c r="C1404" s="1" t="s">
        <v>18</v>
      </c>
      <c r="D1404" s="1" t="s">
        <v>7</v>
      </c>
      <c r="E1404" s="1" t="s">
        <v>87</v>
      </c>
      <c r="F1404" s="1" t="s">
        <v>67</v>
      </c>
      <c r="G1404" s="8">
        <v>83554</v>
      </c>
      <c r="H1404" s="8">
        <v>30079.439999999999</v>
      </c>
      <c r="I1404" s="9">
        <v>0.36</v>
      </c>
      <c r="J1404" s="1" t="s">
        <v>130</v>
      </c>
      <c r="K1404" s="1">
        <v>11</v>
      </c>
      <c r="L1404" s="1">
        <v>2022</v>
      </c>
      <c r="M1404" s="1">
        <v>45</v>
      </c>
      <c r="N1404" s="10">
        <v>4</v>
      </c>
    </row>
    <row r="1405" spans="1:14" x14ac:dyDescent="0.25">
      <c r="A1405" s="7">
        <v>44869</v>
      </c>
      <c r="B1405" s="1" t="s">
        <v>55</v>
      </c>
      <c r="C1405" s="1" t="s">
        <v>14</v>
      </c>
      <c r="D1405" s="1" t="s">
        <v>7</v>
      </c>
      <c r="E1405" s="1" t="s">
        <v>87</v>
      </c>
      <c r="F1405" s="1" t="s">
        <v>69</v>
      </c>
      <c r="G1405" s="8">
        <v>367628</v>
      </c>
      <c r="H1405" s="8">
        <v>205871.68000000002</v>
      </c>
      <c r="I1405" s="9">
        <v>0.56000000000000005</v>
      </c>
      <c r="J1405" s="1" t="s">
        <v>130</v>
      </c>
      <c r="K1405" s="1">
        <v>11</v>
      </c>
      <c r="L1405" s="1">
        <v>2022</v>
      </c>
      <c r="M1405" s="1">
        <v>45</v>
      </c>
      <c r="N1405" s="10">
        <v>4</v>
      </c>
    </row>
    <row r="1406" spans="1:14" x14ac:dyDescent="0.25">
      <c r="A1406" s="7">
        <v>44870</v>
      </c>
      <c r="B1406" s="1" t="s">
        <v>31</v>
      </c>
      <c r="C1406" s="1" t="s">
        <v>18</v>
      </c>
      <c r="D1406" s="1" t="s">
        <v>11</v>
      </c>
      <c r="E1406" s="1" t="s">
        <v>87</v>
      </c>
      <c r="F1406" s="1" t="s">
        <v>72</v>
      </c>
      <c r="G1406" s="8">
        <v>228914</v>
      </c>
      <c r="H1406" s="8">
        <v>66385.06</v>
      </c>
      <c r="I1406" s="9">
        <v>0.28999999999999998</v>
      </c>
      <c r="J1406" s="1" t="s">
        <v>130</v>
      </c>
      <c r="K1406" s="1">
        <v>11</v>
      </c>
      <c r="L1406" s="1">
        <v>2022</v>
      </c>
      <c r="M1406" s="1">
        <v>45</v>
      </c>
      <c r="N1406" s="10">
        <v>4</v>
      </c>
    </row>
    <row r="1407" spans="1:14" x14ac:dyDescent="0.25">
      <c r="A1407" s="7">
        <v>44871</v>
      </c>
      <c r="B1407" s="1" t="s">
        <v>26</v>
      </c>
      <c r="C1407" s="1" t="s">
        <v>8</v>
      </c>
      <c r="D1407" s="1" t="s">
        <v>17</v>
      </c>
      <c r="E1407" s="1" t="s">
        <v>87</v>
      </c>
      <c r="F1407" s="1" t="s">
        <v>75</v>
      </c>
      <c r="G1407" s="8">
        <v>1771010</v>
      </c>
      <c r="H1407" s="8">
        <v>495882.80000000005</v>
      </c>
      <c r="I1407" s="9">
        <v>0.28000000000000003</v>
      </c>
      <c r="J1407" s="1" t="s">
        <v>130</v>
      </c>
      <c r="K1407" s="1">
        <v>11</v>
      </c>
      <c r="L1407" s="1">
        <v>2022</v>
      </c>
      <c r="M1407" s="1">
        <v>45</v>
      </c>
      <c r="N1407" s="10">
        <v>4</v>
      </c>
    </row>
    <row r="1408" spans="1:14" x14ac:dyDescent="0.25">
      <c r="A1408" s="7">
        <v>44872</v>
      </c>
      <c r="B1408" s="1" t="s">
        <v>24</v>
      </c>
      <c r="C1408" s="1" t="s">
        <v>14</v>
      </c>
      <c r="D1408" s="1" t="s">
        <v>7</v>
      </c>
      <c r="E1408" s="1" t="s">
        <v>87</v>
      </c>
      <c r="F1408" s="1" t="s">
        <v>81</v>
      </c>
      <c r="G1408" s="8">
        <v>455176</v>
      </c>
      <c r="H1408" s="8">
        <v>182070.40000000002</v>
      </c>
      <c r="I1408" s="9">
        <v>0.4</v>
      </c>
      <c r="J1408" s="1" t="s">
        <v>130</v>
      </c>
      <c r="K1408" s="1">
        <v>11</v>
      </c>
      <c r="L1408" s="1">
        <v>2022</v>
      </c>
      <c r="M1408" s="1">
        <v>46</v>
      </c>
      <c r="N1408" s="10">
        <v>4</v>
      </c>
    </row>
    <row r="1409" spans="1:14" x14ac:dyDescent="0.25">
      <c r="A1409" s="7">
        <v>44873</v>
      </c>
      <c r="B1409" s="1" t="s">
        <v>50</v>
      </c>
      <c r="C1409" s="1" t="s">
        <v>18</v>
      </c>
      <c r="D1409" s="1" t="s">
        <v>17</v>
      </c>
      <c r="E1409" s="1" t="s">
        <v>87</v>
      </c>
      <c r="F1409" s="1" t="s">
        <v>67</v>
      </c>
      <c r="G1409" s="8">
        <v>217466</v>
      </c>
      <c r="H1409" s="8">
        <v>78287.759999999995</v>
      </c>
      <c r="I1409" s="9">
        <v>0.36</v>
      </c>
      <c r="J1409" s="1" t="s">
        <v>130</v>
      </c>
      <c r="K1409" s="1">
        <v>11</v>
      </c>
      <c r="L1409" s="1">
        <v>2022</v>
      </c>
      <c r="M1409" s="1">
        <v>46</v>
      </c>
      <c r="N1409" s="10">
        <v>4</v>
      </c>
    </row>
    <row r="1410" spans="1:14" x14ac:dyDescent="0.25">
      <c r="A1410" s="7">
        <v>44874</v>
      </c>
      <c r="B1410" s="1" t="s">
        <v>45</v>
      </c>
      <c r="C1410" s="1" t="s">
        <v>18</v>
      </c>
      <c r="D1410" s="1" t="s">
        <v>7</v>
      </c>
      <c r="E1410" s="1" t="s">
        <v>87</v>
      </c>
      <c r="F1410" s="1" t="s">
        <v>79</v>
      </c>
      <c r="G1410" s="8">
        <v>157241</v>
      </c>
      <c r="H1410" s="8">
        <v>59751.58</v>
      </c>
      <c r="I1410" s="9">
        <v>0.38</v>
      </c>
      <c r="J1410" s="1" t="s">
        <v>130</v>
      </c>
      <c r="K1410" s="1">
        <v>11</v>
      </c>
      <c r="L1410" s="1">
        <v>2022</v>
      </c>
      <c r="M1410" s="1">
        <v>46</v>
      </c>
      <c r="N1410" s="10">
        <v>4</v>
      </c>
    </row>
    <row r="1411" spans="1:14" x14ac:dyDescent="0.25">
      <c r="A1411" s="7">
        <v>44875</v>
      </c>
      <c r="B1411" s="1" t="s">
        <v>61</v>
      </c>
      <c r="C1411" s="1" t="s">
        <v>8</v>
      </c>
      <c r="D1411" s="1" t="s">
        <v>17</v>
      </c>
      <c r="E1411" s="1" t="s">
        <v>87</v>
      </c>
      <c r="F1411" s="1" t="s">
        <v>77</v>
      </c>
      <c r="G1411" s="8">
        <v>1165316</v>
      </c>
      <c r="H1411" s="8">
        <v>279675.83999999997</v>
      </c>
      <c r="I1411" s="9">
        <v>0.24</v>
      </c>
      <c r="J1411" s="1" t="s">
        <v>130</v>
      </c>
      <c r="K1411" s="1">
        <v>11</v>
      </c>
      <c r="L1411" s="1">
        <v>2022</v>
      </c>
      <c r="M1411" s="1">
        <v>46</v>
      </c>
      <c r="N1411" s="10">
        <v>4</v>
      </c>
    </row>
    <row r="1412" spans="1:14" x14ac:dyDescent="0.25">
      <c r="A1412" s="7">
        <v>44876</v>
      </c>
      <c r="B1412" s="1" t="s">
        <v>58</v>
      </c>
      <c r="C1412" s="1" t="s">
        <v>8</v>
      </c>
      <c r="D1412" s="1" t="s">
        <v>7</v>
      </c>
      <c r="E1412" s="1" t="s">
        <v>87</v>
      </c>
      <c r="F1412" s="1" t="s">
        <v>74</v>
      </c>
      <c r="G1412" s="8">
        <v>594034</v>
      </c>
      <c r="H1412" s="8">
        <v>326718.7</v>
      </c>
      <c r="I1412" s="9">
        <v>0.55000000000000004</v>
      </c>
      <c r="J1412" s="1" t="s">
        <v>130</v>
      </c>
      <c r="K1412" s="1">
        <v>11</v>
      </c>
      <c r="L1412" s="1">
        <v>2022</v>
      </c>
      <c r="M1412" s="1">
        <v>46</v>
      </c>
      <c r="N1412" s="10">
        <v>4</v>
      </c>
    </row>
    <row r="1413" spans="1:14" x14ac:dyDescent="0.25">
      <c r="A1413" s="7">
        <v>44877</v>
      </c>
      <c r="B1413" s="1" t="s">
        <v>54</v>
      </c>
      <c r="C1413" s="1" t="s">
        <v>18</v>
      </c>
      <c r="D1413" s="1" t="s">
        <v>7</v>
      </c>
      <c r="E1413" s="1" t="s">
        <v>9</v>
      </c>
      <c r="F1413" s="1" t="s">
        <v>68</v>
      </c>
      <c r="G1413" s="8">
        <v>106537</v>
      </c>
      <c r="H1413" s="8">
        <v>49007.020000000004</v>
      </c>
      <c r="I1413" s="9">
        <v>0.46</v>
      </c>
      <c r="J1413" s="1" t="s">
        <v>130</v>
      </c>
      <c r="K1413" s="1">
        <v>11</v>
      </c>
      <c r="L1413" s="1">
        <v>2022</v>
      </c>
      <c r="M1413" s="1">
        <v>46</v>
      </c>
      <c r="N1413" s="10">
        <v>4</v>
      </c>
    </row>
    <row r="1414" spans="1:14" x14ac:dyDescent="0.25">
      <c r="A1414" s="7">
        <v>44878</v>
      </c>
      <c r="B1414" s="1" t="s">
        <v>51</v>
      </c>
      <c r="C1414" s="1" t="s">
        <v>8</v>
      </c>
      <c r="D1414" s="1" t="s">
        <v>7</v>
      </c>
      <c r="E1414" s="1" t="s">
        <v>87</v>
      </c>
      <c r="F1414" s="1" t="s">
        <v>65</v>
      </c>
      <c r="G1414" s="8">
        <v>828401</v>
      </c>
      <c r="H1414" s="8">
        <v>339644.41</v>
      </c>
      <c r="I1414" s="9">
        <v>0.41</v>
      </c>
      <c r="J1414" s="1" t="s">
        <v>130</v>
      </c>
      <c r="K1414" s="1">
        <v>11</v>
      </c>
      <c r="L1414" s="1">
        <v>2022</v>
      </c>
      <c r="M1414" s="1">
        <v>46</v>
      </c>
      <c r="N1414" s="10">
        <v>4</v>
      </c>
    </row>
    <row r="1415" spans="1:14" x14ac:dyDescent="0.25">
      <c r="A1415" s="7">
        <v>44879</v>
      </c>
      <c r="B1415" s="1" t="s">
        <v>23</v>
      </c>
      <c r="C1415" s="1" t="s">
        <v>8</v>
      </c>
      <c r="D1415" s="1" t="s">
        <v>7</v>
      </c>
      <c r="E1415" s="1" t="s">
        <v>87</v>
      </c>
      <c r="F1415" s="1" t="s">
        <v>75</v>
      </c>
      <c r="G1415" s="8">
        <v>646204</v>
      </c>
      <c r="H1415" s="8">
        <v>277867.71999999997</v>
      </c>
      <c r="I1415" s="9">
        <v>0.43</v>
      </c>
      <c r="J1415" s="1" t="s">
        <v>130</v>
      </c>
      <c r="K1415" s="1">
        <v>11</v>
      </c>
      <c r="L1415" s="1">
        <v>2022</v>
      </c>
      <c r="M1415" s="1">
        <v>47</v>
      </c>
      <c r="N1415" s="10">
        <v>4</v>
      </c>
    </row>
    <row r="1416" spans="1:14" x14ac:dyDescent="0.25">
      <c r="A1416" s="7">
        <v>44880</v>
      </c>
      <c r="B1416" s="1" t="s">
        <v>51</v>
      </c>
      <c r="C1416" s="1" t="s">
        <v>8</v>
      </c>
      <c r="D1416" s="1" t="s">
        <v>7</v>
      </c>
      <c r="E1416" s="1" t="s">
        <v>87</v>
      </c>
      <c r="F1416" s="1" t="s">
        <v>65</v>
      </c>
      <c r="G1416" s="8">
        <v>1003967</v>
      </c>
      <c r="H1416" s="8">
        <v>441745.48</v>
      </c>
      <c r="I1416" s="9">
        <v>0.44</v>
      </c>
      <c r="J1416" s="1" t="s">
        <v>130</v>
      </c>
      <c r="K1416" s="1">
        <v>11</v>
      </c>
      <c r="L1416" s="1">
        <v>2022</v>
      </c>
      <c r="M1416" s="1">
        <v>47</v>
      </c>
      <c r="N1416" s="10">
        <v>4</v>
      </c>
    </row>
    <row r="1417" spans="1:14" x14ac:dyDescent="0.25">
      <c r="A1417" s="7">
        <v>44881</v>
      </c>
      <c r="B1417" s="1" t="s">
        <v>29</v>
      </c>
      <c r="C1417" s="1" t="s">
        <v>8</v>
      </c>
      <c r="D1417" s="1" t="s">
        <v>7</v>
      </c>
      <c r="E1417" s="1" t="s">
        <v>87</v>
      </c>
      <c r="F1417" s="1" t="s">
        <v>67</v>
      </c>
      <c r="G1417" s="8">
        <v>789350</v>
      </c>
      <c r="H1417" s="8">
        <v>394675</v>
      </c>
      <c r="I1417" s="9">
        <v>0.5</v>
      </c>
      <c r="J1417" s="1" t="s">
        <v>130</v>
      </c>
      <c r="K1417" s="1">
        <v>11</v>
      </c>
      <c r="L1417" s="1">
        <v>2022</v>
      </c>
      <c r="M1417" s="1">
        <v>47</v>
      </c>
      <c r="N1417" s="10">
        <v>4</v>
      </c>
    </row>
    <row r="1418" spans="1:14" x14ac:dyDescent="0.25">
      <c r="A1418" s="7">
        <v>44882</v>
      </c>
      <c r="B1418" s="1" t="s">
        <v>40</v>
      </c>
      <c r="C1418" s="1" t="s">
        <v>8</v>
      </c>
      <c r="D1418" s="1" t="s">
        <v>7</v>
      </c>
      <c r="E1418" s="1" t="s">
        <v>87</v>
      </c>
      <c r="F1418" s="1" t="s">
        <v>82</v>
      </c>
      <c r="G1418" s="8">
        <v>1407881</v>
      </c>
      <c r="H1418" s="8">
        <v>816570.98</v>
      </c>
      <c r="I1418" s="9">
        <v>0.57999999999999996</v>
      </c>
      <c r="J1418" s="1" t="s">
        <v>130</v>
      </c>
      <c r="K1418" s="1">
        <v>11</v>
      </c>
      <c r="L1418" s="1">
        <v>2022</v>
      </c>
      <c r="M1418" s="1">
        <v>47</v>
      </c>
      <c r="N1418" s="10">
        <v>4</v>
      </c>
    </row>
    <row r="1419" spans="1:14" x14ac:dyDescent="0.25">
      <c r="A1419" s="7">
        <v>44883</v>
      </c>
      <c r="B1419" s="1" t="s">
        <v>26</v>
      </c>
      <c r="C1419" s="1" t="s">
        <v>8</v>
      </c>
      <c r="D1419" s="1" t="s">
        <v>11</v>
      </c>
      <c r="E1419" s="1" t="s">
        <v>9</v>
      </c>
      <c r="F1419" s="1" t="s">
        <v>75</v>
      </c>
      <c r="G1419" s="8">
        <v>1198918</v>
      </c>
      <c r="H1419" s="8">
        <v>383653.76</v>
      </c>
      <c r="I1419" s="9">
        <v>0.32</v>
      </c>
      <c r="J1419" s="1" t="s">
        <v>130</v>
      </c>
      <c r="K1419" s="1">
        <v>11</v>
      </c>
      <c r="L1419" s="1">
        <v>2022</v>
      </c>
      <c r="M1419" s="1">
        <v>47</v>
      </c>
      <c r="N1419" s="10">
        <v>4</v>
      </c>
    </row>
    <row r="1420" spans="1:14" x14ac:dyDescent="0.25">
      <c r="A1420" s="7">
        <v>44884</v>
      </c>
      <c r="B1420" s="1" t="s">
        <v>21</v>
      </c>
      <c r="C1420" s="1" t="s">
        <v>14</v>
      </c>
      <c r="D1420" s="1" t="s">
        <v>7</v>
      </c>
      <c r="E1420" s="1" t="s">
        <v>87</v>
      </c>
      <c r="F1420" s="1" t="s">
        <v>73</v>
      </c>
      <c r="G1420" s="8">
        <v>472290</v>
      </c>
      <c r="H1420" s="8">
        <v>288096.89999999997</v>
      </c>
      <c r="I1420" s="9">
        <v>0.61</v>
      </c>
      <c r="J1420" s="1" t="s">
        <v>130</v>
      </c>
      <c r="K1420" s="1">
        <v>11</v>
      </c>
      <c r="L1420" s="1">
        <v>2022</v>
      </c>
      <c r="M1420" s="1">
        <v>47</v>
      </c>
      <c r="N1420" s="10">
        <v>4</v>
      </c>
    </row>
    <row r="1421" spans="1:14" x14ac:dyDescent="0.25">
      <c r="A1421" s="7">
        <v>44885</v>
      </c>
      <c r="B1421" s="1" t="s">
        <v>57</v>
      </c>
      <c r="C1421" s="1" t="s">
        <v>18</v>
      </c>
      <c r="D1421" s="1" t="s">
        <v>11</v>
      </c>
      <c r="E1421" s="1" t="s">
        <v>87</v>
      </c>
      <c r="F1421" s="1" t="s">
        <v>67</v>
      </c>
      <c r="G1421" s="8">
        <v>120617</v>
      </c>
      <c r="H1421" s="8">
        <v>20504.890000000003</v>
      </c>
      <c r="I1421" s="9">
        <v>0.17</v>
      </c>
      <c r="J1421" s="1" t="s">
        <v>130</v>
      </c>
      <c r="K1421" s="1">
        <v>11</v>
      </c>
      <c r="L1421" s="1">
        <v>2022</v>
      </c>
      <c r="M1421" s="1">
        <v>47</v>
      </c>
      <c r="N1421" s="10">
        <v>4</v>
      </c>
    </row>
    <row r="1422" spans="1:14" x14ac:dyDescent="0.25">
      <c r="A1422" s="7">
        <v>44886</v>
      </c>
      <c r="B1422" s="1" t="s">
        <v>47</v>
      </c>
      <c r="C1422" s="1" t="s">
        <v>14</v>
      </c>
      <c r="D1422" s="1" t="s">
        <v>7</v>
      </c>
      <c r="E1422" s="1" t="s">
        <v>9</v>
      </c>
      <c r="F1422" s="1" t="s">
        <v>81</v>
      </c>
      <c r="G1422" s="8">
        <v>254004</v>
      </c>
      <c r="H1422" s="8">
        <v>152402.4</v>
      </c>
      <c r="I1422" s="9">
        <v>0.6</v>
      </c>
      <c r="J1422" s="1" t="s">
        <v>130</v>
      </c>
      <c r="K1422" s="1">
        <v>11</v>
      </c>
      <c r="L1422" s="1">
        <v>2022</v>
      </c>
      <c r="M1422" s="1">
        <v>48</v>
      </c>
      <c r="N1422" s="10">
        <v>4</v>
      </c>
    </row>
    <row r="1423" spans="1:14" x14ac:dyDescent="0.25">
      <c r="A1423" s="7">
        <v>44887</v>
      </c>
      <c r="B1423" s="1" t="s">
        <v>15</v>
      </c>
      <c r="C1423" s="1" t="s">
        <v>14</v>
      </c>
      <c r="D1423" s="1" t="s">
        <v>7</v>
      </c>
      <c r="E1423" s="1" t="s">
        <v>87</v>
      </c>
      <c r="F1423" s="1" t="s">
        <v>74</v>
      </c>
      <c r="G1423" s="8">
        <v>499322</v>
      </c>
      <c r="H1423" s="8">
        <v>324559.3</v>
      </c>
      <c r="I1423" s="9">
        <v>0.65</v>
      </c>
      <c r="J1423" s="1" t="s">
        <v>130</v>
      </c>
      <c r="K1423" s="1">
        <v>11</v>
      </c>
      <c r="L1423" s="1">
        <v>2022</v>
      </c>
      <c r="M1423" s="1">
        <v>48</v>
      </c>
      <c r="N1423" s="10">
        <v>4</v>
      </c>
    </row>
    <row r="1424" spans="1:14" x14ac:dyDescent="0.25">
      <c r="A1424" s="7">
        <v>44888</v>
      </c>
      <c r="B1424" s="1" t="s">
        <v>24</v>
      </c>
      <c r="C1424" s="1" t="s">
        <v>14</v>
      </c>
      <c r="D1424" s="1" t="s">
        <v>17</v>
      </c>
      <c r="E1424" s="1" t="s">
        <v>87</v>
      </c>
      <c r="F1424" s="1" t="s">
        <v>81</v>
      </c>
      <c r="G1424" s="8">
        <v>273726</v>
      </c>
      <c r="H1424" s="8">
        <v>98541.36</v>
      </c>
      <c r="I1424" s="9">
        <v>0.36</v>
      </c>
      <c r="J1424" s="1" t="s">
        <v>130</v>
      </c>
      <c r="K1424" s="1">
        <v>11</v>
      </c>
      <c r="L1424" s="1">
        <v>2022</v>
      </c>
      <c r="M1424" s="1">
        <v>48</v>
      </c>
      <c r="N1424" s="10">
        <v>4</v>
      </c>
    </row>
    <row r="1425" spans="1:14" x14ac:dyDescent="0.25">
      <c r="A1425" s="7">
        <v>44889</v>
      </c>
      <c r="B1425" s="1" t="s">
        <v>15</v>
      </c>
      <c r="C1425" s="1" t="s">
        <v>14</v>
      </c>
      <c r="D1425" s="1" t="s">
        <v>7</v>
      </c>
      <c r="E1425" s="1" t="s">
        <v>87</v>
      </c>
      <c r="F1425" s="1" t="s">
        <v>74</v>
      </c>
      <c r="G1425" s="8">
        <v>387045</v>
      </c>
      <c r="H1425" s="8">
        <v>166429.35</v>
      </c>
      <c r="I1425" s="9">
        <v>0.43</v>
      </c>
      <c r="J1425" s="1" t="s">
        <v>130</v>
      </c>
      <c r="K1425" s="1">
        <v>11</v>
      </c>
      <c r="L1425" s="1">
        <v>2022</v>
      </c>
      <c r="M1425" s="1">
        <v>48</v>
      </c>
      <c r="N1425" s="10">
        <v>4</v>
      </c>
    </row>
    <row r="1426" spans="1:14" x14ac:dyDescent="0.25">
      <c r="A1426" s="7">
        <v>44890</v>
      </c>
      <c r="B1426" s="1" t="s">
        <v>56</v>
      </c>
      <c r="C1426" s="1" t="s">
        <v>18</v>
      </c>
      <c r="D1426" s="1" t="s">
        <v>17</v>
      </c>
      <c r="E1426" s="1" t="s">
        <v>87</v>
      </c>
      <c r="F1426" s="1" t="s">
        <v>70</v>
      </c>
      <c r="G1426" s="8">
        <v>103760</v>
      </c>
      <c r="H1426" s="8">
        <v>39428.800000000003</v>
      </c>
      <c r="I1426" s="9">
        <v>0.38</v>
      </c>
      <c r="J1426" s="1" t="s">
        <v>130</v>
      </c>
      <c r="K1426" s="1">
        <v>11</v>
      </c>
      <c r="L1426" s="1">
        <v>2022</v>
      </c>
      <c r="M1426" s="1">
        <v>48</v>
      </c>
      <c r="N1426" s="10">
        <v>4</v>
      </c>
    </row>
    <row r="1427" spans="1:14" x14ac:dyDescent="0.25">
      <c r="A1427" s="7">
        <v>44891</v>
      </c>
      <c r="B1427" s="1" t="s">
        <v>55</v>
      </c>
      <c r="C1427" s="1" t="s">
        <v>14</v>
      </c>
      <c r="D1427" s="1" t="s">
        <v>17</v>
      </c>
      <c r="E1427" s="1" t="s">
        <v>87</v>
      </c>
      <c r="F1427" s="1" t="s">
        <v>69</v>
      </c>
      <c r="G1427" s="8">
        <v>395877</v>
      </c>
      <c r="H1427" s="8">
        <v>91051.71</v>
      </c>
      <c r="I1427" s="9">
        <v>0.23</v>
      </c>
      <c r="J1427" s="1" t="s">
        <v>130</v>
      </c>
      <c r="K1427" s="1">
        <v>11</v>
      </c>
      <c r="L1427" s="1">
        <v>2022</v>
      </c>
      <c r="M1427" s="1">
        <v>48</v>
      </c>
      <c r="N1427" s="10">
        <v>4</v>
      </c>
    </row>
    <row r="1428" spans="1:14" x14ac:dyDescent="0.25">
      <c r="A1428" s="7">
        <v>44892</v>
      </c>
      <c r="B1428" s="1" t="s">
        <v>50</v>
      </c>
      <c r="C1428" s="1" t="s">
        <v>18</v>
      </c>
      <c r="D1428" s="1" t="s">
        <v>17</v>
      </c>
      <c r="E1428" s="1" t="s">
        <v>87</v>
      </c>
      <c r="F1428" s="1" t="s">
        <v>67</v>
      </c>
      <c r="G1428" s="8">
        <v>110175</v>
      </c>
      <c r="H1428" s="8">
        <v>28645.5</v>
      </c>
      <c r="I1428" s="9">
        <v>0.26</v>
      </c>
      <c r="J1428" s="1" t="s">
        <v>130</v>
      </c>
      <c r="K1428" s="1">
        <v>11</v>
      </c>
      <c r="L1428" s="1">
        <v>2022</v>
      </c>
      <c r="M1428" s="1">
        <v>48</v>
      </c>
      <c r="N1428" s="10">
        <v>4</v>
      </c>
    </row>
    <row r="1429" spans="1:14" x14ac:dyDescent="0.25">
      <c r="A1429" s="7">
        <v>44893</v>
      </c>
      <c r="B1429" s="1" t="s">
        <v>16</v>
      </c>
      <c r="C1429" s="1" t="s">
        <v>18</v>
      </c>
      <c r="D1429" s="1" t="s">
        <v>17</v>
      </c>
      <c r="E1429" s="1" t="s">
        <v>87</v>
      </c>
      <c r="F1429" s="1" t="s">
        <v>75</v>
      </c>
      <c r="G1429" s="8">
        <v>145877</v>
      </c>
      <c r="H1429" s="8">
        <v>40845.560000000005</v>
      </c>
      <c r="I1429" s="9">
        <v>0.28000000000000003</v>
      </c>
      <c r="J1429" s="1" t="s">
        <v>130</v>
      </c>
      <c r="K1429" s="1">
        <v>11</v>
      </c>
      <c r="L1429" s="1">
        <v>2022</v>
      </c>
      <c r="M1429" s="1">
        <v>49</v>
      </c>
      <c r="N1429" s="10">
        <v>4</v>
      </c>
    </row>
    <row r="1430" spans="1:14" x14ac:dyDescent="0.25">
      <c r="A1430" s="7">
        <v>44894</v>
      </c>
      <c r="B1430" s="1" t="s">
        <v>40</v>
      </c>
      <c r="C1430" s="1" t="s">
        <v>8</v>
      </c>
      <c r="D1430" s="1" t="s">
        <v>7</v>
      </c>
      <c r="E1430" s="1" t="s">
        <v>9</v>
      </c>
      <c r="F1430" s="1" t="s">
        <v>82</v>
      </c>
      <c r="G1430" s="8">
        <v>1424304</v>
      </c>
      <c r="H1430" s="8">
        <v>669422.88</v>
      </c>
      <c r="I1430" s="9">
        <v>0.47</v>
      </c>
      <c r="J1430" s="1" t="s">
        <v>130</v>
      </c>
      <c r="K1430" s="1">
        <v>11</v>
      </c>
      <c r="L1430" s="1">
        <v>2022</v>
      </c>
      <c r="M1430" s="1">
        <v>49</v>
      </c>
      <c r="N1430" s="10">
        <v>4</v>
      </c>
    </row>
    <row r="1431" spans="1:14" x14ac:dyDescent="0.25">
      <c r="A1431" s="7">
        <v>44895</v>
      </c>
      <c r="B1431" s="1" t="s">
        <v>51</v>
      </c>
      <c r="C1431" s="1" t="s">
        <v>8</v>
      </c>
      <c r="D1431" s="1" t="s">
        <v>7</v>
      </c>
      <c r="E1431" s="1" t="s">
        <v>87</v>
      </c>
      <c r="F1431" s="1" t="s">
        <v>65</v>
      </c>
      <c r="G1431" s="8">
        <v>1485678</v>
      </c>
      <c r="H1431" s="8">
        <v>891406.79999999993</v>
      </c>
      <c r="I1431" s="9">
        <v>0.6</v>
      </c>
      <c r="J1431" s="1" t="s">
        <v>130</v>
      </c>
      <c r="K1431" s="1">
        <v>11</v>
      </c>
      <c r="L1431" s="1">
        <v>2022</v>
      </c>
      <c r="M1431" s="1">
        <v>49</v>
      </c>
      <c r="N1431" s="10">
        <v>4</v>
      </c>
    </row>
    <row r="1432" spans="1:14" x14ac:dyDescent="0.25">
      <c r="A1432" s="7">
        <v>44896</v>
      </c>
      <c r="B1432" s="1" t="s">
        <v>26</v>
      </c>
      <c r="C1432" s="1" t="s">
        <v>8</v>
      </c>
      <c r="D1432" s="1" t="s">
        <v>7</v>
      </c>
      <c r="E1432" s="1" t="s">
        <v>87</v>
      </c>
      <c r="F1432" s="1" t="s">
        <v>75</v>
      </c>
      <c r="G1432" s="8">
        <v>593755</v>
      </c>
      <c r="H1432" s="8">
        <v>279064.84999999998</v>
      </c>
      <c r="I1432" s="9">
        <v>0.47</v>
      </c>
      <c r="J1432" s="1" t="s">
        <v>131</v>
      </c>
      <c r="K1432" s="1">
        <v>12</v>
      </c>
      <c r="L1432" s="1">
        <v>2022</v>
      </c>
      <c r="M1432" s="1">
        <v>49</v>
      </c>
      <c r="N1432" s="10">
        <v>4</v>
      </c>
    </row>
    <row r="1433" spans="1:14" x14ac:dyDescent="0.25">
      <c r="A1433" s="7">
        <v>44897</v>
      </c>
      <c r="B1433" s="1" t="s">
        <v>32</v>
      </c>
      <c r="C1433" s="1" t="s">
        <v>8</v>
      </c>
      <c r="D1433" s="1" t="s">
        <v>7</v>
      </c>
      <c r="E1433" s="1" t="s">
        <v>9</v>
      </c>
      <c r="F1433" s="1" t="s">
        <v>71</v>
      </c>
      <c r="G1433" s="8">
        <v>1006895</v>
      </c>
      <c r="H1433" s="8">
        <v>432964.85</v>
      </c>
      <c r="I1433" s="9">
        <v>0.43</v>
      </c>
      <c r="J1433" s="1" t="s">
        <v>131</v>
      </c>
      <c r="K1433" s="1">
        <v>12</v>
      </c>
      <c r="L1433" s="1">
        <v>2022</v>
      </c>
      <c r="M1433" s="1">
        <v>49</v>
      </c>
      <c r="N1433" s="10">
        <v>4</v>
      </c>
    </row>
    <row r="1434" spans="1:14" x14ac:dyDescent="0.25">
      <c r="A1434" s="7">
        <v>44898</v>
      </c>
      <c r="B1434" s="1" t="s">
        <v>23</v>
      </c>
      <c r="C1434" s="1" t="s">
        <v>8</v>
      </c>
      <c r="D1434" s="1" t="s">
        <v>7</v>
      </c>
      <c r="E1434" s="1" t="s">
        <v>87</v>
      </c>
      <c r="F1434" s="1" t="s">
        <v>75</v>
      </c>
      <c r="G1434" s="8">
        <v>660620</v>
      </c>
      <c r="H1434" s="8">
        <v>336916.2</v>
      </c>
      <c r="I1434" s="9">
        <v>0.51</v>
      </c>
      <c r="J1434" s="1" t="s">
        <v>131</v>
      </c>
      <c r="K1434" s="1">
        <v>12</v>
      </c>
      <c r="L1434" s="1">
        <v>2022</v>
      </c>
      <c r="M1434" s="1">
        <v>49</v>
      </c>
      <c r="N1434" s="10">
        <v>4</v>
      </c>
    </row>
    <row r="1435" spans="1:14" x14ac:dyDescent="0.25">
      <c r="A1435" s="7">
        <v>44899</v>
      </c>
      <c r="B1435" s="1" t="s">
        <v>39</v>
      </c>
      <c r="C1435" s="1" t="s">
        <v>8</v>
      </c>
      <c r="D1435" s="1" t="s">
        <v>17</v>
      </c>
      <c r="E1435" s="1" t="s">
        <v>9</v>
      </c>
      <c r="F1435" s="1" t="s">
        <v>81</v>
      </c>
      <c r="G1435" s="8">
        <v>1571581</v>
      </c>
      <c r="H1435" s="8">
        <v>314316.2</v>
      </c>
      <c r="I1435" s="9">
        <v>0.2</v>
      </c>
      <c r="J1435" s="1" t="s">
        <v>131</v>
      </c>
      <c r="K1435" s="1">
        <v>12</v>
      </c>
      <c r="L1435" s="1">
        <v>2022</v>
      </c>
      <c r="M1435" s="1">
        <v>49</v>
      </c>
      <c r="N1435" s="10">
        <v>4</v>
      </c>
    </row>
    <row r="1436" spans="1:14" x14ac:dyDescent="0.25">
      <c r="A1436" s="7">
        <v>44900</v>
      </c>
      <c r="B1436" s="1" t="s">
        <v>12</v>
      </c>
      <c r="C1436" s="1" t="s">
        <v>8</v>
      </c>
      <c r="D1436" s="1" t="s">
        <v>17</v>
      </c>
      <c r="E1436" s="1" t="s">
        <v>9</v>
      </c>
      <c r="F1436" s="1" t="s">
        <v>77</v>
      </c>
      <c r="G1436" s="8">
        <v>627529</v>
      </c>
      <c r="H1436" s="8">
        <v>238461.02</v>
      </c>
      <c r="I1436" s="9">
        <v>0.38</v>
      </c>
      <c r="J1436" s="1" t="s">
        <v>131</v>
      </c>
      <c r="K1436" s="1">
        <v>12</v>
      </c>
      <c r="L1436" s="1">
        <v>2022</v>
      </c>
      <c r="M1436" s="1">
        <v>50</v>
      </c>
      <c r="N1436" s="10">
        <v>4</v>
      </c>
    </row>
    <row r="1437" spans="1:14" x14ac:dyDescent="0.25">
      <c r="A1437" s="7">
        <v>44901</v>
      </c>
      <c r="B1437" s="1" t="s">
        <v>48</v>
      </c>
      <c r="C1437" s="1" t="s">
        <v>8</v>
      </c>
      <c r="D1437" s="1" t="s">
        <v>17</v>
      </c>
      <c r="E1437" s="1" t="s">
        <v>87</v>
      </c>
      <c r="F1437" s="1" t="s">
        <v>65</v>
      </c>
      <c r="G1437" s="8">
        <v>535775</v>
      </c>
      <c r="H1437" s="8">
        <v>171448</v>
      </c>
      <c r="I1437" s="9">
        <v>0.32</v>
      </c>
      <c r="J1437" s="1" t="s">
        <v>131</v>
      </c>
      <c r="K1437" s="1">
        <v>12</v>
      </c>
      <c r="L1437" s="1">
        <v>2022</v>
      </c>
      <c r="M1437" s="1">
        <v>50</v>
      </c>
      <c r="N1437" s="10">
        <v>4</v>
      </c>
    </row>
    <row r="1438" spans="1:14" x14ac:dyDescent="0.25">
      <c r="A1438" s="7">
        <v>44902</v>
      </c>
      <c r="B1438" s="1" t="s">
        <v>35</v>
      </c>
      <c r="C1438" s="1" t="s">
        <v>14</v>
      </c>
      <c r="D1438" s="1" t="s">
        <v>7</v>
      </c>
      <c r="E1438" s="1" t="s">
        <v>87</v>
      </c>
      <c r="F1438" s="1" t="s">
        <v>71</v>
      </c>
      <c r="G1438" s="8">
        <v>433256</v>
      </c>
      <c r="H1438" s="8">
        <v>242623.36000000002</v>
      </c>
      <c r="I1438" s="9">
        <v>0.56000000000000005</v>
      </c>
      <c r="J1438" s="1" t="s">
        <v>131</v>
      </c>
      <c r="K1438" s="1">
        <v>12</v>
      </c>
      <c r="L1438" s="1">
        <v>2022</v>
      </c>
      <c r="M1438" s="1">
        <v>50</v>
      </c>
      <c r="N1438" s="10">
        <v>4</v>
      </c>
    </row>
    <row r="1439" spans="1:14" x14ac:dyDescent="0.25">
      <c r="A1439" s="7">
        <v>44903</v>
      </c>
      <c r="B1439" s="1" t="s">
        <v>50</v>
      </c>
      <c r="C1439" s="1" t="s">
        <v>18</v>
      </c>
      <c r="D1439" s="1" t="s">
        <v>17</v>
      </c>
      <c r="E1439" s="1" t="s">
        <v>87</v>
      </c>
      <c r="F1439" s="1" t="s">
        <v>67</v>
      </c>
      <c r="G1439" s="8">
        <v>99611</v>
      </c>
      <c r="H1439" s="8">
        <v>25898.86</v>
      </c>
      <c r="I1439" s="9">
        <v>0.26</v>
      </c>
      <c r="J1439" s="1" t="s">
        <v>131</v>
      </c>
      <c r="K1439" s="1">
        <v>12</v>
      </c>
      <c r="L1439" s="1">
        <v>2022</v>
      </c>
      <c r="M1439" s="1">
        <v>50</v>
      </c>
      <c r="N1439" s="10">
        <v>4</v>
      </c>
    </row>
    <row r="1440" spans="1:14" x14ac:dyDescent="0.25">
      <c r="A1440" s="7">
        <v>44904</v>
      </c>
      <c r="B1440" s="1" t="s">
        <v>52</v>
      </c>
      <c r="C1440" s="1" t="s">
        <v>8</v>
      </c>
      <c r="D1440" s="1" t="s">
        <v>17</v>
      </c>
      <c r="E1440" s="1" t="s">
        <v>87</v>
      </c>
      <c r="F1440" s="1" t="s">
        <v>66</v>
      </c>
      <c r="G1440" s="8">
        <v>654912</v>
      </c>
      <c r="H1440" s="8">
        <v>209571.84</v>
      </c>
      <c r="I1440" s="9">
        <v>0.32</v>
      </c>
      <c r="J1440" s="1" t="s">
        <v>131</v>
      </c>
      <c r="K1440" s="1">
        <v>12</v>
      </c>
      <c r="L1440" s="1">
        <v>2022</v>
      </c>
      <c r="M1440" s="1">
        <v>50</v>
      </c>
      <c r="N1440" s="10">
        <v>4</v>
      </c>
    </row>
    <row r="1441" spans="1:14" x14ac:dyDescent="0.25">
      <c r="A1441" s="7">
        <v>44905</v>
      </c>
      <c r="B1441" s="1" t="s">
        <v>62</v>
      </c>
      <c r="C1441" s="1" t="s">
        <v>8</v>
      </c>
      <c r="D1441" s="1" t="s">
        <v>7</v>
      </c>
      <c r="E1441" s="1" t="s">
        <v>87</v>
      </c>
      <c r="F1441" s="1" t="s">
        <v>78</v>
      </c>
      <c r="G1441" s="8">
        <v>1631784</v>
      </c>
      <c r="H1441" s="8">
        <v>603760.07999999996</v>
      </c>
      <c r="I1441" s="9">
        <v>0.37</v>
      </c>
      <c r="J1441" s="1" t="s">
        <v>131</v>
      </c>
      <c r="K1441" s="1">
        <v>12</v>
      </c>
      <c r="L1441" s="1">
        <v>2022</v>
      </c>
      <c r="M1441" s="1">
        <v>50</v>
      </c>
      <c r="N1441" s="10">
        <v>4</v>
      </c>
    </row>
    <row r="1442" spans="1:14" x14ac:dyDescent="0.25">
      <c r="A1442" s="7">
        <v>44906</v>
      </c>
      <c r="B1442" s="1" t="s">
        <v>46</v>
      </c>
      <c r="C1442" s="1" t="s">
        <v>8</v>
      </c>
      <c r="D1442" s="1" t="s">
        <v>7</v>
      </c>
      <c r="E1442" s="1" t="s">
        <v>9</v>
      </c>
      <c r="F1442" s="1" t="s">
        <v>80</v>
      </c>
      <c r="G1442" s="8">
        <v>1327255</v>
      </c>
      <c r="H1442" s="8">
        <v>743262.8</v>
      </c>
      <c r="I1442" s="9">
        <v>0.56000000000000005</v>
      </c>
      <c r="J1442" s="1" t="s">
        <v>131</v>
      </c>
      <c r="K1442" s="1">
        <v>12</v>
      </c>
      <c r="L1442" s="1">
        <v>2022</v>
      </c>
      <c r="M1442" s="1">
        <v>50</v>
      </c>
      <c r="N1442" s="10">
        <v>4</v>
      </c>
    </row>
    <row r="1443" spans="1:14" x14ac:dyDescent="0.25">
      <c r="A1443" s="7">
        <v>44907</v>
      </c>
      <c r="B1443" s="1" t="s">
        <v>45</v>
      </c>
      <c r="C1443" s="1" t="s">
        <v>18</v>
      </c>
      <c r="D1443" s="1" t="s">
        <v>7</v>
      </c>
      <c r="E1443" s="1" t="s">
        <v>87</v>
      </c>
      <c r="F1443" s="1" t="s">
        <v>79</v>
      </c>
      <c r="G1443" s="8">
        <v>79694</v>
      </c>
      <c r="H1443" s="8">
        <v>33471.479999999996</v>
      </c>
      <c r="I1443" s="9">
        <v>0.42</v>
      </c>
      <c r="J1443" s="1" t="s">
        <v>131</v>
      </c>
      <c r="K1443" s="1">
        <v>12</v>
      </c>
      <c r="L1443" s="1">
        <v>2022</v>
      </c>
      <c r="M1443" s="1">
        <v>51</v>
      </c>
      <c r="N1443" s="10">
        <v>4</v>
      </c>
    </row>
    <row r="1444" spans="1:14" x14ac:dyDescent="0.25">
      <c r="A1444" s="7">
        <v>44908</v>
      </c>
      <c r="B1444" s="1" t="s">
        <v>33</v>
      </c>
      <c r="C1444" s="1" t="s">
        <v>8</v>
      </c>
      <c r="D1444" s="1" t="s">
        <v>11</v>
      </c>
      <c r="E1444" s="1" t="s">
        <v>87</v>
      </c>
      <c r="F1444" s="1" t="s">
        <v>80</v>
      </c>
      <c r="G1444" s="8">
        <v>1495967</v>
      </c>
      <c r="H1444" s="8">
        <v>493669.11000000004</v>
      </c>
      <c r="I1444" s="9">
        <v>0.33</v>
      </c>
      <c r="J1444" s="1" t="s">
        <v>131</v>
      </c>
      <c r="K1444" s="1">
        <v>12</v>
      </c>
      <c r="L1444" s="1">
        <v>2022</v>
      </c>
      <c r="M1444" s="1">
        <v>51</v>
      </c>
      <c r="N1444" s="10">
        <v>4</v>
      </c>
    </row>
    <row r="1445" spans="1:14" x14ac:dyDescent="0.25">
      <c r="A1445" s="7">
        <v>44909</v>
      </c>
      <c r="B1445" s="1" t="s">
        <v>58</v>
      </c>
      <c r="C1445" s="1" t="s">
        <v>8</v>
      </c>
      <c r="D1445" s="1" t="s">
        <v>7</v>
      </c>
      <c r="E1445" s="1" t="s">
        <v>88</v>
      </c>
      <c r="F1445" s="1" t="s">
        <v>74</v>
      </c>
      <c r="G1445" s="8">
        <v>509740</v>
      </c>
      <c r="H1445" s="8">
        <v>310941.39999999997</v>
      </c>
      <c r="I1445" s="9">
        <v>0.61</v>
      </c>
      <c r="J1445" s="1" t="s">
        <v>131</v>
      </c>
      <c r="K1445" s="1">
        <v>12</v>
      </c>
      <c r="L1445" s="1">
        <v>2022</v>
      </c>
      <c r="M1445" s="1">
        <v>51</v>
      </c>
      <c r="N1445" s="10">
        <v>4</v>
      </c>
    </row>
    <row r="1446" spans="1:14" x14ac:dyDescent="0.25">
      <c r="A1446" s="7">
        <v>44910</v>
      </c>
      <c r="B1446" s="1" t="s">
        <v>33</v>
      </c>
      <c r="C1446" s="1" t="s">
        <v>8</v>
      </c>
      <c r="D1446" s="1" t="s">
        <v>17</v>
      </c>
      <c r="E1446" s="1" t="s">
        <v>88</v>
      </c>
      <c r="F1446" s="1" t="s">
        <v>80</v>
      </c>
      <c r="G1446" s="8">
        <v>842361</v>
      </c>
      <c r="H1446" s="8">
        <v>311673.57</v>
      </c>
      <c r="I1446" s="9">
        <v>0.37</v>
      </c>
      <c r="J1446" s="1" t="s">
        <v>131</v>
      </c>
      <c r="K1446" s="1">
        <v>12</v>
      </c>
      <c r="L1446" s="1">
        <v>2022</v>
      </c>
      <c r="M1446" s="1">
        <v>51</v>
      </c>
      <c r="N1446" s="10">
        <v>4</v>
      </c>
    </row>
    <row r="1447" spans="1:14" x14ac:dyDescent="0.25">
      <c r="A1447" s="7">
        <v>44911</v>
      </c>
      <c r="B1447" s="1" t="s">
        <v>28</v>
      </c>
      <c r="C1447" s="1" t="s">
        <v>8</v>
      </c>
      <c r="D1447" s="1" t="s">
        <v>7</v>
      </c>
      <c r="E1447" s="1" t="s">
        <v>87</v>
      </c>
      <c r="F1447" s="1" t="s">
        <v>66</v>
      </c>
      <c r="G1447" s="8">
        <v>954654</v>
      </c>
      <c r="H1447" s="8">
        <v>534606.24000000011</v>
      </c>
      <c r="I1447" s="9">
        <v>0.56000000000000005</v>
      </c>
      <c r="J1447" s="1" t="s">
        <v>131</v>
      </c>
      <c r="K1447" s="1">
        <v>12</v>
      </c>
      <c r="L1447" s="1">
        <v>2022</v>
      </c>
      <c r="M1447" s="1">
        <v>51</v>
      </c>
      <c r="N1447" s="10">
        <v>4</v>
      </c>
    </row>
    <row r="1448" spans="1:14" x14ac:dyDescent="0.25">
      <c r="A1448" s="7">
        <v>44912</v>
      </c>
      <c r="B1448" s="1" t="s">
        <v>19</v>
      </c>
      <c r="C1448" s="1" t="s">
        <v>8</v>
      </c>
      <c r="D1448" s="1" t="s">
        <v>7</v>
      </c>
      <c r="E1448" s="1" t="s">
        <v>87</v>
      </c>
      <c r="F1448" s="1" t="s">
        <v>76</v>
      </c>
      <c r="G1448" s="8">
        <v>1395201</v>
      </c>
      <c r="H1448" s="8">
        <v>669696.48</v>
      </c>
      <c r="I1448" s="9">
        <v>0.48</v>
      </c>
      <c r="J1448" s="1" t="s">
        <v>131</v>
      </c>
      <c r="K1448" s="1">
        <v>12</v>
      </c>
      <c r="L1448" s="1">
        <v>2022</v>
      </c>
      <c r="M1448" s="1">
        <v>51</v>
      </c>
      <c r="N1448" s="10">
        <v>4</v>
      </c>
    </row>
    <row r="1449" spans="1:14" x14ac:dyDescent="0.25">
      <c r="A1449" s="7">
        <v>44913</v>
      </c>
      <c r="B1449" s="1" t="s">
        <v>49</v>
      </c>
      <c r="C1449" s="1" t="s">
        <v>8</v>
      </c>
      <c r="D1449" s="1" t="s">
        <v>7</v>
      </c>
      <c r="E1449" s="1" t="s">
        <v>87</v>
      </c>
      <c r="F1449" s="1" t="s">
        <v>66</v>
      </c>
      <c r="G1449" s="8">
        <v>1512918</v>
      </c>
      <c r="H1449" s="8">
        <v>922879.98</v>
      </c>
      <c r="I1449" s="9">
        <v>0.61</v>
      </c>
      <c r="J1449" s="1" t="s">
        <v>131</v>
      </c>
      <c r="K1449" s="1">
        <v>12</v>
      </c>
      <c r="L1449" s="1">
        <v>2022</v>
      </c>
      <c r="M1449" s="1">
        <v>51</v>
      </c>
      <c r="N1449" s="10">
        <v>4</v>
      </c>
    </row>
    <row r="1450" spans="1:14" x14ac:dyDescent="0.25">
      <c r="A1450" s="7">
        <v>44914</v>
      </c>
      <c r="B1450" s="1" t="s">
        <v>16</v>
      </c>
      <c r="C1450" s="1" t="s">
        <v>18</v>
      </c>
      <c r="D1450" s="1" t="s">
        <v>7</v>
      </c>
      <c r="E1450" s="1" t="s">
        <v>87</v>
      </c>
      <c r="F1450" s="1" t="s">
        <v>75</v>
      </c>
      <c r="G1450" s="8">
        <v>220415</v>
      </c>
      <c r="H1450" s="8">
        <v>121228.25000000001</v>
      </c>
      <c r="I1450" s="9">
        <v>0.55000000000000004</v>
      </c>
      <c r="J1450" s="1" t="s">
        <v>131</v>
      </c>
      <c r="K1450" s="1">
        <v>12</v>
      </c>
      <c r="L1450" s="1">
        <v>2022</v>
      </c>
      <c r="M1450" s="1">
        <v>52</v>
      </c>
      <c r="N1450" s="10">
        <v>4</v>
      </c>
    </row>
    <row r="1451" spans="1:14" x14ac:dyDescent="0.25">
      <c r="A1451" s="7">
        <v>44915</v>
      </c>
      <c r="B1451" s="1" t="s">
        <v>43</v>
      </c>
      <c r="C1451" s="1" t="s">
        <v>8</v>
      </c>
      <c r="D1451" s="1" t="s">
        <v>7</v>
      </c>
      <c r="E1451" s="1" t="s">
        <v>87</v>
      </c>
      <c r="F1451" s="1" t="s">
        <v>79</v>
      </c>
      <c r="G1451" s="8">
        <v>1258682</v>
      </c>
      <c r="H1451" s="8">
        <v>604167.36</v>
      </c>
      <c r="I1451" s="9">
        <v>0.48</v>
      </c>
      <c r="J1451" s="1" t="s">
        <v>131</v>
      </c>
      <c r="K1451" s="1">
        <v>12</v>
      </c>
      <c r="L1451" s="1">
        <v>2022</v>
      </c>
      <c r="M1451" s="1">
        <v>52</v>
      </c>
      <c r="N1451" s="10">
        <v>4</v>
      </c>
    </row>
    <row r="1452" spans="1:14" x14ac:dyDescent="0.25">
      <c r="A1452" s="7">
        <v>44916</v>
      </c>
      <c r="B1452" s="1" t="s">
        <v>54</v>
      </c>
      <c r="C1452" s="1" t="s">
        <v>18</v>
      </c>
      <c r="D1452" s="1" t="s">
        <v>7</v>
      </c>
      <c r="E1452" s="1" t="s">
        <v>87</v>
      </c>
      <c r="F1452" s="1" t="s">
        <v>68</v>
      </c>
      <c r="G1452" s="8">
        <v>242776</v>
      </c>
      <c r="H1452" s="8">
        <v>97110.400000000009</v>
      </c>
      <c r="I1452" s="9">
        <v>0.4</v>
      </c>
      <c r="J1452" s="1" t="s">
        <v>131</v>
      </c>
      <c r="K1452" s="1">
        <v>12</v>
      </c>
      <c r="L1452" s="1">
        <v>2022</v>
      </c>
      <c r="M1452" s="1">
        <v>52</v>
      </c>
      <c r="N1452" s="10">
        <v>4</v>
      </c>
    </row>
    <row r="1453" spans="1:14" x14ac:dyDescent="0.25">
      <c r="A1453" s="7">
        <v>44917</v>
      </c>
      <c r="B1453" s="1" t="s">
        <v>59</v>
      </c>
      <c r="C1453" s="1" t="s">
        <v>18</v>
      </c>
      <c r="D1453" s="1" t="s">
        <v>7</v>
      </c>
      <c r="E1453" s="1" t="s">
        <v>87</v>
      </c>
      <c r="F1453" s="1" t="s">
        <v>75</v>
      </c>
      <c r="G1453" s="8">
        <v>90193</v>
      </c>
      <c r="H1453" s="8">
        <v>33371.409999999996</v>
      </c>
      <c r="I1453" s="9">
        <v>0.37</v>
      </c>
      <c r="J1453" s="1" t="s">
        <v>131</v>
      </c>
      <c r="K1453" s="1">
        <v>12</v>
      </c>
      <c r="L1453" s="1">
        <v>2022</v>
      </c>
      <c r="M1453" s="1">
        <v>52</v>
      </c>
      <c r="N1453" s="10">
        <v>4</v>
      </c>
    </row>
    <row r="1454" spans="1:14" x14ac:dyDescent="0.25">
      <c r="A1454" s="7">
        <v>44918</v>
      </c>
      <c r="B1454" s="1" t="s">
        <v>47</v>
      </c>
      <c r="C1454" s="1" t="s">
        <v>14</v>
      </c>
      <c r="D1454" s="1" t="s">
        <v>17</v>
      </c>
      <c r="E1454" s="1" t="s">
        <v>87</v>
      </c>
      <c r="F1454" s="1" t="s">
        <v>81</v>
      </c>
      <c r="G1454" s="8">
        <v>321435</v>
      </c>
      <c r="H1454" s="8">
        <v>112502.25</v>
      </c>
      <c r="I1454" s="9">
        <v>0.35</v>
      </c>
      <c r="J1454" s="1" t="s">
        <v>131</v>
      </c>
      <c r="K1454" s="1">
        <v>12</v>
      </c>
      <c r="L1454" s="1">
        <v>2022</v>
      </c>
      <c r="M1454" s="1">
        <v>52</v>
      </c>
      <c r="N1454" s="10">
        <v>4</v>
      </c>
    </row>
    <row r="1455" spans="1:14" x14ac:dyDescent="0.25">
      <c r="A1455" s="7">
        <v>44919</v>
      </c>
      <c r="B1455" s="1" t="s">
        <v>13</v>
      </c>
      <c r="C1455" s="1" t="s">
        <v>14</v>
      </c>
      <c r="D1455" s="1" t="s">
        <v>11</v>
      </c>
      <c r="E1455" s="1" t="s">
        <v>87</v>
      </c>
      <c r="F1455" s="1" t="s">
        <v>73</v>
      </c>
      <c r="G1455" s="8">
        <v>376587</v>
      </c>
      <c r="H1455" s="8">
        <v>105444.36000000002</v>
      </c>
      <c r="I1455" s="9">
        <v>0.28000000000000003</v>
      </c>
      <c r="J1455" s="1" t="s">
        <v>131</v>
      </c>
      <c r="K1455" s="1">
        <v>12</v>
      </c>
      <c r="L1455" s="1">
        <v>2022</v>
      </c>
      <c r="M1455" s="1">
        <v>52</v>
      </c>
      <c r="N1455" s="10">
        <v>4</v>
      </c>
    </row>
    <row r="1456" spans="1:14" x14ac:dyDescent="0.25">
      <c r="A1456" s="7">
        <v>44920</v>
      </c>
      <c r="B1456" s="1" t="s">
        <v>55</v>
      </c>
      <c r="C1456" s="1" t="s">
        <v>14</v>
      </c>
      <c r="D1456" s="1" t="s">
        <v>7</v>
      </c>
      <c r="E1456" s="1" t="s">
        <v>87</v>
      </c>
      <c r="F1456" s="1" t="s">
        <v>69</v>
      </c>
      <c r="G1456" s="8">
        <v>383091</v>
      </c>
      <c r="H1456" s="8">
        <v>191545.5</v>
      </c>
      <c r="I1456" s="9">
        <v>0.5</v>
      </c>
      <c r="J1456" s="1" t="s">
        <v>131</v>
      </c>
      <c r="K1456" s="1">
        <v>12</v>
      </c>
      <c r="L1456" s="1">
        <v>2022</v>
      </c>
      <c r="M1456" s="1">
        <v>52</v>
      </c>
      <c r="N1456" s="10">
        <v>4</v>
      </c>
    </row>
    <row r="1457" spans="1:14" x14ac:dyDescent="0.25">
      <c r="A1457" s="7">
        <v>44921</v>
      </c>
      <c r="B1457" s="1" t="s">
        <v>54</v>
      </c>
      <c r="C1457" s="1" t="s">
        <v>18</v>
      </c>
      <c r="D1457" s="1" t="s">
        <v>17</v>
      </c>
      <c r="E1457" s="1" t="s">
        <v>87</v>
      </c>
      <c r="F1457" s="1" t="s">
        <v>68</v>
      </c>
      <c r="G1457" s="8">
        <v>196158</v>
      </c>
      <c r="H1457" s="8">
        <v>78463.199999999997</v>
      </c>
      <c r="I1457" s="9">
        <v>0.4</v>
      </c>
      <c r="J1457" s="1" t="s">
        <v>131</v>
      </c>
      <c r="K1457" s="1">
        <v>12</v>
      </c>
      <c r="L1457" s="1">
        <v>2022</v>
      </c>
      <c r="M1457" s="1">
        <v>53</v>
      </c>
      <c r="N1457" s="10">
        <v>4</v>
      </c>
    </row>
    <row r="1458" spans="1:14" x14ac:dyDescent="0.25">
      <c r="A1458" s="7">
        <v>44922</v>
      </c>
      <c r="B1458" s="1" t="s">
        <v>19</v>
      </c>
      <c r="C1458" s="1" t="s">
        <v>8</v>
      </c>
      <c r="D1458" s="1" t="s">
        <v>7</v>
      </c>
      <c r="E1458" s="1" t="s">
        <v>87</v>
      </c>
      <c r="F1458" s="1" t="s">
        <v>76</v>
      </c>
      <c r="G1458" s="8">
        <v>1714169</v>
      </c>
      <c r="H1458" s="8">
        <v>1028501.3999999999</v>
      </c>
      <c r="I1458" s="9">
        <v>0.6</v>
      </c>
      <c r="J1458" s="1" t="s">
        <v>131</v>
      </c>
      <c r="K1458" s="1">
        <v>12</v>
      </c>
      <c r="L1458" s="1">
        <v>2022</v>
      </c>
      <c r="M1458" s="1">
        <v>53</v>
      </c>
      <c r="N1458" s="10">
        <v>4</v>
      </c>
    </row>
    <row r="1459" spans="1:14" x14ac:dyDescent="0.25">
      <c r="A1459" s="7">
        <v>44923</v>
      </c>
      <c r="B1459" s="1" t="s">
        <v>25</v>
      </c>
      <c r="C1459" s="1" t="s">
        <v>8</v>
      </c>
      <c r="D1459" s="1" t="s">
        <v>7</v>
      </c>
      <c r="E1459" s="1" t="s">
        <v>9</v>
      </c>
      <c r="F1459" s="1" t="s">
        <v>74</v>
      </c>
      <c r="G1459" s="8">
        <v>1525375</v>
      </c>
      <c r="H1459" s="8">
        <v>701672.5</v>
      </c>
      <c r="I1459" s="9">
        <v>0.46</v>
      </c>
      <c r="J1459" s="1" t="s">
        <v>131</v>
      </c>
      <c r="K1459" s="1">
        <v>12</v>
      </c>
      <c r="L1459" s="1">
        <v>2022</v>
      </c>
      <c r="M1459" s="1">
        <v>53</v>
      </c>
      <c r="N1459" s="10">
        <v>4</v>
      </c>
    </row>
    <row r="1460" spans="1:14" x14ac:dyDescent="0.25">
      <c r="A1460" s="7">
        <v>44924</v>
      </c>
      <c r="B1460" s="1" t="s">
        <v>42</v>
      </c>
      <c r="C1460" s="1" t="s">
        <v>8</v>
      </c>
      <c r="D1460" s="1" t="s">
        <v>7</v>
      </c>
      <c r="E1460" s="1" t="s">
        <v>87</v>
      </c>
      <c r="F1460" s="1" t="s">
        <v>84</v>
      </c>
      <c r="G1460" s="8">
        <v>1736281</v>
      </c>
      <c r="H1460" s="8">
        <v>920228.93</v>
      </c>
      <c r="I1460" s="9">
        <v>0.53</v>
      </c>
      <c r="J1460" s="1" t="s">
        <v>131</v>
      </c>
      <c r="K1460" s="1">
        <v>12</v>
      </c>
      <c r="L1460" s="1">
        <v>2022</v>
      </c>
      <c r="M1460" s="1">
        <v>53</v>
      </c>
      <c r="N1460" s="10">
        <v>4</v>
      </c>
    </row>
    <row r="1461" spans="1:14" x14ac:dyDescent="0.25">
      <c r="A1461" s="7">
        <v>44925</v>
      </c>
      <c r="B1461" s="1" t="s">
        <v>53</v>
      </c>
      <c r="C1461" s="1" t="s">
        <v>14</v>
      </c>
      <c r="D1461" s="1" t="s">
        <v>17</v>
      </c>
      <c r="E1461" s="1" t="s">
        <v>87</v>
      </c>
      <c r="F1461" s="1" t="s">
        <v>67</v>
      </c>
      <c r="G1461" s="8">
        <v>478265</v>
      </c>
      <c r="H1461" s="8">
        <v>124348.90000000001</v>
      </c>
      <c r="I1461" s="9">
        <v>0.26</v>
      </c>
      <c r="J1461" s="1" t="s">
        <v>131</v>
      </c>
      <c r="K1461" s="1">
        <v>12</v>
      </c>
      <c r="L1461" s="1">
        <v>2022</v>
      </c>
      <c r="M1461" s="1">
        <v>53</v>
      </c>
      <c r="N1461" s="10">
        <v>4</v>
      </c>
    </row>
    <row r="1462" spans="1:14" x14ac:dyDescent="0.25">
      <c r="A1462" s="7">
        <v>44926</v>
      </c>
      <c r="B1462" s="1" t="s">
        <v>51</v>
      </c>
      <c r="C1462" s="1" t="s">
        <v>8</v>
      </c>
      <c r="D1462" s="1" t="s">
        <v>7</v>
      </c>
      <c r="E1462" s="1" t="s">
        <v>9</v>
      </c>
      <c r="F1462" s="1" t="s">
        <v>65</v>
      </c>
      <c r="G1462" s="8">
        <v>1148916</v>
      </c>
      <c r="H1462" s="8">
        <v>597436.32000000007</v>
      </c>
      <c r="I1462" s="9">
        <v>0.52</v>
      </c>
      <c r="J1462" s="1" t="s">
        <v>131</v>
      </c>
      <c r="K1462" s="1">
        <v>12</v>
      </c>
      <c r="L1462" s="1">
        <v>2022</v>
      </c>
      <c r="M1462" s="1">
        <v>53</v>
      </c>
      <c r="N1462" s="10">
        <v>4</v>
      </c>
    </row>
    <row r="1463" spans="1:14" x14ac:dyDescent="0.25">
      <c r="A1463" s="7">
        <v>44927</v>
      </c>
      <c r="B1463" s="1" t="s">
        <v>45</v>
      </c>
      <c r="C1463" s="1" t="s">
        <v>18</v>
      </c>
      <c r="D1463" s="1" t="s">
        <v>17</v>
      </c>
      <c r="E1463" s="1" t="s">
        <v>9</v>
      </c>
      <c r="F1463" s="1" t="s">
        <v>79</v>
      </c>
      <c r="G1463" s="8">
        <v>114793</v>
      </c>
      <c r="H1463" s="8">
        <v>28698.25</v>
      </c>
      <c r="I1463" s="9">
        <v>0.25</v>
      </c>
      <c r="J1463" s="1" t="s">
        <v>120</v>
      </c>
      <c r="K1463" s="1">
        <v>1</v>
      </c>
      <c r="L1463" s="1">
        <v>2023</v>
      </c>
      <c r="M1463" s="1">
        <v>1</v>
      </c>
      <c r="N1463" s="10">
        <v>1</v>
      </c>
    </row>
    <row r="1464" spans="1:14" x14ac:dyDescent="0.25">
      <c r="A1464" s="7">
        <v>44928</v>
      </c>
      <c r="B1464" s="1" t="s">
        <v>38</v>
      </c>
      <c r="C1464" s="1" t="s">
        <v>18</v>
      </c>
      <c r="D1464" s="1" t="s">
        <v>7</v>
      </c>
      <c r="E1464" s="1" t="s">
        <v>87</v>
      </c>
      <c r="F1464" s="1" t="s">
        <v>80</v>
      </c>
      <c r="G1464" s="8">
        <v>158304</v>
      </c>
      <c r="H1464" s="8">
        <v>68070.720000000001</v>
      </c>
      <c r="I1464" s="9">
        <v>0.43</v>
      </c>
      <c r="J1464" s="1" t="s">
        <v>120</v>
      </c>
      <c r="K1464" s="1">
        <v>1</v>
      </c>
      <c r="L1464" s="1">
        <v>2023</v>
      </c>
      <c r="M1464" s="1">
        <v>2</v>
      </c>
      <c r="N1464" s="10">
        <v>1</v>
      </c>
    </row>
    <row r="1465" spans="1:14" x14ac:dyDescent="0.25">
      <c r="A1465" s="7">
        <v>44929</v>
      </c>
      <c r="B1465" s="1" t="s">
        <v>44</v>
      </c>
      <c r="C1465" s="1" t="s">
        <v>8</v>
      </c>
      <c r="D1465" s="1" t="s">
        <v>7</v>
      </c>
      <c r="E1465" s="1" t="s">
        <v>87</v>
      </c>
      <c r="F1465" s="1" t="s">
        <v>78</v>
      </c>
      <c r="G1465" s="8">
        <v>1771440</v>
      </c>
      <c r="H1465" s="8">
        <v>620004</v>
      </c>
      <c r="I1465" s="9">
        <v>0.35</v>
      </c>
      <c r="J1465" s="1" t="s">
        <v>120</v>
      </c>
      <c r="K1465" s="1">
        <v>1</v>
      </c>
      <c r="L1465" s="1">
        <v>2023</v>
      </c>
      <c r="M1465" s="1">
        <v>2</v>
      </c>
      <c r="N1465" s="10">
        <v>1</v>
      </c>
    </row>
    <row r="1466" spans="1:14" x14ac:dyDescent="0.25">
      <c r="A1466" s="7">
        <v>44930</v>
      </c>
      <c r="B1466" s="1" t="s">
        <v>41</v>
      </c>
      <c r="C1466" s="1" t="s">
        <v>14</v>
      </c>
      <c r="D1466" s="1" t="s">
        <v>7</v>
      </c>
      <c r="E1466" s="1" t="s">
        <v>87</v>
      </c>
      <c r="F1466" s="1" t="s">
        <v>83</v>
      </c>
      <c r="G1466" s="8">
        <v>291352</v>
      </c>
      <c r="H1466" s="8">
        <v>168984.15999999997</v>
      </c>
      <c r="I1466" s="9">
        <v>0.57999999999999996</v>
      </c>
      <c r="J1466" s="1" t="s">
        <v>120</v>
      </c>
      <c r="K1466" s="1">
        <v>1</v>
      </c>
      <c r="L1466" s="1">
        <v>2023</v>
      </c>
      <c r="M1466" s="1">
        <v>2</v>
      </c>
      <c r="N1466" s="10">
        <v>1</v>
      </c>
    </row>
    <row r="1467" spans="1:14" x14ac:dyDescent="0.25">
      <c r="A1467" s="7">
        <v>44931</v>
      </c>
      <c r="B1467" s="1" t="s">
        <v>60</v>
      </c>
      <c r="C1467" s="1" t="s">
        <v>14</v>
      </c>
      <c r="D1467" s="1" t="s">
        <v>7</v>
      </c>
      <c r="E1467" s="1" t="s">
        <v>9</v>
      </c>
      <c r="F1467" s="1" t="s">
        <v>76</v>
      </c>
      <c r="G1467" s="8">
        <v>432921</v>
      </c>
      <c r="H1467" s="8">
        <v>190485.24</v>
      </c>
      <c r="I1467" s="9">
        <v>0.44</v>
      </c>
      <c r="J1467" s="1" t="s">
        <v>120</v>
      </c>
      <c r="K1467" s="1">
        <v>1</v>
      </c>
      <c r="L1467" s="1">
        <v>2023</v>
      </c>
      <c r="M1467" s="1">
        <v>2</v>
      </c>
      <c r="N1467" s="10">
        <v>1</v>
      </c>
    </row>
    <row r="1468" spans="1:14" x14ac:dyDescent="0.25">
      <c r="A1468" s="7">
        <v>44932</v>
      </c>
      <c r="B1468" s="1" t="s">
        <v>62</v>
      </c>
      <c r="C1468" s="1" t="s">
        <v>8</v>
      </c>
      <c r="D1468" s="1" t="s">
        <v>7</v>
      </c>
      <c r="E1468" s="1" t="s">
        <v>9</v>
      </c>
      <c r="F1468" s="1" t="s">
        <v>78</v>
      </c>
      <c r="G1468" s="8">
        <v>1521464</v>
      </c>
      <c r="H1468" s="8">
        <v>973736.95999999996</v>
      </c>
      <c r="I1468" s="9">
        <v>0.64</v>
      </c>
      <c r="J1468" s="1" t="s">
        <v>120</v>
      </c>
      <c r="K1468" s="1">
        <v>1</v>
      </c>
      <c r="L1468" s="1">
        <v>2023</v>
      </c>
      <c r="M1468" s="1">
        <v>2</v>
      </c>
      <c r="N1468" s="10">
        <v>1</v>
      </c>
    </row>
    <row r="1469" spans="1:14" x14ac:dyDescent="0.25">
      <c r="A1469" s="7">
        <v>44933</v>
      </c>
      <c r="B1469" s="1" t="s">
        <v>44</v>
      </c>
      <c r="C1469" s="1" t="s">
        <v>8</v>
      </c>
      <c r="D1469" s="1" t="s">
        <v>7</v>
      </c>
      <c r="E1469" s="1" t="s">
        <v>9</v>
      </c>
      <c r="F1469" s="1" t="s">
        <v>78</v>
      </c>
      <c r="G1469" s="8">
        <v>1160606</v>
      </c>
      <c r="H1469" s="8">
        <v>615121.18000000005</v>
      </c>
      <c r="I1469" s="9">
        <v>0.53</v>
      </c>
      <c r="J1469" s="1" t="s">
        <v>120</v>
      </c>
      <c r="K1469" s="1">
        <v>1</v>
      </c>
      <c r="L1469" s="1">
        <v>2023</v>
      </c>
      <c r="M1469" s="1">
        <v>2</v>
      </c>
      <c r="N1469" s="10">
        <v>1</v>
      </c>
    </row>
    <row r="1470" spans="1:14" x14ac:dyDescent="0.25">
      <c r="A1470" s="7">
        <v>44934</v>
      </c>
      <c r="B1470" s="1" t="s">
        <v>10</v>
      </c>
      <c r="C1470" s="1" t="s">
        <v>8</v>
      </c>
      <c r="D1470" s="1" t="s">
        <v>7</v>
      </c>
      <c r="E1470" s="1" t="s">
        <v>87</v>
      </c>
      <c r="F1470" s="1" t="s">
        <v>66</v>
      </c>
      <c r="G1470" s="8">
        <v>1130393</v>
      </c>
      <c r="H1470" s="8">
        <v>508676.85000000003</v>
      </c>
      <c r="I1470" s="9">
        <v>0.45</v>
      </c>
      <c r="J1470" s="1" t="s">
        <v>120</v>
      </c>
      <c r="K1470" s="1">
        <v>1</v>
      </c>
      <c r="L1470" s="1">
        <v>2023</v>
      </c>
      <c r="M1470" s="1">
        <v>2</v>
      </c>
      <c r="N1470" s="10">
        <v>1</v>
      </c>
    </row>
    <row r="1471" spans="1:14" x14ac:dyDescent="0.25">
      <c r="A1471" s="7">
        <v>44935</v>
      </c>
      <c r="B1471" s="1" t="s">
        <v>61</v>
      </c>
      <c r="C1471" s="1" t="s">
        <v>8</v>
      </c>
      <c r="D1471" s="1" t="s">
        <v>11</v>
      </c>
      <c r="E1471" s="1" t="s">
        <v>87</v>
      </c>
      <c r="F1471" s="1" t="s">
        <v>77</v>
      </c>
      <c r="G1471" s="8">
        <v>1573057</v>
      </c>
      <c r="H1471" s="8">
        <v>330341.96999999997</v>
      </c>
      <c r="I1471" s="9">
        <v>0.21</v>
      </c>
      <c r="J1471" s="1" t="s">
        <v>120</v>
      </c>
      <c r="K1471" s="1">
        <v>1</v>
      </c>
      <c r="L1471" s="1">
        <v>2023</v>
      </c>
      <c r="M1471" s="1">
        <v>3</v>
      </c>
      <c r="N1471" s="10">
        <v>1</v>
      </c>
    </row>
    <row r="1472" spans="1:14" x14ac:dyDescent="0.25">
      <c r="A1472" s="7">
        <v>44936</v>
      </c>
      <c r="B1472" s="1" t="s">
        <v>32</v>
      </c>
      <c r="C1472" s="1" t="s">
        <v>8</v>
      </c>
      <c r="D1472" s="1" t="s">
        <v>11</v>
      </c>
      <c r="E1472" s="1" t="s">
        <v>87</v>
      </c>
      <c r="F1472" s="1" t="s">
        <v>71</v>
      </c>
      <c r="G1472" s="8">
        <v>1299503</v>
      </c>
      <c r="H1472" s="8">
        <v>246905.57</v>
      </c>
      <c r="I1472" s="9">
        <v>0.19</v>
      </c>
      <c r="J1472" s="1" t="s">
        <v>120</v>
      </c>
      <c r="K1472" s="1">
        <v>1</v>
      </c>
      <c r="L1472" s="1">
        <v>2023</v>
      </c>
      <c r="M1472" s="1">
        <v>3</v>
      </c>
      <c r="N1472" s="10">
        <v>1</v>
      </c>
    </row>
    <row r="1473" spans="1:14" x14ac:dyDescent="0.25">
      <c r="A1473" s="7">
        <v>44937</v>
      </c>
      <c r="B1473" s="1" t="s">
        <v>61</v>
      </c>
      <c r="C1473" s="1" t="s">
        <v>8</v>
      </c>
      <c r="D1473" s="1" t="s">
        <v>7</v>
      </c>
      <c r="E1473" s="1" t="s">
        <v>87</v>
      </c>
      <c r="F1473" s="1" t="s">
        <v>77</v>
      </c>
      <c r="G1473" s="8">
        <v>1342837</v>
      </c>
      <c r="H1473" s="8">
        <v>510278.06</v>
      </c>
      <c r="I1473" s="9">
        <v>0.38</v>
      </c>
      <c r="J1473" s="1" t="s">
        <v>120</v>
      </c>
      <c r="K1473" s="1">
        <v>1</v>
      </c>
      <c r="L1473" s="1">
        <v>2023</v>
      </c>
      <c r="M1473" s="1">
        <v>3</v>
      </c>
      <c r="N1473" s="10">
        <v>1</v>
      </c>
    </row>
    <row r="1474" spans="1:14" x14ac:dyDescent="0.25">
      <c r="A1474" s="7">
        <v>44938</v>
      </c>
      <c r="B1474" s="1" t="s">
        <v>48</v>
      </c>
      <c r="C1474" s="1" t="s">
        <v>8</v>
      </c>
      <c r="D1474" s="1" t="s">
        <v>7</v>
      </c>
      <c r="E1474" s="1" t="s">
        <v>9</v>
      </c>
      <c r="F1474" s="1" t="s">
        <v>65</v>
      </c>
      <c r="G1474" s="8">
        <v>1408232</v>
      </c>
      <c r="H1474" s="8">
        <v>816774.55999999994</v>
      </c>
      <c r="I1474" s="9">
        <v>0.57999999999999996</v>
      </c>
      <c r="J1474" s="1" t="s">
        <v>120</v>
      </c>
      <c r="K1474" s="1">
        <v>1</v>
      </c>
      <c r="L1474" s="1">
        <v>2023</v>
      </c>
      <c r="M1474" s="1">
        <v>3</v>
      </c>
      <c r="N1474" s="10">
        <v>1</v>
      </c>
    </row>
    <row r="1475" spans="1:14" x14ac:dyDescent="0.25">
      <c r="A1475" s="7">
        <v>44939</v>
      </c>
      <c r="B1475" s="1" t="s">
        <v>28</v>
      </c>
      <c r="C1475" s="1" t="s">
        <v>8</v>
      </c>
      <c r="D1475" s="1" t="s">
        <v>17</v>
      </c>
      <c r="E1475" s="1" t="s">
        <v>87</v>
      </c>
      <c r="F1475" s="1" t="s">
        <v>66</v>
      </c>
      <c r="G1475" s="8">
        <v>677900</v>
      </c>
      <c r="H1475" s="8">
        <v>135580</v>
      </c>
      <c r="I1475" s="9">
        <v>0.2</v>
      </c>
      <c r="J1475" s="1" t="s">
        <v>120</v>
      </c>
      <c r="K1475" s="1">
        <v>1</v>
      </c>
      <c r="L1475" s="1">
        <v>2023</v>
      </c>
      <c r="M1475" s="1">
        <v>3</v>
      </c>
      <c r="N1475" s="10">
        <v>1</v>
      </c>
    </row>
    <row r="1476" spans="1:14" x14ac:dyDescent="0.25">
      <c r="A1476" s="7">
        <v>44940</v>
      </c>
      <c r="B1476" s="1" t="s">
        <v>52</v>
      </c>
      <c r="C1476" s="1" t="s">
        <v>8</v>
      </c>
      <c r="D1476" s="1" t="s">
        <v>7</v>
      </c>
      <c r="E1476" s="1" t="s">
        <v>9</v>
      </c>
      <c r="F1476" s="1" t="s">
        <v>66</v>
      </c>
      <c r="G1476" s="8">
        <v>504520</v>
      </c>
      <c r="H1476" s="8">
        <v>307757.2</v>
      </c>
      <c r="I1476" s="9">
        <v>0.61</v>
      </c>
      <c r="J1476" s="1" t="s">
        <v>120</v>
      </c>
      <c r="K1476" s="1">
        <v>1</v>
      </c>
      <c r="L1476" s="1">
        <v>2023</v>
      </c>
      <c r="M1476" s="1">
        <v>3</v>
      </c>
      <c r="N1476" s="10">
        <v>1</v>
      </c>
    </row>
    <row r="1477" spans="1:14" x14ac:dyDescent="0.25">
      <c r="A1477" s="7">
        <v>44941</v>
      </c>
      <c r="B1477" s="1" t="s">
        <v>37</v>
      </c>
      <c r="C1477" s="1" t="s">
        <v>18</v>
      </c>
      <c r="D1477" s="1" t="s">
        <v>7</v>
      </c>
      <c r="E1477" s="1" t="s">
        <v>87</v>
      </c>
      <c r="F1477" s="1" t="s">
        <v>79</v>
      </c>
      <c r="G1477" s="8">
        <v>165817</v>
      </c>
      <c r="H1477" s="8">
        <v>101148.37</v>
      </c>
      <c r="I1477" s="9">
        <v>0.61</v>
      </c>
      <c r="J1477" s="1" t="s">
        <v>120</v>
      </c>
      <c r="K1477" s="1">
        <v>1</v>
      </c>
      <c r="L1477" s="1">
        <v>2023</v>
      </c>
      <c r="M1477" s="1">
        <v>3</v>
      </c>
      <c r="N1477" s="10">
        <v>1</v>
      </c>
    </row>
    <row r="1478" spans="1:14" x14ac:dyDescent="0.25">
      <c r="A1478" s="7">
        <v>44942</v>
      </c>
      <c r="B1478" s="1" t="s">
        <v>43</v>
      </c>
      <c r="C1478" s="1" t="s">
        <v>8</v>
      </c>
      <c r="D1478" s="1" t="s">
        <v>11</v>
      </c>
      <c r="E1478" s="1" t="s">
        <v>87</v>
      </c>
      <c r="F1478" s="1" t="s">
        <v>79</v>
      </c>
      <c r="G1478" s="8">
        <v>1553007</v>
      </c>
      <c r="H1478" s="8">
        <v>496962.24</v>
      </c>
      <c r="I1478" s="9">
        <v>0.32</v>
      </c>
      <c r="J1478" s="1" t="s">
        <v>120</v>
      </c>
      <c r="K1478" s="1">
        <v>1</v>
      </c>
      <c r="L1478" s="1">
        <v>2023</v>
      </c>
      <c r="M1478" s="1">
        <v>4</v>
      </c>
      <c r="N1478" s="10">
        <v>1</v>
      </c>
    </row>
    <row r="1479" spans="1:14" x14ac:dyDescent="0.25">
      <c r="A1479" s="7">
        <v>44943</v>
      </c>
      <c r="B1479" s="1" t="s">
        <v>62</v>
      </c>
      <c r="C1479" s="1" t="s">
        <v>8</v>
      </c>
      <c r="D1479" s="1" t="s">
        <v>7</v>
      </c>
      <c r="E1479" s="1" t="s">
        <v>87</v>
      </c>
      <c r="F1479" s="1" t="s">
        <v>78</v>
      </c>
      <c r="G1479" s="8">
        <v>515999</v>
      </c>
      <c r="H1479" s="8">
        <v>221879.57</v>
      </c>
      <c r="I1479" s="9">
        <v>0.43</v>
      </c>
      <c r="J1479" s="1" t="s">
        <v>120</v>
      </c>
      <c r="K1479" s="1">
        <v>1</v>
      </c>
      <c r="L1479" s="1">
        <v>2023</v>
      </c>
      <c r="M1479" s="1">
        <v>4</v>
      </c>
      <c r="N1479" s="10">
        <v>1</v>
      </c>
    </row>
    <row r="1480" spans="1:14" x14ac:dyDescent="0.25">
      <c r="A1480" s="7">
        <v>44944</v>
      </c>
      <c r="B1480" s="1" t="s">
        <v>39</v>
      </c>
      <c r="C1480" s="1" t="s">
        <v>8</v>
      </c>
      <c r="D1480" s="1" t="s">
        <v>7</v>
      </c>
      <c r="E1480" s="1" t="s">
        <v>87</v>
      </c>
      <c r="F1480" s="1" t="s">
        <v>81</v>
      </c>
      <c r="G1480" s="8">
        <v>1497375</v>
      </c>
      <c r="H1480" s="8">
        <v>733713.75</v>
      </c>
      <c r="I1480" s="9">
        <v>0.49</v>
      </c>
      <c r="J1480" s="1" t="s">
        <v>120</v>
      </c>
      <c r="K1480" s="1">
        <v>1</v>
      </c>
      <c r="L1480" s="1">
        <v>2023</v>
      </c>
      <c r="M1480" s="1">
        <v>4</v>
      </c>
      <c r="N1480" s="10">
        <v>1</v>
      </c>
    </row>
    <row r="1481" spans="1:14" x14ac:dyDescent="0.25">
      <c r="A1481" s="7">
        <v>44945</v>
      </c>
      <c r="B1481" s="1" t="s">
        <v>12</v>
      </c>
      <c r="C1481" s="1" t="s">
        <v>8</v>
      </c>
      <c r="D1481" s="1" t="s">
        <v>17</v>
      </c>
      <c r="E1481" s="1" t="s">
        <v>9</v>
      </c>
      <c r="F1481" s="1" t="s">
        <v>77</v>
      </c>
      <c r="G1481" s="8">
        <v>1296390</v>
      </c>
      <c r="H1481" s="8">
        <v>285205.8</v>
      </c>
      <c r="I1481" s="9">
        <v>0.22</v>
      </c>
      <c r="J1481" s="1" t="s">
        <v>120</v>
      </c>
      <c r="K1481" s="1">
        <v>1</v>
      </c>
      <c r="L1481" s="1">
        <v>2023</v>
      </c>
      <c r="M1481" s="1">
        <v>4</v>
      </c>
      <c r="N1481" s="10">
        <v>1</v>
      </c>
    </row>
    <row r="1482" spans="1:14" x14ac:dyDescent="0.25">
      <c r="A1482" s="7">
        <v>44946</v>
      </c>
      <c r="B1482" s="1" t="s">
        <v>58</v>
      </c>
      <c r="C1482" s="1" t="s">
        <v>8</v>
      </c>
      <c r="D1482" s="1" t="s">
        <v>7</v>
      </c>
      <c r="E1482" s="1" t="s">
        <v>9</v>
      </c>
      <c r="F1482" s="1" t="s">
        <v>74</v>
      </c>
      <c r="G1482" s="8">
        <v>812949</v>
      </c>
      <c r="H1482" s="8">
        <v>512157.87</v>
      </c>
      <c r="I1482" s="9">
        <v>0.63</v>
      </c>
      <c r="J1482" s="1" t="s">
        <v>120</v>
      </c>
      <c r="K1482" s="1">
        <v>1</v>
      </c>
      <c r="L1482" s="1">
        <v>2023</v>
      </c>
      <c r="M1482" s="1">
        <v>4</v>
      </c>
      <c r="N1482" s="10">
        <v>1</v>
      </c>
    </row>
    <row r="1483" spans="1:14" x14ac:dyDescent="0.25">
      <c r="A1483" s="7">
        <v>44947</v>
      </c>
      <c r="B1483" s="1" t="s">
        <v>49</v>
      </c>
      <c r="C1483" s="1" t="s">
        <v>8</v>
      </c>
      <c r="D1483" s="1" t="s">
        <v>7</v>
      </c>
      <c r="E1483" s="1" t="s">
        <v>87</v>
      </c>
      <c r="F1483" s="1" t="s">
        <v>66</v>
      </c>
      <c r="G1483" s="8">
        <v>1704102</v>
      </c>
      <c r="H1483" s="8">
        <v>664599.78</v>
      </c>
      <c r="I1483" s="9">
        <v>0.39</v>
      </c>
      <c r="J1483" s="1" t="s">
        <v>120</v>
      </c>
      <c r="K1483" s="1">
        <v>1</v>
      </c>
      <c r="L1483" s="1">
        <v>2023</v>
      </c>
      <c r="M1483" s="1">
        <v>4</v>
      </c>
      <c r="N1483" s="10">
        <v>1</v>
      </c>
    </row>
    <row r="1484" spans="1:14" x14ac:dyDescent="0.25">
      <c r="A1484" s="7">
        <v>44948</v>
      </c>
      <c r="B1484" s="1" t="s">
        <v>25</v>
      </c>
      <c r="C1484" s="1" t="s">
        <v>8</v>
      </c>
      <c r="D1484" s="1" t="s">
        <v>17</v>
      </c>
      <c r="E1484" s="1" t="s">
        <v>88</v>
      </c>
      <c r="F1484" s="1" t="s">
        <v>74</v>
      </c>
      <c r="G1484" s="8">
        <v>557891</v>
      </c>
      <c r="H1484" s="8">
        <v>184104.03</v>
      </c>
      <c r="I1484" s="9">
        <v>0.33</v>
      </c>
      <c r="J1484" s="1" t="s">
        <v>120</v>
      </c>
      <c r="K1484" s="1">
        <v>1</v>
      </c>
      <c r="L1484" s="1">
        <v>2023</v>
      </c>
      <c r="M1484" s="1">
        <v>4</v>
      </c>
      <c r="N1484" s="10">
        <v>1</v>
      </c>
    </row>
    <row r="1485" spans="1:14" x14ac:dyDescent="0.25">
      <c r="A1485" s="7">
        <v>44949</v>
      </c>
      <c r="B1485" s="1" t="s">
        <v>31</v>
      </c>
      <c r="C1485" s="1" t="s">
        <v>18</v>
      </c>
      <c r="D1485" s="1" t="s">
        <v>7</v>
      </c>
      <c r="E1485" s="1" t="s">
        <v>9</v>
      </c>
      <c r="F1485" s="1" t="s">
        <v>72</v>
      </c>
      <c r="G1485" s="8">
        <v>116229</v>
      </c>
      <c r="H1485" s="8">
        <v>40680.149999999994</v>
      </c>
      <c r="I1485" s="9">
        <v>0.35</v>
      </c>
      <c r="J1485" s="1" t="s">
        <v>120</v>
      </c>
      <c r="K1485" s="1">
        <v>1</v>
      </c>
      <c r="L1485" s="1">
        <v>2023</v>
      </c>
      <c r="M1485" s="1">
        <v>5</v>
      </c>
      <c r="N1485" s="10">
        <v>1</v>
      </c>
    </row>
    <row r="1486" spans="1:14" x14ac:dyDescent="0.25">
      <c r="A1486" s="7">
        <v>44950</v>
      </c>
      <c r="B1486" s="1" t="s">
        <v>6</v>
      </c>
      <c r="C1486" s="1" t="s">
        <v>8</v>
      </c>
      <c r="D1486" s="1" t="s">
        <v>11</v>
      </c>
      <c r="E1486" s="1" t="s">
        <v>87</v>
      </c>
      <c r="F1486" s="1" t="s">
        <v>77</v>
      </c>
      <c r="G1486" s="8">
        <v>1259445</v>
      </c>
      <c r="H1486" s="8">
        <v>277077.90000000002</v>
      </c>
      <c r="I1486" s="9">
        <v>0.22</v>
      </c>
      <c r="J1486" s="1" t="s">
        <v>120</v>
      </c>
      <c r="K1486" s="1">
        <v>1</v>
      </c>
      <c r="L1486" s="1">
        <v>2023</v>
      </c>
      <c r="M1486" s="1">
        <v>5</v>
      </c>
      <c r="N1486" s="10">
        <v>1</v>
      </c>
    </row>
    <row r="1487" spans="1:14" x14ac:dyDescent="0.25">
      <c r="A1487" s="7">
        <v>44951</v>
      </c>
      <c r="B1487" s="1" t="s">
        <v>13</v>
      </c>
      <c r="C1487" s="1" t="s">
        <v>14</v>
      </c>
      <c r="D1487" s="1" t="s">
        <v>7</v>
      </c>
      <c r="E1487" s="1" t="s">
        <v>87</v>
      </c>
      <c r="F1487" s="1" t="s">
        <v>73</v>
      </c>
      <c r="G1487" s="8">
        <v>474471</v>
      </c>
      <c r="H1487" s="8">
        <v>284682.59999999998</v>
      </c>
      <c r="I1487" s="9">
        <v>0.6</v>
      </c>
      <c r="J1487" s="1" t="s">
        <v>120</v>
      </c>
      <c r="K1487" s="1">
        <v>1</v>
      </c>
      <c r="L1487" s="1">
        <v>2023</v>
      </c>
      <c r="M1487" s="1">
        <v>5</v>
      </c>
      <c r="N1487" s="10">
        <v>1</v>
      </c>
    </row>
    <row r="1488" spans="1:14" x14ac:dyDescent="0.25">
      <c r="A1488" s="7">
        <v>44952</v>
      </c>
      <c r="B1488" s="1" t="s">
        <v>31</v>
      </c>
      <c r="C1488" s="1" t="s">
        <v>18</v>
      </c>
      <c r="D1488" s="1" t="s">
        <v>17</v>
      </c>
      <c r="E1488" s="1" t="s">
        <v>9</v>
      </c>
      <c r="F1488" s="1" t="s">
        <v>72</v>
      </c>
      <c r="G1488" s="8">
        <v>245429</v>
      </c>
      <c r="H1488" s="8">
        <v>90808.73</v>
      </c>
      <c r="I1488" s="9">
        <v>0.37</v>
      </c>
      <c r="J1488" s="1" t="s">
        <v>120</v>
      </c>
      <c r="K1488" s="1">
        <v>1</v>
      </c>
      <c r="L1488" s="1">
        <v>2023</v>
      </c>
      <c r="M1488" s="1">
        <v>5</v>
      </c>
      <c r="N1488" s="10">
        <v>1</v>
      </c>
    </row>
    <row r="1489" spans="1:14" x14ac:dyDescent="0.25">
      <c r="A1489" s="7">
        <v>44953</v>
      </c>
      <c r="B1489" s="1" t="s">
        <v>41</v>
      </c>
      <c r="C1489" s="1" t="s">
        <v>14</v>
      </c>
      <c r="D1489" s="1" t="s">
        <v>7</v>
      </c>
      <c r="E1489" s="1" t="s">
        <v>87</v>
      </c>
      <c r="F1489" s="1" t="s">
        <v>83</v>
      </c>
      <c r="G1489" s="8">
        <v>469264</v>
      </c>
      <c r="H1489" s="8">
        <v>290943.68</v>
      </c>
      <c r="I1489" s="9">
        <v>0.62</v>
      </c>
      <c r="J1489" s="1" t="s">
        <v>120</v>
      </c>
      <c r="K1489" s="1">
        <v>1</v>
      </c>
      <c r="L1489" s="1">
        <v>2023</v>
      </c>
      <c r="M1489" s="1">
        <v>5</v>
      </c>
      <c r="N1489" s="10">
        <v>1</v>
      </c>
    </row>
    <row r="1490" spans="1:14" x14ac:dyDescent="0.25">
      <c r="A1490" s="7">
        <v>44954</v>
      </c>
      <c r="B1490" s="1" t="s">
        <v>27</v>
      </c>
      <c r="C1490" s="1" t="s">
        <v>8</v>
      </c>
      <c r="D1490" s="1" t="s">
        <v>17</v>
      </c>
      <c r="E1490" s="1" t="s">
        <v>88</v>
      </c>
      <c r="F1490" s="1" t="s">
        <v>76</v>
      </c>
      <c r="G1490" s="8">
        <v>581152</v>
      </c>
      <c r="H1490" s="8">
        <v>180157.12</v>
      </c>
      <c r="I1490" s="9">
        <v>0.31</v>
      </c>
      <c r="J1490" s="1" t="s">
        <v>120</v>
      </c>
      <c r="K1490" s="1">
        <v>1</v>
      </c>
      <c r="L1490" s="1">
        <v>2023</v>
      </c>
      <c r="M1490" s="1">
        <v>5</v>
      </c>
      <c r="N1490" s="10">
        <v>1</v>
      </c>
    </row>
    <row r="1491" spans="1:14" x14ac:dyDescent="0.25">
      <c r="A1491" s="7">
        <v>44955</v>
      </c>
      <c r="B1491" s="1" t="s">
        <v>51</v>
      </c>
      <c r="C1491" s="1" t="s">
        <v>8</v>
      </c>
      <c r="D1491" s="1" t="s">
        <v>7</v>
      </c>
      <c r="E1491" s="1" t="s">
        <v>87</v>
      </c>
      <c r="F1491" s="1" t="s">
        <v>65</v>
      </c>
      <c r="G1491" s="8">
        <v>1238178</v>
      </c>
      <c r="H1491" s="8">
        <v>507652.98</v>
      </c>
      <c r="I1491" s="9">
        <v>0.41</v>
      </c>
      <c r="J1491" s="1" t="s">
        <v>120</v>
      </c>
      <c r="K1491" s="1">
        <v>1</v>
      </c>
      <c r="L1491" s="1">
        <v>2023</v>
      </c>
      <c r="M1491" s="1">
        <v>5</v>
      </c>
      <c r="N1491" s="10">
        <v>1</v>
      </c>
    </row>
    <row r="1492" spans="1:14" x14ac:dyDescent="0.25">
      <c r="A1492" s="7">
        <v>44956</v>
      </c>
      <c r="B1492" s="1" t="s">
        <v>35</v>
      </c>
      <c r="C1492" s="1" t="s">
        <v>14</v>
      </c>
      <c r="D1492" s="1" t="s">
        <v>7</v>
      </c>
      <c r="E1492" s="1" t="s">
        <v>87</v>
      </c>
      <c r="F1492" s="1" t="s">
        <v>71</v>
      </c>
      <c r="G1492" s="8">
        <v>493011</v>
      </c>
      <c r="H1492" s="8">
        <v>231715.16999999998</v>
      </c>
      <c r="I1492" s="9">
        <v>0.47</v>
      </c>
      <c r="J1492" s="1" t="s">
        <v>120</v>
      </c>
      <c r="K1492" s="1">
        <v>1</v>
      </c>
      <c r="L1492" s="1">
        <v>2023</v>
      </c>
      <c r="M1492" s="1">
        <v>6</v>
      </c>
      <c r="N1492" s="10">
        <v>1</v>
      </c>
    </row>
    <row r="1493" spans="1:14" x14ac:dyDescent="0.25">
      <c r="A1493" s="7">
        <v>44957</v>
      </c>
      <c r="B1493" s="1" t="s">
        <v>51</v>
      </c>
      <c r="C1493" s="1" t="s">
        <v>8</v>
      </c>
      <c r="D1493" s="1" t="s">
        <v>7</v>
      </c>
      <c r="E1493" s="1" t="s">
        <v>87</v>
      </c>
      <c r="F1493" s="1" t="s">
        <v>65</v>
      </c>
      <c r="G1493" s="8">
        <v>1531554</v>
      </c>
      <c r="H1493" s="8">
        <v>888301.32</v>
      </c>
      <c r="I1493" s="9">
        <v>0.57999999999999996</v>
      </c>
      <c r="J1493" s="1" t="s">
        <v>120</v>
      </c>
      <c r="K1493" s="1">
        <v>1</v>
      </c>
      <c r="L1493" s="1">
        <v>2023</v>
      </c>
      <c r="M1493" s="1">
        <v>6</v>
      </c>
      <c r="N1493" s="10">
        <v>1</v>
      </c>
    </row>
    <row r="1494" spans="1:14" x14ac:dyDescent="0.25">
      <c r="A1494" s="7">
        <v>44958</v>
      </c>
      <c r="B1494" s="1" t="s">
        <v>25</v>
      </c>
      <c r="C1494" s="1" t="s">
        <v>8</v>
      </c>
      <c r="D1494" s="1" t="s">
        <v>17</v>
      </c>
      <c r="E1494" s="1" t="s">
        <v>88</v>
      </c>
      <c r="F1494" s="1" t="s">
        <v>74</v>
      </c>
      <c r="G1494" s="8">
        <v>1471970</v>
      </c>
      <c r="H1494" s="8">
        <v>309113.7</v>
      </c>
      <c r="I1494" s="9">
        <v>0.21</v>
      </c>
      <c r="J1494" s="1" t="s">
        <v>121</v>
      </c>
      <c r="K1494" s="1">
        <v>2</v>
      </c>
      <c r="L1494" s="1">
        <v>2023</v>
      </c>
      <c r="M1494" s="1">
        <v>6</v>
      </c>
      <c r="N1494" s="10">
        <v>1</v>
      </c>
    </row>
    <row r="1495" spans="1:14" x14ac:dyDescent="0.25">
      <c r="A1495" s="7">
        <v>44959</v>
      </c>
      <c r="B1495" s="1" t="s">
        <v>23</v>
      </c>
      <c r="C1495" s="1" t="s">
        <v>8</v>
      </c>
      <c r="D1495" s="1" t="s">
        <v>7</v>
      </c>
      <c r="E1495" s="1" t="s">
        <v>87</v>
      </c>
      <c r="F1495" s="1" t="s">
        <v>75</v>
      </c>
      <c r="G1495" s="8">
        <v>665279</v>
      </c>
      <c r="H1495" s="8">
        <v>392514.61</v>
      </c>
      <c r="I1495" s="9">
        <v>0.59</v>
      </c>
      <c r="J1495" s="1" t="s">
        <v>121</v>
      </c>
      <c r="K1495" s="1">
        <v>2</v>
      </c>
      <c r="L1495" s="1">
        <v>2023</v>
      </c>
      <c r="M1495" s="1">
        <v>6</v>
      </c>
      <c r="N1495" s="10">
        <v>1</v>
      </c>
    </row>
    <row r="1496" spans="1:14" x14ac:dyDescent="0.25">
      <c r="A1496" s="7">
        <v>44960</v>
      </c>
      <c r="B1496" s="1" t="s">
        <v>25</v>
      </c>
      <c r="C1496" s="1" t="s">
        <v>8</v>
      </c>
      <c r="D1496" s="1" t="s">
        <v>17</v>
      </c>
      <c r="E1496" s="1" t="s">
        <v>87</v>
      </c>
      <c r="F1496" s="1" t="s">
        <v>74</v>
      </c>
      <c r="G1496" s="8">
        <v>1582751</v>
      </c>
      <c r="H1496" s="8">
        <v>395687.75</v>
      </c>
      <c r="I1496" s="9">
        <v>0.25</v>
      </c>
      <c r="J1496" s="1" t="s">
        <v>121</v>
      </c>
      <c r="K1496" s="1">
        <v>2</v>
      </c>
      <c r="L1496" s="1">
        <v>2023</v>
      </c>
      <c r="M1496" s="1">
        <v>6</v>
      </c>
      <c r="N1496" s="10">
        <v>1</v>
      </c>
    </row>
    <row r="1497" spans="1:14" x14ac:dyDescent="0.25">
      <c r="A1497" s="7">
        <v>44961</v>
      </c>
      <c r="B1497" s="1" t="s">
        <v>21</v>
      </c>
      <c r="C1497" s="1" t="s">
        <v>14</v>
      </c>
      <c r="D1497" s="1" t="s">
        <v>11</v>
      </c>
      <c r="E1497" s="1" t="s">
        <v>87</v>
      </c>
      <c r="F1497" s="1" t="s">
        <v>73</v>
      </c>
      <c r="G1497" s="8">
        <v>470557</v>
      </c>
      <c r="H1497" s="8">
        <v>122344.82</v>
      </c>
      <c r="I1497" s="9">
        <v>0.26</v>
      </c>
      <c r="J1497" s="1" t="s">
        <v>121</v>
      </c>
      <c r="K1497" s="1">
        <v>2</v>
      </c>
      <c r="L1497" s="1">
        <v>2023</v>
      </c>
      <c r="M1497" s="1">
        <v>6</v>
      </c>
      <c r="N1497" s="10">
        <v>1</v>
      </c>
    </row>
    <row r="1498" spans="1:14" x14ac:dyDescent="0.25">
      <c r="A1498" s="7">
        <v>44962</v>
      </c>
      <c r="B1498" s="1" t="s">
        <v>56</v>
      </c>
      <c r="C1498" s="1" t="s">
        <v>18</v>
      </c>
      <c r="D1498" s="1" t="s">
        <v>11</v>
      </c>
      <c r="E1498" s="1" t="s">
        <v>87</v>
      </c>
      <c r="F1498" s="1" t="s">
        <v>70</v>
      </c>
      <c r="G1498" s="8">
        <v>84182</v>
      </c>
      <c r="H1498" s="8">
        <v>26938.240000000002</v>
      </c>
      <c r="I1498" s="9">
        <v>0.32</v>
      </c>
      <c r="J1498" s="1" t="s">
        <v>121</v>
      </c>
      <c r="K1498" s="1">
        <v>2</v>
      </c>
      <c r="L1498" s="1">
        <v>2023</v>
      </c>
      <c r="M1498" s="1">
        <v>6</v>
      </c>
      <c r="N1498" s="10">
        <v>1</v>
      </c>
    </row>
    <row r="1499" spans="1:14" x14ac:dyDescent="0.25">
      <c r="A1499" s="7">
        <v>44963</v>
      </c>
      <c r="B1499" s="1" t="s">
        <v>13</v>
      </c>
      <c r="C1499" s="1" t="s">
        <v>14</v>
      </c>
      <c r="D1499" s="1" t="s">
        <v>7</v>
      </c>
      <c r="E1499" s="1" t="s">
        <v>9</v>
      </c>
      <c r="F1499" s="1" t="s">
        <v>73</v>
      </c>
      <c r="G1499" s="8">
        <v>483274</v>
      </c>
      <c r="H1499" s="8">
        <v>231971.52</v>
      </c>
      <c r="I1499" s="9">
        <v>0.48</v>
      </c>
      <c r="J1499" s="1" t="s">
        <v>121</v>
      </c>
      <c r="K1499" s="1">
        <v>2</v>
      </c>
      <c r="L1499" s="1">
        <v>2023</v>
      </c>
      <c r="M1499" s="1">
        <v>7</v>
      </c>
      <c r="N1499" s="10">
        <v>1</v>
      </c>
    </row>
    <row r="1500" spans="1:14" x14ac:dyDescent="0.25">
      <c r="A1500" s="7">
        <v>44964</v>
      </c>
      <c r="B1500" s="1" t="s">
        <v>42</v>
      </c>
      <c r="C1500" s="1" t="s">
        <v>8</v>
      </c>
      <c r="D1500" s="1" t="s">
        <v>17</v>
      </c>
      <c r="E1500" s="1" t="s">
        <v>88</v>
      </c>
      <c r="F1500" s="1" t="s">
        <v>84</v>
      </c>
      <c r="G1500" s="8">
        <v>1365186</v>
      </c>
      <c r="H1500" s="8">
        <v>532422.54</v>
      </c>
      <c r="I1500" s="9">
        <v>0.39</v>
      </c>
      <c r="J1500" s="1" t="s">
        <v>121</v>
      </c>
      <c r="K1500" s="1">
        <v>2</v>
      </c>
      <c r="L1500" s="1">
        <v>2023</v>
      </c>
      <c r="M1500" s="1">
        <v>7</v>
      </c>
      <c r="N1500" s="10">
        <v>1</v>
      </c>
    </row>
    <row r="1501" spans="1:14" x14ac:dyDescent="0.25">
      <c r="A1501" s="7">
        <v>44965</v>
      </c>
      <c r="B1501" s="1" t="s">
        <v>42</v>
      </c>
      <c r="C1501" s="1" t="s">
        <v>8</v>
      </c>
      <c r="D1501" s="1" t="s">
        <v>7</v>
      </c>
      <c r="E1501" s="1" t="s">
        <v>87</v>
      </c>
      <c r="F1501" s="1" t="s">
        <v>84</v>
      </c>
      <c r="G1501" s="8">
        <v>939388</v>
      </c>
      <c r="H1501" s="8">
        <v>441512.36</v>
      </c>
      <c r="I1501" s="9">
        <v>0.47</v>
      </c>
      <c r="J1501" s="1" t="s">
        <v>121</v>
      </c>
      <c r="K1501" s="1">
        <v>2</v>
      </c>
      <c r="L1501" s="1">
        <v>2023</v>
      </c>
      <c r="M1501" s="1">
        <v>7</v>
      </c>
      <c r="N1501" s="10">
        <v>1</v>
      </c>
    </row>
    <row r="1502" spans="1:14" x14ac:dyDescent="0.25">
      <c r="A1502" s="7">
        <v>44966</v>
      </c>
      <c r="B1502" s="1" t="s">
        <v>6</v>
      </c>
      <c r="C1502" s="1" t="s">
        <v>8</v>
      </c>
      <c r="D1502" s="1" t="s">
        <v>7</v>
      </c>
      <c r="E1502" s="1" t="s">
        <v>87</v>
      </c>
      <c r="F1502" s="1" t="s">
        <v>77</v>
      </c>
      <c r="G1502" s="8">
        <v>1634574</v>
      </c>
      <c r="H1502" s="8">
        <v>572100.89999999991</v>
      </c>
      <c r="I1502" s="9">
        <v>0.35</v>
      </c>
      <c r="J1502" s="1" t="s">
        <v>121</v>
      </c>
      <c r="K1502" s="1">
        <v>2</v>
      </c>
      <c r="L1502" s="1">
        <v>2023</v>
      </c>
      <c r="M1502" s="1">
        <v>7</v>
      </c>
      <c r="N1502" s="10">
        <v>1</v>
      </c>
    </row>
    <row r="1503" spans="1:14" x14ac:dyDescent="0.25">
      <c r="A1503" s="7">
        <v>44967</v>
      </c>
      <c r="B1503" s="1" t="s">
        <v>43</v>
      </c>
      <c r="C1503" s="1" t="s">
        <v>8</v>
      </c>
      <c r="D1503" s="1" t="s">
        <v>7</v>
      </c>
      <c r="E1503" s="1" t="s">
        <v>87</v>
      </c>
      <c r="F1503" s="1" t="s">
        <v>79</v>
      </c>
      <c r="G1503" s="8">
        <v>1382141</v>
      </c>
      <c r="H1503" s="8">
        <v>566677.80999999994</v>
      </c>
      <c r="I1503" s="9">
        <v>0.41</v>
      </c>
      <c r="J1503" s="1" t="s">
        <v>121</v>
      </c>
      <c r="K1503" s="1">
        <v>2</v>
      </c>
      <c r="L1503" s="1">
        <v>2023</v>
      </c>
      <c r="M1503" s="1">
        <v>7</v>
      </c>
      <c r="N1503" s="10">
        <v>1</v>
      </c>
    </row>
    <row r="1504" spans="1:14" x14ac:dyDescent="0.25">
      <c r="A1504" s="7">
        <v>44968</v>
      </c>
      <c r="B1504" s="1" t="s">
        <v>52</v>
      </c>
      <c r="C1504" s="1" t="s">
        <v>8</v>
      </c>
      <c r="D1504" s="1" t="s">
        <v>17</v>
      </c>
      <c r="E1504" s="1" t="s">
        <v>87</v>
      </c>
      <c r="F1504" s="1" t="s">
        <v>66</v>
      </c>
      <c r="G1504" s="8">
        <v>1321441</v>
      </c>
      <c r="H1504" s="8">
        <v>277502.61</v>
      </c>
      <c r="I1504" s="9">
        <v>0.21</v>
      </c>
      <c r="J1504" s="1" t="s">
        <v>121</v>
      </c>
      <c r="K1504" s="1">
        <v>2</v>
      </c>
      <c r="L1504" s="1">
        <v>2023</v>
      </c>
      <c r="M1504" s="1">
        <v>7</v>
      </c>
      <c r="N1504" s="10">
        <v>1</v>
      </c>
    </row>
    <row r="1505" spans="1:14" x14ac:dyDescent="0.25">
      <c r="A1505" s="7">
        <v>44969</v>
      </c>
      <c r="B1505" s="1" t="s">
        <v>52</v>
      </c>
      <c r="C1505" s="1" t="s">
        <v>8</v>
      </c>
      <c r="D1505" s="1" t="s">
        <v>17</v>
      </c>
      <c r="E1505" s="1" t="s">
        <v>87</v>
      </c>
      <c r="F1505" s="1" t="s">
        <v>66</v>
      </c>
      <c r="G1505" s="8">
        <v>1165012</v>
      </c>
      <c r="H1505" s="8">
        <v>466004.80000000005</v>
      </c>
      <c r="I1505" s="9">
        <v>0.4</v>
      </c>
      <c r="J1505" s="1" t="s">
        <v>121</v>
      </c>
      <c r="K1505" s="1">
        <v>2</v>
      </c>
      <c r="L1505" s="1">
        <v>2023</v>
      </c>
      <c r="M1505" s="1">
        <v>7</v>
      </c>
      <c r="N1505" s="10">
        <v>1</v>
      </c>
    </row>
    <row r="1506" spans="1:14" x14ac:dyDescent="0.25">
      <c r="A1506" s="7">
        <v>44970</v>
      </c>
      <c r="B1506" s="1" t="s">
        <v>61</v>
      </c>
      <c r="C1506" s="1" t="s">
        <v>8</v>
      </c>
      <c r="D1506" s="1" t="s">
        <v>17</v>
      </c>
      <c r="E1506" s="1" t="s">
        <v>87</v>
      </c>
      <c r="F1506" s="1" t="s">
        <v>77</v>
      </c>
      <c r="G1506" s="8">
        <v>975551</v>
      </c>
      <c r="H1506" s="8">
        <v>243887.75</v>
      </c>
      <c r="I1506" s="9">
        <v>0.25</v>
      </c>
      <c r="J1506" s="1" t="s">
        <v>121</v>
      </c>
      <c r="K1506" s="1">
        <v>2</v>
      </c>
      <c r="L1506" s="1">
        <v>2023</v>
      </c>
      <c r="M1506" s="1">
        <v>8</v>
      </c>
      <c r="N1506" s="10">
        <v>1</v>
      </c>
    </row>
    <row r="1507" spans="1:14" x14ac:dyDescent="0.25">
      <c r="A1507" s="7">
        <v>44971</v>
      </c>
      <c r="B1507" s="1" t="s">
        <v>56</v>
      </c>
      <c r="C1507" s="1" t="s">
        <v>18</v>
      </c>
      <c r="D1507" s="1" t="s">
        <v>17</v>
      </c>
      <c r="E1507" s="1" t="s">
        <v>87</v>
      </c>
      <c r="F1507" s="1" t="s">
        <v>70</v>
      </c>
      <c r="G1507" s="8">
        <v>174625</v>
      </c>
      <c r="H1507" s="8">
        <v>47148.75</v>
      </c>
      <c r="I1507" s="9">
        <v>0.27</v>
      </c>
      <c r="J1507" s="1" t="s">
        <v>121</v>
      </c>
      <c r="K1507" s="1">
        <v>2</v>
      </c>
      <c r="L1507" s="1">
        <v>2023</v>
      </c>
      <c r="M1507" s="1">
        <v>8</v>
      </c>
      <c r="N1507" s="10">
        <v>1</v>
      </c>
    </row>
    <row r="1508" spans="1:14" x14ac:dyDescent="0.25">
      <c r="A1508" s="7">
        <v>44972</v>
      </c>
      <c r="B1508" s="1" t="s">
        <v>48</v>
      </c>
      <c r="C1508" s="1" t="s">
        <v>8</v>
      </c>
      <c r="D1508" s="1" t="s">
        <v>17</v>
      </c>
      <c r="E1508" s="1" t="s">
        <v>87</v>
      </c>
      <c r="F1508" s="1" t="s">
        <v>65</v>
      </c>
      <c r="G1508" s="8">
        <v>1570718</v>
      </c>
      <c r="H1508" s="8">
        <v>455508.22</v>
      </c>
      <c r="I1508" s="9">
        <v>0.28999999999999998</v>
      </c>
      <c r="J1508" s="1" t="s">
        <v>121</v>
      </c>
      <c r="K1508" s="1">
        <v>2</v>
      </c>
      <c r="L1508" s="1">
        <v>2023</v>
      </c>
      <c r="M1508" s="1">
        <v>8</v>
      </c>
      <c r="N1508" s="10">
        <v>1</v>
      </c>
    </row>
    <row r="1509" spans="1:14" x14ac:dyDescent="0.25">
      <c r="A1509" s="7">
        <v>44973</v>
      </c>
      <c r="B1509" s="1" t="s">
        <v>25</v>
      </c>
      <c r="C1509" s="1" t="s">
        <v>8</v>
      </c>
      <c r="D1509" s="1" t="s">
        <v>7</v>
      </c>
      <c r="E1509" s="1" t="s">
        <v>87</v>
      </c>
      <c r="F1509" s="1" t="s">
        <v>74</v>
      </c>
      <c r="G1509" s="8">
        <v>1792444</v>
      </c>
      <c r="H1509" s="8">
        <v>788675.36</v>
      </c>
      <c r="I1509" s="9">
        <v>0.44</v>
      </c>
      <c r="J1509" s="1" t="s">
        <v>121</v>
      </c>
      <c r="K1509" s="1">
        <v>2</v>
      </c>
      <c r="L1509" s="1">
        <v>2023</v>
      </c>
      <c r="M1509" s="1">
        <v>8</v>
      </c>
      <c r="N1509" s="10">
        <v>1</v>
      </c>
    </row>
    <row r="1510" spans="1:14" x14ac:dyDescent="0.25">
      <c r="A1510" s="7">
        <v>44974</v>
      </c>
      <c r="B1510" s="1" t="s">
        <v>61</v>
      </c>
      <c r="C1510" s="1" t="s">
        <v>8</v>
      </c>
      <c r="D1510" s="1" t="s">
        <v>17</v>
      </c>
      <c r="E1510" s="1" t="s">
        <v>87</v>
      </c>
      <c r="F1510" s="1" t="s">
        <v>77</v>
      </c>
      <c r="G1510" s="8">
        <v>546425</v>
      </c>
      <c r="H1510" s="8">
        <v>169391.75</v>
      </c>
      <c r="I1510" s="9">
        <v>0.31</v>
      </c>
      <c r="J1510" s="1" t="s">
        <v>121</v>
      </c>
      <c r="K1510" s="1">
        <v>2</v>
      </c>
      <c r="L1510" s="1">
        <v>2023</v>
      </c>
      <c r="M1510" s="1">
        <v>8</v>
      </c>
      <c r="N1510" s="10">
        <v>1</v>
      </c>
    </row>
    <row r="1511" spans="1:14" x14ac:dyDescent="0.25">
      <c r="A1511" s="7">
        <v>44975</v>
      </c>
      <c r="B1511" s="1" t="s">
        <v>10</v>
      </c>
      <c r="C1511" s="1" t="s">
        <v>8</v>
      </c>
      <c r="D1511" s="1" t="s">
        <v>7</v>
      </c>
      <c r="E1511" s="1" t="s">
        <v>87</v>
      </c>
      <c r="F1511" s="1" t="s">
        <v>66</v>
      </c>
      <c r="G1511" s="8">
        <v>1181775</v>
      </c>
      <c r="H1511" s="8">
        <v>531798.75</v>
      </c>
      <c r="I1511" s="9">
        <v>0.45</v>
      </c>
      <c r="J1511" s="1" t="s">
        <v>121</v>
      </c>
      <c r="K1511" s="1">
        <v>2</v>
      </c>
      <c r="L1511" s="1">
        <v>2023</v>
      </c>
      <c r="M1511" s="1">
        <v>8</v>
      </c>
      <c r="N1511" s="10">
        <v>1</v>
      </c>
    </row>
    <row r="1512" spans="1:14" x14ac:dyDescent="0.25">
      <c r="A1512" s="7">
        <v>44976</v>
      </c>
      <c r="B1512" s="1" t="s">
        <v>42</v>
      </c>
      <c r="C1512" s="1" t="s">
        <v>8</v>
      </c>
      <c r="D1512" s="1" t="s">
        <v>7</v>
      </c>
      <c r="E1512" s="1" t="s">
        <v>87</v>
      </c>
      <c r="F1512" s="1" t="s">
        <v>84</v>
      </c>
      <c r="G1512" s="8">
        <v>600971</v>
      </c>
      <c r="H1512" s="8">
        <v>228368.98</v>
      </c>
      <c r="I1512" s="9">
        <v>0.38</v>
      </c>
      <c r="J1512" s="1" t="s">
        <v>121</v>
      </c>
      <c r="K1512" s="1">
        <v>2</v>
      </c>
      <c r="L1512" s="1">
        <v>2023</v>
      </c>
      <c r="M1512" s="1">
        <v>8</v>
      </c>
      <c r="N1512" s="10">
        <v>1</v>
      </c>
    </row>
    <row r="1513" spans="1:14" x14ac:dyDescent="0.25">
      <c r="A1513" s="7">
        <v>44977</v>
      </c>
      <c r="B1513" s="1" t="s">
        <v>49</v>
      </c>
      <c r="C1513" s="1" t="s">
        <v>8</v>
      </c>
      <c r="D1513" s="1" t="s">
        <v>7</v>
      </c>
      <c r="E1513" s="1" t="s">
        <v>9</v>
      </c>
      <c r="F1513" s="1" t="s">
        <v>66</v>
      </c>
      <c r="G1513" s="8">
        <v>1497773</v>
      </c>
      <c r="H1513" s="8">
        <v>688975.58000000007</v>
      </c>
      <c r="I1513" s="9">
        <v>0.46</v>
      </c>
      <c r="J1513" s="1" t="s">
        <v>121</v>
      </c>
      <c r="K1513" s="1">
        <v>2</v>
      </c>
      <c r="L1513" s="1">
        <v>2023</v>
      </c>
      <c r="M1513" s="1">
        <v>9</v>
      </c>
      <c r="N1513" s="10">
        <v>1</v>
      </c>
    </row>
    <row r="1514" spans="1:14" x14ac:dyDescent="0.25">
      <c r="A1514" s="7">
        <v>44978</v>
      </c>
      <c r="B1514" s="1" t="s">
        <v>30</v>
      </c>
      <c r="C1514" s="1" t="s">
        <v>14</v>
      </c>
      <c r="D1514" s="1" t="s">
        <v>17</v>
      </c>
      <c r="E1514" s="1" t="s">
        <v>9</v>
      </c>
      <c r="F1514" s="1" t="s">
        <v>77</v>
      </c>
      <c r="G1514" s="8">
        <v>339546</v>
      </c>
      <c r="H1514" s="8">
        <v>135818.4</v>
      </c>
      <c r="I1514" s="9">
        <v>0.4</v>
      </c>
      <c r="J1514" s="1" t="s">
        <v>121</v>
      </c>
      <c r="K1514" s="1">
        <v>2</v>
      </c>
      <c r="L1514" s="1">
        <v>2023</v>
      </c>
      <c r="M1514" s="1">
        <v>9</v>
      </c>
      <c r="N1514" s="10">
        <v>1</v>
      </c>
    </row>
    <row r="1515" spans="1:14" x14ac:dyDescent="0.25">
      <c r="A1515" s="7">
        <v>44979</v>
      </c>
      <c r="B1515" s="1" t="s">
        <v>26</v>
      </c>
      <c r="C1515" s="1" t="s">
        <v>8</v>
      </c>
      <c r="D1515" s="1" t="s">
        <v>11</v>
      </c>
      <c r="E1515" s="1" t="s">
        <v>87</v>
      </c>
      <c r="F1515" s="1" t="s">
        <v>75</v>
      </c>
      <c r="G1515" s="8">
        <v>687823</v>
      </c>
      <c r="H1515" s="8">
        <v>206346.9</v>
      </c>
      <c r="I1515" s="9">
        <v>0.3</v>
      </c>
      <c r="J1515" s="1" t="s">
        <v>121</v>
      </c>
      <c r="K1515" s="1">
        <v>2</v>
      </c>
      <c r="L1515" s="1">
        <v>2023</v>
      </c>
      <c r="M1515" s="1">
        <v>9</v>
      </c>
      <c r="N1515" s="10">
        <v>1</v>
      </c>
    </row>
    <row r="1516" spans="1:14" x14ac:dyDescent="0.25">
      <c r="A1516" s="7">
        <v>44980</v>
      </c>
      <c r="B1516" s="1" t="s">
        <v>22</v>
      </c>
      <c r="C1516" s="1" t="s">
        <v>8</v>
      </c>
      <c r="D1516" s="1" t="s">
        <v>7</v>
      </c>
      <c r="E1516" s="1" t="s">
        <v>87</v>
      </c>
      <c r="F1516" s="1" t="s">
        <v>74</v>
      </c>
      <c r="G1516" s="8">
        <v>1156263</v>
      </c>
      <c r="H1516" s="8">
        <v>531880.98</v>
      </c>
      <c r="I1516" s="9">
        <v>0.46</v>
      </c>
      <c r="J1516" s="1" t="s">
        <v>121</v>
      </c>
      <c r="K1516" s="1">
        <v>2</v>
      </c>
      <c r="L1516" s="1">
        <v>2023</v>
      </c>
      <c r="M1516" s="1">
        <v>9</v>
      </c>
      <c r="N1516" s="10">
        <v>1</v>
      </c>
    </row>
    <row r="1517" spans="1:14" x14ac:dyDescent="0.25">
      <c r="A1517" s="7">
        <v>44981</v>
      </c>
      <c r="B1517" s="1" t="s">
        <v>51</v>
      </c>
      <c r="C1517" s="1" t="s">
        <v>8</v>
      </c>
      <c r="D1517" s="1" t="s">
        <v>7</v>
      </c>
      <c r="E1517" s="1" t="s">
        <v>87</v>
      </c>
      <c r="F1517" s="1" t="s">
        <v>65</v>
      </c>
      <c r="G1517" s="8">
        <v>1777669</v>
      </c>
      <c r="H1517" s="8">
        <v>693290.91</v>
      </c>
      <c r="I1517" s="9">
        <v>0.39</v>
      </c>
      <c r="J1517" s="1" t="s">
        <v>121</v>
      </c>
      <c r="K1517" s="1">
        <v>2</v>
      </c>
      <c r="L1517" s="1">
        <v>2023</v>
      </c>
      <c r="M1517" s="1">
        <v>9</v>
      </c>
      <c r="N1517" s="10">
        <v>1</v>
      </c>
    </row>
    <row r="1518" spans="1:14" x14ac:dyDescent="0.25">
      <c r="A1518" s="7">
        <v>44982</v>
      </c>
      <c r="B1518" s="1" t="s">
        <v>50</v>
      </c>
      <c r="C1518" s="1" t="s">
        <v>18</v>
      </c>
      <c r="D1518" s="1" t="s">
        <v>7</v>
      </c>
      <c r="E1518" s="1" t="s">
        <v>87</v>
      </c>
      <c r="F1518" s="1" t="s">
        <v>67</v>
      </c>
      <c r="G1518" s="8">
        <v>172437</v>
      </c>
      <c r="H1518" s="8">
        <v>93115.98000000001</v>
      </c>
      <c r="I1518" s="9">
        <v>0.54</v>
      </c>
      <c r="J1518" s="1" t="s">
        <v>121</v>
      </c>
      <c r="K1518" s="1">
        <v>2</v>
      </c>
      <c r="L1518" s="1">
        <v>2023</v>
      </c>
      <c r="M1518" s="1">
        <v>9</v>
      </c>
      <c r="N1518" s="10">
        <v>1</v>
      </c>
    </row>
    <row r="1519" spans="1:14" x14ac:dyDescent="0.25">
      <c r="A1519" s="7">
        <v>44983</v>
      </c>
      <c r="B1519" s="1" t="s">
        <v>16</v>
      </c>
      <c r="C1519" s="1" t="s">
        <v>18</v>
      </c>
      <c r="D1519" s="1" t="s">
        <v>7</v>
      </c>
      <c r="E1519" s="1" t="s">
        <v>87</v>
      </c>
      <c r="F1519" s="1" t="s">
        <v>75</v>
      </c>
      <c r="G1519" s="8">
        <v>191236</v>
      </c>
      <c r="H1519" s="8">
        <v>82231.48</v>
      </c>
      <c r="I1519" s="9">
        <v>0.43</v>
      </c>
      <c r="J1519" s="1" t="s">
        <v>121</v>
      </c>
      <c r="K1519" s="1">
        <v>2</v>
      </c>
      <c r="L1519" s="1">
        <v>2023</v>
      </c>
      <c r="M1519" s="1">
        <v>9</v>
      </c>
      <c r="N1519" s="10">
        <v>1</v>
      </c>
    </row>
    <row r="1520" spans="1:14" x14ac:dyDescent="0.25">
      <c r="A1520" s="7">
        <v>44984</v>
      </c>
      <c r="B1520" s="1" t="s">
        <v>25</v>
      </c>
      <c r="C1520" s="1" t="s">
        <v>8</v>
      </c>
      <c r="D1520" s="1" t="s">
        <v>7</v>
      </c>
      <c r="E1520" s="1" t="s">
        <v>87</v>
      </c>
      <c r="F1520" s="1" t="s">
        <v>74</v>
      </c>
      <c r="G1520" s="8">
        <v>1288373</v>
      </c>
      <c r="H1520" s="8">
        <v>657070.23</v>
      </c>
      <c r="I1520" s="9">
        <v>0.51</v>
      </c>
      <c r="J1520" s="1" t="s">
        <v>121</v>
      </c>
      <c r="K1520" s="1">
        <v>2</v>
      </c>
      <c r="L1520" s="1">
        <v>2023</v>
      </c>
      <c r="M1520" s="1">
        <v>10</v>
      </c>
      <c r="N1520" s="10">
        <v>1</v>
      </c>
    </row>
    <row r="1521" spans="1:14" x14ac:dyDescent="0.25">
      <c r="A1521" s="7">
        <v>44985</v>
      </c>
      <c r="B1521" s="1" t="s">
        <v>49</v>
      </c>
      <c r="C1521" s="1" t="s">
        <v>8</v>
      </c>
      <c r="D1521" s="1" t="s">
        <v>17</v>
      </c>
      <c r="E1521" s="1" t="s">
        <v>87</v>
      </c>
      <c r="F1521" s="1" t="s">
        <v>66</v>
      </c>
      <c r="G1521" s="8">
        <v>967594</v>
      </c>
      <c r="H1521" s="8">
        <v>377361.66000000003</v>
      </c>
      <c r="I1521" s="9">
        <v>0.39</v>
      </c>
      <c r="J1521" s="1" t="s">
        <v>121</v>
      </c>
      <c r="K1521" s="1">
        <v>2</v>
      </c>
      <c r="L1521" s="1">
        <v>2023</v>
      </c>
      <c r="M1521" s="1">
        <v>10</v>
      </c>
      <c r="N1521" s="10">
        <v>1</v>
      </c>
    </row>
    <row r="1522" spans="1:14" x14ac:dyDescent="0.25">
      <c r="A1522" s="7">
        <v>44986</v>
      </c>
      <c r="B1522" s="1" t="s">
        <v>43</v>
      </c>
      <c r="C1522" s="1" t="s">
        <v>8</v>
      </c>
      <c r="D1522" s="1" t="s">
        <v>7</v>
      </c>
      <c r="E1522" s="1" t="s">
        <v>87</v>
      </c>
      <c r="F1522" s="1" t="s">
        <v>79</v>
      </c>
      <c r="G1522" s="8">
        <v>1758227</v>
      </c>
      <c r="H1522" s="8">
        <v>791202.15</v>
      </c>
      <c r="I1522" s="9">
        <v>0.45</v>
      </c>
      <c r="J1522" s="1" t="s">
        <v>122</v>
      </c>
      <c r="K1522" s="1">
        <v>3</v>
      </c>
      <c r="L1522" s="1">
        <v>2023</v>
      </c>
      <c r="M1522" s="1">
        <v>10</v>
      </c>
      <c r="N1522" s="10">
        <v>1</v>
      </c>
    </row>
    <row r="1523" spans="1:14" x14ac:dyDescent="0.25">
      <c r="A1523" s="7">
        <v>44987</v>
      </c>
      <c r="B1523" s="1" t="s">
        <v>13</v>
      </c>
      <c r="C1523" s="1" t="s">
        <v>14</v>
      </c>
      <c r="D1523" s="1" t="s">
        <v>11</v>
      </c>
      <c r="E1523" s="1" t="s">
        <v>87</v>
      </c>
      <c r="F1523" s="1" t="s">
        <v>73</v>
      </c>
      <c r="G1523" s="8">
        <v>392323</v>
      </c>
      <c r="H1523" s="8">
        <v>105927.21</v>
      </c>
      <c r="I1523" s="9">
        <v>0.27</v>
      </c>
      <c r="J1523" s="1" t="s">
        <v>122</v>
      </c>
      <c r="K1523" s="1">
        <v>3</v>
      </c>
      <c r="L1523" s="1">
        <v>2023</v>
      </c>
      <c r="M1523" s="1">
        <v>10</v>
      </c>
      <c r="N1523" s="10">
        <v>1</v>
      </c>
    </row>
    <row r="1524" spans="1:14" x14ac:dyDescent="0.25">
      <c r="A1524" s="7">
        <v>44988</v>
      </c>
      <c r="B1524" s="1" t="s">
        <v>42</v>
      </c>
      <c r="C1524" s="1" t="s">
        <v>8</v>
      </c>
      <c r="D1524" s="1" t="s">
        <v>7</v>
      </c>
      <c r="E1524" s="1" t="s">
        <v>87</v>
      </c>
      <c r="F1524" s="1" t="s">
        <v>84</v>
      </c>
      <c r="G1524" s="8">
        <v>1523014</v>
      </c>
      <c r="H1524" s="8">
        <v>974728.96</v>
      </c>
      <c r="I1524" s="9">
        <v>0.64</v>
      </c>
      <c r="J1524" s="1" t="s">
        <v>122</v>
      </c>
      <c r="K1524" s="1">
        <v>3</v>
      </c>
      <c r="L1524" s="1">
        <v>2023</v>
      </c>
      <c r="M1524" s="1">
        <v>10</v>
      </c>
      <c r="N1524" s="10">
        <v>1</v>
      </c>
    </row>
    <row r="1525" spans="1:14" x14ac:dyDescent="0.25">
      <c r="A1525" s="7">
        <v>44989</v>
      </c>
      <c r="B1525" s="1" t="s">
        <v>61</v>
      </c>
      <c r="C1525" s="1" t="s">
        <v>8</v>
      </c>
      <c r="D1525" s="1" t="s">
        <v>17</v>
      </c>
      <c r="E1525" s="1" t="s">
        <v>87</v>
      </c>
      <c r="F1525" s="1" t="s">
        <v>77</v>
      </c>
      <c r="G1525" s="8">
        <v>929639</v>
      </c>
      <c r="H1525" s="8">
        <v>241706.14</v>
      </c>
      <c r="I1525" s="9">
        <v>0.26</v>
      </c>
      <c r="J1525" s="1" t="s">
        <v>122</v>
      </c>
      <c r="K1525" s="1">
        <v>3</v>
      </c>
      <c r="L1525" s="1">
        <v>2023</v>
      </c>
      <c r="M1525" s="1">
        <v>10</v>
      </c>
      <c r="N1525" s="10">
        <v>1</v>
      </c>
    </row>
    <row r="1526" spans="1:14" x14ac:dyDescent="0.25">
      <c r="A1526" s="7">
        <v>44990</v>
      </c>
      <c r="B1526" s="1" t="s">
        <v>43</v>
      </c>
      <c r="C1526" s="1" t="s">
        <v>8</v>
      </c>
      <c r="D1526" s="1" t="s">
        <v>7</v>
      </c>
      <c r="E1526" s="1" t="s">
        <v>87</v>
      </c>
      <c r="F1526" s="1" t="s">
        <v>79</v>
      </c>
      <c r="G1526" s="8">
        <v>1088014</v>
      </c>
      <c r="H1526" s="8">
        <v>511366.57999999996</v>
      </c>
      <c r="I1526" s="9">
        <v>0.47</v>
      </c>
      <c r="J1526" s="1" t="s">
        <v>122</v>
      </c>
      <c r="K1526" s="1">
        <v>3</v>
      </c>
      <c r="L1526" s="1">
        <v>2023</v>
      </c>
      <c r="M1526" s="1">
        <v>10</v>
      </c>
      <c r="N1526" s="10">
        <v>1</v>
      </c>
    </row>
    <row r="1527" spans="1:14" x14ac:dyDescent="0.25">
      <c r="A1527" s="7">
        <v>44991</v>
      </c>
      <c r="B1527" s="1" t="s">
        <v>44</v>
      </c>
      <c r="C1527" s="1" t="s">
        <v>8</v>
      </c>
      <c r="D1527" s="1" t="s">
        <v>7</v>
      </c>
      <c r="E1527" s="1" t="s">
        <v>87</v>
      </c>
      <c r="F1527" s="1" t="s">
        <v>78</v>
      </c>
      <c r="G1527" s="8">
        <v>901131</v>
      </c>
      <c r="H1527" s="8">
        <v>477599.43000000005</v>
      </c>
      <c r="I1527" s="9">
        <v>0.53</v>
      </c>
      <c r="J1527" s="1" t="s">
        <v>122</v>
      </c>
      <c r="K1527" s="1">
        <v>3</v>
      </c>
      <c r="L1527" s="1">
        <v>2023</v>
      </c>
      <c r="M1527" s="1">
        <v>11</v>
      </c>
      <c r="N1527" s="10">
        <v>1</v>
      </c>
    </row>
    <row r="1528" spans="1:14" x14ac:dyDescent="0.25">
      <c r="A1528" s="7">
        <v>44992</v>
      </c>
      <c r="B1528" s="1" t="s">
        <v>22</v>
      </c>
      <c r="C1528" s="1" t="s">
        <v>8</v>
      </c>
      <c r="D1528" s="1" t="s">
        <v>7</v>
      </c>
      <c r="E1528" s="1" t="s">
        <v>87</v>
      </c>
      <c r="F1528" s="1" t="s">
        <v>74</v>
      </c>
      <c r="G1528" s="8">
        <v>1711816</v>
      </c>
      <c r="H1528" s="8">
        <v>599135.6</v>
      </c>
      <c r="I1528" s="9">
        <v>0.35</v>
      </c>
      <c r="J1528" s="1" t="s">
        <v>122</v>
      </c>
      <c r="K1528" s="1">
        <v>3</v>
      </c>
      <c r="L1528" s="1">
        <v>2023</v>
      </c>
      <c r="M1528" s="1">
        <v>11</v>
      </c>
      <c r="N1528" s="10">
        <v>1</v>
      </c>
    </row>
    <row r="1529" spans="1:14" x14ac:dyDescent="0.25">
      <c r="A1529" s="7">
        <v>44993</v>
      </c>
      <c r="B1529" s="1" t="s">
        <v>55</v>
      </c>
      <c r="C1529" s="1" t="s">
        <v>14</v>
      </c>
      <c r="D1529" s="1" t="s">
        <v>7</v>
      </c>
      <c r="E1529" s="1" t="s">
        <v>87</v>
      </c>
      <c r="F1529" s="1" t="s">
        <v>69</v>
      </c>
      <c r="G1529" s="8">
        <v>286612</v>
      </c>
      <c r="H1529" s="8">
        <v>114644.8</v>
      </c>
      <c r="I1529" s="9">
        <v>0.4</v>
      </c>
      <c r="J1529" s="1" t="s">
        <v>122</v>
      </c>
      <c r="K1529" s="1">
        <v>3</v>
      </c>
      <c r="L1529" s="1">
        <v>2023</v>
      </c>
      <c r="M1529" s="1">
        <v>11</v>
      </c>
      <c r="N1529" s="10">
        <v>1</v>
      </c>
    </row>
    <row r="1530" spans="1:14" x14ac:dyDescent="0.25">
      <c r="A1530" s="7">
        <v>44994</v>
      </c>
      <c r="B1530" s="1" t="s">
        <v>59</v>
      </c>
      <c r="C1530" s="1" t="s">
        <v>18</v>
      </c>
      <c r="D1530" s="1" t="s">
        <v>7</v>
      </c>
      <c r="E1530" s="1" t="s">
        <v>87</v>
      </c>
      <c r="F1530" s="1" t="s">
        <v>75</v>
      </c>
      <c r="G1530" s="8">
        <v>139083</v>
      </c>
      <c r="H1530" s="8">
        <v>87622.29</v>
      </c>
      <c r="I1530" s="9">
        <v>0.63</v>
      </c>
      <c r="J1530" s="1" t="s">
        <v>122</v>
      </c>
      <c r="K1530" s="1">
        <v>3</v>
      </c>
      <c r="L1530" s="1">
        <v>2023</v>
      </c>
      <c r="M1530" s="1">
        <v>11</v>
      </c>
      <c r="N1530" s="10">
        <v>1</v>
      </c>
    </row>
    <row r="1531" spans="1:14" x14ac:dyDescent="0.25">
      <c r="A1531" s="7">
        <v>44995</v>
      </c>
      <c r="B1531" s="1" t="s">
        <v>60</v>
      </c>
      <c r="C1531" s="1" t="s">
        <v>14</v>
      </c>
      <c r="D1531" s="1" t="s">
        <v>7</v>
      </c>
      <c r="E1531" s="1" t="s">
        <v>9</v>
      </c>
      <c r="F1531" s="1" t="s">
        <v>76</v>
      </c>
      <c r="G1531" s="8">
        <v>454891</v>
      </c>
      <c r="H1531" s="8">
        <v>218347.68</v>
      </c>
      <c r="I1531" s="9">
        <v>0.48</v>
      </c>
      <c r="J1531" s="1" t="s">
        <v>122</v>
      </c>
      <c r="K1531" s="1">
        <v>3</v>
      </c>
      <c r="L1531" s="1">
        <v>2023</v>
      </c>
      <c r="M1531" s="1">
        <v>11</v>
      </c>
      <c r="N1531" s="10">
        <v>1</v>
      </c>
    </row>
    <row r="1532" spans="1:14" x14ac:dyDescent="0.25">
      <c r="A1532" s="7">
        <v>44996</v>
      </c>
      <c r="B1532" s="1" t="s">
        <v>40</v>
      </c>
      <c r="C1532" s="1" t="s">
        <v>8</v>
      </c>
      <c r="D1532" s="1" t="s">
        <v>7</v>
      </c>
      <c r="E1532" s="1" t="s">
        <v>9</v>
      </c>
      <c r="F1532" s="1" t="s">
        <v>82</v>
      </c>
      <c r="G1532" s="8">
        <v>1532245</v>
      </c>
      <c r="H1532" s="8">
        <v>827412.3</v>
      </c>
      <c r="I1532" s="9">
        <v>0.54</v>
      </c>
      <c r="J1532" s="1" t="s">
        <v>122</v>
      </c>
      <c r="K1532" s="1">
        <v>3</v>
      </c>
      <c r="L1532" s="1">
        <v>2023</v>
      </c>
      <c r="M1532" s="1">
        <v>11</v>
      </c>
      <c r="N1532" s="10">
        <v>1</v>
      </c>
    </row>
    <row r="1533" spans="1:14" x14ac:dyDescent="0.25">
      <c r="A1533" s="7">
        <v>44997</v>
      </c>
      <c r="B1533" s="1" t="s">
        <v>22</v>
      </c>
      <c r="C1533" s="1" t="s">
        <v>8</v>
      </c>
      <c r="D1533" s="1" t="s">
        <v>17</v>
      </c>
      <c r="E1533" s="1" t="s">
        <v>87</v>
      </c>
      <c r="F1533" s="1" t="s">
        <v>74</v>
      </c>
      <c r="G1533" s="8">
        <v>698253</v>
      </c>
      <c r="H1533" s="8">
        <v>174563.25</v>
      </c>
      <c r="I1533" s="9">
        <v>0.25</v>
      </c>
      <c r="J1533" s="1" t="s">
        <v>122</v>
      </c>
      <c r="K1533" s="1">
        <v>3</v>
      </c>
      <c r="L1533" s="1">
        <v>2023</v>
      </c>
      <c r="M1533" s="1">
        <v>11</v>
      </c>
      <c r="N1533" s="10">
        <v>1</v>
      </c>
    </row>
    <row r="1534" spans="1:14" x14ac:dyDescent="0.25">
      <c r="A1534" s="7">
        <v>44998</v>
      </c>
      <c r="B1534" s="1" t="s">
        <v>57</v>
      </c>
      <c r="C1534" s="1" t="s">
        <v>18</v>
      </c>
      <c r="D1534" s="1" t="s">
        <v>7</v>
      </c>
      <c r="E1534" s="1" t="s">
        <v>87</v>
      </c>
      <c r="F1534" s="1" t="s">
        <v>67</v>
      </c>
      <c r="G1534" s="8">
        <v>136158</v>
      </c>
      <c r="H1534" s="8">
        <v>77610.06</v>
      </c>
      <c r="I1534" s="9">
        <v>0.56999999999999995</v>
      </c>
      <c r="J1534" s="1" t="s">
        <v>122</v>
      </c>
      <c r="K1534" s="1">
        <v>3</v>
      </c>
      <c r="L1534" s="1">
        <v>2023</v>
      </c>
      <c r="M1534" s="1">
        <v>12</v>
      </c>
      <c r="N1534" s="10">
        <v>1</v>
      </c>
    </row>
    <row r="1535" spans="1:14" x14ac:dyDescent="0.25">
      <c r="A1535" s="7">
        <v>44999</v>
      </c>
      <c r="B1535" s="1" t="s">
        <v>44</v>
      </c>
      <c r="C1535" s="1" t="s">
        <v>8</v>
      </c>
      <c r="D1535" s="1" t="s">
        <v>7</v>
      </c>
      <c r="E1535" s="1" t="s">
        <v>87</v>
      </c>
      <c r="F1535" s="1" t="s">
        <v>78</v>
      </c>
      <c r="G1535" s="8">
        <v>1040711</v>
      </c>
      <c r="H1535" s="8">
        <v>468319.95</v>
      </c>
      <c r="I1535" s="9">
        <v>0.45</v>
      </c>
      <c r="J1535" s="1" t="s">
        <v>122</v>
      </c>
      <c r="K1535" s="1">
        <v>3</v>
      </c>
      <c r="L1535" s="1">
        <v>2023</v>
      </c>
      <c r="M1535" s="1">
        <v>12</v>
      </c>
      <c r="N1535" s="10">
        <v>1</v>
      </c>
    </row>
    <row r="1536" spans="1:14" x14ac:dyDescent="0.25">
      <c r="A1536" s="7">
        <v>45000</v>
      </c>
      <c r="B1536" s="1" t="s">
        <v>53</v>
      </c>
      <c r="C1536" s="1" t="s">
        <v>14</v>
      </c>
      <c r="D1536" s="1" t="s">
        <v>7</v>
      </c>
      <c r="E1536" s="1" t="s">
        <v>9</v>
      </c>
      <c r="F1536" s="1" t="s">
        <v>67</v>
      </c>
      <c r="G1536" s="8">
        <v>426430</v>
      </c>
      <c r="H1536" s="8">
        <v>272915.20000000001</v>
      </c>
      <c r="I1536" s="9">
        <v>0.64</v>
      </c>
      <c r="J1536" s="1" t="s">
        <v>122</v>
      </c>
      <c r="K1536" s="1">
        <v>3</v>
      </c>
      <c r="L1536" s="1">
        <v>2023</v>
      </c>
      <c r="M1536" s="1">
        <v>12</v>
      </c>
      <c r="N1536" s="10">
        <v>1</v>
      </c>
    </row>
    <row r="1537" spans="1:14" x14ac:dyDescent="0.25">
      <c r="A1537" s="7">
        <v>45001</v>
      </c>
      <c r="B1537" s="1" t="s">
        <v>28</v>
      </c>
      <c r="C1537" s="1" t="s">
        <v>8</v>
      </c>
      <c r="D1537" s="1" t="s">
        <v>17</v>
      </c>
      <c r="E1537" s="1" t="s">
        <v>87</v>
      </c>
      <c r="F1537" s="1" t="s">
        <v>66</v>
      </c>
      <c r="G1537" s="8">
        <v>1136190</v>
      </c>
      <c r="H1537" s="8">
        <v>295409.40000000002</v>
      </c>
      <c r="I1537" s="9">
        <v>0.26</v>
      </c>
      <c r="J1537" s="1" t="s">
        <v>122</v>
      </c>
      <c r="K1537" s="1">
        <v>3</v>
      </c>
      <c r="L1537" s="1">
        <v>2023</v>
      </c>
      <c r="M1537" s="1">
        <v>12</v>
      </c>
      <c r="N1537" s="10">
        <v>1</v>
      </c>
    </row>
    <row r="1538" spans="1:14" x14ac:dyDescent="0.25">
      <c r="A1538" s="7">
        <v>45002</v>
      </c>
      <c r="B1538" s="1" t="s">
        <v>40</v>
      </c>
      <c r="C1538" s="1" t="s">
        <v>8</v>
      </c>
      <c r="D1538" s="1" t="s">
        <v>7</v>
      </c>
      <c r="E1538" s="1" t="s">
        <v>87</v>
      </c>
      <c r="F1538" s="1" t="s">
        <v>82</v>
      </c>
      <c r="G1538" s="8">
        <v>978435</v>
      </c>
      <c r="H1538" s="8">
        <v>518570.55000000005</v>
      </c>
      <c r="I1538" s="9">
        <v>0.53</v>
      </c>
      <c r="J1538" s="1" t="s">
        <v>122</v>
      </c>
      <c r="K1538" s="1">
        <v>3</v>
      </c>
      <c r="L1538" s="1">
        <v>2023</v>
      </c>
      <c r="M1538" s="1">
        <v>12</v>
      </c>
      <c r="N1538" s="10">
        <v>1</v>
      </c>
    </row>
    <row r="1539" spans="1:14" x14ac:dyDescent="0.25">
      <c r="A1539" s="7">
        <v>45003</v>
      </c>
      <c r="B1539" s="1" t="s">
        <v>39</v>
      </c>
      <c r="C1539" s="1" t="s">
        <v>8</v>
      </c>
      <c r="D1539" s="1" t="s">
        <v>7</v>
      </c>
      <c r="E1539" s="1" t="s">
        <v>87</v>
      </c>
      <c r="F1539" s="1" t="s">
        <v>81</v>
      </c>
      <c r="G1539" s="8">
        <v>1165059</v>
      </c>
      <c r="H1539" s="8">
        <v>477674.18999999994</v>
      </c>
      <c r="I1539" s="9">
        <v>0.41</v>
      </c>
      <c r="J1539" s="1" t="s">
        <v>122</v>
      </c>
      <c r="K1539" s="1">
        <v>3</v>
      </c>
      <c r="L1539" s="1">
        <v>2023</v>
      </c>
      <c r="M1539" s="1">
        <v>12</v>
      </c>
      <c r="N1539" s="10">
        <v>1</v>
      </c>
    </row>
    <row r="1540" spans="1:14" x14ac:dyDescent="0.25">
      <c r="A1540" s="7">
        <v>45004</v>
      </c>
      <c r="B1540" s="1" t="s">
        <v>55</v>
      </c>
      <c r="C1540" s="1" t="s">
        <v>14</v>
      </c>
      <c r="D1540" s="1" t="s">
        <v>7</v>
      </c>
      <c r="E1540" s="1" t="s">
        <v>87</v>
      </c>
      <c r="F1540" s="1" t="s">
        <v>69</v>
      </c>
      <c r="G1540" s="8">
        <v>356020</v>
      </c>
      <c r="H1540" s="8">
        <v>170889.60000000001</v>
      </c>
      <c r="I1540" s="9">
        <v>0.48</v>
      </c>
      <c r="J1540" s="1" t="s">
        <v>122</v>
      </c>
      <c r="K1540" s="1">
        <v>3</v>
      </c>
      <c r="L1540" s="1">
        <v>2023</v>
      </c>
      <c r="M1540" s="1">
        <v>12</v>
      </c>
      <c r="N1540" s="10">
        <v>1</v>
      </c>
    </row>
    <row r="1541" spans="1:14" x14ac:dyDescent="0.25">
      <c r="A1541" s="7">
        <v>45005</v>
      </c>
      <c r="B1541" s="1" t="s">
        <v>24</v>
      </c>
      <c r="C1541" s="1" t="s">
        <v>14</v>
      </c>
      <c r="D1541" s="1" t="s">
        <v>7</v>
      </c>
      <c r="E1541" s="1" t="s">
        <v>87</v>
      </c>
      <c r="F1541" s="1" t="s">
        <v>81</v>
      </c>
      <c r="G1541" s="8">
        <v>474639</v>
      </c>
      <c r="H1541" s="8">
        <v>170870.04</v>
      </c>
      <c r="I1541" s="9">
        <v>0.36</v>
      </c>
      <c r="J1541" s="1" t="s">
        <v>122</v>
      </c>
      <c r="K1541" s="1">
        <v>3</v>
      </c>
      <c r="L1541" s="1">
        <v>2023</v>
      </c>
      <c r="M1541" s="1">
        <v>13</v>
      </c>
      <c r="N1541" s="10">
        <v>1</v>
      </c>
    </row>
    <row r="1542" spans="1:14" x14ac:dyDescent="0.25">
      <c r="A1542" s="7">
        <v>45006</v>
      </c>
      <c r="B1542" s="1" t="s">
        <v>62</v>
      </c>
      <c r="C1542" s="1" t="s">
        <v>8</v>
      </c>
      <c r="D1542" s="1" t="s">
        <v>7</v>
      </c>
      <c r="E1542" s="1" t="s">
        <v>87</v>
      </c>
      <c r="F1542" s="1" t="s">
        <v>78</v>
      </c>
      <c r="G1542" s="8">
        <v>1546624</v>
      </c>
      <c r="H1542" s="8">
        <v>943440.64</v>
      </c>
      <c r="I1542" s="9">
        <v>0.61</v>
      </c>
      <c r="J1542" s="1" t="s">
        <v>122</v>
      </c>
      <c r="K1542" s="1">
        <v>3</v>
      </c>
      <c r="L1542" s="1">
        <v>2023</v>
      </c>
      <c r="M1542" s="1">
        <v>13</v>
      </c>
      <c r="N1542" s="10">
        <v>1</v>
      </c>
    </row>
    <row r="1543" spans="1:14" x14ac:dyDescent="0.25">
      <c r="A1543" s="7">
        <v>45007</v>
      </c>
      <c r="B1543" s="1" t="s">
        <v>53</v>
      </c>
      <c r="C1543" s="1" t="s">
        <v>14</v>
      </c>
      <c r="D1543" s="1" t="s">
        <v>7</v>
      </c>
      <c r="E1543" s="1" t="s">
        <v>87</v>
      </c>
      <c r="F1543" s="1" t="s">
        <v>67</v>
      </c>
      <c r="G1543" s="8">
        <v>277843</v>
      </c>
      <c r="H1543" s="8">
        <v>105580.34</v>
      </c>
      <c r="I1543" s="9">
        <v>0.38</v>
      </c>
      <c r="J1543" s="1" t="s">
        <v>122</v>
      </c>
      <c r="K1543" s="1">
        <v>3</v>
      </c>
      <c r="L1543" s="1">
        <v>2023</v>
      </c>
      <c r="M1543" s="1">
        <v>13</v>
      </c>
      <c r="N1543" s="10">
        <v>1</v>
      </c>
    </row>
    <row r="1544" spans="1:14" x14ac:dyDescent="0.25">
      <c r="A1544" s="7">
        <v>45008</v>
      </c>
      <c r="B1544" s="1" t="s">
        <v>57</v>
      </c>
      <c r="C1544" s="1" t="s">
        <v>18</v>
      </c>
      <c r="D1544" s="1" t="s">
        <v>7</v>
      </c>
      <c r="E1544" s="1" t="s">
        <v>87</v>
      </c>
      <c r="F1544" s="1" t="s">
        <v>67</v>
      </c>
      <c r="G1544" s="8">
        <v>85269</v>
      </c>
      <c r="H1544" s="8">
        <v>49456.02</v>
      </c>
      <c r="I1544" s="9">
        <v>0.57999999999999996</v>
      </c>
      <c r="J1544" s="1" t="s">
        <v>122</v>
      </c>
      <c r="K1544" s="1">
        <v>3</v>
      </c>
      <c r="L1544" s="1">
        <v>2023</v>
      </c>
      <c r="M1544" s="1">
        <v>13</v>
      </c>
      <c r="N1544" s="10">
        <v>1</v>
      </c>
    </row>
    <row r="1545" spans="1:14" x14ac:dyDescent="0.25">
      <c r="A1545" s="7">
        <v>45009</v>
      </c>
      <c r="B1545" s="1" t="s">
        <v>35</v>
      </c>
      <c r="C1545" s="1" t="s">
        <v>14</v>
      </c>
      <c r="D1545" s="1" t="s">
        <v>7</v>
      </c>
      <c r="E1545" s="1" t="s">
        <v>87</v>
      </c>
      <c r="F1545" s="1" t="s">
        <v>71</v>
      </c>
      <c r="G1545" s="8">
        <v>381764</v>
      </c>
      <c r="H1545" s="8">
        <v>148887.96</v>
      </c>
      <c r="I1545" s="9">
        <v>0.39</v>
      </c>
      <c r="J1545" s="1" t="s">
        <v>122</v>
      </c>
      <c r="K1545" s="1">
        <v>3</v>
      </c>
      <c r="L1545" s="1">
        <v>2023</v>
      </c>
      <c r="M1545" s="1">
        <v>13</v>
      </c>
      <c r="N1545" s="10">
        <v>1</v>
      </c>
    </row>
    <row r="1546" spans="1:14" x14ac:dyDescent="0.25">
      <c r="A1546" s="7">
        <v>45010</v>
      </c>
      <c r="B1546" s="1" t="s">
        <v>53</v>
      </c>
      <c r="C1546" s="1" t="s">
        <v>14</v>
      </c>
      <c r="D1546" s="1" t="s">
        <v>17</v>
      </c>
      <c r="E1546" s="1" t="s">
        <v>87</v>
      </c>
      <c r="F1546" s="1" t="s">
        <v>67</v>
      </c>
      <c r="G1546" s="8">
        <v>335284</v>
      </c>
      <c r="H1546" s="8">
        <v>117349.4</v>
      </c>
      <c r="I1546" s="9">
        <v>0.35</v>
      </c>
      <c r="J1546" s="1" t="s">
        <v>122</v>
      </c>
      <c r="K1546" s="1">
        <v>3</v>
      </c>
      <c r="L1546" s="1">
        <v>2023</v>
      </c>
      <c r="M1546" s="1">
        <v>13</v>
      </c>
      <c r="N1546" s="10">
        <v>1</v>
      </c>
    </row>
    <row r="1547" spans="1:14" x14ac:dyDescent="0.25">
      <c r="A1547" s="7">
        <v>45011</v>
      </c>
      <c r="B1547" s="1" t="s">
        <v>52</v>
      </c>
      <c r="C1547" s="1" t="s">
        <v>8</v>
      </c>
      <c r="D1547" s="1" t="s">
        <v>7</v>
      </c>
      <c r="E1547" s="1" t="s">
        <v>87</v>
      </c>
      <c r="F1547" s="1" t="s">
        <v>66</v>
      </c>
      <c r="G1547" s="8">
        <v>1059572</v>
      </c>
      <c r="H1547" s="8">
        <v>656934.64</v>
      </c>
      <c r="I1547" s="9">
        <v>0.62</v>
      </c>
      <c r="J1547" s="1" t="s">
        <v>122</v>
      </c>
      <c r="K1547" s="1">
        <v>3</v>
      </c>
      <c r="L1547" s="1">
        <v>2023</v>
      </c>
      <c r="M1547" s="1">
        <v>13</v>
      </c>
      <c r="N1547" s="10">
        <v>1</v>
      </c>
    </row>
    <row r="1548" spans="1:14" x14ac:dyDescent="0.25">
      <c r="A1548" s="7">
        <v>45012</v>
      </c>
      <c r="B1548" s="1" t="s">
        <v>58</v>
      </c>
      <c r="C1548" s="1" t="s">
        <v>8</v>
      </c>
      <c r="D1548" s="1" t="s">
        <v>7</v>
      </c>
      <c r="E1548" s="1" t="s">
        <v>87</v>
      </c>
      <c r="F1548" s="1" t="s">
        <v>74</v>
      </c>
      <c r="G1548" s="8">
        <v>1173151</v>
      </c>
      <c r="H1548" s="8">
        <v>598307.01</v>
      </c>
      <c r="I1548" s="9">
        <v>0.51</v>
      </c>
      <c r="J1548" s="1" t="s">
        <v>122</v>
      </c>
      <c r="K1548" s="1">
        <v>3</v>
      </c>
      <c r="L1548" s="1">
        <v>2023</v>
      </c>
      <c r="M1548" s="1">
        <v>14</v>
      </c>
      <c r="N1548" s="10">
        <v>1</v>
      </c>
    </row>
    <row r="1549" spans="1:14" x14ac:dyDescent="0.25">
      <c r="A1549" s="7">
        <v>45013</v>
      </c>
      <c r="B1549" s="1" t="s">
        <v>16</v>
      </c>
      <c r="C1549" s="1" t="s">
        <v>18</v>
      </c>
      <c r="D1549" s="1" t="s">
        <v>7</v>
      </c>
      <c r="E1549" s="1" t="s">
        <v>88</v>
      </c>
      <c r="F1549" s="1" t="s">
        <v>75</v>
      </c>
      <c r="G1549" s="8">
        <v>242645</v>
      </c>
      <c r="H1549" s="8">
        <v>157719.25</v>
      </c>
      <c r="I1549" s="9">
        <v>0.65</v>
      </c>
      <c r="J1549" s="1" t="s">
        <v>122</v>
      </c>
      <c r="K1549" s="1">
        <v>3</v>
      </c>
      <c r="L1549" s="1">
        <v>2023</v>
      </c>
      <c r="M1549" s="1">
        <v>14</v>
      </c>
      <c r="N1549" s="10">
        <v>1</v>
      </c>
    </row>
    <row r="1550" spans="1:14" x14ac:dyDescent="0.25">
      <c r="A1550" s="7">
        <v>45014</v>
      </c>
      <c r="B1550" s="1" t="s">
        <v>20</v>
      </c>
      <c r="C1550" s="1" t="s">
        <v>8</v>
      </c>
      <c r="D1550" s="1" t="s">
        <v>7</v>
      </c>
      <c r="E1550" s="1" t="s">
        <v>87</v>
      </c>
      <c r="F1550" s="1" t="s">
        <v>72</v>
      </c>
      <c r="G1550" s="8">
        <v>1647437</v>
      </c>
      <c r="H1550" s="8">
        <v>889615.9800000001</v>
      </c>
      <c r="I1550" s="9">
        <v>0.54</v>
      </c>
      <c r="J1550" s="1" t="s">
        <v>122</v>
      </c>
      <c r="K1550" s="1">
        <v>3</v>
      </c>
      <c r="L1550" s="1">
        <v>2023</v>
      </c>
      <c r="M1550" s="1">
        <v>14</v>
      </c>
      <c r="N1550" s="10">
        <v>1</v>
      </c>
    </row>
    <row r="1551" spans="1:14" x14ac:dyDescent="0.25">
      <c r="A1551" s="7">
        <v>45015</v>
      </c>
      <c r="B1551" s="1" t="s">
        <v>51</v>
      </c>
      <c r="C1551" s="1" t="s">
        <v>8</v>
      </c>
      <c r="D1551" s="1" t="s">
        <v>7</v>
      </c>
      <c r="E1551" s="1" t="s">
        <v>87</v>
      </c>
      <c r="F1551" s="1" t="s">
        <v>65</v>
      </c>
      <c r="G1551" s="8">
        <v>957791</v>
      </c>
      <c r="H1551" s="8">
        <v>440583.86000000004</v>
      </c>
      <c r="I1551" s="9">
        <v>0.46</v>
      </c>
      <c r="J1551" s="1" t="s">
        <v>122</v>
      </c>
      <c r="K1551" s="1">
        <v>3</v>
      </c>
      <c r="L1551" s="1">
        <v>2023</v>
      </c>
      <c r="M1551" s="1">
        <v>14</v>
      </c>
      <c r="N1551" s="10">
        <v>1</v>
      </c>
    </row>
    <row r="1552" spans="1:14" x14ac:dyDescent="0.25">
      <c r="A1552" s="7">
        <v>45016</v>
      </c>
      <c r="B1552" s="1" t="s">
        <v>32</v>
      </c>
      <c r="C1552" s="1" t="s">
        <v>8</v>
      </c>
      <c r="D1552" s="1" t="s">
        <v>7</v>
      </c>
      <c r="E1552" s="1" t="s">
        <v>87</v>
      </c>
      <c r="F1552" s="1" t="s">
        <v>71</v>
      </c>
      <c r="G1552" s="8">
        <v>1210178</v>
      </c>
      <c r="H1552" s="8">
        <v>605089</v>
      </c>
      <c r="I1552" s="9">
        <v>0.5</v>
      </c>
      <c r="J1552" s="1" t="s">
        <v>122</v>
      </c>
      <c r="K1552" s="1">
        <v>3</v>
      </c>
      <c r="L1552" s="1">
        <v>2023</v>
      </c>
      <c r="M1552" s="1">
        <v>14</v>
      </c>
      <c r="N1552" s="10">
        <v>1</v>
      </c>
    </row>
    <row r="1553" spans="1:14" x14ac:dyDescent="0.25">
      <c r="A1553" s="7">
        <v>45017</v>
      </c>
      <c r="B1553" s="1" t="s">
        <v>25</v>
      </c>
      <c r="C1553" s="1" t="s">
        <v>8</v>
      </c>
      <c r="D1553" s="1" t="s">
        <v>11</v>
      </c>
      <c r="E1553" s="1" t="s">
        <v>9</v>
      </c>
      <c r="F1553" s="1" t="s">
        <v>74</v>
      </c>
      <c r="G1553" s="8">
        <v>1225614</v>
      </c>
      <c r="H1553" s="8">
        <v>183842.1</v>
      </c>
      <c r="I1553" s="9">
        <v>0.15</v>
      </c>
      <c r="J1553" s="1" t="s">
        <v>123</v>
      </c>
      <c r="K1553" s="1">
        <v>4</v>
      </c>
      <c r="L1553" s="1">
        <v>2023</v>
      </c>
      <c r="M1553" s="1">
        <v>14</v>
      </c>
      <c r="N1553" s="10">
        <v>2</v>
      </c>
    </row>
    <row r="1554" spans="1:14" x14ac:dyDescent="0.25">
      <c r="A1554" s="7">
        <v>45018</v>
      </c>
      <c r="B1554" s="1" t="s">
        <v>24</v>
      </c>
      <c r="C1554" s="1" t="s">
        <v>14</v>
      </c>
      <c r="D1554" s="1" t="s">
        <v>17</v>
      </c>
      <c r="E1554" s="1" t="s">
        <v>87</v>
      </c>
      <c r="F1554" s="1" t="s">
        <v>81</v>
      </c>
      <c r="G1554" s="8">
        <v>452433</v>
      </c>
      <c r="H1554" s="8">
        <v>144778.56</v>
      </c>
      <c r="I1554" s="9">
        <v>0.32</v>
      </c>
      <c r="J1554" s="1" t="s">
        <v>123</v>
      </c>
      <c r="K1554" s="1">
        <v>4</v>
      </c>
      <c r="L1554" s="1">
        <v>2023</v>
      </c>
      <c r="M1554" s="1">
        <v>14</v>
      </c>
      <c r="N1554" s="10">
        <v>2</v>
      </c>
    </row>
    <row r="1555" spans="1:14" x14ac:dyDescent="0.25">
      <c r="A1555" s="7">
        <v>45019</v>
      </c>
      <c r="B1555" s="1" t="s">
        <v>37</v>
      </c>
      <c r="C1555" s="1" t="s">
        <v>18</v>
      </c>
      <c r="D1555" s="1" t="s">
        <v>7</v>
      </c>
      <c r="E1555" s="1" t="s">
        <v>87</v>
      </c>
      <c r="F1555" s="1" t="s">
        <v>79</v>
      </c>
      <c r="G1555" s="8">
        <v>101355</v>
      </c>
      <c r="H1555" s="8">
        <v>65880.75</v>
      </c>
      <c r="I1555" s="9">
        <v>0.65</v>
      </c>
      <c r="J1555" s="1" t="s">
        <v>123</v>
      </c>
      <c r="K1555" s="1">
        <v>4</v>
      </c>
      <c r="L1555" s="1">
        <v>2023</v>
      </c>
      <c r="M1555" s="1">
        <v>15</v>
      </c>
      <c r="N1555" s="10">
        <v>2</v>
      </c>
    </row>
    <row r="1556" spans="1:14" x14ac:dyDescent="0.25">
      <c r="A1556" s="7">
        <v>45020</v>
      </c>
      <c r="B1556" s="1" t="s">
        <v>40</v>
      </c>
      <c r="C1556" s="1" t="s">
        <v>8</v>
      </c>
      <c r="D1556" s="1" t="s">
        <v>7</v>
      </c>
      <c r="E1556" s="1" t="s">
        <v>87</v>
      </c>
      <c r="F1556" s="1" t="s">
        <v>82</v>
      </c>
      <c r="G1556" s="8">
        <v>1317203</v>
      </c>
      <c r="H1556" s="8">
        <v>684945.56</v>
      </c>
      <c r="I1556" s="9">
        <v>0.52</v>
      </c>
      <c r="J1556" s="1" t="s">
        <v>123</v>
      </c>
      <c r="K1556" s="1">
        <v>4</v>
      </c>
      <c r="L1556" s="1">
        <v>2023</v>
      </c>
      <c r="M1556" s="1">
        <v>15</v>
      </c>
      <c r="N1556" s="10">
        <v>2</v>
      </c>
    </row>
    <row r="1557" spans="1:14" x14ac:dyDescent="0.25">
      <c r="A1557" s="7">
        <v>45021</v>
      </c>
      <c r="B1557" s="1" t="s">
        <v>26</v>
      </c>
      <c r="C1557" s="1" t="s">
        <v>8</v>
      </c>
      <c r="D1557" s="1" t="s">
        <v>17</v>
      </c>
      <c r="E1557" s="1" t="s">
        <v>9</v>
      </c>
      <c r="F1557" s="1" t="s">
        <v>75</v>
      </c>
      <c r="G1557" s="8">
        <v>954857</v>
      </c>
      <c r="H1557" s="8">
        <v>257811.39</v>
      </c>
      <c r="I1557" s="9">
        <v>0.27</v>
      </c>
      <c r="J1557" s="1" t="s">
        <v>123</v>
      </c>
      <c r="K1557" s="1">
        <v>4</v>
      </c>
      <c r="L1557" s="1">
        <v>2023</v>
      </c>
      <c r="M1557" s="1">
        <v>15</v>
      </c>
      <c r="N1557" s="10">
        <v>2</v>
      </c>
    </row>
    <row r="1558" spans="1:14" x14ac:dyDescent="0.25">
      <c r="A1558" s="7">
        <v>45022</v>
      </c>
      <c r="B1558" s="1" t="s">
        <v>59</v>
      </c>
      <c r="C1558" s="1" t="s">
        <v>18</v>
      </c>
      <c r="D1558" s="1" t="s">
        <v>17</v>
      </c>
      <c r="E1558" s="1" t="s">
        <v>87</v>
      </c>
      <c r="F1558" s="1" t="s">
        <v>75</v>
      </c>
      <c r="G1558" s="8">
        <v>156416</v>
      </c>
      <c r="H1558" s="8">
        <v>61002.240000000005</v>
      </c>
      <c r="I1558" s="9">
        <v>0.39</v>
      </c>
      <c r="J1558" s="1" t="s">
        <v>123</v>
      </c>
      <c r="K1558" s="1">
        <v>4</v>
      </c>
      <c r="L1558" s="1">
        <v>2023</v>
      </c>
      <c r="M1558" s="1">
        <v>15</v>
      </c>
      <c r="N1558" s="10">
        <v>2</v>
      </c>
    </row>
    <row r="1559" spans="1:14" x14ac:dyDescent="0.25">
      <c r="A1559" s="7">
        <v>45023</v>
      </c>
      <c r="B1559" s="1" t="s">
        <v>51</v>
      </c>
      <c r="C1559" s="1" t="s">
        <v>8</v>
      </c>
      <c r="D1559" s="1" t="s">
        <v>7</v>
      </c>
      <c r="E1559" s="1" t="s">
        <v>87</v>
      </c>
      <c r="F1559" s="1" t="s">
        <v>65</v>
      </c>
      <c r="G1559" s="8">
        <v>745559</v>
      </c>
      <c r="H1559" s="8">
        <v>275856.83</v>
      </c>
      <c r="I1559" s="9">
        <v>0.37</v>
      </c>
      <c r="J1559" s="1" t="s">
        <v>123</v>
      </c>
      <c r="K1559" s="1">
        <v>4</v>
      </c>
      <c r="L1559" s="1">
        <v>2023</v>
      </c>
      <c r="M1559" s="1">
        <v>15</v>
      </c>
      <c r="N1559" s="10">
        <v>2</v>
      </c>
    </row>
    <row r="1560" spans="1:14" x14ac:dyDescent="0.25">
      <c r="A1560" s="7">
        <v>45024</v>
      </c>
      <c r="B1560" s="1" t="s">
        <v>48</v>
      </c>
      <c r="C1560" s="1" t="s">
        <v>8</v>
      </c>
      <c r="D1560" s="1" t="s">
        <v>7</v>
      </c>
      <c r="E1560" s="1" t="s">
        <v>87</v>
      </c>
      <c r="F1560" s="1" t="s">
        <v>65</v>
      </c>
      <c r="G1560" s="8">
        <v>1778535</v>
      </c>
      <c r="H1560" s="8">
        <v>1067121</v>
      </c>
      <c r="I1560" s="9">
        <v>0.6</v>
      </c>
      <c r="J1560" s="1" t="s">
        <v>123</v>
      </c>
      <c r="K1560" s="1">
        <v>4</v>
      </c>
      <c r="L1560" s="1">
        <v>2023</v>
      </c>
      <c r="M1560" s="1">
        <v>15</v>
      </c>
      <c r="N1560" s="10">
        <v>2</v>
      </c>
    </row>
    <row r="1561" spans="1:14" x14ac:dyDescent="0.25">
      <c r="A1561" s="7">
        <v>45025</v>
      </c>
      <c r="B1561" s="1" t="s">
        <v>48</v>
      </c>
      <c r="C1561" s="1" t="s">
        <v>8</v>
      </c>
      <c r="D1561" s="1" t="s">
        <v>7</v>
      </c>
      <c r="E1561" s="1" t="s">
        <v>87</v>
      </c>
      <c r="F1561" s="1" t="s">
        <v>65</v>
      </c>
      <c r="G1561" s="8">
        <v>618937</v>
      </c>
      <c r="H1561" s="8">
        <v>229006.69</v>
      </c>
      <c r="I1561" s="9">
        <v>0.37</v>
      </c>
      <c r="J1561" s="1" t="s">
        <v>123</v>
      </c>
      <c r="K1561" s="1">
        <v>4</v>
      </c>
      <c r="L1561" s="1">
        <v>2023</v>
      </c>
      <c r="M1561" s="1">
        <v>15</v>
      </c>
      <c r="N1561" s="10">
        <v>2</v>
      </c>
    </row>
    <row r="1562" spans="1:14" x14ac:dyDescent="0.25">
      <c r="A1562" s="7">
        <v>45026</v>
      </c>
      <c r="B1562" s="1" t="s">
        <v>56</v>
      </c>
      <c r="C1562" s="1" t="s">
        <v>18</v>
      </c>
      <c r="D1562" s="1" t="s">
        <v>7</v>
      </c>
      <c r="E1562" s="1" t="s">
        <v>87</v>
      </c>
      <c r="F1562" s="1" t="s">
        <v>70</v>
      </c>
      <c r="G1562" s="8">
        <v>192388</v>
      </c>
      <c r="H1562" s="8">
        <v>111585.04</v>
      </c>
      <c r="I1562" s="9">
        <v>0.57999999999999996</v>
      </c>
      <c r="J1562" s="1" t="s">
        <v>123</v>
      </c>
      <c r="K1562" s="1">
        <v>4</v>
      </c>
      <c r="L1562" s="1">
        <v>2023</v>
      </c>
      <c r="M1562" s="1">
        <v>16</v>
      </c>
      <c r="N1562" s="10">
        <v>2</v>
      </c>
    </row>
    <row r="1563" spans="1:14" x14ac:dyDescent="0.25">
      <c r="A1563" s="7">
        <v>45027</v>
      </c>
      <c r="B1563" s="1" t="s">
        <v>40</v>
      </c>
      <c r="C1563" s="1" t="s">
        <v>8</v>
      </c>
      <c r="D1563" s="1" t="s">
        <v>17</v>
      </c>
      <c r="E1563" s="1" t="s">
        <v>87</v>
      </c>
      <c r="F1563" s="1" t="s">
        <v>82</v>
      </c>
      <c r="G1563" s="8">
        <v>1279275</v>
      </c>
      <c r="H1563" s="8">
        <v>345404.25</v>
      </c>
      <c r="I1563" s="9">
        <v>0.27</v>
      </c>
      <c r="J1563" s="1" t="s">
        <v>123</v>
      </c>
      <c r="K1563" s="1">
        <v>4</v>
      </c>
      <c r="L1563" s="1">
        <v>2023</v>
      </c>
      <c r="M1563" s="1">
        <v>16</v>
      </c>
      <c r="N1563" s="10">
        <v>2</v>
      </c>
    </row>
    <row r="1564" spans="1:14" x14ac:dyDescent="0.25">
      <c r="A1564" s="7">
        <v>45028</v>
      </c>
      <c r="B1564" s="1" t="s">
        <v>26</v>
      </c>
      <c r="C1564" s="1" t="s">
        <v>8</v>
      </c>
      <c r="D1564" s="1" t="s">
        <v>17</v>
      </c>
      <c r="E1564" s="1" t="s">
        <v>87</v>
      </c>
      <c r="F1564" s="1" t="s">
        <v>75</v>
      </c>
      <c r="G1564" s="8">
        <v>1293934</v>
      </c>
      <c r="H1564" s="8">
        <v>478755.58</v>
      </c>
      <c r="I1564" s="9">
        <v>0.37</v>
      </c>
      <c r="J1564" s="1" t="s">
        <v>123</v>
      </c>
      <c r="K1564" s="1">
        <v>4</v>
      </c>
      <c r="L1564" s="1">
        <v>2023</v>
      </c>
      <c r="M1564" s="1">
        <v>16</v>
      </c>
      <c r="N1564" s="10">
        <v>2</v>
      </c>
    </row>
    <row r="1565" spans="1:14" x14ac:dyDescent="0.25">
      <c r="A1565" s="7">
        <v>45029</v>
      </c>
      <c r="B1565" s="1" t="s">
        <v>6</v>
      </c>
      <c r="C1565" s="1" t="s">
        <v>8</v>
      </c>
      <c r="D1565" s="1" t="s">
        <v>7</v>
      </c>
      <c r="E1565" s="1" t="s">
        <v>87</v>
      </c>
      <c r="F1565" s="1" t="s">
        <v>77</v>
      </c>
      <c r="G1565" s="8">
        <v>1437607</v>
      </c>
      <c r="H1565" s="8">
        <v>560666.73</v>
      </c>
      <c r="I1565" s="9">
        <v>0.39</v>
      </c>
      <c r="J1565" s="1" t="s">
        <v>123</v>
      </c>
      <c r="K1565" s="1">
        <v>4</v>
      </c>
      <c r="L1565" s="1">
        <v>2023</v>
      </c>
      <c r="M1565" s="1">
        <v>16</v>
      </c>
      <c r="N1565" s="10">
        <v>2</v>
      </c>
    </row>
    <row r="1566" spans="1:14" x14ac:dyDescent="0.25">
      <c r="A1566" s="7">
        <v>45030</v>
      </c>
      <c r="B1566" s="1" t="s">
        <v>33</v>
      </c>
      <c r="C1566" s="1" t="s">
        <v>8</v>
      </c>
      <c r="D1566" s="1" t="s">
        <v>7</v>
      </c>
      <c r="E1566" s="1" t="s">
        <v>87</v>
      </c>
      <c r="F1566" s="1" t="s">
        <v>80</v>
      </c>
      <c r="G1566" s="8">
        <v>1524854</v>
      </c>
      <c r="H1566" s="8">
        <v>884415.32</v>
      </c>
      <c r="I1566" s="9">
        <v>0.57999999999999996</v>
      </c>
      <c r="J1566" s="1" t="s">
        <v>123</v>
      </c>
      <c r="K1566" s="1">
        <v>4</v>
      </c>
      <c r="L1566" s="1">
        <v>2023</v>
      </c>
      <c r="M1566" s="1">
        <v>16</v>
      </c>
      <c r="N1566" s="10">
        <v>2</v>
      </c>
    </row>
    <row r="1567" spans="1:14" x14ac:dyDescent="0.25">
      <c r="A1567" s="7">
        <v>45031</v>
      </c>
      <c r="B1567" s="1" t="s">
        <v>36</v>
      </c>
      <c r="C1567" s="1" t="s">
        <v>14</v>
      </c>
      <c r="D1567" s="1" t="s">
        <v>7</v>
      </c>
      <c r="E1567" s="1" t="s">
        <v>87</v>
      </c>
      <c r="F1567" s="1" t="s">
        <v>78</v>
      </c>
      <c r="G1567" s="8">
        <v>442778</v>
      </c>
      <c r="H1567" s="8">
        <v>168255.64</v>
      </c>
      <c r="I1567" s="9">
        <v>0.38</v>
      </c>
      <c r="J1567" s="1" t="s">
        <v>123</v>
      </c>
      <c r="K1567" s="1">
        <v>4</v>
      </c>
      <c r="L1567" s="1">
        <v>2023</v>
      </c>
      <c r="M1567" s="1">
        <v>16</v>
      </c>
      <c r="N1567" s="10">
        <v>2</v>
      </c>
    </row>
    <row r="1568" spans="1:14" x14ac:dyDescent="0.25">
      <c r="A1568" s="7">
        <v>45032</v>
      </c>
      <c r="B1568" s="1" t="s">
        <v>31</v>
      </c>
      <c r="C1568" s="1" t="s">
        <v>18</v>
      </c>
      <c r="D1568" s="1" t="s">
        <v>11</v>
      </c>
      <c r="E1568" s="1" t="s">
        <v>9</v>
      </c>
      <c r="F1568" s="1" t="s">
        <v>72</v>
      </c>
      <c r="G1568" s="8">
        <v>82884</v>
      </c>
      <c r="H1568" s="8">
        <v>27351.72</v>
      </c>
      <c r="I1568" s="9">
        <v>0.33</v>
      </c>
      <c r="J1568" s="1" t="s">
        <v>123</v>
      </c>
      <c r="K1568" s="1">
        <v>4</v>
      </c>
      <c r="L1568" s="1">
        <v>2023</v>
      </c>
      <c r="M1568" s="1">
        <v>16</v>
      </c>
      <c r="N1568" s="10">
        <v>2</v>
      </c>
    </row>
    <row r="1569" spans="1:14" x14ac:dyDescent="0.25">
      <c r="A1569" s="7">
        <v>45033</v>
      </c>
      <c r="B1569" s="1" t="s">
        <v>56</v>
      </c>
      <c r="C1569" s="1" t="s">
        <v>18</v>
      </c>
      <c r="D1569" s="1" t="s">
        <v>17</v>
      </c>
      <c r="E1569" s="1" t="s">
        <v>87</v>
      </c>
      <c r="F1569" s="1" t="s">
        <v>70</v>
      </c>
      <c r="G1569" s="8">
        <v>182255</v>
      </c>
      <c r="H1569" s="8">
        <v>52853.95</v>
      </c>
      <c r="I1569" s="9">
        <v>0.28999999999999998</v>
      </c>
      <c r="J1569" s="1" t="s">
        <v>123</v>
      </c>
      <c r="K1569" s="1">
        <v>4</v>
      </c>
      <c r="L1569" s="1">
        <v>2023</v>
      </c>
      <c r="M1569" s="1">
        <v>17</v>
      </c>
      <c r="N1569" s="10">
        <v>2</v>
      </c>
    </row>
    <row r="1570" spans="1:14" x14ac:dyDescent="0.25">
      <c r="A1570" s="7">
        <v>45034</v>
      </c>
      <c r="B1570" s="1" t="s">
        <v>40</v>
      </c>
      <c r="C1570" s="1" t="s">
        <v>8</v>
      </c>
      <c r="D1570" s="1" t="s">
        <v>7</v>
      </c>
      <c r="E1570" s="1" t="s">
        <v>87</v>
      </c>
      <c r="F1570" s="1" t="s">
        <v>82</v>
      </c>
      <c r="G1570" s="8">
        <v>963364</v>
      </c>
      <c r="H1570" s="8">
        <v>472048.36</v>
      </c>
      <c r="I1570" s="9">
        <v>0.49</v>
      </c>
      <c r="J1570" s="1" t="s">
        <v>123</v>
      </c>
      <c r="K1570" s="1">
        <v>4</v>
      </c>
      <c r="L1570" s="1">
        <v>2023</v>
      </c>
      <c r="M1570" s="1">
        <v>17</v>
      </c>
      <c r="N1570" s="10">
        <v>2</v>
      </c>
    </row>
    <row r="1571" spans="1:14" x14ac:dyDescent="0.25">
      <c r="A1571" s="7">
        <v>45035</v>
      </c>
      <c r="B1571" s="1" t="s">
        <v>35</v>
      </c>
      <c r="C1571" s="1" t="s">
        <v>14</v>
      </c>
      <c r="D1571" s="1" t="s">
        <v>17</v>
      </c>
      <c r="E1571" s="1" t="s">
        <v>87</v>
      </c>
      <c r="F1571" s="1" t="s">
        <v>71</v>
      </c>
      <c r="G1571" s="8">
        <v>422951</v>
      </c>
      <c r="H1571" s="8">
        <v>164950.89000000001</v>
      </c>
      <c r="I1571" s="9">
        <v>0.39</v>
      </c>
      <c r="J1571" s="1" t="s">
        <v>123</v>
      </c>
      <c r="K1571" s="1">
        <v>4</v>
      </c>
      <c r="L1571" s="1">
        <v>2023</v>
      </c>
      <c r="M1571" s="1">
        <v>17</v>
      </c>
      <c r="N1571" s="10">
        <v>2</v>
      </c>
    </row>
    <row r="1572" spans="1:14" x14ac:dyDescent="0.25">
      <c r="A1572" s="7">
        <v>45036</v>
      </c>
      <c r="B1572" s="1" t="s">
        <v>25</v>
      </c>
      <c r="C1572" s="1" t="s">
        <v>8</v>
      </c>
      <c r="D1572" s="1" t="s">
        <v>7</v>
      </c>
      <c r="E1572" s="1" t="s">
        <v>87</v>
      </c>
      <c r="F1572" s="1" t="s">
        <v>74</v>
      </c>
      <c r="G1572" s="8">
        <v>1437335</v>
      </c>
      <c r="H1572" s="8">
        <v>546187.30000000005</v>
      </c>
      <c r="I1572" s="9">
        <v>0.38</v>
      </c>
      <c r="J1572" s="1" t="s">
        <v>123</v>
      </c>
      <c r="K1572" s="1">
        <v>4</v>
      </c>
      <c r="L1572" s="1">
        <v>2023</v>
      </c>
      <c r="M1572" s="1">
        <v>17</v>
      </c>
      <c r="N1572" s="10">
        <v>2</v>
      </c>
    </row>
    <row r="1573" spans="1:14" x14ac:dyDescent="0.25">
      <c r="A1573" s="7">
        <v>45037</v>
      </c>
      <c r="B1573" s="1" t="s">
        <v>57</v>
      </c>
      <c r="C1573" s="1" t="s">
        <v>18</v>
      </c>
      <c r="D1573" s="1" t="s">
        <v>17</v>
      </c>
      <c r="E1573" s="1" t="s">
        <v>89</v>
      </c>
      <c r="F1573" s="1" t="s">
        <v>67</v>
      </c>
      <c r="G1573" s="8">
        <v>243331</v>
      </c>
      <c r="H1573" s="8">
        <v>90032.47</v>
      </c>
      <c r="I1573" s="9">
        <v>0.37</v>
      </c>
      <c r="J1573" s="1" t="s">
        <v>123</v>
      </c>
      <c r="K1573" s="1">
        <v>4</v>
      </c>
      <c r="L1573" s="1">
        <v>2023</v>
      </c>
      <c r="M1573" s="1">
        <v>17</v>
      </c>
      <c r="N1573" s="10">
        <v>2</v>
      </c>
    </row>
    <row r="1574" spans="1:14" x14ac:dyDescent="0.25">
      <c r="A1574" s="7">
        <v>45038</v>
      </c>
      <c r="B1574" s="1" t="s">
        <v>32</v>
      </c>
      <c r="C1574" s="1" t="s">
        <v>8</v>
      </c>
      <c r="D1574" s="1" t="s">
        <v>17</v>
      </c>
      <c r="E1574" s="1" t="s">
        <v>87</v>
      </c>
      <c r="F1574" s="1" t="s">
        <v>71</v>
      </c>
      <c r="G1574" s="8">
        <v>1482700</v>
      </c>
      <c r="H1574" s="8">
        <v>355848</v>
      </c>
      <c r="I1574" s="9">
        <v>0.24</v>
      </c>
      <c r="J1574" s="1" t="s">
        <v>123</v>
      </c>
      <c r="K1574" s="1">
        <v>4</v>
      </c>
      <c r="L1574" s="1">
        <v>2023</v>
      </c>
      <c r="M1574" s="1">
        <v>17</v>
      </c>
      <c r="N1574" s="10">
        <v>2</v>
      </c>
    </row>
    <row r="1575" spans="1:14" x14ac:dyDescent="0.25">
      <c r="A1575" s="7">
        <v>45039</v>
      </c>
      <c r="B1575" s="1" t="s">
        <v>50</v>
      </c>
      <c r="C1575" s="1" t="s">
        <v>18</v>
      </c>
      <c r="D1575" s="1" t="s">
        <v>17</v>
      </c>
      <c r="E1575" s="1" t="s">
        <v>88</v>
      </c>
      <c r="F1575" s="1" t="s">
        <v>67</v>
      </c>
      <c r="G1575" s="8">
        <v>233316</v>
      </c>
      <c r="H1575" s="8">
        <v>90993.24</v>
      </c>
      <c r="I1575" s="9">
        <v>0.39</v>
      </c>
      <c r="J1575" s="1" t="s">
        <v>123</v>
      </c>
      <c r="K1575" s="1">
        <v>4</v>
      </c>
      <c r="L1575" s="1">
        <v>2023</v>
      </c>
      <c r="M1575" s="1">
        <v>17</v>
      </c>
      <c r="N1575" s="10">
        <v>2</v>
      </c>
    </row>
    <row r="1576" spans="1:14" x14ac:dyDescent="0.25">
      <c r="A1576" s="7">
        <v>45040</v>
      </c>
      <c r="B1576" s="1" t="s">
        <v>15</v>
      </c>
      <c r="C1576" s="1" t="s">
        <v>14</v>
      </c>
      <c r="D1576" s="1" t="s">
        <v>7</v>
      </c>
      <c r="E1576" s="1" t="s">
        <v>87</v>
      </c>
      <c r="F1576" s="1" t="s">
        <v>74</v>
      </c>
      <c r="G1576" s="8">
        <v>471945</v>
      </c>
      <c r="H1576" s="8">
        <v>269008.64999999997</v>
      </c>
      <c r="I1576" s="9">
        <v>0.56999999999999995</v>
      </c>
      <c r="J1576" s="1" t="s">
        <v>123</v>
      </c>
      <c r="K1576" s="1">
        <v>4</v>
      </c>
      <c r="L1576" s="1">
        <v>2023</v>
      </c>
      <c r="M1576" s="1">
        <v>18</v>
      </c>
      <c r="N1576" s="10">
        <v>2</v>
      </c>
    </row>
    <row r="1577" spans="1:14" x14ac:dyDescent="0.25">
      <c r="A1577" s="7">
        <v>45041</v>
      </c>
      <c r="B1577" s="1" t="s">
        <v>56</v>
      </c>
      <c r="C1577" s="1" t="s">
        <v>18</v>
      </c>
      <c r="D1577" s="1" t="s">
        <v>7</v>
      </c>
      <c r="E1577" s="1" t="s">
        <v>9</v>
      </c>
      <c r="F1577" s="1" t="s">
        <v>70</v>
      </c>
      <c r="G1577" s="8">
        <v>182898</v>
      </c>
      <c r="H1577" s="8">
        <v>71330.22</v>
      </c>
      <c r="I1577" s="9">
        <v>0.39</v>
      </c>
      <c r="J1577" s="1" t="s">
        <v>123</v>
      </c>
      <c r="K1577" s="1">
        <v>4</v>
      </c>
      <c r="L1577" s="1">
        <v>2023</v>
      </c>
      <c r="M1577" s="1">
        <v>18</v>
      </c>
      <c r="N1577" s="10">
        <v>2</v>
      </c>
    </row>
    <row r="1578" spans="1:14" x14ac:dyDescent="0.25">
      <c r="A1578" s="7">
        <v>45042</v>
      </c>
      <c r="B1578" s="1" t="s">
        <v>55</v>
      </c>
      <c r="C1578" s="1" t="s">
        <v>14</v>
      </c>
      <c r="D1578" s="1" t="s">
        <v>17</v>
      </c>
      <c r="E1578" s="1" t="s">
        <v>87</v>
      </c>
      <c r="F1578" s="1" t="s">
        <v>69</v>
      </c>
      <c r="G1578" s="8">
        <v>264783</v>
      </c>
      <c r="H1578" s="8">
        <v>52956.600000000006</v>
      </c>
      <c r="I1578" s="9">
        <v>0.2</v>
      </c>
      <c r="J1578" s="1" t="s">
        <v>123</v>
      </c>
      <c r="K1578" s="1">
        <v>4</v>
      </c>
      <c r="L1578" s="1">
        <v>2023</v>
      </c>
      <c r="M1578" s="1">
        <v>18</v>
      </c>
      <c r="N1578" s="10">
        <v>2</v>
      </c>
    </row>
    <row r="1579" spans="1:14" x14ac:dyDescent="0.25">
      <c r="A1579" s="7">
        <v>45043</v>
      </c>
      <c r="B1579" s="1" t="s">
        <v>40</v>
      </c>
      <c r="C1579" s="1" t="s">
        <v>8</v>
      </c>
      <c r="D1579" s="1" t="s">
        <v>17</v>
      </c>
      <c r="E1579" s="1" t="s">
        <v>88</v>
      </c>
      <c r="F1579" s="1" t="s">
        <v>82</v>
      </c>
      <c r="G1579" s="8">
        <v>1155871</v>
      </c>
      <c r="H1579" s="8">
        <v>288967.75</v>
      </c>
      <c r="I1579" s="9">
        <v>0.25</v>
      </c>
      <c r="J1579" s="1" t="s">
        <v>123</v>
      </c>
      <c r="K1579" s="1">
        <v>4</v>
      </c>
      <c r="L1579" s="1">
        <v>2023</v>
      </c>
      <c r="M1579" s="1">
        <v>18</v>
      </c>
      <c r="N1579" s="10">
        <v>2</v>
      </c>
    </row>
    <row r="1580" spans="1:14" x14ac:dyDescent="0.25">
      <c r="A1580" s="7">
        <v>45044</v>
      </c>
      <c r="B1580" s="1" t="s">
        <v>42</v>
      </c>
      <c r="C1580" s="1" t="s">
        <v>8</v>
      </c>
      <c r="D1580" s="1" t="s">
        <v>17</v>
      </c>
      <c r="E1580" s="1" t="s">
        <v>87</v>
      </c>
      <c r="F1580" s="1" t="s">
        <v>84</v>
      </c>
      <c r="G1580" s="8">
        <v>1368073</v>
      </c>
      <c r="H1580" s="8">
        <v>273614.60000000003</v>
      </c>
      <c r="I1580" s="9">
        <v>0.2</v>
      </c>
      <c r="J1580" s="1" t="s">
        <v>123</v>
      </c>
      <c r="K1580" s="1">
        <v>4</v>
      </c>
      <c r="L1580" s="1">
        <v>2023</v>
      </c>
      <c r="M1580" s="1">
        <v>18</v>
      </c>
      <c r="N1580" s="10">
        <v>2</v>
      </c>
    </row>
    <row r="1581" spans="1:14" x14ac:dyDescent="0.25">
      <c r="A1581" s="7">
        <v>45045</v>
      </c>
      <c r="B1581" s="1" t="s">
        <v>45</v>
      </c>
      <c r="C1581" s="1" t="s">
        <v>18</v>
      </c>
      <c r="D1581" s="1" t="s">
        <v>7</v>
      </c>
      <c r="E1581" s="1" t="s">
        <v>87</v>
      </c>
      <c r="F1581" s="1" t="s">
        <v>79</v>
      </c>
      <c r="G1581" s="8">
        <v>217037</v>
      </c>
      <c r="H1581" s="8">
        <v>108518.5</v>
      </c>
      <c r="I1581" s="9">
        <v>0.5</v>
      </c>
      <c r="J1581" s="1" t="s">
        <v>123</v>
      </c>
      <c r="K1581" s="1">
        <v>4</v>
      </c>
      <c r="L1581" s="1">
        <v>2023</v>
      </c>
      <c r="M1581" s="1">
        <v>18</v>
      </c>
      <c r="N1581" s="10">
        <v>2</v>
      </c>
    </row>
    <row r="1582" spans="1:14" x14ac:dyDescent="0.25">
      <c r="A1582" s="7">
        <v>45046</v>
      </c>
      <c r="B1582" s="1" t="s">
        <v>51</v>
      </c>
      <c r="C1582" s="1" t="s">
        <v>8</v>
      </c>
      <c r="D1582" s="1" t="s">
        <v>7</v>
      </c>
      <c r="E1582" s="1" t="s">
        <v>87</v>
      </c>
      <c r="F1582" s="1" t="s">
        <v>65</v>
      </c>
      <c r="G1582" s="8">
        <v>1107875</v>
      </c>
      <c r="H1582" s="8">
        <v>587173.75</v>
      </c>
      <c r="I1582" s="9">
        <v>0.53</v>
      </c>
      <c r="J1582" s="1" t="s">
        <v>123</v>
      </c>
      <c r="K1582" s="1">
        <v>4</v>
      </c>
      <c r="L1582" s="1">
        <v>2023</v>
      </c>
      <c r="M1582" s="1">
        <v>18</v>
      </c>
      <c r="N1582" s="10">
        <v>2</v>
      </c>
    </row>
    <row r="1583" spans="1:14" x14ac:dyDescent="0.25">
      <c r="A1583" s="7">
        <v>45047</v>
      </c>
      <c r="B1583" s="1" t="s">
        <v>24</v>
      </c>
      <c r="C1583" s="1" t="s">
        <v>14</v>
      </c>
      <c r="D1583" s="1" t="s">
        <v>7</v>
      </c>
      <c r="E1583" s="1" t="s">
        <v>87</v>
      </c>
      <c r="F1583" s="1" t="s">
        <v>81</v>
      </c>
      <c r="G1583" s="8">
        <v>300994</v>
      </c>
      <c r="H1583" s="8">
        <v>174576.52</v>
      </c>
      <c r="I1583" s="9">
        <v>0.57999999999999996</v>
      </c>
      <c r="J1583" s="1" t="s">
        <v>124</v>
      </c>
      <c r="K1583" s="1">
        <v>5</v>
      </c>
      <c r="L1583" s="1">
        <v>2023</v>
      </c>
      <c r="M1583" s="1">
        <v>19</v>
      </c>
      <c r="N1583" s="10">
        <v>2</v>
      </c>
    </row>
    <row r="1584" spans="1:14" x14ac:dyDescent="0.25">
      <c r="A1584" s="7">
        <v>45048</v>
      </c>
      <c r="B1584" s="1" t="s">
        <v>36</v>
      </c>
      <c r="C1584" s="1" t="s">
        <v>14</v>
      </c>
      <c r="D1584" s="1" t="s">
        <v>7</v>
      </c>
      <c r="E1584" s="1" t="s">
        <v>87</v>
      </c>
      <c r="F1584" s="1" t="s">
        <v>78</v>
      </c>
      <c r="G1584" s="8">
        <v>458249</v>
      </c>
      <c r="H1584" s="8">
        <v>183299.6</v>
      </c>
      <c r="I1584" s="9">
        <v>0.4</v>
      </c>
      <c r="J1584" s="1" t="s">
        <v>124</v>
      </c>
      <c r="K1584" s="1">
        <v>5</v>
      </c>
      <c r="L1584" s="1">
        <v>2023</v>
      </c>
      <c r="M1584" s="1">
        <v>19</v>
      </c>
      <c r="N1584" s="10">
        <v>2</v>
      </c>
    </row>
    <row r="1585" spans="1:14" x14ac:dyDescent="0.25">
      <c r="A1585" s="7">
        <v>45049</v>
      </c>
      <c r="B1585" s="1" t="s">
        <v>48</v>
      </c>
      <c r="C1585" s="1" t="s">
        <v>8</v>
      </c>
      <c r="D1585" s="1" t="s">
        <v>7</v>
      </c>
      <c r="E1585" s="1" t="s">
        <v>88</v>
      </c>
      <c r="F1585" s="1" t="s">
        <v>65</v>
      </c>
      <c r="G1585" s="8">
        <v>824414</v>
      </c>
      <c r="H1585" s="8">
        <v>288544.89999999997</v>
      </c>
      <c r="I1585" s="9">
        <v>0.35</v>
      </c>
      <c r="J1585" s="1" t="s">
        <v>124</v>
      </c>
      <c r="K1585" s="1">
        <v>5</v>
      </c>
      <c r="L1585" s="1">
        <v>2023</v>
      </c>
      <c r="M1585" s="1">
        <v>19</v>
      </c>
      <c r="N1585" s="10">
        <v>2</v>
      </c>
    </row>
    <row r="1586" spans="1:14" x14ac:dyDescent="0.25">
      <c r="A1586" s="7">
        <v>45050</v>
      </c>
      <c r="B1586" s="1" t="s">
        <v>27</v>
      </c>
      <c r="C1586" s="1" t="s">
        <v>8</v>
      </c>
      <c r="D1586" s="1" t="s">
        <v>7</v>
      </c>
      <c r="E1586" s="1" t="s">
        <v>9</v>
      </c>
      <c r="F1586" s="1" t="s">
        <v>76</v>
      </c>
      <c r="G1586" s="8">
        <v>1133055</v>
      </c>
      <c r="H1586" s="8">
        <v>543866.4</v>
      </c>
      <c r="I1586" s="9">
        <v>0.48</v>
      </c>
      <c r="J1586" s="1" t="s">
        <v>124</v>
      </c>
      <c r="K1586" s="1">
        <v>5</v>
      </c>
      <c r="L1586" s="1">
        <v>2023</v>
      </c>
      <c r="M1586" s="1">
        <v>19</v>
      </c>
      <c r="N1586" s="10">
        <v>2</v>
      </c>
    </row>
    <row r="1587" spans="1:14" x14ac:dyDescent="0.25">
      <c r="A1587" s="7">
        <v>45051</v>
      </c>
      <c r="B1587" s="1" t="s">
        <v>48</v>
      </c>
      <c r="C1587" s="1" t="s">
        <v>8</v>
      </c>
      <c r="D1587" s="1" t="s">
        <v>7</v>
      </c>
      <c r="E1587" s="1" t="s">
        <v>87</v>
      </c>
      <c r="F1587" s="1" t="s">
        <v>65</v>
      </c>
      <c r="G1587" s="8">
        <v>962849</v>
      </c>
      <c r="H1587" s="8">
        <v>596966.38</v>
      </c>
      <c r="I1587" s="9">
        <v>0.62</v>
      </c>
      <c r="J1587" s="1" t="s">
        <v>124</v>
      </c>
      <c r="K1587" s="1">
        <v>5</v>
      </c>
      <c r="L1587" s="1">
        <v>2023</v>
      </c>
      <c r="M1587" s="1">
        <v>19</v>
      </c>
      <c r="N1587" s="10">
        <v>2</v>
      </c>
    </row>
    <row r="1588" spans="1:14" x14ac:dyDescent="0.25">
      <c r="A1588" s="7">
        <v>45052</v>
      </c>
      <c r="B1588" s="1" t="s">
        <v>48</v>
      </c>
      <c r="C1588" s="1" t="s">
        <v>8</v>
      </c>
      <c r="D1588" s="1" t="s">
        <v>7</v>
      </c>
      <c r="E1588" s="1" t="s">
        <v>87</v>
      </c>
      <c r="F1588" s="1" t="s">
        <v>65</v>
      </c>
      <c r="G1588" s="8">
        <v>1024362</v>
      </c>
      <c r="H1588" s="8">
        <v>522424.62</v>
      </c>
      <c r="I1588" s="9">
        <v>0.51</v>
      </c>
      <c r="J1588" s="1" t="s">
        <v>124</v>
      </c>
      <c r="K1588" s="1">
        <v>5</v>
      </c>
      <c r="L1588" s="1">
        <v>2023</v>
      </c>
      <c r="M1588" s="1">
        <v>19</v>
      </c>
      <c r="N1588" s="10">
        <v>2</v>
      </c>
    </row>
    <row r="1589" spans="1:14" x14ac:dyDescent="0.25">
      <c r="A1589" s="7">
        <v>45053</v>
      </c>
      <c r="B1589" s="1" t="s">
        <v>12</v>
      </c>
      <c r="C1589" s="1" t="s">
        <v>8</v>
      </c>
      <c r="D1589" s="1" t="s">
        <v>7</v>
      </c>
      <c r="E1589" s="1" t="s">
        <v>87</v>
      </c>
      <c r="F1589" s="1" t="s">
        <v>77</v>
      </c>
      <c r="G1589" s="8">
        <v>1024313</v>
      </c>
      <c r="H1589" s="8">
        <v>430211.45999999996</v>
      </c>
      <c r="I1589" s="9">
        <v>0.42</v>
      </c>
      <c r="J1589" s="1" t="s">
        <v>124</v>
      </c>
      <c r="K1589" s="1">
        <v>5</v>
      </c>
      <c r="L1589" s="1">
        <v>2023</v>
      </c>
      <c r="M1589" s="1">
        <v>19</v>
      </c>
      <c r="N1589" s="10">
        <v>2</v>
      </c>
    </row>
    <row r="1590" spans="1:14" x14ac:dyDescent="0.25">
      <c r="A1590" s="7">
        <v>45054</v>
      </c>
      <c r="B1590" s="1" t="s">
        <v>50</v>
      </c>
      <c r="C1590" s="1" t="s">
        <v>18</v>
      </c>
      <c r="D1590" s="1" t="s">
        <v>7</v>
      </c>
      <c r="E1590" s="1" t="s">
        <v>87</v>
      </c>
      <c r="F1590" s="1" t="s">
        <v>67</v>
      </c>
      <c r="G1590" s="8">
        <v>144633</v>
      </c>
      <c r="H1590" s="8">
        <v>86779.8</v>
      </c>
      <c r="I1590" s="9">
        <v>0.6</v>
      </c>
      <c r="J1590" s="1" t="s">
        <v>124</v>
      </c>
      <c r="K1590" s="1">
        <v>5</v>
      </c>
      <c r="L1590" s="1">
        <v>2023</v>
      </c>
      <c r="M1590" s="1">
        <v>20</v>
      </c>
      <c r="N1590" s="10">
        <v>2</v>
      </c>
    </row>
    <row r="1591" spans="1:14" x14ac:dyDescent="0.25">
      <c r="A1591" s="7">
        <v>45055</v>
      </c>
      <c r="B1591" s="1" t="s">
        <v>24</v>
      </c>
      <c r="C1591" s="1" t="s">
        <v>14</v>
      </c>
      <c r="D1591" s="1" t="s">
        <v>17</v>
      </c>
      <c r="E1591" s="1" t="s">
        <v>88</v>
      </c>
      <c r="F1591" s="1" t="s">
        <v>81</v>
      </c>
      <c r="G1591" s="8">
        <v>407736</v>
      </c>
      <c r="H1591" s="8">
        <v>130475.52</v>
      </c>
      <c r="I1591" s="9">
        <v>0.32</v>
      </c>
      <c r="J1591" s="1" t="s">
        <v>124</v>
      </c>
      <c r="K1591" s="1">
        <v>5</v>
      </c>
      <c r="L1591" s="1">
        <v>2023</v>
      </c>
      <c r="M1591" s="1">
        <v>20</v>
      </c>
      <c r="N1591" s="10">
        <v>2</v>
      </c>
    </row>
    <row r="1592" spans="1:14" x14ac:dyDescent="0.25">
      <c r="A1592" s="7">
        <v>45056</v>
      </c>
      <c r="B1592" s="1" t="s">
        <v>19</v>
      </c>
      <c r="C1592" s="1" t="s">
        <v>8</v>
      </c>
      <c r="D1592" s="1" t="s">
        <v>7</v>
      </c>
      <c r="E1592" s="1" t="s">
        <v>9</v>
      </c>
      <c r="F1592" s="1" t="s">
        <v>76</v>
      </c>
      <c r="G1592" s="8">
        <v>805048</v>
      </c>
      <c r="H1592" s="8">
        <v>499129.76</v>
      </c>
      <c r="I1592" s="9">
        <v>0.62</v>
      </c>
      <c r="J1592" s="1" t="s">
        <v>124</v>
      </c>
      <c r="K1592" s="1">
        <v>5</v>
      </c>
      <c r="L1592" s="1">
        <v>2023</v>
      </c>
      <c r="M1592" s="1">
        <v>20</v>
      </c>
      <c r="N1592" s="10">
        <v>2</v>
      </c>
    </row>
    <row r="1593" spans="1:14" x14ac:dyDescent="0.25">
      <c r="A1593" s="7">
        <v>45057</v>
      </c>
      <c r="B1593" s="1" t="s">
        <v>22</v>
      </c>
      <c r="C1593" s="1" t="s">
        <v>8</v>
      </c>
      <c r="D1593" s="1" t="s">
        <v>17</v>
      </c>
      <c r="E1593" s="1" t="s">
        <v>87</v>
      </c>
      <c r="F1593" s="1" t="s">
        <v>74</v>
      </c>
      <c r="G1593" s="8">
        <v>794983</v>
      </c>
      <c r="H1593" s="8">
        <v>310043.37</v>
      </c>
      <c r="I1593" s="9">
        <v>0.39</v>
      </c>
      <c r="J1593" s="1" t="s">
        <v>124</v>
      </c>
      <c r="K1593" s="1">
        <v>5</v>
      </c>
      <c r="L1593" s="1">
        <v>2023</v>
      </c>
      <c r="M1593" s="1">
        <v>20</v>
      </c>
      <c r="N1593" s="10">
        <v>2</v>
      </c>
    </row>
    <row r="1594" spans="1:14" x14ac:dyDescent="0.25">
      <c r="A1594" s="7">
        <v>45058</v>
      </c>
      <c r="B1594" s="1" t="s">
        <v>34</v>
      </c>
      <c r="C1594" s="1" t="s">
        <v>14</v>
      </c>
      <c r="D1594" s="1" t="s">
        <v>7</v>
      </c>
      <c r="E1594" s="1" t="s">
        <v>87</v>
      </c>
      <c r="F1594" s="1" t="s">
        <v>65</v>
      </c>
      <c r="G1594" s="8">
        <v>284627</v>
      </c>
      <c r="H1594" s="8">
        <v>99619.45</v>
      </c>
      <c r="I1594" s="9">
        <v>0.35</v>
      </c>
      <c r="J1594" s="1" t="s">
        <v>124</v>
      </c>
      <c r="K1594" s="1">
        <v>5</v>
      </c>
      <c r="L1594" s="1">
        <v>2023</v>
      </c>
      <c r="M1594" s="1">
        <v>20</v>
      </c>
      <c r="N1594" s="10">
        <v>2</v>
      </c>
    </row>
    <row r="1595" spans="1:14" x14ac:dyDescent="0.25">
      <c r="A1595" s="7">
        <v>45059</v>
      </c>
      <c r="B1595" s="1" t="s">
        <v>13</v>
      </c>
      <c r="C1595" s="1" t="s">
        <v>14</v>
      </c>
      <c r="D1595" s="1" t="s">
        <v>7</v>
      </c>
      <c r="E1595" s="1" t="s">
        <v>87</v>
      </c>
      <c r="F1595" s="1" t="s">
        <v>73</v>
      </c>
      <c r="G1595" s="8">
        <v>433869</v>
      </c>
      <c r="H1595" s="8">
        <v>203918.43</v>
      </c>
      <c r="I1595" s="9">
        <v>0.47</v>
      </c>
      <c r="J1595" s="1" t="s">
        <v>124</v>
      </c>
      <c r="K1595" s="1">
        <v>5</v>
      </c>
      <c r="L1595" s="1">
        <v>2023</v>
      </c>
      <c r="M1595" s="1">
        <v>20</v>
      </c>
      <c r="N1595" s="10">
        <v>2</v>
      </c>
    </row>
    <row r="1596" spans="1:14" x14ac:dyDescent="0.25">
      <c r="A1596" s="7">
        <v>45060</v>
      </c>
      <c r="B1596" s="1" t="s">
        <v>37</v>
      </c>
      <c r="C1596" s="1" t="s">
        <v>18</v>
      </c>
      <c r="D1596" s="1" t="s">
        <v>7</v>
      </c>
      <c r="E1596" s="1" t="s">
        <v>87</v>
      </c>
      <c r="F1596" s="1" t="s">
        <v>79</v>
      </c>
      <c r="G1596" s="8">
        <v>170530</v>
      </c>
      <c r="H1596" s="8">
        <v>90380.900000000009</v>
      </c>
      <c r="I1596" s="9">
        <v>0.53</v>
      </c>
      <c r="J1596" s="1" t="s">
        <v>124</v>
      </c>
      <c r="K1596" s="1">
        <v>5</v>
      </c>
      <c r="L1596" s="1">
        <v>2023</v>
      </c>
      <c r="M1596" s="1">
        <v>20</v>
      </c>
      <c r="N1596" s="10">
        <v>2</v>
      </c>
    </row>
    <row r="1597" spans="1:14" x14ac:dyDescent="0.25">
      <c r="A1597" s="7">
        <v>45061</v>
      </c>
      <c r="B1597" s="1" t="s">
        <v>35</v>
      </c>
      <c r="C1597" s="1" t="s">
        <v>14</v>
      </c>
      <c r="D1597" s="1" t="s">
        <v>7</v>
      </c>
      <c r="E1597" s="1" t="s">
        <v>87</v>
      </c>
      <c r="F1597" s="1" t="s">
        <v>71</v>
      </c>
      <c r="G1597" s="8">
        <v>497959</v>
      </c>
      <c r="H1597" s="8">
        <v>234040.72999999998</v>
      </c>
      <c r="I1597" s="9">
        <v>0.47</v>
      </c>
      <c r="J1597" s="1" t="s">
        <v>124</v>
      </c>
      <c r="K1597" s="1">
        <v>5</v>
      </c>
      <c r="L1597" s="1">
        <v>2023</v>
      </c>
      <c r="M1597" s="1">
        <v>21</v>
      </c>
      <c r="N1597" s="10">
        <v>2</v>
      </c>
    </row>
    <row r="1598" spans="1:14" x14ac:dyDescent="0.25">
      <c r="A1598" s="7">
        <v>45062</v>
      </c>
      <c r="B1598" s="1" t="s">
        <v>34</v>
      </c>
      <c r="C1598" s="1" t="s">
        <v>14</v>
      </c>
      <c r="D1598" s="1" t="s">
        <v>7</v>
      </c>
      <c r="E1598" s="1" t="s">
        <v>87</v>
      </c>
      <c r="F1598" s="1" t="s">
        <v>65</v>
      </c>
      <c r="G1598" s="8">
        <v>328852</v>
      </c>
      <c r="H1598" s="8">
        <v>147983.4</v>
      </c>
      <c r="I1598" s="9">
        <v>0.45</v>
      </c>
      <c r="J1598" s="1" t="s">
        <v>124</v>
      </c>
      <c r="K1598" s="1">
        <v>5</v>
      </c>
      <c r="L1598" s="1">
        <v>2023</v>
      </c>
      <c r="M1598" s="1">
        <v>21</v>
      </c>
      <c r="N1598" s="10">
        <v>2</v>
      </c>
    </row>
    <row r="1599" spans="1:14" x14ac:dyDescent="0.25">
      <c r="A1599" s="7">
        <v>45063</v>
      </c>
      <c r="B1599" s="1" t="s">
        <v>21</v>
      </c>
      <c r="C1599" s="1" t="s">
        <v>14</v>
      </c>
      <c r="D1599" s="1" t="s">
        <v>7</v>
      </c>
      <c r="E1599" s="1" t="s">
        <v>87</v>
      </c>
      <c r="F1599" s="1" t="s">
        <v>73</v>
      </c>
      <c r="G1599" s="8">
        <v>498344</v>
      </c>
      <c r="H1599" s="8">
        <v>323923.60000000003</v>
      </c>
      <c r="I1599" s="9">
        <v>0.65</v>
      </c>
      <c r="J1599" s="1" t="s">
        <v>124</v>
      </c>
      <c r="K1599" s="1">
        <v>5</v>
      </c>
      <c r="L1599" s="1">
        <v>2023</v>
      </c>
      <c r="M1599" s="1">
        <v>21</v>
      </c>
      <c r="N1599" s="10">
        <v>2</v>
      </c>
    </row>
    <row r="1600" spans="1:14" x14ac:dyDescent="0.25">
      <c r="A1600" s="7">
        <v>45064</v>
      </c>
      <c r="B1600" s="1" t="s">
        <v>15</v>
      </c>
      <c r="C1600" s="1" t="s">
        <v>14</v>
      </c>
      <c r="D1600" s="1" t="s">
        <v>17</v>
      </c>
      <c r="E1600" s="1" t="s">
        <v>87</v>
      </c>
      <c r="F1600" s="1" t="s">
        <v>74</v>
      </c>
      <c r="G1600" s="8">
        <v>393335</v>
      </c>
      <c r="H1600" s="8">
        <v>106200.45000000001</v>
      </c>
      <c r="I1600" s="9">
        <v>0.27</v>
      </c>
      <c r="J1600" s="1" t="s">
        <v>124</v>
      </c>
      <c r="K1600" s="1">
        <v>5</v>
      </c>
      <c r="L1600" s="1">
        <v>2023</v>
      </c>
      <c r="M1600" s="1">
        <v>21</v>
      </c>
      <c r="N1600" s="10">
        <v>2</v>
      </c>
    </row>
    <row r="1601" spans="1:14" x14ac:dyDescent="0.25">
      <c r="A1601" s="7">
        <v>45065</v>
      </c>
      <c r="B1601" s="1" t="s">
        <v>35</v>
      </c>
      <c r="C1601" s="1" t="s">
        <v>14</v>
      </c>
      <c r="D1601" s="1" t="s">
        <v>17</v>
      </c>
      <c r="E1601" s="1" t="s">
        <v>87</v>
      </c>
      <c r="F1601" s="1" t="s">
        <v>71</v>
      </c>
      <c r="G1601" s="8">
        <v>275281</v>
      </c>
      <c r="H1601" s="8">
        <v>60561.82</v>
      </c>
      <c r="I1601" s="9">
        <v>0.22</v>
      </c>
      <c r="J1601" s="1" t="s">
        <v>124</v>
      </c>
      <c r="K1601" s="1">
        <v>5</v>
      </c>
      <c r="L1601" s="1">
        <v>2023</v>
      </c>
      <c r="M1601" s="1">
        <v>21</v>
      </c>
      <c r="N1601" s="10">
        <v>2</v>
      </c>
    </row>
    <row r="1602" spans="1:14" x14ac:dyDescent="0.25">
      <c r="A1602" s="7">
        <v>45066</v>
      </c>
      <c r="B1602" s="1" t="s">
        <v>53</v>
      </c>
      <c r="C1602" s="1" t="s">
        <v>14</v>
      </c>
      <c r="D1602" s="1" t="s">
        <v>7</v>
      </c>
      <c r="E1602" s="1" t="s">
        <v>87</v>
      </c>
      <c r="F1602" s="1" t="s">
        <v>67</v>
      </c>
      <c r="G1602" s="8">
        <v>426765</v>
      </c>
      <c r="H1602" s="8">
        <v>260326.65</v>
      </c>
      <c r="I1602" s="9">
        <v>0.61</v>
      </c>
      <c r="J1602" s="1" t="s">
        <v>124</v>
      </c>
      <c r="K1602" s="1">
        <v>5</v>
      </c>
      <c r="L1602" s="1">
        <v>2023</v>
      </c>
      <c r="M1602" s="1">
        <v>21</v>
      </c>
      <c r="N1602" s="10">
        <v>2</v>
      </c>
    </row>
    <row r="1603" spans="1:14" x14ac:dyDescent="0.25">
      <c r="A1603" s="7">
        <v>45067</v>
      </c>
      <c r="B1603" s="1" t="s">
        <v>40</v>
      </c>
      <c r="C1603" s="1" t="s">
        <v>8</v>
      </c>
      <c r="D1603" s="1" t="s">
        <v>7</v>
      </c>
      <c r="E1603" s="1" t="s">
        <v>87</v>
      </c>
      <c r="F1603" s="1" t="s">
        <v>82</v>
      </c>
      <c r="G1603" s="8">
        <v>1311098</v>
      </c>
      <c r="H1603" s="8">
        <v>786658.79999999993</v>
      </c>
      <c r="I1603" s="9">
        <v>0.6</v>
      </c>
      <c r="J1603" s="1" t="s">
        <v>124</v>
      </c>
      <c r="K1603" s="1">
        <v>5</v>
      </c>
      <c r="L1603" s="1">
        <v>2023</v>
      </c>
      <c r="M1603" s="1">
        <v>21</v>
      </c>
      <c r="N1603" s="10">
        <v>2</v>
      </c>
    </row>
    <row r="1604" spans="1:14" x14ac:dyDescent="0.25">
      <c r="A1604" s="7">
        <v>45068</v>
      </c>
      <c r="B1604" s="1" t="s">
        <v>44</v>
      </c>
      <c r="C1604" s="1" t="s">
        <v>8</v>
      </c>
      <c r="D1604" s="1" t="s">
        <v>7</v>
      </c>
      <c r="E1604" s="1" t="s">
        <v>9</v>
      </c>
      <c r="F1604" s="1" t="s">
        <v>78</v>
      </c>
      <c r="G1604" s="8">
        <v>1116850</v>
      </c>
      <c r="H1604" s="8">
        <v>558425</v>
      </c>
      <c r="I1604" s="9">
        <v>0.5</v>
      </c>
      <c r="J1604" s="1" t="s">
        <v>124</v>
      </c>
      <c r="K1604" s="1">
        <v>5</v>
      </c>
      <c r="L1604" s="1">
        <v>2023</v>
      </c>
      <c r="M1604" s="1">
        <v>22</v>
      </c>
      <c r="N1604" s="10">
        <v>2</v>
      </c>
    </row>
    <row r="1605" spans="1:14" x14ac:dyDescent="0.25">
      <c r="A1605" s="7">
        <v>45069</v>
      </c>
      <c r="B1605" s="1" t="s">
        <v>15</v>
      </c>
      <c r="C1605" s="1" t="s">
        <v>14</v>
      </c>
      <c r="D1605" s="1" t="s">
        <v>17</v>
      </c>
      <c r="E1605" s="1" t="s">
        <v>87</v>
      </c>
      <c r="F1605" s="1" t="s">
        <v>74</v>
      </c>
      <c r="G1605" s="8">
        <v>288192</v>
      </c>
      <c r="H1605" s="8">
        <v>92221.440000000002</v>
      </c>
      <c r="I1605" s="9">
        <v>0.32</v>
      </c>
      <c r="J1605" s="1" t="s">
        <v>124</v>
      </c>
      <c r="K1605" s="1">
        <v>5</v>
      </c>
      <c r="L1605" s="1">
        <v>2023</v>
      </c>
      <c r="M1605" s="1">
        <v>22</v>
      </c>
      <c r="N1605" s="10">
        <v>2</v>
      </c>
    </row>
    <row r="1606" spans="1:14" x14ac:dyDescent="0.25">
      <c r="A1606" s="7">
        <v>45070</v>
      </c>
      <c r="B1606" s="1" t="s">
        <v>6</v>
      </c>
      <c r="C1606" s="1" t="s">
        <v>8</v>
      </c>
      <c r="D1606" s="1" t="s">
        <v>11</v>
      </c>
      <c r="E1606" s="1" t="s">
        <v>9</v>
      </c>
      <c r="F1606" s="1" t="s">
        <v>77</v>
      </c>
      <c r="G1606" s="8">
        <v>1504657</v>
      </c>
      <c r="H1606" s="8">
        <v>406257.39</v>
      </c>
      <c r="I1606" s="9">
        <v>0.27</v>
      </c>
      <c r="J1606" s="1" t="s">
        <v>124</v>
      </c>
      <c r="K1606" s="1">
        <v>5</v>
      </c>
      <c r="L1606" s="1">
        <v>2023</v>
      </c>
      <c r="M1606" s="1">
        <v>22</v>
      </c>
      <c r="N1606" s="10">
        <v>2</v>
      </c>
    </row>
    <row r="1607" spans="1:14" x14ac:dyDescent="0.25">
      <c r="A1607" s="7">
        <v>45071</v>
      </c>
      <c r="B1607" s="1" t="s">
        <v>13</v>
      </c>
      <c r="C1607" s="1" t="s">
        <v>14</v>
      </c>
      <c r="D1607" s="1" t="s">
        <v>11</v>
      </c>
      <c r="E1607" s="1" t="s">
        <v>9</v>
      </c>
      <c r="F1607" s="1" t="s">
        <v>73</v>
      </c>
      <c r="G1607" s="8">
        <v>272669</v>
      </c>
      <c r="H1607" s="8">
        <v>43627.040000000001</v>
      </c>
      <c r="I1607" s="9">
        <v>0.16</v>
      </c>
      <c r="J1607" s="1" t="s">
        <v>124</v>
      </c>
      <c r="K1607" s="1">
        <v>5</v>
      </c>
      <c r="L1607" s="1">
        <v>2023</v>
      </c>
      <c r="M1607" s="1">
        <v>22</v>
      </c>
      <c r="N1607" s="10">
        <v>2</v>
      </c>
    </row>
    <row r="1608" spans="1:14" x14ac:dyDescent="0.25">
      <c r="A1608" s="7">
        <v>45072</v>
      </c>
      <c r="B1608" s="1" t="s">
        <v>31</v>
      </c>
      <c r="C1608" s="1" t="s">
        <v>18</v>
      </c>
      <c r="D1608" s="1" t="s">
        <v>7</v>
      </c>
      <c r="E1608" s="1" t="s">
        <v>87</v>
      </c>
      <c r="F1608" s="1" t="s">
        <v>72</v>
      </c>
      <c r="G1608" s="8">
        <v>179027</v>
      </c>
      <c r="H1608" s="8">
        <v>82352.42</v>
      </c>
      <c r="I1608" s="9">
        <v>0.46</v>
      </c>
      <c r="J1608" s="1" t="s">
        <v>124</v>
      </c>
      <c r="K1608" s="1">
        <v>5</v>
      </c>
      <c r="L1608" s="1">
        <v>2023</v>
      </c>
      <c r="M1608" s="1">
        <v>22</v>
      </c>
      <c r="N1608" s="10">
        <v>2</v>
      </c>
    </row>
    <row r="1609" spans="1:14" x14ac:dyDescent="0.25">
      <c r="A1609" s="7">
        <v>45073</v>
      </c>
      <c r="B1609" s="1" t="s">
        <v>47</v>
      </c>
      <c r="C1609" s="1" t="s">
        <v>14</v>
      </c>
      <c r="D1609" s="1" t="s">
        <v>7</v>
      </c>
      <c r="E1609" s="1" t="s">
        <v>87</v>
      </c>
      <c r="F1609" s="1" t="s">
        <v>81</v>
      </c>
      <c r="G1609" s="8">
        <v>379360</v>
      </c>
      <c r="H1609" s="8">
        <v>155537.59999999998</v>
      </c>
      <c r="I1609" s="9">
        <v>0.41</v>
      </c>
      <c r="J1609" s="1" t="s">
        <v>124</v>
      </c>
      <c r="K1609" s="1">
        <v>5</v>
      </c>
      <c r="L1609" s="1">
        <v>2023</v>
      </c>
      <c r="M1609" s="1">
        <v>22</v>
      </c>
      <c r="N1609" s="10">
        <v>2</v>
      </c>
    </row>
    <row r="1610" spans="1:14" x14ac:dyDescent="0.25">
      <c r="A1610" s="7">
        <v>45074</v>
      </c>
      <c r="B1610" s="1" t="s">
        <v>50</v>
      </c>
      <c r="C1610" s="1" t="s">
        <v>18</v>
      </c>
      <c r="D1610" s="1" t="s">
        <v>7</v>
      </c>
      <c r="E1610" s="1" t="s">
        <v>87</v>
      </c>
      <c r="F1610" s="1" t="s">
        <v>67</v>
      </c>
      <c r="G1610" s="8">
        <v>112403</v>
      </c>
      <c r="H1610" s="8">
        <v>58449.560000000005</v>
      </c>
      <c r="I1610" s="9">
        <v>0.52</v>
      </c>
      <c r="J1610" s="1" t="s">
        <v>124</v>
      </c>
      <c r="K1610" s="1">
        <v>5</v>
      </c>
      <c r="L1610" s="1">
        <v>2023</v>
      </c>
      <c r="M1610" s="1">
        <v>22</v>
      </c>
      <c r="N1610" s="10">
        <v>2</v>
      </c>
    </row>
    <row r="1611" spans="1:14" x14ac:dyDescent="0.25">
      <c r="A1611" s="7">
        <v>45075</v>
      </c>
      <c r="B1611" s="1" t="s">
        <v>33</v>
      </c>
      <c r="C1611" s="1" t="s">
        <v>8</v>
      </c>
      <c r="D1611" s="1" t="s">
        <v>17</v>
      </c>
      <c r="E1611" s="1" t="s">
        <v>87</v>
      </c>
      <c r="F1611" s="1" t="s">
        <v>80</v>
      </c>
      <c r="G1611" s="8">
        <v>677665</v>
      </c>
      <c r="H1611" s="8">
        <v>189746.2</v>
      </c>
      <c r="I1611" s="9">
        <v>0.28000000000000003</v>
      </c>
      <c r="J1611" s="1" t="s">
        <v>124</v>
      </c>
      <c r="K1611" s="1">
        <v>5</v>
      </c>
      <c r="L1611" s="1">
        <v>2023</v>
      </c>
      <c r="M1611" s="1">
        <v>23</v>
      </c>
      <c r="N1611" s="10">
        <v>2</v>
      </c>
    </row>
    <row r="1612" spans="1:14" x14ac:dyDescent="0.25">
      <c r="A1612" s="7">
        <v>45076</v>
      </c>
      <c r="B1612" s="1" t="s">
        <v>35</v>
      </c>
      <c r="C1612" s="1" t="s">
        <v>14</v>
      </c>
      <c r="D1612" s="1" t="s">
        <v>7</v>
      </c>
      <c r="E1612" s="1" t="s">
        <v>87</v>
      </c>
      <c r="F1612" s="1" t="s">
        <v>71</v>
      </c>
      <c r="G1612" s="8">
        <v>488349</v>
      </c>
      <c r="H1612" s="8">
        <v>200223.09</v>
      </c>
      <c r="I1612" s="9">
        <v>0.41</v>
      </c>
      <c r="J1612" s="1" t="s">
        <v>124</v>
      </c>
      <c r="K1612" s="1">
        <v>5</v>
      </c>
      <c r="L1612" s="1">
        <v>2023</v>
      </c>
      <c r="M1612" s="1">
        <v>23</v>
      </c>
      <c r="N1612" s="10">
        <v>2</v>
      </c>
    </row>
    <row r="1613" spans="1:14" x14ac:dyDescent="0.25">
      <c r="A1613" s="7">
        <v>45077</v>
      </c>
      <c r="B1613" s="1" t="s">
        <v>51</v>
      </c>
      <c r="C1613" s="1" t="s">
        <v>8</v>
      </c>
      <c r="D1613" s="1" t="s">
        <v>7</v>
      </c>
      <c r="E1613" s="1" t="s">
        <v>87</v>
      </c>
      <c r="F1613" s="1" t="s">
        <v>65</v>
      </c>
      <c r="G1613" s="8">
        <v>894065</v>
      </c>
      <c r="H1613" s="8">
        <v>375507.3</v>
      </c>
      <c r="I1613" s="9">
        <v>0.42</v>
      </c>
      <c r="J1613" s="1" t="s">
        <v>124</v>
      </c>
      <c r="K1613" s="1">
        <v>5</v>
      </c>
      <c r="L1613" s="1">
        <v>2023</v>
      </c>
      <c r="M1613" s="1">
        <v>23</v>
      </c>
      <c r="N1613" s="10">
        <v>2</v>
      </c>
    </row>
    <row r="1614" spans="1:14" x14ac:dyDescent="0.25">
      <c r="A1614" s="7">
        <v>45078</v>
      </c>
      <c r="B1614" s="1" t="s">
        <v>55</v>
      </c>
      <c r="C1614" s="1" t="s">
        <v>14</v>
      </c>
      <c r="D1614" s="1" t="s">
        <v>17</v>
      </c>
      <c r="E1614" s="1" t="s">
        <v>87</v>
      </c>
      <c r="F1614" s="1" t="s">
        <v>69</v>
      </c>
      <c r="G1614" s="8">
        <v>488103</v>
      </c>
      <c r="H1614" s="8">
        <v>97620.6</v>
      </c>
      <c r="I1614" s="9">
        <v>0.2</v>
      </c>
      <c r="J1614" s="1" t="s">
        <v>125</v>
      </c>
      <c r="K1614" s="1">
        <v>6</v>
      </c>
      <c r="L1614" s="1">
        <v>2023</v>
      </c>
      <c r="M1614" s="1">
        <v>23</v>
      </c>
      <c r="N1614" s="10">
        <v>2</v>
      </c>
    </row>
    <row r="1615" spans="1:14" x14ac:dyDescent="0.25">
      <c r="A1615" s="7">
        <v>45079</v>
      </c>
      <c r="B1615" s="1" t="s">
        <v>52</v>
      </c>
      <c r="C1615" s="1" t="s">
        <v>8</v>
      </c>
      <c r="D1615" s="1" t="s">
        <v>17</v>
      </c>
      <c r="E1615" s="1" t="s">
        <v>89</v>
      </c>
      <c r="F1615" s="1" t="s">
        <v>66</v>
      </c>
      <c r="G1615" s="8">
        <v>1232166</v>
      </c>
      <c r="H1615" s="8">
        <v>381971.46</v>
      </c>
      <c r="I1615" s="9">
        <v>0.31</v>
      </c>
      <c r="J1615" s="1" t="s">
        <v>125</v>
      </c>
      <c r="K1615" s="1">
        <v>6</v>
      </c>
      <c r="L1615" s="1">
        <v>2023</v>
      </c>
      <c r="M1615" s="1">
        <v>23</v>
      </c>
      <c r="N1615" s="10">
        <v>2</v>
      </c>
    </row>
    <row r="1616" spans="1:14" x14ac:dyDescent="0.25">
      <c r="A1616" s="7">
        <v>45080</v>
      </c>
      <c r="B1616" s="1" t="s">
        <v>35</v>
      </c>
      <c r="C1616" s="1" t="s">
        <v>14</v>
      </c>
      <c r="D1616" s="1" t="s">
        <v>7</v>
      </c>
      <c r="E1616" s="1" t="s">
        <v>87</v>
      </c>
      <c r="F1616" s="1" t="s">
        <v>71</v>
      </c>
      <c r="G1616" s="8">
        <v>424221</v>
      </c>
      <c r="H1616" s="8">
        <v>182415.03</v>
      </c>
      <c r="I1616" s="9">
        <v>0.43</v>
      </c>
      <c r="J1616" s="1" t="s">
        <v>125</v>
      </c>
      <c r="K1616" s="1">
        <v>6</v>
      </c>
      <c r="L1616" s="1">
        <v>2023</v>
      </c>
      <c r="M1616" s="1">
        <v>23</v>
      </c>
      <c r="N1616" s="10">
        <v>2</v>
      </c>
    </row>
    <row r="1617" spans="1:14" x14ac:dyDescent="0.25">
      <c r="A1617" s="7">
        <v>45081</v>
      </c>
      <c r="B1617" s="1" t="s">
        <v>29</v>
      </c>
      <c r="C1617" s="1" t="s">
        <v>8</v>
      </c>
      <c r="D1617" s="1" t="s">
        <v>7</v>
      </c>
      <c r="E1617" s="1" t="s">
        <v>87</v>
      </c>
      <c r="F1617" s="1" t="s">
        <v>67</v>
      </c>
      <c r="G1617" s="8">
        <v>1639607</v>
      </c>
      <c r="H1617" s="8">
        <v>1065744.55</v>
      </c>
      <c r="I1617" s="9">
        <v>0.65</v>
      </c>
      <c r="J1617" s="1" t="s">
        <v>125</v>
      </c>
      <c r="K1617" s="1">
        <v>6</v>
      </c>
      <c r="L1617" s="1">
        <v>2023</v>
      </c>
      <c r="M1617" s="1">
        <v>23</v>
      </c>
      <c r="N1617" s="10">
        <v>2</v>
      </c>
    </row>
    <row r="1618" spans="1:14" x14ac:dyDescent="0.25">
      <c r="A1618" s="7">
        <v>45082</v>
      </c>
      <c r="B1618" s="1" t="s">
        <v>58</v>
      </c>
      <c r="C1618" s="1" t="s">
        <v>8</v>
      </c>
      <c r="D1618" s="1" t="s">
        <v>7</v>
      </c>
      <c r="E1618" s="1" t="s">
        <v>87</v>
      </c>
      <c r="F1618" s="1" t="s">
        <v>74</v>
      </c>
      <c r="G1618" s="8">
        <v>1393251</v>
      </c>
      <c r="H1618" s="8">
        <v>487637.85</v>
      </c>
      <c r="I1618" s="9">
        <v>0.35</v>
      </c>
      <c r="J1618" s="1" t="s">
        <v>125</v>
      </c>
      <c r="K1618" s="1">
        <v>6</v>
      </c>
      <c r="L1618" s="1">
        <v>2023</v>
      </c>
      <c r="M1618" s="1">
        <v>24</v>
      </c>
      <c r="N1618" s="10">
        <v>2</v>
      </c>
    </row>
    <row r="1619" spans="1:14" x14ac:dyDescent="0.25">
      <c r="A1619" s="7">
        <v>45083</v>
      </c>
      <c r="B1619" s="1" t="s">
        <v>29</v>
      </c>
      <c r="C1619" s="1" t="s">
        <v>8</v>
      </c>
      <c r="D1619" s="1" t="s">
        <v>7</v>
      </c>
      <c r="E1619" s="1" t="s">
        <v>87</v>
      </c>
      <c r="F1619" s="1" t="s">
        <v>67</v>
      </c>
      <c r="G1619" s="8">
        <v>1182137</v>
      </c>
      <c r="H1619" s="8">
        <v>768389.05</v>
      </c>
      <c r="I1619" s="9">
        <v>0.65</v>
      </c>
      <c r="J1619" s="1" t="s">
        <v>125</v>
      </c>
      <c r="K1619" s="1">
        <v>6</v>
      </c>
      <c r="L1619" s="1">
        <v>2023</v>
      </c>
      <c r="M1619" s="1">
        <v>24</v>
      </c>
      <c r="N1619" s="10">
        <v>2</v>
      </c>
    </row>
    <row r="1620" spans="1:14" x14ac:dyDescent="0.25">
      <c r="A1620" s="7">
        <v>45084</v>
      </c>
      <c r="B1620" s="1" t="s">
        <v>62</v>
      </c>
      <c r="C1620" s="1" t="s">
        <v>8</v>
      </c>
      <c r="D1620" s="1" t="s">
        <v>11</v>
      </c>
      <c r="E1620" s="1" t="s">
        <v>9</v>
      </c>
      <c r="F1620" s="1" t="s">
        <v>78</v>
      </c>
      <c r="G1620" s="8">
        <v>931301</v>
      </c>
      <c r="H1620" s="8">
        <v>195573.21</v>
      </c>
      <c r="I1620" s="9">
        <v>0.21</v>
      </c>
      <c r="J1620" s="1" t="s">
        <v>125</v>
      </c>
      <c r="K1620" s="1">
        <v>6</v>
      </c>
      <c r="L1620" s="1">
        <v>2023</v>
      </c>
      <c r="M1620" s="1">
        <v>24</v>
      </c>
      <c r="N1620" s="10">
        <v>2</v>
      </c>
    </row>
    <row r="1621" spans="1:14" x14ac:dyDescent="0.25">
      <c r="A1621" s="7">
        <v>45085</v>
      </c>
      <c r="B1621" s="1" t="s">
        <v>46</v>
      </c>
      <c r="C1621" s="1" t="s">
        <v>8</v>
      </c>
      <c r="D1621" s="1" t="s">
        <v>17</v>
      </c>
      <c r="E1621" s="1" t="s">
        <v>87</v>
      </c>
      <c r="F1621" s="1" t="s">
        <v>80</v>
      </c>
      <c r="G1621" s="8">
        <v>712140</v>
      </c>
      <c r="H1621" s="8">
        <v>142428</v>
      </c>
      <c r="I1621" s="9">
        <v>0.2</v>
      </c>
      <c r="J1621" s="1" t="s">
        <v>125</v>
      </c>
      <c r="K1621" s="1">
        <v>6</v>
      </c>
      <c r="L1621" s="1">
        <v>2023</v>
      </c>
      <c r="M1621" s="1">
        <v>24</v>
      </c>
      <c r="N1621" s="10">
        <v>2</v>
      </c>
    </row>
    <row r="1622" spans="1:14" x14ac:dyDescent="0.25">
      <c r="A1622" s="7">
        <v>45086</v>
      </c>
      <c r="B1622" s="1" t="s">
        <v>15</v>
      </c>
      <c r="C1622" s="1" t="s">
        <v>14</v>
      </c>
      <c r="D1622" s="1" t="s">
        <v>7</v>
      </c>
      <c r="E1622" s="1" t="s">
        <v>87</v>
      </c>
      <c r="F1622" s="1" t="s">
        <v>74</v>
      </c>
      <c r="G1622" s="8">
        <v>290038</v>
      </c>
      <c r="H1622" s="8">
        <v>150819.76</v>
      </c>
      <c r="I1622" s="9">
        <v>0.52</v>
      </c>
      <c r="J1622" s="1" t="s">
        <v>125</v>
      </c>
      <c r="K1622" s="1">
        <v>6</v>
      </c>
      <c r="L1622" s="1">
        <v>2023</v>
      </c>
      <c r="M1622" s="1">
        <v>24</v>
      </c>
      <c r="N1622" s="10">
        <v>2</v>
      </c>
    </row>
    <row r="1623" spans="1:14" x14ac:dyDescent="0.25">
      <c r="A1623" s="7">
        <v>45087</v>
      </c>
      <c r="B1623" s="1" t="s">
        <v>34</v>
      </c>
      <c r="C1623" s="1" t="s">
        <v>14</v>
      </c>
      <c r="D1623" s="1" t="s">
        <v>17</v>
      </c>
      <c r="E1623" s="1" t="s">
        <v>87</v>
      </c>
      <c r="F1623" s="1" t="s">
        <v>65</v>
      </c>
      <c r="G1623" s="8">
        <v>323635</v>
      </c>
      <c r="H1623" s="8">
        <v>97090.5</v>
      </c>
      <c r="I1623" s="9">
        <v>0.3</v>
      </c>
      <c r="J1623" s="1" t="s">
        <v>125</v>
      </c>
      <c r="K1623" s="1">
        <v>6</v>
      </c>
      <c r="L1623" s="1">
        <v>2023</v>
      </c>
      <c r="M1623" s="1">
        <v>24</v>
      </c>
      <c r="N1623" s="10">
        <v>2</v>
      </c>
    </row>
    <row r="1624" spans="1:14" x14ac:dyDescent="0.25">
      <c r="A1624" s="7">
        <v>45088</v>
      </c>
      <c r="B1624" s="1" t="s">
        <v>39</v>
      </c>
      <c r="C1624" s="1" t="s">
        <v>8</v>
      </c>
      <c r="D1624" s="1" t="s">
        <v>7</v>
      </c>
      <c r="E1624" s="1" t="s">
        <v>88</v>
      </c>
      <c r="F1624" s="1" t="s">
        <v>81</v>
      </c>
      <c r="G1624" s="8">
        <v>1751151</v>
      </c>
      <c r="H1624" s="8">
        <v>823040.97</v>
      </c>
      <c r="I1624" s="9">
        <v>0.47</v>
      </c>
      <c r="J1624" s="1" t="s">
        <v>125</v>
      </c>
      <c r="K1624" s="1">
        <v>6</v>
      </c>
      <c r="L1624" s="1">
        <v>2023</v>
      </c>
      <c r="M1624" s="1">
        <v>24</v>
      </c>
      <c r="N1624" s="10">
        <v>2</v>
      </c>
    </row>
    <row r="1625" spans="1:14" x14ac:dyDescent="0.25">
      <c r="A1625" s="7">
        <v>45089</v>
      </c>
      <c r="B1625" s="1" t="s">
        <v>54</v>
      </c>
      <c r="C1625" s="1" t="s">
        <v>18</v>
      </c>
      <c r="D1625" s="1" t="s">
        <v>7</v>
      </c>
      <c r="E1625" s="1" t="s">
        <v>87</v>
      </c>
      <c r="F1625" s="1" t="s">
        <v>68</v>
      </c>
      <c r="G1625" s="8">
        <v>96032</v>
      </c>
      <c r="H1625" s="8">
        <v>34571.519999999997</v>
      </c>
      <c r="I1625" s="9">
        <v>0.36</v>
      </c>
      <c r="J1625" s="1" t="s">
        <v>125</v>
      </c>
      <c r="K1625" s="1">
        <v>6</v>
      </c>
      <c r="L1625" s="1">
        <v>2023</v>
      </c>
      <c r="M1625" s="1">
        <v>25</v>
      </c>
      <c r="N1625" s="10">
        <v>2</v>
      </c>
    </row>
    <row r="1626" spans="1:14" x14ac:dyDescent="0.25">
      <c r="A1626" s="7">
        <v>45090</v>
      </c>
      <c r="B1626" s="1" t="s">
        <v>21</v>
      </c>
      <c r="C1626" s="1" t="s">
        <v>14</v>
      </c>
      <c r="D1626" s="1" t="s">
        <v>7</v>
      </c>
      <c r="E1626" s="1" t="s">
        <v>87</v>
      </c>
      <c r="F1626" s="1" t="s">
        <v>73</v>
      </c>
      <c r="G1626" s="8">
        <v>413598</v>
      </c>
      <c r="H1626" s="8">
        <v>157167.24</v>
      </c>
      <c r="I1626" s="9">
        <v>0.38</v>
      </c>
      <c r="J1626" s="1" t="s">
        <v>125</v>
      </c>
      <c r="K1626" s="1">
        <v>6</v>
      </c>
      <c r="L1626" s="1">
        <v>2023</v>
      </c>
      <c r="M1626" s="1">
        <v>25</v>
      </c>
      <c r="N1626" s="10">
        <v>2</v>
      </c>
    </row>
    <row r="1627" spans="1:14" x14ac:dyDescent="0.25">
      <c r="A1627" s="7">
        <v>45091</v>
      </c>
      <c r="B1627" s="1" t="s">
        <v>25</v>
      </c>
      <c r="C1627" s="1" t="s">
        <v>8</v>
      </c>
      <c r="D1627" s="1" t="s">
        <v>11</v>
      </c>
      <c r="E1627" s="1" t="s">
        <v>87</v>
      </c>
      <c r="F1627" s="1" t="s">
        <v>74</v>
      </c>
      <c r="G1627" s="8">
        <v>1744332</v>
      </c>
      <c r="H1627" s="8">
        <v>348866.4</v>
      </c>
      <c r="I1627" s="9">
        <v>0.2</v>
      </c>
      <c r="J1627" s="1" t="s">
        <v>125</v>
      </c>
      <c r="K1627" s="1">
        <v>6</v>
      </c>
      <c r="L1627" s="1">
        <v>2023</v>
      </c>
      <c r="M1627" s="1">
        <v>25</v>
      </c>
      <c r="N1627" s="10">
        <v>2</v>
      </c>
    </row>
    <row r="1628" spans="1:14" x14ac:dyDescent="0.25">
      <c r="A1628" s="7">
        <v>45092</v>
      </c>
      <c r="B1628" s="1" t="s">
        <v>24</v>
      </c>
      <c r="C1628" s="1" t="s">
        <v>14</v>
      </c>
      <c r="D1628" s="1" t="s">
        <v>7</v>
      </c>
      <c r="E1628" s="1" t="s">
        <v>9</v>
      </c>
      <c r="F1628" s="1" t="s">
        <v>81</v>
      </c>
      <c r="G1628" s="8">
        <v>493198</v>
      </c>
      <c r="H1628" s="8">
        <v>266326.92000000004</v>
      </c>
      <c r="I1628" s="9">
        <v>0.54</v>
      </c>
      <c r="J1628" s="1" t="s">
        <v>125</v>
      </c>
      <c r="K1628" s="1">
        <v>6</v>
      </c>
      <c r="L1628" s="1">
        <v>2023</v>
      </c>
      <c r="M1628" s="1">
        <v>25</v>
      </c>
      <c r="N1628" s="10">
        <v>2</v>
      </c>
    </row>
    <row r="1629" spans="1:14" x14ac:dyDescent="0.25">
      <c r="A1629" s="7">
        <v>45093</v>
      </c>
      <c r="B1629" s="1" t="s">
        <v>55</v>
      </c>
      <c r="C1629" s="1" t="s">
        <v>14</v>
      </c>
      <c r="D1629" s="1" t="s">
        <v>17</v>
      </c>
      <c r="E1629" s="1" t="s">
        <v>87</v>
      </c>
      <c r="F1629" s="1" t="s">
        <v>69</v>
      </c>
      <c r="G1629" s="8">
        <v>468073</v>
      </c>
      <c r="H1629" s="8">
        <v>112337.51999999999</v>
      </c>
      <c r="I1629" s="9">
        <v>0.24</v>
      </c>
      <c r="J1629" s="1" t="s">
        <v>125</v>
      </c>
      <c r="K1629" s="1">
        <v>6</v>
      </c>
      <c r="L1629" s="1">
        <v>2023</v>
      </c>
      <c r="M1629" s="1">
        <v>25</v>
      </c>
      <c r="N1629" s="10">
        <v>2</v>
      </c>
    </row>
    <row r="1630" spans="1:14" x14ac:dyDescent="0.25">
      <c r="A1630" s="7">
        <v>45094</v>
      </c>
      <c r="B1630" s="1" t="s">
        <v>54</v>
      </c>
      <c r="C1630" s="1" t="s">
        <v>18</v>
      </c>
      <c r="D1630" s="1" t="s">
        <v>17</v>
      </c>
      <c r="E1630" s="1" t="s">
        <v>87</v>
      </c>
      <c r="F1630" s="1" t="s">
        <v>68</v>
      </c>
      <c r="G1630" s="8">
        <v>222369</v>
      </c>
      <c r="H1630" s="8">
        <v>46697.49</v>
      </c>
      <c r="I1630" s="9">
        <v>0.21</v>
      </c>
      <c r="J1630" s="1" t="s">
        <v>125</v>
      </c>
      <c r="K1630" s="1">
        <v>6</v>
      </c>
      <c r="L1630" s="1">
        <v>2023</v>
      </c>
      <c r="M1630" s="1">
        <v>25</v>
      </c>
      <c r="N1630" s="10">
        <v>2</v>
      </c>
    </row>
    <row r="1631" spans="1:14" x14ac:dyDescent="0.25">
      <c r="A1631" s="7">
        <v>45095</v>
      </c>
      <c r="B1631" s="1" t="s">
        <v>21</v>
      </c>
      <c r="C1631" s="1" t="s">
        <v>14</v>
      </c>
      <c r="D1631" s="1" t="s">
        <v>7</v>
      </c>
      <c r="E1631" s="1" t="s">
        <v>9</v>
      </c>
      <c r="F1631" s="1" t="s">
        <v>73</v>
      </c>
      <c r="G1631" s="8">
        <v>312105</v>
      </c>
      <c r="H1631" s="8">
        <v>199747.20000000001</v>
      </c>
      <c r="I1631" s="9">
        <v>0.64</v>
      </c>
      <c r="J1631" s="1" t="s">
        <v>125</v>
      </c>
      <c r="K1631" s="1">
        <v>6</v>
      </c>
      <c r="L1631" s="1">
        <v>2023</v>
      </c>
      <c r="M1631" s="1">
        <v>25</v>
      </c>
      <c r="N1631" s="10">
        <v>2</v>
      </c>
    </row>
    <row r="1632" spans="1:14" x14ac:dyDescent="0.25">
      <c r="A1632" s="7">
        <v>45096</v>
      </c>
      <c r="B1632" s="1" t="s">
        <v>39</v>
      </c>
      <c r="C1632" s="1" t="s">
        <v>8</v>
      </c>
      <c r="D1632" s="1" t="s">
        <v>17</v>
      </c>
      <c r="E1632" s="1" t="s">
        <v>87</v>
      </c>
      <c r="F1632" s="1" t="s">
        <v>81</v>
      </c>
      <c r="G1632" s="8">
        <v>1523603</v>
      </c>
      <c r="H1632" s="8">
        <v>563733.11</v>
      </c>
      <c r="I1632" s="9">
        <v>0.37</v>
      </c>
      <c r="J1632" s="1" t="s">
        <v>125</v>
      </c>
      <c r="K1632" s="1">
        <v>6</v>
      </c>
      <c r="L1632" s="1">
        <v>2023</v>
      </c>
      <c r="M1632" s="1">
        <v>26</v>
      </c>
      <c r="N1632" s="10">
        <v>2</v>
      </c>
    </row>
    <row r="1633" spans="1:14" x14ac:dyDescent="0.25">
      <c r="A1633" s="7">
        <v>45097</v>
      </c>
      <c r="B1633" s="1" t="s">
        <v>51</v>
      </c>
      <c r="C1633" s="1" t="s">
        <v>8</v>
      </c>
      <c r="D1633" s="1" t="s">
        <v>7</v>
      </c>
      <c r="E1633" s="1" t="s">
        <v>87</v>
      </c>
      <c r="F1633" s="1" t="s">
        <v>65</v>
      </c>
      <c r="G1633" s="8">
        <v>1773950</v>
      </c>
      <c r="H1633" s="8">
        <v>762798.5</v>
      </c>
      <c r="I1633" s="9">
        <v>0.43</v>
      </c>
      <c r="J1633" s="1" t="s">
        <v>125</v>
      </c>
      <c r="K1633" s="1">
        <v>6</v>
      </c>
      <c r="L1633" s="1">
        <v>2023</v>
      </c>
      <c r="M1633" s="1">
        <v>26</v>
      </c>
      <c r="N1633" s="10">
        <v>2</v>
      </c>
    </row>
    <row r="1634" spans="1:14" x14ac:dyDescent="0.25">
      <c r="A1634" s="7">
        <v>45098</v>
      </c>
      <c r="B1634" s="1" t="s">
        <v>60</v>
      </c>
      <c r="C1634" s="1" t="s">
        <v>14</v>
      </c>
      <c r="D1634" s="1" t="s">
        <v>7</v>
      </c>
      <c r="E1634" s="1" t="s">
        <v>9</v>
      </c>
      <c r="F1634" s="1" t="s">
        <v>76</v>
      </c>
      <c r="G1634" s="8">
        <v>483753</v>
      </c>
      <c r="H1634" s="8">
        <v>237038.97</v>
      </c>
      <c r="I1634" s="9">
        <v>0.49</v>
      </c>
      <c r="J1634" s="1" t="s">
        <v>125</v>
      </c>
      <c r="K1634" s="1">
        <v>6</v>
      </c>
      <c r="L1634" s="1">
        <v>2023</v>
      </c>
      <c r="M1634" s="1">
        <v>26</v>
      </c>
      <c r="N1634" s="10">
        <v>2</v>
      </c>
    </row>
    <row r="1635" spans="1:14" x14ac:dyDescent="0.25">
      <c r="A1635" s="7">
        <v>45099</v>
      </c>
      <c r="B1635" s="1" t="s">
        <v>37</v>
      </c>
      <c r="C1635" s="1" t="s">
        <v>18</v>
      </c>
      <c r="D1635" s="1" t="s">
        <v>7</v>
      </c>
      <c r="E1635" s="1" t="s">
        <v>87</v>
      </c>
      <c r="F1635" s="1" t="s">
        <v>79</v>
      </c>
      <c r="G1635" s="8">
        <v>210275</v>
      </c>
      <c r="H1635" s="8">
        <v>109343</v>
      </c>
      <c r="I1635" s="9">
        <v>0.52</v>
      </c>
      <c r="J1635" s="1" t="s">
        <v>125</v>
      </c>
      <c r="K1635" s="1">
        <v>6</v>
      </c>
      <c r="L1635" s="1">
        <v>2023</v>
      </c>
      <c r="M1635" s="1">
        <v>26</v>
      </c>
      <c r="N1635" s="10">
        <v>2</v>
      </c>
    </row>
    <row r="1636" spans="1:14" x14ac:dyDescent="0.25">
      <c r="A1636" s="7">
        <v>45100</v>
      </c>
      <c r="B1636" s="1" t="s">
        <v>29</v>
      </c>
      <c r="C1636" s="1" t="s">
        <v>8</v>
      </c>
      <c r="D1636" s="1" t="s">
        <v>7</v>
      </c>
      <c r="E1636" s="1" t="s">
        <v>9</v>
      </c>
      <c r="F1636" s="1" t="s">
        <v>67</v>
      </c>
      <c r="G1636" s="8">
        <v>906276</v>
      </c>
      <c r="H1636" s="8">
        <v>589079.4</v>
      </c>
      <c r="I1636" s="9">
        <v>0.65</v>
      </c>
      <c r="J1636" s="1" t="s">
        <v>125</v>
      </c>
      <c r="K1636" s="1">
        <v>6</v>
      </c>
      <c r="L1636" s="1">
        <v>2023</v>
      </c>
      <c r="M1636" s="1">
        <v>26</v>
      </c>
      <c r="N1636" s="10">
        <v>2</v>
      </c>
    </row>
    <row r="1637" spans="1:14" x14ac:dyDescent="0.25">
      <c r="A1637" s="7">
        <v>45101</v>
      </c>
      <c r="B1637" s="1" t="s">
        <v>6</v>
      </c>
      <c r="C1637" s="1" t="s">
        <v>8</v>
      </c>
      <c r="D1637" s="1" t="s">
        <v>7</v>
      </c>
      <c r="E1637" s="1" t="s">
        <v>87</v>
      </c>
      <c r="F1637" s="1" t="s">
        <v>77</v>
      </c>
      <c r="G1637" s="8">
        <v>972017</v>
      </c>
      <c r="H1637" s="8">
        <v>437407.65</v>
      </c>
      <c r="I1637" s="9">
        <v>0.45</v>
      </c>
      <c r="J1637" s="1" t="s">
        <v>125</v>
      </c>
      <c r="K1637" s="1">
        <v>6</v>
      </c>
      <c r="L1637" s="1">
        <v>2023</v>
      </c>
      <c r="M1637" s="1">
        <v>26</v>
      </c>
      <c r="N1637" s="10">
        <v>2</v>
      </c>
    </row>
    <row r="1638" spans="1:14" x14ac:dyDescent="0.25">
      <c r="A1638" s="7">
        <v>45102</v>
      </c>
      <c r="B1638" s="1" t="s">
        <v>13</v>
      </c>
      <c r="C1638" s="1" t="s">
        <v>14</v>
      </c>
      <c r="D1638" s="1" t="s">
        <v>17</v>
      </c>
      <c r="E1638" s="1" t="s">
        <v>87</v>
      </c>
      <c r="F1638" s="1" t="s">
        <v>73</v>
      </c>
      <c r="G1638" s="8">
        <v>452491</v>
      </c>
      <c r="H1638" s="8">
        <v>149322.03</v>
      </c>
      <c r="I1638" s="9">
        <v>0.33</v>
      </c>
      <c r="J1638" s="1" t="s">
        <v>125</v>
      </c>
      <c r="K1638" s="1">
        <v>6</v>
      </c>
      <c r="L1638" s="1">
        <v>2023</v>
      </c>
      <c r="M1638" s="1">
        <v>26</v>
      </c>
      <c r="N1638" s="10">
        <v>2</v>
      </c>
    </row>
    <row r="1639" spans="1:14" x14ac:dyDescent="0.25">
      <c r="A1639" s="7">
        <v>45103</v>
      </c>
      <c r="B1639" s="1" t="s">
        <v>31</v>
      </c>
      <c r="C1639" s="1" t="s">
        <v>18</v>
      </c>
      <c r="D1639" s="1" t="s">
        <v>7</v>
      </c>
      <c r="E1639" s="1" t="s">
        <v>9</v>
      </c>
      <c r="F1639" s="1" t="s">
        <v>72</v>
      </c>
      <c r="G1639" s="8">
        <v>233103</v>
      </c>
      <c r="H1639" s="8">
        <v>97903.26</v>
      </c>
      <c r="I1639" s="9">
        <v>0.42</v>
      </c>
      <c r="J1639" s="1" t="s">
        <v>125</v>
      </c>
      <c r="K1639" s="1">
        <v>6</v>
      </c>
      <c r="L1639" s="1">
        <v>2023</v>
      </c>
      <c r="M1639" s="1">
        <v>27</v>
      </c>
      <c r="N1639" s="10">
        <v>2</v>
      </c>
    </row>
    <row r="1640" spans="1:14" x14ac:dyDescent="0.25">
      <c r="A1640" s="7">
        <v>45104</v>
      </c>
      <c r="B1640" s="1" t="s">
        <v>23</v>
      </c>
      <c r="C1640" s="1" t="s">
        <v>8</v>
      </c>
      <c r="D1640" s="1" t="s">
        <v>11</v>
      </c>
      <c r="E1640" s="1" t="s">
        <v>87</v>
      </c>
      <c r="F1640" s="1" t="s">
        <v>75</v>
      </c>
      <c r="G1640" s="8">
        <v>1386887</v>
      </c>
      <c r="H1640" s="8">
        <v>221901.92</v>
      </c>
      <c r="I1640" s="9">
        <v>0.16</v>
      </c>
      <c r="J1640" s="1" t="s">
        <v>125</v>
      </c>
      <c r="K1640" s="1">
        <v>6</v>
      </c>
      <c r="L1640" s="1">
        <v>2023</v>
      </c>
      <c r="M1640" s="1">
        <v>27</v>
      </c>
      <c r="N1640" s="10">
        <v>2</v>
      </c>
    </row>
    <row r="1641" spans="1:14" x14ac:dyDescent="0.25">
      <c r="A1641" s="7">
        <v>45105</v>
      </c>
      <c r="B1641" s="1" t="s">
        <v>36</v>
      </c>
      <c r="C1641" s="1" t="s">
        <v>14</v>
      </c>
      <c r="D1641" s="1" t="s">
        <v>17</v>
      </c>
      <c r="E1641" s="1" t="s">
        <v>87</v>
      </c>
      <c r="F1641" s="1" t="s">
        <v>78</v>
      </c>
      <c r="G1641" s="8">
        <v>301532</v>
      </c>
      <c r="H1641" s="8">
        <v>78398.320000000007</v>
      </c>
      <c r="I1641" s="9">
        <v>0.26</v>
      </c>
      <c r="J1641" s="1" t="s">
        <v>125</v>
      </c>
      <c r="K1641" s="1">
        <v>6</v>
      </c>
      <c r="L1641" s="1">
        <v>2023</v>
      </c>
      <c r="M1641" s="1">
        <v>27</v>
      </c>
      <c r="N1641" s="10">
        <v>2</v>
      </c>
    </row>
    <row r="1642" spans="1:14" x14ac:dyDescent="0.25">
      <c r="A1642" s="7">
        <v>45106</v>
      </c>
      <c r="B1642" s="1" t="s">
        <v>34</v>
      </c>
      <c r="C1642" s="1" t="s">
        <v>14</v>
      </c>
      <c r="D1642" s="1" t="s">
        <v>7</v>
      </c>
      <c r="E1642" s="1" t="s">
        <v>87</v>
      </c>
      <c r="F1642" s="1" t="s">
        <v>65</v>
      </c>
      <c r="G1642" s="8">
        <v>295639</v>
      </c>
      <c r="H1642" s="8">
        <v>144863.10999999999</v>
      </c>
      <c r="I1642" s="9">
        <v>0.49</v>
      </c>
      <c r="J1642" s="1" t="s">
        <v>125</v>
      </c>
      <c r="K1642" s="1">
        <v>6</v>
      </c>
      <c r="L1642" s="1">
        <v>2023</v>
      </c>
      <c r="M1642" s="1">
        <v>27</v>
      </c>
      <c r="N1642" s="10">
        <v>2</v>
      </c>
    </row>
    <row r="1643" spans="1:14" x14ac:dyDescent="0.25">
      <c r="A1643" s="7">
        <v>45107</v>
      </c>
      <c r="B1643" s="1" t="s">
        <v>51</v>
      </c>
      <c r="C1643" s="1" t="s">
        <v>8</v>
      </c>
      <c r="D1643" s="1" t="s">
        <v>7</v>
      </c>
      <c r="E1643" s="1" t="s">
        <v>9</v>
      </c>
      <c r="F1643" s="1" t="s">
        <v>65</v>
      </c>
      <c r="G1643" s="8">
        <v>648183</v>
      </c>
      <c r="H1643" s="8">
        <v>278718.69</v>
      </c>
      <c r="I1643" s="9">
        <v>0.43</v>
      </c>
      <c r="J1643" s="1" t="s">
        <v>125</v>
      </c>
      <c r="K1643" s="1">
        <v>6</v>
      </c>
      <c r="L1643" s="1">
        <v>2023</v>
      </c>
      <c r="M1643" s="1">
        <v>27</v>
      </c>
      <c r="N1643" s="10">
        <v>2</v>
      </c>
    </row>
    <row r="1644" spans="1:14" x14ac:dyDescent="0.25">
      <c r="A1644" s="7">
        <v>45108</v>
      </c>
      <c r="B1644" s="1" t="s">
        <v>41</v>
      </c>
      <c r="C1644" s="1" t="s">
        <v>14</v>
      </c>
      <c r="D1644" s="1" t="s">
        <v>7</v>
      </c>
      <c r="E1644" s="1" t="s">
        <v>87</v>
      </c>
      <c r="F1644" s="1" t="s">
        <v>83</v>
      </c>
      <c r="G1644" s="8">
        <v>484537</v>
      </c>
      <c r="H1644" s="8">
        <v>285876.82999999996</v>
      </c>
      <c r="I1644" s="9">
        <v>0.59</v>
      </c>
      <c r="J1644" s="1" t="s">
        <v>126</v>
      </c>
      <c r="K1644" s="1">
        <v>7</v>
      </c>
      <c r="L1644" s="1">
        <v>2023</v>
      </c>
      <c r="M1644" s="1">
        <v>27</v>
      </c>
      <c r="N1644" s="10">
        <v>3</v>
      </c>
    </row>
    <row r="1645" spans="1:14" x14ac:dyDescent="0.25">
      <c r="A1645" s="7">
        <v>45109</v>
      </c>
      <c r="B1645" s="1" t="s">
        <v>38</v>
      </c>
      <c r="C1645" s="1" t="s">
        <v>18</v>
      </c>
      <c r="D1645" s="1" t="s">
        <v>7</v>
      </c>
      <c r="E1645" s="1" t="s">
        <v>87</v>
      </c>
      <c r="F1645" s="1" t="s">
        <v>80</v>
      </c>
      <c r="G1645" s="8">
        <v>125221</v>
      </c>
      <c r="H1645" s="8">
        <v>63862.71</v>
      </c>
      <c r="I1645" s="9">
        <v>0.51</v>
      </c>
      <c r="J1645" s="1" t="s">
        <v>126</v>
      </c>
      <c r="K1645" s="1">
        <v>7</v>
      </c>
      <c r="L1645" s="1">
        <v>2023</v>
      </c>
      <c r="M1645" s="1">
        <v>27</v>
      </c>
      <c r="N1645" s="10">
        <v>3</v>
      </c>
    </row>
    <row r="1646" spans="1:14" x14ac:dyDescent="0.25">
      <c r="A1646" s="7">
        <v>45110</v>
      </c>
      <c r="B1646" s="1" t="s">
        <v>20</v>
      </c>
      <c r="C1646" s="1" t="s">
        <v>8</v>
      </c>
      <c r="D1646" s="1" t="s">
        <v>7</v>
      </c>
      <c r="E1646" s="1" t="s">
        <v>9</v>
      </c>
      <c r="F1646" s="1" t="s">
        <v>72</v>
      </c>
      <c r="G1646" s="8">
        <v>504711</v>
      </c>
      <c r="H1646" s="8">
        <v>252355.5</v>
      </c>
      <c r="I1646" s="9">
        <v>0.5</v>
      </c>
      <c r="J1646" s="1" t="s">
        <v>126</v>
      </c>
      <c r="K1646" s="1">
        <v>7</v>
      </c>
      <c r="L1646" s="1">
        <v>2023</v>
      </c>
      <c r="M1646" s="1">
        <v>28</v>
      </c>
      <c r="N1646" s="10">
        <v>3</v>
      </c>
    </row>
    <row r="1647" spans="1:14" x14ac:dyDescent="0.25">
      <c r="A1647" s="7">
        <v>45111</v>
      </c>
      <c r="B1647" s="1" t="s">
        <v>47</v>
      </c>
      <c r="C1647" s="1" t="s">
        <v>14</v>
      </c>
      <c r="D1647" s="1" t="s">
        <v>7</v>
      </c>
      <c r="E1647" s="1" t="s">
        <v>87</v>
      </c>
      <c r="F1647" s="1" t="s">
        <v>81</v>
      </c>
      <c r="G1647" s="8">
        <v>415709</v>
      </c>
      <c r="H1647" s="8">
        <v>257739.58</v>
      </c>
      <c r="I1647" s="9">
        <v>0.62</v>
      </c>
      <c r="J1647" s="1" t="s">
        <v>126</v>
      </c>
      <c r="K1647" s="1">
        <v>7</v>
      </c>
      <c r="L1647" s="1">
        <v>2023</v>
      </c>
      <c r="M1647" s="1">
        <v>28</v>
      </c>
      <c r="N1647" s="10">
        <v>3</v>
      </c>
    </row>
    <row r="1648" spans="1:14" x14ac:dyDescent="0.25">
      <c r="A1648" s="7">
        <v>45112</v>
      </c>
      <c r="B1648" s="1" t="s">
        <v>51</v>
      </c>
      <c r="C1648" s="1" t="s">
        <v>8</v>
      </c>
      <c r="D1648" s="1" t="s">
        <v>17</v>
      </c>
      <c r="E1648" s="1" t="s">
        <v>9</v>
      </c>
      <c r="F1648" s="1" t="s">
        <v>65</v>
      </c>
      <c r="G1648" s="8">
        <v>671664</v>
      </c>
      <c r="H1648" s="8">
        <v>181349.28</v>
      </c>
      <c r="I1648" s="9">
        <v>0.27</v>
      </c>
      <c r="J1648" s="1" t="s">
        <v>126</v>
      </c>
      <c r="K1648" s="1">
        <v>7</v>
      </c>
      <c r="L1648" s="1">
        <v>2023</v>
      </c>
      <c r="M1648" s="1">
        <v>28</v>
      </c>
      <c r="N1648" s="10">
        <v>3</v>
      </c>
    </row>
    <row r="1649" spans="1:14" x14ac:dyDescent="0.25">
      <c r="A1649" s="7">
        <v>45113</v>
      </c>
      <c r="B1649" s="1" t="s">
        <v>32</v>
      </c>
      <c r="C1649" s="1" t="s">
        <v>8</v>
      </c>
      <c r="D1649" s="1" t="s">
        <v>17</v>
      </c>
      <c r="E1649" s="1" t="s">
        <v>87</v>
      </c>
      <c r="F1649" s="1" t="s">
        <v>71</v>
      </c>
      <c r="G1649" s="8">
        <v>788112</v>
      </c>
      <c r="H1649" s="8">
        <v>212790.24000000002</v>
      </c>
      <c r="I1649" s="9">
        <v>0.27</v>
      </c>
      <c r="J1649" s="1" t="s">
        <v>126</v>
      </c>
      <c r="K1649" s="1">
        <v>7</v>
      </c>
      <c r="L1649" s="1">
        <v>2023</v>
      </c>
      <c r="M1649" s="1">
        <v>28</v>
      </c>
      <c r="N1649" s="10">
        <v>3</v>
      </c>
    </row>
    <row r="1650" spans="1:14" x14ac:dyDescent="0.25">
      <c r="A1650" s="7">
        <v>45114</v>
      </c>
      <c r="B1650" s="1" t="s">
        <v>24</v>
      </c>
      <c r="C1650" s="1" t="s">
        <v>14</v>
      </c>
      <c r="D1650" s="1" t="s">
        <v>17</v>
      </c>
      <c r="E1650" s="1" t="s">
        <v>87</v>
      </c>
      <c r="F1650" s="1" t="s">
        <v>81</v>
      </c>
      <c r="G1650" s="8">
        <v>428205</v>
      </c>
      <c r="H1650" s="8">
        <v>128461.5</v>
      </c>
      <c r="I1650" s="9">
        <v>0.3</v>
      </c>
      <c r="J1650" s="1" t="s">
        <v>126</v>
      </c>
      <c r="K1650" s="1">
        <v>7</v>
      </c>
      <c r="L1650" s="1">
        <v>2023</v>
      </c>
      <c r="M1650" s="1">
        <v>28</v>
      </c>
      <c r="N1650" s="10">
        <v>3</v>
      </c>
    </row>
    <row r="1651" spans="1:14" x14ac:dyDescent="0.25">
      <c r="A1651" s="7">
        <v>45115</v>
      </c>
      <c r="B1651" s="1" t="s">
        <v>37</v>
      </c>
      <c r="C1651" s="1" t="s">
        <v>18</v>
      </c>
      <c r="D1651" s="1" t="s">
        <v>11</v>
      </c>
      <c r="E1651" s="1" t="s">
        <v>87</v>
      </c>
      <c r="F1651" s="1" t="s">
        <v>79</v>
      </c>
      <c r="G1651" s="8">
        <v>224647</v>
      </c>
      <c r="H1651" s="8">
        <v>51668.810000000005</v>
      </c>
      <c r="I1651" s="9">
        <v>0.23</v>
      </c>
      <c r="J1651" s="1" t="s">
        <v>126</v>
      </c>
      <c r="K1651" s="1">
        <v>7</v>
      </c>
      <c r="L1651" s="1">
        <v>2023</v>
      </c>
      <c r="M1651" s="1">
        <v>28</v>
      </c>
      <c r="N1651" s="10">
        <v>3</v>
      </c>
    </row>
    <row r="1652" spans="1:14" x14ac:dyDescent="0.25">
      <c r="A1652" s="7">
        <v>45116</v>
      </c>
      <c r="B1652" s="1" t="s">
        <v>62</v>
      </c>
      <c r="C1652" s="1" t="s">
        <v>8</v>
      </c>
      <c r="D1652" s="1" t="s">
        <v>11</v>
      </c>
      <c r="E1652" s="1" t="s">
        <v>87</v>
      </c>
      <c r="F1652" s="1" t="s">
        <v>78</v>
      </c>
      <c r="G1652" s="8">
        <v>1475033</v>
      </c>
      <c r="H1652" s="8">
        <v>516261.55</v>
      </c>
      <c r="I1652" s="9">
        <v>0.35</v>
      </c>
      <c r="J1652" s="1" t="s">
        <v>126</v>
      </c>
      <c r="K1652" s="1">
        <v>7</v>
      </c>
      <c r="L1652" s="1">
        <v>2023</v>
      </c>
      <c r="M1652" s="1">
        <v>28</v>
      </c>
      <c r="N1652" s="10">
        <v>3</v>
      </c>
    </row>
    <row r="1653" spans="1:14" x14ac:dyDescent="0.25">
      <c r="A1653" s="7">
        <v>45117</v>
      </c>
      <c r="B1653" s="1" t="s">
        <v>22</v>
      </c>
      <c r="C1653" s="1" t="s">
        <v>8</v>
      </c>
      <c r="D1653" s="1" t="s">
        <v>7</v>
      </c>
      <c r="E1653" s="1" t="s">
        <v>87</v>
      </c>
      <c r="F1653" s="1" t="s">
        <v>74</v>
      </c>
      <c r="G1653" s="8">
        <v>569269</v>
      </c>
      <c r="H1653" s="8">
        <v>261863.74000000002</v>
      </c>
      <c r="I1653" s="9">
        <v>0.46</v>
      </c>
      <c r="J1653" s="1" t="s">
        <v>126</v>
      </c>
      <c r="K1653" s="1">
        <v>7</v>
      </c>
      <c r="L1653" s="1">
        <v>2023</v>
      </c>
      <c r="M1653" s="1">
        <v>29</v>
      </c>
      <c r="N1653" s="10">
        <v>3</v>
      </c>
    </row>
    <row r="1654" spans="1:14" x14ac:dyDescent="0.25">
      <c r="A1654" s="7">
        <v>45118</v>
      </c>
      <c r="B1654" s="1" t="s">
        <v>59</v>
      </c>
      <c r="C1654" s="1" t="s">
        <v>18</v>
      </c>
      <c r="D1654" s="1" t="s">
        <v>17</v>
      </c>
      <c r="E1654" s="1" t="s">
        <v>87</v>
      </c>
      <c r="F1654" s="1" t="s">
        <v>75</v>
      </c>
      <c r="G1654" s="8">
        <v>169701</v>
      </c>
      <c r="H1654" s="8">
        <v>52607.31</v>
      </c>
      <c r="I1654" s="9">
        <v>0.31</v>
      </c>
      <c r="J1654" s="1" t="s">
        <v>126</v>
      </c>
      <c r="K1654" s="1">
        <v>7</v>
      </c>
      <c r="L1654" s="1">
        <v>2023</v>
      </c>
      <c r="M1654" s="1">
        <v>29</v>
      </c>
      <c r="N1654" s="10">
        <v>3</v>
      </c>
    </row>
    <row r="1655" spans="1:14" x14ac:dyDescent="0.25">
      <c r="A1655" s="7">
        <v>45119</v>
      </c>
      <c r="B1655" s="1" t="s">
        <v>34</v>
      </c>
      <c r="C1655" s="1" t="s">
        <v>14</v>
      </c>
      <c r="D1655" s="1" t="s">
        <v>7</v>
      </c>
      <c r="E1655" s="1" t="s">
        <v>9</v>
      </c>
      <c r="F1655" s="1" t="s">
        <v>65</v>
      </c>
      <c r="G1655" s="8">
        <v>414956</v>
      </c>
      <c r="H1655" s="8">
        <v>178431.08</v>
      </c>
      <c r="I1655" s="9">
        <v>0.43</v>
      </c>
      <c r="J1655" s="1" t="s">
        <v>126</v>
      </c>
      <c r="K1655" s="1">
        <v>7</v>
      </c>
      <c r="L1655" s="1">
        <v>2023</v>
      </c>
      <c r="M1655" s="1">
        <v>29</v>
      </c>
      <c r="N1655" s="10">
        <v>3</v>
      </c>
    </row>
    <row r="1656" spans="1:14" x14ac:dyDescent="0.25">
      <c r="A1656" s="7">
        <v>45120</v>
      </c>
      <c r="B1656" s="1" t="s">
        <v>28</v>
      </c>
      <c r="C1656" s="1" t="s">
        <v>8</v>
      </c>
      <c r="D1656" s="1" t="s">
        <v>7</v>
      </c>
      <c r="E1656" s="1" t="s">
        <v>9</v>
      </c>
      <c r="F1656" s="1" t="s">
        <v>66</v>
      </c>
      <c r="G1656" s="8">
        <v>1247096</v>
      </c>
      <c r="H1656" s="8">
        <v>561193.20000000007</v>
      </c>
      <c r="I1656" s="9">
        <v>0.45</v>
      </c>
      <c r="J1656" s="1" t="s">
        <v>126</v>
      </c>
      <c r="K1656" s="1">
        <v>7</v>
      </c>
      <c r="L1656" s="1">
        <v>2023</v>
      </c>
      <c r="M1656" s="1">
        <v>29</v>
      </c>
      <c r="N1656" s="10">
        <v>3</v>
      </c>
    </row>
    <row r="1657" spans="1:14" x14ac:dyDescent="0.25">
      <c r="A1657" s="7">
        <v>45121</v>
      </c>
      <c r="B1657" s="1" t="s">
        <v>27</v>
      </c>
      <c r="C1657" s="1" t="s">
        <v>8</v>
      </c>
      <c r="D1657" s="1" t="s">
        <v>11</v>
      </c>
      <c r="E1657" s="1" t="s">
        <v>87</v>
      </c>
      <c r="F1657" s="1" t="s">
        <v>76</v>
      </c>
      <c r="G1657" s="8">
        <v>595456</v>
      </c>
      <c r="H1657" s="8">
        <v>142909.44</v>
      </c>
      <c r="I1657" s="9">
        <v>0.24</v>
      </c>
      <c r="J1657" s="1" t="s">
        <v>126</v>
      </c>
      <c r="K1657" s="1">
        <v>7</v>
      </c>
      <c r="L1657" s="1">
        <v>2023</v>
      </c>
      <c r="M1657" s="1">
        <v>29</v>
      </c>
      <c r="N1657" s="10">
        <v>3</v>
      </c>
    </row>
    <row r="1658" spans="1:14" x14ac:dyDescent="0.25">
      <c r="A1658" s="7">
        <v>45122</v>
      </c>
      <c r="B1658" s="1" t="s">
        <v>21</v>
      </c>
      <c r="C1658" s="1" t="s">
        <v>14</v>
      </c>
      <c r="D1658" s="1" t="s">
        <v>7</v>
      </c>
      <c r="E1658" s="1" t="s">
        <v>87</v>
      </c>
      <c r="F1658" s="1" t="s">
        <v>73</v>
      </c>
      <c r="G1658" s="8">
        <v>302682</v>
      </c>
      <c r="H1658" s="8">
        <v>108965.51999999999</v>
      </c>
      <c r="I1658" s="9">
        <v>0.36</v>
      </c>
      <c r="J1658" s="1" t="s">
        <v>126</v>
      </c>
      <c r="K1658" s="1">
        <v>7</v>
      </c>
      <c r="L1658" s="1">
        <v>2023</v>
      </c>
      <c r="M1658" s="1">
        <v>29</v>
      </c>
      <c r="N1658" s="10">
        <v>3</v>
      </c>
    </row>
    <row r="1659" spans="1:14" x14ac:dyDescent="0.25">
      <c r="A1659" s="7">
        <v>45123</v>
      </c>
      <c r="B1659" s="1" t="s">
        <v>61</v>
      </c>
      <c r="C1659" s="1" t="s">
        <v>8</v>
      </c>
      <c r="D1659" s="1" t="s">
        <v>17</v>
      </c>
      <c r="E1659" s="1" t="s">
        <v>9</v>
      </c>
      <c r="F1659" s="1" t="s">
        <v>77</v>
      </c>
      <c r="G1659" s="8">
        <v>704864</v>
      </c>
      <c r="H1659" s="8">
        <v>274896.96000000002</v>
      </c>
      <c r="I1659" s="9">
        <v>0.39</v>
      </c>
      <c r="J1659" s="1" t="s">
        <v>126</v>
      </c>
      <c r="K1659" s="1">
        <v>7</v>
      </c>
      <c r="L1659" s="1">
        <v>2023</v>
      </c>
      <c r="M1659" s="1">
        <v>29</v>
      </c>
      <c r="N1659" s="10">
        <v>3</v>
      </c>
    </row>
    <row r="1660" spans="1:14" x14ac:dyDescent="0.25">
      <c r="A1660" s="7">
        <v>45124</v>
      </c>
      <c r="B1660" s="1" t="s">
        <v>26</v>
      </c>
      <c r="C1660" s="1" t="s">
        <v>8</v>
      </c>
      <c r="D1660" s="1" t="s">
        <v>7</v>
      </c>
      <c r="E1660" s="1" t="s">
        <v>9</v>
      </c>
      <c r="F1660" s="1" t="s">
        <v>75</v>
      </c>
      <c r="G1660" s="8">
        <v>1016181</v>
      </c>
      <c r="H1660" s="8">
        <v>436957.83</v>
      </c>
      <c r="I1660" s="9">
        <v>0.43</v>
      </c>
      <c r="J1660" s="1" t="s">
        <v>126</v>
      </c>
      <c r="K1660" s="1">
        <v>7</v>
      </c>
      <c r="L1660" s="1">
        <v>2023</v>
      </c>
      <c r="M1660" s="1">
        <v>30</v>
      </c>
      <c r="N1660" s="10">
        <v>3</v>
      </c>
    </row>
    <row r="1661" spans="1:14" x14ac:dyDescent="0.25">
      <c r="A1661" s="7">
        <v>45125</v>
      </c>
      <c r="B1661" s="1" t="s">
        <v>41</v>
      </c>
      <c r="C1661" s="1" t="s">
        <v>14</v>
      </c>
      <c r="D1661" s="1" t="s">
        <v>17</v>
      </c>
      <c r="E1661" s="1" t="s">
        <v>9</v>
      </c>
      <c r="F1661" s="1" t="s">
        <v>83</v>
      </c>
      <c r="G1661" s="8">
        <v>253658</v>
      </c>
      <c r="H1661" s="8">
        <v>58341.340000000004</v>
      </c>
      <c r="I1661" s="9">
        <v>0.23</v>
      </c>
      <c r="J1661" s="1" t="s">
        <v>126</v>
      </c>
      <c r="K1661" s="1">
        <v>7</v>
      </c>
      <c r="L1661" s="1">
        <v>2023</v>
      </c>
      <c r="M1661" s="1">
        <v>30</v>
      </c>
      <c r="N1661" s="10">
        <v>3</v>
      </c>
    </row>
    <row r="1662" spans="1:14" x14ac:dyDescent="0.25">
      <c r="A1662" s="7">
        <v>45126</v>
      </c>
      <c r="B1662" s="1" t="s">
        <v>46</v>
      </c>
      <c r="C1662" s="1" t="s">
        <v>8</v>
      </c>
      <c r="D1662" s="1" t="s">
        <v>7</v>
      </c>
      <c r="E1662" s="1" t="s">
        <v>87</v>
      </c>
      <c r="F1662" s="1" t="s">
        <v>80</v>
      </c>
      <c r="G1662" s="8">
        <v>602994</v>
      </c>
      <c r="H1662" s="8">
        <v>217077.84</v>
      </c>
      <c r="I1662" s="9">
        <v>0.36</v>
      </c>
      <c r="J1662" s="1" t="s">
        <v>126</v>
      </c>
      <c r="K1662" s="1">
        <v>7</v>
      </c>
      <c r="L1662" s="1">
        <v>2023</v>
      </c>
      <c r="M1662" s="1">
        <v>30</v>
      </c>
      <c r="N1662" s="10">
        <v>3</v>
      </c>
    </row>
    <row r="1663" spans="1:14" x14ac:dyDescent="0.25">
      <c r="A1663" s="7">
        <v>45127</v>
      </c>
      <c r="B1663" s="1" t="s">
        <v>49</v>
      </c>
      <c r="C1663" s="1" t="s">
        <v>8</v>
      </c>
      <c r="D1663" s="1" t="s">
        <v>11</v>
      </c>
      <c r="E1663" s="1" t="s">
        <v>9</v>
      </c>
      <c r="F1663" s="1" t="s">
        <v>66</v>
      </c>
      <c r="G1663" s="8">
        <v>902598</v>
      </c>
      <c r="H1663" s="8">
        <v>225649.5</v>
      </c>
      <c r="I1663" s="9">
        <v>0.25</v>
      </c>
      <c r="J1663" s="1" t="s">
        <v>126</v>
      </c>
      <c r="K1663" s="1">
        <v>7</v>
      </c>
      <c r="L1663" s="1">
        <v>2023</v>
      </c>
      <c r="M1663" s="1">
        <v>30</v>
      </c>
      <c r="N1663" s="10">
        <v>3</v>
      </c>
    </row>
    <row r="1664" spans="1:14" x14ac:dyDescent="0.25">
      <c r="A1664" s="7">
        <v>45128</v>
      </c>
      <c r="B1664" s="1" t="s">
        <v>58</v>
      </c>
      <c r="C1664" s="1" t="s">
        <v>8</v>
      </c>
      <c r="D1664" s="1" t="s">
        <v>7</v>
      </c>
      <c r="E1664" s="1" t="s">
        <v>87</v>
      </c>
      <c r="F1664" s="1" t="s">
        <v>74</v>
      </c>
      <c r="G1664" s="8">
        <v>681873</v>
      </c>
      <c r="H1664" s="8">
        <v>347755.23</v>
      </c>
      <c r="I1664" s="9">
        <v>0.51</v>
      </c>
      <c r="J1664" s="1" t="s">
        <v>126</v>
      </c>
      <c r="K1664" s="1">
        <v>7</v>
      </c>
      <c r="L1664" s="1">
        <v>2023</v>
      </c>
      <c r="M1664" s="1">
        <v>30</v>
      </c>
      <c r="N1664" s="10">
        <v>3</v>
      </c>
    </row>
    <row r="1665" spans="1:14" x14ac:dyDescent="0.25">
      <c r="A1665" s="7">
        <v>45129</v>
      </c>
      <c r="B1665" s="1" t="s">
        <v>26</v>
      </c>
      <c r="C1665" s="1" t="s">
        <v>8</v>
      </c>
      <c r="D1665" s="1" t="s">
        <v>7</v>
      </c>
      <c r="E1665" s="1" t="s">
        <v>87</v>
      </c>
      <c r="F1665" s="1" t="s">
        <v>75</v>
      </c>
      <c r="G1665" s="8">
        <v>1073655</v>
      </c>
      <c r="H1665" s="8">
        <v>429462</v>
      </c>
      <c r="I1665" s="9">
        <v>0.4</v>
      </c>
      <c r="J1665" s="1" t="s">
        <v>126</v>
      </c>
      <c r="K1665" s="1">
        <v>7</v>
      </c>
      <c r="L1665" s="1">
        <v>2023</v>
      </c>
      <c r="M1665" s="1">
        <v>30</v>
      </c>
      <c r="N1665" s="10">
        <v>3</v>
      </c>
    </row>
    <row r="1666" spans="1:14" x14ac:dyDescent="0.25">
      <c r="A1666" s="7">
        <v>45130</v>
      </c>
      <c r="B1666" s="1" t="s">
        <v>37</v>
      </c>
      <c r="C1666" s="1" t="s">
        <v>18</v>
      </c>
      <c r="D1666" s="1" t="s">
        <v>7</v>
      </c>
      <c r="E1666" s="1" t="s">
        <v>87</v>
      </c>
      <c r="F1666" s="1" t="s">
        <v>79</v>
      </c>
      <c r="G1666" s="8">
        <v>209709</v>
      </c>
      <c r="H1666" s="8">
        <v>75495.239999999991</v>
      </c>
      <c r="I1666" s="9">
        <v>0.36</v>
      </c>
      <c r="J1666" s="1" t="s">
        <v>126</v>
      </c>
      <c r="K1666" s="1">
        <v>7</v>
      </c>
      <c r="L1666" s="1">
        <v>2023</v>
      </c>
      <c r="M1666" s="1">
        <v>30</v>
      </c>
      <c r="N1666" s="10">
        <v>3</v>
      </c>
    </row>
    <row r="1667" spans="1:14" x14ac:dyDescent="0.25">
      <c r="A1667" s="7">
        <v>45131</v>
      </c>
      <c r="B1667" s="1" t="s">
        <v>16</v>
      </c>
      <c r="C1667" s="1" t="s">
        <v>18</v>
      </c>
      <c r="D1667" s="1" t="s">
        <v>11</v>
      </c>
      <c r="E1667" s="1" t="s">
        <v>87</v>
      </c>
      <c r="F1667" s="1" t="s">
        <v>75</v>
      </c>
      <c r="G1667" s="8">
        <v>215211</v>
      </c>
      <c r="H1667" s="8">
        <v>51650.64</v>
      </c>
      <c r="I1667" s="9">
        <v>0.24</v>
      </c>
      <c r="J1667" s="1" t="s">
        <v>126</v>
      </c>
      <c r="K1667" s="1">
        <v>7</v>
      </c>
      <c r="L1667" s="1">
        <v>2023</v>
      </c>
      <c r="M1667" s="1">
        <v>31</v>
      </c>
      <c r="N1667" s="10">
        <v>3</v>
      </c>
    </row>
    <row r="1668" spans="1:14" x14ac:dyDescent="0.25">
      <c r="A1668" s="7">
        <v>45132</v>
      </c>
      <c r="B1668" s="1" t="s">
        <v>35</v>
      </c>
      <c r="C1668" s="1" t="s">
        <v>14</v>
      </c>
      <c r="D1668" s="1" t="s">
        <v>7</v>
      </c>
      <c r="E1668" s="1" t="s">
        <v>88</v>
      </c>
      <c r="F1668" s="1" t="s">
        <v>71</v>
      </c>
      <c r="G1668" s="8">
        <v>346288</v>
      </c>
      <c r="H1668" s="8">
        <v>180069.76000000001</v>
      </c>
      <c r="I1668" s="9">
        <v>0.52</v>
      </c>
      <c r="J1668" s="1" t="s">
        <v>126</v>
      </c>
      <c r="K1668" s="1">
        <v>7</v>
      </c>
      <c r="L1668" s="1">
        <v>2023</v>
      </c>
      <c r="M1668" s="1">
        <v>31</v>
      </c>
      <c r="N1668" s="10">
        <v>3</v>
      </c>
    </row>
    <row r="1669" spans="1:14" x14ac:dyDescent="0.25">
      <c r="A1669" s="7">
        <v>45133</v>
      </c>
      <c r="B1669" s="1" t="s">
        <v>56</v>
      </c>
      <c r="C1669" s="1" t="s">
        <v>18</v>
      </c>
      <c r="D1669" s="1" t="s">
        <v>7</v>
      </c>
      <c r="E1669" s="1" t="s">
        <v>87</v>
      </c>
      <c r="F1669" s="1" t="s">
        <v>70</v>
      </c>
      <c r="G1669" s="8">
        <v>149690</v>
      </c>
      <c r="H1669" s="8">
        <v>76341.899999999994</v>
      </c>
      <c r="I1669" s="9">
        <v>0.51</v>
      </c>
      <c r="J1669" s="1" t="s">
        <v>126</v>
      </c>
      <c r="K1669" s="1">
        <v>7</v>
      </c>
      <c r="L1669" s="1">
        <v>2023</v>
      </c>
      <c r="M1669" s="1">
        <v>31</v>
      </c>
      <c r="N1669" s="10">
        <v>3</v>
      </c>
    </row>
    <row r="1670" spans="1:14" x14ac:dyDescent="0.25">
      <c r="A1670" s="7">
        <v>45134</v>
      </c>
      <c r="B1670" s="1" t="s">
        <v>61</v>
      </c>
      <c r="C1670" s="1" t="s">
        <v>8</v>
      </c>
      <c r="D1670" s="1" t="s">
        <v>17</v>
      </c>
      <c r="E1670" s="1" t="s">
        <v>87</v>
      </c>
      <c r="F1670" s="1" t="s">
        <v>77</v>
      </c>
      <c r="G1670" s="8">
        <v>1561099</v>
      </c>
      <c r="H1670" s="8">
        <v>530773.66</v>
      </c>
      <c r="I1670" s="9">
        <v>0.34</v>
      </c>
      <c r="J1670" s="1" t="s">
        <v>126</v>
      </c>
      <c r="K1670" s="1">
        <v>7</v>
      </c>
      <c r="L1670" s="1">
        <v>2023</v>
      </c>
      <c r="M1670" s="1">
        <v>31</v>
      </c>
      <c r="N1670" s="10">
        <v>3</v>
      </c>
    </row>
    <row r="1671" spans="1:14" x14ac:dyDescent="0.25">
      <c r="A1671" s="7">
        <v>45135</v>
      </c>
      <c r="B1671" s="1" t="s">
        <v>25</v>
      </c>
      <c r="C1671" s="1" t="s">
        <v>8</v>
      </c>
      <c r="D1671" s="1" t="s">
        <v>7</v>
      </c>
      <c r="E1671" s="1" t="s">
        <v>87</v>
      </c>
      <c r="F1671" s="1" t="s">
        <v>74</v>
      </c>
      <c r="G1671" s="8">
        <v>1278516</v>
      </c>
      <c r="H1671" s="8">
        <v>792679.92</v>
      </c>
      <c r="I1671" s="9">
        <v>0.62</v>
      </c>
      <c r="J1671" s="1" t="s">
        <v>126</v>
      </c>
      <c r="K1671" s="1">
        <v>7</v>
      </c>
      <c r="L1671" s="1">
        <v>2023</v>
      </c>
      <c r="M1671" s="1">
        <v>31</v>
      </c>
      <c r="N1671" s="10">
        <v>3</v>
      </c>
    </row>
    <row r="1672" spans="1:14" x14ac:dyDescent="0.25">
      <c r="A1672" s="7">
        <v>45136</v>
      </c>
      <c r="B1672" s="1" t="s">
        <v>6</v>
      </c>
      <c r="C1672" s="1" t="s">
        <v>8</v>
      </c>
      <c r="D1672" s="1" t="s">
        <v>17</v>
      </c>
      <c r="E1672" s="1" t="s">
        <v>87</v>
      </c>
      <c r="F1672" s="1" t="s">
        <v>77</v>
      </c>
      <c r="G1672" s="8">
        <v>1645872</v>
      </c>
      <c r="H1672" s="8">
        <v>362091.84</v>
      </c>
      <c r="I1672" s="9">
        <v>0.22</v>
      </c>
      <c r="J1672" s="1" t="s">
        <v>126</v>
      </c>
      <c r="K1672" s="1">
        <v>7</v>
      </c>
      <c r="L1672" s="1">
        <v>2023</v>
      </c>
      <c r="M1672" s="1">
        <v>31</v>
      </c>
      <c r="N1672" s="10">
        <v>3</v>
      </c>
    </row>
    <row r="1673" spans="1:14" x14ac:dyDescent="0.25">
      <c r="A1673" s="7">
        <v>45137</v>
      </c>
      <c r="B1673" s="1" t="s">
        <v>55</v>
      </c>
      <c r="C1673" s="1" t="s">
        <v>14</v>
      </c>
      <c r="D1673" s="1" t="s">
        <v>7</v>
      </c>
      <c r="E1673" s="1" t="s">
        <v>9</v>
      </c>
      <c r="F1673" s="1" t="s">
        <v>69</v>
      </c>
      <c r="G1673" s="8">
        <v>372543</v>
      </c>
      <c r="H1673" s="8">
        <v>201173.22</v>
      </c>
      <c r="I1673" s="9">
        <v>0.54</v>
      </c>
      <c r="J1673" s="1" t="s">
        <v>126</v>
      </c>
      <c r="K1673" s="1">
        <v>7</v>
      </c>
      <c r="L1673" s="1">
        <v>2023</v>
      </c>
      <c r="M1673" s="1">
        <v>31</v>
      </c>
      <c r="N1673" s="10">
        <v>3</v>
      </c>
    </row>
    <row r="1674" spans="1:14" x14ac:dyDescent="0.25">
      <c r="A1674" s="7">
        <v>45138</v>
      </c>
      <c r="B1674" s="1" t="s">
        <v>51</v>
      </c>
      <c r="C1674" s="1" t="s">
        <v>8</v>
      </c>
      <c r="D1674" s="1" t="s">
        <v>7</v>
      </c>
      <c r="E1674" s="1" t="s">
        <v>87</v>
      </c>
      <c r="F1674" s="1" t="s">
        <v>65</v>
      </c>
      <c r="G1674" s="8">
        <v>844885</v>
      </c>
      <c r="H1674" s="8">
        <v>430891.35000000003</v>
      </c>
      <c r="I1674" s="9">
        <v>0.51</v>
      </c>
      <c r="J1674" s="1" t="s">
        <v>126</v>
      </c>
      <c r="K1674" s="1">
        <v>7</v>
      </c>
      <c r="L1674" s="1">
        <v>2023</v>
      </c>
      <c r="M1674" s="1">
        <v>32</v>
      </c>
      <c r="N1674" s="10">
        <v>3</v>
      </c>
    </row>
    <row r="1675" spans="1:14" x14ac:dyDescent="0.25">
      <c r="A1675" s="7">
        <v>45139</v>
      </c>
      <c r="B1675" s="1" t="s">
        <v>32</v>
      </c>
      <c r="C1675" s="1" t="s">
        <v>8</v>
      </c>
      <c r="D1675" s="1" t="s">
        <v>7</v>
      </c>
      <c r="E1675" s="1" t="s">
        <v>9</v>
      </c>
      <c r="F1675" s="1" t="s">
        <v>71</v>
      </c>
      <c r="G1675" s="8">
        <v>1598285</v>
      </c>
      <c r="H1675" s="8">
        <v>1038885.25</v>
      </c>
      <c r="I1675" s="9">
        <v>0.65</v>
      </c>
      <c r="J1675" s="1" t="s">
        <v>127</v>
      </c>
      <c r="K1675" s="1">
        <v>8</v>
      </c>
      <c r="L1675" s="1">
        <v>2023</v>
      </c>
      <c r="M1675" s="1">
        <v>32</v>
      </c>
      <c r="N1675" s="10">
        <v>3</v>
      </c>
    </row>
    <row r="1676" spans="1:14" x14ac:dyDescent="0.25">
      <c r="A1676" s="7">
        <v>45140</v>
      </c>
      <c r="B1676" s="1" t="s">
        <v>34</v>
      </c>
      <c r="C1676" s="1" t="s">
        <v>14</v>
      </c>
      <c r="D1676" s="1" t="s">
        <v>17</v>
      </c>
      <c r="E1676" s="1" t="s">
        <v>87</v>
      </c>
      <c r="F1676" s="1" t="s">
        <v>65</v>
      </c>
      <c r="G1676" s="8">
        <v>265564</v>
      </c>
      <c r="H1676" s="8">
        <v>106225.60000000001</v>
      </c>
      <c r="I1676" s="9">
        <v>0.4</v>
      </c>
      <c r="J1676" s="1" t="s">
        <v>127</v>
      </c>
      <c r="K1676" s="1">
        <v>8</v>
      </c>
      <c r="L1676" s="1">
        <v>2023</v>
      </c>
      <c r="M1676" s="1">
        <v>32</v>
      </c>
      <c r="N1676" s="10">
        <v>3</v>
      </c>
    </row>
    <row r="1677" spans="1:14" x14ac:dyDescent="0.25">
      <c r="A1677" s="7">
        <v>45141</v>
      </c>
      <c r="B1677" s="1" t="s">
        <v>35</v>
      </c>
      <c r="C1677" s="1" t="s">
        <v>14</v>
      </c>
      <c r="D1677" s="1" t="s">
        <v>7</v>
      </c>
      <c r="E1677" s="1" t="s">
        <v>87</v>
      </c>
      <c r="F1677" s="1" t="s">
        <v>71</v>
      </c>
      <c r="G1677" s="8">
        <v>393193</v>
      </c>
      <c r="H1677" s="8">
        <v>231983.87</v>
      </c>
      <c r="I1677" s="9">
        <v>0.59</v>
      </c>
      <c r="J1677" s="1" t="s">
        <v>127</v>
      </c>
      <c r="K1677" s="1">
        <v>8</v>
      </c>
      <c r="L1677" s="1">
        <v>2023</v>
      </c>
      <c r="M1677" s="1">
        <v>32</v>
      </c>
      <c r="N1677" s="10">
        <v>3</v>
      </c>
    </row>
    <row r="1678" spans="1:14" x14ac:dyDescent="0.25">
      <c r="A1678" s="7">
        <v>45142</v>
      </c>
      <c r="B1678" s="1" t="s">
        <v>34</v>
      </c>
      <c r="C1678" s="1" t="s">
        <v>14</v>
      </c>
      <c r="D1678" s="1" t="s">
        <v>17</v>
      </c>
      <c r="E1678" s="1" t="s">
        <v>87</v>
      </c>
      <c r="F1678" s="1" t="s">
        <v>65</v>
      </c>
      <c r="G1678" s="8">
        <v>410777</v>
      </c>
      <c r="H1678" s="8">
        <v>82155.400000000009</v>
      </c>
      <c r="I1678" s="9">
        <v>0.2</v>
      </c>
      <c r="J1678" s="1" t="s">
        <v>127</v>
      </c>
      <c r="K1678" s="1">
        <v>8</v>
      </c>
      <c r="L1678" s="1">
        <v>2023</v>
      </c>
      <c r="M1678" s="1">
        <v>32</v>
      </c>
      <c r="N1678" s="10">
        <v>3</v>
      </c>
    </row>
    <row r="1679" spans="1:14" x14ac:dyDescent="0.25">
      <c r="A1679" s="7">
        <v>45143</v>
      </c>
      <c r="B1679" s="1" t="s">
        <v>57</v>
      </c>
      <c r="C1679" s="1" t="s">
        <v>18</v>
      </c>
      <c r="D1679" s="1" t="s">
        <v>7</v>
      </c>
      <c r="E1679" s="1" t="s">
        <v>87</v>
      </c>
      <c r="F1679" s="1" t="s">
        <v>67</v>
      </c>
      <c r="G1679" s="8">
        <v>230618</v>
      </c>
      <c r="H1679" s="8">
        <v>117615.18000000001</v>
      </c>
      <c r="I1679" s="9">
        <v>0.51</v>
      </c>
      <c r="J1679" s="1" t="s">
        <v>127</v>
      </c>
      <c r="K1679" s="1">
        <v>8</v>
      </c>
      <c r="L1679" s="1">
        <v>2023</v>
      </c>
      <c r="M1679" s="1">
        <v>32</v>
      </c>
      <c r="N1679" s="10">
        <v>3</v>
      </c>
    </row>
    <row r="1680" spans="1:14" x14ac:dyDescent="0.25">
      <c r="A1680" s="7">
        <v>45144</v>
      </c>
      <c r="B1680" s="1" t="s">
        <v>31</v>
      </c>
      <c r="C1680" s="1" t="s">
        <v>18</v>
      </c>
      <c r="D1680" s="1" t="s">
        <v>7</v>
      </c>
      <c r="E1680" s="1" t="s">
        <v>9</v>
      </c>
      <c r="F1680" s="1" t="s">
        <v>72</v>
      </c>
      <c r="G1680" s="8">
        <v>91232</v>
      </c>
      <c r="H1680" s="8">
        <v>55651.519999999997</v>
      </c>
      <c r="I1680" s="9">
        <v>0.61</v>
      </c>
      <c r="J1680" s="1" t="s">
        <v>127</v>
      </c>
      <c r="K1680" s="1">
        <v>8</v>
      </c>
      <c r="L1680" s="1">
        <v>2023</v>
      </c>
      <c r="M1680" s="1">
        <v>32</v>
      </c>
      <c r="N1680" s="10">
        <v>3</v>
      </c>
    </row>
    <row r="1681" spans="1:14" x14ac:dyDescent="0.25">
      <c r="A1681" s="7">
        <v>45145</v>
      </c>
      <c r="B1681" s="1" t="s">
        <v>48</v>
      </c>
      <c r="C1681" s="1" t="s">
        <v>8</v>
      </c>
      <c r="D1681" s="1" t="s">
        <v>17</v>
      </c>
      <c r="E1681" s="1" t="s">
        <v>9</v>
      </c>
      <c r="F1681" s="1" t="s">
        <v>65</v>
      </c>
      <c r="G1681" s="8">
        <v>533813</v>
      </c>
      <c r="H1681" s="8">
        <v>149467.64000000001</v>
      </c>
      <c r="I1681" s="9">
        <v>0.28000000000000003</v>
      </c>
      <c r="J1681" s="1" t="s">
        <v>127</v>
      </c>
      <c r="K1681" s="1">
        <v>8</v>
      </c>
      <c r="L1681" s="1">
        <v>2023</v>
      </c>
      <c r="M1681" s="1">
        <v>33</v>
      </c>
      <c r="N1681" s="10">
        <v>3</v>
      </c>
    </row>
    <row r="1682" spans="1:14" x14ac:dyDescent="0.25">
      <c r="A1682" s="7">
        <v>45146</v>
      </c>
      <c r="B1682" s="1" t="s">
        <v>27</v>
      </c>
      <c r="C1682" s="1" t="s">
        <v>8</v>
      </c>
      <c r="D1682" s="1" t="s">
        <v>7</v>
      </c>
      <c r="E1682" s="1" t="s">
        <v>87</v>
      </c>
      <c r="F1682" s="1" t="s">
        <v>76</v>
      </c>
      <c r="G1682" s="8">
        <v>573654</v>
      </c>
      <c r="H1682" s="8">
        <v>372875.10000000003</v>
      </c>
      <c r="I1682" s="9">
        <v>0.65</v>
      </c>
      <c r="J1682" s="1" t="s">
        <v>127</v>
      </c>
      <c r="K1682" s="1">
        <v>8</v>
      </c>
      <c r="L1682" s="1">
        <v>2023</v>
      </c>
      <c r="M1682" s="1">
        <v>33</v>
      </c>
      <c r="N1682" s="10">
        <v>3</v>
      </c>
    </row>
    <row r="1683" spans="1:14" x14ac:dyDescent="0.25">
      <c r="A1683" s="7">
        <v>45147</v>
      </c>
      <c r="B1683" s="1" t="s">
        <v>12</v>
      </c>
      <c r="C1683" s="1" t="s">
        <v>8</v>
      </c>
      <c r="D1683" s="1" t="s">
        <v>7</v>
      </c>
      <c r="E1683" s="1" t="s">
        <v>87</v>
      </c>
      <c r="F1683" s="1" t="s">
        <v>77</v>
      </c>
      <c r="G1683" s="8">
        <v>700852</v>
      </c>
      <c r="H1683" s="8">
        <v>413502.68</v>
      </c>
      <c r="I1683" s="9">
        <v>0.59</v>
      </c>
      <c r="J1683" s="1" t="s">
        <v>127</v>
      </c>
      <c r="K1683" s="1">
        <v>8</v>
      </c>
      <c r="L1683" s="1">
        <v>2023</v>
      </c>
      <c r="M1683" s="1">
        <v>33</v>
      </c>
      <c r="N1683" s="10">
        <v>3</v>
      </c>
    </row>
    <row r="1684" spans="1:14" x14ac:dyDescent="0.25">
      <c r="A1684" s="7">
        <v>45148</v>
      </c>
      <c r="B1684" s="1" t="s">
        <v>31</v>
      </c>
      <c r="C1684" s="1" t="s">
        <v>18</v>
      </c>
      <c r="D1684" s="1" t="s">
        <v>7</v>
      </c>
      <c r="E1684" s="1" t="s">
        <v>9</v>
      </c>
      <c r="F1684" s="1" t="s">
        <v>72</v>
      </c>
      <c r="G1684" s="8">
        <v>118466</v>
      </c>
      <c r="H1684" s="8">
        <v>43832.42</v>
      </c>
      <c r="I1684" s="9">
        <v>0.37</v>
      </c>
      <c r="J1684" s="1" t="s">
        <v>127</v>
      </c>
      <c r="K1684" s="1">
        <v>8</v>
      </c>
      <c r="L1684" s="1">
        <v>2023</v>
      </c>
      <c r="M1684" s="1">
        <v>33</v>
      </c>
      <c r="N1684" s="10">
        <v>3</v>
      </c>
    </row>
    <row r="1685" spans="1:14" x14ac:dyDescent="0.25">
      <c r="A1685" s="7">
        <v>45149</v>
      </c>
      <c r="B1685" s="1" t="s">
        <v>57</v>
      </c>
      <c r="C1685" s="1" t="s">
        <v>18</v>
      </c>
      <c r="D1685" s="1" t="s">
        <v>7</v>
      </c>
      <c r="E1685" s="1" t="s">
        <v>88</v>
      </c>
      <c r="F1685" s="1" t="s">
        <v>67</v>
      </c>
      <c r="G1685" s="8">
        <v>223652</v>
      </c>
      <c r="H1685" s="8">
        <v>93933.84</v>
      </c>
      <c r="I1685" s="9">
        <v>0.42</v>
      </c>
      <c r="J1685" s="1" t="s">
        <v>127</v>
      </c>
      <c r="K1685" s="1">
        <v>8</v>
      </c>
      <c r="L1685" s="1">
        <v>2023</v>
      </c>
      <c r="M1685" s="1">
        <v>33</v>
      </c>
      <c r="N1685" s="10">
        <v>3</v>
      </c>
    </row>
    <row r="1686" spans="1:14" x14ac:dyDescent="0.25">
      <c r="A1686" s="7">
        <v>45150</v>
      </c>
      <c r="B1686" s="1" t="s">
        <v>30</v>
      </c>
      <c r="C1686" s="1" t="s">
        <v>14</v>
      </c>
      <c r="D1686" s="1" t="s">
        <v>17</v>
      </c>
      <c r="E1686" s="1" t="s">
        <v>87</v>
      </c>
      <c r="F1686" s="1" t="s">
        <v>77</v>
      </c>
      <c r="G1686" s="8">
        <v>315401</v>
      </c>
      <c r="H1686" s="8">
        <v>72542.23</v>
      </c>
      <c r="I1686" s="9">
        <v>0.23</v>
      </c>
      <c r="J1686" s="1" t="s">
        <v>127</v>
      </c>
      <c r="K1686" s="1">
        <v>8</v>
      </c>
      <c r="L1686" s="1">
        <v>2023</v>
      </c>
      <c r="M1686" s="1">
        <v>33</v>
      </c>
      <c r="N1686" s="10">
        <v>3</v>
      </c>
    </row>
    <row r="1687" spans="1:14" x14ac:dyDescent="0.25">
      <c r="A1687" s="7">
        <v>45151</v>
      </c>
      <c r="B1687" s="1" t="s">
        <v>23</v>
      </c>
      <c r="C1687" s="1" t="s">
        <v>8</v>
      </c>
      <c r="D1687" s="1" t="s">
        <v>7</v>
      </c>
      <c r="E1687" s="1" t="s">
        <v>87</v>
      </c>
      <c r="F1687" s="1" t="s">
        <v>75</v>
      </c>
      <c r="G1687" s="8">
        <v>1561680</v>
      </c>
      <c r="H1687" s="8">
        <v>577821.6</v>
      </c>
      <c r="I1687" s="9">
        <v>0.37</v>
      </c>
      <c r="J1687" s="1" t="s">
        <v>127</v>
      </c>
      <c r="K1687" s="1">
        <v>8</v>
      </c>
      <c r="L1687" s="1">
        <v>2023</v>
      </c>
      <c r="M1687" s="1">
        <v>33</v>
      </c>
      <c r="N1687" s="10">
        <v>3</v>
      </c>
    </row>
    <row r="1688" spans="1:14" x14ac:dyDescent="0.25">
      <c r="A1688" s="7">
        <v>45152</v>
      </c>
      <c r="B1688" s="1" t="s">
        <v>29</v>
      </c>
      <c r="C1688" s="1" t="s">
        <v>8</v>
      </c>
      <c r="D1688" s="1" t="s">
        <v>17</v>
      </c>
      <c r="E1688" s="1" t="s">
        <v>87</v>
      </c>
      <c r="F1688" s="1" t="s">
        <v>67</v>
      </c>
      <c r="G1688" s="8">
        <v>1598441</v>
      </c>
      <c r="H1688" s="8">
        <v>319688.2</v>
      </c>
      <c r="I1688" s="9">
        <v>0.2</v>
      </c>
      <c r="J1688" s="1" t="s">
        <v>127</v>
      </c>
      <c r="K1688" s="1">
        <v>8</v>
      </c>
      <c r="L1688" s="1">
        <v>2023</v>
      </c>
      <c r="M1688" s="1">
        <v>34</v>
      </c>
      <c r="N1688" s="10">
        <v>3</v>
      </c>
    </row>
    <row r="1689" spans="1:14" x14ac:dyDescent="0.25">
      <c r="A1689" s="7">
        <v>45153</v>
      </c>
      <c r="B1689" s="1" t="s">
        <v>12</v>
      </c>
      <c r="C1689" s="1" t="s">
        <v>8</v>
      </c>
      <c r="D1689" s="1" t="s">
        <v>7</v>
      </c>
      <c r="E1689" s="1" t="s">
        <v>87</v>
      </c>
      <c r="F1689" s="1" t="s">
        <v>77</v>
      </c>
      <c r="G1689" s="8">
        <v>1456455</v>
      </c>
      <c r="H1689" s="8">
        <v>757356.6</v>
      </c>
      <c r="I1689" s="9">
        <v>0.52</v>
      </c>
      <c r="J1689" s="1" t="s">
        <v>127</v>
      </c>
      <c r="K1689" s="1">
        <v>8</v>
      </c>
      <c r="L1689" s="1">
        <v>2023</v>
      </c>
      <c r="M1689" s="1">
        <v>34</v>
      </c>
      <c r="N1689" s="10">
        <v>3</v>
      </c>
    </row>
    <row r="1690" spans="1:14" x14ac:dyDescent="0.25">
      <c r="A1690" s="7">
        <v>45154</v>
      </c>
      <c r="B1690" s="1" t="s">
        <v>39</v>
      </c>
      <c r="C1690" s="1" t="s">
        <v>8</v>
      </c>
      <c r="D1690" s="1" t="s">
        <v>11</v>
      </c>
      <c r="E1690" s="1" t="s">
        <v>87</v>
      </c>
      <c r="F1690" s="1" t="s">
        <v>81</v>
      </c>
      <c r="G1690" s="8">
        <v>1750879</v>
      </c>
      <c r="H1690" s="8">
        <v>472737.33</v>
      </c>
      <c r="I1690" s="9">
        <v>0.27</v>
      </c>
      <c r="J1690" s="1" t="s">
        <v>127</v>
      </c>
      <c r="K1690" s="1">
        <v>8</v>
      </c>
      <c r="L1690" s="1">
        <v>2023</v>
      </c>
      <c r="M1690" s="1">
        <v>34</v>
      </c>
      <c r="N1690" s="10">
        <v>3</v>
      </c>
    </row>
    <row r="1691" spans="1:14" x14ac:dyDescent="0.25">
      <c r="A1691" s="7">
        <v>45155</v>
      </c>
      <c r="B1691" s="1" t="s">
        <v>22</v>
      </c>
      <c r="C1691" s="1" t="s">
        <v>8</v>
      </c>
      <c r="D1691" s="1" t="s">
        <v>17</v>
      </c>
      <c r="E1691" s="1" t="s">
        <v>9</v>
      </c>
      <c r="F1691" s="1" t="s">
        <v>74</v>
      </c>
      <c r="G1691" s="8">
        <v>640893</v>
      </c>
      <c r="H1691" s="8">
        <v>243539.34</v>
      </c>
      <c r="I1691" s="9">
        <v>0.38</v>
      </c>
      <c r="J1691" s="1" t="s">
        <v>127</v>
      </c>
      <c r="K1691" s="1">
        <v>8</v>
      </c>
      <c r="L1691" s="1">
        <v>2023</v>
      </c>
      <c r="M1691" s="1">
        <v>34</v>
      </c>
      <c r="N1691" s="10">
        <v>3</v>
      </c>
    </row>
    <row r="1692" spans="1:14" x14ac:dyDescent="0.25">
      <c r="A1692" s="7">
        <v>45156</v>
      </c>
      <c r="B1692" s="1" t="s">
        <v>6</v>
      </c>
      <c r="C1692" s="1" t="s">
        <v>8</v>
      </c>
      <c r="D1692" s="1" t="s">
        <v>7</v>
      </c>
      <c r="E1692" s="1" t="s">
        <v>9</v>
      </c>
      <c r="F1692" s="1" t="s">
        <v>77</v>
      </c>
      <c r="G1692" s="8">
        <v>1566414</v>
      </c>
      <c r="H1692" s="8">
        <v>892855.98</v>
      </c>
      <c r="I1692" s="9">
        <v>0.56999999999999995</v>
      </c>
      <c r="J1692" s="1" t="s">
        <v>127</v>
      </c>
      <c r="K1692" s="1">
        <v>8</v>
      </c>
      <c r="L1692" s="1">
        <v>2023</v>
      </c>
      <c r="M1692" s="1">
        <v>34</v>
      </c>
      <c r="N1692" s="10">
        <v>3</v>
      </c>
    </row>
    <row r="1693" spans="1:14" x14ac:dyDescent="0.25">
      <c r="A1693" s="7">
        <v>45157</v>
      </c>
      <c r="B1693" s="1" t="s">
        <v>49</v>
      </c>
      <c r="C1693" s="1" t="s">
        <v>8</v>
      </c>
      <c r="D1693" s="1" t="s">
        <v>11</v>
      </c>
      <c r="E1693" s="1" t="s">
        <v>87</v>
      </c>
      <c r="F1693" s="1" t="s">
        <v>66</v>
      </c>
      <c r="G1693" s="8">
        <v>1016062</v>
      </c>
      <c r="H1693" s="8">
        <v>233694.26</v>
      </c>
      <c r="I1693" s="9">
        <v>0.23</v>
      </c>
      <c r="J1693" s="1" t="s">
        <v>127</v>
      </c>
      <c r="K1693" s="1">
        <v>8</v>
      </c>
      <c r="L1693" s="1">
        <v>2023</v>
      </c>
      <c r="M1693" s="1">
        <v>34</v>
      </c>
      <c r="N1693" s="10">
        <v>3</v>
      </c>
    </row>
    <row r="1694" spans="1:14" x14ac:dyDescent="0.25">
      <c r="A1694" s="7">
        <v>45158</v>
      </c>
      <c r="B1694" s="1" t="s">
        <v>16</v>
      </c>
      <c r="C1694" s="1" t="s">
        <v>18</v>
      </c>
      <c r="D1694" s="1" t="s">
        <v>17</v>
      </c>
      <c r="E1694" s="1" t="s">
        <v>87</v>
      </c>
      <c r="F1694" s="1" t="s">
        <v>75</v>
      </c>
      <c r="G1694" s="8">
        <v>229670</v>
      </c>
      <c r="H1694" s="8">
        <v>71197.7</v>
      </c>
      <c r="I1694" s="9">
        <v>0.31</v>
      </c>
      <c r="J1694" s="1" t="s">
        <v>127</v>
      </c>
      <c r="K1694" s="1">
        <v>8</v>
      </c>
      <c r="L1694" s="1">
        <v>2023</v>
      </c>
      <c r="M1694" s="1">
        <v>34</v>
      </c>
      <c r="N1694" s="10">
        <v>3</v>
      </c>
    </row>
    <row r="1695" spans="1:14" x14ac:dyDescent="0.25">
      <c r="A1695" s="7">
        <v>45159</v>
      </c>
      <c r="B1695" s="1" t="s">
        <v>47</v>
      </c>
      <c r="C1695" s="1" t="s">
        <v>14</v>
      </c>
      <c r="D1695" s="1" t="s">
        <v>7</v>
      </c>
      <c r="E1695" s="1" t="s">
        <v>87</v>
      </c>
      <c r="F1695" s="1" t="s">
        <v>81</v>
      </c>
      <c r="G1695" s="8">
        <v>253505</v>
      </c>
      <c r="H1695" s="8">
        <v>131822.6</v>
      </c>
      <c r="I1695" s="9">
        <v>0.52</v>
      </c>
      <c r="J1695" s="1" t="s">
        <v>127</v>
      </c>
      <c r="K1695" s="1">
        <v>8</v>
      </c>
      <c r="L1695" s="1">
        <v>2023</v>
      </c>
      <c r="M1695" s="1">
        <v>35</v>
      </c>
      <c r="N1695" s="10">
        <v>3</v>
      </c>
    </row>
    <row r="1696" spans="1:14" x14ac:dyDescent="0.25">
      <c r="A1696" s="7">
        <v>45160</v>
      </c>
      <c r="B1696" s="1" t="s">
        <v>35</v>
      </c>
      <c r="C1696" s="1" t="s">
        <v>14</v>
      </c>
      <c r="D1696" s="1" t="s">
        <v>17</v>
      </c>
      <c r="E1696" s="1" t="s">
        <v>87</v>
      </c>
      <c r="F1696" s="1" t="s">
        <v>71</v>
      </c>
      <c r="G1696" s="8">
        <v>468021</v>
      </c>
      <c r="H1696" s="8">
        <v>187208.40000000002</v>
      </c>
      <c r="I1696" s="9">
        <v>0.4</v>
      </c>
      <c r="J1696" s="1" t="s">
        <v>127</v>
      </c>
      <c r="K1696" s="1">
        <v>8</v>
      </c>
      <c r="L1696" s="1">
        <v>2023</v>
      </c>
      <c r="M1696" s="1">
        <v>35</v>
      </c>
      <c r="N1696" s="10">
        <v>3</v>
      </c>
    </row>
    <row r="1697" spans="1:14" x14ac:dyDescent="0.25">
      <c r="A1697" s="7">
        <v>45161</v>
      </c>
      <c r="B1697" s="1" t="s">
        <v>25</v>
      </c>
      <c r="C1697" s="1" t="s">
        <v>8</v>
      </c>
      <c r="D1697" s="1" t="s">
        <v>17</v>
      </c>
      <c r="E1697" s="1" t="s">
        <v>87</v>
      </c>
      <c r="F1697" s="1" t="s">
        <v>74</v>
      </c>
      <c r="G1697" s="8">
        <v>1236584</v>
      </c>
      <c r="H1697" s="8">
        <v>408072.72000000003</v>
      </c>
      <c r="I1697" s="9">
        <v>0.33</v>
      </c>
      <c r="J1697" s="1" t="s">
        <v>127</v>
      </c>
      <c r="K1697" s="1">
        <v>8</v>
      </c>
      <c r="L1697" s="1">
        <v>2023</v>
      </c>
      <c r="M1697" s="1">
        <v>35</v>
      </c>
      <c r="N1697" s="10">
        <v>3</v>
      </c>
    </row>
    <row r="1698" spans="1:14" x14ac:dyDescent="0.25">
      <c r="A1698" s="7">
        <v>45162</v>
      </c>
      <c r="B1698" s="1" t="s">
        <v>16</v>
      </c>
      <c r="C1698" s="1" t="s">
        <v>18</v>
      </c>
      <c r="D1698" s="1" t="s">
        <v>7</v>
      </c>
      <c r="E1698" s="1" t="s">
        <v>87</v>
      </c>
      <c r="F1698" s="1" t="s">
        <v>75</v>
      </c>
      <c r="G1698" s="8">
        <v>121107</v>
      </c>
      <c r="H1698" s="8">
        <v>44809.59</v>
      </c>
      <c r="I1698" s="9">
        <v>0.37</v>
      </c>
      <c r="J1698" s="1" t="s">
        <v>127</v>
      </c>
      <c r="K1698" s="1">
        <v>8</v>
      </c>
      <c r="L1698" s="1">
        <v>2023</v>
      </c>
      <c r="M1698" s="1">
        <v>35</v>
      </c>
      <c r="N1698" s="10">
        <v>3</v>
      </c>
    </row>
    <row r="1699" spans="1:14" x14ac:dyDescent="0.25">
      <c r="A1699" s="7">
        <v>45163</v>
      </c>
      <c r="B1699" s="1" t="s">
        <v>35</v>
      </c>
      <c r="C1699" s="1" t="s">
        <v>14</v>
      </c>
      <c r="D1699" s="1" t="s">
        <v>7</v>
      </c>
      <c r="E1699" s="1" t="s">
        <v>87</v>
      </c>
      <c r="F1699" s="1" t="s">
        <v>71</v>
      </c>
      <c r="G1699" s="8">
        <v>280420</v>
      </c>
      <c r="H1699" s="8">
        <v>128993.20000000001</v>
      </c>
      <c r="I1699" s="9">
        <v>0.46</v>
      </c>
      <c r="J1699" s="1" t="s">
        <v>127</v>
      </c>
      <c r="K1699" s="1">
        <v>8</v>
      </c>
      <c r="L1699" s="1">
        <v>2023</v>
      </c>
      <c r="M1699" s="1">
        <v>35</v>
      </c>
      <c r="N1699" s="10">
        <v>3</v>
      </c>
    </row>
    <row r="1700" spans="1:14" x14ac:dyDescent="0.25">
      <c r="A1700" s="7">
        <v>45164</v>
      </c>
      <c r="B1700" s="1" t="s">
        <v>56</v>
      </c>
      <c r="C1700" s="1" t="s">
        <v>18</v>
      </c>
      <c r="D1700" s="1" t="s">
        <v>7</v>
      </c>
      <c r="E1700" s="1" t="s">
        <v>87</v>
      </c>
      <c r="F1700" s="1" t="s">
        <v>70</v>
      </c>
      <c r="G1700" s="8">
        <v>249215</v>
      </c>
      <c r="H1700" s="8">
        <v>89717.4</v>
      </c>
      <c r="I1700" s="9">
        <v>0.36</v>
      </c>
      <c r="J1700" s="1" t="s">
        <v>127</v>
      </c>
      <c r="K1700" s="1">
        <v>8</v>
      </c>
      <c r="L1700" s="1">
        <v>2023</v>
      </c>
      <c r="M1700" s="1">
        <v>35</v>
      </c>
      <c r="N1700" s="10">
        <v>3</v>
      </c>
    </row>
    <row r="1701" spans="1:14" x14ac:dyDescent="0.25">
      <c r="A1701" s="7">
        <v>45165</v>
      </c>
      <c r="B1701" s="1" t="s">
        <v>16</v>
      </c>
      <c r="C1701" s="1" t="s">
        <v>18</v>
      </c>
      <c r="D1701" s="1" t="s">
        <v>17</v>
      </c>
      <c r="E1701" s="1" t="s">
        <v>87</v>
      </c>
      <c r="F1701" s="1" t="s">
        <v>75</v>
      </c>
      <c r="G1701" s="8">
        <v>249112</v>
      </c>
      <c r="H1701" s="8">
        <v>97153.680000000008</v>
      </c>
      <c r="I1701" s="9">
        <v>0.39</v>
      </c>
      <c r="J1701" s="1" t="s">
        <v>127</v>
      </c>
      <c r="K1701" s="1">
        <v>8</v>
      </c>
      <c r="L1701" s="1">
        <v>2023</v>
      </c>
      <c r="M1701" s="1">
        <v>35</v>
      </c>
      <c r="N1701" s="10">
        <v>3</v>
      </c>
    </row>
    <row r="1702" spans="1:14" x14ac:dyDescent="0.25">
      <c r="A1702" s="7">
        <v>45166</v>
      </c>
      <c r="B1702" s="1" t="s">
        <v>12</v>
      </c>
      <c r="C1702" s="1" t="s">
        <v>8</v>
      </c>
      <c r="D1702" s="1" t="s">
        <v>17</v>
      </c>
      <c r="E1702" s="1" t="s">
        <v>87</v>
      </c>
      <c r="F1702" s="1" t="s">
        <v>77</v>
      </c>
      <c r="G1702" s="8">
        <v>1703211</v>
      </c>
      <c r="H1702" s="8">
        <v>630188.06999999995</v>
      </c>
      <c r="I1702" s="9">
        <v>0.37</v>
      </c>
      <c r="J1702" s="1" t="s">
        <v>127</v>
      </c>
      <c r="K1702" s="1">
        <v>8</v>
      </c>
      <c r="L1702" s="1">
        <v>2023</v>
      </c>
      <c r="M1702" s="1">
        <v>36</v>
      </c>
      <c r="N1702" s="10">
        <v>3</v>
      </c>
    </row>
    <row r="1703" spans="1:14" x14ac:dyDescent="0.25">
      <c r="A1703" s="7">
        <v>45167</v>
      </c>
      <c r="B1703" s="1" t="s">
        <v>58</v>
      </c>
      <c r="C1703" s="1" t="s">
        <v>8</v>
      </c>
      <c r="D1703" s="1" t="s">
        <v>11</v>
      </c>
      <c r="E1703" s="1" t="s">
        <v>87</v>
      </c>
      <c r="F1703" s="1" t="s">
        <v>74</v>
      </c>
      <c r="G1703" s="8">
        <v>740352</v>
      </c>
      <c r="H1703" s="8">
        <v>177684.47999999998</v>
      </c>
      <c r="I1703" s="9">
        <v>0.24</v>
      </c>
      <c r="J1703" s="1" t="s">
        <v>127</v>
      </c>
      <c r="K1703" s="1">
        <v>8</v>
      </c>
      <c r="L1703" s="1">
        <v>2023</v>
      </c>
      <c r="M1703" s="1">
        <v>36</v>
      </c>
      <c r="N1703" s="10">
        <v>3</v>
      </c>
    </row>
    <row r="1704" spans="1:14" x14ac:dyDescent="0.25">
      <c r="A1704" s="7">
        <v>45168</v>
      </c>
      <c r="B1704" s="1" t="s">
        <v>55</v>
      </c>
      <c r="C1704" s="1" t="s">
        <v>14</v>
      </c>
      <c r="D1704" s="1" t="s">
        <v>7</v>
      </c>
      <c r="E1704" s="1" t="s">
        <v>87</v>
      </c>
      <c r="F1704" s="1" t="s">
        <v>69</v>
      </c>
      <c r="G1704" s="8">
        <v>315675</v>
      </c>
      <c r="H1704" s="8">
        <v>186248.25</v>
      </c>
      <c r="I1704" s="9">
        <v>0.59</v>
      </c>
      <c r="J1704" s="1" t="s">
        <v>127</v>
      </c>
      <c r="K1704" s="1">
        <v>8</v>
      </c>
      <c r="L1704" s="1">
        <v>2023</v>
      </c>
      <c r="M1704" s="1">
        <v>36</v>
      </c>
      <c r="N1704" s="10">
        <v>3</v>
      </c>
    </row>
    <row r="1705" spans="1:14" x14ac:dyDescent="0.25">
      <c r="A1705" s="7">
        <v>45169</v>
      </c>
      <c r="B1705" s="1" t="s">
        <v>51</v>
      </c>
      <c r="C1705" s="1" t="s">
        <v>8</v>
      </c>
      <c r="D1705" s="1" t="s">
        <v>7</v>
      </c>
      <c r="E1705" s="1" t="s">
        <v>87</v>
      </c>
      <c r="F1705" s="1" t="s">
        <v>65</v>
      </c>
      <c r="G1705" s="8">
        <v>1704766</v>
      </c>
      <c r="H1705" s="8">
        <v>698954.05999999994</v>
      </c>
      <c r="I1705" s="9">
        <v>0.41</v>
      </c>
      <c r="J1705" s="1" t="s">
        <v>127</v>
      </c>
      <c r="K1705" s="1">
        <v>8</v>
      </c>
      <c r="L1705" s="1">
        <v>2023</v>
      </c>
      <c r="M1705" s="1">
        <v>36</v>
      </c>
      <c r="N1705" s="10">
        <v>3</v>
      </c>
    </row>
    <row r="1706" spans="1:14" x14ac:dyDescent="0.25">
      <c r="A1706" s="7">
        <v>45170</v>
      </c>
      <c r="B1706" s="1" t="s">
        <v>25</v>
      </c>
      <c r="C1706" s="1" t="s">
        <v>8</v>
      </c>
      <c r="D1706" s="1" t="s">
        <v>7</v>
      </c>
      <c r="E1706" s="1" t="s">
        <v>87</v>
      </c>
      <c r="F1706" s="1" t="s">
        <v>74</v>
      </c>
      <c r="G1706" s="8">
        <v>1709146</v>
      </c>
      <c r="H1706" s="8">
        <v>666566.94000000006</v>
      </c>
      <c r="I1706" s="9">
        <v>0.39</v>
      </c>
      <c r="J1706" s="1" t="s">
        <v>128</v>
      </c>
      <c r="K1706" s="1">
        <v>9</v>
      </c>
      <c r="L1706" s="1">
        <v>2023</v>
      </c>
      <c r="M1706" s="1">
        <v>36</v>
      </c>
      <c r="N1706" s="10">
        <v>3</v>
      </c>
    </row>
    <row r="1707" spans="1:14" x14ac:dyDescent="0.25">
      <c r="A1707" s="7">
        <v>45171</v>
      </c>
      <c r="B1707" s="1" t="s">
        <v>21</v>
      </c>
      <c r="C1707" s="1" t="s">
        <v>14</v>
      </c>
      <c r="D1707" s="1" t="s">
        <v>17</v>
      </c>
      <c r="E1707" s="1" t="s">
        <v>89</v>
      </c>
      <c r="F1707" s="1" t="s">
        <v>73</v>
      </c>
      <c r="G1707" s="8">
        <v>343593</v>
      </c>
      <c r="H1707" s="8">
        <v>116821.62000000001</v>
      </c>
      <c r="I1707" s="9">
        <v>0.34</v>
      </c>
      <c r="J1707" s="1" t="s">
        <v>128</v>
      </c>
      <c r="K1707" s="1">
        <v>9</v>
      </c>
      <c r="L1707" s="1">
        <v>2023</v>
      </c>
      <c r="M1707" s="1">
        <v>36</v>
      </c>
      <c r="N1707" s="10">
        <v>3</v>
      </c>
    </row>
    <row r="1708" spans="1:14" x14ac:dyDescent="0.25">
      <c r="A1708" s="7">
        <v>45172</v>
      </c>
      <c r="B1708" s="1" t="s">
        <v>22</v>
      </c>
      <c r="C1708" s="1" t="s">
        <v>8</v>
      </c>
      <c r="D1708" s="1" t="s">
        <v>17</v>
      </c>
      <c r="E1708" s="1" t="s">
        <v>87</v>
      </c>
      <c r="F1708" s="1" t="s">
        <v>74</v>
      </c>
      <c r="G1708" s="8">
        <v>1318054</v>
      </c>
      <c r="H1708" s="8">
        <v>487679.98</v>
      </c>
      <c r="I1708" s="9">
        <v>0.37</v>
      </c>
      <c r="J1708" s="1" t="s">
        <v>128</v>
      </c>
      <c r="K1708" s="1">
        <v>9</v>
      </c>
      <c r="L1708" s="1">
        <v>2023</v>
      </c>
      <c r="M1708" s="1">
        <v>36</v>
      </c>
      <c r="N1708" s="10">
        <v>3</v>
      </c>
    </row>
    <row r="1709" spans="1:14" x14ac:dyDescent="0.25">
      <c r="A1709" s="7">
        <v>45173</v>
      </c>
      <c r="B1709" s="1" t="s">
        <v>13</v>
      </c>
      <c r="C1709" s="1" t="s">
        <v>14</v>
      </c>
      <c r="D1709" s="1" t="s">
        <v>17</v>
      </c>
      <c r="E1709" s="1" t="s">
        <v>9</v>
      </c>
      <c r="F1709" s="1" t="s">
        <v>73</v>
      </c>
      <c r="G1709" s="8">
        <v>327359</v>
      </c>
      <c r="H1709" s="8">
        <v>68745.39</v>
      </c>
      <c r="I1709" s="9">
        <v>0.21</v>
      </c>
      <c r="J1709" s="1" t="s">
        <v>128</v>
      </c>
      <c r="K1709" s="1">
        <v>9</v>
      </c>
      <c r="L1709" s="1">
        <v>2023</v>
      </c>
      <c r="M1709" s="1">
        <v>37</v>
      </c>
      <c r="N1709" s="10">
        <v>3</v>
      </c>
    </row>
    <row r="1710" spans="1:14" x14ac:dyDescent="0.25">
      <c r="A1710" s="7">
        <v>45174</v>
      </c>
      <c r="B1710" s="1" t="s">
        <v>58</v>
      </c>
      <c r="C1710" s="1" t="s">
        <v>8</v>
      </c>
      <c r="D1710" s="1" t="s">
        <v>7</v>
      </c>
      <c r="E1710" s="1" t="s">
        <v>87</v>
      </c>
      <c r="F1710" s="1" t="s">
        <v>74</v>
      </c>
      <c r="G1710" s="8">
        <v>1143631</v>
      </c>
      <c r="H1710" s="8">
        <v>606124.43000000005</v>
      </c>
      <c r="I1710" s="9">
        <v>0.53</v>
      </c>
      <c r="J1710" s="1" t="s">
        <v>128</v>
      </c>
      <c r="K1710" s="1">
        <v>9</v>
      </c>
      <c r="L1710" s="1">
        <v>2023</v>
      </c>
      <c r="M1710" s="1">
        <v>37</v>
      </c>
      <c r="N1710" s="10">
        <v>3</v>
      </c>
    </row>
    <row r="1711" spans="1:14" x14ac:dyDescent="0.25">
      <c r="A1711" s="7">
        <v>45175</v>
      </c>
      <c r="B1711" s="1" t="s">
        <v>16</v>
      </c>
      <c r="C1711" s="1" t="s">
        <v>18</v>
      </c>
      <c r="D1711" s="1" t="s">
        <v>7</v>
      </c>
      <c r="E1711" s="1" t="s">
        <v>87</v>
      </c>
      <c r="F1711" s="1" t="s">
        <v>75</v>
      </c>
      <c r="G1711" s="8">
        <v>140644</v>
      </c>
      <c r="H1711" s="8">
        <v>54851.16</v>
      </c>
      <c r="I1711" s="9">
        <v>0.39</v>
      </c>
      <c r="J1711" s="1" t="s">
        <v>128</v>
      </c>
      <c r="K1711" s="1">
        <v>9</v>
      </c>
      <c r="L1711" s="1">
        <v>2023</v>
      </c>
      <c r="M1711" s="1">
        <v>37</v>
      </c>
      <c r="N1711" s="10">
        <v>3</v>
      </c>
    </row>
    <row r="1712" spans="1:14" x14ac:dyDescent="0.25">
      <c r="A1712" s="7">
        <v>45176</v>
      </c>
      <c r="B1712" s="1" t="s">
        <v>34</v>
      </c>
      <c r="C1712" s="1" t="s">
        <v>14</v>
      </c>
      <c r="D1712" s="1" t="s">
        <v>7</v>
      </c>
      <c r="E1712" s="1" t="s">
        <v>87</v>
      </c>
      <c r="F1712" s="1" t="s">
        <v>65</v>
      </c>
      <c r="G1712" s="8">
        <v>422513</v>
      </c>
      <c r="H1712" s="8">
        <v>164780.07</v>
      </c>
      <c r="I1712" s="9">
        <v>0.39</v>
      </c>
      <c r="J1712" s="1" t="s">
        <v>128</v>
      </c>
      <c r="K1712" s="1">
        <v>9</v>
      </c>
      <c r="L1712" s="1">
        <v>2023</v>
      </c>
      <c r="M1712" s="1">
        <v>37</v>
      </c>
      <c r="N1712" s="10">
        <v>3</v>
      </c>
    </row>
    <row r="1713" spans="1:14" x14ac:dyDescent="0.25">
      <c r="A1713" s="7">
        <v>45177</v>
      </c>
      <c r="B1713" s="1" t="s">
        <v>13</v>
      </c>
      <c r="C1713" s="1" t="s">
        <v>14</v>
      </c>
      <c r="D1713" s="1" t="s">
        <v>17</v>
      </c>
      <c r="E1713" s="1" t="s">
        <v>87</v>
      </c>
      <c r="F1713" s="1" t="s">
        <v>73</v>
      </c>
      <c r="G1713" s="8">
        <v>311062</v>
      </c>
      <c r="H1713" s="8">
        <v>99539.839999999997</v>
      </c>
      <c r="I1713" s="9">
        <v>0.32</v>
      </c>
      <c r="J1713" s="1" t="s">
        <v>128</v>
      </c>
      <c r="K1713" s="1">
        <v>9</v>
      </c>
      <c r="L1713" s="1">
        <v>2023</v>
      </c>
      <c r="M1713" s="1">
        <v>37</v>
      </c>
      <c r="N1713" s="10">
        <v>3</v>
      </c>
    </row>
    <row r="1714" spans="1:14" x14ac:dyDescent="0.25">
      <c r="A1714" s="7">
        <v>45178</v>
      </c>
      <c r="B1714" s="1" t="s">
        <v>31</v>
      </c>
      <c r="C1714" s="1" t="s">
        <v>18</v>
      </c>
      <c r="D1714" s="1" t="s">
        <v>7</v>
      </c>
      <c r="E1714" s="1" t="s">
        <v>87</v>
      </c>
      <c r="F1714" s="1" t="s">
        <v>72</v>
      </c>
      <c r="G1714" s="8">
        <v>122650</v>
      </c>
      <c r="H1714" s="8">
        <v>60098.5</v>
      </c>
      <c r="I1714" s="9">
        <v>0.49</v>
      </c>
      <c r="J1714" s="1" t="s">
        <v>128</v>
      </c>
      <c r="K1714" s="1">
        <v>9</v>
      </c>
      <c r="L1714" s="1">
        <v>2023</v>
      </c>
      <c r="M1714" s="1">
        <v>37</v>
      </c>
      <c r="N1714" s="10">
        <v>3</v>
      </c>
    </row>
    <row r="1715" spans="1:14" x14ac:dyDescent="0.25">
      <c r="A1715" s="7">
        <v>45179</v>
      </c>
      <c r="B1715" s="1" t="s">
        <v>57</v>
      </c>
      <c r="C1715" s="1" t="s">
        <v>18</v>
      </c>
      <c r="D1715" s="1" t="s">
        <v>7</v>
      </c>
      <c r="E1715" s="1" t="s">
        <v>87</v>
      </c>
      <c r="F1715" s="1" t="s">
        <v>67</v>
      </c>
      <c r="G1715" s="8">
        <v>110047</v>
      </c>
      <c r="H1715" s="8">
        <v>44018.8</v>
      </c>
      <c r="I1715" s="9">
        <v>0.4</v>
      </c>
      <c r="J1715" s="1" t="s">
        <v>128</v>
      </c>
      <c r="K1715" s="1">
        <v>9</v>
      </c>
      <c r="L1715" s="1">
        <v>2023</v>
      </c>
      <c r="M1715" s="1">
        <v>37</v>
      </c>
      <c r="N1715" s="10">
        <v>3</v>
      </c>
    </row>
    <row r="1716" spans="1:14" x14ac:dyDescent="0.25">
      <c r="A1716" s="7">
        <v>45180</v>
      </c>
      <c r="B1716" s="1" t="s">
        <v>44</v>
      </c>
      <c r="C1716" s="1" t="s">
        <v>8</v>
      </c>
      <c r="D1716" s="1" t="s">
        <v>11</v>
      </c>
      <c r="E1716" s="1" t="s">
        <v>87</v>
      </c>
      <c r="F1716" s="1" t="s">
        <v>78</v>
      </c>
      <c r="G1716" s="8">
        <v>1166168</v>
      </c>
      <c r="H1716" s="8">
        <v>174925.19999999998</v>
      </c>
      <c r="I1716" s="9">
        <v>0.15</v>
      </c>
      <c r="J1716" s="1" t="s">
        <v>128</v>
      </c>
      <c r="K1716" s="1">
        <v>9</v>
      </c>
      <c r="L1716" s="1">
        <v>2023</v>
      </c>
      <c r="M1716" s="1">
        <v>38</v>
      </c>
      <c r="N1716" s="10">
        <v>3</v>
      </c>
    </row>
    <row r="1717" spans="1:14" x14ac:dyDescent="0.25">
      <c r="A1717" s="7">
        <v>45181</v>
      </c>
      <c r="B1717" s="1" t="s">
        <v>22</v>
      </c>
      <c r="C1717" s="1" t="s">
        <v>8</v>
      </c>
      <c r="D1717" s="1" t="s">
        <v>7</v>
      </c>
      <c r="E1717" s="1" t="s">
        <v>87</v>
      </c>
      <c r="F1717" s="1" t="s">
        <v>74</v>
      </c>
      <c r="G1717" s="8">
        <v>1773603</v>
      </c>
      <c r="H1717" s="8">
        <v>780385.32</v>
      </c>
      <c r="I1717" s="9">
        <v>0.44</v>
      </c>
      <c r="J1717" s="1" t="s">
        <v>128</v>
      </c>
      <c r="K1717" s="1">
        <v>9</v>
      </c>
      <c r="L1717" s="1">
        <v>2023</v>
      </c>
      <c r="M1717" s="1">
        <v>38</v>
      </c>
      <c r="N1717" s="10">
        <v>3</v>
      </c>
    </row>
    <row r="1718" spans="1:14" x14ac:dyDescent="0.25">
      <c r="A1718" s="7">
        <v>45182</v>
      </c>
      <c r="B1718" s="1" t="s">
        <v>23</v>
      </c>
      <c r="C1718" s="1" t="s">
        <v>8</v>
      </c>
      <c r="D1718" s="1" t="s">
        <v>7</v>
      </c>
      <c r="E1718" s="1" t="s">
        <v>87</v>
      </c>
      <c r="F1718" s="1" t="s">
        <v>75</v>
      </c>
      <c r="G1718" s="8">
        <v>706839</v>
      </c>
      <c r="H1718" s="8">
        <v>268598.82</v>
      </c>
      <c r="I1718" s="9">
        <v>0.38</v>
      </c>
      <c r="J1718" s="1" t="s">
        <v>128</v>
      </c>
      <c r="K1718" s="1">
        <v>9</v>
      </c>
      <c r="L1718" s="1">
        <v>2023</v>
      </c>
      <c r="M1718" s="1">
        <v>38</v>
      </c>
      <c r="N1718" s="10">
        <v>3</v>
      </c>
    </row>
    <row r="1719" spans="1:14" x14ac:dyDescent="0.25">
      <c r="A1719" s="7">
        <v>45183</v>
      </c>
      <c r="B1719" s="1" t="s">
        <v>45</v>
      </c>
      <c r="C1719" s="1" t="s">
        <v>18</v>
      </c>
      <c r="D1719" s="1" t="s">
        <v>7</v>
      </c>
      <c r="E1719" s="1" t="s">
        <v>9</v>
      </c>
      <c r="F1719" s="1" t="s">
        <v>79</v>
      </c>
      <c r="G1719" s="8">
        <v>188765</v>
      </c>
      <c r="H1719" s="8">
        <v>75506</v>
      </c>
      <c r="I1719" s="9">
        <v>0.4</v>
      </c>
      <c r="J1719" s="1" t="s">
        <v>128</v>
      </c>
      <c r="K1719" s="1">
        <v>9</v>
      </c>
      <c r="L1719" s="1">
        <v>2023</v>
      </c>
      <c r="M1719" s="1">
        <v>38</v>
      </c>
      <c r="N1719" s="10">
        <v>3</v>
      </c>
    </row>
    <row r="1720" spans="1:14" x14ac:dyDescent="0.25">
      <c r="A1720" s="7">
        <v>45184</v>
      </c>
      <c r="B1720" s="1" t="s">
        <v>20</v>
      </c>
      <c r="C1720" s="1" t="s">
        <v>8</v>
      </c>
      <c r="D1720" s="1" t="s">
        <v>7</v>
      </c>
      <c r="E1720" s="1" t="s">
        <v>87</v>
      </c>
      <c r="F1720" s="1" t="s">
        <v>72</v>
      </c>
      <c r="G1720" s="8">
        <v>777691</v>
      </c>
      <c r="H1720" s="8">
        <v>396622.41000000003</v>
      </c>
      <c r="I1720" s="9">
        <v>0.51</v>
      </c>
      <c r="J1720" s="1" t="s">
        <v>128</v>
      </c>
      <c r="K1720" s="1">
        <v>9</v>
      </c>
      <c r="L1720" s="1">
        <v>2023</v>
      </c>
      <c r="M1720" s="1">
        <v>38</v>
      </c>
      <c r="N1720" s="10">
        <v>3</v>
      </c>
    </row>
    <row r="1721" spans="1:14" x14ac:dyDescent="0.25">
      <c r="A1721" s="7">
        <v>45185</v>
      </c>
      <c r="B1721" s="1" t="s">
        <v>62</v>
      </c>
      <c r="C1721" s="1" t="s">
        <v>8</v>
      </c>
      <c r="D1721" s="1" t="s">
        <v>17</v>
      </c>
      <c r="E1721" s="1" t="s">
        <v>87</v>
      </c>
      <c r="F1721" s="1" t="s">
        <v>78</v>
      </c>
      <c r="G1721" s="8">
        <v>1767142</v>
      </c>
      <c r="H1721" s="8">
        <v>565485.44000000006</v>
      </c>
      <c r="I1721" s="9">
        <v>0.32</v>
      </c>
      <c r="J1721" s="1" t="s">
        <v>128</v>
      </c>
      <c r="K1721" s="1">
        <v>9</v>
      </c>
      <c r="L1721" s="1">
        <v>2023</v>
      </c>
      <c r="M1721" s="1">
        <v>38</v>
      </c>
      <c r="N1721" s="10">
        <v>3</v>
      </c>
    </row>
    <row r="1722" spans="1:14" x14ac:dyDescent="0.25">
      <c r="A1722" s="7">
        <v>45186</v>
      </c>
      <c r="B1722" s="1" t="s">
        <v>12</v>
      </c>
      <c r="C1722" s="1" t="s">
        <v>8</v>
      </c>
      <c r="D1722" s="1" t="s">
        <v>17</v>
      </c>
      <c r="E1722" s="1" t="s">
        <v>87</v>
      </c>
      <c r="F1722" s="1" t="s">
        <v>77</v>
      </c>
      <c r="G1722" s="8">
        <v>979661</v>
      </c>
      <c r="H1722" s="8">
        <v>274305.08</v>
      </c>
      <c r="I1722" s="9">
        <v>0.28000000000000003</v>
      </c>
      <c r="J1722" s="1" t="s">
        <v>128</v>
      </c>
      <c r="K1722" s="1">
        <v>9</v>
      </c>
      <c r="L1722" s="1">
        <v>2023</v>
      </c>
      <c r="M1722" s="1">
        <v>38</v>
      </c>
      <c r="N1722" s="10">
        <v>3</v>
      </c>
    </row>
    <row r="1723" spans="1:14" x14ac:dyDescent="0.25">
      <c r="A1723" s="7">
        <v>45187</v>
      </c>
      <c r="B1723" s="1" t="s">
        <v>41</v>
      </c>
      <c r="C1723" s="1" t="s">
        <v>14</v>
      </c>
      <c r="D1723" s="1" t="s">
        <v>17</v>
      </c>
      <c r="E1723" s="1" t="s">
        <v>87</v>
      </c>
      <c r="F1723" s="1" t="s">
        <v>83</v>
      </c>
      <c r="G1723" s="8">
        <v>322662</v>
      </c>
      <c r="H1723" s="8">
        <v>129064.8</v>
      </c>
      <c r="I1723" s="9">
        <v>0.4</v>
      </c>
      <c r="J1723" s="1" t="s">
        <v>128</v>
      </c>
      <c r="K1723" s="1">
        <v>9</v>
      </c>
      <c r="L1723" s="1">
        <v>2023</v>
      </c>
      <c r="M1723" s="1">
        <v>39</v>
      </c>
      <c r="N1723" s="10">
        <v>3</v>
      </c>
    </row>
    <row r="1724" spans="1:14" x14ac:dyDescent="0.25">
      <c r="A1724" s="7">
        <v>45188</v>
      </c>
      <c r="B1724" s="1" t="s">
        <v>40</v>
      </c>
      <c r="C1724" s="1" t="s">
        <v>8</v>
      </c>
      <c r="D1724" s="1" t="s">
        <v>11</v>
      </c>
      <c r="E1724" s="1" t="s">
        <v>87</v>
      </c>
      <c r="F1724" s="1" t="s">
        <v>82</v>
      </c>
      <c r="G1724" s="8">
        <v>1422330</v>
      </c>
      <c r="H1724" s="8">
        <v>440922.3</v>
      </c>
      <c r="I1724" s="9">
        <v>0.31</v>
      </c>
      <c r="J1724" s="1" t="s">
        <v>128</v>
      </c>
      <c r="K1724" s="1">
        <v>9</v>
      </c>
      <c r="L1724" s="1">
        <v>2023</v>
      </c>
      <c r="M1724" s="1">
        <v>39</v>
      </c>
      <c r="N1724" s="10">
        <v>3</v>
      </c>
    </row>
    <row r="1725" spans="1:14" x14ac:dyDescent="0.25">
      <c r="A1725" s="7">
        <v>45189</v>
      </c>
      <c r="B1725" s="1" t="s">
        <v>10</v>
      </c>
      <c r="C1725" s="1" t="s">
        <v>8</v>
      </c>
      <c r="D1725" s="1" t="s">
        <v>7</v>
      </c>
      <c r="E1725" s="1" t="s">
        <v>87</v>
      </c>
      <c r="F1725" s="1" t="s">
        <v>66</v>
      </c>
      <c r="G1725" s="8">
        <v>1265128</v>
      </c>
      <c r="H1725" s="8">
        <v>569307.6</v>
      </c>
      <c r="I1725" s="9">
        <v>0.45</v>
      </c>
      <c r="J1725" s="1" t="s">
        <v>128</v>
      </c>
      <c r="K1725" s="1">
        <v>9</v>
      </c>
      <c r="L1725" s="1">
        <v>2023</v>
      </c>
      <c r="M1725" s="1">
        <v>39</v>
      </c>
      <c r="N1725" s="10">
        <v>3</v>
      </c>
    </row>
    <row r="1726" spans="1:14" x14ac:dyDescent="0.25">
      <c r="A1726" s="7">
        <v>45190</v>
      </c>
      <c r="B1726" s="1" t="s">
        <v>51</v>
      </c>
      <c r="C1726" s="1" t="s">
        <v>8</v>
      </c>
      <c r="D1726" s="1" t="s">
        <v>7</v>
      </c>
      <c r="E1726" s="1" t="s">
        <v>87</v>
      </c>
      <c r="F1726" s="1" t="s">
        <v>65</v>
      </c>
      <c r="G1726" s="8">
        <v>1443028</v>
      </c>
      <c r="H1726" s="8">
        <v>750374.56</v>
      </c>
      <c r="I1726" s="9">
        <v>0.52</v>
      </c>
      <c r="J1726" s="1" t="s">
        <v>128</v>
      </c>
      <c r="K1726" s="1">
        <v>9</v>
      </c>
      <c r="L1726" s="1">
        <v>2023</v>
      </c>
      <c r="M1726" s="1">
        <v>39</v>
      </c>
      <c r="N1726" s="10">
        <v>3</v>
      </c>
    </row>
    <row r="1727" spans="1:14" x14ac:dyDescent="0.25">
      <c r="A1727" s="7">
        <v>45191</v>
      </c>
      <c r="B1727" s="1" t="s">
        <v>59</v>
      </c>
      <c r="C1727" s="1" t="s">
        <v>18</v>
      </c>
      <c r="D1727" s="1" t="s">
        <v>17</v>
      </c>
      <c r="E1727" s="1" t="s">
        <v>87</v>
      </c>
      <c r="F1727" s="1" t="s">
        <v>75</v>
      </c>
      <c r="G1727" s="8">
        <v>158004</v>
      </c>
      <c r="H1727" s="8">
        <v>47401.2</v>
      </c>
      <c r="I1727" s="9">
        <v>0.3</v>
      </c>
      <c r="J1727" s="1" t="s">
        <v>128</v>
      </c>
      <c r="K1727" s="1">
        <v>9</v>
      </c>
      <c r="L1727" s="1">
        <v>2023</v>
      </c>
      <c r="M1727" s="1">
        <v>39</v>
      </c>
      <c r="N1727" s="10">
        <v>3</v>
      </c>
    </row>
    <row r="1728" spans="1:14" x14ac:dyDescent="0.25">
      <c r="A1728" s="7">
        <v>45192</v>
      </c>
      <c r="B1728" s="1" t="s">
        <v>22</v>
      </c>
      <c r="C1728" s="1" t="s">
        <v>8</v>
      </c>
      <c r="D1728" s="1" t="s">
        <v>17</v>
      </c>
      <c r="E1728" s="1" t="s">
        <v>9</v>
      </c>
      <c r="F1728" s="1" t="s">
        <v>74</v>
      </c>
      <c r="G1728" s="8">
        <v>1073973</v>
      </c>
      <c r="H1728" s="8">
        <v>257753.52</v>
      </c>
      <c r="I1728" s="9">
        <v>0.24</v>
      </c>
      <c r="J1728" s="1" t="s">
        <v>128</v>
      </c>
      <c r="K1728" s="1">
        <v>9</v>
      </c>
      <c r="L1728" s="1">
        <v>2023</v>
      </c>
      <c r="M1728" s="1">
        <v>39</v>
      </c>
      <c r="N1728" s="10">
        <v>3</v>
      </c>
    </row>
    <row r="1729" spans="1:14" x14ac:dyDescent="0.25">
      <c r="A1729" s="7">
        <v>45193</v>
      </c>
      <c r="B1729" s="1" t="s">
        <v>15</v>
      </c>
      <c r="C1729" s="1" t="s">
        <v>14</v>
      </c>
      <c r="D1729" s="1" t="s">
        <v>7</v>
      </c>
      <c r="E1729" s="1" t="s">
        <v>88</v>
      </c>
      <c r="F1729" s="1" t="s">
        <v>74</v>
      </c>
      <c r="G1729" s="8">
        <v>294648</v>
      </c>
      <c r="H1729" s="8">
        <v>162056.40000000002</v>
      </c>
      <c r="I1729" s="9">
        <v>0.55000000000000004</v>
      </c>
      <c r="J1729" s="1" t="s">
        <v>128</v>
      </c>
      <c r="K1729" s="1">
        <v>9</v>
      </c>
      <c r="L1729" s="1">
        <v>2023</v>
      </c>
      <c r="M1729" s="1">
        <v>39</v>
      </c>
      <c r="N1729" s="10">
        <v>3</v>
      </c>
    </row>
    <row r="1730" spans="1:14" x14ac:dyDescent="0.25">
      <c r="A1730" s="7">
        <v>45194</v>
      </c>
      <c r="B1730" s="1" t="s">
        <v>56</v>
      </c>
      <c r="C1730" s="1" t="s">
        <v>18</v>
      </c>
      <c r="D1730" s="1" t="s">
        <v>7</v>
      </c>
      <c r="E1730" s="1" t="s">
        <v>88</v>
      </c>
      <c r="F1730" s="1" t="s">
        <v>70</v>
      </c>
      <c r="G1730" s="8">
        <v>219033</v>
      </c>
      <c r="H1730" s="8">
        <v>133610.13</v>
      </c>
      <c r="I1730" s="9">
        <v>0.61</v>
      </c>
      <c r="J1730" s="1" t="s">
        <v>128</v>
      </c>
      <c r="K1730" s="1">
        <v>9</v>
      </c>
      <c r="L1730" s="1">
        <v>2023</v>
      </c>
      <c r="M1730" s="1">
        <v>40</v>
      </c>
      <c r="N1730" s="10">
        <v>3</v>
      </c>
    </row>
    <row r="1731" spans="1:14" x14ac:dyDescent="0.25">
      <c r="A1731" s="7">
        <v>45195</v>
      </c>
      <c r="B1731" s="1" t="s">
        <v>55</v>
      </c>
      <c r="C1731" s="1" t="s">
        <v>14</v>
      </c>
      <c r="D1731" s="1" t="s">
        <v>7</v>
      </c>
      <c r="E1731" s="1" t="s">
        <v>87</v>
      </c>
      <c r="F1731" s="1" t="s">
        <v>69</v>
      </c>
      <c r="G1731" s="8">
        <v>357655</v>
      </c>
      <c r="H1731" s="8">
        <v>157368.20000000001</v>
      </c>
      <c r="I1731" s="9">
        <v>0.44</v>
      </c>
      <c r="J1731" s="1" t="s">
        <v>128</v>
      </c>
      <c r="K1731" s="1">
        <v>9</v>
      </c>
      <c r="L1731" s="1">
        <v>2023</v>
      </c>
      <c r="M1731" s="1">
        <v>40</v>
      </c>
      <c r="N1731" s="10">
        <v>3</v>
      </c>
    </row>
    <row r="1732" spans="1:14" x14ac:dyDescent="0.25">
      <c r="A1732" s="7">
        <v>45196</v>
      </c>
      <c r="B1732" s="1" t="s">
        <v>30</v>
      </c>
      <c r="C1732" s="1" t="s">
        <v>14</v>
      </c>
      <c r="D1732" s="1" t="s">
        <v>17</v>
      </c>
      <c r="E1732" s="1" t="s">
        <v>88</v>
      </c>
      <c r="F1732" s="1" t="s">
        <v>77</v>
      </c>
      <c r="G1732" s="8">
        <v>490292</v>
      </c>
      <c r="H1732" s="8">
        <v>181408.04</v>
      </c>
      <c r="I1732" s="9">
        <v>0.37</v>
      </c>
      <c r="J1732" s="1" t="s">
        <v>128</v>
      </c>
      <c r="K1732" s="1">
        <v>9</v>
      </c>
      <c r="L1732" s="1">
        <v>2023</v>
      </c>
      <c r="M1732" s="1">
        <v>40</v>
      </c>
      <c r="N1732" s="10">
        <v>3</v>
      </c>
    </row>
    <row r="1733" spans="1:14" x14ac:dyDescent="0.25">
      <c r="A1733" s="7">
        <v>45197</v>
      </c>
      <c r="B1733" s="1" t="s">
        <v>30</v>
      </c>
      <c r="C1733" s="1" t="s">
        <v>14</v>
      </c>
      <c r="D1733" s="1" t="s">
        <v>7</v>
      </c>
      <c r="E1733" s="1" t="s">
        <v>88</v>
      </c>
      <c r="F1733" s="1" t="s">
        <v>77</v>
      </c>
      <c r="G1733" s="8">
        <v>300463</v>
      </c>
      <c r="H1733" s="8">
        <v>156240.76</v>
      </c>
      <c r="I1733" s="9">
        <v>0.52</v>
      </c>
      <c r="J1733" s="1" t="s">
        <v>128</v>
      </c>
      <c r="K1733" s="1">
        <v>9</v>
      </c>
      <c r="L1733" s="1">
        <v>2023</v>
      </c>
      <c r="M1733" s="1">
        <v>40</v>
      </c>
      <c r="N1733" s="10">
        <v>3</v>
      </c>
    </row>
    <row r="1734" spans="1:14" x14ac:dyDescent="0.25">
      <c r="A1734" s="7">
        <v>45198</v>
      </c>
      <c r="B1734" s="1" t="s">
        <v>56</v>
      </c>
      <c r="C1734" s="1" t="s">
        <v>18</v>
      </c>
      <c r="D1734" s="1" t="s">
        <v>17</v>
      </c>
      <c r="E1734" s="1" t="s">
        <v>88</v>
      </c>
      <c r="F1734" s="1" t="s">
        <v>70</v>
      </c>
      <c r="G1734" s="8">
        <v>230501</v>
      </c>
      <c r="H1734" s="8">
        <v>46100.200000000004</v>
      </c>
      <c r="I1734" s="9">
        <v>0.2</v>
      </c>
      <c r="J1734" s="1" t="s">
        <v>128</v>
      </c>
      <c r="K1734" s="1">
        <v>9</v>
      </c>
      <c r="L1734" s="1">
        <v>2023</v>
      </c>
      <c r="M1734" s="1">
        <v>40</v>
      </c>
      <c r="N1734" s="10">
        <v>3</v>
      </c>
    </row>
    <row r="1735" spans="1:14" x14ac:dyDescent="0.25">
      <c r="A1735" s="7">
        <v>45199</v>
      </c>
      <c r="B1735" s="1" t="s">
        <v>51</v>
      </c>
      <c r="C1735" s="1" t="s">
        <v>8</v>
      </c>
      <c r="D1735" s="1" t="s">
        <v>17</v>
      </c>
      <c r="E1735" s="1" t="s">
        <v>9</v>
      </c>
      <c r="F1735" s="1" t="s">
        <v>65</v>
      </c>
      <c r="G1735" s="8">
        <v>1697809</v>
      </c>
      <c r="H1735" s="8">
        <v>390496.07</v>
      </c>
      <c r="I1735" s="9">
        <v>0.23</v>
      </c>
      <c r="J1735" s="1" t="s">
        <v>128</v>
      </c>
      <c r="K1735" s="1">
        <v>9</v>
      </c>
      <c r="L1735" s="1">
        <v>2023</v>
      </c>
      <c r="M1735" s="1">
        <v>40</v>
      </c>
      <c r="N1735" s="10">
        <v>3</v>
      </c>
    </row>
    <row r="1736" spans="1:14" x14ac:dyDescent="0.25">
      <c r="A1736" s="7">
        <v>45200</v>
      </c>
      <c r="B1736" s="1" t="s">
        <v>36</v>
      </c>
      <c r="C1736" s="1" t="s">
        <v>14</v>
      </c>
      <c r="D1736" s="1" t="s">
        <v>7</v>
      </c>
      <c r="E1736" s="1" t="s">
        <v>87</v>
      </c>
      <c r="F1736" s="1" t="s">
        <v>78</v>
      </c>
      <c r="G1736" s="8">
        <v>339597</v>
      </c>
      <c r="H1736" s="8">
        <v>125650.89</v>
      </c>
      <c r="I1736" s="9">
        <v>0.37</v>
      </c>
      <c r="J1736" s="1" t="s">
        <v>129</v>
      </c>
      <c r="K1736" s="1">
        <v>10</v>
      </c>
      <c r="L1736" s="1">
        <v>2023</v>
      </c>
      <c r="M1736" s="1">
        <v>40</v>
      </c>
      <c r="N1736" s="10">
        <v>4</v>
      </c>
    </row>
    <row r="1737" spans="1:14" x14ac:dyDescent="0.25">
      <c r="A1737" s="7">
        <v>45201</v>
      </c>
      <c r="B1737" s="1" t="s">
        <v>54</v>
      </c>
      <c r="C1737" s="1" t="s">
        <v>18</v>
      </c>
      <c r="D1737" s="1" t="s">
        <v>7</v>
      </c>
      <c r="E1737" s="1" t="s">
        <v>88</v>
      </c>
      <c r="F1737" s="1" t="s">
        <v>68</v>
      </c>
      <c r="G1737" s="8">
        <v>231662</v>
      </c>
      <c r="H1737" s="8">
        <v>97298.04</v>
      </c>
      <c r="I1737" s="9">
        <v>0.42</v>
      </c>
      <c r="J1737" s="1" t="s">
        <v>129</v>
      </c>
      <c r="K1737" s="1">
        <v>10</v>
      </c>
      <c r="L1737" s="1">
        <v>2023</v>
      </c>
      <c r="M1737" s="1">
        <v>41</v>
      </c>
      <c r="N1737" s="10">
        <v>4</v>
      </c>
    </row>
    <row r="1738" spans="1:14" x14ac:dyDescent="0.25">
      <c r="A1738" s="7">
        <v>45202</v>
      </c>
      <c r="B1738" s="1" t="s">
        <v>44</v>
      </c>
      <c r="C1738" s="1" t="s">
        <v>8</v>
      </c>
      <c r="D1738" s="1" t="s">
        <v>11</v>
      </c>
      <c r="E1738" s="1" t="s">
        <v>87</v>
      </c>
      <c r="F1738" s="1" t="s">
        <v>78</v>
      </c>
      <c r="G1738" s="8">
        <v>674882</v>
      </c>
      <c r="H1738" s="8">
        <v>195715.78</v>
      </c>
      <c r="I1738" s="9">
        <v>0.28999999999999998</v>
      </c>
      <c r="J1738" s="1" t="s">
        <v>129</v>
      </c>
      <c r="K1738" s="1">
        <v>10</v>
      </c>
      <c r="L1738" s="1">
        <v>2023</v>
      </c>
      <c r="M1738" s="1">
        <v>41</v>
      </c>
      <c r="N1738" s="10">
        <v>4</v>
      </c>
    </row>
    <row r="1739" spans="1:14" x14ac:dyDescent="0.25">
      <c r="A1739" s="7">
        <v>45203</v>
      </c>
      <c r="B1739" s="1" t="s">
        <v>36</v>
      </c>
      <c r="C1739" s="1" t="s">
        <v>14</v>
      </c>
      <c r="D1739" s="1" t="s">
        <v>17</v>
      </c>
      <c r="E1739" s="1" t="s">
        <v>87</v>
      </c>
      <c r="F1739" s="1" t="s">
        <v>78</v>
      </c>
      <c r="G1739" s="8">
        <v>464970</v>
      </c>
      <c r="H1739" s="8">
        <v>134841.29999999999</v>
      </c>
      <c r="I1739" s="9">
        <v>0.28999999999999998</v>
      </c>
      <c r="J1739" s="1" t="s">
        <v>129</v>
      </c>
      <c r="K1739" s="1">
        <v>10</v>
      </c>
      <c r="L1739" s="1">
        <v>2023</v>
      </c>
      <c r="M1739" s="1">
        <v>41</v>
      </c>
      <c r="N1739" s="10">
        <v>4</v>
      </c>
    </row>
    <row r="1740" spans="1:14" x14ac:dyDescent="0.25">
      <c r="A1740" s="7">
        <v>45204</v>
      </c>
      <c r="B1740" s="1" t="s">
        <v>46</v>
      </c>
      <c r="C1740" s="1" t="s">
        <v>8</v>
      </c>
      <c r="D1740" s="1" t="s">
        <v>7</v>
      </c>
      <c r="E1740" s="1" t="s">
        <v>87</v>
      </c>
      <c r="F1740" s="1" t="s">
        <v>80</v>
      </c>
      <c r="G1740" s="8">
        <v>1482293</v>
      </c>
      <c r="H1740" s="8">
        <v>622563.05999999994</v>
      </c>
      <c r="I1740" s="9">
        <v>0.42</v>
      </c>
      <c r="J1740" s="1" t="s">
        <v>129</v>
      </c>
      <c r="K1740" s="1">
        <v>10</v>
      </c>
      <c r="L1740" s="1">
        <v>2023</v>
      </c>
      <c r="M1740" s="1">
        <v>41</v>
      </c>
      <c r="N1740" s="10">
        <v>4</v>
      </c>
    </row>
    <row r="1741" spans="1:14" x14ac:dyDescent="0.25">
      <c r="A1741" s="7">
        <v>45205</v>
      </c>
      <c r="B1741" s="1" t="s">
        <v>15</v>
      </c>
      <c r="C1741" s="1" t="s">
        <v>14</v>
      </c>
      <c r="D1741" s="1" t="s">
        <v>7</v>
      </c>
      <c r="E1741" s="1" t="s">
        <v>9</v>
      </c>
      <c r="F1741" s="1" t="s">
        <v>74</v>
      </c>
      <c r="G1741" s="8">
        <v>495542</v>
      </c>
      <c r="H1741" s="8">
        <v>208127.63999999998</v>
      </c>
      <c r="I1741" s="9">
        <v>0.42</v>
      </c>
      <c r="J1741" s="1" t="s">
        <v>129</v>
      </c>
      <c r="K1741" s="1">
        <v>10</v>
      </c>
      <c r="L1741" s="1">
        <v>2023</v>
      </c>
      <c r="M1741" s="1">
        <v>41</v>
      </c>
      <c r="N1741" s="10">
        <v>4</v>
      </c>
    </row>
    <row r="1742" spans="1:14" x14ac:dyDescent="0.25">
      <c r="A1742" s="7">
        <v>45206</v>
      </c>
      <c r="B1742" s="1" t="s">
        <v>28</v>
      </c>
      <c r="C1742" s="1" t="s">
        <v>8</v>
      </c>
      <c r="D1742" s="1" t="s">
        <v>7</v>
      </c>
      <c r="E1742" s="1" t="s">
        <v>87</v>
      </c>
      <c r="F1742" s="1" t="s">
        <v>66</v>
      </c>
      <c r="G1742" s="8">
        <v>534235</v>
      </c>
      <c r="H1742" s="8">
        <v>224378.69999999998</v>
      </c>
      <c r="I1742" s="9">
        <v>0.42</v>
      </c>
      <c r="J1742" s="1" t="s">
        <v>129</v>
      </c>
      <c r="K1742" s="1">
        <v>10</v>
      </c>
      <c r="L1742" s="1">
        <v>2023</v>
      </c>
      <c r="M1742" s="1">
        <v>41</v>
      </c>
      <c r="N1742" s="10">
        <v>4</v>
      </c>
    </row>
    <row r="1743" spans="1:14" x14ac:dyDescent="0.25">
      <c r="A1743" s="7">
        <v>45207</v>
      </c>
      <c r="B1743" s="1" t="s">
        <v>51</v>
      </c>
      <c r="C1743" s="1" t="s">
        <v>8</v>
      </c>
      <c r="D1743" s="1" t="s">
        <v>7</v>
      </c>
      <c r="E1743" s="1" t="s">
        <v>9</v>
      </c>
      <c r="F1743" s="1" t="s">
        <v>65</v>
      </c>
      <c r="G1743" s="8">
        <v>579282</v>
      </c>
      <c r="H1743" s="8">
        <v>220127.16</v>
      </c>
      <c r="I1743" s="9">
        <v>0.38</v>
      </c>
      <c r="J1743" s="1" t="s">
        <v>129</v>
      </c>
      <c r="K1743" s="1">
        <v>10</v>
      </c>
      <c r="L1743" s="1">
        <v>2023</v>
      </c>
      <c r="M1743" s="1">
        <v>41</v>
      </c>
      <c r="N1743" s="10">
        <v>4</v>
      </c>
    </row>
    <row r="1744" spans="1:14" x14ac:dyDescent="0.25">
      <c r="A1744" s="7">
        <v>45208</v>
      </c>
      <c r="B1744" s="1" t="s">
        <v>44</v>
      </c>
      <c r="C1744" s="1" t="s">
        <v>8</v>
      </c>
      <c r="D1744" s="1" t="s">
        <v>7</v>
      </c>
      <c r="E1744" s="1" t="s">
        <v>87</v>
      </c>
      <c r="F1744" s="1" t="s">
        <v>78</v>
      </c>
      <c r="G1744" s="8">
        <v>643783</v>
      </c>
      <c r="H1744" s="8">
        <v>283264.52</v>
      </c>
      <c r="I1744" s="9">
        <v>0.44</v>
      </c>
      <c r="J1744" s="1" t="s">
        <v>129</v>
      </c>
      <c r="K1744" s="1">
        <v>10</v>
      </c>
      <c r="L1744" s="1">
        <v>2023</v>
      </c>
      <c r="M1744" s="1">
        <v>42</v>
      </c>
      <c r="N1744" s="10">
        <v>4</v>
      </c>
    </row>
    <row r="1745" spans="1:14" x14ac:dyDescent="0.25">
      <c r="A1745" s="7">
        <v>45209</v>
      </c>
      <c r="B1745" s="1" t="s">
        <v>35</v>
      </c>
      <c r="C1745" s="1" t="s">
        <v>14</v>
      </c>
      <c r="D1745" s="1" t="s">
        <v>17</v>
      </c>
      <c r="E1745" s="1" t="s">
        <v>9</v>
      </c>
      <c r="F1745" s="1" t="s">
        <v>71</v>
      </c>
      <c r="G1745" s="8">
        <v>277474</v>
      </c>
      <c r="H1745" s="8">
        <v>86016.94</v>
      </c>
      <c r="I1745" s="9">
        <v>0.31</v>
      </c>
      <c r="J1745" s="1" t="s">
        <v>129</v>
      </c>
      <c r="K1745" s="1">
        <v>10</v>
      </c>
      <c r="L1745" s="1">
        <v>2023</v>
      </c>
      <c r="M1745" s="1">
        <v>42</v>
      </c>
      <c r="N1745" s="10">
        <v>4</v>
      </c>
    </row>
    <row r="1746" spans="1:14" x14ac:dyDescent="0.25">
      <c r="A1746" s="7">
        <v>45210</v>
      </c>
      <c r="B1746" s="1" t="s">
        <v>46</v>
      </c>
      <c r="C1746" s="1" t="s">
        <v>8</v>
      </c>
      <c r="D1746" s="1" t="s">
        <v>7</v>
      </c>
      <c r="E1746" s="1" t="s">
        <v>87</v>
      </c>
      <c r="F1746" s="1" t="s">
        <v>80</v>
      </c>
      <c r="G1746" s="8">
        <v>998943</v>
      </c>
      <c r="H1746" s="8">
        <v>519450.36000000004</v>
      </c>
      <c r="I1746" s="9">
        <v>0.52</v>
      </c>
      <c r="J1746" s="1" t="s">
        <v>129</v>
      </c>
      <c r="K1746" s="1">
        <v>10</v>
      </c>
      <c r="L1746" s="1">
        <v>2023</v>
      </c>
      <c r="M1746" s="1">
        <v>42</v>
      </c>
      <c r="N1746" s="10">
        <v>4</v>
      </c>
    </row>
    <row r="1747" spans="1:14" x14ac:dyDescent="0.25">
      <c r="A1747" s="7">
        <v>45211</v>
      </c>
      <c r="B1747" s="1" t="s">
        <v>20</v>
      </c>
      <c r="C1747" s="1" t="s">
        <v>8</v>
      </c>
      <c r="D1747" s="1" t="s">
        <v>7</v>
      </c>
      <c r="E1747" s="1" t="s">
        <v>9</v>
      </c>
      <c r="F1747" s="1" t="s">
        <v>72</v>
      </c>
      <c r="G1747" s="8">
        <v>839026</v>
      </c>
      <c r="H1747" s="8">
        <v>377561.7</v>
      </c>
      <c r="I1747" s="9">
        <v>0.45</v>
      </c>
      <c r="J1747" s="1" t="s">
        <v>129</v>
      </c>
      <c r="K1747" s="1">
        <v>10</v>
      </c>
      <c r="L1747" s="1">
        <v>2023</v>
      </c>
      <c r="M1747" s="1">
        <v>42</v>
      </c>
      <c r="N1747" s="10">
        <v>4</v>
      </c>
    </row>
    <row r="1748" spans="1:14" x14ac:dyDescent="0.25">
      <c r="A1748" s="7">
        <v>45212</v>
      </c>
      <c r="B1748" s="1" t="s">
        <v>37</v>
      </c>
      <c r="C1748" s="1" t="s">
        <v>18</v>
      </c>
      <c r="D1748" s="1" t="s">
        <v>17</v>
      </c>
      <c r="E1748" s="1" t="s">
        <v>9</v>
      </c>
      <c r="F1748" s="1" t="s">
        <v>79</v>
      </c>
      <c r="G1748" s="8">
        <v>198030</v>
      </c>
      <c r="H1748" s="8">
        <v>61389.3</v>
      </c>
      <c r="I1748" s="9">
        <v>0.31</v>
      </c>
      <c r="J1748" s="1" t="s">
        <v>129</v>
      </c>
      <c r="K1748" s="1">
        <v>10</v>
      </c>
      <c r="L1748" s="1">
        <v>2023</v>
      </c>
      <c r="M1748" s="1">
        <v>42</v>
      </c>
      <c r="N1748" s="10">
        <v>4</v>
      </c>
    </row>
    <row r="1749" spans="1:14" x14ac:dyDescent="0.25">
      <c r="A1749" s="7">
        <v>45213</v>
      </c>
      <c r="B1749" s="1" t="s">
        <v>19</v>
      </c>
      <c r="C1749" s="1" t="s">
        <v>8</v>
      </c>
      <c r="D1749" s="1" t="s">
        <v>17</v>
      </c>
      <c r="E1749" s="1" t="s">
        <v>87</v>
      </c>
      <c r="F1749" s="1" t="s">
        <v>76</v>
      </c>
      <c r="G1749" s="8">
        <v>548821</v>
      </c>
      <c r="H1749" s="8">
        <v>214040.19</v>
      </c>
      <c r="I1749" s="9">
        <v>0.39</v>
      </c>
      <c r="J1749" s="1" t="s">
        <v>129</v>
      </c>
      <c r="K1749" s="1">
        <v>10</v>
      </c>
      <c r="L1749" s="1">
        <v>2023</v>
      </c>
      <c r="M1749" s="1">
        <v>42</v>
      </c>
      <c r="N1749" s="10">
        <v>4</v>
      </c>
    </row>
    <row r="1750" spans="1:14" x14ac:dyDescent="0.25">
      <c r="A1750" s="7">
        <v>45214</v>
      </c>
      <c r="B1750" s="1" t="s">
        <v>62</v>
      </c>
      <c r="C1750" s="1" t="s">
        <v>8</v>
      </c>
      <c r="D1750" s="1" t="s">
        <v>17</v>
      </c>
      <c r="E1750" s="1" t="s">
        <v>87</v>
      </c>
      <c r="F1750" s="1" t="s">
        <v>78</v>
      </c>
      <c r="G1750" s="8">
        <v>1028946</v>
      </c>
      <c r="H1750" s="8">
        <v>380710.02</v>
      </c>
      <c r="I1750" s="9">
        <v>0.37</v>
      </c>
      <c r="J1750" s="1" t="s">
        <v>129</v>
      </c>
      <c r="K1750" s="1">
        <v>10</v>
      </c>
      <c r="L1750" s="1">
        <v>2023</v>
      </c>
      <c r="M1750" s="1">
        <v>42</v>
      </c>
      <c r="N1750" s="10">
        <v>4</v>
      </c>
    </row>
    <row r="1751" spans="1:14" x14ac:dyDescent="0.25">
      <c r="A1751" s="7">
        <v>45215</v>
      </c>
      <c r="B1751" s="1" t="s">
        <v>31</v>
      </c>
      <c r="C1751" s="1" t="s">
        <v>18</v>
      </c>
      <c r="D1751" s="1" t="s">
        <v>7</v>
      </c>
      <c r="E1751" s="1" t="s">
        <v>88</v>
      </c>
      <c r="F1751" s="1" t="s">
        <v>72</v>
      </c>
      <c r="G1751" s="8">
        <v>220026</v>
      </c>
      <c r="H1751" s="8">
        <v>118814.04000000001</v>
      </c>
      <c r="I1751" s="9">
        <v>0.54</v>
      </c>
      <c r="J1751" s="1" t="s">
        <v>129</v>
      </c>
      <c r="K1751" s="1">
        <v>10</v>
      </c>
      <c r="L1751" s="1">
        <v>2023</v>
      </c>
      <c r="M1751" s="1">
        <v>43</v>
      </c>
      <c r="N1751" s="10">
        <v>4</v>
      </c>
    </row>
    <row r="1752" spans="1:14" x14ac:dyDescent="0.25">
      <c r="A1752" s="7">
        <v>45216</v>
      </c>
      <c r="B1752" s="1" t="s">
        <v>30</v>
      </c>
      <c r="C1752" s="1" t="s">
        <v>14</v>
      </c>
      <c r="D1752" s="1" t="s">
        <v>7</v>
      </c>
      <c r="E1752" s="1" t="s">
        <v>87</v>
      </c>
      <c r="F1752" s="1" t="s">
        <v>77</v>
      </c>
      <c r="G1752" s="8">
        <v>383077</v>
      </c>
      <c r="H1752" s="8">
        <v>218353.88999999998</v>
      </c>
      <c r="I1752" s="9">
        <v>0.56999999999999995</v>
      </c>
      <c r="J1752" s="1" t="s">
        <v>129</v>
      </c>
      <c r="K1752" s="1">
        <v>10</v>
      </c>
      <c r="L1752" s="1">
        <v>2023</v>
      </c>
      <c r="M1752" s="1">
        <v>43</v>
      </c>
      <c r="N1752" s="10">
        <v>4</v>
      </c>
    </row>
    <row r="1753" spans="1:14" x14ac:dyDescent="0.25">
      <c r="A1753" s="7">
        <v>45217</v>
      </c>
      <c r="B1753" s="1" t="s">
        <v>20</v>
      </c>
      <c r="C1753" s="1" t="s">
        <v>8</v>
      </c>
      <c r="D1753" s="1" t="s">
        <v>7</v>
      </c>
      <c r="E1753" s="1" t="s">
        <v>87</v>
      </c>
      <c r="F1753" s="1" t="s">
        <v>72</v>
      </c>
      <c r="G1753" s="8">
        <v>1613633</v>
      </c>
      <c r="H1753" s="8">
        <v>871361.82000000007</v>
      </c>
      <c r="I1753" s="9">
        <v>0.54</v>
      </c>
      <c r="J1753" s="1" t="s">
        <v>129</v>
      </c>
      <c r="K1753" s="1">
        <v>10</v>
      </c>
      <c r="L1753" s="1">
        <v>2023</v>
      </c>
      <c r="M1753" s="1">
        <v>43</v>
      </c>
      <c r="N1753" s="10">
        <v>4</v>
      </c>
    </row>
    <row r="1754" spans="1:14" x14ac:dyDescent="0.25">
      <c r="A1754" s="7">
        <v>45218</v>
      </c>
      <c r="B1754" s="1" t="s">
        <v>52</v>
      </c>
      <c r="C1754" s="1" t="s">
        <v>8</v>
      </c>
      <c r="D1754" s="1" t="s">
        <v>7</v>
      </c>
      <c r="E1754" s="1" t="s">
        <v>87</v>
      </c>
      <c r="F1754" s="1" t="s">
        <v>66</v>
      </c>
      <c r="G1754" s="8">
        <v>680821</v>
      </c>
      <c r="H1754" s="8">
        <v>285944.82</v>
      </c>
      <c r="I1754" s="9">
        <v>0.42</v>
      </c>
      <c r="J1754" s="1" t="s">
        <v>129</v>
      </c>
      <c r="K1754" s="1">
        <v>10</v>
      </c>
      <c r="L1754" s="1">
        <v>2023</v>
      </c>
      <c r="M1754" s="1">
        <v>43</v>
      </c>
      <c r="N1754" s="10">
        <v>4</v>
      </c>
    </row>
    <row r="1755" spans="1:14" x14ac:dyDescent="0.25">
      <c r="A1755" s="7">
        <v>45219</v>
      </c>
      <c r="B1755" s="1" t="s">
        <v>23</v>
      </c>
      <c r="C1755" s="1" t="s">
        <v>8</v>
      </c>
      <c r="D1755" s="1" t="s">
        <v>7</v>
      </c>
      <c r="E1755" s="1" t="s">
        <v>9</v>
      </c>
      <c r="F1755" s="1" t="s">
        <v>75</v>
      </c>
      <c r="G1755" s="8">
        <v>718628</v>
      </c>
      <c r="H1755" s="8">
        <v>423990.51999999996</v>
      </c>
      <c r="I1755" s="9">
        <v>0.59</v>
      </c>
      <c r="J1755" s="1" t="s">
        <v>129</v>
      </c>
      <c r="K1755" s="1">
        <v>10</v>
      </c>
      <c r="L1755" s="1">
        <v>2023</v>
      </c>
      <c r="M1755" s="1">
        <v>43</v>
      </c>
      <c r="N1755" s="10">
        <v>4</v>
      </c>
    </row>
    <row r="1756" spans="1:14" x14ac:dyDescent="0.25">
      <c r="A1756" s="7">
        <v>45220</v>
      </c>
      <c r="B1756" s="1" t="s">
        <v>50</v>
      </c>
      <c r="C1756" s="1" t="s">
        <v>18</v>
      </c>
      <c r="D1756" s="1" t="s">
        <v>17</v>
      </c>
      <c r="E1756" s="1" t="s">
        <v>87</v>
      </c>
      <c r="F1756" s="1" t="s">
        <v>67</v>
      </c>
      <c r="G1756" s="8">
        <v>158662</v>
      </c>
      <c r="H1756" s="8">
        <v>52358.46</v>
      </c>
      <c r="I1756" s="9">
        <v>0.33</v>
      </c>
      <c r="J1756" s="1" t="s">
        <v>129</v>
      </c>
      <c r="K1756" s="1">
        <v>10</v>
      </c>
      <c r="L1756" s="1">
        <v>2023</v>
      </c>
      <c r="M1756" s="1">
        <v>43</v>
      </c>
      <c r="N1756" s="10">
        <v>4</v>
      </c>
    </row>
    <row r="1757" spans="1:14" x14ac:dyDescent="0.25">
      <c r="A1757" s="7">
        <v>45221</v>
      </c>
      <c r="B1757" s="1" t="s">
        <v>31</v>
      </c>
      <c r="C1757" s="1" t="s">
        <v>18</v>
      </c>
      <c r="D1757" s="1" t="s">
        <v>7</v>
      </c>
      <c r="E1757" s="1" t="s">
        <v>87</v>
      </c>
      <c r="F1757" s="1" t="s">
        <v>72</v>
      </c>
      <c r="G1757" s="8">
        <v>151724</v>
      </c>
      <c r="H1757" s="8">
        <v>75862</v>
      </c>
      <c r="I1757" s="9">
        <v>0.5</v>
      </c>
      <c r="J1757" s="1" t="s">
        <v>129</v>
      </c>
      <c r="K1757" s="1">
        <v>10</v>
      </c>
      <c r="L1757" s="1">
        <v>2023</v>
      </c>
      <c r="M1757" s="1">
        <v>43</v>
      </c>
      <c r="N1757" s="10">
        <v>4</v>
      </c>
    </row>
    <row r="1758" spans="1:14" x14ac:dyDescent="0.25">
      <c r="A1758" s="7">
        <v>45222</v>
      </c>
      <c r="B1758" s="1" t="s">
        <v>15</v>
      </c>
      <c r="C1758" s="1" t="s">
        <v>14</v>
      </c>
      <c r="D1758" s="1" t="s">
        <v>7</v>
      </c>
      <c r="E1758" s="1" t="s">
        <v>87</v>
      </c>
      <c r="F1758" s="1" t="s">
        <v>74</v>
      </c>
      <c r="G1758" s="8">
        <v>374571</v>
      </c>
      <c r="H1758" s="8">
        <v>142336.98000000001</v>
      </c>
      <c r="I1758" s="9">
        <v>0.38</v>
      </c>
      <c r="J1758" s="1" t="s">
        <v>129</v>
      </c>
      <c r="K1758" s="1">
        <v>10</v>
      </c>
      <c r="L1758" s="1">
        <v>2023</v>
      </c>
      <c r="M1758" s="1">
        <v>44</v>
      </c>
      <c r="N1758" s="10">
        <v>4</v>
      </c>
    </row>
    <row r="1759" spans="1:14" x14ac:dyDescent="0.25">
      <c r="A1759" s="7">
        <v>45223</v>
      </c>
      <c r="B1759" s="1" t="s">
        <v>56</v>
      </c>
      <c r="C1759" s="1" t="s">
        <v>18</v>
      </c>
      <c r="D1759" s="1" t="s">
        <v>7</v>
      </c>
      <c r="E1759" s="1" t="s">
        <v>87</v>
      </c>
      <c r="F1759" s="1" t="s">
        <v>70</v>
      </c>
      <c r="G1759" s="8">
        <v>236128</v>
      </c>
      <c r="H1759" s="8">
        <v>89728.639999999999</v>
      </c>
      <c r="I1759" s="9">
        <v>0.38</v>
      </c>
      <c r="J1759" s="1" t="s">
        <v>129</v>
      </c>
      <c r="K1759" s="1">
        <v>10</v>
      </c>
      <c r="L1759" s="1">
        <v>2023</v>
      </c>
      <c r="M1759" s="1">
        <v>44</v>
      </c>
      <c r="N1759" s="10">
        <v>4</v>
      </c>
    </row>
    <row r="1760" spans="1:14" x14ac:dyDescent="0.25">
      <c r="A1760" s="7">
        <v>45224</v>
      </c>
      <c r="B1760" s="1" t="s">
        <v>52</v>
      </c>
      <c r="C1760" s="1" t="s">
        <v>8</v>
      </c>
      <c r="D1760" s="1" t="s">
        <v>7</v>
      </c>
      <c r="E1760" s="1" t="s">
        <v>87</v>
      </c>
      <c r="F1760" s="1" t="s">
        <v>66</v>
      </c>
      <c r="G1760" s="8">
        <v>641834</v>
      </c>
      <c r="H1760" s="8">
        <v>231060.24</v>
      </c>
      <c r="I1760" s="9">
        <v>0.36</v>
      </c>
      <c r="J1760" s="1" t="s">
        <v>129</v>
      </c>
      <c r="K1760" s="1">
        <v>10</v>
      </c>
      <c r="L1760" s="1">
        <v>2023</v>
      </c>
      <c r="M1760" s="1">
        <v>44</v>
      </c>
      <c r="N1760" s="10">
        <v>4</v>
      </c>
    </row>
    <row r="1761" spans="1:14" x14ac:dyDescent="0.25">
      <c r="A1761" s="7">
        <v>45225</v>
      </c>
      <c r="B1761" s="1" t="s">
        <v>51</v>
      </c>
      <c r="C1761" s="1" t="s">
        <v>8</v>
      </c>
      <c r="D1761" s="1" t="s">
        <v>7</v>
      </c>
      <c r="E1761" s="1" t="s">
        <v>87</v>
      </c>
      <c r="F1761" s="1" t="s">
        <v>65</v>
      </c>
      <c r="G1761" s="8">
        <v>1217436</v>
      </c>
      <c r="H1761" s="8">
        <v>766984.68</v>
      </c>
      <c r="I1761" s="9">
        <v>0.63</v>
      </c>
      <c r="J1761" s="1" t="s">
        <v>129</v>
      </c>
      <c r="K1761" s="1">
        <v>10</v>
      </c>
      <c r="L1761" s="1">
        <v>2023</v>
      </c>
      <c r="M1761" s="1">
        <v>44</v>
      </c>
      <c r="N1761" s="10">
        <v>4</v>
      </c>
    </row>
    <row r="1762" spans="1:14" x14ac:dyDescent="0.25">
      <c r="A1762" s="7">
        <v>45226</v>
      </c>
      <c r="B1762" s="1" t="s">
        <v>40</v>
      </c>
      <c r="C1762" s="1" t="s">
        <v>8</v>
      </c>
      <c r="D1762" s="1" t="s">
        <v>7</v>
      </c>
      <c r="E1762" s="1" t="s">
        <v>87</v>
      </c>
      <c r="F1762" s="1" t="s">
        <v>82</v>
      </c>
      <c r="G1762" s="8">
        <v>1145682</v>
      </c>
      <c r="H1762" s="8">
        <v>721779.66</v>
      </c>
      <c r="I1762" s="9">
        <v>0.63</v>
      </c>
      <c r="J1762" s="1" t="s">
        <v>129</v>
      </c>
      <c r="K1762" s="1">
        <v>10</v>
      </c>
      <c r="L1762" s="1">
        <v>2023</v>
      </c>
      <c r="M1762" s="1">
        <v>44</v>
      </c>
      <c r="N1762" s="10">
        <v>4</v>
      </c>
    </row>
    <row r="1763" spans="1:14" x14ac:dyDescent="0.25">
      <c r="A1763" s="7">
        <v>45227</v>
      </c>
      <c r="B1763" s="1" t="s">
        <v>45</v>
      </c>
      <c r="C1763" s="1" t="s">
        <v>18</v>
      </c>
      <c r="D1763" s="1" t="s">
        <v>11</v>
      </c>
      <c r="E1763" s="1" t="s">
        <v>87</v>
      </c>
      <c r="F1763" s="1" t="s">
        <v>79</v>
      </c>
      <c r="G1763" s="8">
        <v>240487</v>
      </c>
      <c r="H1763" s="8">
        <v>76955.839999999997</v>
      </c>
      <c r="I1763" s="9">
        <v>0.32</v>
      </c>
      <c r="J1763" s="1" t="s">
        <v>129</v>
      </c>
      <c r="K1763" s="1">
        <v>10</v>
      </c>
      <c r="L1763" s="1">
        <v>2023</v>
      </c>
      <c r="M1763" s="1">
        <v>44</v>
      </c>
      <c r="N1763" s="10">
        <v>4</v>
      </c>
    </row>
    <row r="1764" spans="1:14" x14ac:dyDescent="0.25">
      <c r="A1764" s="7">
        <v>45228</v>
      </c>
      <c r="B1764" s="1" t="s">
        <v>42</v>
      </c>
      <c r="C1764" s="1" t="s">
        <v>8</v>
      </c>
      <c r="D1764" s="1" t="s">
        <v>17</v>
      </c>
      <c r="E1764" s="1" t="s">
        <v>87</v>
      </c>
      <c r="F1764" s="1" t="s">
        <v>84</v>
      </c>
      <c r="G1764" s="8">
        <v>1679201</v>
      </c>
      <c r="H1764" s="8">
        <v>352632.20999999996</v>
      </c>
      <c r="I1764" s="9">
        <v>0.21</v>
      </c>
      <c r="J1764" s="1" t="s">
        <v>129</v>
      </c>
      <c r="K1764" s="1">
        <v>10</v>
      </c>
      <c r="L1764" s="1">
        <v>2023</v>
      </c>
      <c r="M1764" s="1">
        <v>44</v>
      </c>
      <c r="N1764" s="10">
        <v>4</v>
      </c>
    </row>
    <row r="1765" spans="1:14" x14ac:dyDescent="0.25">
      <c r="A1765" s="7">
        <v>45229</v>
      </c>
      <c r="B1765" s="1" t="s">
        <v>6</v>
      </c>
      <c r="C1765" s="1" t="s">
        <v>8</v>
      </c>
      <c r="D1765" s="1" t="s">
        <v>7</v>
      </c>
      <c r="E1765" s="1" t="s">
        <v>87</v>
      </c>
      <c r="F1765" s="1" t="s">
        <v>77</v>
      </c>
      <c r="G1765" s="8">
        <v>1481715</v>
      </c>
      <c r="H1765" s="8">
        <v>696406.04999999993</v>
      </c>
      <c r="I1765" s="9">
        <v>0.47</v>
      </c>
      <c r="J1765" s="1" t="s">
        <v>129</v>
      </c>
      <c r="K1765" s="1">
        <v>10</v>
      </c>
      <c r="L1765" s="1">
        <v>2023</v>
      </c>
      <c r="M1765" s="1">
        <v>45</v>
      </c>
      <c r="N1765" s="10">
        <v>4</v>
      </c>
    </row>
    <row r="1766" spans="1:14" x14ac:dyDescent="0.25">
      <c r="A1766" s="7">
        <v>45230</v>
      </c>
      <c r="B1766" s="1" t="s">
        <v>35</v>
      </c>
      <c r="C1766" s="1" t="s">
        <v>14</v>
      </c>
      <c r="D1766" s="1" t="s">
        <v>7</v>
      </c>
      <c r="E1766" s="1" t="s">
        <v>87</v>
      </c>
      <c r="F1766" s="1" t="s">
        <v>71</v>
      </c>
      <c r="G1766" s="8">
        <v>353529</v>
      </c>
      <c r="H1766" s="8">
        <v>169693.91999999998</v>
      </c>
      <c r="I1766" s="9">
        <v>0.48</v>
      </c>
      <c r="J1766" s="1" t="s">
        <v>129</v>
      </c>
      <c r="K1766" s="1">
        <v>10</v>
      </c>
      <c r="L1766" s="1">
        <v>2023</v>
      </c>
      <c r="M1766" s="1">
        <v>45</v>
      </c>
      <c r="N1766" s="10">
        <v>4</v>
      </c>
    </row>
    <row r="1767" spans="1:14" x14ac:dyDescent="0.25">
      <c r="A1767" s="7">
        <v>45231</v>
      </c>
      <c r="B1767" s="1" t="s">
        <v>37</v>
      </c>
      <c r="C1767" s="1" t="s">
        <v>18</v>
      </c>
      <c r="D1767" s="1" t="s">
        <v>7</v>
      </c>
      <c r="E1767" s="1" t="s">
        <v>87</v>
      </c>
      <c r="F1767" s="1" t="s">
        <v>79</v>
      </c>
      <c r="G1767" s="8">
        <v>131320</v>
      </c>
      <c r="H1767" s="8">
        <v>74852.399999999994</v>
      </c>
      <c r="I1767" s="9">
        <v>0.56999999999999995</v>
      </c>
      <c r="J1767" s="1" t="s">
        <v>130</v>
      </c>
      <c r="K1767" s="1">
        <v>11</v>
      </c>
      <c r="L1767" s="1">
        <v>2023</v>
      </c>
      <c r="M1767" s="1">
        <v>45</v>
      </c>
      <c r="N1767" s="10">
        <v>4</v>
      </c>
    </row>
    <row r="1768" spans="1:14" x14ac:dyDescent="0.25">
      <c r="A1768" s="7">
        <v>45232</v>
      </c>
      <c r="B1768" s="1" t="s">
        <v>49</v>
      </c>
      <c r="C1768" s="1" t="s">
        <v>8</v>
      </c>
      <c r="D1768" s="1" t="s">
        <v>7</v>
      </c>
      <c r="E1768" s="1" t="s">
        <v>9</v>
      </c>
      <c r="F1768" s="1" t="s">
        <v>66</v>
      </c>
      <c r="G1768" s="8">
        <v>822856</v>
      </c>
      <c r="H1768" s="8">
        <v>469027.92</v>
      </c>
      <c r="I1768" s="9">
        <v>0.56999999999999995</v>
      </c>
      <c r="J1768" s="1" t="s">
        <v>130</v>
      </c>
      <c r="K1768" s="1">
        <v>11</v>
      </c>
      <c r="L1768" s="1">
        <v>2023</v>
      </c>
      <c r="M1768" s="1">
        <v>45</v>
      </c>
      <c r="N1768" s="10">
        <v>4</v>
      </c>
    </row>
    <row r="1769" spans="1:14" x14ac:dyDescent="0.25">
      <c r="A1769" s="7">
        <v>45233</v>
      </c>
      <c r="B1769" s="1" t="s">
        <v>54</v>
      </c>
      <c r="C1769" s="1" t="s">
        <v>18</v>
      </c>
      <c r="D1769" s="1" t="s">
        <v>7</v>
      </c>
      <c r="E1769" s="1" t="s">
        <v>9</v>
      </c>
      <c r="F1769" s="1" t="s">
        <v>68</v>
      </c>
      <c r="G1769" s="8">
        <v>114895</v>
      </c>
      <c r="H1769" s="8">
        <v>41362.199999999997</v>
      </c>
      <c r="I1769" s="9">
        <v>0.36</v>
      </c>
      <c r="J1769" s="1" t="s">
        <v>130</v>
      </c>
      <c r="K1769" s="1">
        <v>11</v>
      </c>
      <c r="L1769" s="1">
        <v>2023</v>
      </c>
      <c r="M1769" s="1">
        <v>45</v>
      </c>
      <c r="N1769" s="10">
        <v>4</v>
      </c>
    </row>
    <row r="1770" spans="1:14" x14ac:dyDescent="0.25">
      <c r="A1770" s="7">
        <v>45234</v>
      </c>
      <c r="B1770" s="1" t="s">
        <v>22</v>
      </c>
      <c r="C1770" s="1" t="s">
        <v>8</v>
      </c>
      <c r="D1770" s="1" t="s">
        <v>7</v>
      </c>
      <c r="E1770" s="1" t="s">
        <v>87</v>
      </c>
      <c r="F1770" s="1" t="s">
        <v>74</v>
      </c>
      <c r="G1770" s="8">
        <v>1239417</v>
      </c>
      <c r="H1770" s="8">
        <v>446190.12</v>
      </c>
      <c r="I1770" s="9">
        <v>0.36</v>
      </c>
      <c r="J1770" s="1" t="s">
        <v>130</v>
      </c>
      <c r="K1770" s="1">
        <v>11</v>
      </c>
      <c r="L1770" s="1">
        <v>2023</v>
      </c>
      <c r="M1770" s="1">
        <v>45</v>
      </c>
      <c r="N1770" s="10">
        <v>4</v>
      </c>
    </row>
    <row r="1771" spans="1:14" x14ac:dyDescent="0.25">
      <c r="A1771" s="7">
        <v>45235</v>
      </c>
      <c r="B1771" s="1" t="s">
        <v>15</v>
      </c>
      <c r="C1771" s="1" t="s">
        <v>14</v>
      </c>
      <c r="D1771" s="1" t="s">
        <v>7</v>
      </c>
      <c r="E1771" s="1" t="s">
        <v>87</v>
      </c>
      <c r="F1771" s="1" t="s">
        <v>74</v>
      </c>
      <c r="G1771" s="8">
        <v>277420</v>
      </c>
      <c r="H1771" s="8">
        <v>152581</v>
      </c>
      <c r="I1771" s="9">
        <v>0.55000000000000004</v>
      </c>
      <c r="J1771" s="1" t="s">
        <v>130</v>
      </c>
      <c r="K1771" s="1">
        <v>11</v>
      </c>
      <c r="L1771" s="1">
        <v>2023</v>
      </c>
      <c r="M1771" s="1">
        <v>45</v>
      </c>
      <c r="N1771" s="10">
        <v>4</v>
      </c>
    </row>
    <row r="1772" spans="1:14" x14ac:dyDescent="0.25">
      <c r="A1772" s="7">
        <v>45236</v>
      </c>
      <c r="B1772" s="1" t="s">
        <v>52</v>
      </c>
      <c r="C1772" s="1" t="s">
        <v>8</v>
      </c>
      <c r="D1772" s="1" t="s">
        <v>7</v>
      </c>
      <c r="E1772" s="1" t="s">
        <v>87</v>
      </c>
      <c r="F1772" s="1" t="s">
        <v>66</v>
      </c>
      <c r="G1772" s="8">
        <v>1443721</v>
      </c>
      <c r="H1772" s="8">
        <v>635237.24</v>
      </c>
      <c r="I1772" s="9">
        <v>0.44</v>
      </c>
      <c r="J1772" s="1" t="s">
        <v>130</v>
      </c>
      <c r="K1772" s="1">
        <v>11</v>
      </c>
      <c r="L1772" s="1">
        <v>2023</v>
      </c>
      <c r="M1772" s="1">
        <v>46</v>
      </c>
      <c r="N1772" s="10">
        <v>4</v>
      </c>
    </row>
    <row r="1773" spans="1:14" x14ac:dyDescent="0.25">
      <c r="A1773" s="7">
        <v>45237</v>
      </c>
      <c r="B1773" s="1" t="s">
        <v>23</v>
      </c>
      <c r="C1773" s="1" t="s">
        <v>8</v>
      </c>
      <c r="D1773" s="1" t="s">
        <v>11</v>
      </c>
      <c r="E1773" s="1" t="s">
        <v>87</v>
      </c>
      <c r="F1773" s="1" t="s">
        <v>75</v>
      </c>
      <c r="G1773" s="8">
        <v>1251059</v>
      </c>
      <c r="H1773" s="8">
        <v>425360.06000000006</v>
      </c>
      <c r="I1773" s="9">
        <v>0.34</v>
      </c>
      <c r="J1773" s="1" t="s">
        <v>130</v>
      </c>
      <c r="K1773" s="1">
        <v>11</v>
      </c>
      <c r="L1773" s="1">
        <v>2023</v>
      </c>
      <c r="M1773" s="1">
        <v>46</v>
      </c>
      <c r="N1773" s="10">
        <v>4</v>
      </c>
    </row>
    <row r="1774" spans="1:14" x14ac:dyDescent="0.25">
      <c r="A1774" s="7">
        <v>45238</v>
      </c>
      <c r="B1774" s="1" t="s">
        <v>10</v>
      </c>
      <c r="C1774" s="1" t="s">
        <v>8</v>
      </c>
      <c r="D1774" s="1" t="s">
        <v>7</v>
      </c>
      <c r="E1774" s="1" t="s">
        <v>87</v>
      </c>
      <c r="F1774" s="1" t="s">
        <v>66</v>
      </c>
      <c r="G1774" s="8">
        <v>1341889</v>
      </c>
      <c r="H1774" s="8">
        <v>738038.95000000007</v>
      </c>
      <c r="I1774" s="9">
        <v>0.55000000000000004</v>
      </c>
      <c r="J1774" s="1" t="s">
        <v>130</v>
      </c>
      <c r="K1774" s="1">
        <v>11</v>
      </c>
      <c r="L1774" s="1">
        <v>2023</v>
      </c>
      <c r="M1774" s="1">
        <v>46</v>
      </c>
      <c r="N1774" s="10">
        <v>4</v>
      </c>
    </row>
    <row r="1775" spans="1:14" x14ac:dyDescent="0.25">
      <c r="A1775" s="7">
        <v>45239</v>
      </c>
      <c r="B1775" s="1" t="s">
        <v>44</v>
      </c>
      <c r="C1775" s="1" t="s">
        <v>8</v>
      </c>
      <c r="D1775" s="1" t="s">
        <v>17</v>
      </c>
      <c r="E1775" s="1" t="s">
        <v>9</v>
      </c>
      <c r="F1775" s="1" t="s">
        <v>78</v>
      </c>
      <c r="G1775" s="8">
        <v>1364785</v>
      </c>
      <c r="H1775" s="8">
        <v>532266.15</v>
      </c>
      <c r="I1775" s="9">
        <v>0.39</v>
      </c>
      <c r="J1775" s="1" t="s">
        <v>130</v>
      </c>
      <c r="K1775" s="1">
        <v>11</v>
      </c>
      <c r="L1775" s="1">
        <v>2023</v>
      </c>
      <c r="M1775" s="1">
        <v>46</v>
      </c>
      <c r="N1775" s="10">
        <v>4</v>
      </c>
    </row>
    <row r="1776" spans="1:14" x14ac:dyDescent="0.25">
      <c r="A1776" s="7">
        <v>45240</v>
      </c>
      <c r="B1776" s="1" t="s">
        <v>46</v>
      </c>
      <c r="C1776" s="1" t="s">
        <v>8</v>
      </c>
      <c r="D1776" s="1" t="s">
        <v>11</v>
      </c>
      <c r="E1776" s="1" t="s">
        <v>87</v>
      </c>
      <c r="F1776" s="1" t="s">
        <v>80</v>
      </c>
      <c r="G1776" s="8">
        <v>594101</v>
      </c>
      <c r="H1776" s="8">
        <v>201994.34000000003</v>
      </c>
      <c r="I1776" s="9">
        <v>0.34</v>
      </c>
      <c r="J1776" s="1" t="s">
        <v>130</v>
      </c>
      <c r="K1776" s="1">
        <v>11</v>
      </c>
      <c r="L1776" s="1">
        <v>2023</v>
      </c>
      <c r="M1776" s="1">
        <v>46</v>
      </c>
      <c r="N1776" s="10">
        <v>4</v>
      </c>
    </row>
    <row r="1777" spans="1:14" x14ac:dyDescent="0.25">
      <c r="A1777" s="7">
        <v>45241</v>
      </c>
      <c r="B1777" s="1" t="s">
        <v>52</v>
      </c>
      <c r="C1777" s="1" t="s">
        <v>8</v>
      </c>
      <c r="D1777" s="1" t="s">
        <v>17</v>
      </c>
      <c r="E1777" s="1" t="s">
        <v>88</v>
      </c>
      <c r="F1777" s="1" t="s">
        <v>66</v>
      </c>
      <c r="G1777" s="8">
        <v>989219</v>
      </c>
      <c r="H1777" s="8">
        <v>247304.75</v>
      </c>
      <c r="I1777" s="9">
        <v>0.25</v>
      </c>
      <c r="J1777" s="1" t="s">
        <v>130</v>
      </c>
      <c r="K1777" s="1">
        <v>11</v>
      </c>
      <c r="L1777" s="1">
        <v>2023</v>
      </c>
      <c r="M1777" s="1">
        <v>46</v>
      </c>
      <c r="N1777" s="10">
        <v>4</v>
      </c>
    </row>
    <row r="1778" spans="1:14" x14ac:dyDescent="0.25">
      <c r="A1778" s="7">
        <v>45242</v>
      </c>
      <c r="B1778" s="1" t="s">
        <v>54</v>
      </c>
      <c r="C1778" s="1" t="s">
        <v>18</v>
      </c>
      <c r="D1778" s="1" t="s">
        <v>7</v>
      </c>
      <c r="E1778" s="1" t="s">
        <v>87</v>
      </c>
      <c r="F1778" s="1" t="s">
        <v>68</v>
      </c>
      <c r="G1778" s="8">
        <v>194293</v>
      </c>
      <c r="H1778" s="8">
        <v>110747.01</v>
      </c>
      <c r="I1778" s="9">
        <v>0.56999999999999995</v>
      </c>
      <c r="J1778" s="1" t="s">
        <v>130</v>
      </c>
      <c r="K1778" s="1">
        <v>11</v>
      </c>
      <c r="L1778" s="1">
        <v>2023</v>
      </c>
      <c r="M1778" s="1">
        <v>46</v>
      </c>
      <c r="N1778" s="10">
        <v>4</v>
      </c>
    </row>
    <row r="1779" spans="1:14" x14ac:dyDescent="0.25">
      <c r="A1779" s="7">
        <v>45243</v>
      </c>
      <c r="B1779" s="1" t="s">
        <v>59</v>
      </c>
      <c r="C1779" s="1" t="s">
        <v>18</v>
      </c>
      <c r="D1779" s="1" t="s">
        <v>17</v>
      </c>
      <c r="E1779" s="1" t="s">
        <v>9</v>
      </c>
      <c r="F1779" s="1" t="s">
        <v>75</v>
      </c>
      <c r="G1779" s="8">
        <v>162708</v>
      </c>
      <c r="H1779" s="8">
        <v>55320.72</v>
      </c>
      <c r="I1779" s="9">
        <v>0.34</v>
      </c>
      <c r="J1779" s="1" t="s">
        <v>130</v>
      </c>
      <c r="K1779" s="1">
        <v>11</v>
      </c>
      <c r="L1779" s="1">
        <v>2023</v>
      </c>
      <c r="M1779" s="1">
        <v>47</v>
      </c>
      <c r="N1779" s="10">
        <v>4</v>
      </c>
    </row>
    <row r="1780" spans="1:14" x14ac:dyDescent="0.25">
      <c r="A1780" s="7">
        <v>45244</v>
      </c>
      <c r="B1780" s="1" t="s">
        <v>31</v>
      </c>
      <c r="C1780" s="1" t="s">
        <v>18</v>
      </c>
      <c r="D1780" s="1" t="s">
        <v>7</v>
      </c>
      <c r="E1780" s="1" t="s">
        <v>87</v>
      </c>
      <c r="F1780" s="1" t="s">
        <v>72</v>
      </c>
      <c r="G1780" s="8">
        <v>246152</v>
      </c>
      <c r="H1780" s="8">
        <v>147691.19999999998</v>
      </c>
      <c r="I1780" s="9">
        <v>0.6</v>
      </c>
      <c r="J1780" s="1" t="s">
        <v>130</v>
      </c>
      <c r="K1780" s="1">
        <v>11</v>
      </c>
      <c r="L1780" s="1">
        <v>2023</v>
      </c>
      <c r="M1780" s="1">
        <v>47</v>
      </c>
      <c r="N1780" s="10">
        <v>4</v>
      </c>
    </row>
    <row r="1781" spans="1:14" x14ac:dyDescent="0.25">
      <c r="A1781" s="7">
        <v>45245</v>
      </c>
      <c r="B1781" s="1" t="s">
        <v>39</v>
      </c>
      <c r="C1781" s="1" t="s">
        <v>8</v>
      </c>
      <c r="D1781" s="1" t="s">
        <v>17</v>
      </c>
      <c r="E1781" s="1" t="s">
        <v>9</v>
      </c>
      <c r="F1781" s="1" t="s">
        <v>81</v>
      </c>
      <c r="G1781" s="8">
        <v>893273</v>
      </c>
      <c r="H1781" s="8">
        <v>348376.47000000003</v>
      </c>
      <c r="I1781" s="9">
        <v>0.39</v>
      </c>
      <c r="J1781" s="1" t="s">
        <v>130</v>
      </c>
      <c r="K1781" s="1">
        <v>11</v>
      </c>
      <c r="L1781" s="1">
        <v>2023</v>
      </c>
      <c r="M1781" s="1">
        <v>47</v>
      </c>
      <c r="N1781" s="10">
        <v>4</v>
      </c>
    </row>
    <row r="1782" spans="1:14" x14ac:dyDescent="0.25">
      <c r="A1782" s="7">
        <v>45246</v>
      </c>
      <c r="B1782" s="1" t="s">
        <v>24</v>
      </c>
      <c r="C1782" s="1" t="s">
        <v>14</v>
      </c>
      <c r="D1782" s="1" t="s">
        <v>7</v>
      </c>
      <c r="E1782" s="1" t="s">
        <v>9</v>
      </c>
      <c r="F1782" s="1" t="s">
        <v>81</v>
      </c>
      <c r="G1782" s="8">
        <v>258212</v>
      </c>
      <c r="H1782" s="8">
        <v>90374.2</v>
      </c>
      <c r="I1782" s="9">
        <v>0.35</v>
      </c>
      <c r="J1782" s="1" t="s">
        <v>130</v>
      </c>
      <c r="K1782" s="1">
        <v>11</v>
      </c>
      <c r="L1782" s="1">
        <v>2023</v>
      </c>
      <c r="M1782" s="1">
        <v>47</v>
      </c>
      <c r="N1782" s="10">
        <v>4</v>
      </c>
    </row>
    <row r="1783" spans="1:14" x14ac:dyDescent="0.25">
      <c r="A1783" s="7">
        <v>45247</v>
      </c>
      <c r="B1783" s="1" t="s">
        <v>49</v>
      </c>
      <c r="C1783" s="1" t="s">
        <v>8</v>
      </c>
      <c r="D1783" s="1" t="s">
        <v>17</v>
      </c>
      <c r="E1783" s="1" t="s">
        <v>87</v>
      </c>
      <c r="F1783" s="1" t="s">
        <v>66</v>
      </c>
      <c r="G1783" s="8">
        <v>1042954</v>
      </c>
      <c r="H1783" s="8">
        <v>333745.28000000003</v>
      </c>
      <c r="I1783" s="9">
        <v>0.32</v>
      </c>
      <c r="J1783" s="1" t="s">
        <v>130</v>
      </c>
      <c r="K1783" s="1">
        <v>11</v>
      </c>
      <c r="L1783" s="1">
        <v>2023</v>
      </c>
      <c r="M1783" s="1">
        <v>47</v>
      </c>
      <c r="N1783" s="10">
        <v>4</v>
      </c>
    </row>
    <row r="1784" spans="1:14" x14ac:dyDescent="0.25">
      <c r="A1784" s="7">
        <v>45248</v>
      </c>
      <c r="B1784" s="1" t="s">
        <v>56</v>
      </c>
      <c r="C1784" s="1" t="s">
        <v>18</v>
      </c>
      <c r="D1784" s="1" t="s">
        <v>17</v>
      </c>
      <c r="E1784" s="1" t="s">
        <v>87</v>
      </c>
      <c r="F1784" s="1" t="s">
        <v>70</v>
      </c>
      <c r="G1784" s="8">
        <v>173665</v>
      </c>
      <c r="H1784" s="8">
        <v>45152.9</v>
      </c>
      <c r="I1784" s="9">
        <v>0.26</v>
      </c>
      <c r="J1784" s="1" t="s">
        <v>130</v>
      </c>
      <c r="K1784" s="1">
        <v>11</v>
      </c>
      <c r="L1784" s="1">
        <v>2023</v>
      </c>
      <c r="M1784" s="1">
        <v>47</v>
      </c>
      <c r="N1784" s="10">
        <v>4</v>
      </c>
    </row>
    <row r="1785" spans="1:14" x14ac:dyDescent="0.25">
      <c r="A1785" s="7">
        <v>45249</v>
      </c>
      <c r="B1785" s="1" t="s">
        <v>62</v>
      </c>
      <c r="C1785" s="1" t="s">
        <v>8</v>
      </c>
      <c r="D1785" s="1" t="s">
        <v>7</v>
      </c>
      <c r="E1785" s="1" t="s">
        <v>89</v>
      </c>
      <c r="F1785" s="1" t="s">
        <v>78</v>
      </c>
      <c r="G1785" s="8">
        <v>1129486</v>
      </c>
      <c r="H1785" s="8">
        <v>700281.32</v>
      </c>
      <c r="I1785" s="9">
        <v>0.62</v>
      </c>
      <c r="J1785" s="1" t="s">
        <v>130</v>
      </c>
      <c r="K1785" s="1">
        <v>11</v>
      </c>
      <c r="L1785" s="1">
        <v>2023</v>
      </c>
      <c r="M1785" s="1">
        <v>47</v>
      </c>
      <c r="N1785" s="10">
        <v>4</v>
      </c>
    </row>
    <row r="1786" spans="1:14" x14ac:dyDescent="0.25">
      <c r="A1786" s="7">
        <v>45250</v>
      </c>
      <c r="B1786" s="1" t="s">
        <v>43</v>
      </c>
      <c r="C1786" s="1" t="s">
        <v>8</v>
      </c>
      <c r="D1786" s="1" t="s">
        <v>7</v>
      </c>
      <c r="E1786" s="1" t="s">
        <v>9</v>
      </c>
      <c r="F1786" s="1" t="s">
        <v>79</v>
      </c>
      <c r="G1786" s="8">
        <v>802829</v>
      </c>
      <c r="H1786" s="8">
        <v>513810.56</v>
      </c>
      <c r="I1786" s="9">
        <v>0.64</v>
      </c>
      <c r="J1786" s="1" t="s">
        <v>130</v>
      </c>
      <c r="K1786" s="1">
        <v>11</v>
      </c>
      <c r="L1786" s="1">
        <v>2023</v>
      </c>
      <c r="M1786" s="1">
        <v>48</v>
      </c>
      <c r="N1786" s="10">
        <v>4</v>
      </c>
    </row>
    <row r="1787" spans="1:14" x14ac:dyDescent="0.25">
      <c r="A1787" s="7">
        <v>45251</v>
      </c>
      <c r="B1787" s="1" t="s">
        <v>56</v>
      </c>
      <c r="C1787" s="1" t="s">
        <v>18</v>
      </c>
      <c r="D1787" s="1" t="s">
        <v>7</v>
      </c>
      <c r="E1787" s="1" t="s">
        <v>9</v>
      </c>
      <c r="F1787" s="1" t="s">
        <v>70</v>
      </c>
      <c r="G1787" s="8">
        <v>166560</v>
      </c>
      <c r="H1787" s="8">
        <v>93273.600000000006</v>
      </c>
      <c r="I1787" s="9">
        <v>0.56000000000000005</v>
      </c>
      <c r="J1787" s="1" t="s">
        <v>130</v>
      </c>
      <c r="K1787" s="1">
        <v>11</v>
      </c>
      <c r="L1787" s="1">
        <v>2023</v>
      </c>
      <c r="M1787" s="1">
        <v>48</v>
      </c>
      <c r="N1787" s="10">
        <v>4</v>
      </c>
    </row>
    <row r="1788" spans="1:14" x14ac:dyDescent="0.25">
      <c r="A1788" s="7">
        <v>45252</v>
      </c>
      <c r="B1788" s="1" t="s">
        <v>55</v>
      </c>
      <c r="C1788" s="1" t="s">
        <v>14</v>
      </c>
      <c r="D1788" s="1" t="s">
        <v>7</v>
      </c>
      <c r="E1788" s="1" t="s">
        <v>87</v>
      </c>
      <c r="F1788" s="1" t="s">
        <v>69</v>
      </c>
      <c r="G1788" s="8">
        <v>462225</v>
      </c>
      <c r="H1788" s="8">
        <v>231112.5</v>
      </c>
      <c r="I1788" s="9">
        <v>0.5</v>
      </c>
      <c r="J1788" s="1" t="s">
        <v>130</v>
      </c>
      <c r="K1788" s="1">
        <v>11</v>
      </c>
      <c r="L1788" s="1">
        <v>2023</v>
      </c>
      <c r="M1788" s="1">
        <v>48</v>
      </c>
      <c r="N1788" s="10">
        <v>4</v>
      </c>
    </row>
    <row r="1789" spans="1:14" x14ac:dyDescent="0.25">
      <c r="A1789" s="7">
        <v>45253</v>
      </c>
      <c r="B1789" s="1" t="s">
        <v>20</v>
      </c>
      <c r="C1789" s="1" t="s">
        <v>8</v>
      </c>
      <c r="D1789" s="1" t="s">
        <v>7</v>
      </c>
      <c r="E1789" s="1" t="s">
        <v>9</v>
      </c>
      <c r="F1789" s="1" t="s">
        <v>72</v>
      </c>
      <c r="G1789" s="8">
        <v>1050316</v>
      </c>
      <c r="H1789" s="8">
        <v>682705.4</v>
      </c>
      <c r="I1789" s="9">
        <v>0.65</v>
      </c>
      <c r="J1789" s="1" t="s">
        <v>130</v>
      </c>
      <c r="K1789" s="1">
        <v>11</v>
      </c>
      <c r="L1789" s="1">
        <v>2023</v>
      </c>
      <c r="M1789" s="1">
        <v>48</v>
      </c>
      <c r="N1789" s="10">
        <v>4</v>
      </c>
    </row>
    <row r="1790" spans="1:14" x14ac:dyDescent="0.25">
      <c r="A1790" s="7">
        <v>45254</v>
      </c>
      <c r="B1790" s="1" t="s">
        <v>15</v>
      </c>
      <c r="C1790" s="1" t="s">
        <v>14</v>
      </c>
      <c r="D1790" s="1" t="s">
        <v>7</v>
      </c>
      <c r="E1790" s="1" t="s">
        <v>87</v>
      </c>
      <c r="F1790" s="1" t="s">
        <v>74</v>
      </c>
      <c r="G1790" s="8">
        <v>443376</v>
      </c>
      <c r="H1790" s="8">
        <v>221688</v>
      </c>
      <c r="I1790" s="9">
        <v>0.5</v>
      </c>
      <c r="J1790" s="1" t="s">
        <v>130</v>
      </c>
      <c r="K1790" s="1">
        <v>11</v>
      </c>
      <c r="L1790" s="1">
        <v>2023</v>
      </c>
      <c r="M1790" s="1">
        <v>48</v>
      </c>
      <c r="N1790" s="10">
        <v>4</v>
      </c>
    </row>
    <row r="1791" spans="1:14" x14ac:dyDescent="0.25">
      <c r="A1791" s="7">
        <v>45255</v>
      </c>
      <c r="B1791" s="1" t="s">
        <v>56</v>
      </c>
      <c r="C1791" s="1" t="s">
        <v>18</v>
      </c>
      <c r="D1791" s="1" t="s">
        <v>7</v>
      </c>
      <c r="E1791" s="1" t="s">
        <v>88</v>
      </c>
      <c r="F1791" s="1" t="s">
        <v>70</v>
      </c>
      <c r="G1791" s="8">
        <v>204601</v>
      </c>
      <c r="H1791" s="8">
        <v>87978.43</v>
      </c>
      <c r="I1791" s="9">
        <v>0.43</v>
      </c>
      <c r="J1791" s="1" t="s">
        <v>130</v>
      </c>
      <c r="K1791" s="1">
        <v>11</v>
      </c>
      <c r="L1791" s="1">
        <v>2023</v>
      </c>
      <c r="M1791" s="1">
        <v>48</v>
      </c>
      <c r="N1791" s="10">
        <v>4</v>
      </c>
    </row>
    <row r="1792" spans="1:14" x14ac:dyDescent="0.25">
      <c r="A1792" s="7">
        <v>45256</v>
      </c>
      <c r="B1792" s="1" t="s">
        <v>55</v>
      </c>
      <c r="C1792" s="1" t="s">
        <v>14</v>
      </c>
      <c r="D1792" s="1" t="s">
        <v>7</v>
      </c>
      <c r="E1792" s="1" t="s">
        <v>87</v>
      </c>
      <c r="F1792" s="1" t="s">
        <v>69</v>
      </c>
      <c r="G1792" s="8">
        <v>384630</v>
      </c>
      <c r="H1792" s="8">
        <v>250009.5</v>
      </c>
      <c r="I1792" s="9">
        <v>0.65</v>
      </c>
      <c r="J1792" s="1" t="s">
        <v>130</v>
      </c>
      <c r="K1792" s="1">
        <v>11</v>
      </c>
      <c r="L1792" s="1">
        <v>2023</v>
      </c>
      <c r="M1792" s="1">
        <v>48</v>
      </c>
      <c r="N1792" s="10">
        <v>4</v>
      </c>
    </row>
    <row r="1793" spans="1:14" x14ac:dyDescent="0.25">
      <c r="A1793" s="7">
        <v>45257</v>
      </c>
      <c r="B1793" s="1" t="s">
        <v>51</v>
      </c>
      <c r="C1793" s="1" t="s">
        <v>8</v>
      </c>
      <c r="D1793" s="1" t="s">
        <v>17</v>
      </c>
      <c r="E1793" s="1" t="s">
        <v>9</v>
      </c>
      <c r="F1793" s="1" t="s">
        <v>65</v>
      </c>
      <c r="G1793" s="8">
        <v>1291233</v>
      </c>
      <c r="H1793" s="8">
        <v>413194.56</v>
      </c>
      <c r="I1793" s="9">
        <v>0.32</v>
      </c>
      <c r="J1793" s="1" t="s">
        <v>130</v>
      </c>
      <c r="K1793" s="1">
        <v>11</v>
      </c>
      <c r="L1793" s="1">
        <v>2023</v>
      </c>
      <c r="M1793" s="1">
        <v>49</v>
      </c>
      <c r="N1793" s="10">
        <v>4</v>
      </c>
    </row>
    <row r="1794" spans="1:14" x14ac:dyDescent="0.25">
      <c r="A1794" s="7">
        <v>45258</v>
      </c>
      <c r="B1794" s="1" t="s">
        <v>55</v>
      </c>
      <c r="C1794" s="1" t="s">
        <v>14</v>
      </c>
      <c r="D1794" s="1" t="s">
        <v>7</v>
      </c>
      <c r="E1794" s="1" t="s">
        <v>87</v>
      </c>
      <c r="F1794" s="1" t="s">
        <v>69</v>
      </c>
      <c r="G1794" s="8">
        <v>265825</v>
      </c>
      <c r="H1794" s="8">
        <v>108988.25</v>
      </c>
      <c r="I1794" s="9">
        <v>0.41</v>
      </c>
      <c r="J1794" s="1" t="s">
        <v>130</v>
      </c>
      <c r="K1794" s="1">
        <v>11</v>
      </c>
      <c r="L1794" s="1">
        <v>2023</v>
      </c>
      <c r="M1794" s="1">
        <v>49</v>
      </c>
      <c r="N1794" s="10">
        <v>4</v>
      </c>
    </row>
    <row r="1795" spans="1:14" x14ac:dyDescent="0.25">
      <c r="A1795" s="7">
        <v>45259</v>
      </c>
      <c r="B1795" s="1" t="s">
        <v>42</v>
      </c>
      <c r="C1795" s="1" t="s">
        <v>8</v>
      </c>
      <c r="D1795" s="1" t="s">
        <v>17</v>
      </c>
      <c r="E1795" s="1" t="s">
        <v>87</v>
      </c>
      <c r="F1795" s="1" t="s">
        <v>84</v>
      </c>
      <c r="G1795" s="8">
        <v>506150</v>
      </c>
      <c r="H1795" s="8">
        <v>111353</v>
      </c>
      <c r="I1795" s="9">
        <v>0.22</v>
      </c>
      <c r="J1795" s="1" t="s">
        <v>130</v>
      </c>
      <c r="K1795" s="1">
        <v>11</v>
      </c>
      <c r="L1795" s="1">
        <v>2023</v>
      </c>
      <c r="M1795" s="1">
        <v>49</v>
      </c>
      <c r="N1795" s="10">
        <v>4</v>
      </c>
    </row>
    <row r="1796" spans="1:14" x14ac:dyDescent="0.25">
      <c r="A1796" s="7">
        <v>45260</v>
      </c>
      <c r="B1796" s="1" t="s">
        <v>51</v>
      </c>
      <c r="C1796" s="1" t="s">
        <v>8</v>
      </c>
      <c r="D1796" s="1" t="s">
        <v>7</v>
      </c>
      <c r="E1796" s="1" t="s">
        <v>87</v>
      </c>
      <c r="F1796" s="1" t="s">
        <v>65</v>
      </c>
      <c r="G1796" s="8">
        <v>989218</v>
      </c>
      <c r="H1796" s="8">
        <v>494609</v>
      </c>
      <c r="I1796" s="9">
        <v>0.5</v>
      </c>
      <c r="J1796" s="1" t="s">
        <v>130</v>
      </c>
      <c r="K1796" s="1">
        <v>11</v>
      </c>
      <c r="L1796" s="1">
        <v>2023</v>
      </c>
      <c r="M1796" s="1">
        <v>49</v>
      </c>
      <c r="N1796" s="10">
        <v>4</v>
      </c>
    </row>
    <row r="1797" spans="1:14" x14ac:dyDescent="0.25">
      <c r="A1797" s="7">
        <v>45261</v>
      </c>
      <c r="B1797" s="1" t="s">
        <v>19</v>
      </c>
      <c r="C1797" s="1" t="s">
        <v>8</v>
      </c>
      <c r="D1797" s="1" t="s">
        <v>11</v>
      </c>
      <c r="E1797" s="1" t="s">
        <v>87</v>
      </c>
      <c r="F1797" s="1" t="s">
        <v>76</v>
      </c>
      <c r="G1797" s="8">
        <v>645360</v>
      </c>
      <c r="H1797" s="8">
        <v>116164.8</v>
      </c>
      <c r="I1797" s="9">
        <v>0.18</v>
      </c>
      <c r="J1797" s="1" t="s">
        <v>131</v>
      </c>
      <c r="K1797" s="1">
        <v>12</v>
      </c>
      <c r="L1797" s="1">
        <v>2023</v>
      </c>
      <c r="M1797" s="1">
        <v>49</v>
      </c>
      <c r="N1797" s="10">
        <v>4</v>
      </c>
    </row>
    <row r="1798" spans="1:14" x14ac:dyDescent="0.25">
      <c r="A1798" s="7">
        <v>45262</v>
      </c>
      <c r="B1798" s="1" t="s">
        <v>22</v>
      </c>
      <c r="C1798" s="1" t="s">
        <v>8</v>
      </c>
      <c r="D1798" s="1" t="s">
        <v>7</v>
      </c>
      <c r="E1798" s="1" t="s">
        <v>87</v>
      </c>
      <c r="F1798" s="1" t="s">
        <v>74</v>
      </c>
      <c r="G1798" s="8">
        <v>577472</v>
      </c>
      <c r="H1798" s="8">
        <v>213664.63999999998</v>
      </c>
      <c r="I1798" s="9">
        <v>0.37</v>
      </c>
      <c r="J1798" s="1" t="s">
        <v>131</v>
      </c>
      <c r="K1798" s="1">
        <v>12</v>
      </c>
      <c r="L1798" s="1">
        <v>2023</v>
      </c>
      <c r="M1798" s="1">
        <v>49</v>
      </c>
      <c r="N1798" s="10">
        <v>4</v>
      </c>
    </row>
    <row r="1799" spans="1:14" x14ac:dyDescent="0.25">
      <c r="A1799" s="7">
        <v>45263</v>
      </c>
      <c r="B1799" s="1" t="s">
        <v>59</v>
      </c>
      <c r="C1799" s="1" t="s">
        <v>18</v>
      </c>
      <c r="D1799" s="1" t="s">
        <v>7</v>
      </c>
      <c r="E1799" s="1" t="s">
        <v>87</v>
      </c>
      <c r="F1799" s="1" t="s">
        <v>75</v>
      </c>
      <c r="G1799" s="8">
        <v>203616</v>
      </c>
      <c r="H1799" s="8">
        <v>71265.599999999991</v>
      </c>
      <c r="I1799" s="9">
        <v>0.35</v>
      </c>
      <c r="J1799" s="1" t="s">
        <v>131</v>
      </c>
      <c r="K1799" s="1">
        <v>12</v>
      </c>
      <c r="L1799" s="1">
        <v>2023</v>
      </c>
      <c r="M1799" s="1">
        <v>49</v>
      </c>
      <c r="N1799" s="10">
        <v>4</v>
      </c>
    </row>
    <row r="1800" spans="1:14" x14ac:dyDescent="0.25">
      <c r="A1800" s="7">
        <v>45264</v>
      </c>
      <c r="B1800" s="1" t="s">
        <v>49</v>
      </c>
      <c r="C1800" s="1" t="s">
        <v>8</v>
      </c>
      <c r="D1800" s="1" t="s">
        <v>7</v>
      </c>
      <c r="E1800" s="1" t="s">
        <v>9</v>
      </c>
      <c r="F1800" s="1" t="s">
        <v>66</v>
      </c>
      <c r="G1800" s="8">
        <v>1781456</v>
      </c>
      <c r="H1800" s="8">
        <v>926357.12</v>
      </c>
      <c r="I1800" s="9">
        <v>0.52</v>
      </c>
      <c r="J1800" s="1" t="s">
        <v>131</v>
      </c>
      <c r="K1800" s="1">
        <v>12</v>
      </c>
      <c r="L1800" s="1">
        <v>2023</v>
      </c>
      <c r="M1800" s="1">
        <v>50</v>
      </c>
      <c r="N1800" s="10">
        <v>4</v>
      </c>
    </row>
    <row r="1801" spans="1:14" x14ac:dyDescent="0.25">
      <c r="A1801" s="7">
        <v>45265</v>
      </c>
      <c r="B1801" s="1" t="s">
        <v>38</v>
      </c>
      <c r="C1801" s="1" t="s">
        <v>18</v>
      </c>
      <c r="D1801" s="1" t="s">
        <v>11</v>
      </c>
      <c r="E1801" s="1" t="s">
        <v>87</v>
      </c>
      <c r="F1801" s="1" t="s">
        <v>80</v>
      </c>
      <c r="G1801" s="8">
        <v>247567</v>
      </c>
      <c r="H1801" s="8">
        <v>86648.45</v>
      </c>
      <c r="I1801" s="9">
        <v>0.35</v>
      </c>
      <c r="J1801" s="1" t="s">
        <v>131</v>
      </c>
      <c r="K1801" s="1">
        <v>12</v>
      </c>
      <c r="L1801" s="1">
        <v>2023</v>
      </c>
      <c r="M1801" s="1">
        <v>50</v>
      </c>
      <c r="N1801" s="10">
        <v>4</v>
      </c>
    </row>
    <row r="1802" spans="1:14" x14ac:dyDescent="0.25">
      <c r="A1802" s="7">
        <v>45266</v>
      </c>
      <c r="B1802" s="1" t="s">
        <v>35</v>
      </c>
      <c r="C1802" s="1" t="s">
        <v>14</v>
      </c>
      <c r="D1802" s="1" t="s">
        <v>7</v>
      </c>
      <c r="E1802" s="1" t="s">
        <v>9</v>
      </c>
      <c r="F1802" s="1" t="s">
        <v>71</v>
      </c>
      <c r="G1802" s="8">
        <v>366813</v>
      </c>
      <c r="H1802" s="8">
        <v>209083.40999999997</v>
      </c>
      <c r="I1802" s="9">
        <v>0.56999999999999995</v>
      </c>
      <c r="J1802" s="1" t="s">
        <v>131</v>
      </c>
      <c r="K1802" s="1">
        <v>12</v>
      </c>
      <c r="L1802" s="1">
        <v>2023</v>
      </c>
      <c r="M1802" s="1">
        <v>50</v>
      </c>
      <c r="N1802" s="10">
        <v>4</v>
      </c>
    </row>
    <row r="1803" spans="1:14" x14ac:dyDescent="0.25">
      <c r="A1803" s="7">
        <v>45267</v>
      </c>
      <c r="B1803" s="1" t="s">
        <v>44</v>
      </c>
      <c r="C1803" s="1" t="s">
        <v>8</v>
      </c>
      <c r="D1803" s="1" t="s">
        <v>17</v>
      </c>
      <c r="E1803" s="1" t="s">
        <v>87</v>
      </c>
      <c r="F1803" s="1" t="s">
        <v>78</v>
      </c>
      <c r="G1803" s="8">
        <v>1101825</v>
      </c>
      <c r="H1803" s="8">
        <v>275456.25</v>
      </c>
      <c r="I1803" s="9">
        <v>0.25</v>
      </c>
      <c r="J1803" s="1" t="s">
        <v>131</v>
      </c>
      <c r="K1803" s="1">
        <v>12</v>
      </c>
      <c r="L1803" s="1">
        <v>2023</v>
      </c>
      <c r="M1803" s="1">
        <v>50</v>
      </c>
      <c r="N1803" s="10">
        <v>4</v>
      </c>
    </row>
    <row r="1804" spans="1:14" x14ac:dyDescent="0.25">
      <c r="A1804" s="7">
        <v>45268</v>
      </c>
      <c r="B1804" s="1" t="s">
        <v>21</v>
      </c>
      <c r="C1804" s="1" t="s">
        <v>14</v>
      </c>
      <c r="D1804" s="1" t="s">
        <v>7</v>
      </c>
      <c r="E1804" s="1" t="s">
        <v>87</v>
      </c>
      <c r="F1804" s="1" t="s">
        <v>73</v>
      </c>
      <c r="G1804" s="8">
        <v>479483</v>
      </c>
      <c r="H1804" s="8">
        <v>177408.71</v>
      </c>
      <c r="I1804" s="9">
        <v>0.37</v>
      </c>
      <c r="J1804" s="1" t="s">
        <v>131</v>
      </c>
      <c r="K1804" s="1">
        <v>12</v>
      </c>
      <c r="L1804" s="1">
        <v>2023</v>
      </c>
      <c r="M1804" s="1">
        <v>50</v>
      </c>
      <c r="N1804" s="10">
        <v>4</v>
      </c>
    </row>
    <row r="1805" spans="1:14" x14ac:dyDescent="0.25">
      <c r="A1805" s="7">
        <v>45269</v>
      </c>
      <c r="B1805" s="1" t="s">
        <v>52</v>
      </c>
      <c r="C1805" s="1" t="s">
        <v>8</v>
      </c>
      <c r="D1805" s="1" t="s">
        <v>17</v>
      </c>
      <c r="E1805" s="1" t="s">
        <v>87</v>
      </c>
      <c r="F1805" s="1" t="s">
        <v>66</v>
      </c>
      <c r="G1805" s="8">
        <v>546535</v>
      </c>
      <c r="H1805" s="8">
        <v>213148.65</v>
      </c>
      <c r="I1805" s="9">
        <v>0.39</v>
      </c>
      <c r="J1805" s="1" t="s">
        <v>131</v>
      </c>
      <c r="K1805" s="1">
        <v>12</v>
      </c>
      <c r="L1805" s="1">
        <v>2023</v>
      </c>
      <c r="M1805" s="1">
        <v>50</v>
      </c>
      <c r="N1805" s="10">
        <v>4</v>
      </c>
    </row>
    <row r="1806" spans="1:14" x14ac:dyDescent="0.25">
      <c r="A1806" s="7">
        <v>45270</v>
      </c>
      <c r="B1806" s="1" t="s">
        <v>35</v>
      </c>
      <c r="C1806" s="1" t="s">
        <v>14</v>
      </c>
      <c r="D1806" s="1" t="s">
        <v>7</v>
      </c>
      <c r="E1806" s="1" t="s">
        <v>87</v>
      </c>
      <c r="F1806" s="1" t="s">
        <v>71</v>
      </c>
      <c r="G1806" s="8">
        <v>264999</v>
      </c>
      <c r="H1806" s="8">
        <v>92749.65</v>
      </c>
      <c r="I1806" s="9">
        <v>0.35</v>
      </c>
      <c r="J1806" s="1" t="s">
        <v>131</v>
      </c>
      <c r="K1806" s="1">
        <v>12</v>
      </c>
      <c r="L1806" s="1">
        <v>2023</v>
      </c>
      <c r="M1806" s="1">
        <v>50</v>
      </c>
      <c r="N1806" s="10">
        <v>4</v>
      </c>
    </row>
    <row r="1807" spans="1:14" x14ac:dyDescent="0.25">
      <c r="A1807" s="7">
        <v>45271</v>
      </c>
      <c r="B1807" s="1" t="s">
        <v>58</v>
      </c>
      <c r="C1807" s="1" t="s">
        <v>8</v>
      </c>
      <c r="D1807" s="1" t="s">
        <v>17</v>
      </c>
      <c r="E1807" s="1" t="s">
        <v>9</v>
      </c>
      <c r="F1807" s="1" t="s">
        <v>74</v>
      </c>
      <c r="G1807" s="8">
        <v>1286207</v>
      </c>
      <c r="H1807" s="8">
        <v>282965.53999999998</v>
      </c>
      <c r="I1807" s="9">
        <v>0.22</v>
      </c>
      <c r="J1807" s="1" t="s">
        <v>131</v>
      </c>
      <c r="K1807" s="1">
        <v>12</v>
      </c>
      <c r="L1807" s="1">
        <v>2023</v>
      </c>
      <c r="M1807" s="1">
        <v>51</v>
      </c>
      <c r="N1807" s="10">
        <v>4</v>
      </c>
    </row>
    <row r="1808" spans="1:14" x14ac:dyDescent="0.25">
      <c r="A1808" s="7">
        <v>45272</v>
      </c>
      <c r="B1808" s="1" t="s">
        <v>34</v>
      </c>
      <c r="C1808" s="1" t="s">
        <v>14</v>
      </c>
      <c r="D1808" s="1" t="s">
        <v>11</v>
      </c>
      <c r="E1808" s="1" t="s">
        <v>87</v>
      </c>
      <c r="F1808" s="1" t="s">
        <v>65</v>
      </c>
      <c r="G1808" s="8">
        <v>300644</v>
      </c>
      <c r="H1808" s="8">
        <v>105225.4</v>
      </c>
      <c r="I1808" s="9">
        <v>0.35</v>
      </c>
      <c r="J1808" s="1" t="s">
        <v>131</v>
      </c>
      <c r="K1808" s="1">
        <v>12</v>
      </c>
      <c r="L1808" s="1">
        <v>2023</v>
      </c>
      <c r="M1808" s="1">
        <v>51</v>
      </c>
      <c r="N1808" s="10">
        <v>4</v>
      </c>
    </row>
    <row r="1809" spans="1:14" x14ac:dyDescent="0.25">
      <c r="A1809" s="7">
        <v>45273</v>
      </c>
      <c r="B1809" s="1" t="s">
        <v>57</v>
      </c>
      <c r="C1809" s="1" t="s">
        <v>18</v>
      </c>
      <c r="D1809" s="1" t="s">
        <v>17</v>
      </c>
      <c r="E1809" s="1" t="s">
        <v>9</v>
      </c>
      <c r="F1809" s="1" t="s">
        <v>67</v>
      </c>
      <c r="G1809" s="8">
        <v>110445</v>
      </c>
      <c r="H1809" s="8">
        <v>37551.300000000003</v>
      </c>
      <c r="I1809" s="9">
        <v>0.34</v>
      </c>
      <c r="J1809" s="1" t="s">
        <v>131</v>
      </c>
      <c r="K1809" s="1">
        <v>12</v>
      </c>
      <c r="L1809" s="1">
        <v>2023</v>
      </c>
      <c r="M1809" s="1">
        <v>51</v>
      </c>
      <c r="N1809" s="10">
        <v>4</v>
      </c>
    </row>
    <row r="1810" spans="1:14" x14ac:dyDescent="0.25">
      <c r="A1810" s="7">
        <v>45274</v>
      </c>
      <c r="B1810" s="1" t="s">
        <v>21</v>
      </c>
      <c r="C1810" s="1" t="s">
        <v>14</v>
      </c>
      <c r="D1810" s="1" t="s">
        <v>7</v>
      </c>
      <c r="E1810" s="1" t="s">
        <v>87</v>
      </c>
      <c r="F1810" s="1" t="s">
        <v>73</v>
      </c>
      <c r="G1810" s="8">
        <v>402150</v>
      </c>
      <c r="H1810" s="8">
        <v>160860</v>
      </c>
      <c r="I1810" s="9">
        <v>0.4</v>
      </c>
      <c r="J1810" s="1" t="s">
        <v>131</v>
      </c>
      <c r="K1810" s="1">
        <v>12</v>
      </c>
      <c r="L1810" s="1">
        <v>2023</v>
      </c>
      <c r="M1810" s="1">
        <v>51</v>
      </c>
      <c r="N1810" s="10">
        <v>4</v>
      </c>
    </row>
    <row r="1811" spans="1:14" x14ac:dyDescent="0.25">
      <c r="A1811" s="7">
        <v>45275</v>
      </c>
      <c r="B1811" s="1" t="s">
        <v>44</v>
      </c>
      <c r="C1811" s="1" t="s">
        <v>8</v>
      </c>
      <c r="D1811" s="1" t="s">
        <v>17</v>
      </c>
      <c r="E1811" s="1" t="s">
        <v>9</v>
      </c>
      <c r="F1811" s="1" t="s">
        <v>78</v>
      </c>
      <c r="G1811" s="8">
        <v>1576949</v>
      </c>
      <c r="H1811" s="8">
        <v>473084.69999999995</v>
      </c>
      <c r="I1811" s="9">
        <v>0.3</v>
      </c>
      <c r="J1811" s="1" t="s">
        <v>131</v>
      </c>
      <c r="K1811" s="1">
        <v>12</v>
      </c>
      <c r="L1811" s="1">
        <v>2023</v>
      </c>
      <c r="M1811" s="1">
        <v>51</v>
      </c>
      <c r="N1811" s="10">
        <v>4</v>
      </c>
    </row>
    <row r="1812" spans="1:14" x14ac:dyDescent="0.25">
      <c r="A1812" s="7">
        <v>45276</v>
      </c>
      <c r="B1812" s="1" t="s">
        <v>58</v>
      </c>
      <c r="C1812" s="1" t="s">
        <v>8</v>
      </c>
      <c r="D1812" s="1" t="s">
        <v>11</v>
      </c>
      <c r="E1812" s="1" t="s">
        <v>87</v>
      </c>
      <c r="F1812" s="1" t="s">
        <v>74</v>
      </c>
      <c r="G1812" s="8">
        <v>1564419</v>
      </c>
      <c r="H1812" s="8">
        <v>250307.04</v>
      </c>
      <c r="I1812" s="9">
        <v>0.16</v>
      </c>
      <c r="J1812" s="1" t="s">
        <v>131</v>
      </c>
      <c r="K1812" s="1">
        <v>12</v>
      </c>
      <c r="L1812" s="1">
        <v>2023</v>
      </c>
      <c r="M1812" s="1">
        <v>51</v>
      </c>
      <c r="N1812" s="10">
        <v>4</v>
      </c>
    </row>
    <row r="1813" spans="1:14" x14ac:dyDescent="0.25">
      <c r="A1813" s="7">
        <v>45277</v>
      </c>
      <c r="B1813" s="1" t="s">
        <v>56</v>
      </c>
      <c r="C1813" s="1" t="s">
        <v>18</v>
      </c>
      <c r="D1813" s="1" t="s">
        <v>7</v>
      </c>
      <c r="E1813" s="1" t="s">
        <v>87</v>
      </c>
      <c r="F1813" s="1" t="s">
        <v>70</v>
      </c>
      <c r="G1813" s="8">
        <v>159534</v>
      </c>
      <c r="H1813" s="8">
        <v>92529.719999999987</v>
      </c>
      <c r="I1813" s="9">
        <v>0.57999999999999996</v>
      </c>
      <c r="J1813" s="1" t="s">
        <v>131</v>
      </c>
      <c r="K1813" s="1">
        <v>12</v>
      </c>
      <c r="L1813" s="1">
        <v>2023</v>
      </c>
      <c r="M1813" s="1">
        <v>51</v>
      </c>
      <c r="N1813" s="10">
        <v>4</v>
      </c>
    </row>
    <row r="1814" spans="1:14" x14ac:dyDescent="0.25">
      <c r="A1814" s="7">
        <v>45278</v>
      </c>
      <c r="B1814" s="1" t="s">
        <v>44</v>
      </c>
      <c r="C1814" s="1" t="s">
        <v>8</v>
      </c>
      <c r="D1814" s="1" t="s">
        <v>7</v>
      </c>
      <c r="E1814" s="1" t="s">
        <v>87</v>
      </c>
      <c r="F1814" s="1" t="s">
        <v>78</v>
      </c>
      <c r="G1814" s="8">
        <v>771522</v>
      </c>
      <c r="H1814" s="8">
        <v>455197.98</v>
      </c>
      <c r="I1814" s="9">
        <v>0.59</v>
      </c>
      <c r="J1814" s="1" t="s">
        <v>131</v>
      </c>
      <c r="K1814" s="1">
        <v>12</v>
      </c>
      <c r="L1814" s="1">
        <v>2023</v>
      </c>
      <c r="M1814" s="1">
        <v>52</v>
      </c>
      <c r="N1814" s="10">
        <v>4</v>
      </c>
    </row>
    <row r="1815" spans="1:14" x14ac:dyDescent="0.25">
      <c r="A1815" s="7">
        <v>45279</v>
      </c>
      <c r="B1815" s="1" t="s">
        <v>33</v>
      </c>
      <c r="C1815" s="1" t="s">
        <v>8</v>
      </c>
      <c r="D1815" s="1" t="s">
        <v>7</v>
      </c>
      <c r="E1815" s="1" t="s">
        <v>87</v>
      </c>
      <c r="F1815" s="1" t="s">
        <v>80</v>
      </c>
      <c r="G1815" s="8">
        <v>948955</v>
      </c>
      <c r="H1815" s="8">
        <v>493456.60000000003</v>
      </c>
      <c r="I1815" s="9">
        <v>0.52</v>
      </c>
      <c r="J1815" s="1" t="s">
        <v>131</v>
      </c>
      <c r="K1815" s="1">
        <v>12</v>
      </c>
      <c r="L1815" s="1">
        <v>2023</v>
      </c>
      <c r="M1815" s="1">
        <v>52</v>
      </c>
      <c r="N1815" s="10">
        <v>4</v>
      </c>
    </row>
    <row r="1816" spans="1:14" x14ac:dyDescent="0.25">
      <c r="A1816" s="7">
        <v>45280</v>
      </c>
      <c r="B1816" s="1" t="s">
        <v>49</v>
      </c>
      <c r="C1816" s="1" t="s">
        <v>8</v>
      </c>
      <c r="D1816" s="1" t="s">
        <v>7</v>
      </c>
      <c r="E1816" s="1" t="s">
        <v>87</v>
      </c>
      <c r="F1816" s="1" t="s">
        <v>66</v>
      </c>
      <c r="G1816" s="8">
        <v>1799388</v>
      </c>
      <c r="H1816" s="8">
        <v>1079632.8</v>
      </c>
      <c r="I1816" s="9">
        <v>0.6</v>
      </c>
      <c r="J1816" s="1" t="s">
        <v>131</v>
      </c>
      <c r="K1816" s="1">
        <v>12</v>
      </c>
      <c r="L1816" s="1">
        <v>2023</v>
      </c>
      <c r="M1816" s="1">
        <v>52</v>
      </c>
      <c r="N1816" s="10">
        <v>4</v>
      </c>
    </row>
    <row r="1817" spans="1:14" x14ac:dyDescent="0.25">
      <c r="A1817" s="7">
        <v>45281</v>
      </c>
      <c r="B1817" s="1" t="s">
        <v>20</v>
      </c>
      <c r="C1817" s="1" t="s">
        <v>8</v>
      </c>
      <c r="D1817" s="1" t="s">
        <v>7</v>
      </c>
      <c r="E1817" s="1" t="s">
        <v>87</v>
      </c>
      <c r="F1817" s="1" t="s">
        <v>72</v>
      </c>
      <c r="G1817" s="8">
        <v>788039</v>
      </c>
      <c r="H1817" s="8">
        <v>378258.72</v>
      </c>
      <c r="I1817" s="9">
        <v>0.48</v>
      </c>
      <c r="J1817" s="1" t="s">
        <v>131</v>
      </c>
      <c r="K1817" s="1">
        <v>12</v>
      </c>
      <c r="L1817" s="1">
        <v>2023</v>
      </c>
      <c r="M1817" s="1">
        <v>52</v>
      </c>
      <c r="N1817" s="10">
        <v>4</v>
      </c>
    </row>
    <row r="1818" spans="1:14" x14ac:dyDescent="0.25">
      <c r="A1818" s="7">
        <v>45282</v>
      </c>
      <c r="B1818" s="1" t="s">
        <v>6</v>
      </c>
      <c r="C1818" s="1" t="s">
        <v>8</v>
      </c>
      <c r="D1818" s="1" t="s">
        <v>7</v>
      </c>
      <c r="E1818" s="1" t="s">
        <v>87</v>
      </c>
      <c r="F1818" s="1" t="s">
        <v>77</v>
      </c>
      <c r="G1818" s="8">
        <v>1184435</v>
      </c>
      <c r="H1818" s="8">
        <v>485618.35</v>
      </c>
      <c r="I1818" s="9">
        <v>0.41</v>
      </c>
      <c r="J1818" s="1" t="s">
        <v>131</v>
      </c>
      <c r="K1818" s="1">
        <v>12</v>
      </c>
      <c r="L1818" s="1">
        <v>2023</v>
      </c>
      <c r="M1818" s="1">
        <v>52</v>
      </c>
      <c r="N1818" s="10">
        <v>4</v>
      </c>
    </row>
    <row r="1819" spans="1:14" x14ac:dyDescent="0.25">
      <c r="A1819" s="7">
        <v>45283</v>
      </c>
      <c r="B1819" s="1" t="s">
        <v>37</v>
      </c>
      <c r="C1819" s="1" t="s">
        <v>18</v>
      </c>
      <c r="D1819" s="1" t="s">
        <v>11</v>
      </c>
      <c r="E1819" s="1" t="s">
        <v>87</v>
      </c>
      <c r="F1819" s="1" t="s">
        <v>79</v>
      </c>
      <c r="G1819" s="8">
        <v>171174</v>
      </c>
      <c r="H1819" s="8">
        <v>27387.84</v>
      </c>
      <c r="I1819" s="9">
        <v>0.16</v>
      </c>
      <c r="J1819" s="1" t="s">
        <v>131</v>
      </c>
      <c r="K1819" s="1">
        <v>12</v>
      </c>
      <c r="L1819" s="1">
        <v>2023</v>
      </c>
      <c r="M1819" s="1">
        <v>52</v>
      </c>
      <c r="N1819" s="10">
        <v>4</v>
      </c>
    </row>
    <row r="1820" spans="1:14" x14ac:dyDescent="0.25">
      <c r="A1820" s="7">
        <v>45284</v>
      </c>
      <c r="B1820" s="1" t="s">
        <v>13</v>
      </c>
      <c r="C1820" s="1" t="s">
        <v>14</v>
      </c>
      <c r="D1820" s="1" t="s">
        <v>7</v>
      </c>
      <c r="E1820" s="1" t="s">
        <v>87</v>
      </c>
      <c r="F1820" s="1" t="s">
        <v>73</v>
      </c>
      <c r="G1820" s="8">
        <v>281995</v>
      </c>
      <c r="H1820" s="8">
        <v>155097.25</v>
      </c>
      <c r="I1820" s="9">
        <v>0.55000000000000004</v>
      </c>
      <c r="J1820" s="1" t="s">
        <v>131</v>
      </c>
      <c r="K1820" s="1">
        <v>12</v>
      </c>
      <c r="L1820" s="1">
        <v>2023</v>
      </c>
      <c r="M1820" s="1">
        <v>52</v>
      </c>
      <c r="N1820" s="10">
        <v>4</v>
      </c>
    </row>
    <row r="1821" spans="1:14" x14ac:dyDescent="0.25">
      <c r="A1821" s="7">
        <v>45285</v>
      </c>
      <c r="B1821" s="1" t="s">
        <v>55</v>
      </c>
      <c r="C1821" s="1" t="s">
        <v>14</v>
      </c>
      <c r="D1821" s="1" t="s">
        <v>7</v>
      </c>
      <c r="E1821" s="1" t="s">
        <v>87</v>
      </c>
      <c r="F1821" s="1" t="s">
        <v>69</v>
      </c>
      <c r="G1821" s="8">
        <v>349834</v>
      </c>
      <c r="H1821" s="8">
        <v>136435.26</v>
      </c>
      <c r="I1821" s="9">
        <v>0.39</v>
      </c>
      <c r="J1821" s="1" t="s">
        <v>131</v>
      </c>
      <c r="K1821" s="1">
        <v>12</v>
      </c>
      <c r="L1821" s="1">
        <v>2023</v>
      </c>
      <c r="M1821" s="1">
        <v>53</v>
      </c>
      <c r="N1821" s="10">
        <v>4</v>
      </c>
    </row>
    <row r="1822" spans="1:14" x14ac:dyDescent="0.25">
      <c r="A1822" s="7">
        <v>45286</v>
      </c>
      <c r="B1822" s="1" t="s">
        <v>54</v>
      </c>
      <c r="C1822" s="1" t="s">
        <v>18</v>
      </c>
      <c r="D1822" s="1" t="s">
        <v>7</v>
      </c>
      <c r="E1822" s="1" t="s">
        <v>87</v>
      </c>
      <c r="F1822" s="1" t="s">
        <v>68</v>
      </c>
      <c r="G1822" s="8">
        <v>183247</v>
      </c>
      <c r="H1822" s="8">
        <v>111780.67</v>
      </c>
      <c r="I1822" s="9">
        <v>0.61</v>
      </c>
      <c r="J1822" s="1" t="s">
        <v>131</v>
      </c>
      <c r="K1822" s="1">
        <v>12</v>
      </c>
      <c r="L1822" s="1">
        <v>2023</v>
      </c>
      <c r="M1822" s="1">
        <v>53</v>
      </c>
      <c r="N1822" s="10">
        <v>4</v>
      </c>
    </row>
    <row r="1823" spans="1:14" x14ac:dyDescent="0.25">
      <c r="A1823" s="7">
        <v>45287</v>
      </c>
      <c r="B1823" s="1" t="s">
        <v>46</v>
      </c>
      <c r="C1823" s="1" t="s">
        <v>8</v>
      </c>
      <c r="D1823" s="1" t="s">
        <v>7</v>
      </c>
      <c r="E1823" s="1" t="s">
        <v>87</v>
      </c>
      <c r="F1823" s="1" t="s">
        <v>80</v>
      </c>
      <c r="G1823" s="8">
        <v>1529264</v>
      </c>
      <c r="H1823" s="8">
        <v>871680.48</v>
      </c>
      <c r="I1823" s="9">
        <v>0.56999999999999995</v>
      </c>
      <c r="J1823" s="1" t="s">
        <v>131</v>
      </c>
      <c r="K1823" s="1">
        <v>12</v>
      </c>
      <c r="L1823" s="1">
        <v>2023</v>
      </c>
      <c r="M1823" s="1">
        <v>53</v>
      </c>
      <c r="N1823" s="10">
        <v>4</v>
      </c>
    </row>
    <row r="1824" spans="1:14" x14ac:dyDescent="0.25">
      <c r="A1824" s="7">
        <v>45288</v>
      </c>
      <c r="B1824" s="1" t="s">
        <v>27</v>
      </c>
      <c r="C1824" s="1" t="s">
        <v>8</v>
      </c>
      <c r="D1824" s="1" t="s">
        <v>17</v>
      </c>
      <c r="E1824" s="1" t="s">
        <v>9</v>
      </c>
      <c r="F1824" s="1" t="s">
        <v>76</v>
      </c>
      <c r="G1824" s="8">
        <v>667976</v>
      </c>
      <c r="H1824" s="8">
        <v>260510.64</v>
      </c>
      <c r="I1824" s="9">
        <v>0.39</v>
      </c>
      <c r="J1824" s="1" t="s">
        <v>131</v>
      </c>
      <c r="K1824" s="1">
        <v>12</v>
      </c>
      <c r="L1824" s="1">
        <v>2023</v>
      </c>
      <c r="M1824" s="1">
        <v>53</v>
      </c>
      <c r="N1824" s="10">
        <v>4</v>
      </c>
    </row>
    <row r="1825" spans="1:14" x14ac:dyDescent="0.25">
      <c r="A1825" s="7">
        <v>45289</v>
      </c>
      <c r="B1825" s="1" t="s">
        <v>22</v>
      </c>
      <c r="C1825" s="1" t="s">
        <v>8</v>
      </c>
      <c r="D1825" s="1" t="s">
        <v>7</v>
      </c>
      <c r="E1825" s="1" t="s">
        <v>9</v>
      </c>
      <c r="F1825" s="1" t="s">
        <v>74</v>
      </c>
      <c r="G1825" s="8">
        <v>1187178</v>
      </c>
      <c r="H1825" s="8">
        <v>617332.56000000006</v>
      </c>
      <c r="I1825" s="9">
        <v>0.52</v>
      </c>
      <c r="J1825" s="1" t="s">
        <v>131</v>
      </c>
      <c r="K1825" s="1">
        <v>12</v>
      </c>
      <c r="L1825" s="1">
        <v>2023</v>
      </c>
      <c r="M1825" s="1">
        <v>53</v>
      </c>
      <c r="N1825" s="10">
        <v>4</v>
      </c>
    </row>
    <row r="1826" spans="1:14" x14ac:dyDescent="0.25">
      <c r="A1826" s="7">
        <v>45290</v>
      </c>
      <c r="B1826" s="1" t="s">
        <v>53</v>
      </c>
      <c r="C1826" s="1" t="s">
        <v>14</v>
      </c>
      <c r="D1826" s="1" t="s">
        <v>7</v>
      </c>
      <c r="E1826" s="1" t="s">
        <v>87</v>
      </c>
      <c r="F1826" s="1" t="s">
        <v>67</v>
      </c>
      <c r="G1826" s="8">
        <v>319719</v>
      </c>
      <c r="H1826" s="8">
        <v>143873.55000000002</v>
      </c>
      <c r="I1826" s="9">
        <v>0.45</v>
      </c>
      <c r="J1826" s="1" t="s">
        <v>131</v>
      </c>
      <c r="K1826" s="1">
        <v>12</v>
      </c>
      <c r="L1826" s="1">
        <v>2023</v>
      </c>
      <c r="M1826" s="1">
        <v>53</v>
      </c>
      <c r="N1826" s="10">
        <v>4</v>
      </c>
    </row>
    <row r="1827" spans="1:14" x14ac:dyDescent="0.25">
      <c r="A1827" s="7">
        <v>45291</v>
      </c>
      <c r="B1827" s="1" t="s">
        <v>51</v>
      </c>
      <c r="C1827" s="1" t="s">
        <v>8</v>
      </c>
      <c r="D1827" s="1" t="s">
        <v>7</v>
      </c>
      <c r="E1827" s="1" t="s">
        <v>87</v>
      </c>
      <c r="F1827" s="1" t="s">
        <v>65</v>
      </c>
      <c r="G1827" s="8">
        <v>1521130</v>
      </c>
      <c r="H1827" s="8">
        <v>973523.20000000007</v>
      </c>
      <c r="I1827" s="9">
        <v>0.64</v>
      </c>
      <c r="J1827" s="1" t="s">
        <v>131</v>
      </c>
      <c r="K1827" s="1">
        <v>12</v>
      </c>
      <c r="L1827" s="1">
        <v>2023</v>
      </c>
      <c r="M1827" s="1">
        <v>53</v>
      </c>
      <c r="N1827" s="10">
        <v>4</v>
      </c>
    </row>
    <row r="1828" spans="1:14" x14ac:dyDescent="0.25">
      <c r="A1828" s="7">
        <v>45292</v>
      </c>
      <c r="B1828" s="1" t="s">
        <v>47</v>
      </c>
      <c r="C1828" s="1" t="s">
        <v>14</v>
      </c>
      <c r="D1828" s="1" t="s">
        <v>11</v>
      </c>
      <c r="E1828" s="1" t="s">
        <v>87</v>
      </c>
      <c r="F1828" s="1" t="s">
        <v>81</v>
      </c>
      <c r="G1828" s="8">
        <v>496701</v>
      </c>
      <c r="H1828" s="8">
        <v>153977.31</v>
      </c>
      <c r="I1828" s="9">
        <v>0.31</v>
      </c>
      <c r="J1828" s="1" t="s">
        <v>120</v>
      </c>
      <c r="K1828" s="1">
        <v>1</v>
      </c>
      <c r="L1828" s="1">
        <v>2024</v>
      </c>
      <c r="M1828" s="1">
        <v>1</v>
      </c>
      <c r="N1828" s="10">
        <v>1</v>
      </c>
    </row>
    <row r="1829" spans="1:14" x14ac:dyDescent="0.25">
      <c r="A1829" s="7">
        <v>45293</v>
      </c>
      <c r="B1829" s="1" t="s">
        <v>33</v>
      </c>
      <c r="C1829" s="1" t="s">
        <v>8</v>
      </c>
      <c r="D1829" s="1" t="s">
        <v>11</v>
      </c>
      <c r="E1829" s="1" t="s">
        <v>9</v>
      </c>
      <c r="F1829" s="1" t="s">
        <v>80</v>
      </c>
      <c r="G1829" s="8">
        <v>799458</v>
      </c>
      <c r="H1829" s="8">
        <v>119918.7</v>
      </c>
      <c r="I1829" s="9">
        <v>0.15</v>
      </c>
      <c r="J1829" s="1" t="s">
        <v>120</v>
      </c>
      <c r="K1829" s="1">
        <v>1</v>
      </c>
      <c r="L1829" s="1">
        <v>2024</v>
      </c>
      <c r="M1829" s="1">
        <v>1</v>
      </c>
      <c r="N1829" s="10">
        <v>1</v>
      </c>
    </row>
    <row r="1830" spans="1:14" x14ac:dyDescent="0.25">
      <c r="A1830" s="7">
        <v>45294</v>
      </c>
      <c r="B1830" s="1" t="s">
        <v>29</v>
      </c>
      <c r="C1830" s="1" t="s">
        <v>8</v>
      </c>
      <c r="D1830" s="1" t="s">
        <v>7</v>
      </c>
      <c r="E1830" s="1" t="s">
        <v>9</v>
      </c>
      <c r="F1830" s="1" t="s">
        <v>67</v>
      </c>
      <c r="G1830" s="8">
        <v>1155280</v>
      </c>
      <c r="H1830" s="8">
        <v>450559.2</v>
      </c>
      <c r="I1830" s="9">
        <v>0.39</v>
      </c>
      <c r="J1830" s="1" t="s">
        <v>120</v>
      </c>
      <c r="K1830" s="1">
        <v>1</v>
      </c>
      <c r="L1830" s="1">
        <v>2024</v>
      </c>
      <c r="M1830" s="1">
        <v>1</v>
      </c>
      <c r="N1830" s="10">
        <v>1</v>
      </c>
    </row>
    <row r="1831" spans="1:14" x14ac:dyDescent="0.25">
      <c r="A1831" s="7">
        <v>45295</v>
      </c>
      <c r="B1831" s="1" t="s">
        <v>56</v>
      </c>
      <c r="C1831" s="1" t="s">
        <v>18</v>
      </c>
      <c r="D1831" s="1" t="s">
        <v>7</v>
      </c>
      <c r="E1831" s="1" t="s">
        <v>87</v>
      </c>
      <c r="F1831" s="1" t="s">
        <v>70</v>
      </c>
      <c r="G1831" s="8">
        <v>195889</v>
      </c>
      <c r="H1831" s="8">
        <v>125368.96000000001</v>
      </c>
      <c r="I1831" s="9">
        <v>0.64</v>
      </c>
      <c r="J1831" s="1" t="s">
        <v>120</v>
      </c>
      <c r="K1831" s="1">
        <v>1</v>
      </c>
      <c r="L1831" s="1">
        <v>2024</v>
      </c>
      <c r="M1831" s="1">
        <v>1</v>
      </c>
      <c r="N1831" s="10">
        <v>1</v>
      </c>
    </row>
    <row r="1832" spans="1:14" x14ac:dyDescent="0.25">
      <c r="A1832" s="7">
        <v>45296</v>
      </c>
      <c r="B1832" s="1" t="s">
        <v>29</v>
      </c>
      <c r="C1832" s="1" t="s">
        <v>8</v>
      </c>
      <c r="D1832" s="1" t="s">
        <v>7</v>
      </c>
      <c r="E1832" s="1" t="s">
        <v>87</v>
      </c>
      <c r="F1832" s="1" t="s">
        <v>67</v>
      </c>
      <c r="G1832" s="8">
        <v>620495</v>
      </c>
      <c r="H1832" s="8">
        <v>304042.55</v>
      </c>
      <c r="I1832" s="9">
        <v>0.49</v>
      </c>
      <c r="J1832" s="1" t="s">
        <v>120</v>
      </c>
      <c r="K1832" s="1">
        <v>1</v>
      </c>
      <c r="L1832" s="1">
        <v>2024</v>
      </c>
      <c r="M1832" s="1">
        <v>1</v>
      </c>
      <c r="N1832" s="10">
        <v>1</v>
      </c>
    </row>
    <row r="1833" spans="1:14" x14ac:dyDescent="0.25">
      <c r="A1833" s="7">
        <v>45297</v>
      </c>
      <c r="B1833" s="1" t="s">
        <v>62</v>
      </c>
      <c r="C1833" s="1" t="s">
        <v>8</v>
      </c>
      <c r="D1833" s="1" t="s">
        <v>7</v>
      </c>
      <c r="E1833" s="1" t="s">
        <v>9</v>
      </c>
      <c r="F1833" s="1" t="s">
        <v>78</v>
      </c>
      <c r="G1833" s="8">
        <v>685896</v>
      </c>
      <c r="H1833" s="8">
        <v>404678.63999999996</v>
      </c>
      <c r="I1833" s="9">
        <v>0.59</v>
      </c>
      <c r="J1833" s="1" t="s">
        <v>120</v>
      </c>
      <c r="K1833" s="1">
        <v>1</v>
      </c>
      <c r="L1833" s="1">
        <v>2024</v>
      </c>
      <c r="M1833" s="1">
        <v>1</v>
      </c>
      <c r="N1833" s="10">
        <v>1</v>
      </c>
    </row>
    <row r="1834" spans="1:14" x14ac:dyDescent="0.25">
      <c r="A1834" s="7">
        <v>45298</v>
      </c>
      <c r="B1834" s="1" t="s">
        <v>53</v>
      </c>
      <c r="C1834" s="1" t="s">
        <v>14</v>
      </c>
      <c r="D1834" s="1" t="s">
        <v>7</v>
      </c>
      <c r="E1834" s="1" t="s">
        <v>88</v>
      </c>
      <c r="F1834" s="1" t="s">
        <v>67</v>
      </c>
      <c r="G1834" s="8">
        <v>461768</v>
      </c>
      <c r="H1834" s="8">
        <v>193942.56</v>
      </c>
      <c r="I1834" s="9">
        <v>0.42</v>
      </c>
      <c r="J1834" s="1" t="s">
        <v>120</v>
      </c>
      <c r="K1834" s="1">
        <v>1</v>
      </c>
      <c r="L1834" s="1">
        <v>2024</v>
      </c>
      <c r="M1834" s="1">
        <v>1</v>
      </c>
      <c r="N1834" s="10">
        <v>1</v>
      </c>
    </row>
    <row r="1835" spans="1:14" x14ac:dyDescent="0.25">
      <c r="A1835" s="7">
        <v>45299</v>
      </c>
      <c r="B1835" s="1" t="s">
        <v>6</v>
      </c>
      <c r="C1835" s="1" t="s">
        <v>8</v>
      </c>
      <c r="D1835" s="1" t="s">
        <v>7</v>
      </c>
      <c r="E1835" s="1" t="s">
        <v>9</v>
      </c>
      <c r="F1835" s="1" t="s">
        <v>77</v>
      </c>
      <c r="G1835" s="8">
        <v>942524</v>
      </c>
      <c r="H1835" s="8">
        <v>565514.4</v>
      </c>
      <c r="I1835" s="9">
        <v>0.6</v>
      </c>
      <c r="J1835" s="1" t="s">
        <v>120</v>
      </c>
      <c r="K1835" s="1">
        <v>1</v>
      </c>
      <c r="L1835" s="1">
        <v>2024</v>
      </c>
      <c r="M1835" s="1">
        <v>2</v>
      </c>
      <c r="N1835" s="10">
        <v>1</v>
      </c>
    </row>
    <row r="1836" spans="1:14" x14ac:dyDescent="0.25">
      <c r="A1836" s="7">
        <v>45300</v>
      </c>
      <c r="B1836" s="1" t="s">
        <v>55</v>
      </c>
      <c r="C1836" s="1" t="s">
        <v>14</v>
      </c>
      <c r="D1836" s="1" t="s">
        <v>7</v>
      </c>
      <c r="E1836" s="1" t="s">
        <v>87</v>
      </c>
      <c r="F1836" s="1" t="s">
        <v>69</v>
      </c>
      <c r="G1836" s="8">
        <v>476476</v>
      </c>
      <c r="H1836" s="8">
        <v>257297.04</v>
      </c>
      <c r="I1836" s="9">
        <v>0.54</v>
      </c>
      <c r="J1836" s="1" t="s">
        <v>120</v>
      </c>
      <c r="K1836" s="1">
        <v>1</v>
      </c>
      <c r="L1836" s="1">
        <v>2024</v>
      </c>
      <c r="M1836" s="1">
        <v>2</v>
      </c>
      <c r="N1836" s="10">
        <v>1</v>
      </c>
    </row>
    <row r="1837" spans="1:14" x14ac:dyDescent="0.25">
      <c r="A1837" s="7">
        <v>45301</v>
      </c>
      <c r="B1837" s="1" t="s">
        <v>25</v>
      </c>
      <c r="C1837" s="1" t="s">
        <v>8</v>
      </c>
      <c r="D1837" s="1" t="s">
        <v>7</v>
      </c>
      <c r="E1837" s="1" t="s">
        <v>88</v>
      </c>
      <c r="F1837" s="1" t="s">
        <v>74</v>
      </c>
      <c r="G1837" s="8">
        <v>1206150</v>
      </c>
      <c r="H1837" s="8">
        <v>711628.5</v>
      </c>
      <c r="I1837" s="9">
        <v>0.59</v>
      </c>
      <c r="J1837" s="1" t="s">
        <v>120</v>
      </c>
      <c r="K1837" s="1">
        <v>1</v>
      </c>
      <c r="L1837" s="1">
        <v>2024</v>
      </c>
      <c r="M1837" s="1">
        <v>2</v>
      </c>
      <c r="N1837" s="10">
        <v>1</v>
      </c>
    </row>
    <row r="1838" spans="1:14" x14ac:dyDescent="0.25">
      <c r="A1838" s="7">
        <v>45302</v>
      </c>
      <c r="B1838" s="1" t="s">
        <v>57</v>
      </c>
      <c r="C1838" s="1" t="s">
        <v>18</v>
      </c>
      <c r="D1838" s="1" t="s">
        <v>7</v>
      </c>
      <c r="E1838" s="1" t="s">
        <v>87</v>
      </c>
      <c r="F1838" s="1" t="s">
        <v>67</v>
      </c>
      <c r="G1838" s="8">
        <v>228479</v>
      </c>
      <c r="H1838" s="8">
        <v>100530.76</v>
      </c>
      <c r="I1838" s="9">
        <v>0.44</v>
      </c>
      <c r="J1838" s="1" t="s">
        <v>120</v>
      </c>
      <c r="K1838" s="1">
        <v>1</v>
      </c>
      <c r="L1838" s="1">
        <v>2024</v>
      </c>
      <c r="M1838" s="1">
        <v>2</v>
      </c>
      <c r="N1838" s="10">
        <v>1</v>
      </c>
    </row>
    <row r="1839" spans="1:14" x14ac:dyDescent="0.25">
      <c r="A1839" s="7">
        <v>45303</v>
      </c>
      <c r="B1839" s="1" t="s">
        <v>47</v>
      </c>
      <c r="C1839" s="1" t="s">
        <v>14</v>
      </c>
      <c r="D1839" s="1" t="s">
        <v>17</v>
      </c>
      <c r="E1839" s="1" t="s">
        <v>87</v>
      </c>
      <c r="F1839" s="1" t="s">
        <v>81</v>
      </c>
      <c r="G1839" s="8">
        <v>356787</v>
      </c>
      <c r="H1839" s="8">
        <v>85628.87999999999</v>
      </c>
      <c r="I1839" s="9">
        <v>0.24</v>
      </c>
      <c r="J1839" s="1" t="s">
        <v>120</v>
      </c>
      <c r="K1839" s="1">
        <v>1</v>
      </c>
      <c r="L1839" s="1">
        <v>2024</v>
      </c>
      <c r="M1839" s="1">
        <v>2</v>
      </c>
      <c r="N1839" s="10">
        <v>1</v>
      </c>
    </row>
    <row r="1840" spans="1:14" x14ac:dyDescent="0.25">
      <c r="A1840" s="7">
        <v>45304</v>
      </c>
      <c r="B1840" s="1" t="s">
        <v>62</v>
      </c>
      <c r="C1840" s="1" t="s">
        <v>8</v>
      </c>
      <c r="D1840" s="1" t="s">
        <v>11</v>
      </c>
      <c r="E1840" s="1" t="s">
        <v>87</v>
      </c>
      <c r="F1840" s="1" t="s">
        <v>78</v>
      </c>
      <c r="G1840" s="8">
        <v>1144946</v>
      </c>
      <c r="H1840" s="8">
        <v>343483.8</v>
      </c>
      <c r="I1840" s="9">
        <v>0.3</v>
      </c>
      <c r="J1840" s="1" t="s">
        <v>120</v>
      </c>
      <c r="K1840" s="1">
        <v>1</v>
      </c>
      <c r="L1840" s="1">
        <v>2024</v>
      </c>
      <c r="M1840" s="1">
        <v>2</v>
      </c>
      <c r="N1840" s="10">
        <v>1</v>
      </c>
    </row>
    <row r="1841" spans="1:14" x14ac:dyDescent="0.25">
      <c r="A1841" s="7">
        <v>45305</v>
      </c>
      <c r="B1841" s="1" t="s">
        <v>51</v>
      </c>
      <c r="C1841" s="1" t="s">
        <v>8</v>
      </c>
      <c r="D1841" s="1" t="s">
        <v>7</v>
      </c>
      <c r="E1841" s="1" t="s">
        <v>87</v>
      </c>
      <c r="F1841" s="1" t="s">
        <v>65</v>
      </c>
      <c r="G1841" s="8">
        <v>858824</v>
      </c>
      <c r="H1841" s="8">
        <v>360706.07999999996</v>
      </c>
      <c r="I1841" s="9">
        <v>0.42</v>
      </c>
      <c r="J1841" s="1" t="s">
        <v>120</v>
      </c>
      <c r="K1841" s="1">
        <v>1</v>
      </c>
      <c r="L1841" s="1">
        <v>2024</v>
      </c>
      <c r="M1841" s="1">
        <v>2</v>
      </c>
      <c r="N1841" s="10">
        <v>1</v>
      </c>
    </row>
    <row r="1842" spans="1:14" x14ac:dyDescent="0.25">
      <c r="A1842" s="7">
        <v>45306</v>
      </c>
      <c r="B1842" s="1" t="s">
        <v>48</v>
      </c>
      <c r="C1842" s="1" t="s">
        <v>8</v>
      </c>
      <c r="D1842" s="1" t="s">
        <v>17</v>
      </c>
      <c r="E1842" s="1" t="s">
        <v>87</v>
      </c>
      <c r="F1842" s="1" t="s">
        <v>65</v>
      </c>
      <c r="G1842" s="8">
        <v>1046274</v>
      </c>
      <c r="H1842" s="8">
        <v>387121.38</v>
      </c>
      <c r="I1842" s="9">
        <v>0.37</v>
      </c>
      <c r="J1842" s="1" t="s">
        <v>120</v>
      </c>
      <c r="K1842" s="1">
        <v>1</v>
      </c>
      <c r="L1842" s="1">
        <v>2024</v>
      </c>
      <c r="M1842" s="1">
        <v>3</v>
      </c>
      <c r="N1842" s="10">
        <v>1</v>
      </c>
    </row>
    <row r="1843" spans="1:14" x14ac:dyDescent="0.25">
      <c r="A1843" s="7">
        <v>45307</v>
      </c>
      <c r="B1843" s="1" t="s">
        <v>28</v>
      </c>
      <c r="C1843" s="1" t="s">
        <v>8</v>
      </c>
      <c r="D1843" s="1" t="s">
        <v>7</v>
      </c>
      <c r="E1843" s="1" t="s">
        <v>87</v>
      </c>
      <c r="F1843" s="1" t="s">
        <v>66</v>
      </c>
      <c r="G1843" s="8">
        <v>1173717</v>
      </c>
      <c r="H1843" s="8">
        <v>739441.71</v>
      </c>
      <c r="I1843" s="9">
        <v>0.63</v>
      </c>
      <c r="J1843" s="1" t="s">
        <v>120</v>
      </c>
      <c r="K1843" s="1">
        <v>1</v>
      </c>
      <c r="L1843" s="1">
        <v>2024</v>
      </c>
      <c r="M1843" s="1">
        <v>3</v>
      </c>
      <c r="N1843" s="10">
        <v>1</v>
      </c>
    </row>
    <row r="1844" spans="1:14" x14ac:dyDescent="0.25">
      <c r="A1844" s="7">
        <v>45308</v>
      </c>
      <c r="B1844" s="1" t="s">
        <v>57</v>
      </c>
      <c r="C1844" s="1" t="s">
        <v>18</v>
      </c>
      <c r="D1844" s="1" t="s">
        <v>17</v>
      </c>
      <c r="E1844" s="1" t="s">
        <v>88</v>
      </c>
      <c r="F1844" s="1" t="s">
        <v>67</v>
      </c>
      <c r="G1844" s="8">
        <v>218877</v>
      </c>
      <c r="H1844" s="8">
        <v>76606.95</v>
      </c>
      <c r="I1844" s="9">
        <v>0.35</v>
      </c>
      <c r="J1844" s="1" t="s">
        <v>120</v>
      </c>
      <c r="K1844" s="1">
        <v>1</v>
      </c>
      <c r="L1844" s="1">
        <v>2024</v>
      </c>
      <c r="M1844" s="1">
        <v>3</v>
      </c>
      <c r="N1844" s="10">
        <v>1</v>
      </c>
    </row>
    <row r="1845" spans="1:14" x14ac:dyDescent="0.25">
      <c r="A1845" s="7">
        <v>45309</v>
      </c>
      <c r="B1845" s="1" t="s">
        <v>59</v>
      </c>
      <c r="C1845" s="1" t="s">
        <v>18</v>
      </c>
      <c r="D1845" s="1" t="s">
        <v>7</v>
      </c>
      <c r="E1845" s="1" t="s">
        <v>9</v>
      </c>
      <c r="F1845" s="1" t="s">
        <v>75</v>
      </c>
      <c r="G1845" s="8">
        <v>169256</v>
      </c>
      <c r="H1845" s="8">
        <v>96475.92</v>
      </c>
      <c r="I1845" s="9">
        <v>0.56999999999999995</v>
      </c>
      <c r="J1845" s="1" t="s">
        <v>120</v>
      </c>
      <c r="K1845" s="1">
        <v>1</v>
      </c>
      <c r="L1845" s="1">
        <v>2024</v>
      </c>
      <c r="M1845" s="1">
        <v>3</v>
      </c>
      <c r="N1845" s="10">
        <v>1</v>
      </c>
    </row>
    <row r="1846" spans="1:14" x14ac:dyDescent="0.25">
      <c r="A1846" s="7">
        <v>45310</v>
      </c>
      <c r="B1846" s="1" t="s">
        <v>46</v>
      </c>
      <c r="C1846" s="1" t="s">
        <v>8</v>
      </c>
      <c r="D1846" s="1" t="s">
        <v>7</v>
      </c>
      <c r="E1846" s="1" t="s">
        <v>87</v>
      </c>
      <c r="F1846" s="1" t="s">
        <v>80</v>
      </c>
      <c r="G1846" s="8">
        <v>1589074</v>
      </c>
      <c r="H1846" s="8">
        <v>826318.48</v>
      </c>
      <c r="I1846" s="9">
        <v>0.52</v>
      </c>
      <c r="J1846" s="1" t="s">
        <v>120</v>
      </c>
      <c r="K1846" s="1">
        <v>1</v>
      </c>
      <c r="L1846" s="1">
        <v>2024</v>
      </c>
      <c r="M1846" s="1">
        <v>3</v>
      </c>
      <c r="N1846" s="10">
        <v>1</v>
      </c>
    </row>
    <row r="1847" spans="1:14" x14ac:dyDescent="0.25">
      <c r="A1847" s="7">
        <v>45311</v>
      </c>
      <c r="B1847" s="1" t="s">
        <v>37</v>
      </c>
      <c r="C1847" s="1" t="s">
        <v>18</v>
      </c>
      <c r="D1847" s="1" t="s">
        <v>17</v>
      </c>
      <c r="E1847" s="1" t="s">
        <v>87</v>
      </c>
      <c r="F1847" s="1" t="s">
        <v>79</v>
      </c>
      <c r="G1847" s="8">
        <v>101158</v>
      </c>
      <c r="H1847" s="8">
        <v>22254.76</v>
      </c>
      <c r="I1847" s="9">
        <v>0.22</v>
      </c>
      <c r="J1847" s="1" t="s">
        <v>120</v>
      </c>
      <c r="K1847" s="1">
        <v>1</v>
      </c>
      <c r="L1847" s="1">
        <v>2024</v>
      </c>
      <c r="M1847" s="1">
        <v>3</v>
      </c>
      <c r="N1847" s="10">
        <v>1</v>
      </c>
    </row>
    <row r="1848" spans="1:14" x14ac:dyDescent="0.25">
      <c r="A1848" s="7">
        <v>45312</v>
      </c>
      <c r="B1848" s="1" t="s">
        <v>6</v>
      </c>
      <c r="C1848" s="1" t="s">
        <v>8</v>
      </c>
      <c r="D1848" s="1" t="s">
        <v>7</v>
      </c>
      <c r="E1848" s="1" t="s">
        <v>9</v>
      </c>
      <c r="F1848" s="1" t="s">
        <v>77</v>
      </c>
      <c r="G1848" s="8">
        <v>837760</v>
      </c>
      <c r="H1848" s="8">
        <v>418880</v>
      </c>
      <c r="I1848" s="9">
        <v>0.5</v>
      </c>
      <c r="J1848" s="1" t="s">
        <v>120</v>
      </c>
      <c r="K1848" s="1">
        <v>1</v>
      </c>
      <c r="L1848" s="1">
        <v>2024</v>
      </c>
      <c r="M1848" s="1">
        <v>3</v>
      </c>
      <c r="N1848" s="10">
        <v>1</v>
      </c>
    </row>
    <row r="1849" spans="1:14" x14ac:dyDescent="0.25">
      <c r="A1849" s="7">
        <v>45313</v>
      </c>
      <c r="B1849" s="1" t="s">
        <v>27</v>
      </c>
      <c r="C1849" s="1" t="s">
        <v>8</v>
      </c>
      <c r="D1849" s="1" t="s">
        <v>17</v>
      </c>
      <c r="E1849" s="1" t="s">
        <v>87</v>
      </c>
      <c r="F1849" s="1" t="s">
        <v>76</v>
      </c>
      <c r="G1849" s="8">
        <v>710725</v>
      </c>
      <c r="H1849" s="8">
        <v>220324.75</v>
      </c>
      <c r="I1849" s="9">
        <v>0.31</v>
      </c>
      <c r="J1849" s="1" t="s">
        <v>120</v>
      </c>
      <c r="K1849" s="1">
        <v>1</v>
      </c>
      <c r="L1849" s="1">
        <v>2024</v>
      </c>
      <c r="M1849" s="1">
        <v>4</v>
      </c>
      <c r="N1849" s="10">
        <v>1</v>
      </c>
    </row>
    <row r="1850" spans="1:14" x14ac:dyDescent="0.25">
      <c r="A1850" s="7">
        <v>45314</v>
      </c>
      <c r="B1850" s="1" t="s">
        <v>37</v>
      </c>
      <c r="C1850" s="1" t="s">
        <v>18</v>
      </c>
      <c r="D1850" s="1" t="s">
        <v>11</v>
      </c>
      <c r="E1850" s="1" t="s">
        <v>87</v>
      </c>
      <c r="F1850" s="1" t="s">
        <v>79</v>
      </c>
      <c r="G1850" s="8">
        <v>247191</v>
      </c>
      <c r="H1850" s="8">
        <v>64269.66</v>
      </c>
      <c r="I1850" s="9">
        <v>0.26</v>
      </c>
      <c r="J1850" s="1" t="s">
        <v>120</v>
      </c>
      <c r="K1850" s="1">
        <v>1</v>
      </c>
      <c r="L1850" s="1">
        <v>2024</v>
      </c>
      <c r="M1850" s="1">
        <v>4</v>
      </c>
      <c r="N1850" s="10">
        <v>1</v>
      </c>
    </row>
    <row r="1851" spans="1:14" x14ac:dyDescent="0.25">
      <c r="A1851" s="7">
        <v>45315</v>
      </c>
      <c r="B1851" s="1" t="s">
        <v>25</v>
      </c>
      <c r="C1851" s="1" t="s">
        <v>8</v>
      </c>
      <c r="D1851" s="1" t="s">
        <v>7</v>
      </c>
      <c r="E1851" s="1" t="s">
        <v>9</v>
      </c>
      <c r="F1851" s="1" t="s">
        <v>74</v>
      </c>
      <c r="G1851" s="8">
        <v>995819</v>
      </c>
      <c r="H1851" s="8">
        <v>458076.74000000005</v>
      </c>
      <c r="I1851" s="9">
        <v>0.46</v>
      </c>
      <c r="J1851" s="1" t="s">
        <v>120</v>
      </c>
      <c r="K1851" s="1">
        <v>1</v>
      </c>
      <c r="L1851" s="1">
        <v>2024</v>
      </c>
      <c r="M1851" s="1">
        <v>4</v>
      </c>
      <c r="N1851" s="10">
        <v>1</v>
      </c>
    </row>
    <row r="1852" spans="1:14" x14ac:dyDescent="0.25">
      <c r="A1852" s="7">
        <v>45316</v>
      </c>
      <c r="B1852" s="1" t="s">
        <v>28</v>
      </c>
      <c r="C1852" s="1" t="s">
        <v>8</v>
      </c>
      <c r="D1852" s="1" t="s">
        <v>7</v>
      </c>
      <c r="E1852" s="1" t="s">
        <v>88</v>
      </c>
      <c r="F1852" s="1" t="s">
        <v>66</v>
      </c>
      <c r="G1852" s="8">
        <v>1504483</v>
      </c>
      <c r="H1852" s="8">
        <v>887644.97</v>
      </c>
      <c r="I1852" s="9">
        <v>0.59</v>
      </c>
      <c r="J1852" s="1" t="s">
        <v>120</v>
      </c>
      <c r="K1852" s="1">
        <v>1</v>
      </c>
      <c r="L1852" s="1">
        <v>2024</v>
      </c>
      <c r="M1852" s="1">
        <v>4</v>
      </c>
      <c r="N1852" s="10">
        <v>1</v>
      </c>
    </row>
    <row r="1853" spans="1:14" x14ac:dyDescent="0.25">
      <c r="A1853" s="7">
        <v>45317</v>
      </c>
      <c r="B1853" s="1" t="s">
        <v>45</v>
      </c>
      <c r="C1853" s="1" t="s">
        <v>18</v>
      </c>
      <c r="D1853" s="1" t="s">
        <v>17</v>
      </c>
      <c r="E1853" s="1" t="s">
        <v>87</v>
      </c>
      <c r="F1853" s="1" t="s">
        <v>79</v>
      </c>
      <c r="G1853" s="8">
        <v>108120</v>
      </c>
      <c r="H1853" s="8">
        <v>33517.199999999997</v>
      </c>
      <c r="I1853" s="9">
        <v>0.31</v>
      </c>
      <c r="J1853" s="1" t="s">
        <v>120</v>
      </c>
      <c r="K1853" s="1">
        <v>1</v>
      </c>
      <c r="L1853" s="1">
        <v>2024</v>
      </c>
      <c r="M1853" s="1">
        <v>4</v>
      </c>
      <c r="N1853" s="10">
        <v>1</v>
      </c>
    </row>
    <row r="1854" spans="1:14" x14ac:dyDescent="0.25">
      <c r="A1854" s="7">
        <v>45318</v>
      </c>
      <c r="B1854" s="1" t="s">
        <v>34</v>
      </c>
      <c r="C1854" s="1" t="s">
        <v>14</v>
      </c>
      <c r="D1854" s="1" t="s">
        <v>7</v>
      </c>
      <c r="E1854" s="1" t="s">
        <v>87</v>
      </c>
      <c r="F1854" s="1" t="s">
        <v>65</v>
      </c>
      <c r="G1854" s="8">
        <v>292199</v>
      </c>
      <c r="H1854" s="8">
        <v>125645.56999999999</v>
      </c>
      <c r="I1854" s="9">
        <v>0.43</v>
      </c>
      <c r="J1854" s="1" t="s">
        <v>120</v>
      </c>
      <c r="K1854" s="1">
        <v>1</v>
      </c>
      <c r="L1854" s="1">
        <v>2024</v>
      </c>
      <c r="M1854" s="1">
        <v>4</v>
      </c>
      <c r="N1854" s="10">
        <v>1</v>
      </c>
    </row>
    <row r="1855" spans="1:14" x14ac:dyDescent="0.25">
      <c r="A1855" s="7">
        <v>45319</v>
      </c>
      <c r="B1855" s="1" t="s">
        <v>52</v>
      </c>
      <c r="C1855" s="1" t="s">
        <v>8</v>
      </c>
      <c r="D1855" s="1" t="s">
        <v>7</v>
      </c>
      <c r="E1855" s="1" t="s">
        <v>9</v>
      </c>
      <c r="F1855" s="1" t="s">
        <v>66</v>
      </c>
      <c r="G1855" s="8">
        <v>1100516</v>
      </c>
      <c r="H1855" s="8">
        <v>385180.6</v>
      </c>
      <c r="I1855" s="9">
        <v>0.35</v>
      </c>
      <c r="J1855" s="1" t="s">
        <v>120</v>
      </c>
      <c r="K1855" s="1">
        <v>1</v>
      </c>
      <c r="L1855" s="1">
        <v>2024</v>
      </c>
      <c r="M1855" s="1">
        <v>4</v>
      </c>
      <c r="N1855" s="10">
        <v>1</v>
      </c>
    </row>
    <row r="1856" spans="1:14" x14ac:dyDescent="0.25">
      <c r="A1856" s="7">
        <v>45320</v>
      </c>
      <c r="B1856" s="1" t="s">
        <v>26</v>
      </c>
      <c r="C1856" s="1" t="s">
        <v>8</v>
      </c>
      <c r="D1856" s="1" t="s">
        <v>7</v>
      </c>
      <c r="E1856" s="1" t="s">
        <v>87</v>
      </c>
      <c r="F1856" s="1" t="s">
        <v>75</v>
      </c>
      <c r="G1856" s="8">
        <v>1789280</v>
      </c>
      <c r="H1856" s="8">
        <v>948318.4</v>
      </c>
      <c r="I1856" s="9">
        <v>0.53</v>
      </c>
      <c r="J1856" s="1" t="s">
        <v>120</v>
      </c>
      <c r="K1856" s="1">
        <v>1</v>
      </c>
      <c r="L1856" s="1">
        <v>2024</v>
      </c>
      <c r="M1856" s="1">
        <v>5</v>
      </c>
      <c r="N1856" s="10">
        <v>1</v>
      </c>
    </row>
    <row r="1857" spans="1:14" x14ac:dyDescent="0.25">
      <c r="A1857" s="7">
        <v>45321</v>
      </c>
      <c r="B1857" s="1" t="s">
        <v>51</v>
      </c>
      <c r="C1857" s="1" t="s">
        <v>8</v>
      </c>
      <c r="D1857" s="1" t="s">
        <v>7</v>
      </c>
      <c r="E1857" s="1" t="s">
        <v>9</v>
      </c>
      <c r="F1857" s="1" t="s">
        <v>65</v>
      </c>
      <c r="G1857" s="8">
        <v>809458</v>
      </c>
      <c r="H1857" s="8">
        <v>485674.8</v>
      </c>
      <c r="I1857" s="9">
        <v>0.6</v>
      </c>
      <c r="J1857" s="1" t="s">
        <v>120</v>
      </c>
      <c r="K1857" s="1">
        <v>1</v>
      </c>
      <c r="L1857" s="1">
        <v>2024</v>
      </c>
      <c r="M1857" s="1">
        <v>5</v>
      </c>
      <c r="N1857" s="10">
        <v>1</v>
      </c>
    </row>
    <row r="1858" spans="1:14" x14ac:dyDescent="0.25">
      <c r="A1858" s="7">
        <v>45322</v>
      </c>
      <c r="B1858" s="1" t="s">
        <v>49</v>
      </c>
      <c r="C1858" s="1" t="s">
        <v>8</v>
      </c>
      <c r="D1858" s="1" t="s">
        <v>7</v>
      </c>
      <c r="E1858" s="1" t="s">
        <v>87</v>
      </c>
      <c r="F1858" s="1" t="s">
        <v>66</v>
      </c>
      <c r="G1858" s="8">
        <v>503367</v>
      </c>
      <c r="H1858" s="8">
        <v>266784.51</v>
      </c>
      <c r="I1858" s="9">
        <v>0.53</v>
      </c>
      <c r="J1858" s="1" t="s">
        <v>120</v>
      </c>
      <c r="K1858" s="1">
        <v>1</v>
      </c>
      <c r="L1858" s="1">
        <v>2024</v>
      </c>
      <c r="M1858" s="1">
        <v>5</v>
      </c>
      <c r="N1858" s="10">
        <v>1</v>
      </c>
    </row>
    <row r="1859" spans="1:14" x14ac:dyDescent="0.25">
      <c r="A1859" s="7">
        <v>45323</v>
      </c>
      <c r="B1859" s="1" t="s">
        <v>57</v>
      </c>
      <c r="C1859" s="1" t="s">
        <v>18</v>
      </c>
      <c r="D1859" s="1" t="s">
        <v>17</v>
      </c>
      <c r="E1859" s="1" t="s">
        <v>87</v>
      </c>
      <c r="F1859" s="1" t="s">
        <v>67</v>
      </c>
      <c r="G1859" s="8">
        <v>191393</v>
      </c>
      <c r="H1859" s="8">
        <v>53590.040000000008</v>
      </c>
      <c r="I1859" s="9">
        <v>0.28000000000000003</v>
      </c>
      <c r="J1859" s="1" t="s">
        <v>121</v>
      </c>
      <c r="K1859" s="1">
        <v>2</v>
      </c>
      <c r="L1859" s="1">
        <v>2024</v>
      </c>
      <c r="M1859" s="1">
        <v>5</v>
      </c>
      <c r="N1859" s="10">
        <v>1</v>
      </c>
    </row>
    <row r="1860" spans="1:14" x14ac:dyDescent="0.25">
      <c r="A1860" s="7">
        <v>45324</v>
      </c>
      <c r="B1860" s="1" t="s">
        <v>45</v>
      </c>
      <c r="C1860" s="1" t="s">
        <v>18</v>
      </c>
      <c r="D1860" s="1" t="s">
        <v>17</v>
      </c>
      <c r="E1860" s="1" t="s">
        <v>87</v>
      </c>
      <c r="F1860" s="1" t="s">
        <v>79</v>
      </c>
      <c r="G1860" s="8">
        <v>133484</v>
      </c>
      <c r="H1860" s="8">
        <v>28031.64</v>
      </c>
      <c r="I1860" s="9">
        <v>0.21</v>
      </c>
      <c r="J1860" s="1" t="s">
        <v>121</v>
      </c>
      <c r="K1860" s="1">
        <v>2</v>
      </c>
      <c r="L1860" s="1">
        <v>2024</v>
      </c>
      <c r="M1860" s="1">
        <v>5</v>
      </c>
      <c r="N1860" s="10">
        <v>1</v>
      </c>
    </row>
    <row r="1861" spans="1:14" x14ac:dyDescent="0.25">
      <c r="A1861" s="7">
        <v>45325</v>
      </c>
      <c r="B1861" s="1" t="s">
        <v>31</v>
      </c>
      <c r="C1861" s="1" t="s">
        <v>18</v>
      </c>
      <c r="D1861" s="1" t="s">
        <v>17</v>
      </c>
      <c r="E1861" s="1" t="s">
        <v>87</v>
      </c>
      <c r="F1861" s="1" t="s">
        <v>72</v>
      </c>
      <c r="G1861" s="8">
        <v>242424</v>
      </c>
      <c r="H1861" s="8">
        <v>72727.199999999997</v>
      </c>
      <c r="I1861" s="9">
        <v>0.3</v>
      </c>
      <c r="J1861" s="1" t="s">
        <v>121</v>
      </c>
      <c r="K1861" s="1">
        <v>2</v>
      </c>
      <c r="L1861" s="1">
        <v>2024</v>
      </c>
      <c r="M1861" s="1">
        <v>5</v>
      </c>
      <c r="N1861" s="10">
        <v>1</v>
      </c>
    </row>
    <row r="1862" spans="1:14" x14ac:dyDescent="0.25">
      <c r="A1862" s="7">
        <v>45326</v>
      </c>
      <c r="B1862" s="1" t="s">
        <v>47</v>
      </c>
      <c r="C1862" s="1" t="s">
        <v>14</v>
      </c>
      <c r="D1862" s="1" t="s">
        <v>7</v>
      </c>
      <c r="E1862" s="1" t="s">
        <v>9</v>
      </c>
      <c r="F1862" s="1" t="s">
        <v>81</v>
      </c>
      <c r="G1862" s="8">
        <v>393378</v>
      </c>
      <c r="H1862" s="8">
        <v>165218.75999999998</v>
      </c>
      <c r="I1862" s="9">
        <v>0.42</v>
      </c>
      <c r="J1862" s="1" t="s">
        <v>121</v>
      </c>
      <c r="K1862" s="1">
        <v>2</v>
      </c>
      <c r="L1862" s="1">
        <v>2024</v>
      </c>
      <c r="M1862" s="1">
        <v>5</v>
      </c>
      <c r="N1862" s="10">
        <v>1</v>
      </c>
    </row>
    <row r="1863" spans="1:14" x14ac:dyDescent="0.25">
      <c r="A1863" s="7">
        <v>45327</v>
      </c>
      <c r="B1863" s="1" t="s">
        <v>44</v>
      </c>
      <c r="C1863" s="1" t="s">
        <v>8</v>
      </c>
      <c r="D1863" s="1" t="s">
        <v>17</v>
      </c>
      <c r="E1863" s="1" t="s">
        <v>87</v>
      </c>
      <c r="F1863" s="1" t="s">
        <v>78</v>
      </c>
      <c r="G1863" s="8">
        <v>1513092</v>
      </c>
      <c r="H1863" s="8">
        <v>484189.44</v>
      </c>
      <c r="I1863" s="9">
        <v>0.32</v>
      </c>
      <c r="J1863" s="1" t="s">
        <v>121</v>
      </c>
      <c r="K1863" s="1">
        <v>2</v>
      </c>
      <c r="L1863" s="1">
        <v>2024</v>
      </c>
      <c r="M1863" s="1">
        <v>6</v>
      </c>
      <c r="N1863" s="10">
        <v>1</v>
      </c>
    </row>
    <row r="1864" spans="1:14" x14ac:dyDescent="0.25">
      <c r="A1864" s="7">
        <v>45328</v>
      </c>
      <c r="B1864" s="1" t="s">
        <v>62</v>
      </c>
      <c r="C1864" s="1" t="s">
        <v>8</v>
      </c>
      <c r="D1864" s="1" t="s">
        <v>7</v>
      </c>
      <c r="E1864" s="1" t="s">
        <v>9</v>
      </c>
      <c r="F1864" s="1" t="s">
        <v>78</v>
      </c>
      <c r="G1864" s="8">
        <v>531428</v>
      </c>
      <c r="H1864" s="8">
        <v>249771.15999999997</v>
      </c>
      <c r="I1864" s="9">
        <v>0.47</v>
      </c>
      <c r="J1864" s="1" t="s">
        <v>121</v>
      </c>
      <c r="K1864" s="1">
        <v>2</v>
      </c>
      <c r="L1864" s="1">
        <v>2024</v>
      </c>
      <c r="M1864" s="1">
        <v>6</v>
      </c>
      <c r="N1864" s="10">
        <v>1</v>
      </c>
    </row>
    <row r="1865" spans="1:14" x14ac:dyDescent="0.25">
      <c r="A1865" s="7">
        <v>45329</v>
      </c>
      <c r="B1865" s="1" t="s">
        <v>31</v>
      </c>
      <c r="C1865" s="1" t="s">
        <v>18</v>
      </c>
      <c r="D1865" s="1" t="s">
        <v>11</v>
      </c>
      <c r="E1865" s="1" t="s">
        <v>87</v>
      </c>
      <c r="F1865" s="1" t="s">
        <v>72</v>
      </c>
      <c r="G1865" s="8">
        <v>196056</v>
      </c>
      <c r="H1865" s="8">
        <v>68619.599999999991</v>
      </c>
      <c r="I1865" s="9">
        <v>0.35</v>
      </c>
      <c r="J1865" s="1" t="s">
        <v>121</v>
      </c>
      <c r="K1865" s="1">
        <v>2</v>
      </c>
      <c r="L1865" s="1">
        <v>2024</v>
      </c>
      <c r="M1865" s="1">
        <v>6</v>
      </c>
      <c r="N1865" s="10">
        <v>1</v>
      </c>
    </row>
    <row r="1866" spans="1:14" x14ac:dyDescent="0.25">
      <c r="A1866" s="7">
        <v>45330</v>
      </c>
      <c r="B1866" s="1" t="s">
        <v>33</v>
      </c>
      <c r="C1866" s="1" t="s">
        <v>8</v>
      </c>
      <c r="D1866" s="1" t="s">
        <v>7</v>
      </c>
      <c r="E1866" s="1" t="s">
        <v>88</v>
      </c>
      <c r="F1866" s="1" t="s">
        <v>80</v>
      </c>
      <c r="G1866" s="8">
        <v>1652743</v>
      </c>
      <c r="H1866" s="8">
        <v>909008.65</v>
      </c>
      <c r="I1866" s="9">
        <v>0.55000000000000004</v>
      </c>
      <c r="J1866" s="1" t="s">
        <v>121</v>
      </c>
      <c r="K1866" s="1">
        <v>2</v>
      </c>
      <c r="L1866" s="1">
        <v>2024</v>
      </c>
      <c r="M1866" s="1">
        <v>6</v>
      </c>
      <c r="N1866" s="10">
        <v>1</v>
      </c>
    </row>
    <row r="1867" spans="1:14" x14ac:dyDescent="0.25">
      <c r="A1867" s="7">
        <v>45331</v>
      </c>
      <c r="B1867" s="1" t="s">
        <v>46</v>
      </c>
      <c r="C1867" s="1" t="s">
        <v>8</v>
      </c>
      <c r="D1867" s="1" t="s">
        <v>7</v>
      </c>
      <c r="E1867" s="1" t="s">
        <v>87</v>
      </c>
      <c r="F1867" s="1" t="s">
        <v>80</v>
      </c>
      <c r="G1867" s="8">
        <v>1690422</v>
      </c>
      <c r="H1867" s="8">
        <v>1031157.4199999999</v>
      </c>
      <c r="I1867" s="9">
        <v>0.61</v>
      </c>
      <c r="J1867" s="1" t="s">
        <v>121</v>
      </c>
      <c r="K1867" s="1">
        <v>2</v>
      </c>
      <c r="L1867" s="1">
        <v>2024</v>
      </c>
      <c r="M1867" s="1">
        <v>6</v>
      </c>
      <c r="N1867" s="10">
        <v>1</v>
      </c>
    </row>
    <row r="1868" spans="1:14" x14ac:dyDescent="0.25">
      <c r="A1868" s="7">
        <v>45332</v>
      </c>
      <c r="B1868" s="1" t="s">
        <v>27</v>
      </c>
      <c r="C1868" s="1" t="s">
        <v>8</v>
      </c>
      <c r="D1868" s="1" t="s">
        <v>7</v>
      </c>
      <c r="E1868" s="1" t="s">
        <v>87</v>
      </c>
      <c r="F1868" s="1" t="s">
        <v>76</v>
      </c>
      <c r="G1868" s="8">
        <v>1233106</v>
      </c>
      <c r="H1868" s="8">
        <v>801518.9</v>
      </c>
      <c r="I1868" s="9">
        <v>0.65</v>
      </c>
      <c r="J1868" s="1" t="s">
        <v>121</v>
      </c>
      <c r="K1868" s="1">
        <v>2</v>
      </c>
      <c r="L1868" s="1">
        <v>2024</v>
      </c>
      <c r="M1868" s="1">
        <v>6</v>
      </c>
      <c r="N1868" s="10">
        <v>1</v>
      </c>
    </row>
    <row r="1869" spans="1:14" x14ac:dyDescent="0.25">
      <c r="A1869" s="7">
        <v>45333</v>
      </c>
      <c r="B1869" s="1" t="s">
        <v>47</v>
      </c>
      <c r="C1869" s="1" t="s">
        <v>14</v>
      </c>
      <c r="D1869" s="1" t="s">
        <v>7</v>
      </c>
      <c r="E1869" s="1" t="s">
        <v>87</v>
      </c>
      <c r="F1869" s="1" t="s">
        <v>81</v>
      </c>
      <c r="G1869" s="8">
        <v>326766</v>
      </c>
      <c r="H1869" s="8">
        <v>137241.72</v>
      </c>
      <c r="I1869" s="9">
        <v>0.42</v>
      </c>
      <c r="J1869" s="1" t="s">
        <v>121</v>
      </c>
      <c r="K1869" s="1">
        <v>2</v>
      </c>
      <c r="L1869" s="1">
        <v>2024</v>
      </c>
      <c r="M1869" s="1">
        <v>6</v>
      </c>
      <c r="N1869" s="10">
        <v>1</v>
      </c>
    </row>
    <row r="1870" spans="1:14" x14ac:dyDescent="0.25">
      <c r="A1870" s="7">
        <v>45334</v>
      </c>
      <c r="B1870" s="1" t="s">
        <v>29</v>
      </c>
      <c r="C1870" s="1" t="s">
        <v>8</v>
      </c>
      <c r="D1870" s="1" t="s">
        <v>7</v>
      </c>
      <c r="E1870" s="1" t="s">
        <v>87</v>
      </c>
      <c r="F1870" s="1" t="s">
        <v>67</v>
      </c>
      <c r="G1870" s="8">
        <v>900339</v>
      </c>
      <c r="H1870" s="8">
        <v>333125.43</v>
      </c>
      <c r="I1870" s="9">
        <v>0.37</v>
      </c>
      <c r="J1870" s="1" t="s">
        <v>121</v>
      </c>
      <c r="K1870" s="1">
        <v>2</v>
      </c>
      <c r="L1870" s="1">
        <v>2024</v>
      </c>
      <c r="M1870" s="1">
        <v>7</v>
      </c>
      <c r="N1870" s="10">
        <v>1</v>
      </c>
    </row>
    <row r="1871" spans="1:14" x14ac:dyDescent="0.25">
      <c r="A1871" s="7">
        <v>45335</v>
      </c>
      <c r="B1871" s="1" t="s">
        <v>26</v>
      </c>
      <c r="C1871" s="1" t="s">
        <v>8</v>
      </c>
      <c r="D1871" s="1" t="s">
        <v>7</v>
      </c>
      <c r="E1871" s="1" t="s">
        <v>87</v>
      </c>
      <c r="F1871" s="1" t="s">
        <v>75</v>
      </c>
      <c r="G1871" s="8">
        <v>1278764</v>
      </c>
      <c r="H1871" s="8">
        <v>588231.44000000006</v>
      </c>
      <c r="I1871" s="9">
        <v>0.46</v>
      </c>
      <c r="J1871" s="1" t="s">
        <v>121</v>
      </c>
      <c r="K1871" s="1">
        <v>2</v>
      </c>
      <c r="L1871" s="1">
        <v>2024</v>
      </c>
      <c r="M1871" s="1">
        <v>7</v>
      </c>
      <c r="N1871" s="10">
        <v>1</v>
      </c>
    </row>
    <row r="1872" spans="1:14" x14ac:dyDescent="0.25">
      <c r="A1872" s="7">
        <v>45336</v>
      </c>
      <c r="B1872" s="1" t="s">
        <v>15</v>
      </c>
      <c r="C1872" s="1" t="s">
        <v>14</v>
      </c>
      <c r="D1872" s="1" t="s">
        <v>7</v>
      </c>
      <c r="E1872" s="1" t="s">
        <v>87</v>
      </c>
      <c r="F1872" s="1" t="s">
        <v>74</v>
      </c>
      <c r="G1872" s="8">
        <v>328748</v>
      </c>
      <c r="H1872" s="8">
        <v>174236.44</v>
      </c>
      <c r="I1872" s="9">
        <v>0.53</v>
      </c>
      <c r="J1872" s="1" t="s">
        <v>121</v>
      </c>
      <c r="K1872" s="1">
        <v>2</v>
      </c>
      <c r="L1872" s="1">
        <v>2024</v>
      </c>
      <c r="M1872" s="1">
        <v>7</v>
      </c>
      <c r="N1872" s="10">
        <v>1</v>
      </c>
    </row>
    <row r="1873" spans="1:14" x14ac:dyDescent="0.25">
      <c r="A1873" s="7">
        <v>45337</v>
      </c>
      <c r="B1873" s="1" t="s">
        <v>39</v>
      </c>
      <c r="C1873" s="1" t="s">
        <v>8</v>
      </c>
      <c r="D1873" s="1" t="s">
        <v>7</v>
      </c>
      <c r="E1873" s="1" t="s">
        <v>87</v>
      </c>
      <c r="F1873" s="1" t="s">
        <v>81</v>
      </c>
      <c r="G1873" s="8">
        <v>800551</v>
      </c>
      <c r="H1873" s="8">
        <v>400275.5</v>
      </c>
      <c r="I1873" s="9">
        <v>0.5</v>
      </c>
      <c r="J1873" s="1" t="s">
        <v>121</v>
      </c>
      <c r="K1873" s="1">
        <v>2</v>
      </c>
      <c r="L1873" s="1">
        <v>2024</v>
      </c>
      <c r="M1873" s="1">
        <v>7</v>
      </c>
      <c r="N1873" s="10">
        <v>1</v>
      </c>
    </row>
    <row r="1874" spans="1:14" x14ac:dyDescent="0.25">
      <c r="A1874" s="7">
        <v>45338</v>
      </c>
      <c r="B1874" s="1" t="s">
        <v>53</v>
      </c>
      <c r="C1874" s="1" t="s">
        <v>14</v>
      </c>
      <c r="D1874" s="1" t="s">
        <v>7</v>
      </c>
      <c r="E1874" s="1" t="s">
        <v>87</v>
      </c>
      <c r="F1874" s="1" t="s">
        <v>67</v>
      </c>
      <c r="G1874" s="8">
        <v>250450</v>
      </c>
      <c r="H1874" s="8">
        <v>125225</v>
      </c>
      <c r="I1874" s="9">
        <v>0.5</v>
      </c>
      <c r="J1874" s="1" t="s">
        <v>121</v>
      </c>
      <c r="K1874" s="1">
        <v>2</v>
      </c>
      <c r="L1874" s="1">
        <v>2024</v>
      </c>
      <c r="M1874" s="1">
        <v>7</v>
      </c>
      <c r="N1874" s="10">
        <v>1</v>
      </c>
    </row>
    <row r="1875" spans="1:14" x14ac:dyDescent="0.25">
      <c r="A1875" s="7">
        <v>45339</v>
      </c>
      <c r="B1875" s="1" t="s">
        <v>57</v>
      </c>
      <c r="C1875" s="1" t="s">
        <v>18</v>
      </c>
      <c r="D1875" s="1" t="s">
        <v>17</v>
      </c>
      <c r="E1875" s="1" t="s">
        <v>87</v>
      </c>
      <c r="F1875" s="1" t="s">
        <v>67</v>
      </c>
      <c r="G1875" s="8">
        <v>145389</v>
      </c>
      <c r="H1875" s="8">
        <v>34893.360000000001</v>
      </c>
      <c r="I1875" s="9">
        <v>0.24</v>
      </c>
      <c r="J1875" s="1" t="s">
        <v>121</v>
      </c>
      <c r="K1875" s="1">
        <v>2</v>
      </c>
      <c r="L1875" s="1">
        <v>2024</v>
      </c>
      <c r="M1875" s="1">
        <v>7</v>
      </c>
      <c r="N1875" s="10">
        <v>1</v>
      </c>
    </row>
    <row r="1876" spans="1:14" x14ac:dyDescent="0.25">
      <c r="A1876" s="7">
        <v>45340</v>
      </c>
      <c r="B1876" s="1" t="s">
        <v>47</v>
      </c>
      <c r="C1876" s="1" t="s">
        <v>14</v>
      </c>
      <c r="D1876" s="1" t="s">
        <v>7</v>
      </c>
      <c r="E1876" s="1" t="s">
        <v>87</v>
      </c>
      <c r="F1876" s="1" t="s">
        <v>81</v>
      </c>
      <c r="G1876" s="8">
        <v>318216</v>
      </c>
      <c r="H1876" s="8">
        <v>140015.04000000001</v>
      </c>
      <c r="I1876" s="9">
        <v>0.44</v>
      </c>
      <c r="J1876" s="1" t="s">
        <v>121</v>
      </c>
      <c r="K1876" s="1">
        <v>2</v>
      </c>
      <c r="L1876" s="1">
        <v>2024</v>
      </c>
      <c r="M1876" s="1">
        <v>7</v>
      </c>
      <c r="N1876" s="10">
        <v>1</v>
      </c>
    </row>
    <row r="1877" spans="1:14" x14ac:dyDescent="0.25">
      <c r="A1877" s="7">
        <v>45341</v>
      </c>
      <c r="B1877" s="1" t="s">
        <v>52</v>
      </c>
      <c r="C1877" s="1" t="s">
        <v>8</v>
      </c>
      <c r="D1877" s="1" t="s">
        <v>17</v>
      </c>
      <c r="E1877" s="1" t="s">
        <v>87</v>
      </c>
      <c r="F1877" s="1" t="s">
        <v>66</v>
      </c>
      <c r="G1877" s="8">
        <v>1697393</v>
      </c>
      <c r="H1877" s="8">
        <v>407374.32</v>
      </c>
      <c r="I1877" s="9">
        <v>0.24</v>
      </c>
      <c r="J1877" s="1" t="s">
        <v>121</v>
      </c>
      <c r="K1877" s="1">
        <v>2</v>
      </c>
      <c r="L1877" s="1">
        <v>2024</v>
      </c>
      <c r="M1877" s="1">
        <v>8</v>
      </c>
      <c r="N1877" s="10">
        <v>1</v>
      </c>
    </row>
    <row r="1878" spans="1:14" x14ac:dyDescent="0.25">
      <c r="A1878" s="7">
        <v>45342</v>
      </c>
      <c r="B1878" s="1" t="s">
        <v>57</v>
      </c>
      <c r="C1878" s="1" t="s">
        <v>18</v>
      </c>
      <c r="D1878" s="1" t="s">
        <v>7</v>
      </c>
      <c r="E1878" s="1" t="s">
        <v>87</v>
      </c>
      <c r="F1878" s="1" t="s">
        <v>67</v>
      </c>
      <c r="G1878" s="8">
        <v>164914</v>
      </c>
      <c r="H1878" s="8">
        <v>79158.720000000001</v>
      </c>
      <c r="I1878" s="9">
        <v>0.48</v>
      </c>
      <c r="J1878" s="1" t="s">
        <v>121</v>
      </c>
      <c r="K1878" s="1">
        <v>2</v>
      </c>
      <c r="L1878" s="1">
        <v>2024</v>
      </c>
      <c r="M1878" s="1">
        <v>8</v>
      </c>
      <c r="N1878" s="10">
        <v>1</v>
      </c>
    </row>
    <row r="1879" spans="1:14" x14ac:dyDescent="0.25">
      <c r="A1879" s="7">
        <v>45343</v>
      </c>
      <c r="B1879" s="1" t="s">
        <v>33</v>
      </c>
      <c r="C1879" s="1" t="s">
        <v>8</v>
      </c>
      <c r="D1879" s="1" t="s">
        <v>11</v>
      </c>
      <c r="E1879" s="1" t="s">
        <v>87</v>
      </c>
      <c r="F1879" s="1" t="s">
        <v>80</v>
      </c>
      <c r="G1879" s="8">
        <v>1569006</v>
      </c>
      <c r="H1879" s="8">
        <v>423631.62000000005</v>
      </c>
      <c r="I1879" s="9">
        <v>0.27</v>
      </c>
      <c r="J1879" s="1" t="s">
        <v>121</v>
      </c>
      <c r="K1879" s="1">
        <v>2</v>
      </c>
      <c r="L1879" s="1">
        <v>2024</v>
      </c>
      <c r="M1879" s="1">
        <v>8</v>
      </c>
      <c r="N1879" s="10">
        <v>1</v>
      </c>
    </row>
    <row r="1880" spans="1:14" x14ac:dyDescent="0.25">
      <c r="A1880" s="7">
        <v>45344</v>
      </c>
      <c r="B1880" s="1" t="s">
        <v>28</v>
      </c>
      <c r="C1880" s="1" t="s">
        <v>8</v>
      </c>
      <c r="D1880" s="1" t="s">
        <v>17</v>
      </c>
      <c r="E1880" s="1" t="s">
        <v>9</v>
      </c>
      <c r="F1880" s="1" t="s">
        <v>66</v>
      </c>
      <c r="G1880" s="8">
        <v>1137081</v>
      </c>
      <c r="H1880" s="8">
        <v>443461.59</v>
      </c>
      <c r="I1880" s="9">
        <v>0.39</v>
      </c>
      <c r="J1880" s="1" t="s">
        <v>121</v>
      </c>
      <c r="K1880" s="1">
        <v>2</v>
      </c>
      <c r="L1880" s="1">
        <v>2024</v>
      </c>
      <c r="M1880" s="1">
        <v>8</v>
      </c>
      <c r="N1880" s="10">
        <v>1</v>
      </c>
    </row>
    <row r="1881" spans="1:14" x14ac:dyDescent="0.25">
      <c r="A1881" s="7">
        <v>45345</v>
      </c>
      <c r="B1881" s="1" t="s">
        <v>28</v>
      </c>
      <c r="C1881" s="1" t="s">
        <v>8</v>
      </c>
      <c r="D1881" s="1" t="s">
        <v>17</v>
      </c>
      <c r="E1881" s="1" t="s">
        <v>87</v>
      </c>
      <c r="F1881" s="1" t="s">
        <v>66</v>
      </c>
      <c r="G1881" s="8">
        <v>735648</v>
      </c>
      <c r="H1881" s="8">
        <v>198624.96000000002</v>
      </c>
      <c r="I1881" s="9">
        <v>0.27</v>
      </c>
      <c r="J1881" s="1" t="s">
        <v>121</v>
      </c>
      <c r="K1881" s="1">
        <v>2</v>
      </c>
      <c r="L1881" s="1">
        <v>2024</v>
      </c>
      <c r="M1881" s="1">
        <v>8</v>
      </c>
      <c r="N1881" s="10">
        <v>1</v>
      </c>
    </row>
    <row r="1882" spans="1:14" x14ac:dyDescent="0.25">
      <c r="A1882" s="7">
        <v>45346</v>
      </c>
      <c r="B1882" s="1" t="s">
        <v>35</v>
      </c>
      <c r="C1882" s="1" t="s">
        <v>14</v>
      </c>
      <c r="D1882" s="1" t="s">
        <v>17</v>
      </c>
      <c r="E1882" s="1" t="s">
        <v>9</v>
      </c>
      <c r="F1882" s="1" t="s">
        <v>71</v>
      </c>
      <c r="G1882" s="8">
        <v>463501</v>
      </c>
      <c r="H1882" s="8">
        <v>97335.209999999992</v>
      </c>
      <c r="I1882" s="9">
        <v>0.21</v>
      </c>
      <c r="J1882" s="1" t="s">
        <v>121</v>
      </c>
      <c r="K1882" s="1">
        <v>2</v>
      </c>
      <c r="L1882" s="1">
        <v>2024</v>
      </c>
      <c r="M1882" s="1">
        <v>8</v>
      </c>
      <c r="N1882" s="10">
        <v>1</v>
      </c>
    </row>
    <row r="1883" spans="1:14" x14ac:dyDescent="0.25">
      <c r="A1883" s="7">
        <v>45347</v>
      </c>
      <c r="B1883" s="1" t="s">
        <v>19</v>
      </c>
      <c r="C1883" s="1" t="s">
        <v>8</v>
      </c>
      <c r="D1883" s="1" t="s">
        <v>7</v>
      </c>
      <c r="E1883" s="1" t="s">
        <v>87</v>
      </c>
      <c r="F1883" s="1" t="s">
        <v>76</v>
      </c>
      <c r="G1883" s="8">
        <v>1024456</v>
      </c>
      <c r="H1883" s="8">
        <v>501983.44</v>
      </c>
      <c r="I1883" s="9">
        <v>0.49</v>
      </c>
      <c r="J1883" s="1" t="s">
        <v>121</v>
      </c>
      <c r="K1883" s="1">
        <v>2</v>
      </c>
      <c r="L1883" s="1">
        <v>2024</v>
      </c>
      <c r="M1883" s="1">
        <v>8</v>
      </c>
      <c r="N1883" s="10">
        <v>1</v>
      </c>
    </row>
    <row r="1884" spans="1:14" x14ac:dyDescent="0.25">
      <c r="A1884" s="7">
        <v>45348</v>
      </c>
      <c r="B1884" s="1" t="s">
        <v>55</v>
      </c>
      <c r="C1884" s="1" t="s">
        <v>14</v>
      </c>
      <c r="D1884" s="1" t="s">
        <v>17</v>
      </c>
      <c r="E1884" s="1" t="s">
        <v>87</v>
      </c>
      <c r="F1884" s="1" t="s">
        <v>69</v>
      </c>
      <c r="G1884" s="8">
        <v>304677</v>
      </c>
      <c r="H1884" s="8">
        <v>73122.48</v>
      </c>
      <c r="I1884" s="9">
        <v>0.24</v>
      </c>
      <c r="J1884" s="1" t="s">
        <v>121</v>
      </c>
      <c r="K1884" s="1">
        <v>2</v>
      </c>
      <c r="L1884" s="1">
        <v>2024</v>
      </c>
      <c r="M1884" s="1">
        <v>9</v>
      </c>
      <c r="N1884" s="10">
        <v>1</v>
      </c>
    </row>
    <row r="1885" spans="1:14" x14ac:dyDescent="0.25">
      <c r="A1885" s="7">
        <v>45349</v>
      </c>
      <c r="B1885" s="1" t="s">
        <v>38</v>
      </c>
      <c r="C1885" s="1" t="s">
        <v>18</v>
      </c>
      <c r="D1885" s="1" t="s">
        <v>17</v>
      </c>
      <c r="E1885" s="1" t="s">
        <v>87</v>
      </c>
      <c r="F1885" s="1" t="s">
        <v>80</v>
      </c>
      <c r="G1885" s="8">
        <v>135163</v>
      </c>
      <c r="H1885" s="8">
        <v>32439.119999999999</v>
      </c>
      <c r="I1885" s="9">
        <v>0.24</v>
      </c>
      <c r="J1885" s="1" t="s">
        <v>121</v>
      </c>
      <c r="K1885" s="1">
        <v>2</v>
      </c>
      <c r="L1885" s="1">
        <v>2024</v>
      </c>
      <c r="M1885" s="1">
        <v>9</v>
      </c>
      <c r="N1885" s="10">
        <v>1</v>
      </c>
    </row>
    <row r="1886" spans="1:14" x14ac:dyDescent="0.25">
      <c r="A1886" s="7">
        <v>45350</v>
      </c>
      <c r="B1886" s="1" t="s">
        <v>32</v>
      </c>
      <c r="C1886" s="1" t="s">
        <v>8</v>
      </c>
      <c r="D1886" s="1" t="s">
        <v>7</v>
      </c>
      <c r="E1886" s="1" t="s">
        <v>87</v>
      </c>
      <c r="F1886" s="1" t="s">
        <v>71</v>
      </c>
      <c r="G1886" s="8">
        <v>1647964</v>
      </c>
      <c r="H1886" s="8">
        <v>593267.03999999992</v>
      </c>
      <c r="I1886" s="9">
        <v>0.36</v>
      </c>
      <c r="J1886" s="1" t="s">
        <v>121</v>
      </c>
      <c r="K1886" s="1">
        <v>2</v>
      </c>
      <c r="L1886" s="1">
        <v>2024</v>
      </c>
      <c r="M1886" s="1">
        <v>9</v>
      </c>
      <c r="N1886" s="10">
        <v>1</v>
      </c>
    </row>
    <row r="1887" spans="1:14" x14ac:dyDescent="0.25">
      <c r="A1887" s="7">
        <v>45351</v>
      </c>
      <c r="B1887" s="1" t="s">
        <v>61</v>
      </c>
      <c r="C1887" s="1" t="s">
        <v>8</v>
      </c>
      <c r="D1887" s="1" t="s">
        <v>11</v>
      </c>
      <c r="E1887" s="1" t="s">
        <v>87</v>
      </c>
      <c r="F1887" s="1" t="s">
        <v>77</v>
      </c>
      <c r="G1887" s="8">
        <v>795349</v>
      </c>
      <c r="H1887" s="8">
        <v>119302.34999999999</v>
      </c>
      <c r="I1887" s="9">
        <v>0.15</v>
      </c>
      <c r="J1887" s="1" t="s">
        <v>121</v>
      </c>
      <c r="K1887" s="1">
        <v>2</v>
      </c>
      <c r="L1887" s="1">
        <v>2024</v>
      </c>
      <c r="M1887" s="1">
        <v>9</v>
      </c>
      <c r="N1887" s="10">
        <v>1</v>
      </c>
    </row>
    <row r="1888" spans="1:14" x14ac:dyDescent="0.25">
      <c r="A1888" s="7">
        <v>45352</v>
      </c>
      <c r="B1888" s="1" t="s">
        <v>27</v>
      </c>
      <c r="C1888" s="1" t="s">
        <v>8</v>
      </c>
      <c r="D1888" s="1" t="s">
        <v>17</v>
      </c>
      <c r="E1888" s="1" t="s">
        <v>87</v>
      </c>
      <c r="F1888" s="1" t="s">
        <v>76</v>
      </c>
      <c r="G1888" s="8">
        <v>1754329</v>
      </c>
      <c r="H1888" s="8">
        <v>526298.69999999995</v>
      </c>
      <c r="I1888" s="9">
        <v>0.3</v>
      </c>
      <c r="J1888" s="1" t="s">
        <v>122</v>
      </c>
      <c r="K1888" s="1">
        <v>3</v>
      </c>
      <c r="L1888" s="1">
        <v>2024</v>
      </c>
      <c r="M1888" s="1">
        <v>9</v>
      </c>
      <c r="N1888" s="10">
        <v>1</v>
      </c>
    </row>
    <row r="1889" spans="1:14" x14ac:dyDescent="0.25">
      <c r="A1889" s="7">
        <v>45353</v>
      </c>
      <c r="B1889" s="1" t="s">
        <v>37</v>
      </c>
      <c r="C1889" s="1" t="s">
        <v>18</v>
      </c>
      <c r="D1889" s="1" t="s">
        <v>7</v>
      </c>
      <c r="E1889" s="1" t="s">
        <v>87</v>
      </c>
      <c r="F1889" s="1" t="s">
        <v>79</v>
      </c>
      <c r="G1889" s="8">
        <v>118916</v>
      </c>
      <c r="H1889" s="8">
        <v>47566.400000000001</v>
      </c>
      <c r="I1889" s="9">
        <v>0.4</v>
      </c>
      <c r="J1889" s="1" t="s">
        <v>122</v>
      </c>
      <c r="K1889" s="1">
        <v>3</v>
      </c>
      <c r="L1889" s="1">
        <v>2024</v>
      </c>
      <c r="M1889" s="1">
        <v>9</v>
      </c>
      <c r="N1889" s="10">
        <v>1</v>
      </c>
    </row>
    <row r="1890" spans="1:14" x14ac:dyDescent="0.25">
      <c r="A1890" s="7">
        <v>45354</v>
      </c>
      <c r="B1890" s="1" t="s">
        <v>58</v>
      </c>
      <c r="C1890" s="1" t="s">
        <v>8</v>
      </c>
      <c r="D1890" s="1" t="s">
        <v>11</v>
      </c>
      <c r="E1890" s="1" t="s">
        <v>87</v>
      </c>
      <c r="F1890" s="1" t="s">
        <v>74</v>
      </c>
      <c r="G1890" s="8">
        <v>1071029</v>
      </c>
      <c r="H1890" s="8">
        <v>203495.51</v>
      </c>
      <c r="I1890" s="9">
        <v>0.19</v>
      </c>
      <c r="J1890" s="1" t="s">
        <v>122</v>
      </c>
      <c r="K1890" s="1">
        <v>3</v>
      </c>
      <c r="L1890" s="1">
        <v>2024</v>
      </c>
      <c r="M1890" s="1">
        <v>9</v>
      </c>
      <c r="N1890" s="10">
        <v>1</v>
      </c>
    </row>
    <row r="1891" spans="1:14" x14ac:dyDescent="0.25">
      <c r="A1891" s="7">
        <v>45355</v>
      </c>
      <c r="B1891" s="1" t="s">
        <v>33</v>
      </c>
      <c r="C1891" s="1" t="s">
        <v>8</v>
      </c>
      <c r="D1891" s="1" t="s">
        <v>7</v>
      </c>
      <c r="E1891" s="1" t="s">
        <v>9</v>
      </c>
      <c r="F1891" s="1" t="s">
        <v>80</v>
      </c>
      <c r="G1891" s="8">
        <v>989546</v>
      </c>
      <c r="H1891" s="8">
        <v>534354.84000000008</v>
      </c>
      <c r="I1891" s="9">
        <v>0.54</v>
      </c>
      <c r="J1891" s="1" t="s">
        <v>122</v>
      </c>
      <c r="K1891" s="1">
        <v>3</v>
      </c>
      <c r="L1891" s="1">
        <v>2024</v>
      </c>
      <c r="M1891" s="1">
        <v>10</v>
      </c>
      <c r="N1891" s="10">
        <v>1</v>
      </c>
    </row>
    <row r="1892" spans="1:14" x14ac:dyDescent="0.25">
      <c r="A1892" s="7">
        <v>45356</v>
      </c>
      <c r="B1892" s="1" t="s">
        <v>29</v>
      </c>
      <c r="C1892" s="1" t="s">
        <v>8</v>
      </c>
      <c r="D1892" s="1" t="s">
        <v>17</v>
      </c>
      <c r="E1892" s="1" t="s">
        <v>87</v>
      </c>
      <c r="F1892" s="1" t="s">
        <v>67</v>
      </c>
      <c r="G1892" s="8">
        <v>1245808</v>
      </c>
      <c r="H1892" s="8">
        <v>286535.84000000003</v>
      </c>
      <c r="I1892" s="9">
        <v>0.23</v>
      </c>
      <c r="J1892" s="1" t="s">
        <v>122</v>
      </c>
      <c r="K1892" s="1">
        <v>3</v>
      </c>
      <c r="L1892" s="1">
        <v>2024</v>
      </c>
      <c r="M1892" s="1">
        <v>10</v>
      </c>
      <c r="N1892" s="10">
        <v>1</v>
      </c>
    </row>
    <row r="1893" spans="1:14" x14ac:dyDescent="0.25">
      <c r="A1893" s="7">
        <v>45357</v>
      </c>
      <c r="B1893" s="1" t="s">
        <v>60</v>
      </c>
      <c r="C1893" s="1" t="s">
        <v>14</v>
      </c>
      <c r="D1893" s="1" t="s">
        <v>7</v>
      </c>
      <c r="E1893" s="1" t="s">
        <v>87</v>
      </c>
      <c r="F1893" s="1" t="s">
        <v>76</v>
      </c>
      <c r="G1893" s="8">
        <v>356933</v>
      </c>
      <c r="H1893" s="8">
        <v>185605.16</v>
      </c>
      <c r="I1893" s="9">
        <v>0.52</v>
      </c>
      <c r="J1893" s="1" t="s">
        <v>122</v>
      </c>
      <c r="K1893" s="1">
        <v>3</v>
      </c>
      <c r="L1893" s="1">
        <v>2024</v>
      </c>
      <c r="M1893" s="1">
        <v>10</v>
      </c>
      <c r="N1893" s="10">
        <v>1</v>
      </c>
    </row>
    <row r="1894" spans="1:14" x14ac:dyDescent="0.25">
      <c r="A1894" s="7">
        <v>45358</v>
      </c>
      <c r="B1894" s="1" t="s">
        <v>46</v>
      </c>
      <c r="C1894" s="1" t="s">
        <v>8</v>
      </c>
      <c r="D1894" s="1" t="s">
        <v>7</v>
      </c>
      <c r="E1894" s="1" t="s">
        <v>87</v>
      </c>
      <c r="F1894" s="1" t="s">
        <v>80</v>
      </c>
      <c r="G1894" s="8">
        <v>776925</v>
      </c>
      <c r="H1894" s="8">
        <v>489462.75</v>
      </c>
      <c r="I1894" s="9">
        <v>0.63</v>
      </c>
      <c r="J1894" s="1" t="s">
        <v>122</v>
      </c>
      <c r="K1894" s="1">
        <v>3</v>
      </c>
      <c r="L1894" s="1">
        <v>2024</v>
      </c>
      <c r="M1894" s="1">
        <v>10</v>
      </c>
      <c r="N1894" s="10">
        <v>1</v>
      </c>
    </row>
    <row r="1895" spans="1:14" x14ac:dyDescent="0.25">
      <c r="A1895" s="7">
        <v>45359</v>
      </c>
      <c r="B1895" s="1" t="s">
        <v>34</v>
      </c>
      <c r="C1895" s="1" t="s">
        <v>14</v>
      </c>
      <c r="D1895" s="1" t="s">
        <v>7</v>
      </c>
      <c r="E1895" s="1" t="s">
        <v>87</v>
      </c>
      <c r="F1895" s="1" t="s">
        <v>65</v>
      </c>
      <c r="G1895" s="8">
        <v>467590</v>
      </c>
      <c r="H1895" s="8">
        <v>266526.3</v>
      </c>
      <c r="I1895" s="9">
        <v>0.56999999999999995</v>
      </c>
      <c r="J1895" s="1" t="s">
        <v>122</v>
      </c>
      <c r="K1895" s="1">
        <v>3</v>
      </c>
      <c r="L1895" s="1">
        <v>2024</v>
      </c>
      <c r="M1895" s="1">
        <v>10</v>
      </c>
      <c r="N1895" s="10">
        <v>1</v>
      </c>
    </row>
    <row r="1896" spans="1:14" x14ac:dyDescent="0.25">
      <c r="A1896" s="7">
        <v>45360</v>
      </c>
      <c r="B1896" s="1" t="s">
        <v>54</v>
      </c>
      <c r="C1896" s="1" t="s">
        <v>18</v>
      </c>
      <c r="D1896" s="1" t="s">
        <v>17</v>
      </c>
      <c r="E1896" s="1" t="s">
        <v>9</v>
      </c>
      <c r="F1896" s="1" t="s">
        <v>68</v>
      </c>
      <c r="G1896" s="8">
        <v>96282</v>
      </c>
      <c r="H1896" s="8">
        <v>20219.219999999998</v>
      </c>
      <c r="I1896" s="9">
        <v>0.21</v>
      </c>
      <c r="J1896" s="1" t="s">
        <v>122</v>
      </c>
      <c r="K1896" s="1">
        <v>3</v>
      </c>
      <c r="L1896" s="1">
        <v>2024</v>
      </c>
      <c r="M1896" s="1">
        <v>10</v>
      </c>
      <c r="N1896" s="10">
        <v>1</v>
      </c>
    </row>
    <row r="1897" spans="1:14" x14ac:dyDescent="0.25">
      <c r="A1897" s="7">
        <v>45361</v>
      </c>
      <c r="B1897" s="1" t="s">
        <v>54</v>
      </c>
      <c r="C1897" s="1" t="s">
        <v>18</v>
      </c>
      <c r="D1897" s="1" t="s">
        <v>7</v>
      </c>
      <c r="E1897" s="1" t="s">
        <v>87</v>
      </c>
      <c r="F1897" s="1" t="s">
        <v>68</v>
      </c>
      <c r="G1897" s="8">
        <v>183365</v>
      </c>
      <c r="H1897" s="8">
        <v>67845.05</v>
      </c>
      <c r="I1897" s="9">
        <v>0.37</v>
      </c>
      <c r="J1897" s="1" t="s">
        <v>122</v>
      </c>
      <c r="K1897" s="1">
        <v>3</v>
      </c>
      <c r="L1897" s="1">
        <v>2024</v>
      </c>
      <c r="M1897" s="1">
        <v>10</v>
      </c>
      <c r="N1897" s="10">
        <v>1</v>
      </c>
    </row>
    <row r="1898" spans="1:14" x14ac:dyDescent="0.25">
      <c r="A1898" s="7">
        <v>45362</v>
      </c>
      <c r="B1898" s="1" t="s">
        <v>20</v>
      </c>
      <c r="C1898" s="1" t="s">
        <v>8</v>
      </c>
      <c r="D1898" s="1" t="s">
        <v>17</v>
      </c>
      <c r="E1898" s="1" t="s">
        <v>9</v>
      </c>
      <c r="F1898" s="1" t="s">
        <v>72</v>
      </c>
      <c r="G1898" s="8">
        <v>1346149</v>
      </c>
      <c r="H1898" s="8">
        <v>417306.19</v>
      </c>
      <c r="I1898" s="9">
        <v>0.31</v>
      </c>
      <c r="J1898" s="1" t="s">
        <v>122</v>
      </c>
      <c r="K1898" s="1">
        <v>3</v>
      </c>
      <c r="L1898" s="1">
        <v>2024</v>
      </c>
      <c r="M1898" s="1">
        <v>11</v>
      </c>
      <c r="N1898" s="10">
        <v>1</v>
      </c>
    </row>
    <row r="1899" spans="1:14" x14ac:dyDescent="0.25">
      <c r="A1899" s="7">
        <v>45363</v>
      </c>
      <c r="B1899" s="1" t="s">
        <v>56</v>
      </c>
      <c r="C1899" s="1" t="s">
        <v>18</v>
      </c>
      <c r="D1899" s="1" t="s">
        <v>11</v>
      </c>
      <c r="E1899" s="1" t="s">
        <v>88</v>
      </c>
      <c r="F1899" s="1" t="s">
        <v>70</v>
      </c>
      <c r="G1899" s="8">
        <v>162155</v>
      </c>
      <c r="H1899" s="8">
        <v>48646.5</v>
      </c>
      <c r="I1899" s="9">
        <v>0.3</v>
      </c>
      <c r="J1899" s="1" t="s">
        <v>122</v>
      </c>
      <c r="K1899" s="1">
        <v>3</v>
      </c>
      <c r="L1899" s="1">
        <v>2024</v>
      </c>
      <c r="M1899" s="1">
        <v>11</v>
      </c>
      <c r="N1899" s="10">
        <v>1</v>
      </c>
    </row>
    <row r="1900" spans="1:14" x14ac:dyDescent="0.25">
      <c r="A1900" s="7">
        <v>45364</v>
      </c>
      <c r="B1900" s="1" t="s">
        <v>40</v>
      </c>
      <c r="C1900" s="1" t="s">
        <v>8</v>
      </c>
      <c r="D1900" s="1" t="s">
        <v>7</v>
      </c>
      <c r="E1900" s="1" t="s">
        <v>87</v>
      </c>
      <c r="F1900" s="1" t="s">
        <v>82</v>
      </c>
      <c r="G1900" s="8">
        <v>807345</v>
      </c>
      <c r="H1900" s="8">
        <v>452113.20000000007</v>
      </c>
      <c r="I1900" s="9">
        <v>0.56000000000000005</v>
      </c>
      <c r="J1900" s="1" t="s">
        <v>122</v>
      </c>
      <c r="K1900" s="1">
        <v>3</v>
      </c>
      <c r="L1900" s="1">
        <v>2024</v>
      </c>
      <c r="M1900" s="1">
        <v>11</v>
      </c>
      <c r="N1900" s="10">
        <v>1</v>
      </c>
    </row>
    <row r="1901" spans="1:14" x14ac:dyDescent="0.25">
      <c r="A1901" s="7">
        <v>45365</v>
      </c>
      <c r="B1901" s="1" t="s">
        <v>48</v>
      </c>
      <c r="C1901" s="1" t="s">
        <v>8</v>
      </c>
      <c r="D1901" s="1" t="s">
        <v>17</v>
      </c>
      <c r="E1901" s="1" t="s">
        <v>88</v>
      </c>
      <c r="F1901" s="1" t="s">
        <v>65</v>
      </c>
      <c r="G1901" s="8">
        <v>1120192</v>
      </c>
      <c r="H1901" s="8">
        <v>268846.08000000002</v>
      </c>
      <c r="I1901" s="9">
        <v>0.24</v>
      </c>
      <c r="J1901" s="1" t="s">
        <v>122</v>
      </c>
      <c r="K1901" s="1">
        <v>3</v>
      </c>
      <c r="L1901" s="1">
        <v>2024</v>
      </c>
      <c r="M1901" s="1">
        <v>11</v>
      </c>
      <c r="N1901" s="10">
        <v>1</v>
      </c>
    </row>
    <row r="1902" spans="1:14" x14ac:dyDescent="0.25">
      <c r="A1902" s="7">
        <v>45366</v>
      </c>
      <c r="B1902" s="1" t="s">
        <v>15</v>
      </c>
      <c r="C1902" s="1" t="s">
        <v>14</v>
      </c>
      <c r="D1902" s="1" t="s">
        <v>7</v>
      </c>
      <c r="E1902" s="1" t="s">
        <v>87</v>
      </c>
      <c r="F1902" s="1" t="s">
        <v>74</v>
      </c>
      <c r="G1902" s="8">
        <v>326542</v>
      </c>
      <c r="H1902" s="8">
        <v>195925.19999999998</v>
      </c>
      <c r="I1902" s="9">
        <v>0.6</v>
      </c>
      <c r="J1902" s="1" t="s">
        <v>122</v>
      </c>
      <c r="K1902" s="1">
        <v>3</v>
      </c>
      <c r="L1902" s="1">
        <v>2024</v>
      </c>
      <c r="M1902" s="1">
        <v>11</v>
      </c>
      <c r="N1902" s="10">
        <v>1</v>
      </c>
    </row>
    <row r="1903" spans="1:14" x14ac:dyDescent="0.25">
      <c r="A1903" s="7">
        <v>45367</v>
      </c>
      <c r="B1903" s="1" t="s">
        <v>26</v>
      </c>
      <c r="C1903" s="1" t="s">
        <v>8</v>
      </c>
      <c r="D1903" s="1" t="s">
        <v>11</v>
      </c>
      <c r="E1903" s="1" t="s">
        <v>87</v>
      </c>
      <c r="F1903" s="1" t="s">
        <v>75</v>
      </c>
      <c r="G1903" s="8">
        <v>553733</v>
      </c>
      <c r="H1903" s="8">
        <v>110746.6</v>
      </c>
      <c r="I1903" s="9">
        <v>0.2</v>
      </c>
      <c r="J1903" s="1" t="s">
        <v>122</v>
      </c>
      <c r="K1903" s="1">
        <v>3</v>
      </c>
      <c r="L1903" s="1">
        <v>2024</v>
      </c>
      <c r="M1903" s="1">
        <v>11</v>
      </c>
      <c r="N1903" s="10">
        <v>1</v>
      </c>
    </row>
    <row r="1904" spans="1:14" x14ac:dyDescent="0.25">
      <c r="A1904" s="7">
        <v>45368</v>
      </c>
      <c r="B1904" s="1" t="s">
        <v>37</v>
      </c>
      <c r="C1904" s="1" t="s">
        <v>18</v>
      </c>
      <c r="D1904" s="1" t="s">
        <v>7</v>
      </c>
      <c r="E1904" s="1" t="s">
        <v>87</v>
      </c>
      <c r="F1904" s="1" t="s">
        <v>79</v>
      </c>
      <c r="G1904" s="8">
        <v>185776</v>
      </c>
      <c r="H1904" s="8">
        <v>70594.880000000005</v>
      </c>
      <c r="I1904" s="9">
        <v>0.38</v>
      </c>
      <c r="J1904" s="1" t="s">
        <v>122</v>
      </c>
      <c r="K1904" s="1">
        <v>3</v>
      </c>
      <c r="L1904" s="1">
        <v>2024</v>
      </c>
      <c r="M1904" s="1">
        <v>11</v>
      </c>
      <c r="N1904" s="10">
        <v>1</v>
      </c>
    </row>
    <row r="1905" spans="1:14" x14ac:dyDescent="0.25">
      <c r="A1905" s="7">
        <v>45369</v>
      </c>
      <c r="B1905" s="1" t="s">
        <v>23</v>
      </c>
      <c r="C1905" s="1" t="s">
        <v>8</v>
      </c>
      <c r="D1905" s="1" t="s">
        <v>7</v>
      </c>
      <c r="E1905" s="1" t="s">
        <v>87</v>
      </c>
      <c r="F1905" s="1" t="s">
        <v>75</v>
      </c>
      <c r="G1905" s="8">
        <v>1044899</v>
      </c>
      <c r="H1905" s="8">
        <v>595592.42999999993</v>
      </c>
      <c r="I1905" s="9">
        <v>0.56999999999999995</v>
      </c>
      <c r="J1905" s="1" t="s">
        <v>122</v>
      </c>
      <c r="K1905" s="1">
        <v>3</v>
      </c>
      <c r="L1905" s="1">
        <v>2024</v>
      </c>
      <c r="M1905" s="1">
        <v>12</v>
      </c>
      <c r="N1905" s="10">
        <v>1</v>
      </c>
    </row>
    <row r="1906" spans="1:14" x14ac:dyDescent="0.25">
      <c r="A1906" s="7">
        <v>45370</v>
      </c>
      <c r="B1906" s="1" t="s">
        <v>27</v>
      </c>
      <c r="C1906" s="1" t="s">
        <v>8</v>
      </c>
      <c r="D1906" s="1" t="s">
        <v>7</v>
      </c>
      <c r="E1906" s="1" t="s">
        <v>87</v>
      </c>
      <c r="F1906" s="1" t="s">
        <v>76</v>
      </c>
      <c r="G1906" s="8">
        <v>884310</v>
      </c>
      <c r="H1906" s="8">
        <v>557115.30000000005</v>
      </c>
      <c r="I1906" s="9">
        <v>0.63</v>
      </c>
      <c r="J1906" s="1" t="s">
        <v>122</v>
      </c>
      <c r="K1906" s="1">
        <v>3</v>
      </c>
      <c r="L1906" s="1">
        <v>2024</v>
      </c>
      <c r="M1906" s="1">
        <v>12</v>
      </c>
      <c r="N1906" s="10">
        <v>1</v>
      </c>
    </row>
    <row r="1907" spans="1:14" x14ac:dyDescent="0.25">
      <c r="A1907" s="7">
        <v>45371</v>
      </c>
      <c r="B1907" s="1" t="s">
        <v>41</v>
      </c>
      <c r="C1907" s="1" t="s">
        <v>14</v>
      </c>
      <c r="D1907" s="1" t="s">
        <v>11</v>
      </c>
      <c r="E1907" s="1" t="s">
        <v>87</v>
      </c>
      <c r="F1907" s="1" t="s">
        <v>83</v>
      </c>
      <c r="G1907" s="8">
        <v>378403</v>
      </c>
      <c r="H1907" s="8">
        <v>79464.62999999999</v>
      </c>
      <c r="I1907" s="9">
        <v>0.21</v>
      </c>
      <c r="J1907" s="1" t="s">
        <v>122</v>
      </c>
      <c r="K1907" s="1">
        <v>3</v>
      </c>
      <c r="L1907" s="1">
        <v>2024</v>
      </c>
      <c r="M1907" s="1">
        <v>12</v>
      </c>
      <c r="N1907" s="10">
        <v>1</v>
      </c>
    </row>
    <row r="1908" spans="1:14" x14ac:dyDescent="0.25">
      <c r="A1908" s="7">
        <v>45372</v>
      </c>
      <c r="B1908" s="1" t="s">
        <v>56</v>
      </c>
      <c r="C1908" s="1" t="s">
        <v>18</v>
      </c>
      <c r="D1908" s="1" t="s">
        <v>7</v>
      </c>
      <c r="E1908" s="1" t="s">
        <v>9</v>
      </c>
      <c r="F1908" s="1" t="s">
        <v>70</v>
      </c>
      <c r="G1908" s="8">
        <v>119695</v>
      </c>
      <c r="H1908" s="8">
        <v>68226.149999999994</v>
      </c>
      <c r="I1908" s="9">
        <v>0.56999999999999995</v>
      </c>
      <c r="J1908" s="1" t="s">
        <v>122</v>
      </c>
      <c r="K1908" s="1">
        <v>3</v>
      </c>
      <c r="L1908" s="1">
        <v>2024</v>
      </c>
      <c r="M1908" s="1">
        <v>12</v>
      </c>
      <c r="N1908" s="10">
        <v>1</v>
      </c>
    </row>
    <row r="1909" spans="1:14" x14ac:dyDescent="0.25">
      <c r="A1909" s="7">
        <v>45373</v>
      </c>
      <c r="B1909" s="1" t="s">
        <v>34</v>
      </c>
      <c r="C1909" s="1" t="s">
        <v>14</v>
      </c>
      <c r="D1909" s="1" t="s">
        <v>17</v>
      </c>
      <c r="E1909" s="1" t="s">
        <v>87</v>
      </c>
      <c r="F1909" s="1" t="s">
        <v>65</v>
      </c>
      <c r="G1909" s="8">
        <v>468741</v>
      </c>
      <c r="H1909" s="8">
        <v>154684.53</v>
      </c>
      <c r="I1909" s="9">
        <v>0.33</v>
      </c>
      <c r="J1909" s="1" t="s">
        <v>122</v>
      </c>
      <c r="K1909" s="1">
        <v>3</v>
      </c>
      <c r="L1909" s="1">
        <v>2024</v>
      </c>
      <c r="M1909" s="1">
        <v>12</v>
      </c>
      <c r="N1909" s="10">
        <v>1</v>
      </c>
    </row>
    <row r="1910" spans="1:14" x14ac:dyDescent="0.25">
      <c r="A1910" s="7">
        <v>45374</v>
      </c>
      <c r="B1910" s="1" t="s">
        <v>46</v>
      </c>
      <c r="C1910" s="1" t="s">
        <v>8</v>
      </c>
      <c r="D1910" s="1" t="s">
        <v>11</v>
      </c>
      <c r="E1910" s="1" t="s">
        <v>87</v>
      </c>
      <c r="F1910" s="1" t="s">
        <v>80</v>
      </c>
      <c r="G1910" s="8">
        <v>1181904</v>
      </c>
      <c r="H1910" s="8">
        <v>212742.72</v>
      </c>
      <c r="I1910" s="9">
        <v>0.18</v>
      </c>
      <c r="J1910" s="1" t="s">
        <v>122</v>
      </c>
      <c r="K1910" s="1">
        <v>3</v>
      </c>
      <c r="L1910" s="1">
        <v>2024</v>
      </c>
      <c r="M1910" s="1">
        <v>12</v>
      </c>
      <c r="N1910" s="10">
        <v>1</v>
      </c>
    </row>
    <row r="1911" spans="1:14" x14ac:dyDescent="0.25">
      <c r="A1911" s="7">
        <v>45375</v>
      </c>
      <c r="B1911" s="1" t="s">
        <v>19</v>
      </c>
      <c r="C1911" s="1" t="s">
        <v>8</v>
      </c>
      <c r="D1911" s="1" t="s">
        <v>7</v>
      </c>
      <c r="E1911" s="1" t="s">
        <v>87</v>
      </c>
      <c r="F1911" s="1" t="s">
        <v>76</v>
      </c>
      <c r="G1911" s="8">
        <v>930270</v>
      </c>
      <c r="H1911" s="8">
        <v>483740.4</v>
      </c>
      <c r="I1911" s="9">
        <v>0.52</v>
      </c>
      <c r="J1911" s="1" t="s">
        <v>122</v>
      </c>
      <c r="K1911" s="1">
        <v>3</v>
      </c>
      <c r="L1911" s="1">
        <v>2024</v>
      </c>
      <c r="M1911" s="1">
        <v>12</v>
      </c>
      <c r="N1911" s="10">
        <v>1</v>
      </c>
    </row>
    <row r="1912" spans="1:14" x14ac:dyDescent="0.25">
      <c r="A1912" s="7">
        <v>45376</v>
      </c>
      <c r="B1912" s="1" t="s">
        <v>44</v>
      </c>
      <c r="C1912" s="1" t="s">
        <v>8</v>
      </c>
      <c r="D1912" s="1" t="s">
        <v>11</v>
      </c>
      <c r="E1912" s="1" t="s">
        <v>9</v>
      </c>
      <c r="F1912" s="1" t="s">
        <v>78</v>
      </c>
      <c r="G1912" s="8">
        <v>1614764</v>
      </c>
      <c r="H1912" s="8">
        <v>290657.51999999996</v>
      </c>
      <c r="I1912" s="9">
        <v>0.18</v>
      </c>
      <c r="J1912" s="1" t="s">
        <v>122</v>
      </c>
      <c r="K1912" s="1">
        <v>3</v>
      </c>
      <c r="L1912" s="1">
        <v>2024</v>
      </c>
      <c r="M1912" s="1">
        <v>13</v>
      </c>
      <c r="N1912" s="10">
        <v>1</v>
      </c>
    </row>
    <row r="1913" spans="1:14" x14ac:dyDescent="0.25">
      <c r="A1913" s="7">
        <v>45377</v>
      </c>
      <c r="B1913" s="1" t="s">
        <v>15</v>
      </c>
      <c r="C1913" s="1" t="s">
        <v>14</v>
      </c>
      <c r="D1913" s="1" t="s">
        <v>7</v>
      </c>
      <c r="E1913" s="1" t="s">
        <v>87</v>
      </c>
      <c r="F1913" s="1" t="s">
        <v>74</v>
      </c>
      <c r="G1913" s="8">
        <v>450322</v>
      </c>
      <c r="H1913" s="8">
        <v>234167.44</v>
      </c>
      <c r="I1913" s="9">
        <v>0.52</v>
      </c>
      <c r="J1913" s="1" t="s">
        <v>122</v>
      </c>
      <c r="K1913" s="1">
        <v>3</v>
      </c>
      <c r="L1913" s="1">
        <v>2024</v>
      </c>
      <c r="M1913" s="1">
        <v>13</v>
      </c>
      <c r="N1913" s="10">
        <v>1</v>
      </c>
    </row>
    <row r="1914" spans="1:14" x14ac:dyDescent="0.25">
      <c r="A1914" s="7">
        <v>45378</v>
      </c>
      <c r="B1914" s="1" t="s">
        <v>61</v>
      </c>
      <c r="C1914" s="1" t="s">
        <v>8</v>
      </c>
      <c r="D1914" s="1" t="s">
        <v>7</v>
      </c>
      <c r="E1914" s="1" t="s">
        <v>87</v>
      </c>
      <c r="F1914" s="1" t="s">
        <v>77</v>
      </c>
      <c r="G1914" s="8">
        <v>1433205</v>
      </c>
      <c r="H1914" s="8">
        <v>773930.70000000007</v>
      </c>
      <c r="I1914" s="9">
        <v>0.54</v>
      </c>
      <c r="J1914" s="1" t="s">
        <v>122</v>
      </c>
      <c r="K1914" s="1">
        <v>3</v>
      </c>
      <c r="L1914" s="1">
        <v>2024</v>
      </c>
      <c r="M1914" s="1">
        <v>13</v>
      </c>
      <c r="N1914" s="10">
        <v>1</v>
      </c>
    </row>
    <row r="1915" spans="1:14" x14ac:dyDescent="0.25">
      <c r="A1915" s="7">
        <v>45379</v>
      </c>
      <c r="B1915" s="1" t="s">
        <v>45</v>
      </c>
      <c r="C1915" s="1" t="s">
        <v>18</v>
      </c>
      <c r="D1915" s="1" t="s">
        <v>7</v>
      </c>
      <c r="E1915" s="1" t="s">
        <v>87</v>
      </c>
      <c r="F1915" s="1" t="s">
        <v>79</v>
      </c>
      <c r="G1915" s="8">
        <v>118346</v>
      </c>
      <c r="H1915" s="8">
        <v>47338.400000000001</v>
      </c>
      <c r="I1915" s="9">
        <v>0.4</v>
      </c>
      <c r="J1915" s="1" t="s">
        <v>122</v>
      </c>
      <c r="K1915" s="1">
        <v>3</v>
      </c>
      <c r="L1915" s="1">
        <v>2024</v>
      </c>
      <c r="M1915" s="1">
        <v>13</v>
      </c>
      <c r="N1915" s="10">
        <v>1</v>
      </c>
    </row>
    <row r="1916" spans="1:14" x14ac:dyDescent="0.25">
      <c r="A1916" s="7">
        <v>45380</v>
      </c>
      <c r="B1916" s="1" t="s">
        <v>43</v>
      </c>
      <c r="C1916" s="1" t="s">
        <v>8</v>
      </c>
      <c r="D1916" s="1" t="s">
        <v>7</v>
      </c>
      <c r="E1916" s="1" t="s">
        <v>87</v>
      </c>
      <c r="F1916" s="1" t="s">
        <v>79</v>
      </c>
      <c r="G1916" s="8">
        <v>1355675</v>
      </c>
      <c r="H1916" s="8">
        <v>840518.5</v>
      </c>
      <c r="I1916" s="9">
        <v>0.62</v>
      </c>
      <c r="J1916" s="1" t="s">
        <v>122</v>
      </c>
      <c r="K1916" s="1">
        <v>3</v>
      </c>
      <c r="L1916" s="1">
        <v>2024</v>
      </c>
      <c r="M1916" s="1">
        <v>13</v>
      </c>
      <c r="N1916" s="10">
        <v>1</v>
      </c>
    </row>
    <row r="1917" spans="1:14" x14ac:dyDescent="0.25">
      <c r="A1917" s="7">
        <v>45381</v>
      </c>
      <c r="B1917" s="1" t="s">
        <v>41</v>
      </c>
      <c r="C1917" s="1" t="s">
        <v>14</v>
      </c>
      <c r="D1917" s="1" t="s">
        <v>7</v>
      </c>
      <c r="E1917" s="1" t="s">
        <v>87</v>
      </c>
      <c r="F1917" s="1" t="s">
        <v>83</v>
      </c>
      <c r="G1917" s="8">
        <v>480191</v>
      </c>
      <c r="H1917" s="8">
        <v>302520.33</v>
      </c>
      <c r="I1917" s="9">
        <v>0.63</v>
      </c>
      <c r="J1917" s="1" t="s">
        <v>122</v>
      </c>
      <c r="K1917" s="1">
        <v>3</v>
      </c>
      <c r="L1917" s="1">
        <v>2024</v>
      </c>
      <c r="M1917" s="1">
        <v>13</v>
      </c>
      <c r="N1917" s="10">
        <v>1</v>
      </c>
    </row>
    <row r="1918" spans="1:14" x14ac:dyDescent="0.25">
      <c r="A1918" s="7">
        <v>45382</v>
      </c>
      <c r="B1918" s="1" t="s">
        <v>12</v>
      </c>
      <c r="C1918" s="1" t="s">
        <v>8</v>
      </c>
      <c r="D1918" s="1" t="s">
        <v>11</v>
      </c>
      <c r="E1918" s="1" t="s">
        <v>87</v>
      </c>
      <c r="F1918" s="1" t="s">
        <v>77</v>
      </c>
      <c r="G1918" s="8">
        <v>812574</v>
      </c>
      <c r="H1918" s="8">
        <v>203143.5</v>
      </c>
      <c r="I1918" s="9">
        <v>0.25</v>
      </c>
      <c r="J1918" s="1" t="s">
        <v>122</v>
      </c>
      <c r="K1918" s="1">
        <v>3</v>
      </c>
      <c r="L1918" s="1">
        <v>2024</v>
      </c>
      <c r="M1918" s="1">
        <v>13</v>
      </c>
      <c r="N1918" s="10">
        <v>1</v>
      </c>
    </row>
    <row r="1919" spans="1:14" x14ac:dyDescent="0.25">
      <c r="A1919" s="7">
        <v>45383</v>
      </c>
      <c r="B1919" s="1" t="s">
        <v>61</v>
      </c>
      <c r="C1919" s="1" t="s">
        <v>8</v>
      </c>
      <c r="D1919" s="1" t="s">
        <v>7</v>
      </c>
      <c r="E1919" s="1" t="s">
        <v>87</v>
      </c>
      <c r="F1919" s="1" t="s">
        <v>77</v>
      </c>
      <c r="G1919" s="8">
        <v>510940</v>
      </c>
      <c r="H1919" s="8">
        <v>219704.19999999998</v>
      </c>
      <c r="I1919" s="9">
        <v>0.43</v>
      </c>
      <c r="J1919" s="1" t="s">
        <v>123</v>
      </c>
      <c r="K1919" s="1">
        <v>4</v>
      </c>
      <c r="L1919" s="1">
        <v>2024</v>
      </c>
      <c r="M1919" s="1">
        <v>14</v>
      </c>
      <c r="N1919" s="10">
        <v>2</v>
      </c>
    </row>
    <row r="1920" spans="1:14" x14ac:dyDescent="0.25">
      <c r="A1920" s="7">
        <v>45384</v>
      </c>
      <c r="B1920" s="1" t="s">
        <v>39</v>
      </c>
      <c r="C1920" s="1" t="s">
        <v>8</v>
      </c>
      <c r="D1920" s="1" t="s">
        <v>17</v>
      </c>
      <c r="E1920" s="1" t="s">
        <v>87</v>
      </c>
      <c r="F1920" s="1" t="s">
        <v>81</v>
      </c>
      <c r="G1920" s="8">
        <v>1512098</v>
      </c>
      <c r="H1920" s="8">
        <v>529234.29999999993</v>
      </c>
      <c r="I1920" s="9">
        <v>0.35</v>
      </c>
      <c r="J1920" s="1" t="s">
        <v>123</v>
      </c>
      <c r="K1920" s="1">
        <v>4</v>
      </c>
      <c r="L1920" s="1">
        <v>2024</v>
      </c>
      <c r="M1920" s="1">
        <v>14</v>
      </c>
      <c r="N1920" s="10">
        <v>2</v>
      </c>
    </row>
    <row r="1921" spans="1:14" x14ac:dyDescent="0.25">
      <c r="A1921" s="7">
        <v>45385</v>
      </c>
      <c r="B1921" s="1" t="s">
        <v>56</v>
      </c>
      <c r="C1921" s="1" t="s">
        <v>18</v>
      </c>
      <c r="D1921" s="1" t="s">
        <v>17</v>
      </c>
      <c r="E1921" s="1" t="s">
        <v>87</v>
      </c>
      <c r="F1921" s="1" t="s">
        <v>70</v>
      </c>
      <c r="G1921" s="8">
        <v>192678</v>
      </c>
      <c r="H1921" s="8">
        <v>57803.4</v>
      </c>
      <c r="I1921" s="9">
        <v>0.3</v>
      </c>
      <c r="J1921" s="1" t="s">
        <v>123</v>
      </c>
      <c r="K1921" s="1">
        <v>4</v>
      </c>
      <c r="L1921" s="1">
        <v>2024</v>
      </c>
      <c r="M1921" s="1">
        <v>14</v>
      </c>
      <c r="N1921" s="10">
        <v>2</v>
      </c>
    </row>
    <row r="1922" spans="1:14" x14ac:dyDescent="0.25">
      <c r="A1922" s="7">
        <v>45386</v>
      </c>
      <c r="B1922" s="1" t="s">
        <v>10</v>
      </c>
      <c r="C1922" s="1" t="s">
        <v>8</v>
      </c>
      <c r="D1922" s="1" t="s">
        <v>7</v>
      </c>
      <c r="E1922" s="1" t="s">
        <v>9</v>
      </c>
      <c r="F1922" s="1" t="s">
        <v>66</v>
      </c>
      <c r="G1922" s="8">
        <v>1638360</v>
      </c>
      <c r="H1922" s="8">
        <v>901098.00000000012</v>
      </c>
      <c r="I1922" s="9">
        <v>0.55000000000000004</v>
      </c>
      <c r="J1922" s="1" t="s">
        <v>123</v>
      </c>
      <c r="K1922" s="1">
        <v>4</v>
      </c>
      <c r="L1922" s="1">
        <v>2024</v>
      </c>
      <c r="M1922" s="1">
        <v>14</v>
      </c>
      <c r="N1922" s="10">
        <v>2</v>
      </c>
    </row>
    <row r="1923" spans="1:14" x14ac:dyDescent="0.25">
      <c r="A1923" s="7">
        <v>45387</v>
      </c>
      <c r="B1923" s="1" t="s">
        <v>50</v>
      </c>
      <c r="C1923" s="1" t="s">
        <v>18</v>
      </c>
      <c r="D1923" s="1" t="s">
        <v>17</v>
      </c>
      <c r="E1923" s="1" t="s">
        <v>87</v>
      </c>
      <c r="F1923" s="1" t="s">
        <v>67</v>
      </c>
      <c r="G1923" s="8">
        <v>224212</v>
      </c>
      <c r="H1923" s="8">
        <v>73989.960000000006</v>
      </c>
      <c r="I1923" s="9">
        <v>0.33</v>
      </c>
      <c r="J1923" s="1" t="s">
        <v>123</v>
      </c>
      <c r="K1923" s="1">
        <v>4</v>
      </c>
      <c r="L1923" s="1">
        <v>2024</v>
      </c>
      <c r="M1923" s="1">
        <v>14</v>
      </c>
      <c r="N1923" s="10">
        <v>2</v>
      </c>
    </row>
    <row r="1924" spans="1:14" x14ac:dyDescent="0.25">
      <c r="A1924" s="7">
        <v>45388</v>
      </c>
      <c r="B1924" s="1" t="s">
        <v>60</v>
      </c>
      <c r="C1924" s="1" t="s">
        <v>14</v>
      </c>
      <c r="D1924" s="1" t="s">
        <v>7</v>
      </c>
      <c r="E1924" s="1" t="s">
        <v>9</v>
      </c>
      <c r="F1924" s="1" t="s">
        <v>76</v>
      </c>
      <c r="G1924" s="8">
        <v>369253</v>
      </c>
      <c r="H1924" s="8">
        <v>232629.39</v>
      </c>
      <c r="I1924" s="9">
        <v>0.63</v>
      </c>
      <c r="J1924" s="1" t="s">
        <v>123</v>
      </c>
      <c r="K1924" s="1">
        <v>4</v>
      </c>
      <c r="L1924" s="1">
        <v>2024</v>
      </c>
      <c r="M1924" s="1">
        <v>14</v>
      </c>
      <c r="N1924" s="10">
        <v>2</v>
      </c>
    </row>
    <row r="1925" spans="1:14" x14ac:dyDescent="0.25">
      <c r="A1925" s="7">
        <v>45389</v>
      </c>
      <c r="B1925" s="1" t="s">
        <v>35</v>
      </c>
      <c r="C1925" s="1" t="s">
        <v>14</v>
      </c>
      <c r="D1925" s="1" t="s">
        <v>7</v>
      </c>
      <c r="E1925" s="1" t="s">
        <v>9</v>
      </c>
      <c r="F1925" s="1" t="s">
        <v>71</v>
      </c>
      <c r="G1925" s="8">
        <v>282681</v>
      </c>
      <c r="H1925" s="8">
        <v>166781.78999999998</v>
      </c>
      <c r="I1925" s="9">
        <v>0.59</v>
      </c>
      <c r="J1925" s="1" t="s">
        <v>123</v>
      </c>
      <c r="K1925" s="1">
        <v>4</v>
      </c>
      <c r="L1925" s="1">
        <v>2024</v>
      </c>
      <c r="M1925" s="1">
        <v>14</v>
      </c>
      <c r="N1925" s="10">
        <v>2</v>
      </c>
    </row>
    <row r="1926" spans="1:14" x14ac:dyDescent="0.25">
      <c r="A1926" s="7">
        <v>45390</v>
      </c>
      <c r="B1926" s="1" t="s">
        <v>12</v>
      </c>
      <c r="C1926" s="1" t="s">
        <v>8</v>
      </c>
      <c r="D1926" s="1" t="s">
        <v>7</v>
      </c>
      <c r="E1926" s="1" t="s">
        <v>87</v>
      </c>
      <c r="F1926" s="1" t="s">
        <v>77</v>
      </c>
      <c r="G1926" s="8">
        <v>1603265</v>
      </c>
      <c r="H1926" s="8">
        <v>673371.29999999993</v>
      </c>
      <c r="I1926" s="9">
        <v>0.42</v>
      </c>
      <c r="J1926" s="1" t="s">
        <v>123</v>
      </c>
      <c r="K1926" s="1">
        <v>4</v>
      </c>
      <c r="L1926" s="1">
        <v>2024</v>
      </c>
      <c r="M1926" s="1">
        <v>15</v>
      </c>
      <c r="N1926" s="10">
        <v>2</v>
      </c>
    </row>
    <row r="1927" spans="1:14" x14ac:dyDescent="0.25">
      <c r="A1927" s="7">
        <v>45391</v>
      </c>
      <c r="B1927" s="1" t="s">
        <v>16</v>
      </c>
      <c r="C1927" s="1" t="s">
        <v>18</v>
      </c>
      <c r="D1927" s="1" t="s">
        <v>17</v>
      </c>
      <c r="E1927" s="1" t="s">
        <v>88</v>
      </c>
      <c r="F1927" s="1" t="s">
        <v>75</v>
      </c>
      <c r="G1927" s="8">
        <v>101637</v>
      </c>
      <c r="H1927" s="8">
        <v>29474.73</v>
      </c>
      <c r="I1927" s="9">
        <v>0.28999999999999998</v>
      </c>
      <c r="J1927" s="1" t="s">
        <v>123</v>
      </c>
      <c r="K1927" s="1">
        <v>4</v>
      </c>
      <c r="L1927" s="1">
        <v>2024</v>
      </c>
      <c r="M1927" s="1">
        <v>15</v>
      </c>
      <c r="N1927" s="10">
        <v>2</v>
      </c>
    </row>
    <row r="1928" spans="1:14" x14ac:dyDescent="0.25">
      <c r="A1928" s="7">
        <v>45392</v>
      </c>
      <c r="B1928" s="1" t="s">
        <v>62</v>
      </c>
      <c r="C1928" s="1" t="s">
        <v>8</v>
      </c>
      <c r="D1928" s="1" t="s">
        <v>7</v>
      </c>
      <c r="E1928" s="1" t="s">
        <v>87</v>
      </c>
      <c r="F1928" s="1" t="s">
        <v>78</v>
      </c>
      <c r="G1928" s="8">
        <v>1394023</v>
      </c>
      <c r="H1928" s="8">
        <v>529728.74</v>
      </c>
      <c r="I1928" s="9">
        <v>0.38</v>
      </c>
      <c r="J1928" s="1" t="s">
        <v>123</v>
      </c>
      <c r="K1928" s="1">
        <v>4</v>
      </c>
      <c r="L1928" s="1">
        <v>2024</v>
      </c>
      <c r="M1928" s="1">
        <v>15</v>
      </c>
      <c r="N1928" s="10">
        <v>2</v>
      </c>
    </row>
    <row r="1929" spans="1:14" x14ac:dyDescent="0.25">
      <c r="A1929" s="7">
        <v>45393</v>
      </c>
      <c r="B1929" s="1" t="s">
        <v>40</v>
      </c>
      <c r="C1929" s="1" t="s">
        <v>8</v>
      </c>
      <c r="D1929" s="1" t="s">
        <v>17</v>
      </c>
      <c r="E1929" s="1" t="s">
        <v>87</v>
      </c>
      <c r="F1929" s="1" t="s">
        <v>82</v>
      </c>
      <c r="G1929" s="8">
        <v>615522</v>
      </c>
      <c r="H1929" s="8">
        <v>240053.58000000002</v>
      </c>
      <c r="I1929" s="9">
        <v>0.39</v>
      </c>
      <c r="J1929" s="1" t="s">
        <v>123</v>
      </c>
      <c r="K1929" s="1">
        <v>4</v>
      </c>
      <c r="L1929" s="1">
        <v>2024</v>
      </c>
      <c r="M1929" s="1">
        <v>15</v>
      </c>
      <c r="N1929" s="10">
        <v>2</v>
      </c>
    </row>
    <row r="1930" spans="1:14" x14ac:dyDescent="0.25">
      <c r="A1930" s="7">
        <v>45394</v>
      </c>
      <c r="B1930" s="1" t="s">
        <v>28</v>
      </c>
      <c r="C1930" s="1" t="s">
        <v>8</v>
      </c>
      <c r="D1930" s="1" t="s">
        <v>7</v>
      </c>
      <c r="E1930" s="1" t="s">
        <v>87</v>
      </c>
      <c r="F1930" s="1" t="s">
        <v>66</v>
      </c>
      <c r="G1930" s="8">
        <v>1080885</v>
      </c>
      <c r="H1930" s="8">
        <v>551251.35</v>
      </c>
      <c r="I1930" s="9">
        <v>0.51</v>
      </c>
      <c r="J1930" s="1" t="s">
        <v>123</v>
      </c>
      <c r="K1930" s="1">
        <v>4</v>
      </c>
      <c r="L1930" s="1">
        <v>2024</v>
      </c>
      <c r="M1930" s="1">
        <v>15</v>
      </c>
      <c r="N1930" s="10">
        <v>2</v>
      </c>
    </row>
    <row r="1931" spans="1:14" x14ac:dyDescent="0.25">
      <c r="A1931" s="7">
        <v>45395</v>
      </c>
      <c r="B1931" s="1" t="s">
        <v>31</v>
      </c>
      <c r="C1931" s="1" t="s">
        <v>18</v>
      </c>
      <c r="D1931" s="1" t="s">
        <v>7</v>
      </c>
      <c r="E1931" s="1" t="s">
        <v>9</v>
      </c>
      <c r="F1931" s="1" t="s">
        <v>72</v>
      </c>
      <c r="G1931" s="8">
        <v>109182</v>
      </c>
      <c r="H1931" s="8">
        <v>57866.460000000006</v>
      </c>
      <c r="I1931" s="9">
        <v>0.53</v>
      </c>
      <c r="J1931" s="1" t="s">
        <v>123</v>
      </c>
      <c r="K1931" s="1">
        <v>4</v>
      </c>
      <c r="L1931" s="1">
        <v>2024</v>
      </c>
      <c r="M1931" s="1">
        <v>15</v>
      </c>
      <c r="N1931" s="10">
        <v>2</v>
      </c>
    </row>
    <row r="1932" spans="1:14" x14ac:dyDescent="0.25">
      <c r="A1932" s="7">
        <v>45396</v>
      </c>
      <c r="B1932" s="1" t="s">
        <v>61</v>
      </c>
      <c r="C1932" s="1" t="s">
        <v>8</v>
      </c>
      <c r="D1932" s="1" t="s">
        <v>7</v>
      </c>
      <c r="E1932" s="1" t="s">
        <v>87</v>
      </c>
      <c r="F1932" s="1" t="s">
        <v>77</v>
      </c>
      <c r="G1932" s="8">
        <v>999019</v>
      </c>
      <c r="H1932" s="8">
        <v>349656.64999999997</v>
      </c>
      <c r="I1932" s="9">
        <v>0.35</v>
      </c>
      <c r="J1932" s="1" t="s">
        <v>123</v>
      </c>
      <c r="K1932" s="1">
        <v>4</v>
      </c>
      <c r="L1932" s="1">
        <v>2024</v>
      </c>
      <c r="M1932" s="1">
        <v>15</v>
      </c>
      <c r="N1932" s="10">
        <v>2</v>
      </c>
    </row>
    <row r="1933" spans="1:14" x14ac:dyDescent="0.25">
      <c r="A1933" s="7">
        <v>45397</v>
      </c>
      <c r="B1933" s="1" t="s">
        <v>55</v>
      </c>
      <c r="C1933" s="1" t="s">
        <v>14</v>
      </c>
      <c r="D1933" s="1" t="s">
        <v>7</v>
      </c>
      <c r="E1933" s="1" t="s">
        <v>87</v>
      </c>
      <c r="F1933" s="1" t="s">
        <v>69</v>
      </c>
      <c r="G1933" s="8">
        <v>374481</v>
      </c>
      <c r="H1933" s="8">
        <v>153537.21</v>
      </c>
      <c r="I1933" s="9">
        <v>0.41</v>
      </c>
      <c r="J1933" s="1" t="s">
        <v>123</v>
      </c>
      <c r="K1933" s="1">
        <v>4</v>
      </c>
      <c r="L1933" s="1">
        <v>2024</v>
      </c>
      <c r="M1933" s="1">
        <v>16</v>
      </c>
      <c r="N1933" s="10">
        <v>2</v>
      </c>
    </row>
    <row r="1934" spans="1:14" x14ac:dyDescent="0.25">
      <c r="A1934" s="7">
        <v>45398</v>
      </c>
      <c r="B1934" s="1" t="s">
        <v>40</v>
      </c>
      <c r="C1934" s="1" t="s">
        <v>8</v>
      </c>
      <c r="D1934" s="1" t="s">
        <v>17</v>
      </c>
      <c r="E1934" s="1" t="s">
        <v>9</v>
      </c>
      <c r="F1934" s="1" t="s">
        <v>82</v>
      </c>
      <c r="G1934" s="8">
        <v>734617</v>
      </c>
      <c r="H1934" s="8">
        <v>271808.28999999998</v>
      </c>
      <c r="I1934" s="9">
        <v>0.37</v>
      </c>
      <c r="J1934" s="1" t="s">
        <v>123</v>
      </c>
      <c r="K1934" s="1">
        <v>4</v>
      </c>
      <c r="L1934" s="1">
        <v>2024</v>
      </c>
      <c r="M1934" s="1">
        <v>16</v>
      </c>
      <c r="N1934" s="10">
        <v>2</v>
      </c>
    </row>
    <row r="1935" spans="1:14" x14ac:dyDescent="0.25">
      <c r="A1935" s="7">
        <v>45399</v>
      </c>
      <c r="B1935" s="1" t="s">
        <v>33</v>
      </c>
      <c r="C1935" s="1" t="s">
        <v>8</v>
      </c>
      <c r="D1935" s="1" t="s">
        <v>11</v>
      </c>
      <c r="E1935" s="1" t="s">
        <v>87</v>
      </c>
      <c r="F1935" s="1" t="s">
        <v>80</v>
      </c>
      <c r="G1935" s="8">
        <v>1754572</v>
      </c>
      <c r="H1935" s="8">
        <v>473734.44</v>
      </c>
      <c r="I1935" s="9">
        <v>0.27</v>
      </c>
      <c r="J1935" s="1" t="s">
        <v>123</v>
      </c>
      <c r="K1935" s="1">
        <v>4</v>
      </c>
      <c r="L1935" s="1">
        <v>2024</v>
      </c>
      <c r="M1935" s="1">
        <v>16</v>
      </c>
      <c r="N1935" s="10">
        <v>2</v>
      </c>
    </row>
    <row r="1936" spans="1:14" x14ac:dyDescent="0.25">
      <c r="A1936" s="7">
        <v>45400</v>
      </c>
      <c r="B1936" s="1" t="s">
        <v>6</v>
      </c>
      <c r="C1936" s="1" t="s">
        <v>8</v>
      </c>
      <c r="D1936" s="1" t="s">
        <v>7</v>
      </c>
      <c r="E1936" s="1" t="s">
        <v>87</v>
      </c>
      <c r="F1936" s="1" t="s">
        <v>77</v>
      </c>
      <c r="G1936" s="8">
        <v>1730236</v>
      </c>
      <c r="H1936" s="8">
        <v>1107351.04</v>
      </c>
      <c r="I1936" s="9">
        <v>0.64</v>
      </c>
      <c r="J1936" s="1" t="s">
        <v>123</v>
      </c>
      <c r="K1936" s="1">
        <v>4</v>
      </c>
      <c r="L1936" s="1">
        <v>2024</v>
      </c>
      <c r="M1936" s="1">
        <v>16</v>
      </c>
      <c r="N1936" s="10">
        <v>2</v>
      </c>
    </row>
    <row r="1937" spans="1:14" x14ac:dyDescent="0.25">
      <c r="A1937" s="7">
        <v>45401</v>
      </c>
      <c r="B1937" s="1" t="s">
        <v>24</v>
      </c>
      <c r="C1937" s="1" t="s">
        <v>14</v>
      </c>
      <c r="D1937" s="1" t="s">
        <v>7</v>
      </c>
      <c r="E1937" s="1" t="s">
        <v>87</v>
      </c>
      <c r="F1937" s="1" t="s">
        <v>81</v>
      </c>
      <c r="G1937" s="8">
        <v>276901</v>
      </c>
      <c r="H1937" s="8">
        <v>99684.36</v>
      </c>
      <c r="I1937" s="9">
        <v>0.36</v>
      </c>
      <c r="J1937" s="1" t="s">
        <v>123</v>
      </c>
      <c r="K1937" s="1">
        <v>4</v>
      </c>
      <c r="L1937" s="1">
        <v>2024</v>
      </c>
      <c r="M1937" s="1">
        <v>16</v>
      </c>
      <c r="N1937" s="10">
        <v>2</v>
      </c>
    </row>
    <row r="1938" spans="1:14" x14ac:dyDescent="0.25">
      <c r="A1938" s="7">
        <v>45402</v>
      </c>
      <c r="B1938" s="1" t="s">
        <v>42</v>
      </c>
      <c r="C1938" s="1" t="s">
        <v>8</v>
      </c>
      <c r="D1938" s="1" t="s">
        <v>7</v>
      </c>
      <c r="E1938" s="1" t="s">
        <v>87</v>
      </c>
      <c r="F1938" s="1" t="s">
        <v>84</v>
      </c>
      <c r="G1938" s="8">
        <v>1494110</v>
      </c>
      <c r="H1938" s="8">
        <v>522938.49999999994</v>
      </c>
      <c r="I1938" s="9">
        <v>0.35</v>
      </c>
      <c r="J1938" s="1" t="s">
        <v>123</v>
      </c>
      <c r="K1938" s="1">
        <v>4</v>
      </c>
      <c r="L1938" s="1">
        <v>2024</v>
      </c>
      <c r="M1938" s="1">
        <v>16</v>
      </c>
      <c r="N1938" s="10">
        <v>2</v>
      </c>
    </row>
    <row r="1939" spans="1:14" x14ac:dyDescent="0.25">
      <c r="A1939" s="7">
        <v>45403</v>
      </c>
      <c r="B1939" s="1" t="s">
        <v>47</v>
      </c>
      <c r="C1939" s="1" t="s">
        <v>14</v>
      </c>
      <c r="D1939" s="1" t="s">
        <v>17</v>
      </c>
      <c r="E1939" s="1" t="s">
        <v>9</v>
      </c>
      <c r="F1939" s="1" t="s">
        <v>81</v>
      </c>
      <c r="G1939" s="8">
        <v>475714</v>
      </c>
      <c r="H1939" s="8">
        <v>166499.9</v>
      </c>
      <c r="I1939" s="9">
        <v>0.35</v>
      </c>
      <c r="J1939" s="1" t="s">
        <v>123</v>
      </c>
      <c r="K1939" s="1">
        <v>4</v>
      </c>
      <c r="L1939" s="1">
        <v>2024</v>
      </c>
      <c r="M1939" s="1">
        <v>16</v>
      </c>
      <c r="N1939" s="10">
        <v>2</v>
      </c>
    </row>
    <row r="1940" spans="1:14" x14ac:dyDescent="0.25">
      <c r="A1940" s="7">
        <v>45404</v>
      </c>
      <c r="B1940" s="1" t="s">
        <v>30</v>
      </c>
      <c r="C1940" s="1" t="s">
        <v>14</v>
      </c>
      <c r="D1940" s="1" t="s">
        <v>7</v>
      </c>
      <c r="E1940" s="1" t="s">
        <v>87</v>
      </c>
      <c r="F1940" s="1" t="s">
        <v>77</v>
      </c>
      <c r="G1940" s="8">
        <v>332284</v>
      </c>
      <c r="H1940" s="8">
        <v>146204.96</v>
      </c>
      <c r="I1940" s="9">
        <v>0.44</v>
      </c>
      <c r="J1940" s="1" t="s">
        <v>123</v>
      </c>
      <c r="K1940" s="1">
        <v>4</v>
      </c>
      <c r="L1940" s="1">
        <v>2024</v>
      </c>
      <c r="M1940" s="1">
        <v>17</v>
      </c>
      <c r="N1940" s="10">
        <v>2</v>
      </c>
    </row>
    <row r="1941" spans="1:14" x14ac:dyDescent="0.25">
      <c r="A1941" s="7">
        <v>45405</v>
      </c>
      <c r="B1941" s="1" t="s">
        <v>49</v>
      </c>
      <c r="C1941" s="1" t="s">
        <v>8</v>
      </c>
      <c r="D1941" s="1" t="s">
        <v>7</v>
      </c>
      <c r="E1941" s="1" t="s">
        <v>87</v>
      </c>
      <c r="F1941" s="1" t="s">
        <v>66</v>
      </c>
      <c r="G1941" s="8">
        <v>911203</v>
      </c>
      <c r="H1941" s="8">
        <v>555833.82999999996</v>
      </c>
      <c r="I1941" s="9">
        <v>0.61</v>
      </c>
      <c r="J1941" s="1" t="s">
        <v>123</v>
      </c>
      <c r="K1941" s="1">
        <v>4</v>
      </c>
      <c r="L1941" s="1">
        <v>2024</v>
      </c>
      <c r="M1941" s="1">
        <v>17</v>
      </c>
      <c r="N1941" s="10">
        <v>2</v>
      </c>
    </row>
    <row r="1942" spans="1:14" x14ac:dyDescent="0.25">
      <c r="A1942" s="7">
        <v>45406</v>
      </c>
      <c r="B1942" s="1" t="s">
        <v>27</v>
      </c>
      <c r="C1942" s="1" t="s">
        <v>8</v>
      </c>
      <c r="D1942" s="1" t="s">
        <v>7</v>
      </c>
      <c r="E1942" s="1" t="s">
        <v>88</v>
      </c>
      <c r="F1942" s="1" t="s">
        <v>76</v>
      </c>
      <c r="G1942" s="8">
        <v>736836</v>
      </c>
      <c r="H1942" s="8">
        <v>456838.32</v>
      </c>
      <c r="I1942" s="9">
        <v>0.62</v>
      </c>
      <c r="J1942" s="1" t="s">
        <v>123</v>
      </c>
      <c r="K1942" s="1">
        <v>4</v>
      </c>
      <c r="L1942" s="1">
        <v>2024</v>
      </c>
      <c r="M1942" s="1">
        <v>17</v>
      </c>
      <c r="N1942" s="10">
        <v>2</v>
      </c>
    </row>
    <row r="1943" spans="1:14" x14ac:dyDescent="0.25">
      <c r="A1943" s="7">
        <v>45407</v>
      </c>
      <c r="B1943" s="1" t="s">
        <v>12</v>
      </c>
      <c r="C1943" s="1" t="s">
        <v>8</v>
      </c>
      <c r="D1943" s="1" t="s">
        <v>17</v>
      </c>
      <c r="E1943" s="1" t="s">
        <v>87</v>
      </c>
      <c r="F1943" s="1" t="s">
        <v>77</v>
      </c>
      <c r="G1943" s="8">
        <v>1272884</v>
      </c>
      <c r="H1943" s="8">
        <v>280034.48</v>
      </c>
      <c r="I1943" s="9">
        <v>0.22</v>
      </c>
      <c r="J1943" s="1" t="s">
        <v>123</v>
      </c>
      <c r="K1943" s="1">
        <v>4</v>
      </c>
      <c r="L1943" s="1">
        <v>2024</v>
      </c>
      <c r="M1943" s="1">
        <v>17</v>
      </c>
      <c r="N1943" s="10">
        <v>2</v>
      </c>
    </row>
    <row r="1944" spans="1:14" x14ac:dyDescent="0.25">
      <c r="A1944" s="7">
        <v>45408</v>
      </c>
      <c r="B1944" s="1" t="s">
        <v>13</v>
      </c>
      <c r="C1944" s="1" t="s">
        <v>14</v>
      </c>
      <c r="D1944" s="1" t="s">
        <v>7</v>
      </c>
      <c r="E1944" s="1" t="s">
        <v>87</v>
      </c>
      <c r="F1944" s="1" t="s">
        <v>73</v>
      </c>
      <c r="G1944" s="8">
        <v>485004</v>
      </c>
      <c r="H1944" s="8">
        <v>179451.48</v>
      </c>
      <c r="I1944" s="9">
        <v>0.37</v>
      </c>
      <c r="J1944" s="1" t="s">
        <v>123</v>
      </c>
      <c r="K1944" s="1">
        <v>4</v>
      </c>
      <c r="L1944" s="1">
        <v>2024</v>
      </c>
      <c r="M1944" s="1">
        <v>17</v>
      </c>
      <c r="N1944" s="10">
        <v>2</v>
      </c>
    </row>
    <row r="1945" spans="1:14" x14ac:dyDescent="0.25">
      <c r="A1945" s="7">
        <v>45409</v>
      </c>
      <c r="B1945" s="1" t="s">
        <v>37</v>
      </c>
      <c r="C1945" s="1" t="s">
        <v>18</v>
      </c>
      <c r="D1945" s="1" t="s">
        <v>17</v>
      </c>
      <c r="E1945" s="1" t="s">
        <v>87</v>
      </c>
      <c r="F1945" s="1" t="s">
        <v>79</v>
      </c>
      <c r="G1945" s="8">
        <v>236367</v>
      </c>
      <c r="H1945" s="8">
        <v>80364.78</v>
      </c>
      <c r="I1945" s="9">
        <v>0.34</v>
      </c>
      <c r="J1945" s="1" t="s">
        <v>123</v>
      </c>
      <c r="K1945" s="1">
        <v>4</v>
      </c>
      <c r="L1945" s="1">
        <v>2024</v>
      </c>
      <c r="M1945" s="1">
        <v>17</v>
      </c>
      <c r="N1945" s="10">
        <v>2</v>
      </c>
    </row>
    <row r="1946" spans="1:14" x14ac:dyDescent="0.25">
      <c r="A1946" s="7">
        <v>45410</v>
      </c>
      <c r="B1946" s="1" t="s">
        <v>41</v>
      </c>
      <c r="C1946" s="1" t="s">
        <v>14</v>
      </c>
      <c r="D1946" s="1" t="s">
        <v>11</v>
      </c>
      <c r="E1946" s="1" t="s">
        <v>88</v>
      </c>
      <c r="F1946" s="1" t="s">
        <v>83</v>
      </c>
      <c r="G1946" s="8">
        <v>344041</v>
      </c>
      <c r="H1946" s="8">
        <v>110093.12</v>
      </c>
      <c r="I1946" s="9">
        <v>0.32</v>
      </c>
      <c r="J1946" s="1" t="s">
        <v>123</v>
      </c>
      <c r="K1946" s="1">
        <v>4</v>
      </c>
      <c r="L1946" s="1">
        <v>2024</v>
      </c>
      <c r="M1946" s="1">
        <v>17</v>
      </c>
      <c r="N1946" s="10">
        <v>2</v>
      </c>
    </row>
    <row r="1947" spans="1:14" x14ac:dyDescent="0.25">
      <c r="A1947" s="7">
        <v>45411</v>
      </c>
      <c r="B1947" s="1" t="s">
        <v>42</v>
      </c>
      <c r="C1947" s="1" t="s">
        <v>8</v>
      </c>
      <c r="D1947" s="1" t="s">
        <v>17</v>
      </c>
      <c r="E1947" s="1" t="s">
        <v>9</v>
      </c>
      <c r="F1947" s="1" t="s">
        <v>84</v>
      </c>
      <c r="G1947" s="8">
        <v>978536</v>
      </c>
      <c r="H1947" s="8">
        <v>362058.32</v>
      </c>
      <c r="I1947" s="9">
        <v>0.37</v>
      </c>
      <c r="J1947" s="1" t="s">
        <v>123</v>
      </c>
      <c r="K1947" s="1">
        <v>4</v>
      </c>
      <c r="L1947" s="1">
        <v>2024</v>
      </c>
      <c r="M1947" s="1">
        <v>18</v>
      </c>
      <c r="N1947" s="10">
        <v>2</v>
      </c>
    </row>
    <row r="1948" spans="1:14" x14ac:dyDescent="0.25">
      <c r="A1948" s="7">
        <v>45412</v>
      </c>
      <c r="B1948" s="1" t="s">
        <v>54</v>
      </c>
      <c r="C1948" s="1" t="s">
        <v>18</v>
      </c>
      <c r="D1948" s="1" t="s">
        <v>7</v>
      </c>
      <c r="E1948" s="1" t="s">
        <v>87</v>
      </c>
      <c r="F1948" s="1" t="s">
        <v>68</v>
      </c>
      <c r="G1948" s="8">
        <v>94449</v>
      </c>
      <c r="H1948" s="8">
        <v>58558.38</v>
      </c>
      <c r="I1948" s="9">
        <v>0.62</v>
      </c>
      <c r="J1948" s="1" t="s">
        <v>123</v>
      </c>
      <c r="K1948" s="1">
        <v>4</v>
      </c>
      <c r="L1948" s="1">
        <v>2024</v>
      </c>
      <c r="M1948" s="1">
        <v>18</v>
      </c>
      <c r="N1948" s="10">
        <v>2</v>
      </c>
    </row>
    <row r="1949" spans="1:14" x14ac:dyDescent="0.25">
      <c r="A1949" s="7">
        <v>45413</v>
      </c>
      <c r="B1949" s="1" t="s">
        <v>44</v>
      </c>
      <c r="C1949" s="1" t="s">
        <v>8</v>
      </c>
      <c r="D1949" s="1" t="s">
        <v>7</v>
      </c>
      <c r="E1949" s="1" t="s">
        <v>87</v>
      </c>
      <c r="F1949" s="1" t="s">
        <v>78</v>
      </c>
      <c r="G1949" s="8">
        <v>935640</v>
      </c>
      <c r="H1949" s="8">
        <v>346186.8</v>
      </c>
      <c r="I1949" s="9">
        <v>0.37</v>
      </c>
      <c r="J1949" s="1" t="s">
        <v>124</v>
      </c>
      <c r="K1949" s="1">
        <v>5</v>
      </c>
      <c r="L1949" s="1">
        <v>2024</v>
      </c>
      <c r="M1949" s="1">
        <v>18</v>
      </c>
      <c r="N1949" s="10">
        <v>2</v>
      </c>
    </row>
    <row r="1950" spans="1:14" x14ac:dyDescent="0.25">
      <c r="A1950" s="7">
        <v>45414</v>
      </c>
      <c r="B1950" s="1" t="s">
        <v>56</v>
      </c>
      <c r="C1950" s="1" t="s">
        <v>18</v>
      </c>
      <c r="D1950" s="1" t="s">
        <v>17</v>
      </c>
      <c r="E1950" s="1" t="s">
        <v>87</v>
      </c>
      <c r="F1950" s="1" t="s">
        <v>70</v>
      </c>
      <c r="G1950" s="8">
        <v>177891</v>
      </c>
      <c r="H1950" s="8">
        <v>67598.58</v>
      </c>
      <c r="I1950" s="9">
        <v>0.38</v>
      </c>
      <c r="J1950" s="1" t="s">
        <v>124</v>
      </c>
      <c r="K1950" s="1">
        <v>5</v>
      </c>
      <c r="L1950" s="1">
        <v>2024</v>
      </c>
      <c r="M1950" s="1">
        <v>18</v>
      </c>
      <c r="N1950" s="10">
        <v>2</v>
      </c>
    </row>
    <row r="1951" spans="1:14" x14ac:dyDescent="0.25">
      <c r="A1951" s="7">
        <v>45415</v>
      </c>
      <c r="B1951" s="1" t="s">
        <v>13</v>
      </c>
      <c r="C1951" s="1" t="s">
        <v>14</v>
      </c>
      <c r="D1951" s="1" t="s">
        <v>17</v>
      </c>
      <c r="E1951" s="1" t="s">
        <v>9</v>
      </c>
      <c r="F1951" s="1" t="s">
        <v>73</v>
      </c>
      <c r="G1951" s="8">
        <v>356003</v>
      </c>
      <c r="H1951" s="8">
        <v>113920.96000000001</v>
      </c>
      <c r="I1951" s="9">
        <v>0.32</v>
      </c>
      <c r="J1951" s="1" t="s">
        <v>124</v>
      </c>
      <c r="K1951" s="1">
        <v>5</v>
      </c>
      <c r="L1951" s="1">
        <v>2024</v>
      </c>
      <c r="M1951" s="1">
        <v>18</v>
      </c>
      <c r="N1951" s="10">
        <v>2</v>
      </c>
    </row>
    <row r="1952" spans="1:14" x14ac:dyDescent="0.25">
      <c r="A1952" s="7">
        <v>45416</v>
      </c>
      <c r="B1952" s="1" t="s">
        <v>36</v>
      </c>
      <c r="C1952" s="1" t="s">
        <v>14</v>
      </c>
      <c r="D1952" s="1" t="s">
        <v>11</v>
      </c>
      <c r="E1952" s="1" t="s">
        <v>87</v>
      </c>
      <c r="F1952" s="1" t="s">
        <v>78</v>
      </c>
      <c r="G1952" s="8">
        <v>362639</v>
      </c>
      <c r="H1952" s="8">
        <v>116044.48</v>
      </c>
      <c r="I1952" s="9">
        <v>0.32</v>
      </c>
      <c r="J1952" s="1" t="s">
        <v>124</v>
      </c>
      <c r="K1952" s="1">
        <v>5</v>
      </c>
      <c r="L1952" s="1">
        <v>2024</v>
      </c>
      <c r="M1952" s="1">
        <v>18</v>
      </c>
      <c r="N1952" s="10">
        <v>2</v>
      </c>
    </row>
    <row r="1953" spans="1:14" x14ac:dyDescent="0.25">
      <c r="A1953" s="7">
        <v>45417</v>
      </c>
      <c r="B1953" s="1" t="s">
        <v>29</v>
      </c>
      <c r="C1953" s="1" t="s">
        <v>8</v>
      </c>
      <c r="D1953" s="1" t="s">
        <v>7</v>
      </c>
      <c r="E1953" s="1" t="s">
        <v>87</v>
      </c>
      <c r="F1953" s="1" t="s">
        <v>67</v>
      </c>
      <c r="G1953" s="8">
        <v>1127649</v>
      </c>
      <c r="H1953" s="8">
        <v>620206.95000000007</v>
      </c>
      <c r="I1953" s="9">
        <v>0.55000000000000004</v>
      </c>
      <c r="J1953" s="1" t="s">
        <v>124</v>
      </c>
      <c r="K1953" s="1">
        <v>5</v>
      </c>
      <c r="L1953" s="1">
        <v>2024</v>
      </c>
      <c r="M1953" s="1">
        <v>18</v>
      </c>
      <c r="N1953" s="10">
        <v>2</v>
      </c>
    </row>
    <row r="1954" spans="1:14" x14ac:dyDescent="0.25">
      <c r="A1954" s="7">
        <v>45418</v>
      </c>
      <c r="B1954" s="1" t="s">
        <v>15</v>
      </c>
      <c r="C1954" s="1" t="s">
        <v>14</v>
      </c>
      <c r="D1954" s="1" t="s">
        <v>7</v>
      </c>
      <c r="E1954" s="1" t="s">
        <v>9</v>
      </c>
      <c r="F1954" s="1" t="s">
        <v>74</v>
      </c>
      <c r="G1954" s="8">
        <v>466165</v>
      </c>
      <c r="H1954" s="8">
        <v>293683.95</v>
      </c>
      <c r="I1954" s="9">
        <v>0.63</v>
      </c>
      <c r="J1954" s="1" t="s">
        <v>124</v>
      </c>
      <c r="K1954" s="1">
        <v>5</v>
      </c>
      <c r="L1954" s="1">
        <v>2024</v>
      </c>
      <c r="M1954" s="1">
        <v>19</v>
      </c>
      <c r="N1954" s="10">
        <v>2</v>
      </c>
    </row>
    <row r="1955" spans="1:14" x14ac:dyDescent="0.25">
      <c r="A1955" s="7">
        <v>45419</v>
      </c>
      <c r="B1955" s="1" t="s">
        <v>24</v>
      </c>
      <c r="C1955" s="1" t="s">
        <v>14</v>
      </c>
      <c r="D1955" s="1" t="s">
        <v>11</v>
      </c>
      <c r="E1955" s="1" t="s">
        <v>9</v>
      </c>
      <c r="F1955" s="1" t="s">
        <v>81</v>
      </c>
      <c r="G1955" s="8">
        <v>358526</v>
      </c>
      <c r="H1955" s="8">
        <v>57364.160000000003</v>
      </c>
      <c r="I1955" s="9">
        <v>0.16</v>
      </c>
      <c r="J1955" s="1" t="s">
        <v>124</v>
      </c>
      <c r="K1955" s="1">
        <v>5</v>
      </c>
      <c r="L1955" s="1">
        <v>2024</v>
      </c>
      <c r="M1955" s="1">
        <v>19</v>
      </c>
      <c r="N1955" s="10">
        <v>2</v>
      </c>
    </row>
    <row r="1956" spans="1:14" x14ac:dyDescent="0.25">
      <c r="A1956" s="7">
        <v>45420</v>
      </c>
      <c r="B1956" s="1" t="s">
        <v>59</v>
      </c>
      <c r="C1956" s="1" t="s">
        <v>18</v>
      </c>
      <c r="D1956" s="1" t="s">
        <v>7</v>
      </c>
      <c r="E1956" s="1" t="s">
        <v>87</v>
      </c>
      <c r="F1956" s="1" t="s">
        <v>75</v>
      </c>
      <c r="G1956" s="8">
        <v>190994</v>
      </c>
      <c r="H1956" s="8">
        <v>66847.899999999994</v>
      </c>
      <c r="I1956" s="9">
        <v>0.35</v>
      </c>
      <c r="J1956" s="1" t="s">
        <v>124</v>
      </c>
      <c r="K1956" s="1">
        <v>5</v>
      </c>
      <c r="L1956" s="1">
        <v>2024</v>
      </c>
      <c r="M1956" s="1">
        <v>19</v>
      </c>
      <c r="N1956" s="10">
        <v>2</v>
      </c>
    </row>
    <row r="1957" spans="1:14" x14ac:dyDescent="0.25">
      <c r="A1957" s="7">
        <v>45421</v>
      </c>
      <c r="B1957" s="1" t="s">
        <v>26</v>
      </c>
      <c r="C1957" s="1" t="s">
        <v>8</v>
      </c>
      <c r="D1957" s="1" t="s">
        <v>7</v>
      </c>
      <c r="E1957" s="1" t="s">
        <v>87</v>
      </c>
      <c r="F1957" s="1" t="s">
        <v>75</v>
      </c>
      <c r="G1957" s="8">
        <v>1223845</v>
      </c>
      <c r="H1957" s="8">
        <v>648637.85</v>
      </c>
      <c r="I1957" s="9">
        <v>0.53</v>
      </c>
      <c r="J1957" s="1" t="s">
        <v>124</v>
      </c>
      <c r="K1957" s="1">
        <v>5</v>
      </c>
      <c r="L1957" s="1">
        <v>2024</v>
      </c>
      <c r="M1957" s="1">
        <v>19</v>
      </c>
      <c r="N1957" s="10">
        <v>2</v>
      </c>
    </row>
    <row r="1958" spans="1:14" x14ac:dyDescent="0.25">
      <c r="A1958" s="7">
        <v>45422</v>
      </c>
      <c r="B1958" s="1" t="s">
        <v>58</v>
      </c>
      <c r="C1958" s="1" t="s">
        <v>8</v>
      </c>
      <c r="D1958" s="1" t="s">
        <v>7</v>
      </c>
      <c r="E1958" s="1" t="s">
        <v>88</v>
      </c>
      <c r="F1958" s="1" t="s">
        <v>74</v>
      </c>
      <c r="G1958" s="8">
        <v>644856</v>
      </c>
      <c r="H1958" s="8">
        <v>290185.2</v>
      </c>
      <c r="I1958" s="9">
        <v>0.45</v>
      </c>
      <c r="J1958" s="1" t="s">
        <v>124</v>
      </c>
      <c r="K1958" s="1">
        <v>5</v>
      </c>
      <c r="L1958" s="1">
        <v>2024</v>
      </c>
      <c r="M1958" s="1">
        <v>19</v>
      </c>
      <c r="N1958" s="10">
        <v>2</v>
      </c>
    </row>
    <row r="1959" spans="1:14" x14ac:dyDescent="0.25">
      <c r="A1959" s="7">
        <v>45423</v>
      </c>
      <c r="B1959" s="1" t="s">
        <v>24</v>
      </c>
      <c r="C1959" s="1" t="s">
        <v>14</v>
      </c>
      <c r="D1959" s="1" t="s">
        <v>7</v>
      </c>
      <c r="E1959" s="1" t="s">
        <v>87</v>
      </c>
      <c r="F1959" s="1" t="s">
        <v>81</v>
      </c>
      <c r="G1959" s="8">
        <v>447063</v>
      </c>
      <c r="H1959" s="8">
        <v>290590.95</v>
      </c>
      <c r="I1959" s="9">
        <v>0.65</v>
      </c>
      <c r="J1959" s="1" t="s">
        <v>124</v>
      </c>
      <c r="K1959" s="1">
        <v>5</v>
      </c>
      <c r="L1959" s="1">
        <v>2024</v>
      </c>
      <c r="M1959" s="1">
        <v>19</v>
      </c>
      <c r="N1959" s="10">
        <v>2</v>
      </c>
    </row>
    <row r="1960" spans="1:14" x14ac:dyDescent="0.25">
      <c r="A1960" s="7">
        <v>45424</v>
      </c>
      <c r="B1960" s="1" t="s">
        <v>29</v>
      </c>
      <c r="C1960" s="1" t="s">
        <v>8</v>
      </c>
      <c r="D1960" s="1" t="s">
        <v>17</v>
      </c>
      <c r="E1960" s="1" t="s">
        <v>9</v>
      </c>
      <c r="F1960" s="1" t="s">
        <v>67</v>
      </c>
      <c r="G1960" s="8">
        <v>1629803</v>
      </c>
      <c r="H1960" s="8">
        <v>554133.02</v>
      </c>
      <c r="I1960" s="9">
        <v>0.34</v>
      </c>
      <c r="J1960" s="1" t="s">
        <v>124</v>
      </c>
      <c r="K1960" s="1">
        <v>5</v>
      </c>
      <c r="L1960" s="1">
        <v>2024</v>
      </c>
      <c r="M1960" s="1">
        <v>19</v>
      </c>
      <c r="N1960" s="10">
        <v>2</v>
      </c>
    </row>
    <row r="1961" spans="1:14" x14ac:dyDescent="0.25">
      <c r="A1961" s="7">
        <v>45425</v>
      </c>
      <c r="B1961" s="1" t="s">
        <v>57</v>
      </c>
      <c r="C1961" s="1" t="s">
        <v>18</v>
      </c>
      <c r="D1961" s="1" t="s">
        <v>7</v>
      </c>
      <c r="E1961" s="1" t="s">
        <v>87</v>
      </c>
      <c r="F1961" s="1" t="s">
        <v>67</v>
      </c>
      <c r="G1961" s="8">
        <v>139302</v>
      </c>
      <c r="H1961" s="8">
        <v>61292.88</v>
      </c>
      <c r="I1961" s="9">
        <v>0.44</v>
      </c>
      <c r="J1961" s="1" t="s">
        <v>124</v>
      </c>
      <c r="K1961" s="1">
        <v>5</v>
      </c>
      <c r="L1961" s="1">
        <v>2024</v>
      </c>
      <c r="M1961" s="1">
        <v>20</v>
      </c>
      <c r="N1961" s="10">
        <v>2</v>
      </c>
    </row>
    <row r="1962" spans="1:14" x14ac:dyDescent="0.25">
      <c r="A1962" s="7">
        <v>45426</v>
      </c>
      <c r="B1962" s="1" t="s">
        <v>19</v>
      </c>
      <c r="C1962" s="1" t="s">
        <v>8</v>
      </c>
      <c r="D1962" s="1" t="s">
        <v>7</v>
      </c>
      <c r="E1962" s="1" t="s">
        <v>87</v>
      </c>
      <c r="F1962" s="1" t="s">
        <v>76</v>
      </c>
      <c r="G1962" s="8">
        <v>1286598</v>
      </c>
      <c r="H1962" s="8">
        <v>707628.9</v>
      </c>
      <c r="I1962" s="9">
        <v>0.55000000000000004</v>
      </c>
      <c r="J1962" s="1" t="s">
        <v>124</v>
      </c>
      <c r="K1962" s="1">
        <v>5</v>
      </c>
      <c r="L1962" s="1">
        <v>2024</v>
      </c>
      <c r="M1962" s="1">
        <v>20</v>
      </c>
      <c r="N1962" s="10">
        <v>2</v>
      </c>
    </row>
    <row r="1963" spans="1:14" x14ac:dyDescent="0.25">
      <c r="A1963" s="7">
        <v>45427</v>
      </c>
      <c r="B1963" s="1" t="s">
        <v>28</v>
      </c>
      <c r="C1963" s="1" t="s">
        <v>8</v>
      </c>
      <c r="D1963" s="1" t="s">
        <v>7</v>
      </c>
      <c r="E1963" s="1" t="s">
        <v>87</v>
      </c>
      <c r="F1963" s="1" t="s">
        <v>66</v>
      </c>
      <c r="G1963" s="8">
        <v>1431453</v>
      </c>
      <c r="H1963" s="8">
        <v>801613.68</v>
      </c>
      <c r="I1963" s="9">
        <v>0.56000000000000005</v>
      </c>
      <c r="J1963" s="1" t="s">
        <v>124</v>
      </c>
      <c r="K1963" s="1">
        <v>5</v>
      </c>
      <c r="L1963" s="1">
        <v>2024</v>
      </c>
      <c r="M1963" s="1">
        <v>20</v>
      </c>
      <c r="N1963" s="10">
        <v>2</v>
      </c>
    </row>
    <row r="1964" spans="1:14" x14ac:dyDescent="0.25">
      <c r="A1964" s="7">
        <v>45428</v>
      </c>
      <c r="B1964" s="1" t="s">
        <v>24</v>
      </c>
      <c r="C1964" s="1" t="s">
        <v>14</v>
      </c>
      <c r="D1964" s="1" t="s">
        <v>7</v>
      </c>
      <c r="E1964" s="1" t="s">
        <v>87</v>
      </c>
      <c r="F1964" s="1" t="s">
        <v>81</v>
      </c>
      <c r="G1964" s="8">
        <v>373794</v>
      </c>
      <c r="H1964" s="8">
        <v>179421.12</v>
      </c>
      <c r="I1964" s="9">
        <v>0.48</v>
      </c>
      <c r="J1964" s="1" t="s">
        <v>124</v>
      </c>
      <c r="K1964" s="1">
        <v>5</v>
      </c>
      <c r="L1964" s="1">
        <v>2024</v>
      </c>
      <c r="M1964" s="1">
        <v>20</v>
      </c>
      <c r="N1964" s="10">
        <v>2</v>
      </c>
    </row>
    <row r="1965" spans="1:14" x14ac:dyDescent="0.25">
      <c r="A1965" s="7">
        <v>45429</v>
      </c>
      <c r="B1965" s="1" t="s">
        <v>53</v>
      </c>
      <c r="C1965" s="1" t="s">
        <v>14</v>
      </c>
      <c r="D1965" s="1" t="s">
        <v>7</v>
      </c>
      <c r="E1965" s="1" t="s">
        <v>87</v>
      </c>
      <c r="F1965" s="1" t="s">
        <v>67</v>
      </c>
      <c r="G1965" s="8">
        <v>485066</v>
      </c>
      <c r="H1965" s="8">
        <v>247383.66</v>
      </c>
      <c r="I1965" s="9">
        <v>0.51</v>
      </c>
      <c r="J1965" s="1" t="s">
        <v>124</v>
      </c>
      <c r="K1965" s="1">
        <v>5</v>
      </c>
      <c r="L1965" s="1">
        <v>2024</v>
      </c>
      <c r="M1965" s="1">
        <v>20</v>
      </c>
      <c r="N1965" s="10">
        <v>2</v>
      </c>
    </row>
    <row r="1966" spans="1:14" x14ac:dyDescent="0.25">
      <c r="A1966" s="7">
        <v>45430</v>
      </c>
      <c r="B1966" s="1" t="s">
        <v>52</v>
      </c>
      <c r="C1966" s="1" t="s">
        <v>8</v>
      </c>
      <c r="D1966" s="1" t="s">
        <v>11</v>
      </c>
      <c r="E1966" s="1" t="s">
        <v>87</v>
      </c>
      <c r="F1966" s="1" t="s">
        <v>66</v>
      </c>
      <c r="G1966" s="8">
        <v>709613</v>
      </c>
      <c r="H1966" s="8">
        <v>170307.12</v>
      </c>
      <c r="I1966" s="9">
        <v>0.24</v>
      </c>
      <c r="J1966" s="1" t="s">
        <v>124</v>
      </c>
      <c r="K1966" s="1">
        <v>5</v>
      </c>
      <c r="L1966" s="1">
        <v>2024</v>
      </c>
      <c r="M1966" s="1">
        <v>20</v>
      </c>
      <c r="N1966" s="10">
        <v>2</v>
      </c>
    </row>
    <row r="1967" spans="1:14" x14ac:dyDescent="0.25">
      <c r="A1967" s="7">
        <v>45431</v>
      </c>
      <c r="B1967" s="1" t="s">
        <v>49</v>
      </c>
      <c r="C1967" s="1" t="s">
        <v>8</v>
      </c>
      <c r="D1967" s="1" t="s">
        <v>17</v>
      </c>
      <c r="E1967" s="1" t="s">
        <v>88</v>
      </c>
      <c r="F1967" s="1" t="s">
        <v>66</v>
      </c>
      <c r="G1967" s="8">
        <v>629531</v>
      </c>
      <c r="H1967" s="8">
        <v>138496.82</v>
      </c>
      <c r="I1967" s="9">
        <v>0.22</v>
      </c>
      <c r="J1967" s="1" t="s">
        <v>124</v>
      </c>
      <c r="K1967" s="1">
        <v>5</v>
      </c>
      <c r="L1967" s="1">
        <v>2024</v>
      </c>
      <c r="M1967" s="1">
        <v>20</v>
      </c>
      <c r="N1967" s="10">
        <v>2</v>
      </c>
    </row>
    <row r="1968" spans="1:14" x14ac:dyDescent="0.25">
      <c r="A1968" s="7">
        <v>45432</v>
      </c>
      <c r="B1968" s="1" t="s">
        <v>19</v>
      </c>
      <c r="C1968" s="1" t="s">
        <v>8</v>
      </c>
      <c r="D1968" s="1" t="s">
        <v>7</v>
      </c>
      <c r="E1968" s="1" t="s">
        <v>87</v>
      </c>
      <c r="F1968" s="1" t="s">
        <v>76</v>
      </c>
      <c r="G1968" s="8">
        <v>730561</v>
      </c>
      <c r="H1968" s="8">
        <v>270307.57</v>
      </c>
      <c r="I1968" s="9">
        <v>0.37</v>
      </c>
      <c r="J1968" s="1" t="s">
        <v>124</v>
      </c>
      <c r="K1968" s="1">
        <v>5</v>
      </c>
      <c r="L1968" s="1">
        <v>2024</v>
      </c>
      <c r="M1968" s="1">
        <v>21</v>
      </c>
      <c r="N1968" s="10">
        <v>2</v>
      </c>
    </row>
    <row r="1969" spans="1:14" x14ac:dyDescent="0.25">
      <c r="A1969" s="7">
        <v>45433</v>
      </c>
      <c r="B1969" s="1" t="s">
        <v>39</v>
      </c>
      <c r="C1969" s="1" t="s">
        <v>8</v>
      </c>
      <c r="D1969" s="1" t="s">
        <v>7</v>
      </c>
      <c r="E1969" s="1" t="s">
        <v>9</v>
      </c>
      <c r="F1969" s="1" t="s">
        <v>81</v>
      </c>
      <c r="G1969" s="8">
        <v>755768</v>
      </c>
      <c r="H1969" s="8">
        <v>392999.36</v>
      </c>
      <c r="I1969" s="9">
        <v>0.52</v>
      </c>
      <c r="J1969" s="1" t="s">
        <v>124</v>
      </c>
      <c r="K1969" s="1">
        <v>5</v>
      </c>
      <c r="L1969" s="1">
        <v>2024</v>
      </c>
      <c r="M1969" s="1">
        <v>21</v>
      </c>
      <c r="N1969" s="10">
        <v>2</v>
      </c>
    </row>
    <row r="1970" spans="1:14" x14ac:dyDescent="0.25">
      <c r="A1970" s="7">
        <v>45434</v>
      </c>
      <c r="B1970" s="1" t="s">
        <v>23</v>
      </c>
      <c r="C1970" s="1" t="s">
        <v>8</v>
      </c>
      <c r="D1970" s="1" t="s">
        <v>11</v>
      </c>
      <c r="E1970" s="1" t="s">
        <v>9</v>
      </c>
      <c r="F1970" s="1" t="s">
        <v>75</v>
      </c>
      <c r="G1970" s="8">
        <v>1551187</v>
      </c>
      <c r="H1970" s="8">
        <v>527403.58000000007</v>
      </c>
      <c r="I1970" s="9">
        <v>0.34</v>
      </c>
      <c r="J1970" s="1" t="s">
        <v>124</v>
      </c>
      <c r="K1970" s="1">
        <v>5</v>
      </c>
      <c r="L1970" s="1">
        <v>2024</v>
      </c>
      <c r="M1970" s="1">
        <v>21</v>
      </c>
      <c r="N1970" s="10">
        <v>2</v>
      </c>
    </row>
    <row r="1971" spans="1:14" x14ac:dyDescent="0.25">
      <c r="A1971" s="7">
        <v>45435</v>
      </c>
      <c r="B1971" s="1" t="s">
        <v>51</v>
      </c>
      <c r="C1971" s="1" t="s">
        <v>8</v>
      </c>
      <c r="D1971" s="1" t="s">
        <v>17</v>
      </c>
      <c r="E1971" s="1" t="s">
        <v>87</v>
      </c>
      <c r="F1971" s="1" t="s">
        <v>65</v>
      </c>
      <c r="G1971" s="8">
        <v>844644</v>
      </c>
      <c r="H1971" s="8">
        <v>244946.75999999998</v>
      </c>
      <c r="I1971" s="9">
        <v>0.28999999999999998</v>
      </c>
      <c r="J1971" s="1" t="s">
        <v>124</v>
      </c>
      <c r="K1971" s="1">
        <v>5</v>
      </c>
      <c r="L1971" s="1">
        <v>2024</v>
      </c>
      <c r="M1971" s="1">
        <v>21</v>
      </c>
      <c r="N1971" s="10">
        <v>2</v>
      </c>
    </row>
    <row r="1972" spans="1:14" x14ac:dyDescent="0.25">
      <c r="A1972" s="7">
        <v>45436</v>
      </c>
      <c r="B1972" s="1" t="s">
        <v>50</v>
      </c>
      <c r="C1972" s="1" t="s">
        <v>18</v>
      </c>
      <c r="D1972" s="1" t="s">
        <v>7</v>
      </c>
      <c r="E1972" s="1" t="s">
        <v>9</v>
      </c>
      <c r="F1972" s="1" t="s">
        <v>67</v>
      </c>
      <c r="G1972" s="8">
        <v>184863</v>
      </c>
      <c r="H1972" s="8">
        <v>75793.83</v>
      </c>
      <c r="I1972" s="9">
        <v>0.41</v>
      </c>
      <c r="J1972" s="1" t="s">
        <v>124</v>
      </c>
      <c r="K1972" s="1">
        <v>5</v>
      </c>
      <c r="L1972" s="1">
        <v>2024</v>
      </c>
      <c r="M1972" s="1">
        <v>21</v>
      </c>
      <c r="N1972" s="10">
        <v>2</v>
      </c>
    </row>
    <row r="1973" spans="1:14" x14ac:dyDescent="0.25">
      <c r="A1973" s="7">
        <v>45437</v>
      </c>
      <c r="B1973" s="1" t="s">
        <v>31</v>
      </c>
      <c r="C1973" s="1" t="s">
        <v>18</v>
      </c>
      <c r="D1973" s="1" t="s">
        <v>7</v>
      </c>
      <c r="E1973" s="1" t="s">
        <v>87</v>
      </c>
      <c r="F1973" s="1" t="s">
        <v>72</v>
      </c>
      <c r="G1973" s="8">
        <v>152894</v>
      </c>
      <c r="H1973" s="8">
        <v>55041.84</v>
      </c>
      <c r="I1973" s="9">
        <v>0.36</v>
      </c>
      <c r="J1973" s="1" t="s">
        <v>124</v>
      </c>
      <c r="K1973" s="1">
        <v>5</v>
      </c>
      <c r="L1973" s="1">
        <v>2024</v>
      </c>
      <c r="M1973" s="1">
        <v>21</v>
      </c>
      <c r="N1973" s="10">
        <v>2</v>
      </c>
    </row>
    <row r="1974" spans="1:14" x14ac:dyDescent="0.25">
      <c r="A1974" s="7">
        <v>45438</v>
      </c>
      <c r="B1974" s="1" t="s">
        <v>12</v>
      </c>
      <c r="C1974" s="1" t="s">
        <v>8</v>
      </c>
      <c r="D1974" s="1" t="s">
        <v>7</v>
      </c>
      <c r="E1974" s="1" t="s">
        <v>88</v>
      </c>
      <c r="F1974" s="1" t="s">
        <v>77</v>
      </c>
      <c r="G1974" s="8">
        <v>1781702</v>
      </c>
      <c r="H1974" s="8">
        <v>659229.74</v>
      </c>
      <c r="I1974" s="9">
        <v>0.37</v>
      </c>
      <c r="J1974" s="1" t="s">
        <v>124</v>
      </c>
      <c r="K1974" s="1">
        <v>5</v>
      </c>
      <c r="L1974" s="1">
        <v>2024</v>
      </c>
      <c r="M1974" s="1">
        <v>21</v>
      </c>
      <c r="N1974" s="10">
        <v>2</v>
      </c>
    </row>
    <row r="1975" spans="1:14" x14ac:dyDescent="0.25">
      <c r="A1975" s="7">
        <v>45439</v>
      </c>
      <c r="B1975" s="1" t="s">
        <v>58</v>
      </c>
      <c r="C1975" s="1" t="s">
        <v>8</v>
      </c>
      <c r="D1975" s="1" t="s">
        <v>7</v>
      </c>
      <c r="E1975" s="1" t="s">
        <v>87</v>
      </c>
      <c r="F1975" s="1" t="s">
        <v>74</v>
      </c>
      <c r="G1975" s="8">
        <v>1796560</v>
      </c>
      <c r="H1975" s="8">
        <v>1042004.7999999999</v>
      </c>
      <c r="I1975" s="9">
        <v>0.57999999999999996</v>
      </c>
      <c r="J1975" s="1" t="s">
        <v>124</v>
      </c>
      <c r="K1975" s="1">
        <v>5</v>
      </c>
      <c r="L1975" s="1">
        <v>2024</v>
      </c>
      <c r="M1975" s="1">
        <v>22</v>
      </c>
      <c r="N1975" s="10">
        <v>2</v>
      </c>
    </row>
    <row r="1976" spans="1:14" x14ac:dyDescent="0.25">
      <c r="A1976" s="7">
        <v>45440</v>
      </c>
      <c r="B1976" s="1" t="s">
        <v>59</v>
      </c>
      <c r="C1976" s="1" t="s">
        <v>18</v>
      </c>
      <c r="D1976" s="1" t="s">
        <v>11</v>
      </c>
      <c r="E1976" s="1" t="s">
        <v>9</v>
      </c>
      <c r="F1976" s="1" t="s">
        <v>75</v>
      </c>
      <c r="G1976" s="8">
        <v>163168</v>
      </c>
      <c r="H1976" s="8">
        <v>24475.200000000001</v>
      </c>
      <c r="I1976" s="9">
        <v>0.15</v>
      </c>
      <c r="J1976" s="1" t="s">
        <v>124</v>
      </c>
      <c r="K1976" s="1">
        <v>5</v>
      </c>
      <c r="L1976" s="1">
        <v>2024</v>
      </c>
      <c r="M1976" s="1">
        <v>22</v>
      </c>
      <c r="N1976" s="10">
        <v>2</v>
      </c>
    </row>
    <row r="1977" spans="1:14" x14ac:dyDescent="0.25">
      <c r="A1977" s="7">
        <v>45441</v>
      </c>
      <c r="B1977" s="1" t="s">
        <v>53</v>
      </c>
      <c r="C1977" s="1" t="s">
        <v>14</v>
      </c>
      <c r="D1977" s="1" t="s">
        <v>7</v>
      </c>
      <c r="E1977" s="1" t="s">
        <v>87</v>
      </c>
      <c r="F1977" s="1" t="s">
        <v>67</v>
      </c>
      <c r="G1977" s="8">
        <v>469917</v>
      </c>
      <c r="H1977" s="8">
        <v>272551.86</v>
      </c>
      <c r="I1977" s="9">
        <v>0.57999999999999996</v>
      </c>
      <c r="J1977" s="1" t="s">
        <v>124</v>
      </c>
      <c r="K1977" s="1">
        <v>5</v>
      </c>
      <c r="L1977" s="1">
        <v>2024</v>
      </c>
      <c r="M1977" s="1">
        <v>22</v>
      </c>
      <c r="N1977" s="10">
        <v>2</v>
      </c>
    </row>
    <row r="1978" spans="1:14" x14ac:dyDescent="0.25">
      <c r="A1978" s="7">
        <v>45442</v>
      </c>
      <c r="B1978" s="1" t="s">
        <v>6</v>
      </c>
      <c r="C1978" s="1" t="s">
        <v>8</v>
      </c>
      <c r="D1978" s="1" t="s">
        <v>7</v>
      </c>
      <c r="E1978" s="1" t="s">
        <v>87</v>
      </c>
      <c r="F1978" s="1" t="s">
        <v>77</v>
      </c>
      <c r="G1978" s="8">
        <v>1288641</v>
      </c>
      <c r="H1978" s="8">
        <v>579888.45000000007</v>
      </c>
      <c r="I1978" s="9">
        <v>0.45</v>
      </c>
      <c r="J1978" s="1" t="s">
        <v>124</v>
      </c>
      <c r="K1978" s="1">
        <v>5</v>
      </c>
      <c r="L1978" s="1">
        <v>2024</v>
      </c>
      <c r="M1978" s="1">
        <v>22</v>
      </c>
      <c r="N1978" s="10">
        <v>2</v>
      </c>
    </row>
    <row r="1979" spans="1:14" x14ac:dyDescent="0.25">
      <c r="A1979" s="7">
        <v>45443</v>
      </c>
      <c r="B1979" s="1" t="s">
        <v>35</v>
      </c>
      <c r="C1979" s="1" t="s">
        <v>14</v>
      </c>
      <c r="D1979" s="1" t="s">
        <v>7</v>
      </c>
      <c r="E1979" s="1" t="s">
        <v>87</v>
      </c>
      <c r="F1979" s="1" t="s">
        <v>71</v>
      </c>
      <c r="G1979" s="8">
        <v>435555</v>
      </c>
      <c r="H1979" s="8">
        <v>161155.35</v>
      </c>
      <c r="I1979" s="9">
        <v>0.37</v>
      </c>
      <c r="J1979" s="1" t="s">
        <v>124</v>
      </c>
      <c r="K1979" s="1">
        <v>5</v>
      </c>
      <c r="L1979" s="1">
        <v>2024</v>
      </c>
      <c r="M1979" s="1">
        <v>22</v>
      </c>
      <c r="N1979" s="10">
        <v>2</v>
      </c>
    </row>
    <row r="1980" spans="1:14" x14ac:dyDescent="0.25">
      <c r="A1980" s="7">
        <v>45444</v>
      </c>
      <c r="B1980" s="1" t="s">
        <v>46</v>
      </c>
      <c r="C1980" s="1" t="s">
        <v>8</v>
      </c>
      <c r="D1980" s="1" t="s">
        <v>7</v>
      </c>
      <c r="E1980" s="1" t="s">
        <v>87</v>
      </c>
      <c r="F1980" s="1" t="s">
        <v>80</v>
      </c>
      <c r="G1980" s="8">
        <v>1128187</v>
      </c>
      <c r="H1980" s="8">
        <v>462556.67</v>
      </c>
      <c r="I1980" s="9">
        <v>0.41</v>
      </c>
      <c r="J1980" s="1" t="s">
        <v>125</v>
      </c>
      <c r="K1980" s="1">
        <v>6</v>
      </c>
      <c r="L1980" s="1">
        <v>2024</v>
      </c>
      <c r="M1980" s="1">
        <v>22</v>
      </c>
      <c r="N1980" s="10">
        <v>2</v>
      </c>
    </row>
    <row r="1981" spans="1:14" x14ac:dyDescent="0.25">
      <c r="A1981" s="7">
        <v>45445</v>
      </c>
      <c r="B1981" s="1" t="s">
        <v>34</v>
      </c>
      <c r="C1981" s="1" t="s">
        <v>14</v>
      </c>
      <c r="D1981" s="1" t="s">
        <v>17</v>
      </c>
      <c r="E1981" s="1" t="s">
        <v>87</v>
      </c>
      <c r="F1981" s="1" t="s">
        <v>65</v>
      </c>
      <c r="G1981" s="8">
        <v>338576</v>
      </c>
      <c r="H1981" s="8">
        <v>71100.959999999992</v>
      </c>
      <c r="I1981" s="9">
        <v>0.21</v>
      </c>
      <c r="J1981" s="1" t="s">
        <v>125</v>
      </c>
      <c r="K1981" s="1">
        <v>6</v>
      </c>
      <c r="L1981" s="1">
        <v>2024</v>
      </c>
      <c r="M1981" s="1">
        <v>22</v>
      </c>
      <c r="N1981" s="10">
        <v>2</v>
      </c>
    </row>
    <row r="1982" spans="1:14" x14ac:dyDescent="0.25">
      <c r="A1982" s="7">
        <v>45446</v>
      </c>
      <c r="B1982" s="1" t="s">
        <v>13</v>
      </c>
      <c r="C1982" s="1" t="s">
        <v>14</v>
      </c>
      <c r="D1982" s="1" t="s">
        <v>7</v>
      </c>
      <c r="E1982" s="1" t="s">
        <v>9</v>
      </c>
      <c r="F1982" s="1" t="s">
        <v>73</v>
      </c>
      <c r="G1982" s="8">
        <v>490771</v>
      </c>
      <c r="H1982" s="8">
        <v>309185.73</v>
      </c>
      <c r="I1982" s="9">
        <v>0.63</v>
      </c>
      <c r="J1982" s="1" t="s">
        <v>125</v>
      </c>
      <c r="K1982" s="1">
        <v>6</v>
      </c>
      <c r="L1982" s="1">
        <v>2024</v>
      </c>
      <c r="M1982" s="1">
        <v>23</v>
      </c>
      <c r="N1982" s="10">
        <v>2</v>
      </c>
    </row>
    <row r="1983" spans="1:14" x14ac:dyDescent="0.25">
      <c r="A1983" s="7">
        <v>45447</v>
      </c>
      <c r="B1983" s="1" t="s">
        <v>49</v>
      </c>
      <c r="C1983" s="1" t="s">
        <v>8</v>
      </c>
      <c r="D1983" s="1" t="s">
        <v>17</v>
      </c>
      <c r="E1983" s="1" t="s">
        <v>87</v>
      </c>
      <c r="F1983" s="1" t="s">
        <v>66</v>
      </c>
      <c r="G1983" s="8">
        <v>581509</v>
      </c>
      <c r="H1983" s="8">
        <v>151192.34</v>
      </c>
      <c r="I1983" s="9">
        <v>0.26</v>
      </c>
      <c r="J1983" s="1" t="s">
        <v>125</v>
      </c>
      <c r="K1983" s="1">
        <v>6</v>
      </c>
      <c r="L1983" s="1">
        <v>2024</v>
      </c>
      <c r="M1983" s="1">
        <v>23</v>
      </c>
      <c r="N1983" s="10">
        <v>2</v>
      </c>
    </row>
    <row r="1984" spans="1:14" x14ac:dyDescent="0.25">
      <c r="A1984" s="7">
        <v>45448</v>
      </c>
      <c r="B1984" s="1" t="s">
        <v>38</v>
      </c>
      <c r="C1984" s="1" t="s">
        <v>18</v>
      </c>
      <c r="D1984" s="1" t="s">
        <v>7</v>
      </c>
      <c r="E1984" s="1" t="s">
        <v>88</v>
      </c>
      <c r="F1984" s="1" t="s">
        <v>80</v>
      </c>
      <c r="G1984" s="8">
        <v>98564</v>
      </c>
      <c r="H1984" s="8">
        <v>38439.96</v>
      </c>
      <c r="I1984" s="9">
        <v>0.39</v>
      </c>
      <c r="J1984" s="1" t="s">
        <v>125</v>
      </c>
      <c r="K1984" s="1">
        <v>6</v>
      </c>
      <c r="L1984" s="1">
        <v>2024</v>
      </c>
      <c r="M1984" s="1">
        <v>23</v>
      </c>
      <c r="N1984" s="10">
        <v>2</v>
      </c>
    </row>
    <row r="1985" spans="1:14" x14ac:dyDescent="0.25">
      <c r="A1985" s="7">
        <v>45449</v>
      </c>
      <c r="B1985" s="1" t="s">
        <v>44</v>
      </c>
      <c r="C1985" s="1" t="s">
        <v>8</v>
      </c>
      <c r="D1985" s="1" t="s">
        <v>7</v>
      </c>
      <c r="E1985" s="1" t="s">
        <v>87</v>
      </c>
      <c r="F1985" s="1" t="s">
        <v>78</v>
      </c>
      <c r="G1985" s="8">
        <v>1265589</v>
      </c>
      <c r="H1985" s="8">
        <v>645450.39</v>
      </c>
      <c r="I1985" s="9">
        <v>0.51</v>
      </c>
      <c r="J1985" s="1" t="s">
        <v>125</v>
      </c>
      <c r="K1985" s="1">
        <v>6</v>
      </c>
      <c r="L1985" s="1">
        <v>2024</v>
      </c>
      <c r="M1985" s="1">
        <v>23</v>
      </c>
      <c r="N1985" s="10">
        <v>2</v>
      </c>
    </row>
    <row r="1986" spans="1:14" x14ac:dyDescent="0.25">
      <c r="A1986" s="7">
        <v>45450</v>
      </c>
      <c r="B1986" s="1" t="s">
        <v>38</v>
      </c>
      <c r="C1986" s="1" t="s">
        <v>18</v>
      </c>
      <c r="D1986" s="1" t="s">
        <v>17</v>
      </c>
      <c r="E1986" s="1" t="s">
        <v>87</v>
      </c>
      <c r="F1986" s="1" t="s">
        <v>80</v>
      </c>
      <c r="G1986" s="8">
        <v>182028</v>
      </c>
      <c r="H1986" s="8">
        <v>67350.36</v>
      </c>
      <c r="I1986" s="9">
        <v>0.37</v>
      </c>
      <c r="J1986" s="1" t="s">
        <v>125</v>
      </c>
      <c r="K1986" s="1">
        <v>6</v>
      </c>
      <c r="L1986" s="1">
        <v>2024</v>
      </c>
      <c r="M1986" s="1">
        <v>23</v>
      </c>
      <c r="N1986" s="10">
        <v>2</v>
      </c>
    </row>
    <row r="1987" spans="1:14" x14ac:dyDescent="0.25">
      <c r="A1987" s="7">
        <v>45451</v>
      </c>
      <c r="B1987" s="1" t="s">
        <v>19</v>
      </c>
      <c r="C1987" s="1" t="s">
        <v>8</v>
      </c>
      <c r="D1987" s="1" t="s">
        <v>7</v>
      </c>
      <c r="E1987" s="1" t="s">
        <v>87</v>
      </c>
      <c r="F1987" s="1" t="s">
        <v>76</v>
      </c>
      <c r="G1987" s="8">
        <v>778971</v>
      </c>
      <c r="H1987" s="8">
        <v>303798.69</v>
      </c>
      <c r="I1987" s="9">
        <v>0.39</v>
      </c>
      <c r="J1987" s="1" t="s">
        <v>125</v>
      </c>
      <c r="K1987" s="1">
        <v>6</v>
      </c>
      <c r="L1987" s="1">
        <v>2024</v>
      </c>
      <c r="M1987" s="1">
        <v>23</v>
      </c>
      <c r="N1987" s="10">
        <v>2</v>
      </c>
    </row>
    <row r="1988" spans="1:14" x14ac:dyDescent="0.25">
      <c r="A1988" s="7">
        <v>45452</v>
      </c>
      <c r="B1988" s="1" t="s">
        <v>44</v>
      </c>
      <c r="C1988" s="1" t="s">
        <v>8</v>
      </c>
      <c r="D1988" s="1" t="s">
        <v>17</v>
      </c>
      <c r="E1988" s="1" t="s">
        <v>87</v>
      </c>
      <c r="F1988" s="1" t="s">
        <v>78</v>
      </c>
      <c r="G1988" s="8">
        <v>1549994</v>
      </c>
      <c r="H1988" s="8">
        <v>371998.56</v>
      </c>
      <c r="I1988" s="9">
        <v>0.24</v>
      </c>
      <c r="J1988" s="1" t="s">
        <v>125</v>
      </c>
      <c r="K1988" s="1">
        <v>6</v>
      </c>
      <c r="L1988" s="1">
        <v>2024</v>
      </c>
      <c r="M1988" s="1">
        <v>23</v>
      </c>
      <c r="N1988" s="10">
        <v>2</v>
      </c>
    </row>
    <row r="1989" spans="1:14" x14ac:dyDescent="0.25">
      <c r="A1989" s="7">
        <v>45453</v>
      </c>
      <c r="B1989" s="1" t="s">
        <v>46</v>
      </c>
      <c r="C1989" s="1" t="s">
        <v>8</v>
      </c>
      <c r="D1989" s="1" t="s">
        <v>17</v>
      </c>
      <c r="E1989" s="1" t="s">
        <v>87</v>
      </c>
      <c r="F1989" s="1" t="s">
        <v>80</v>
      </c>
      <c r="G1989" s="8">
        <v>757800</v>
      </c>
      <c r="H1989" s="8">
        <v>189450</v>
      </c>
      <c r="I1989" s="9">
        <v>0.25</v>
      </c>
      <c r="J1989" s="1" t="s">
        <v>125</v>
      </c>
      <c r="K1989" s="1">
        <v>6</v>
      </c>
      <c r="L1989" s="1">
        <v>2024</v>
      </c>
      <c r="M1989" s="1">
        <v>24</v>
      </c>
      <c r="N1989" s="10">
        <v>2</v>
      </c>
    </row>
    <row r="1990" spans="1:14" x14ac:dyDescent="0.25">
      <c r="A1990" s="7">
        <v>45454</v>
      </c>
      <c r="B1990" s="1" t="s">
        <v>19</v>
      </c>
      <c r="C1990" s="1" t="s">
        <v>8</v>
      </c>
      <c r="D1990" s="1" t="s">
        <v>7</v>
      </c>
      <c r="E1990" s="1" t="s">
        <v>87</v>
      </c>
      <c r="F1990" s="1" t="s">
        <v>76</v>
      </c>
      <c r="G1990" s="8">
        <v>782087</v>
      </c>
      <c r="H1990" s="8">
        <v>344118.28</v>
      </c>
      <c r="I1990" s="9">
        <v>0.44</v>
      </c>
      <c r="J1990" s="1" t="s">
        <v>125</v>
      </c>
      <c r="K1990" s="1">
        <v>6</v>
      </c>
      <c r="L1990" s="1">
        <v>2024</v>
      </c>
      <c r="M1990" s="1">
        <v>24</v>
      </c>
      <c r="N1990" s="10">
        <v>2</v>
      </c>
    </row>
    <row r="1991" spans="1:14" x14ac:dyDescent="0.25">
      <c r="A1991" s="7">
        <v>45455</v>
      </c>
      <c r="B1991" s="1" t="s">
        <v>6</v>
      </c>
      <c r="C1991" s="1" t="s">
        <v>8</v>
      </c>
      <c r="D1991" s="1" t="s">
        <v>17</v>
      </c>
      <c r="E1991" s="1" t="s">
        <v>87</v>
      </c>
      <c r="F1991" s="1" t="s">
        <v>77</v>
      </c>
      <c r="G1991" s="8">
        <v>1732161</v>
      </c>
      <c r="H1991" s="8">
        <v>658221.18000000005</v>
      </c>
      <c r="I1991" s="9">
        <v>0.38</v>
      </c>
      <c r="J1991" s="1" t="s">
        <v>125</v>
      </c>
      <c r="K1991" s="1">
        <v>6</v>
      </c>
      <c r="L1991" s="1">
        <v>2024</v>
      </c>
      <c r="M1991" s="1">
        <v>24</v>
      </c>
      <c r="N1991" s="10">
        <v>2</v>
      </c>
    </row>
    <row r="1992" spans="1:14" x14ac:dyDescent="0.25">
      <c r="A1992" s="7">
        <v>45456</v>
      </c>
      <c r="B1992" s="1" t="s">
        <v>19</v>
      </c>
      <c r="C1992" s="1" t="s">
        <v>8</v>
      </c>
      <c r="D1992" s="1" t="s">
        <v>7</v>
      </c>
      <c r="E1992" s="1" t="s">
        <v>9</v>
      </c>
      <c r="F1992" s="1" t="s">
        <v>76</v>
      </c>
      <c r="G1992" s="8">
        <v>1349901</v>
      </c>
      <c r="H1992" s="8">
        <v>728946.54</v>
      </c>
      <c r="I1992" s="9">
        <v>0.54</v>
      </c>
      <c r="J1992" s="1" t="s">
        <v>125</v>
      </c>
      <c r="K1992" s="1">
        <v>6</v>
      </c>
      <c r="L1992" s="1">
        <v>2024</v>
      </c>
      <c r="M1992" s="1">
        <v>24</v>
      </c>
      <c r="N1992" s="10">
        <v>2</v>
      </c>
    </row>
    <row r="1993" spans="1:14" x14ac:dyDescent="0.25">
      <c r="A1993" s="7">
        <v>45457</v>
      </c>
      <c r="B1993" s="1" t="s">
        <v>19</v>
      </c>
      <c r="C1993" s="1" t="s">
        <v>8</v>
      </c>
      <c r="D1993" s="1" t="s">
        <v>17</v>
      </c>
      <c r="E1993" s="1" t="s">
        <v>9</v>
      </c>
      <c r="F1993" s="1" t="s">
        <v>76</v>
      </c>
      <c r="G1993" s="8">
        <v>1359845</v>
      </c>
      <c r="H1993" s="8">
        <v>530339.55000000005</v>
      </c>
      <c r="I1993" s="9">
        <v>0.39</v>
      </c>
      <c r="J1993" s="1" t="s">
        <v>125</v>
      </c>
      <c r="K1993" s="1">
        <v>6</v>
      </c>
      <c r="L1993" s="1">
        <v>2024</v>
      </c>
      <c r="M1993" s="1">
        <v>24</v>
      </c>
      <c r="N1993" s="10">
        <v>2</v>
      </c>
    </row>
    <row r="1994" spans="1:14" x14ac:dyDescent="0.25">
      <c r="A1994" s="7">
        <v>45458</v>
      </c>
      <c r="B1994" s="1" t="s">
        <v>54</v>
      </c>
      <c r="C1994" s="1" t="s">
        <v>18</v>
      </c>
      <c r="D1994" s="1" t="s">
        <v>7</v>
      </c>
      <c r="E1994" s="1" t="s">
        <v>87</v>
      </c>
      <c r="F1994" s="1" t="s">
        <v>68</v>
      </c>
      <c r="G1994" s="8">
        <v>173824</v>
      </c>
      <c r="H1994" s="8">
        <v>102556.15999999999</v>
      </c>
      <c r="I1994" s="9">
        <v>0.59</v>
      </c>
      <c r="J1994" s="1" t="s">
        <v>125</v>
      </c>
      <c r="K1994" s="1">
        <v>6</v>
      </c>
      <c r="L1994" s="1">
        <v>2024</v>
      </c>
      <c r="M1994" s="1">
        <v>24</v>
      </c>
      <c r="N1994" s="10">
        <v>2</v>
      </c>
    </row>
    <row r="1995" spans="1:14" x14ac:dyDescent="0.25">
      <c r="A1995" s="7">
        <v>45459</v>
      </c>
      <c r="B1995" s="1" t="s">
        <v>26</v>
      </c>
      <c r="C1995" s="1" t="s">
        <v>8</v>
      </c>
      <c r="D1995" s="1" t="s">
        <v>17</v>
      </c>
      <c r="E1995" s="1" t="s">
        <v>87</v>
      </c>
      <c r="F1995" s="1" t="s">
        <v>75</v>
      </c>
      <c r="G1995" s="8">
        <v>755220</v>
      </c>
      <c r="H1995" s="8">
        <v>158596.19999999998</v>
      </c>
      <c r="I1995" s="9">
        <v>0.21</v>
      </c>
      <c r="J1995" s="1" t="s">
        <v>125</v>
      </c>
      <c r="K1995" s="1">
        <v>6</v>
      </c>
      <c r="L1995" s="1">
        <v>2024</v>
      </c>
      <c r="M1995" s="1">
        <v>24</v>
      </c>
      <c r="N1995" s="10">
        <v>2</v>
      </c>
    </row>
    <row r="1996" spans="1:14" x14ac:dyDescent="0.25">
      <c r="A1996" s="7">
        <v>45460</v>
      </c>
      <c r="B1996" s="1" t="s">
        <v>39</v>
      </c>
      <c r="C1996" s="1" t="s">
        <v>8</v>
      </c>
      <c r="D1996" s="1" t="s">
        <v>17</v>
      </c>
      <c r="E1996" s="1" t="s">
        <v>87</v>
      </c>
      <c r="F1996" s="1" t="s">
        <v>81</v>
      </c>
      <c r="G1996" s="8">
        <v>1243668</v>
      </c>
      <c r="H1996" s="8">
        <v>348227.04000000004</v>
      </c>
      <c r="I1996" s="9">
        <v>0.28000000000000003</v>
      </c>
      <c r="J1996" s="1" t="s">
        <v>125</v>
      </c>
      <c r="K1996" s="1">
        <v>6</v>
      </c>
      <c r="L1996" s="1">
        <v>2024</v>
      </c>
      <c r="M1996" s="1">
        <v>25</v>
      </c>
      <c r="N1996" s="10">
        <v>2</v>
      </c>
    </row>
    <row r="1997" spans="1:14" x14ac:dyDescent="0.25">
      <c r="A1997" s="7">
        <v>45461</v>
      </c>
      <c r="B1997" s="1" t="s">
        <v>61</v>
      </c>
      <c r="C1997" s="1" t="s">
        <v>8</v>
      </c>
      <c r="D1997" s="1" t="s">
        <v>7</v>
      </c>
      <c r="E1997" s="1" t="s">
        <v>87</v>
      </c>
      <c r="F1997" s="1" t="s">
        <v>77</v>
      </c>
      <c r="G1997" s="8">
        <v>1258039</v>
      </c>
      <c r="H1997" s="8">
        <v>817725.35</v>
      </c>
      <c r="I1997" s="9">
        <v>0.65</v>
      </c>
      <c r="J1997" s="1" t="s">
        <v>125</v>
      </c>
      <c r="K1997" s="1">
        <v>6</v>
      </c>
      <c r="L1997" s="1">
        <v>2024</v>
      </c>
      <c r="M1997" s="1">
        <v>25</v>
      </c>
      <c r="N1997" s="10">
        <v>2</v>
      </c>
    </row>
    <row r="1998" spans="1:14" x14ac:dyDescent="0.25">
      <c r="A1998" s="7">
        <v>45462</v>
      </c>
      <c r="B1998" s="1" t="s">
        <v>49</v>
      </c>
      <c r="C1998" s="1" t="s">
        <v>8</v>
      </c>
      <c r="D1998" s="1" t="s">
        <v>17</v>
      </c>
      <c r="E1998" s="1" t="s">
        <v>87</v>
      </c>
      <c r="F1998" s="1" t="s">
        <v>66</v>
      </c>
      <c r="G1998" s="8">
        <v>655613</v>
      </c>
      <c r="H1998" s="8">
        <v>216352.29</v>
      </c>
      <c r="I1998" s="9">
        <v>0.33</v>
      </c>
      <c r="J1998" s="1" t="s">
        <v>125</v>
      </c>
      <c r="K1998" s="1">
        <v>6</v>
      </c>
      <c r="L1998" s="1">
        <v>2024</v>
      </c>
      <c r="M1998" s="1">
        <v>25</v>
      </c>
      <c r="N1998" s="10">
        <v>2</v>
      </c>
    </row>
    <row r="1999" spans="1:14" x14ac:dyDescent="0.25">
      <c r="A1999" s="7">
        <v>45463</v>
      </c>
      <c r="B1999" s="1" t="s">
        <v>16</v>
      </c>
      <c r="C1999" s="1" t="s">
        <v>18</v>
      </c>
      <c r="D1999" s="1" t="s">
        <v>7</v>
      </c>
      <c r="E1999" s="1" t="s">
        <v>87</v>
      </c>
      <c r="F1999" s="1" t="s">
        <v>75</v>
      </c>
      <c r="G1999" s="8">
        <v>100242</v>
      </c>
      <c r="H1999" s="8">
        <v>62150.04</v>
      </c>
      <c r="I1999" s="9">
        <v>0.62</v>
      </c>
      <c r="J1999" s="1" t="s">
        <v>125</v>
      </c>
      <c r="K1999" s="1">
        <v>6</v>
      </c>
      <c r="L1999" s="1">
        <v>2024</v>
      </c>
      <c r="M1999" s="1">
        <v>25</v>
      </c>
      <c r="N1999" s="10">
        <v>2</v>
      </c>
    </row>
    <row r="2000" spans="1:14" x14ac:dyDescent="0.25">
      <c r="A2000" s="7">
        <v>45464</v>
      </c>
      <c r="B2000" s="1" t="s">
        <v>33</v>
      </c>
      <c r="C2000" s="1" t="s">
        <v>8</v>
      </c>
      <c r="D2000" s="1" t="s">
        <v>7</v>
      </c>
      <c r="E2000" s="1" t="s">
        <v>87</v>
      </c>
      <c r="F2000" s="1" t="s">
        <v>80</v>
      </c>
      <c r="G2000" s="8">
        <v>1409183</v>
      </c>
      <c r="H2000" s="8">
        <v>620040.52</v>
      </c>
      <c r="I2000" s="9">
        <v>0.44</v>
      </c>
      <c r="J2000" s="1" t="s">
        <v>125</v>
      </c>
      <c r="K2000" s="1">
        <v>6</v>
      </c>
      <c r="L2000" s="1">
        <v>2024</v>
      </c>
      <c r="M2000" s="1">
        <v>25</v>
      </c>
      <c r="N2000" s="10">
        <v>2</v>
      </c>
    </row>
    <row r="2001" spans="1:14" x14ac:dyDescent="0.25">
      <c r="A2001" s="7">
        <v>45465</v>
      </c>
      <c r="B2001" s="1" t="s">
        <v>52</v>
      </c>
      <c r="C2001" s="1" t="s">
        <v>8</v>
      </c>
      <c r="D2001" s="1" t="s">
        <v>7</v>
      </c>
      <c r="E2001" s="1" t="s">
        <v>9</v>
      </c>
      <c r="F2001" s="1" t="s">
        <v>66</v>
      </c>
      <c r="G2001" s="8">
        <v>1454912</v>
      </c>
      <c r="H2001" s="8">
        <v>771103.36</v>
      </c>
      <c r="I2001" s="9">
        <v>0.53</v>
      </c>
      <c r="J2001" s="1" t="s">
        <v>125</v>
      </c>
      <c r="K2001" s="1">
        <v>6</v>
      </c>
      <c r="L2001" s="1">
        <v>2024</v>
      </c>
      <c r="M2001" s="1">
        <v>25</v>
      </c>
      <c r="N2001" s="10">
        <v>2</v>
      </c>
    </row>
    <row r="2002" spans="1:14" x14ac:dyDescent="0.25">
      <c r="A2002" s="7">
        <v>45466</v>
      </c>
      <c r="B2002" s="1" t="s">
        <v>45</v>
      </c>
      <c r="C2002" s="1" t="s">
        <v>18</v>
      </c>
      <c r="D2002" s="1" t="s">
        <v>17</v>
      </c>
      <c r="E2002" s="1" t="s">
        <v>9</v>
      </c>
      <c r="F2002" s="1" t="s">
        <v>79</v>
      </c>
      <c r="G2002" s="8">
        <v>82668</v>
      </c>
      <c r="H2002" s="8">
        <v>23973.719999999998</v>
      </c>
      <c r="I2002" s="9">
        <v>0.28999999999999998</v>
      </c>
      <c r="J2002" s="1" t="s">
        <v>125</v>
      </c>
      <c r="K2002" s="1">
        <v>6</v>
      </c>
      <c r="L2002" s="1">
        <v>2024</v>
      </c>
      <c r="M2002" s="1">
        <v>25</v>
      </c>
      <c r="N2002" s="10">
        <v>2</v>
      </c>
    </row>
    <row r="2003" spans="1:14" x14ac:dyDescent="0.25">
      <c r="A2003" s="7">
        <v>45467</v>
      </c>
      <c r="B2003" s="1" t="s">
        <v>44</v>
      </c>
      <c r="C2003" s="1" t="s">
        <v>8</v>
      </c>
      <c r="D2003" s="1" t="s">
        <v>17</v>
      </c>
      <c r="E2003" s="1" t="s">
        <v>87</v>
      </c>
      <c r="F2003" s="1" t="s">
        <v>78</v>
      </c>
      <c r="G2003" s="8">
        <v>1416712</v>
      </c>
      <c r="H2003" s="8">
        <v>283342.40000000002</v>
      </c>
      <c r="I2003" s="9">
        <v>0.2</v>
      </c>
      <c r="J2003" s="1" t="s">
        <v>125</v>
      </c>
      <c r="K2003" s="1">
        <v>6</v>
      </c>
      <c r="L2003" s="1">
        <v>2024</v>
      </c>
      <c r="M2003" s="1">
        <v>26</v>
      </c>
      <c r="N2003" s="10">
        <v>2</v>
      </c>
    </row>
    <row r="2004" spans="1:14" x14ac:dyDescent="0.25">
      <c r="A2004" s="7">
        <v>45468</v>
      </c>
      <c r="B2004" s="1" t="s">
        <v>38</v>
      </c>
      <c r="C2004" s="1" t="s">
        <v>18</v>
      </c>
      <c r="D2004" s="1" t="s">
        <v>7</v>
      </c>
      <c r="E2004" s="1" t="s">
        <v>87</v>
      </c>
      <c r="F2004" s="1" t="s">
        <v>80</v>
      </c>
      <c r="G2004" s="8">
        <v>99411</v>
      </c>
      <c r="H2004" s="8">
        <v>45729.060000000005</v>
      </c>
      <c r="I2004" s="9">
        <v>0.46</v>
      </c>
      <c r="J2004" s="1" t="s">
        <v>125</v>
      </c>
      <c r="K2004" s="1">
        <v>6</v>
      </c>
      <c r="L2004" s="1">
        <v>2024</v>
      </c>
      <c r="M2004" s="1">
        <v>26</v>
      </c>
      <c r="N2004" s="10">
        <v>2</v>
      </c>
    </row>
    <row r="2005" spans="1:14" x14ac:dyDescent="0.25">
      <c r="A2005" s="7">
        <v>45469</v>
      </c>
      <c r="B2005" s="1" t="s">
        <v>23</v>
      </c>
      <c r="C2005" s="1" t="s">
        <v>8</v>
      </c>
      <c r="D2005" s="1" t="s">
        <v>7</v>
      </c>
      <c r="E2005" s="1" t="s">
        <v>87</v>
      </c>
      <c r="F2005" s="1" t="s">
        <v>75</v>
      </c>
      <c r="G2005" s="8">
        <v>1767627</v>
      </c>
      <c r="H2005" s="8">
        <v>777755.88</v>
      </c>
      <c r="I2005" s="9">
        <v>0.44</v>
      </c>
      <c r="J2005" s="1" t="s">
        <v>125</v>
      </c>
      <c r="K2005" s="1">
        <v>6</v>
      </c>
      <c r="L2005" s="1">
        <v>2024</v>
      </c>
      <c r="M2005" s="1">
        <v>26</v>
      </c>
      <c r="N2005" s="10">
        <v>2</v>
      </c>
    </row>
    <row r="2006" spans="1:14" x14ac:dyDescent="0.25">
      <c r="A2006" s="7">
        <v>45470</v>
      </c>
      <c r="B2006" s="1" t="s">
        <v>61</v>
      </c>
      <c r="C2006" s="1" t="s">
        <v>8</v>
      </c>
      <c r="D2006" s="1" t="s">
        <v>11</v>
      </c>
      <c r="E2006" s="1" t="s">
        <v>87</v>
      </c>
      <c r="F2006" s="1" t="s">
        <v>77</v>
      </c>
      <c r="G2006" s="8">
        <v>584263</v>
      </c>
      <c r="H2006" s="8">
        <v>175278.9</v>
      </c>
      <c r="I2006" s="9">
        <v>0.3</v>
      </c>
      <c r="J2006" s="1" t="s">
        <v>125</v>
      </c>
      <c r="K2006" s="1">
        <v>6</v>
      </c>
      <c r="L2006" s="1">
        <v>2024</v>
      </c>
      <c r="M2006" s="1">
        <v>26</v>
      </c>
      <c r="N2006" s="10">
        <v>2</v>
      </c>
    </row>
    <row r="2007" spans="1:14" x14ac:dyDescent="0.25">
      <c r="A2007" s="7">
        <v>45471</v>
      </c>
      <c r="B2007" s="1" t="s">
        <v>61</v>
      </c>
      <c r="C2007" s="1" t="s">
        <v>8</v>
      </c>
      <c r="D2007" s="1" t="s">
        <v>17</v>
      </c>
      <c r="E2007" s="1" t="s">
        <v>87</v>
      </c>
      <c r="F2007" s="1" t="s">
        <v>77</v>
      </c>
      <c r="G2007" s="8">
        <v>1645228</v>
      </c>
      <c r="H2007" s="8">
        <v>345497.88</v>
      </c>
      <c r="I2007" s="9">
        <v>0.21</v>
      </c>
      <c r="J2007" s="1" t="s">
        <v>125</v>
      </c>
      <c r="K2007" s="1">
        <v>6</v>
      </c>
      <c r="L2007" s="1">
        <v>2024</v>
      </c>
      <c r="M2007" s="1">
        <v>26</v>
      </c>
      <c r="N2007" s="10">
        <v>2</v>
      </c>
    </row>
    <row r="2008" spans="1:14" x14ac:dyDescent="0.25">
      <c r="A2008" s="7">
        <v>45472</v>
      </c>
      <c r="B2008" s="1" t="s">
        <v>15</v>
      </c>
      <c r="C2008" s="1" t="s">
        <v>14</v>
      </c>
      <c r="D2008" s="1" t="s">
        <v>7</v>
      </c>
      <c r="E2008" s="1" t="s">
        <v>88</v>
      </c>
      <c r="F2008" s="1" t="s">
        <v>74</v>
      </c>
      <c r="G2008" s="8">
        <v>361135</v>
      </c>
      <c r="H2008" s="8">
        <v>213069.65</v>
      </c>
      <c r="I2008" s="9">
        <v>0.59</v>
      </c>
      <c r="J2008" s="1" t="s">
        <v>125</v>
      </c>
      <c r="K2008" s="1">
        <v>6</v>
      </c>
      <c r="L2008" s="1">
        <v>2024</v>
      </c>
      <c r="M2008" s="1">
        <v>26</v>
      </c>
      <c r="N2008" s="10">
        <v>2</v>
      </c>
    </row>
    <row r="2009" spans="1:14" x14ac:dyDescent="0.25">
      <c r="A2009" s="7">
        <v>45473</v>
      </c>
      <c r="B2009" s="1" t="s">
        <v>61</v>
      </c>
      <c r="C2009" s="1" t="s">
        <v>8</v>
      </c>
      <c r="D2009" s="1" t="s">
        <v>17</v>
      </c>
      <c r="E2009" s="1" t="s">
        <v>87</v>
      </c>
      <c r="F2009" s="1" t="s">
        <v>77</v>
      </c>
      <c r="G2009" s="8">
        <v>1536447</v>
      </c>
      <c r="H2009" s="8">
        <v>476298.57</v>
      </c>
      <c r="I2009" s="9">
        <v>0.31</v>
      </c>
      <c r="J2009" s="1" t="s">
        <v>125</v>
      </c>
      <c r="K2009" s="1">
        <v>6</v>
      </c>
      <c r="L2009" s="1">
        <v>2024</v>
      </c>
      <c r="M2009" s="1">
        <v>26</v>
      </c>
      <c r="N2009" s="10">
        <v>2</v>
      </c>
    </row>
    <row r="2010" spans="1:14" x14ac:dyDescent="0.25">
      <c r="A2010" s="7">
        <v>45474</v>
      </c>
      <c r="B2010" s="1" t="s">
        <v>30</v>
      </c>
      <c r="C2010" s="1" t="s">
        <v>14</v>
      </c>
      <c r="D2010" s="1" t="s">
        <v>7</v>
      </c>
      <c r="E2010" s="1" t="s">
        <v>87</v>
      </c>
      <c r="F2010" s="1" t="s">
        <v>77</v>
      </c>
      <c r="G2010" s="8">
        <v>302962</v>
      </c>
      <c r="H2010" s="8">
        <v>148451.38</v>
      </c>
      <c r="I2010" s="9">
        <v>0.49</v>
      </c>
      <c r="J2010" s="1" t="s">
        <v>126</v>
      </c>
      <c r="K2010" s="1">
        <v>7</v>
      </c>
      <c r="L2010" s="1">
        <v>2024</v>
      </c>
      <c r="M2010" s="1">
        <v>27</v>
      </c>
      <c r="N2010" s="10">
        <v>3</v>
      </c>
    </row>
    <row r="2011" spans="1:14" x14ac:dyDescent="0.25">
      <c r="A2011" s="7">
        <v>45475</v>
      </c>
      <c r="B2011" s="1" t="s">
        <v>39</v>
      </c>
      <c r="C2011" s="1" t="s">
        <v>8</v>
      </c>
      <c r="D2011" s="1" t="s">
        <v>17</v>
      </c>
      <c r="E2011" s="1" t="s">
        <v>9</v>
      </c>
      <c r="F2011" s="1" t="s">
        <v>81</v>
      </c>
      <c r="G2011" s="8">
        <v>1579321</v>
      </c>
      <c r="H2011" s="8">
        <v>536969.14</v>
      </c>
      <c r="I2011" s="9">
        <v>0.34</v>
      </c>
      <c r="J2011" s="1" t="s">
        <v>126</v>
      </c>
      <c r="K2011" s="1">
        <v>7</v>
      </c>
      <c r="L2011" s="1">
        <v>2024</v>
      </c>
      <c r="M2011" s="1">
        <v>27</v>
      </c>
      <c r="N2011" s="10">
        <v>3</v>
      </c>
    </row>
    <row r="2012" spans="1:14" x14ac:dyDescent="0.25">
      <c r="A2012" s="7">
        <v>45476</v>
      </c>
      <c r="B2012" s="1" t="s">
        <v>60</v>
      </c>
      <c r="C2012" s="1" t="s">
        <v>14</v>
      </c>
      <c r="D2012" s="1" t="s">
        <v>11</v>
      </c>
      <c r="E2012" s="1" t="s">
        <v>87</v>
      </c>
      <c r="F2012" s="1" t="s">
        <v>76</v>
      </c>
      <c r="G2012" s="8">
        <v>255416</v>
      </c>
      <c r="H2012" s="8">
        <v>51083.200000000004</v>
      </c>
      <c r="I2012" s="9">
        <v>0.2</v>
      </c>
      <c r="J2012" s="1" t="s">
        <v>126</v>
      </c>
      <c r="K2012" s="1">
        <v>7</v>
      </c>
      <c r="L2012" s="1">
        <v>2024</v>
      </c>
      <c r="M2012" s="1">
        <v>27</v>
      </c>
      <c r="N2012" s="10">
        <v>3</v>
      </c>
    </row>
    <row r="2013" spans="1:14" x14ac:dyDescent="0.25">
      <c r="A2013" s="7">
        <v>45477</v>
      </c>
      <c r="B2013" s="1" t="s">
        <v>23</v>
      </c>
      <c r="C2013" s="1" t="s">
        <v>8</v>
      </c>
      <c r="D2013" s="1" t="s">
        <v>7</v>
      </c>
      <c r="E2013" s="1" t="s">
        <v>87</v>
      </c>
      <c r="F2013" s="1" t="s">
        <v>75</v>
      </c>
      <c r="G2013" s="8">
        <v>535991</v>
      </c>
      <c r="H2013" s="8">
        <v>294795.05000000005</v>
      </c>
      <c r="I2013" s="9">
        <v>0.55000000000000004</v>
      </c>
      <c r="J2013" s="1" t="s">
        <v>126</v>
      </c>
      <c r="K2013" s="1">
        <v>7</v>
      </c>
      <c r="L2013" s="1">
        <v>2024</v>
      </c>
      <c r="M2013" s="1">
        <v>27</v>
      </c>
      <c r="N2013" s="10">
        <v>3</v>
      </c>
    </row>
    <row r="2014" spans="1:14" x14ac:dyDescent="0.25">
      <c r="A2014" s="7">
        <v>45478</v>
      </c>
      <c r="B2014" s="1" t="s">
        <v>28</v>
      </c>
      <c r="C2014" s="1" t="s">
        <v>8</v>
      </c>
      <c r="D2014" s="1" t="s">
        <v>7</v>
      </c>
      <c r="E2014" s="1" t="s">
        <v>9</v>
      </c>
      <c r="F2014" s="1" t="s">
        <v>66</v>
      </c>
      <c r="G2014" s="8">
        <v>576713</v>
      </c>
      <c r="H2014" s="8">
        <v>247986.59</v>
      </c>
      <c r="I2014" s="9">
        <v>0.43</v>
      </c>
      <c r="J2014" s="1" t="s">
        <v>126</v>
      </c>
      <c r="K2014" s="1">
        <v>7</v>
      </c>
      <c r="L2014" s="1">
        <v>2024</v>
      </c>
      <c r="M2014" s="1">
        <v>27</v>
      </c>
      <c r="N2014" s="10">
        <v>3</v>
      </c>
    </row>
    <row r="2015" spans="1:14" x14ac:dyDescent="0.25">
      <c r="A2015" s="7">
        <v>45479</v>
      </c>
      <c r="B2015" s="1" t="s">
        <v>12</v>
      </c>
      <c r="C2015" s="1" t="s">
        <v>8</v>
      </c>
      <c r="D2015" s="1" t="s">
        <v>11</v>
      </c>
      <c r="E2015" s="1" t="s">
        <v>9</v>
      </c>
      <c r="F2015" s="1" t="s">
        <v>77</v>
      </c>
      <c r="G2015" s="8">
        <v>890649</v>
      </c>
      <c r="H2015" s="8">
        <v>302820.66000000003</v>
      </c>
      <c r="I2015" s="9">
        <v>0.34</v>
      </c>
      <c r="J2015" s="1" t="s">
        <v>126</v>
      </c>
      <c r="K2015" s="1">
        <v>7</v>
      </c>
      <c r="L2015" s="1">
        <v>2024</v>
      </c>
      <c r="M2015" s="1">
        <v>27</v>
      </c>
      <c r="N2015" s="10">
        <v>3</v>
      </c>
    </row>
    <row r="2016" spans="1:14" x14ac:dyDescent="0.25">
      <c r="A2016" s="7">
        <v>45480</v>
      </c>
      <c r="B2016" s="1" t="s">
        <v>30</v>
      </c>
      <c r="C2016" s="1" t="s">
        <v>14</v>
      </c>
      <c r="D2016" s="1" t="s">
        <v>17</v>
      </c>
      <c r="E2016" s="1" t="s">
        <v>87</v>
      </c>
      <c r="F2016" s="1" t="s">
        <v>77</v>
      </c>
      <c r="G2016" s="8">
        <v>439584</v>
      </c>
      <c r="H2016" s="8">
        <v>149458.56</v>
      </c>
      <c r="I2016" s="9">
        <v>0.34</v>
      </c>
      <c r="J2016" s="1" t="s">
        <v>126</v>
      </c>
      <c r="K2016" s="1">
        <v>7</v>
      </c>
      <c r="L2016" s="1">
        <v>2024</v>
      </c>
      <c r="M2016" s="1">
        <v>27</v>
      </c>
      <c r="N2016" s="10">
        <v>3</v>
      </c>
    </row>
    <row r="2017" spans="1:14" x14ac:dyDescent="0.25">
      <c r="A2017" s="7">
        <v>45481</v>
      </c>
      <c r="B2017" s="1" t="s">
        <v>57</v>
      </c>
      <c r="C2017" s="1" t="s">
        <v>18</v>
      </c>
      <c r="D2017" s="1" t="s">
        <v>17</v>
      </c>
      <c r="E2017" s="1" t="s">
        <v>87</v>
      </c>
      <c r="F2017" s="1" t="s">
        <v>67</v>
      </c>
      <c r="G2017" s="8">
        <v>175010</v>
      </c>
      <c r="H2017" s="8">
        <v>38502.199999999997</v>
      </c>
      <c r="I2017" s="9">
        <v>0.22</v>
      </c>
      <c r="J2017" s="1" t="s">
        <v>126</v>
      </c>
      <c r="K2017" s="1">
        <v>7</v>
      </c>
      <c r="L2017" s="1">
        <v>2024</v>
      </c>
      <c r="M2017" s="1">
        <v>28</v>
      </c>
      <c r="N2017" s="10">
        <v>3</v>
      </c>
    </row>
    <row r="2018" spans="1:14" x14ac:dyDescent="0.25">
      <c r="A2018" s="7">
        <v>45482</v>
      </c>
      <c r="B2018" s="1" t="s">
        <v>19</v>
      </c>
      <c r="C2018" s="1" t="s">
        <v>8</v>
      </c>
      <c r="D2018" s="1" t="s">
        <v>7</v>
      </c>
      <c r="E2018" s="1" t="s">
        <v>9</v>
      </c>
      <c r="F2018" s="1" t="s">
        <v>76</v>
      </c>
      <c r="G2018" s="8">
        <v>1190562</v>
      </c>
      <c r="H2018" s="8">
        <v>726242.82</v>
      </c>
      <c r="I2018" s="9">
        <v>0.61</v>
      </c>
      <c r="J2018" s="1" t="s">
        <v>126</v>
      </c>
      <c r="K2018" s="1">
        <v>7</v>
      </c>
      <c r="L2018" s="1">
        <v>2024</v>
      </c>
      <c r="M2018" s="1">
        <v>28</v>
      </c>
      <c r="N2018" s="10">
        <v>3</v>
      </c>
    </row>
    <row r="2019" spans="1:14" x14ac:dyDescent="0.25">
      <c r="A2019" s="7">
        <v>45483</v>
      </c>
      <c r="B2019" s="1" t="s">
        <v>37</v>
      </c>
      <c r="C2019" s="1" t="s">
        <v>18</v>
      </c>
      <c r="D2019" s="1" t="s">
        <v>7</v>
      </c>
      <c r="E2019" s="1" t="s">
        <v>87</v>
      </c>
      <c r="F2019" s="1" t="s">
        <v>79</v>
      </c>
      <c r="G2019" s="8">
        <v>133027</v>
      </c>
      <c r="H2019" s="8">
        <v>50550.26</v>
      </c>
      <c r="I2019" s="9">
        <v>0.38</v>
      </c>
      <c r="J2019" s="1" t="s">
        <v>126</v>
      </c>
      <c r="K2019" s="1">
        <v>7</v>
      </c>
      <c r="L2019" s="1">
        <v>2024</v>
      </c>
      <c r="M2019" s="1">
        <v>28</v>
      </c>
      <c r="N2019" s="10">
        <v>3</v>
      </c>
    </row>
    <row r="2020" spans="1:14" x14ac:dyDescent="0.25">
      <c r="A2020" s="7">
        <v>45484</v>
      </c>
      <c r="B2020" s="1" t="s">
        <v>30</v>
      </c>
      <c r="C2020" s="1" t="s">
        <v>14</v>
      </c>
      <c r="D2020" s="1" t="s">
        <v>7</v>
      </c>
      <c r="E2020" s="1" t="s">
        <v>87</v>
      </c>
      <c r="F2020" s="1" t="s">
        <v>77</v>
      </c>
      <c r="G2020" s="8">
        <v>326409</v>
      </c>
      <c r="H2020" s="8">
        <v>159940.41</v>
      </c>
      <c r="I2020" s="9">
        <v>0.49</v>
      </c>
      <c r="J2020" s="1" t="s">
        <v>126</v>
      </c>
      <c r="K2020" s="1">
        <v>7</v>
      </c>
      <c r="L2020" s="1">
        <v>2024</v>
      </c>
      <c r="M2020" s="1">
        <v>28</v>
      </c>
      <c r="N2020" s="10">
        <v>3</v>
      </c>
    </row>
    <row r="2021" spans="1:14" x14ac:dyDescent="0.25">
      <c r="A2021" s="7">
        <v>45485</v>
      </c>
      <c r="B2021" s="1" t="s">
        <v>39</v>
      </c>
      <c r="C2021" s="1" t="s">
        <v>8</v>
      </c>
      <c r="D2021" s="1" t="s">
        <v>7</v>
      </c>
      <c r="E2021" s="1" t="s">
        <v>88</v>
      </c>
      <c r="F2021" s="1" t="s">
        <v>81</v>
      </c>
      <c r="G2021" s="8">
        <v>698184</v>
      </c>
      <c r="H2021" s="8">
        <v>300219.12</v>
      </c>
      <c r="I2021" s="9">
        <v>0.43</v>
      </c>
      <c r="J2021" s="1" t="s">
        <v>126</v>
      </c>
      <c r="K2021" s="1">
        <v>7</v>
      </c>
      <c r="L2021" s="1">
        <v>2024</v>
      </c>
      <c r="M2021" s="1">
        <v>28</v>
      </c>
      <c r="N2021" s="10">
        <v>3</v>
      </c>
    </row>
    <row r="2022" spans="1:14" x14ac:dyDescent="0.25">
      <c r="A2022" s="7">
        <v>45486</v>
      </c>
      <c r="B2022" s="1" t="s">
        <v>59</v>
      </c>
      <c r="C2022" s="1" t="s">
        <v>18</v>
      </c>
      <c r="D2022" s="1" t="s">
        <v>17</v>
      </c>
      <c r="E2022" s="1" t="s">
        <v>9</v>
      </c>
      <c r="F2022" s="1" t="s">
        <v>75</v>
      </c>
      <c r="G2022" s="8">
        <v>246959</v>
      </c>
      <c r="H2022" s="8">
        <v>79026.880000000005</v>
      </c>
      <c r="I2022" s="9">
        <v>0.32</v>
      </c>
      <c r="J2022" s="1" t="s">
        <v>126</v>
      </c>
      <c r="K2022" s="1">
        <v>7</v>
      </c>
      <c r="L2022" s="1">
        <v>2024</v>
      </c>
      <c r="M2022" s="1">
        <v>28</v>
      </c>
      <c r="N2022" s="10">
        <v>3</v>
      </c>
    </row>
    <row r="2023" spans="1:14" x14ac:dyDescent="0.25">
      <c r="A2023" s="7">
        <v>45487</v>
      </c>
      <c r="B2023" s="1" t="s">
        <v>44</v>
      </c>
      <c r="C2023" s="1" t="s">
        <v>8</v>
      </c>
      <c r="D2023" s="1" t="s">
        <v>7</v>
      </c>
      <c r="E2023" s="1" t="s">
        <v>87</v>
      </c>
      <c r="F2023" s="1" t="s">
        <v>78</v>
      </c>
      <c r="G2023" s="8">
        <v>1488400</v>
      </c>
      <c r="H2023" s="8">
        <v>565592</v>
      </c>
      <c r="I2023" s="9">
        <v>0.38</v>
      </c>
      <c r="J2023" s="1" t="s">
        <v>126</v>
      </c>
      <c r="K2023" s="1">
        <v>7</v>
      </c>
      <c r="L2023" s="1">
        <v>2024</v>
      </c>
      <c r="M2023" s="1">
        <v>28</v>
      </c>
      <c r="N2023" s="10">
        <v>3</v>
      </c>
    </row>
    <row r="2024" spans="1:14" x14ac:dyDescent="0.25">
      <c r="A2024" s="7">
        <v>45488</v>
      </c>
      <c r="B2024" s="1" t="s">
        <v>30</v>
      </c>
      <c r="C2024" s="1" t="s">
        <v>14</v>
      </c>
      <c r="D2024" s="1" t="s">
        <v>11</v>
      </c>
      <c r="E2024" s="1" t="s">
        <v>87</v>
      </c>
      <c r="F2024" s="1" t="s">
        <v>77</v>
      </c>
      <c r="G2024" s="8">
        <v>443647</v>
      </c>
      <c r="H2024" s="8">
        <v>88729.400000000009</v>
      </c>
      <c r="I2024" s="9">
        <v>0.2</v>
      </c>
      <c r="J2024" s="1" t="s">
        <v>126</v>
      </c>
      <c r="K2024" s="1">
        <v>7</v>
      </c>
      <c r="L2024" s="1">
        <v>2024</v>
      </c>
      <c r="M2024" s="1">
        <v>29</v>
      </c>
      <c r="N2024" s="10">
        <v>3</v>
      </c>
    </row>
    <row r="2025" spans="1:14" x14ac:dyDescent="0.25">
      <c r="A2025" s="7">
        <v>45489</v>
      </c>
      <c r="B2025" s="1" t="s">
        <v>6</v>
      </c>
      <c r="C2025" s="1" t="s">
        <v>8</v>
      </c>
      <c r="D2025" s="1" t="s">
        <v>17</v>
      </c>
      <c r="E2025" s="1" t="s">
        <v>87</v>
      </c>
      <c r="F2025" s="1" t="s">
        <v>77</v>
      </c>
      <c r="G2025" s="8">
        <v>866261</v>
      </c>
      <c r="H2025" s="8">
        <v>251215.68999999997</v>
      </c>
      <c r="I2025" s="9">
        <v>0.28999999999999998</v>
      </c>
      <c r="J2025" s="1" t="s">
        <v>126</v>
      </c>
      <c r="K2025" s="1">
        <v>7</v>
      </c>
      <c r="L2025" s="1">
        <v>2024</v>
      </c>
      <c r="M2025" s="1">
        <v>29</v>
      </c>
      <c r="N2025" s="10">
        <v>3</v>
      </c>
    </row>
    <row r="2026" spans="1:14" x14ac:dyDescent="0.25">
      <c r="A2026" s="7">
        <v>45490</v>
      </c>
      <c r="B2026" s="1" t="s">
        <v>49</v>
      </c>
      <c r="C2026" s="1" t="s">
        <v>8</v>
      </c>
      <c r="D2026" s="1" t="s">
        <v>7</v>
      </c>
      <c r="E2026" s="1" t="s">
        <v>87</v>
      </c>
      <c r="F2026" s="1" t="s">
        <v>66</v>
      </c>
      <c r="G2026" s="8">
        <v>1349840</v>
      </c>
      <c r="H2026" s="8">
        <v>580431.19999999995</v>
      </c>
      <c r="I2026" s="9">
        <v>0.43</v>
      </c>
      <c r="J2026" s="1" t="s">
        <v>126</v>
      </c>
      <c r="K2026" s="1">
        <v>7</v>
      </c>
      <c r="L2026" s="1">
        <v>2024</v>
      </c>
      <c r="M2026" s="1">
        <v>29</v>
      </c>
      <c r="N2026" s="10">
        <v>3</v>
      </c>
    </row>
    <row r="2027" spans="1:14" x14ac:dyDescent="0.25">
      <c r="A2027" s="7">
        <v>45491</v>
      </c>
      <c r="B2027" s="1" t="s">
        <v>55</v>
      </c>
      <c r="C2027" s="1" t="s">
        <v>14</v>
      </c>
      <c r="D2027" s="1" t="s">
        <v>17</v>
      </c>
      <c r="E2027" s="1" t="s">
        <v>87</v>
      </c>
      <c r="F2027" s="1" t="s">
        <v>69</v>
      </c>
      <c r="G2027" s="8">
        <v>417847</v>
      </c>
      <c r="H2027" s="8">
        <v>142067.98000000001</v>
      </c>
      <c r="I2027" s="9">
        <v>0.34</v>
      </c>
      <c r="J2027" s="1" t="s">
        <v>126</v>
      </c>
      <c r="K2027" s="1">
        <v>7</v>
      </c>
      <c r="L2027" s="1">
        <v>2024</v>
      </c>
      <c r="M2027" s="1">
        <v>29</v>
      </c>
      <c r="N2027" s="10">
        <v>3</v>
      </c>
    </row>
    <row r="2028" spans="1:14" x14ac:dyDescent="0.25">
      <c r="A2028" s="7">
        <v>45492</v>
      </c>
      <c r="B2028" s="1" t="s">
        <v>41</v>
      </c>
      <c r="C2028" s="1" t="s">
        <v>14</v>
      </c>
      <c r="D2028" s="1" t="s">
        <v>17</v>
      </c>
      <c r="E2028" s="1" t="s">
        <v>87</v>
      </c>
      <c r="F2028" s="1" t="s">
        <v>83</v>
      </c>
      <c r="G2028" s="8">
        <v>389843</v>
      </c>
      <c r="H2028" s="8">
        <v>152038.77000000002</v>
      </c>
      <c r="I2028" s="9">
        <v>0.39</v>
      </c>
      <c r="J2028" s="1" t="s">
        <v>126</v>
      </c>
      <c r="K2028" s="1">
        <v>7</v>
      </c>
      <c r="L2028" s="1">
        <v>2024</v>
      </c>
      <c r="M2028" s="1">
        <v>29</v>
      </c>
      <c r="N2028" s="10">
        <v>3</v>
      </c>
    </row>
    <row r="2029" spans="1:14" x14ac:dyDescent="0.25">
      <c r="A2029" s="7">
        <v>45493</v>
      </c>
      <c r="B2029" s="1" t="s">
        <v>6</v>
      </c>
      <c r="C2029" s="1" t="s">
        <v>8</v>
      </c>
      <c r="D2029" s="1" t="s">
        <v>7</v>
      </c>
      <c r="E2029" s="1" t="s">
        <v>87</v>
      </c>
      <c r="F2029" s="1" t="s">
        <v>77</v>
      </c>
      <c r="G2029" s="8">
        <v>640497</v>
      </c>
      <c r="H2029" s="8">
        <v>345868.38</v>
      </c>
      <c r="I2029" s="9">
        <v>0.54</v>
      </c>
      <c r="J2029" s="1" t="s">
        <v>126</v>
      </c>
      <c r="K2029" s="1">
        <v>7</v>
      </c>
      <c r="L2029" s="1">
        <v>2024</v>
      </c>
      <c r="M2029" s="1">
        <v>29</v>
      </c>
      <c r="N2029" s="10">
        <v>3</v>
      </c>
    </row>
    <row r="2030" spans="1:14" x14ac:dyDescent="0.25">
      <c r="A2030" s="7">
        <v>45494</v>
      </c>
      <c r="B2030" s="1" t="s">
        <v>36</v>
      </c>
      <c r="C2030" s="1" t="s">
        <v>14</v>
      </c>
      <c r="D2030" s="1" t="s">
        <v>7</v>
      </c>
      <c r="E2030" s="1" t="s">
        <v>87</v>
      </c>
      <c r="F2030" s="1" t="s">
        <v>78</v>
      </c>
      <c r="G2030" s="8">
        <v>433914</v>
      </c>
      <c r="H2030" s="8">
        <v>282044.10000000003</v>
      </c>
      <c r="I2030" s="9">
        <v>0.65</v>
      </c>
      <c r="J2030" s="1" t="s">
        <v>126</v>
      </c>
      <c r="K2030" s="1">
        <v>7</v>
      </c>
      <c r="L2030" s="1">
        <v>2024</v>
      </c>
      <c r="M2030" s="1">
        <v>29</v>
      </c>
      <c r="N2030" s="10">
        <v>3</v>
      </c>
    </row>
    <row r="2031" spans="1:14" x14ac:dyDescent="0.25">
      <c r="A2031" s="7">
        <v>45495</v>
      </c>
      <c r="B2031" s="1" t="s">
        <v>15</v>
      </c>
      <c r="C2031" s="1" t="s">
        <v>14</v>
      </c>
      <c r="D2031" s="1" t="s">
        <v>7</v>
      </c>
      <c r="E2031" s="1" t="s">
        <v>87</v>
      </c>
      <c r="F2031" s="1" t="s">
        <v>74</v>
      </c>
      <c r="G2031" s="8">
        <v>429780</v>
      </c>
      <c r="H2031" s="8">
        <v>249272.4</v>
      </c>
      <c r="I2031" s="9">
        <v>0.57999999999999996</v>
      </c>
      <c r="J2031" s="1" t="s">
        <v>126</v>
      </c>
      <c r="K2031" s="1">
        <v>7</v>
      </c>
      <c r="L2031" s="1">
        <v>2024</v>
      </c>
      <c r="M2031" s="1">
        <v>30</v>
      </c>
      <c r="N2031" s="10">
        <v>3</v>
      </c>
    </row>
    <row r="2032" spans="1:14" x14ac:dyDescent="0.25">
      <c r="A2032" s="7">
        <v>45496</v>
      </c>
      <c r="B2032" s="1" t="s">
        <v>34</v>
      </c>
      <c r="C2032" s="1" t="s">
        <v>14</v>
      </c>
      <c r="D2032" s="1" t="s">
        <v>7</v>
      </c>
      <c r="E2032" s="1" t="s">
        <v>87</v>
      </c>
      <c r="F2032" s="1" t="s">
        <v>65</v>
      </c>
      <c r="G2032" s="8">
        <v>493975</v>
      </c>
      <c r="H2032" s="8">
        <v>212409.25</v>
      </c>
      <c r="I2032" s="9">
        <v>0.43</v>
      </c>
      <c r="J2032" s="1" t="s">
        <v>126</v>
      </c>
      <c r="K2032" s="1">
        <v>7</v>
      </c>
      <c r="L2032" s="1">
        <v>2024</v>
      </c>
      <c r="M2032" s="1">
        <v>30</v>
      </c>
      <c r="N2032" s="10">
        <v>3</v>
      </c>
    </row>
    <row r="2033" spans="1:14" x14ac:dyDescent="0.25">
      <c r="A2033" s="7">
        <v>45497</v>
      </c>
      <c r="B2033" s="1" t="s">
        <v>53</v>
      </c>
      <c r="C2033" s="1" t="s">
        <v>14</v>
      </c>
      <c r="D2033" s="1" t="s">
        <v>17</v>
      </c>
      <c r="E2033" s="1" t="s">
        <v>87</v>
      </c>
      <c r="F2033" s="1" t="s">
        <v>67</v>
      </c>
      <c r="G2033" s="8">
        <v>390852</v>
      </c>
      <c r="H2033" s="8">
        <v>140706.72</v>
      </c>
      <c r="I2033" s="9">
        <v>0.36</v>
      </c>
      <c r="J2033" s="1" t="s">
        <v>126</v>
      </c>
      <c r="K2033" s="1">
        <v>7</v>
      </c>
      <c r="L2033" s="1">
        <v>2024</v>
      </c>
      <c r="M2033" s="1">
        <v>30</v>
      </c>
      <c r="N2033" s="10">
        <v>3</v>
      </c>
    </row>
    <row r="2034" spans="1:14" x14ac:dyDescent="0.25">
      <c r="A2034" s="7">
        <v>45498</v>
      </c>
      <c r="B2034" s="1" t="s">
        <v>32</v>
      </c>
      <c r="C2034" s="1" t="s">
        <v>8</v>
      </c>
      <c r="D2034" s="1" t="s">
        <v>7</v>
      </c>
      <c r="E2034" s="1" t="s">
        <v>87</v>
      </c>
      <c r="F2034" s="1" t="s">
        <v>71</v>
      </c>
      <c r="G2034" s="8">
        <v>1652888</v>
      </c>
      <c r="H2034" s="8">
        <v>1024790.5599999999</v>
      </c>
      <c r="I2034" s="9">
        <v>0.62</v>
      </c>
      <c r="J2034" s="1" t="s">
        <v>126</v>
      </c>
      <c r="K2034" s="1">
        <v>7</v>
      </c>
      <c r="L2034" s="1">
        <v>2024</v>
      </c>
      <c r="M2034" s="1">
        <v>30</v>
      </c>
      <c r="N2034" s="10">
        <v>3</v>
      </c>
    </row>
    <row r="2035" spans="1:14" x14ac:dyDescent="0.25">
      <c r="A2035" s="7">
        <v>45499</v>
      </c>
      <c r="B2035" s="1" t="s">
        <v>15</v>
      </c>
      <c r="C2035" s="1" t="s">
        <v>14</v>
      </c>
      <c r="D2035" s="1" t="s">
        <v>7</v>
      </c>
      <c r="E2035" s="1" t="s">
        <v>87</v>
      </c>
      <c r="F2035" s="1" t="s">
        <v>74</v>
      </c>
      <c r="G2035" s="8">
        <v>395828</v>
      </c>
      <c r="H2035" s="8">
        <v>249371.64</v>
      </c>
      <c r="I2035" s="9">
        <v>0.63</v>
      </c>
      <c r="J2035" s="1" t="s">
        <v>126</v>
      </c>
      <c r="K2035" s="1">
        <v>7</v>
      </c>
      <c r="L2035" s="1">
        <v>2024</v>
      </c>
      <c r="M2035" s="1">
        <v>30</v>
      </c>
      <c r="N2035" s="10">
        <v>3</v>
      </c>
    </row>
    <row r="2036" spans="1:14" x14ac:dyDescent="0.25">
      <c r="A2036" s="7">
        <v>45500</v>
      </c>
      <c r="B2036" s="1" t="s">
        <v>56</v>
      </c>
      <c r="C2036" s="1" t="s">
        <v>18</v>
      </c>
      <c r="D2036" s="1" t="s">
        <v>7</v>
      </c>
      <c r="E2036" s="1" t="s">
        <v>88</v>
      </c>
      <c r="F2036" s="1" t="s">
        <v>70</v>
      </c>
      <c r="G2036" s="8">
        <v>222691</v>
      </c>
      <c r="H2036" s="8">
        <v>140295.32999999999</v>
      </c>
      <c r="I2036" s="9">
        <v>0.63</v>
      </c>
      <c r="J2036" s="1" t="s">
        <v>126</v>
      </c>
      <c r="K2036" s="1">
        <v>7</v>
      </c>
      <c r="L2036" s="1">
        <v>2024</v>
      </c>
      <c r="M2036" s="1">
        <v>30</v>
      </c>
      <c r="N2036" s="10">
        <v>3</v>
      </c>
    </row>
    <row r="2037" spans="1:14" x14ac:dyDescent="0.25">
      <c r="A2037" s="7">
        <v>45501</v>
      </c>
      <c r="B2037" s="1" t="s">
        <v>30</v>
      </c>
      <c r="C2037" s="1" t="s">
        <v>14</v>
      </c>
      <c r="D2037" s="1" t="s">
        <v>7</v>
      </c>
      <c r="E2037" s="1" t="s">
        <v>87</v>
      </c>
      <c r="F2037" s="1" t="s">
        <v>77</v>
      </c>
      <c r="G2037" s="8">
        <v>405673</v>
      </c>
      <c r="H2037" s="8">
        <v>154155.74</v>
      </c>
      <c r="I2037" s="9">
        <v>0.38</v>
      </c>
      <c r="J2037" s="1" t="s">
        <v>126</v>
      </c>
      <c r="K2037" s="1">
        <v>7</v>
      </c>
      <c r="L2037" s="1">
        <v>2024</v>
      </c>
      <c r="M2037" s="1">
        <v>30</v>
      </c>
      <c r="N2037" s="10">
        <v>3</v>
      </c>
    </row>
    <row r="2038" spans="1:14" x14ac:dyDescent="0.25">
      <c r="A2038" s="7">
        <v>45502</v>
      </c>
      <c r="B2038" s="1" t="s">
        <v>23</v>
      </c>
      <c r="C2038" s="1" t="s">
        <v>8</v>
      </c>
      <c r="D2038" s="1" t="s">
        <v>7</v>
      </c>
      <c r="E2038" s="1" t="s">
        <v>87</v>
      </c>
      <c r="F2038" s="1" t="s">
        <v>75</v>
      </c>
      <c r="G2038" s="8">
        <v>1148418</v>
      </c>
      <c r="H2038" s="8">
        <v>562724.81999999995</v>
      </c>
      <c r="I2038" s="9">
        <v>0.49</v>
      </c>
      <c r="J2038" s="1" t="s">
        <v>126</v>
      </c>
      <c r="K2038" s="1">
        <v>7</v>
      </c>
      <c r="L2038" s="1">
        <v>2024</v>
      </c>
      <c r="M2038" s="1">
        <v>31</v>
      </c>
      <c r="N2038" s="10">
        <v>3</v>
      </c>
    </row>
    <row r="2039" spans="1:14" x14ac:dyDescent="0.25">
      <c r="A2039" s="7">
        <v>45503</v>
      </c>
      <c r="B2039" s="1" t="s">
        <v>33</v>
      </c>
      <c r="C2039" s="1" t="s">
        <v>8</v>
      </c>
      <c r="D2039" s="1" t="s">
        <v>7</v>
      </c>
      <c r="E2039" s="1" t="s">
        <v>88</v>
      </c>
      <c r="F2039" s="1" t="s">
        <v>80</v>
      </c>
      <c r="G2039" s="8">
        <v>1530824</v>
      </c>
      <c r="H2039" s="8">
        <v>903186.15999999992</v>
      </c>
      <c r="I2039" s="9">
        <v>0.59</v>
      </c>
      <c r="J2039" s="1" t="s">
        <v>126</v>
      </c>
      <c r="K2039" s="1">
        <v>7</v>
      </c>
      <c r="L2039" s="1">
        <v>2024</v>
      </c>
      <c r="M2039" s="1">
        <v>31</v>
      </c>
      <c r="N2039" s="10">
        <v>3</v>
      </c>
    </row>
    <row r="2040" spans="1:14" x14ac:dyDescent="0.25">
      <c r="A2040" s="7">
        <v>45504</v>
      </c>
      <c r="B2040" s="1" t="s">
        <v>53</v>
      </c>
      <c r="C2040" s="1" t="s">
        <v>14</v>
      </c>
      <c r="D2040" s="1" t="s">
        <v>7</v>
      </c>
      <c r="E2040" s="1" t="s">
        <v>9</v>
      </c>
      <c r="F2040" s="1" t="s">
        <v>67</v>
      </c>
      <c r="G2040" s="8">
        <v>385125</v>
      </c>
      <c r="H2040" s="8">
        <v>173306.25</v>
      </c>
      <c r="I2040" s="9">
        <v>0.45</v>
      </c>
      <c r="J2040" s="1" t="s">
        <v>126</v>
      </c>
      <c r="K2040" s="1">
        <v>7</v>
      </c>
      <c r="L2040" s="1">
        <v>2024</v>
      </c>
      <c r="M2040" s="1">
        <v>31</v>
      </c>
      <c r="N2040" s="10">
        <v>3</v>
      </c>
    </row>
    <row r="2041" spans="1:14" x14ac:dyDescent="0.25">
      <c r="A2041" s="7">
        <v>45505</v>
      </c>
      <c r="B2041" s="1" t="s">
        <v>12</v>
      </c>
      <c r="C2041" s="1" t="s">
        <v>8</v>
      </c>
      <c r="D2041" s="1" t="s">
        <v>7</v>
      </c>
      <c r="E2041" s="1" t="s">
        <v>87</v>
      </c>
      <c r="F2041" s="1" t="s">
        <v>77</v>
      </c>
      <c r="G2041" s="8">
        <v>1034722</v>
      </c>
      <c r="H2041" s="8">
        <v>413888.80000000005</v>
      </c>
      <c r="I2041" s="9">
        <v>0.4</v>
      </c>
      <c r="J2041" s="1" t="s">
        <v>127</v>
      </c>
      <c r="K2041" s="1">
        <v>8</v>
      </c>
      <c r="L2041" s="1">
        <v>2024</v>
      </c>
      <c r="M2041" s="1">
        <v>31</v>
      </c>
      <c r="N2041" s="10">
        <v>3</v>
      </c>
    </row>
    <row r="2042" spans="1:14" x14ac:dyDescent="0.25">
      <c r="A2042" s="7">
        <v>45506</v>
      </c>
      <c r="B2042" s="1" t="s">
        <v>42</v>
      </c>
      <c r="C2042" s="1" t="s">
        <v>8</v>
      </c>
      <c r="D2042" s="1" t="s">
        <v>17</v>
      </c>
      <c r="E2042" s="1" t="s">
        <v>87</v>
      </c>
      <c r="F2042" s="1" t="s">
        <v>84</v>
      </c>
      <c r="G2042" s="8">
        <v>1526405</v>
      </c>
      <c r="H2042" s="8">
        <v>488449.60000000003</v>
      </c>
      <c r="I2042" s="9">
        <v>0.32</v>
      </c>
      <c r="J2042" s="1" t="s">
        <v>127</v>
      </c>
      <c r="K2042" s="1">
        <v>8</v>
      </c>
      <c r="L2042" s="1">
        <v>2024</v>
      </c>
      <c r="M2042" s="1">
        <v>31</v>
      </c>
      <c r="N2042" s="10">
        <v>3</v>
      </c>
    </row>
    <row r="2043" spans="1:14" x14ac:dyDescent="0.25">
      <c r="A2043" s="7">
        <v>45507</v>
      </c>
      <c r="B2043" s="1" t="s">
        <v>27</v>
      </c>
      <c r="C2043" s="1" t="s">
        <v>8</v>
      </c>
      <c r="D2043" s="1" t="s">
        <v>17</v>
      </c>
      <c r="E2043" s="1" t="s">
        <v>87</v>
      </c>
      <c r="F2043" s="1" t="s">
        <v>76</v>
      </c>
      <c r="G2043" s="8">
        <v>1015148</v>
      </c>
      <c r="H2043" s="8">
        <v>406059.2</v>
      </c>
      <c r="I2043" s="9">
        <v>0.4</v>
      </c>
      <c r="J2043" s="1" t="s">
        <v>127</v>
      </c>
      <c r="K2043" s="1">
        <v>8</v>
      </c>
      <c r="L2043" s="1">
        <v>2024</v>
      </c>
      <c r="M2043" s="1">
        <v>31</v>
      </c>
      <c r="N2043" s="10">
        <v>3</v>
      </c>
    </row>
    <row r="2044" spans="1:14" x14ac:dyDescent="0.25">
      <c r="A2044" s="7">
        <v>45508</v>
      </c>
      <c r="B2044" s="1" t="s">
        <v>43</v>
      </c>
      <c r="C2044" s="1" t="s">
        <v>8</v>
      </c>
      <c r="D2044" s="1" t="s">
        <v>7</v>
      </c>
      <c r="E2044" s="1" t="s">
        <v>87</v>
      </c>
      <c r="F2044" s="1" t="s">
        <v>79</v>
      </c>
      <c r="G2044" s="8">
        <v>1026642</v>
      </c>
      <c r="H2044" s="8">
        <v>451722.48</v>
      </c>
      <c r="I2044" s="9">
        <v>0.44</v>
      </c>
      <c r="J2044" s="1" t="s">
        <v>127</v>
      </c>
      <c r="K2044" s="1">
        <v>8</v>
      </c>
      <c r="L2044" s="1">
        <v>2024</v>
      </c>
      <c r="M2044" s="1">
        <v>31</v>
      </c>
      <c r="N2044" s="10">
        <v>3</v>
      </c>
    </row>
    <row r="2045" spans="1:14" x14ac:dyDescent="0.25">
      <c r="A2045" s="7">
        <v>45509</v>
      </c>
      <c r="B2045" s="1" t="s">
        <v>30</v>
      </c>
      <c r="C2045" s="1" t="s">
        <v>14</v>
      </c>
      <c r="D2045" s="1" t="s">
        <v>7</v>
      </c>
      <c r="E2045" s="1" t="s">
        <v>87</v>
      </c>
      <c r="F2045" s="1" t="s">
        <v>77</v>
      </c>
      <c r="G2045" s="8">
        <v>496127</v>
      </c>
      <c r="H2045" s="8">
        <v>282792.38999999996</v>
      </c>
      <c r="I2045" s="9">
        <v>0.56999999999999995</v>
      </c>
      <c r="J2045" s="1" t="s">
        <v>127</v>
      </c>
      <c r="K2045" s="1">
        <v>8</v>
      </c>
      <c r="L2045" s="1">
        <v>2024</v>
      </c>
      <c r="M2045" s="1">
        <v>32</v>
      </c>
      <c r="N2045" s="10">
        <v>3</v>
      </c>
    </row>
    <row r="2046" spans="1:14" x14ac:dyDescent="0.25">
      <c r="A2046" s="7">
        <v>45510</v>
      </c>
      <c r="B2046" s="1" t="s">
        <v>27</v>
      </c>
      <c r="C2046" s="1" t="s">
        <v>8</v>
      </c>
      <c r="D2046" s="1" t="s">
        <v>17</v>
      </c>
      <c r="E2046" s="1" t="s">
        <v>87</v>
      </c>
      <c r="F2046" s="1" t="s">
        <v>76</v>
      </c>
      <c r="G2046" s="8">
        <v>779587</v>
      </c>
      <c r="H2046" s="8">
        <v>280651.32</v>
      </c>
      <c r="I2046" s="9">
        <v>0.36</v>
      </c>
      <c r="J2046" s="1" t="s">
        <v>127</v>
      </c>
      <c r="K2046" s="1">
        <v>8</v>
      </c>
      <c r="L2046" s="1">
        <v>2024</v>
      </c>
      <c r="M2046" s="1">
        <v>32</v>
      </c>
      <c r="N2046" s="10">
        <v>3</v>
      </c>
    </row>
    <row r="2047" spans="1:14" x14ac:dyDescent="0.25">
      <c r="A2047" s="7">
        <v>45511</v>
      </c>
      <c r="B2047" s="1" t="s">
        <v>62</v>
      </c>
      <c r="C2047" s="1" t="s">
        <v>8</v>
      </c>
      <c r="D2047" s="1" t="s">
        <v>7</v>
      </c>
      <c r="E2047" s="1" t="s">
        <v>87</v>
      </c>
      <c r="F2047" s="1" t="s">
        <v>78</v>
      </c>
      <c r="G2047" s="8">
        <v>1072463</v>
      </c>
      <c r="H2047" s="8">
        <v>439709.82999999996</v>
      </c>
      <c r="I2047" s="9">
        <v>0.41</v>
      </c>
      <c r="J2047" s="1" t="s">
        <v>127</v>
      </c>
      <c r="K2047" s="1">
        <v>8</v>
      </c>
      <c r="L2047" s="1">
        <v>2024</v>
      </c>
      <c r="M2047" s="1">
        <v>32</v>
      </c>
      <c r="N2047" s="10">
        <v>3</v>
      </c>
    </row>
    <row r="2048" spans="1:14" x14ac:dyDescent="0.25">
      <c r="A2048" s="7">
        <v>45512</v>
      </c>
      <c r="B2048" s="1" t="s">
        <v>58</v>
      </c>
      <c r="C2048" s="1" t="s">
        <v>8</v>
      </c>
      <c r="D2048" s="1" t="s">
        <v>17</v>
      </c>
      <c r="E2048" s="1" t="s">
        <v>87</v>
      </c>
      <c r="F2048" s="1" t="s">
        <v>74</v>
      </c>
      <c r="G2048" s="8">
        <v>1796103</v>
      </c>
      <c r="H2048" s="8">
        <v>431064.72</v>
      </c>
      <c r="I2048" s="9">
        <v>0.24</v>
      </c>
      <c r="J2048" s="1" t="s">
        <v>127</v>
      </c>
      <c r="K2048" s="1">
        <v>8</v>
      </c>
      <c r="L2048" s="1">
        <v>2024</v>
      </c>
      <c r="M2048" s="1">
        <v>32</v>
      </c>
      <c r="N2048" s="10">
        <v>3</v>
      </c>
    </row>
    <row r="2049" spans="1:14" x14ac:dyDescent="0.25">
      <c r="A2049" s="7">
        <v>45513</v>
      </c>
      <c r="B2049" s="1" t="s">
        <v>57</v>
      </c>
      <c r="C2049" s="1" t="s">
        <v>18</v>
      </c>
      <c r="D2049" s="1" t="s">
        <v>11</v>
      </c>
      <c r="E2049" s="1" t="s">
        <v>87</v>
      </c>
      <c r="F2049" s="1" t="s">
        <v>67</v>
      </c>
      <c r="G2049" s="8">
        <v>240435</v>
      </c>
      <c r="H2049" s="8">
        <v>81747.900000000009</v>
      </c>
      <c r="I2049" s="9">
        <v>0.34</v>
      </c>
      <c r="J2049" s="1" t="s">
        <v>127</v>
      </c>
      <c r="K2049" s="1">
        <v>8</v>
      </c>
      <c r="L2049" s="1">
        <v>2024</v>
      </c>
      <c r="M2049" s="1">
        <v>32</v>
      </c>
      <c r="N2049" s="10">
        <v>3</v>
      </c>
    </row>
    <row r="2050" spans="1:14" x14ac:dyDescent="0.25">
      <c r="A2050" s="7">
        <v>45514</v>
      </c>
      <c r="B2050" s="1" t="s">
        <v>21</v>
      </c>
      <c r="C2050" s="1" t="s">
        <v>14</v>
      </c>
      <c r="D2050" s="1" t="s">
        <v>17</v>
      </c>
      <c r="E2050" s="1" t="s">
        <v>9</v>
      </c>
      <c r="F2050" s="1" t="s">
        <v>73</v>
      </c>
      <c r="G2050" s="8">
        <v>475295</v>
      </c>
      <c r="H2050" s="8">
        <v>156847.35</v>
      </c>
      <c r="I2050" s="9">
        <v>0.33</v>
      </c>
      <c r="J2050" s="1" t="s">
        <v>127</v>
      </c>
      <c r="K2050" s="1">
        <v>8</v>
      </c>
      <c r="L2050" s="1">
        <v>2024</v>
      </c>
      <c r="M2050" s="1">
        <v>32</v>
      </c>
      <c r="N2050" s="10">
        <v>3</v>
      </c>
    </row>
    <row r="2051" spans="1:14" x14ac:dyDescent="0.25">
      <c r="A2051" s="7">
        <v>45515</v>
      </c>
      <c r="B2051" s="1" t="s">
        <v>26</v>
      </c>
      <c r="C2051" s="1" t="s">
        <v>8</v>
      </c>
      <c r="D2051" s="1" t="s">
        <v>7</v>
      </c>
      <c r="E2051" s="1" t="s">
        <v>87</v>
      </c>
      <c r="F2051" s="1" t="s">
        <v>75</v>
      </c>
      <c r="G2051" s="8">
        <v>956880</v>
      </c>
      <c r="H2051" s="8">
        <v>449733.6</v>
      </c>
      <c r="I2051" s="9">
        <v>0.47</v>
      </c>
      <c r="J2051" s="1" t="s">
        <v>127</v>
      </c>
      <c r="K2051" s="1">
        <v>8</v>
      </c>
      <c r="L2051" s="1">
        <v>2024</v>
      </c>
      <c r="M2051" s="1">
        <v>32</v>
      </c>
      <c r="N2051" s="10">
        <v>3</v>
      </c>
    </row>
    <row r="2052" spans="1:14" x14ac:dyDescent="0.25">
      <c r="A2052" s="7">
        <v>45516</v>
      </c>
      <c r="B2052" s="1" t="s">
        <v>52</v>
      </c>
      <c r="C2052" s="1" t="s">
        <v>8</v>
      </c>
      <c r="D2052" s="1" t="s">
        <v>7</v>
      </c>
      <c r="E2052" s="1" t="s">
        <v>87</v>
      </c>
      <c r="F2052" s="1" t="s">
        <v>66</v>
      </c>
      <c r="G2052" s="8">
        <v>1650385</v>
      </c>
      <c r="H2052" s="8">
        <v>1023238.7</v>
      </c>
      <c r="I2052" s="9">
        <v>0.62</v>
      </c>
      <c r="J2052" s="1" t="s">
        <v>127</v>
      </c>
      <c r="K2052" s="1">
        <v>8</v>
      </c>
      <c r="L2052" s="1">
        <v>2024</v>
      </c>
      <c r="M2052" s="1">
        <v>33</v>
      </c>
      <c r="N2052" s="10">
        <v>3</v>
      </c>
    </row>
    <row r="2053" spans="1:14" x14ac:dyDescent="0.25">
      <c r="A2053" s="7">
        <v>45517</v>
      </c>
      <c r="B2053" s="1" t="s">
        <v>30</v>
      </c>
      <c r="C2053" s="1" t="s">
        <v>14</v>
      </c>
      <c r="D2053" s="1" t="s">
        <v>7</v>
      </c>
      <c r="E2053" s="1" t="s">
        <v>87</v>
      </c>
      <c r="F2053" s="1" t="s">
        <v>77</v>
      </c>
      <c r="G2053" s="8">
        <v>422668</v>
      </c>
      <c r="H2053" s="8">
        <v>177520.56</v>
      </c>
      <c r="I2053" s="9">
        <v>0.42</v>
      </c>
      <c r="J2053" s="1" t="s">
        <v>127</v>
      </c>
      <c r="K2053" s="1">
        <v>8</v>
      </c>
      <c r="L2053" s="1">
        <v>2024</v>
      </c>
      <c r="M2053" s="1">
        <v>33</v>
      </c>
      <c r="N2053" s="10">
        <v>3</v>
      </c>
    </row>
    <row r="2054" spans="1:14" x14ac:dyDescent="0.25">
      <c r="A2054" s="7">
        <v>45518</v>
      </c>
      <c r="B2054" s="1" t="s">
        <v>12</v>
      </c>
      <c r="C2054" s="1" t="s">
        <v>8</v>
      </c>
      <c r="D2054" s="1" t="s">
        <v>7</v>
      </c>
      <c r="E2054" s="1" t="s">
        <v>87</v>
      </c>
      <c r="F2054" s="1" t="s">
        <v>77</v>
      </c>
      <c r="G2054" s="8">
        <v>1521666</v>
      </c>
      <c r="H2054" s="8">
        <v>730399.67999999993</v>
      </c>
      <c r="I2054" s="9">
        <v>0.48</v>
      </c>
      <c r="J2054" s="1" t="s">
        <v>127</v>
      </c>
      <c r="K2054" s="1">
        <v>8</v>
      </c>
      <c r="L2054" s="1">
        <v>2024</v>
      </c>
      <c r="M2054" s="1">
        <v>33</v>
      </c>
      <c r="N2054" s="10">
        <v>3</v>
      </c>
    </row>
    <row r="2055" spans="1:14" x14ac:dyDescent="0.25">
      <c r="A2055" s="7">
        <v>45519</v>
      </c>
      <c r="B2055" s="1" t="s">
        <v>45</v>
      </c>
      <c r="C2055" s="1" t="s">
        <v>18</v>
      </c>
      <c r="D2055" s="1" t="s">
        <v>7</v>
      </c>
      <c r="E2055" s="1" t="s">
        <v>87</v>
      </c>
      <c r="F2055" s="1" t="s">
        <v>79</v>
      </c>
      <c r="G2055" s="8">
        <v>78754</v>
      </c>
      <c r="H2055" s="8">
        <v>34651.760000000002</v>
      </c>
      <c r="I2055" s="9">
        <v>0.44</v>
      </c>
      <c r="J2055" s="1" t="s">
        <v>127</v>
      </c>
      <c r="K2055" s="1">
        <v>8</v>
      </c>
      <c r="L2055" s="1">
        <v>2024</v>
      </c>
      <c r="M2055" s="1">
        <v>33</v>
      </c>
      <c r="N2055" s="10">
        <v>3</v>
      </c>
    </row>
    <row r="2056" spans="1:14" x14ac:dyDescent="0.25">
      <c r="A2056" s="7">
        <v>45520</v>
      </c>
      <c r="B2056" s="1" t="s">
        <v>20</v>
      </c>
      <c r="C2056" s="1" t="s">
        <v>8</v>
      </c>
      <c r="D2056" s="1" t="s">
        <v>7</v>
      </c>
      <c r="E2056" s="1" t="s">
        <v>87</v>
      </c>
      <c r="F2056" s="1" t="s">
        <v>72</v>
      </c>
      <c r="G2056" s="8">
        <v>1143182</v>
      </c>
      <c r="H2056" s="8">
        <v>720204.66</v>
      </c>
      <c r="I2056" s="9">
        <v>0.63</v>
      </c>
      <c r="J2056" s="1" t="s">
        <v>127</v>
      </c>
      <c r="K2056" s="1">
        <v>8</v>
      </c>
      <c r="L2056" s="1">
        <v>2024</v>
      </c>
      <c r="M2056" s="1">
        <v>33</v>
      </c>
      <c r="N2056" s="10">
        <v>3</v>
      </c>
    </row>
    <row r="2057" spans="1:14" x14ac:dyDescent="0.25">
      <c r="A2057" s="7">
        <v>45521</v>
      </c>
      <c r="B2057" s="1" t="s">
        <v>42</v>
      </c>
      <c r="C2057" s="1" t="s">
        <v>8</v>
      </c>
      <c r="D2057" s="1" t="s">
        <v>7</v>
      </c>
      <c r="E2057" s="1" t="s">
        <v>9</v>
      </c>
      <c r="F2057" s="1" t="s">
        <v>84</v>
      </c>
      <c r="G2057" s="8">
        <v>1682249</v>
      </c>
      <c r="H2057" s="8">
        <v>807479.52</v>
      </c>
      <c r="I2057" s="9">
        <v>0.48</v>
      </c>
      <c r="J2057" s="1" t="s">
        <v>127</v>
      </c>
      <c r="K2057" s="1">
        <v>8</v>
      </c>
      <c r="L2057" s="1">
        <v>2024</v>
      </c>
      <c r="M2057" s="1">
        <v>33</v>
      </c>
      <c r="N2057" s="10">
        <v>3</v>
      </c>
    </row>
    <row r="2058" spans="1:14" x14ac:dyDescent="0.25">
      <c r="A2058" s="7">
        <v>45522</v>
      </c>
      <c r="B2058" s="1" t="s">
        <v>16</v>
      </c>
      <c r="C2058" s="1" t="s">
        <v>18</v>
      </c>
      <c r="D2058" s="1" t="s">
        <v>7</v>
      </c>
      <c r="E2058" s="1" t="s">
        <v>87</v>
      </c>
      <c r="F2058" s="1" t="s">
        <v>75</v>
      </c>
      <c r="G2058" s="8">
        <v>249440</v>
      </c>
      <c r="H2058" s="8">
        <v>97281.600000000006</v>
      </c>
      <c r="I2058" s="9">
        <v>0.39</v>
      </c>
      <c r="J2058" s="1" t="s">
        <v>127</v>
      </c>
      <c r="K2058" s="1">
        <v>8</v>
      </c>
      <c r="L2058" s="1">
        <v>2024</v>
      </c>
      <c r="M2058" s="1">
        <v>33</v>
      </c>
      <c r="N2058" s="10">
        <v>3</v>
      </c>
    </row>
    <row r="2059" spans="1:14" x14ac:dyDescent="0.25">
      <c r="A2059" s="7">
        <v>45523</v>
      </c>
      <c r="B2059" s="1" t="s">
        <v>21</v>
      </c>
      <c r="C2059" s="1" t="s">
        <v>14</v>
      </c>
      <c r="D2059" s="1" t="s">
        <v>17</v>
      </c>
      <c r="E2059" s="1" t="s">
        <v>87</v>
      </c>
      <c r="F2059" s="1" t="s">
        <v>73</v>
      </c>
      <c r="G2059" s="8">
        <v>304728</v>
      </c>
      <c r="H2059" s="8">
        <v>118843.92</v>
      </c>
      <c r="I2059" s="9">
        <v>0.39</v>
      </c>
      <c r="J2059" s="1" t="s">
        <v>127</v>
      </c>
      <c r="K2059" s="1">
        <v>8</v>
      </c>
      <c r="L2059" s="1">
        <v>2024</v>
      </c>
      <c r="M2059" s="1">
        <v>34</v>
      </c>
      <c r="N2059" s="10">
        <v>3</v>
      </c>
    </row>
    <row r="2060" spans="1:14" x14ac:dyDescent="0.25">
      <c r="A2060" s="7">
        <v>45524</v>
      </c>
      <c r="B2060" s="1" t="s">
        <v>6</v>
      </c>
      <c r="C2060" s="1" t="s">
        <v>8</v>
      </c>
      <c r="D2060" s="1" t="s">
        <v>7</v>
      </c>
      <c r="E2060" s="1" t="s">
        <v>88</v>
      </c>
      <c r="F2060" s="1" t="s">
        <v>77</v>
      </c>
      <c r="G2060" s="8">
        <v>811493</v>
      </c>
      <c r="H2060" s="8">
        <v>438206.22000000003</v>
      </c>
      <c r="I2060" s="9">
        <v>0.54</v>
      </c>
      <c r="J2060" s="1" t="s">
        <v>127</v>
      </c>
      <c r="K2060" s="1">
        <v>8</v>
      </c>
      <c r="L2060" s="1">
        <v>2024</v>
      </c>
      <c r="M2060" s="1">
        <v>34</v>
      </c>
      <c r="N2060" s="10">
        <v>3</v>
      </c>
    </row>
    <row r="2061" spans="1:14" x14ac:dyDescent="0.25">
      <c r="A2061" s="7">
        <v>45525</v>
      </c>
      <c r="B2061" s="1" t="s">
        <v>60</v>
      </c>
      <c r="C2061" s="1" t="s">
        <v>14</v>
      </c>
      <c r="D2061" s="1" t="s">
        <v>7</v>
      </c>
      <c r="E2061" s="1" t="s">
        <v>87</v>
      </c>
      <c r="F2061" s="1" t="s">
        <v>76</v>
      </c>
      <c r="G2061" s="8">
        <v>275325</v>
      </c>
      <c r="H2061" s="8">
        <v>140415.75</v>
      </c>
      <c r="I2061" s="9">
        <v>0.51</v>
      </c>
      <c r="J2061" s="1" t="s">
        <v>127</v>
      </c>
      <c r="K2061" s="1">
        <v>8</v>
      </c>
      <c r="L2061" s="1">
        <v>2024</v>
      </c>
      <c r="M2061" s="1">
        <v>34</v>
      </c>
      <c r="N2061" s="10">
        <v>3</v>
      </c>
    </row>
    <row r="2062" spans="1:14" x14ac:dyDescent="0.25">
      <c r="A2062" s="7">
        <v>45526</v>
      </c>
      <c r="B2062" s="1" t="s">
        <v>30</v>
      </c>
      <c r="C2062" s="1" t="s">
        <v>14</v>
      </c>
      <c r="D2062" s="1" t="s">
        <v>7</v>
      </c>
      <c r="E2062" s="1" t="s">
        <v>9</v>
      </c>
      <c r="F2062" s="1" t="s">
        <v>77</v>
      </c>
      <c r="G2062" s="8">
        <v>393541</v>
      </c>
      <c r="H2062" s="8">
        <v>192835.09</v>
      </c>
      <c r="I2062" s="9">
        <v>0.49</v>
      </c>
      <c r="J2062" s="1" t="s">
        <v>127</v>
      </c>
      <c r="K2062" s="1">
        <v>8</v>
      </c>
      <c r="L2062" s="1">
        <v>2024</v>
      </c>
      <c r="M2062" s="1">
        <v>34</v>
      </c>
      <c r="N2062" s="10">
        <v>3</v>
      </c>
    </row>
    <row r="2063" spans="1:14" x14ac:dyDescent="0.25">
      <c r="A2063" s="7">
        <v>45527</v>
      </c>
      <c r="B2063" s="1" t="s">
        <v>35</v>
      </c>
      <c r="C2063" s="1" t="s">
        <v>14</v>
      </c>
      <c r="D2063" s="1" t="s">
        <v>17</v>
      </c>
      <c r="E2063" s="1" t="s">
        <v>87</v>
      </c>
      <c r="F2063" s="1" t="s">
        <v>71</v>
      </c>
      <c r="G2063" s="8">
        <v>497060</v>
      </c>
      <c r="H2063" s="8">
        <v>173971</v>
      </c>
      <c r="I2063" s="9">
        <v>0.35</v>
      </c>
      <c r="J2063" s="1" t="s">
        <v>127</v>
      </c>
      <c r="K2063" s="1">
        <v>8</v>
      </c>
      <c r="L2063" s="1">
        <v>2024</v>
      </c>
      <c r="M2063" s="1">
        <v>34</v>
      </c>
      <c r="N2063" s="10">
        <v>3</v>
      </c>
    </row>
    <row r="2064" spans="1:14" x14ac:dyDescent="0.25">
      <c r="A2064" s="7">
        <v>45528</v>
      </c>
      <c r="B2064" s="1" t="s">
        <v>48</v>
      </c>
      <c r="C2064" s="1" t="s">
        <v>8</v>
      </c>
      <c r="D2064" s="1" t="s">
        <v>17</v>
      </c>
      <c r="E2064" s="1" t="s">
        <v>87</v>
      </c>
      <c r="F2064" s="1" t="s">
        <v>65</v>
      </c>
      <c r="G2064" s="8">
        <v>1393559</v>
      </c>
      <c r="H2064" s="8">
        <v>501681.24</v>
      </c>
      <c r="I2064" s="9">
        <v>0.36</v>
      </c>
      <c r="J2064" s="1" t="s">
        <v>127</v>
      </c>
      <c r="K2064" s="1">
        <v>8</v>
      </c>
      <c r="L2064" s="1">
        <v>2024</v>
      </c>
      <c r="M2064" s="1">
        <v>34</v>
      </c>
      <c r="N2064" s="10">
        <v>3</v>
      </c>
    </row>
    <row r="2065" spans="1:14" x14ac:dyDescent="0.25">
      <c r="A2065" s="7">
        <v>45529</v>
      </c>
      <c r="B2065" s="1" t="s">
        <v>53</v>
      </c>
      <c r="C2065" s="1" t="s">
        <v>14</v>
      </c>
      <c r="D2065" s="1" t="s">
        <v>7</v>
      </c>
      <c r="E2065" s="1" t="s">
        <v>9</v>
      </c>
      <c r="F2065" s="1" t="s">
        <v>67</v>
      </c>
      <c r="G2065" s="8">
        <v>430860</v>
      </c>
      <c r="H2065" s="8">
        <v>163726.79999999999</v>
      </c>
      <c r="I2065" s="9">
        <v>0.38</v>
      </c>
      <c r="J2065" s="1" t="s">
        <v>127</v>
      </c>
      <c r="K2065" s="1">
        <v>8</v>
      </c>
      <c r="L2065" s="1">
        <v>2024</v>
      </c>
      <c r="M2065" s="1">
        <v>34</v>
      </c>
      <c r="N2065" s="10">
        <v>3</v>
      </c>
    </row>
    <row r="2066" spans="1:14" x14ac:dyDescent="0.25">
      <c r="A2066" s="7">
        <v>45530</v>
      </c>
      <c r="B2066" s="1" t="s">
        <v>42</v>
      </c>
      <c r="C2066" s="1" t="s">
        <v>8</v>
      </c>
      <c r="D2066" s="1" t="s">
        <v>17</v>
      </c>
      <c r="E2066" s="1" t="s">
        <v>9</v>
      </c>
      <c r="F2066" s="1" t="s">
        <v>84</v>
      </c>
      <c r="G2066" s="8">
        <v>772448</v>
      </c>
      <c r="H2066" s="8">
        <v>301254.72000000003</v>
      </c>
      <c r="I2066" s="9">
        <v>0.39</v>
      </c>
      <c r="J2066" s="1" t="s">
        <v>127</v>
      </c>
      <c r="K2066" s="1">
        <v>8</v>
      </c>
      <c r="L2066" s="1">
        <v>2024</v>
      </c>
      <c r="M2066" s="1">
        <v>35</v>
      </c>
      <c r="N2066" s="10">
        <v>3</v>
      </c>
    </row>
    <row r="2067" spans="1:14" x14ac:dyDescent="0.25">
      <c r="A2067" s="7">
        <v>45531</v>
      </c>
      <c r="B2067" s="1" t="s">
        <v>27</v>
      </c>
      <c r="C2067" s="1" t="s">
        <v>8</v>
      </c>
      <c r="D2067" s="1" t="s">
        <v>17</v>
      </c>
      <c r="E2067" s="1" t="s">
        <v>9</v>
      </c>
      <c r="F2067" s="1" t="s">
        <v>76</v>
      </c>
      <c r="G2067" s="8">
        <v>513233</v>
      </c>
      <c r="H2067" s="8">
        <v>179631.55</v>
      </c>
      <c r="I2067" s="9">
        <v>0.35</v>
      </c>
      <c r="J2067" s="1" t="s">
        <v>127</v>
      </c>
      <c r="K2067" s="1">
        <v>8</v>
      </c>
      <c r="L2067" s="1">
        <v>2024</v>
      </c>
      <c r="M2067" s="1">
        <v>35</v>
      </c>
      <c r="N2067" s="10">
        <v>3</v>
      </c>
    </row>
    <row r="2068" spans="1:14" x14ac:dyDescent="0.25">
      <c r="A2068" s="7">
        <v>45532</v>
      </c>
      <c r="B2068" s="1" t="s">
        <v>55</v>
      </c>
      <c r="C2068" s="1" t="s">
        <v>14</v>
      </c>
      <c r="D2068" s="1" t="s">
        <v>7</v>
      </c>
      <c r="E2068" s="1" t="s">
        <v>87</v>
      </c>
      <c r="F2068" s="1" t="s">
        <v>69</v>
      </c>
      <c r="G2068" s="8">
        <v>265465</v>
      </c>
      <c r="H2068" s="8">
        <v>151315.04999999999</v>
      </c>
      <c r="I2068" s="9">
        <v>0.56999999999999995</v>
      </c>
      <c r="J2068" s="1" t="s">
        <v>127</v>
      </c>
      <c r="K2068" s="1">
        <v>8</v>
      </c>
      <c r="L2068" s="1">
        <v>2024</v>
      </c>
      <c r="M2068" s="1">
        <v>35</v>
      </c>
      <c r="N2068" s="10">
        <v>3</v>
      </c>
    </row>
    <row r="2069" spans="1:14" x14ac:dyDescent="0.25">
      <c r="A2069" s="7">
        <v>45533</v>
      </c>
      <c r="B2069" s="1" t="s">
        <v>13</v>
      </c>
      <c r="C2069" s="1" t="s">
        <v>14</v>
      </c>
      <c r="D2069" s="1" t="s">
        <v>7</v>
      </c>
      <c r="E2069" s="1" t="s">
        <v>87</v>
      </c>
      <c r="F2069" s="1" t="s">
        <v>73</v>
      </c>
      <c r="G2069" s="8">
        <v>316483</v>
      </c>
      <c r="H2069" s="8">
        <v>196219.46</v>
      </c>
      <c r="I2069" s="9">
        <v>0.62</v>
      </c>
      <c r="J2069" s="1" t="s">
        <v>127</v>
      </c>
      <c r="K2069" s="1">
        <v>8</v>
      </c>
      <c r="L2069" s="1">
        <v>2024</v>
      </c>
      <c r="M2069" s="1">
        <v>35</v>
      </c>
      <c r="N2069" s="10">
        <v>3</v>
      </c>
    </row>
    <row r="2070" spans="1:14" x14ac:dyDescent="0.25">
      <c r="A2070" s="7">
        <v>45534</v>
      </c>
      <c r="B2070" s="1" t="s">
        <v>59</v>
      </c>
      <c r="C2070" s="1" t="s">
        <v>18</v>
      </c>
      <c r="D2070" s="1" t="s">
        <v>7</v>
      </c>
      <c r="E2070" s="1" t="s">
        <v>9</v>
      </c>
      <c r="F2070" s="1" t="s">
        <v>75</v>
      </c>
      <c r="G2070" s="8">
        <v>200990</v>
      </c>
      <c r="H2070" s="8">
        <v>76376.2</v>
      </c>
      <c r="I2070" s="9">
        <v>0.38</v>
      </c>
      <c r="J2070" s="1" t="s">
        <v>127</v>
      </c>
      <c r="K2070" s="1">
        <v>8</v>
      </c>
      <c r="L2070" s="1">
        <v>2024</v>
      </c>
      <c r="M2070" s="1">
        <v>35</v>
      </c>
      <c r="N2070" s="10">
        <v>3</v>
      </c>
    </row>
    <row r="2071" spans="1:14" x14ac:dyDescent="0.25">
      <c r="A2071" s="7">
        <v>45535</v>
      </c>
      <c r="B2071" s="1" t="s">
        <v>22</v>
      </c>
      <c r="C2071" s="1" t="s">
        <v>8</v>
      </c>
      <c r="D2071" s="1" t="s">
        <v>7</v>
      </c>
      <c r="E2071" s="1" t="s">
        <v>87</v>
      </c>
      <c r="F2071" s="1" t="s">
        <v>74</v>
      </c>
      <c r="G2071" s="8">
        <v>1447192</v>
      </c>
      <c r="H2071" s="8">
        <v>709124.08</v>
      </c>
      <c r="I2071" s="9">
        <v>0.49</v>
      </c>
      <c r="J2071" s="1" t="s">
        <v>127</v>
      </c>
      <c r="K2071" s="1">
        <v>8</v>
      </c>
      <c r="L2071" s="1">
        <v>2024</v>
      </c>
      <c r="M2071" s="1">
        <v>35</v>
      </c>
      <c r="N2071" s="10">
        <v>3</v>
      </c>
    </row>
    <row r="2072" spans="1:14" x14ac:dyDescent="0.25">
      <c r="A2072" s="7">
        <v>45536</v>
      </c>
      <c r="B2072" s="1" t="s">
        <v>34</v>
      </c>
      <c r="C2072" s="1" t="s">
        <v>14</v>
      </c>
      <c r="D2072" s="1" t="s">
        <v>7</v>
      </c>
      <c r="E2072" s="1" t="s">
        <v>88</v>
      </c>
      <c r="F2072" s="1" t="s">
        <v>65</v>
      </c>
      <c r="G2072" s="8">
        <v>312714</v>
      </c>
      <c r="H2072" s="8">
        <v>125085.6</v>
      </c>
      <c r="I2072" s="9">
        <v>0.4</v>
      </c>
      <c r="J2072" s="1" t="s">
        <v>128</v>
      </c>
      <c r="K2072" s="1">
        <v>9</v>
      </c>
      <c r="L2072" s="1">
        <v>2024</v>
      </c>
      <c r="M2072" s="1">
        <v>35</v>
      </c>
      <c r="N2072" s="10">
        <v>3</v>
      </c>
    </row>
    <row r="2073" spans="1:14" x14ac:dyDescent="0.25">
      <c r="A2073" s="7">
        <v>45537</v>
      </c>
      <c r="B2073" s="1" t="s">
        <v>35</v>
      </c>
      <c r="C2073" s="1" t="s">
        <v>14</v>
      </c>
      <c r="D2073" s="1" t="s">
        <v>7</v>
      </c>
      <c r="E2073" s="1" t="s">
        <v>9</v>
      </c>
      <c r="F2073" s="1" t="s">
        <v>71</v>
      </c>
      <c r="G2073" s="8">
        <v>262207</v>
      </c>
      <c r="H2073" s="8">
        <v>154702.13</v>
      </c>
      <c r="I2073" s="9">
        <v>0.59</v>
      </c>
      <c r="J2073" s="1" t="s">
        <v>128</v>
      </c>
      <c r="K2073" s="1">
        <v>9</v>
      </c>
      <c r="L2073" s="1">
        <v>2024</v>
      </c>
      <c r="M2073" s="1">
        <v>36</v>
      </c>
      <c r="N2073" s="10">
        <v>3</v>
      </c>
    </row>
    <row r="2074" spans="1:14" x14ac:dyDescent="0.25">
      <c r="A2074" s="7">
        <v>45538</v>
      </c>
      <c r="B2074" s="1" t="s">
        <v>56</v>
      </c>
      <c r="C2074" s="1" t="s">
        <v>18</v>
      </c>
      <c r="D2074" s="1" t="s">
        <v>7</v>
      </c>
      <c r="E2074" s="1" t="s">
        <v>87</v>
      </c>
      <c r="F2074" s="1" t="s">
        <v>70</v>
      </c>
      <c r="G2074" s="8">
        <v>117781</v>
      </c>
      <c r="H2074" s="8">
        <v>67135.17</v>
      </c>
      <c r="I2074" s="9">
        <v>0.56999999999999995</v>
      </c>
      <c r="J2074" s="1" t="s">
        <v>128</v>
      </c>
      <c r="K2074" s="1">
        <v>9</v>
      </c>
      <c r="L2074" s="1">
        <v>2024</v>
      </c>
      <c r="M2074" s="1">
        <v>36</v>
      </c>
      <c r="N2074" s="10">
        <v>3</v>
      </c>
    </row>
    <row r="2075" spans="1:14" x14ac:dyDescent="0.25">
      <c r="A2075" s="7">
        <v>45539</v>
      </c>
      <c r="B2075" s="1" t="s">
        <v>44</v>
      </c>
      <c r="C2075" s="1" t="s">
        <v>8</v>
      </c>
      <c r="D2075" s="1" t="s">
        <v>17</v>
      </c>
      <c r="E2075" s="1" t="s">
        <v>9</v>
      </c>
      <c r="F2075" s="1" t="s">
        <v>78</v>
      </c>
      <c r="G2075" s="8">
        <v>752306</v>
      </c>
      <c r="H2075" s="8">
        <v>270830.15999999997</v>
      </c>
      <c r="I2075" s="9">
        <v>0.36</v>
      </c>
      <c r="J2075" s="1" t="s">
        <v>128</v>
      </c>
      <c r="K2075" s="1">
        <v>9</v>
      </c>
      <c r="L2075" s="1">
        <v>2024</v>
      </c>
      <c r="M2075" s="1">
        <v>36</v>
      </c>
      <c r="N2075" s="10">
        <v>3</v>
      </c>
    </row>
    <row r="2076" spans="1:14" x14ac:dyDescent="0.25">
      <c r="A2076" s="7">
        <v>45540</v>
      </c>
      <c r="B2076" s="1" t="s">
        <v>24</v>
      </c>
      <c r="C2076" s="1" t="s">
        <v>14</v>
      </c>
      <c r="D2076" s="1" t="s">
        <v>11</v>
      </c>
      <c r="E2076" s="1" t="s">
        <v>87</v>
      </c>
      <c r="F2076" s="1" t="s">
        <v>81</v>
      </c>
      <c r="G2076" s="8">
        <v>397044</v>
      </c>
      <c r="H2076" s="8">
        <v>95290.559999999998</v>
      </c>
      <c r="I2076" s="9">
        <v>0.24</v>
      </c>
      <c r="J2076" s="1" t="s">
        <v>128</v>
      </c>
      <c r="K2076" s="1">
        <v>9</v>
      </c>
      <c r="L2076" s="1">
        <v>2024</v>
      </c>
      <c r="M2076" s="1">
        <v>36</v>
      </c>
      <c r="N2076" s="10">
        <v>3</v>
      </c>
    </row>
    <row r="2077" spans="1:14" x14ac:dyDescent="0.25">
      <c r="A2077" s="7">
        <v>45541</v>
      </c>
      <c r="B2077" s="1" t="s">
        <v>51</v>
      </c>
      <c r="C2077" s="1" t="s">
        <v>8</v>
      </c>
      <c r="D2077" s="1" t="s">
        <v>7</v>
      </c>
      <c r="E2077" s="1" t="s">
        <v>9</v>
      </c>
      <c r="F2077" s="1" t="s">
        <v>65</v>
      </c>
      <c r="G2077" s="8">
        <v>665665</v>
      </c>
      <c r="H2077" s="8">
        <v>272922.64999999997</v>
      </c>
      <c r="I2077" s="9">
        <v>0.41</v>
      </c>
      <c r="J2077" s="1" t="s">
        <v>128</v>
      </c>
      <c r="K2077" s="1">
        <v>9</v>
      </c>
      <c r="L2077" s="1">
        <v>2024</v>
      </c>
      <c r="M2077" s="1">
        <v>36</v>
      </c>
      <c r="N2077" s="10">
        <v>3</v>
      </c>
    </row>
    <row r="2078" spans="1:14" x14ac:dyDescent="0.25">
      <c r="A2078" s="7">
        <v>45542</v>
      </c>
      <c r="B2078" s="1" t="s">
        <v>48</v>
      </c>
      <c r="C2078" s="1" t="s">
        <v>8</v>
      </c>
      <c r="D2078" s="1" t="s">
        <v>7</v>
      </c>
      <c r="E2078" s="1" t="s">
        <v>9</v>
      </c>
      <c r="F2078" s="1" t="s">
        <v>65</v>
      </c>
      <c r="G2078" s="8">
        <v>980842</v>
      </c>
      <c r="H2078" s="8">
        <v>568888.36</v>
      </c>
      <c r="I2078" s="9">
        <v>0.57999999999999996</v>
      </c>
      <c r="J2078" s="1" t="s">
        <v>128</v>
      </c>
      <c r="K2078" s="1">
        <v>9</v>
      </c>
      <c r="L2078" s="1">
        <v>2024</v>
      </c>
      <c r="M2078" s="1">
        <v>36</v>
      </c>
      <c r="N2078" s="10">
        <v>3</v>
      </c>
    </row>
    <row r="2079" spans="1:14" x14ac:dyDescent="0.25">
      <c r="A2079" s="7">
        <v>45543</v>
      </c>
      <c r="B2079" s="1" t="s">
        <v>59</v>
      </c>
      <c r="C2079" s="1" t="s">
        <v>18</v>
      </c>
      <c r="D2079" s="1" t="s">
        <v>7</v>
      </c>
      <c r="E2079" s="1" t="s">
        <v>87</v>
      </c>
      <c r="F2079" s="1" t="s">
        <v>75</v>
      </c>
      <c r="G2079" s="8">
        <v>139433</v>
      </c>
      <c r="H2079" s="8">
        <v>82265.47</v>
      </c>
      <c r="I2079" s="9">
        <v>0.59</v>
      </c>
      <c r="J2079" s="1" t="s">
        <v>128</v>
      </c>
      <c r="K2079" s="1">
        <v>9</v>
      </c>
      <c r="L2079" s="1">
        <v>2024</v>
      </c>
      <c r="M2079" s="1">
        <v>36</v>
      </c>
      <c r="N2079" s="10">
        <v>3</v>
      </c>
    </row>
    <row r="2080" spans="1:14" x14ac:dyDescent="0.25">
      <c r="A2080" s="7">
        <v>45544</v>
      </c>
      <c r="B2080" s="1" t="s">
        <v>19</v>
      </c>
      <c r="C2080" s="1" t="s">
        <v>8</v>
      </c>
      <c r="D2080" s="1" t="s">
        <v>11</v>
      </c>
      <c r="E2080" s="1" t="s">
        <v>87</v>
      </c>
      <c r="F2080" s="1" t="s">
        <v>76</v>
      </c>
      <c r="G2080" s="8">
        <v>951461</v>
      </c>
      <c r="H2080" s="8">
        <v>218836.03</v>
      </c>
      <c r="I2080" s="9">
        <v>0.23</v>
      </c>
      <c r="J2080" s="1" t="s">
        <v>128</v>
      </c>
      <c r="K2080" s="1">
        <v>9</v>
      </c>
      <c r="L2080" s="1">
        <v>2024</v>
      </c>
      <c r="M2080" s="1">
        <v>37</v>
      </c>
      <c r="N2080" s="10">
        <v>3</v>
      </c>
    </row>
    <row r="2081" spans="1:14" x14ac:dyDescent="0.25">
      <c r="A2081" s="7">
        <v>45545</v>
      </c>
      <c r="B2081" s="1" t="s">
        <v>52</v>
      </c>
      <c r="C2081" s="1" t="s">
        <v>8</v>
      </c>
      <c r="D2081" s="1" t="s">
        <v>7</v>
      </c>
      <c r="E2081" s="1" t="s">
        <v>87</v>
      </c>
      <c r="F2081" s="1" t="s">
        <v>66</v>
      </c>
      <c r="G2081" s="8">
        <v>1210886</v>
      </c>
      <c r="H2081" s="8">
        <v>629660.72</v>
      </c>
      <c r="I2081" s="9">
        <v>0.52</v>
      </c>
      <c r="J2081" s="1" t="s">
        <v>128</v>
      </c>
      <c r="K2081" s="1">
        <v>9</v>
      </c>
      <c r="L2081" s="1">
        <v>2024</v>
      </c>
      <c r="M2081" s="1">
        <v>37</v>
      </c>
      <c r="N2081" s="10">
        <v>3</v>
      </c>
    </row>
    <row r="2082" spans="1:14" x14ac:dyDescent="0.25">
      <c r="A2082" s="7">
        <v>45546</v>
      </c>
      <c r="B2082" s="1" t="s">
        <v>61</v>
      </c>
      <c r="C2082" s="1" t="s">
        <v>8</v>
      </c>
      <c r="D2082" s="1" t="s">
        <v>7</v>
      </c>
      <c r="E2082" s="1" t="s">
        <v>87</v>
      </c>
      <c r="F2082" s="1" t="s">
        <v>77</v>
      </c>
      <c r="G2082" s="8">
        <v>808953</v>
      </c>
      <c r="H2082" s="8">
        <v>283133.55</v>
      </c>
      <c r="I2082" s="9">
        <v>0.35</v>
      </c>
      <c r="J2082" s="1" t="s">
        <v>128</v>
      </c>
      <c r="K2082" s="1">
        <v>9</v>
      </c>
      <c r="L2082" s="1">
        <v>2024</v>
      </c>
      <c r="M2082" s="1">
        <v>37</v>
      </c>
      <c r="N2082" s="10">
        <v>3</v>
      </c>
    </row>
    <row r="2083" spans="1:14" x14ac:dyDescent="0.25">
      <c r="A2083" s="7">
        <v>45547</v>
      </c>
      <c r="B2083" s="1" t="s">
        <v>51</v>
      </c>
      <c r="C2083" s="1" t="s">
        <v>8</v>
      </c>
      <c r="D2083" s="1" t="s">
        <v>7</v>
      </c>
      <c r="E2083" s="1" t="s">
        <v>9</v>
      </c>
      <c r="F2083" s="1" t="s">
        <v>65</v>
      </c>
      <c r="G2083" s="8">
        <v>1051259</v>
      </c>
      <c r="H2083" s="8">
        <v>672805.76</v>
      </c>
      <c r="I2083" s="9">
        <v>0.64</v>
      </c>
      <c r="J2083" s="1" t="s">
        <v>128</v>
      </c>
      <c r="K2083" s="1">
        <v>9</v>
      </c>
      <c r="L2083" s="1">
        <v>2024</v>
      </c>
      <c r="M2083" s="1">
        <v>37</v>
      </c>
      <c r="N2083" s="10">
        <v>3</v>
      </c>
    </row>
    <row r="2084" spans="1:14" x14ac:dyDescent="0.25">
      <c r="A2084" s="7">
        <v>45548</v>
      </c>
      <c r="B2084" s="1" t="s">
        <v>12</v>
      </c>
      <c r="C2084" s="1" t="s">
        <v>8</v>
      </c>
      <c r="D2084" s="1" t="s">
        <v>7</v>
      </c>
      <c r="E2084" s="1" t="s">
        <v>87</v>
      </c>
      <c r="F2084" s="1" t="s">
        <v>77</v>
      </c>
      <c r="G2084" s="8">
        <v>1071615</v>
      </c>
      <c r="H2084" s="8">
        <v>642969</v>
      </c>
      <c r="I2084" s="9">
        <v>0.6</v>
      </c>
      <c r="J2084" s="1" t="s">
        <v>128</v>
      </c>
      <c r="K2084" s="1">
        <v>9</v>
      </c>
      <c r="L2084" s="1">
        <v>2024</v>
      </c>
      <c r="M2084" s="1">
        <v>37</v>
      </c>
      <c r="N2084" s="10">
        <v>3</v>
      </c>
    </row>
    <row r="2085" spans="1:14" x14ac:dyDescent="0.25">
      <c r="A2085" s="7">
        <v>45549</v>
      </c>
      <c r="B2085" s="1" t="s">
        <v>55</v>
      </c>
      <c r="C2085" s="1" t="s">
        <v>14</v>
      </c>
      <c r="D2085" s="1" t="s">
        <v>11</v>
      </c>
      <c r="E2085" s="1" t="s">
        <v>87</v>
      </c>
      <c r="F2085" s="1" t="s">
        <v>69</v>
      </c>
      <c r="G2085" s="8">
        <v>353154</v>
      </c>
      <c r="H2085" s="8">
        <v>113009.28</v>
      </c>
      <c r="I2085" s="9">
        <v>0.32</v>
      </c>
      <c r="J2085" s="1" t="s">
        <v>128</v>
      </c>
      <c r="K2085" s="1">
        <v>9</v>
      </c>
      <c r="L2085" s="1">
        <v>2024</v>
      </c>
      <c r="M2085" s="1">
        <v>37</v>
      </c>
      <c r="N2085" s="10">
        <v>3</v>
      </c>
    </row>
    <row r="2086" spans="1:14" x14ac:dyDescent="0.25">
      <c r="A2086" s="7">
        <v>45550</v>
      </c>
      <c r="B2086" s="1" t="s">
        <v>13</v>
      </c>
      <c r="C2086" s="1" t="s">
        <v>14</v>
      </c>
      <c r="D2086" s="1" t="s">
        <v>7</v>
      </c>
      <c r="E2086" s="1" t="s">
        <v>87</v>
      </c>
      <c r="F2086" s="1" t="s">
        <v>73</v>
      </c>
      <c r="G2086" s="8">
        <v>452281</v>
      </c>
      <c r="H2086" s="8">
        <v>271368.59999999998</v>
      </c>
      <c r="I2086" s="9">
        <v>0.6</v>
      </c>
      <c r="J2086" s="1" t="s">
        <v>128</v>
      </c>
      <c r="K2086" s="1">
        <v>9</v>
      </c>
      <c r="L2086" s="1">
        <v>2024</v>
      </c>
      <c r="M2086" s="1">
        <v>37</v>
      </c>
      <c r="N2086" s="10">
        <v>3</v>
      </c>
    </row>
    <row r="2087" spans="1:14" x14ac:dyDescent="0.25">
      <c r="A2087" s="7">
        <v>45551</v>
      </c>
      <c r="B2087" s="1" t="s">
        <v>22</v>
      </c>
      <c r="C2087" s="1" t="s">
        <v>8</v>
      </c>
      <c r="D2087" s="1" t="s">
        <v>7</v>
      </c>
      <c r="E2087" s="1" t="s">
        <v>87</v>
      </c>
      <c r="F2087" s="1" t="s">
        <v>74</v>
      </c>
      <c r="G2087" s="8">
        <v>1180550</v>
      </c>
      <c r="H2087" s="8">
        <v>684719</v>
      </c>
      <c r="I2087" s="9">
        <v>0.57999999999999996</v>
      </c>
      <c r="J2087" s="1" t="s">
        <v>128</v>
      </c>
      <c r="K2087" s="1">
        <v>9</v>
      </c>
      <c r="L2087" s="1">
        <v>2024</v>
      </c>
      <c r="M2087" s="1">
        <v>38</v>
      </c>
      <c r="N2087" s="10">
        <v>3</v>
      </c>
    </row>
    <row r="2088" spans="1:14" x14ac:dyDescent="0.25">
      <c r="A2088" s="7">
        <v>45552</v>
      </c>
      <c r="B2088" s="1" t="s">
        <v>62</v>
      </c>
      <c r="C2088" s="1" t="s">
        <v>8</v>
      </c>
      <c r="D2088" s="1" t="s">
        <v>17</v>
      </c>
      <c r="E2088" s="1" t="s">
        <v>9</v>
      </c>
      <c r="F2088" s="1" t="s">
        <v>78</v>
      </c>
      <c r="G2088" s="8">
        <v>949642</v>
      </c>
      <c r="H2088" s="8">
        <v>322878.28000000003</v>
      </c>
      <c r="I2088" s="9">
        <v>0.34</v>
      </c>
      <c r="J2088" s="1" t="s">
        <v>128</v>
      </c>
      <c r="K2088" s="1">
        <v>9</v>
      </c>
      <c r="L2088" s="1">
        <v>2024</v>
      </c>
      <c r="M2088" s="1">
        <v>38</v>
      </c>
      <c r="N2088" s="10">
        <v>3</v>
      </c>
    </row>
    <row r="2089" spans="1:14" x14ac:dyDescent="0.25">
      <c r="A2089" s="7">
        <v>45553</v>
      </c>
      <c r="B2089" s="1" t="s">
        <v>26</v>
      </c>
      <c r="C2089" s="1" t="s">
        <v>8</v>
      </c>
      <c r="D2089" s="1" t="s">
        <v>7</v>
      </c>
      <c r="E2089" s="1" t="s">
        <v>87</v>
      </c>
      <c r="F2089" s="1" t="s">
        <v>75</v>
      </c>
      <c r="G2089" s="8">
        <v>1626964</v>
      </c>
      <c r="H2089" s="8">
        <v>1057526.6000000001</v>
      </c>
      <c r="I2089" s="9">
        <v>0.65</v>
      </c>
      <c r="J2089" s="1" t="s">
        <v>128</v>
      </c>
      <c r="K2089" s="1">
        <v>9</v>
      </c>
      <c r="L2089" s="1">
        <v>2024</v>
      </c>
      <c r="M2089" s="1">
        <v>38</v>
      </c>
      <c r="N2089" s="10">
        <v>3</v>
      </c>
    </row>
    <row r="2090" spans="1:14" x14ac:dyDescent="0.25">
      <c r="A2090" s="7">
        <v>45554</v>
      </c>
      <c r="B2090" s="1" t="s">
        <v>53</v>
      </c>
      <c r="C2090" s="1" t="s">
        <v>14</v>
      </c>
      <c r="D2090" s="1" t="s">
        <v>7</v>
      </c>
      <c r="E2090" s="1" t="s">
        <v>87</v>
      </c>
      <c r="F2090" s="1" t="s">
        <v>67</v>
      </c>
      <c r="G2090" s="8">
        <v>346692</v>
      </c>
      <c r="H2090" s="8">
        <v>204548.28</v>
      </c>
      <c r="I2090" s="9">
        <v>0.59</v>
      </c>
      <c r="J2090" s="1" t="s">
        <v>128</v>
      </c>
      <c r="K2090" s="1">
        <v>9</v>
      </c>
      <c r="L2090" s="1">
        <v>2024</v>
      </c>
      <c r="M2090" s="1">
        <v>38</v>
      </c>
      <c r="N2090" s="10">
        <v>3</v>
      </c>
    </row>
    <row r="2091" spans="1:14" x14ac:dyDescent="0.25">
      <c r="A2091" s="7">
        <v>45555</v>
      </c>
      <c r="B2091" s="1" t="s">
        <v>29</v>
      </c>
      <c r="C2091" s="1" t="s">
        <v>8</v>
      </c>
      <c r="D2091" s="1" t="s">
        <v>7</v>
      </c>
      <c r="E2091" s="1" t="s">
        <v>88</v>
      </c>
      <c r="F2091" s="1" t="s">
        <v>67</v>
      </c>
      <c r="G2091" s="8">
        <v>1623235</v>
      </c>
      <c r="H2091" s="8">
        <v>860314.55</v>
      </c>
      <c r="I2091" s="9">
        <v>0.53</v>
      </c>
      <c r="J2091" s="1" t="s">
        <v>128</v>
      </c>
      <c r="K2091" s="1">
        <v>9</v>
      </c>
      <c r="L2091" s="1">
        <v>2024</v>
      </c>
      <c r="M2091" s="1">
        <v>38</v>
      </c>
      <c r="N2091" s="10">
        <v>3</v>
      </c>
    </row>
    <row r="2092" spans="1:14" x14ac:dyDescent="0.25">
      <c r="A2092" s="7">
        <v>45556</v>
      </c>
      <c r="B2092" s="1" t="s">
        <v>59</v>
      </c>
      <c r="C2092" s="1" t="s">
        <v>18</v>
      </c>
      <c r="D2092" s="1" t="s">
        <v>7</v>
      </c>
      <c r="E2092" s="1" t="s">
        <v>87</v>
      </c>
      <c r="F2092" s="1" t="s">
        <v>75</v>
      </c>
      <c r="G2092" s="8">
        <v>104718</v>
      </c>
      <c r="H2092" s="8">
        <v>60736.439999999995</v>
      </c>
      <c r="I2092" s="9">
        <v>0.57999999999999996</v>
      </c>
      <c r="J2092" s="1" t="s">
        <v>128</v>
      </c>
      <c r="K2092" s="1">
        <v>9</v>
      </c>
      <c r="L2092" s="1">
        <v>2024</v>
      </c>
      <c r="M2092" s="1">
        <v>38</v>
      </c>
      <c r="N2092" s="10">
        <v>3</v>
      </c>
    </row>
    <row r="2093" spans="1:14" x14ac:dyDescent="0.25">
      <c r="A2093" s="7">
        <v>45557</v>
      </c>
      <c r="B2093" s="1" t="s">
        <v>49</v>
      </c>
      <c r="C2093" s="1" t="s">
        <v>8</v>
      </c>
      <c r="D2093" s="1" t="s">
        <v>7</v>
      </c>
      <c r="E2093" s="1" t="s">
        <v>9</v>
      </c>
      <c r="F2093" s="1" t="s">
        <v>66</v>
      </c>
      <c r="G2093" s="8">
        <v>627407</v>
      </c>
      <c r="H2093" s="8">
        <v>225866.52</v>
      </c>
      <c r="I2093" s="9">
        <v>0.36</v>
      </c>
      <c r="J2093" s="1" t="s">
        <v>128</v>
      </c>
      <c r="K2093" s="1">
        <v>9</v>
      </c>
      <c r="L2093" s="1">
        <v>2024</v>
      </c>
      <c r="M2093" s="1">
        <v>38</v>
      </c>
      <c r="N2093" s="10">
        <v>3</v>
      </c>
    </row>
    <row r="2094" spans="1:14" x14ac:dyDescent="0.25">
      <c r="A2094" s="7">
        <v>45558</v>
      </c>
      <c r="B2094" s="1" t="s">
        <v>42</v>
      </c>
      <c r="C2094" s="1" t="s">
        <v>8</v>
      </c>
      <c r="D2094" s="1" t="s">
        <v>17</v>
      </c>
      <c r="E2094" s="1" t="s">
        <v>87</v>
      </c>
      <c r="F2094" s="1" t="s">
        <v>84</v>
      </c>
      <c r="G2094" s="8">
        <v>516468</v>
      </c>
      <c r="H2094" s="8">
        <v>191093.16</v>
      </c>
      <c r="I2094" s="9">
        <v>0.37</v>
      </c>
      <c r="J2094" s="1" t="s">
        <v>128</v>
      </c>
      <c r="K2094" s="1">
        <v>9</v>
      </c>
      <c r="L2094" s="1">
        <v>2024</v>
      </c>
      <c r="M2094" s="1">
        <v>39</v>
      </c>
      <c r="N2094" s="10">
        <v>3</v>
      </c>
    </row>
    <row r="2095" spans="1:14" x14ac:dyDescent="0.25">
      <c r="A2095" s="7">
        <v>45559</v>
      </c>
      <c r="B2095" s="1" t="s">
        <v>36</v>
      </c>
      <c r="C2095" s="1" t="s">
        <v>14</v>
      </c>
      <c r="D2095" s="1" t="s">
        <v>17</v>
      </c>
      <c r="E2095" s="1" t="s">
        <v>87</v>
      </c>
      <c r="F2095" s="1" t="s">
        <v>78</v>
      </c>
      <c r="G2095" s="8">
        <v>288792</v>
      </c>
      <c r="H2095" s="8">
        <v>98189.280000000013</v>
      </c>
      <c r="I2095" s="9">
        <v>0.34</v>
      </c>
      <c r="J2095" s="1" t="s">
        <v>128</v>
      </c>
      <c r="K2095" s="1">
        <v>9</v>
      </c>
      <c r="L2095" s="1">
        <v>2024</v>
      </c>
      <c r="M2095" s="1">
        <v>39</v>
      </c>
      <c r="N2095" s="10">
        <v>3</v>
      </c>
    </row>
    <row r="2096" spans="1:14" x14ac:dyDescent="0.25">
      <c r="A2096" s="7">
        <v>45560</v>
      </c>
      <c r="B2096" s="1" t="s">
        <v>6</v>
      </c>
      <c r="C2096" s="1" t="s">
        <v>8</v>
      </c>
      <c r="D2096" s="1" t="s">
        <v>7</v>
      </c>
      <c r="E2096" s="1" t="s">
        <v>87</v>
      </c>
      <c r="F2096" s="1" t="s">
        <v>77</v>
      </c>
      <c r="G2096" s="8">
        <v>1231569</v>
      </c>
      <c r="H2096" s="8">
        <v>763572.78</v>
      </c>
      <c r="I2096" s="9">
        <v>0.62</v>
      </c>
      <c r="J2096" s="1" t="s">
        <v>128</v>
      </c>
      <c r="K2096" s="1">
        <v>9</v>
      </c>
      <c r="L2096" s="1">
        <v>2024</v>
      </c>
      <c r="M2096" s="1">
        <v>39</v>
      </c>
      <c r="N2096" s="10">
        <v>3</v>
      </c>
    </row>
    <row r="2097" spans="1:14" x14ac:dyDescent="0.25">
      <c r="A2097" s="7">
        <v>45561</v>
      </c>
      <c r="B2097" s="1" t="s">
        <v>28</v>
      </c>
      <c r="C2097" s="1" t="s">
        <v>8</v>
      </c>
      <c r="D2097" s="1" t="s">
        <v>7</v>
      </c>
      <c r="E2097" s="1" t="s">
        <v>87</v>
      </c>
      <c r="F2097" s="1" t="s">
        <v>66</v>
      </c>
      <c r="G2097" s="8">
        <v>543920</v>
      </c>
      <c r="H2097" s="8">
        <v>315473.59999999998</v>
      </c>
      <c r="I2097" s="9">
        <v>0.57999999999999996</v>
      </c>
      <c r="J2097" s="1" t="s">
        <v>128</v>
      </c>
      <c r="K2097" s="1">
        <v>9</v>
      </c>
      <c r="L2097" s="1">
        <v>2024</v>
      </c>
      <c r="M2097" s="1">
        <v>39</v>
      </c>
      <c r="N2097" s="10">
        <v>3</v>
      </c>
    </row>
    <row r="2098" spans="1:14" x14ac:dyDescent="0.25">
      <c r="A2098" s="7">
        <v>45562</v>
      </c>
      <c r="B2098" s="1" t="s">
        <v>10</v>
      </c>
      <c r="C2098" s="1" t="s">
        <v>8</v>
      </c>
      <c r="D2098" s="1" t="s">
        <v>11</v>
      </c>
      <c r="E2098" s="1" t="s">
        <v>87</v>
      </c>
      <c r="F2098" s="1" t="s">
        <v>66</v>
      </c>
      <c r="G2098" s="8">
        <v>1204790</v>
      </c>
      <c r="H2098" s="8">
        <v>337341.2</v>
      </c>
      <c r="I2098" s="9">
        <v>0.28000000000000003</v>
      </c>
      <c r="J2098" s="1" t="s">
        <v>128</v>
      </c>
      <c r="K2098" s="1">
        <v>9</v>
      </c>
      <c r="L2098" s="1">
        <v>2024</v>
      </c>
      <c r="M2098" s="1">
        <v>39</v>
      </c>
      <c r="N2098" s="10">
        <v>3</v>
      </c>
    </row>
    <row r="2099" spans="1:14" x14ac:dyDescent="0.25">
      <c r="A2099" s="7">
        <v>45563</v>
      </c>
      <c r="B2099" s="1" t="s">
        <v>50</v>
      </c>
      <c r="C2099" s="1" t="s">
        <v>18</v>
      </c>
      <c r="D2099" s="1" t="s">
        <v>7</v>
      </c>
      <c r="E2099" s="1" t="s">
        <v>9</v>
      </c>
      <c r="F2099" s="1" t="s">
        <v>67</v>
      </c>
      <c r="G2099" s="8">
        <v>157326</v>
      </c>
      <c r="H2099" s="8">
        <v>99115.38</v>
      </c>
      <c r="I2099" s="9">
        <v>0.63</v>
      </c>
      <c r="J2099" s="1" t="s">
        <v>128</v>
      </c>
      <c r="K2099" s="1">
        <v>9</v>
      </c>
      <c r="L2099" s="1">
        <v>2024</v>
      </c>
      <c r="M2099" s="1">
        <v>39</v>
      </c>
      <c r="N2099" s="10">
        <v>3</v>
      </c>
    </row>
    <row r="2100" spans="1:14" x14ac:dyDescent="0.25">
      <c r="A2100" s="7">
        <v>45564</v>
      </c>
      <c r="B2100" s="1" t="s">
        <v>29</v>
      </c>
      <c r="C2100" s="1" t="s">
        <v>8</v>
      </c>
      <c r="D2100" s="1" t="s">
        <v>7</v>
      </c>
      <c r="E2100" s="1" t="s">
        <v>9</v>
      </c>
      <c r="F2100" s="1" t="s">
        <v>67</v>
      </c>
      <c r="G2100" s="8">
        <v>756234</v>
      </c>
      <c r="H2100" s="8">
        <v>287368.92</v>
      </c>
      <c r="I2100" s="9">
        <v>0.38</v>
      </c>
      <c r="J2100" s="1" t="s">
        <v>128</v>
      </c>
      <c r="K2100" s="1">
        <v>9</v>
      </c>
      <c r="L2100" s="1">
        <v>2024</v>
      </c>
      <c r="M2100" s="1">
        <v>39</v>
      </c>
      <c r="N2100" s="10">
        <v>3</v>
      </c>
    </row>
    <row r="2101" spans="1:14" x14ac:dyDescent="0.25">
      <c r="A2101" s="7">
        <v>45565</v>
      </c>
      <c r="B2101" s="1" t="s">
        <v>47</v>
      </c>
      <c r="C2101" s="1" t="s">
        <v>14</v>
      </c>
      <c r="D2101" s="1" t="s">
        <v>7</v>
      </c>
      <c r="E2101" s="1" t="s">
        <v>9</v>
      </c>
      <c r="F2101" s="1" t="s">
        <v>81</v>
      </c>
      <c r="G2101" s="8">
        <v>388760</v>
      </c>
      <c r="H2101" s="8">
        <v>178829.6</v>
      </c>
      <c r="I2101" s="9">
        <v>0.46</v>
      </c>
      <c r="J2101" s="1" t="s">
        <v>128</v>
      </c>
      <c r="K2101" s="1">
        <v>9</v>
      </c>
      <c r="L2101" s="1">
        <v>2024</v>
      </c>
      <c r="M2101" s="1">
        <v>40</v>
      </c>
      <c r="N2101" s="10">
        <v>3</v>
      </c>
    </row>
    <row r="2102" spans="1:14" x14ac:dyDescent="0.25">
      <c r="A2102" s="7">
        <v>45566</v>
      </c>
      <c r="B2102" s="1" t="s">
        <v>46</v>
      </c>
      <c r="C2102" s="1" t="s">
        <v>8</v>
      </c>
      <c r="D2102" s="1" t="s">
        <v>11</v>
      </c>
      <c r="E2102" s="1" t="s">
        <v>87</v>
      </c>
      <c r="F2102" s="1" t="s">
        <v>80</v>
      </c>
      <c r="G2102" s="8">
        <v>1509797</v>
      </c>
      <c r="H2102" s="8">
        <v>226469.55</v>
      </c>
      <c r="I2102" s="9">
        <v>0.15</v>
      </c>
      <c r="J2102" s="1" t="s">
        <v>129</v>
      </c>
      <c r="K2102" s="1">
        <v>10</v>
      </c>
      <c r="L2102" s="1">
        <v>2024</v>
      </c>
      <c r="M2102" s="1">
        <v>40</v>
      </c>
      <c r="N2102" s="10">
        <v>4</v>
      </c>
    </row>
    <row r="2103" spans="1:14" x14ac:dyDescent="0.25">
      <c r="A2103" s="7">
        <v>45567</v>
      </c>
      <c r="B2103" s="1" t="s">
        <v>58</v>
      </c>
      <c r="C2103" s="1" t="s">
        <v>8</v>
      </c>
      <c r="D2103" s="1" t="s">
        <v>7</v>
      </c>
      <c r="E2103" s="1" t="s">
        <v>87</v>
      </c>
      <c r="F2103" s="1" t="s">
        <v>74</v>
      </c>
      <c r="G2103" s="8">
        <v>1736027</v>
      </c>
      <c r="H2103" s="8">
        <v>763851.88</v>
      </c>
      <c r="I2103" s="9">
        <v>0.44</v>
      </c>
      <c r="J2103" s="1" t="s">
        <v>129</v>
      </c>
      <c r="K2103" s="1">
        <v>10</v>
      </c>
      <c r="L2103" s="1">
        <v>2024</v>
      </c>
      <c r="M2103" s="1">
        <v>40</v>
      </c>
      <c r="N2103" s="10">
        <v>4</v>
      </c>
    </row>
    <row r="2104" spans="1:14" x14ac:dyDescent="0.25">
      <c r="A2104" s="7">
        <v>45568</v>
      </c>
      <c r="B2104" s="1" t="s">
        <v>19</v>
      </c>
      <c r="C2104" s="1" t="s">
        <v>8</v>
      </c>
      <c r="D2104" s="1" t="s">
        <v>7</v>
      </c>
      <c r="E2104" s="1" t="s">
        <v>9</v>
      </c>
      <c r="F2104" s="1" t="s">
        <v>76</v>
      </c>
      <c r="G2104" s="8">
        <v>671768</v>
      </c>
      <c r="H2104" s="8">
        <v>416496.16</v>
      </c>
      <c r="I2104" s="9">
        <v>0.62</v>
      </c>
      <c r="J2104" s="1" t="s">
        <v>129</v>
      </c>
      <c r="K2104" s="1">
        <v>10</v>
      </c>
      <c r="L2104" s="1">
        <v>2024</v>
      </c>
      <c r="M2104" s="1">
        <v>40</v>
      </c>
      <c r="N2104" s="10">
        <v>4</v>
      </c>
    </row>
    <row r="2105" spans="1:14" x14ac:dyDescent="0.25">
      <c r="A2105" s="7">
        <v>45569</v>
      </c>
      <c r="B2105" s="1" t="s">
        <v>13</v>
      </c>
      <c r="C2105" s="1" t="s">
        <v>14</v>
      </c>
      <c r="D2105" s="1" t="s">
        <v>17</v>
      </c>
      <c r="E2105" s="1" t="s">
        <v>87</v>
      </c>
      <c r="F2105" s="1" t="s">
        <v>73</v>
      </c>
      <c r="G2105" s="8">
        <v>490845</v>
      </c>
      <c r="H2105" s="8">
        <v>112894.35</v>
      </c>
      <c r="I2105" s="9">
        <v>0.23</v>
      </c>
      <c r="J2105" s="1" t="s">
        <v>129</v>
      </c>
      <c r="K2105" s="1">
        <v>10</v>
      </c>
      <c r="L2105" s="1">
        <v>2024</v>
      </c>
      <c r="M2105" s="1">
        <v>40</v>
      </c>
      <c r="N2105" s="10">
        <v>4</v>
      </c>
    </row>
    <row r="2106" spans="1:14" x14ac:dyDescent="0.25">
      <c r="A2106" s="7">
        <v>45570</v>
      </c>
      <c r="B2106" s="1" t="s">
        <v>25</v>
      </c>
      <c r="C2106" s="1" t="s">
        <v>8</v>
      </c>
      <c r="D2106" s="1" t="s">
        <v>7</v>
      </c>
      <c r="E2106" s="1" t="s">
        <v>87</v>
      </c>
      <c r="F2106" s="1" t="s">
        <v>74</v>
      </c>
      <c r="G2106" s="8">
        <v>965015</v>
      </c>
      <c r="H2106" s="8">
        <v>530758.25</v>
      </c>
      <c r="I2106" s="9">
        <v>0.55000000000000004</v>
      </c>
      <c r="J2106" s="1" t="s">
        <v>129</v>
      </c>
      <c r="K2106" s="1">
        <v>10</v>
      </c>
      <c r="L2106" s="1">
        <v>2024</v>
      </c>
      <c r="M2106" s="1">
        <v>40</v>
      </c>
      <c r="N2106" s="10">
        <v>4</v>
      </c>
    </row>
    <row r="2107" spans="1:14" x14ac:dyDescent="0.25">
      <c r="A2107" s="7">
        <v>45571</v>
      </c>
      <c r="B2107" s="1" t="s">
        <v>45</v>
      </c>
      <c r="C2107" s="1" t="s">
        <v>18</v>
      </c>
      <c r="D2107" s="1" t="s">
        <v>7</v>
      </c>
      <c r="E2107" s="1" t="s">
        <v>87</v>
      </c>
      <c r="F2107" s="1" t="s">
        <v>79</v>
      </c>
      <c r="G2107" s="8">
        <v>205203</v>
      </c>
      <c r="H2107" s="8">
        <v>96445.409999999989</v>
      </c>
      <c r="I2107" s="9">
        <v>0.47</v>
      </c>
      <c r="J2107" s="1" t="s">
        <v>129</v>
      </c>
      <c r="K2107" s="1">
        <v>10</v>
      </c>
      <c r="L2107" s="1">
        <v>2024</v>
      </c>
      <c r="M2107" s="1">
        <v>40</v>
      </c>
      <c r="N2107" s="10">
        <v>4</v>
      </c>
    </row>
    <row r="2108" spans="1:14" x14ac:dyDescent="0.25">
      <c r="A2108" s="7">
        <v>45572</v>
      </c>
      <c r="B2108" s="1" t="s">
        <v>49</v>
      </c>
      <c r="C2108" s="1" t="s">
        <v>8</v>
      </c>
      <c r="D2108" s="1" t="s">
        <v>17</v>
      </c>
      <c r="E2108" s="1" t="s">
        <v>87</v>
      </c>
      <c r="F2108" s="1" t="s">
        <v>66</v>
      </c>
      <c r="G2108" s="8">
        <v>1731602</v>
      </c>
      <c r="H2108" s="8">
        <v>484848.56000000006</v>
      </c>
      <c r="I2108" s="9">
        <v>0.28000000000000003</v>
      </c>
      <c r="J2108" s="1" t="s">
        <v>129</v>
      </c>
      <c r="K2108" s="1">
        <v>10</v>
      </c>
      <c r="L2108" s="1">
        <v>2024</v>
      </c>
      <c r="M2108" s="1">
        <v>41</v>
      </c>
      <c r="N2108" s="10">
        <v>4</v>
      </c>
    </row>
    <row r="2109" spans="1:14" x14ac:dyDescent="0.25">
      <c r="A2109" s="7">
        <v>45573</v>
      </c>
      <c r="B2109" s="1" t="s">
        <v>28</v>
      </c>
      <c r="C2109" s="1" t="s">
        <v>8</v>
      </c>
      <c r="D2109" s="1" t="s">
        <v>7</v>
      </c>
      <c r="E2109" s="1" t="s">
        <v>87</v>
      </c>
      <c r="F2109" s="1" t="s">
        <v>66</v>
      </c>
      <c r="G2109" s="8">
        <v>1185038</v>
      </c>
      <c r="H2109" s="8">
        <v>497715.95999999996</v>
      </c>
      <c r="I2109" s="9">
        <v>0.42</v>
      </c>
      <c r="J2109" s="1" t="s">
        <v>129</v>
      </c>
      <c r="K2109" s="1">
        <v>10</v>
      </c>
      <c r="L2109" s="1">
        <v>2024</v>
      </c>
      <c r="M2109" s="1">
        <v>41</v>
      </c>
      <c r="N2109" s="10">
        <v>4</v>
      </c>
    </row>
    <row r="2110" spans="1:14" x14ac:dyDescent="0.25">
      <c r="A2110" s="7">
        <v>45574</v>
      </c>
      <c r="B2110" s="1" t="s">
        <v>22</v>
      </c>
      <c r="C2110" s="1" t="s">
        <v>8</v>
      </c>
      <c r="D2110" s="1" t="s">
        <v>7</v>
      </c>
      <c r="E2110" s="1" t="s">
        <v>87</v>
      </c>
      <c r="F2110" s="1" t="s">
        <v>74</v>
      </c>
      <c r="G2110" s="8">
        <v>1026592</v>
      </c>
      <c r="H2110" s="8">
        <v>451700.47999999998</v>
      </c>
      <c r="I2110" s="9">
        <v>0.44</v>
      </c>
      <c r="J2110" s="1" t="s">
        <v>129</v>
      </c>
      <c r="K2110" s="1">
        <v>10</v>
      </c>
      <c r="L2110" s="1">
        <v>2024</v>
      </c>
      <c r="M2110" s="1">
        <v>41</v>
      </c>
      <c r="N2110" s="10">
        <v>4</v>
      </c>
    </row>
    <row r="2111" spans="1:14" x14ac:dyDescent="0.25">
      <c r="A2111" s="7">
        <v>45575</v>
      </c>
      <c r="B2111" s="1" t="s">
        <v>49</v>
      </c>
      <c r="C2111" s="1" t="s">
        <v>8</v>
      </c>
      <c r="D2111" s="1" t="s">
        <v>7</v>
      </c>
      <c r="E2111" s="1" t="s">
        <v>87</v>
      </c>
      <c r="F2111" s="1" t="s">
        <v>66</v>
      </c>
      <c r="G2111" s="8">
        <v>1760555</v>
      </c>
      <c r="H2111" s="8">
        <v>933094.15</v>
      </c>
      <c r="I2111" s="9">
        <v>0.53</v>
      </c>
      <c r="J2111" s="1" t="s">
        <v>129</v>
      </c>
      <c r="K2111" s="1">
        <v>10</v>
      </c>
      <c r="L2111" s="1">
        <v>2024</v>
      </c>
      <c r="M2111" s="1">
        <v>41</v>
      </c>
      <c r="N2111" s="10">
        <v>4</v>
      </c>
    </row>
    <row r="2112" spans="1:14" x14ac:dyDescent="0.25">
      <c r="A2112" s="7">
        <v>45576</v>
      </c>
      <c r="B2112" s="1" t="s">
        <v>35</v>
      </c>
      <c r="C2112" s="1" t="s">
        <v>14</v>
      </c>
      <c r="D2112" s="1" t="s">
        <v>7</v>
      </c>
      <c r="E2112" s="1" t="s">
        <v>87</v>
      </c>
      <c r="F2112" s="1" t="s">
        <v>71</v>
      </c>
      <c r="G2112" s="8">
        <v>378902</v>
      </c>
      <c r="H2112" s="8">
        <v>178083.94</v>
      </c>
      <c r="I2112" s="9">
        <v>0.47</v>
      </c>
      <c r="J2112" s="1" t="s">
        <v>129</v>
      </c>
      <c r="K2112" s="1">
        <v>10</v>
      </c>
      <c r="L2112" s="1">
        <v>2024</v>
      </c>
      <c r="M2112" s="1">
        <v>41</v>
      </c>
      <c r="N2112" s="10">
        <v>4</v>
      </c>
    </row>
    <row r="2113" spans="1:14" x14ac:dyDescent="0.25">
      <c r="A2113" s="7">
        <v>45577</v>
      </c>
      <c r="B2113" s="1" t="s">
        <v>55</v>
      </c>
      <c r="C2113" s="1" t="s">
        <v>14</v>
      </c>
      <c r="D2113" s="1" t="s">
        <v>7</v>
      </c>
      <c r="E2113" s="1" t="s">
        <v>87</v>
      </c>
      <c r="F2113" s="1" t="s">
        <v>69</v>
      </c>
      <c r="G2113" s="8">
        <v>387448</v>
      </c>
      <c r="H2113" s="8">
        <v>205347.44</v>
      </c>
      <c r="I2113" s="9">
        <v>0.53</v>
      </c>
      <c r="J2113" s="1" t="s">
        <v>129</v>
      </c>
      <c r="K2113" s="1">
        <v>10</v>
      </c>
      <c r="L2113" s="1">
        <v>2024</v>
      </c>
      <c r="M2113" s="1">
        <v>41</v>
      </c>
      <c r="N2113" s="10">
        <v>4</v>
      </c>
    </row>
    <row r="2114" spans="1:14" x14ac:dyDescent="0.25">
      <c r="A2114" s="7">
        <v>45578</v>
      </c>
      <c r="B2114" s="1" t="s">
        <v>47</v>
      </c>
      <c r="C2114" s="1" t="s">
        <v>14</v>
      </c>
      <c r="D2114" s="1" t="s">
        <v>7</v>
      </c>
      <c r="E2114" s="1" t="s">
        <v>87</v>
      </c>
      <c r="F2114" s="1" t="s">
        <v>81</v>
      </c>
      <c r="G2114" s="8">
        <v>372896</v>
      </c>
      <c r="H2114" s="8">
        <v>201363.84000000003</v>
      </c>
      <c r="I2114" s="9">
        <v>0.54</v>
      </c>
      <c r="J2114" s="1" t="s">
        <v>129</v>
      </c>
      <c r="K2114" s="1">
        <v>10</v>
      </c>
      <c r="L2114" s="1">
        <v>2024</v>
      </c>
      <c r="M2114" s="1">
        <v>41</v>
      </c>
      <c r="N2114" s="10">
        <v>4</v>
      </c>
    </row>
    <row r="2115" spans="1:14" x14ac:dyDescent="0.25">
      <c r="A2115" s="7">
        <v>45579</v>
      </c>
      <c r="B2115" s="1" t="s">
        <v>15</v>
      </c>
      <c r="C2115" s="1" t="s">
        <v>14</v>
      </c>
      <c r="D2115" s="1" t="s">
        <v>7</v>
      </c>
      <c r="E2115" s="1" t="s">
        <v>88</v>
      </c>
      <c r="F2115" s="1" t="s">
        <v>74</v>
      </c>
      <c r="G2115" s="8">
        <v>261949</v>
      </c>
      <c r="H2115" s="8">
        <v>162408.38</v>
      </c>
      <c r="I2115" s="9">
        <v>0.62</v>
      </c>
      <c r="J2115" s="1" t="s">
        <v>129</v>
      </c>
      <c r="K2115" s="1">
        <v>10</v>
      </c>
      <c r="L2115" s="1">
        <v>2024</v>
      </c>
      <c r="M2115" s="1">
        <v>42</v>
      </c>
      <c r="N2115" s="10">
        <v>4</v>
      </c>
    </row>
    <row r="2116" spans="1:14" x14ac:dyDescent="0.25">
      <c r="A2116" s="7">
        <v>45580</v>
      </c>
      <c r="B2116" s="1" t="s">
        <v>52</v>
      </c>
      <c r="C2116" s="1" t="s">
        <v>8</v>
      </c>
      <c r="D2116" s="1" t="s">
        <v>7</v>
      </c>
      <c r="E2116" s="1" t="s">
        <v>9</v>
      </c>
      <c r="F2116" s="1" t="s">
        <v>66</v>
      </c>
      <c r="G2116" s="8">
        <v>862018</v>
      </c>
      <c r="H2116" s="8">
        <v>517210.8</v>
      </c>
      <c r="I2116" s="9">
        <v>0.6</v>
      </c>
      <c r="J2116" s="1" t="s">
        <v>129</v>
      </c>
      <c r="K2116" s="1">
        <v>10</v>
      </c>
      <c r="L2116" s="1">
        <v>2024</v>
      </c>
      <c r="M2116" s="1">
        <v>42</v>
      </c>
      <c r="N2116" s="10">
        <v>4</v>
      </c>
    </row>
    <row r="2117" spans="1:14" x14ac:dyDescent="0.25">
      <c r="A2117" s="7">
        <v>45581</v>
      </c>
      <c r="B2117" s="1" t="s">
        <v>19</v>
      </c>
      <c r="C2117" s="1" t="s">
        <v>8</v>
      </c>
      <c r="D2117" s="1" t="s">
        <v>17</v>
      </c>
      <c r="E2117" s="1" t="s">
        <v>87</v>
      </c>
      <c r="F2117" s="1" t="s">
        <v>76</v>
      </c>
      <c r="G2117" s="8">
        <v>1019631</v>
      </c>
      <c r="H2117" s="8">
        <v>295692.99</v>
      </c>
      <c r="I2117" s="9">
        <v>0.28999999999999998</v>
      </c>
      <c r="J2117" s="1" t="s">
        <v>129</v>
      </c>
      <c r="K2117" s="1">
        <v>10</v>
      </c>
      <c r="L2117" s="1">
        <v>2024</v>
      </c>
      <c r="M2117" s="1">
        <v>42</v>
      </c>
      <c r="N2117" s="10">
        <v>4</v>
      </c>
    </row>
    <row r="2118" spans="1:14" x14ac:dyDescent="0.25">
      <c r="A2118" s="7">
        <v>45582</v>
      </c>
      <c r="B2118" s="1" t="s">
        <v>32</v>
      </c>
      <c r="C2118" s="1" t="s">
        <v>8</v>
      </c>
      <c r="D2118" s="1" t="s">
        <v>17</v>
      </c>
      <c r="E2118" s="1" t="s">
        <v>87</v>
      </c>
      <c r="F2118" s="1" t="s">
        <v>71</v>
      </c>
      <c r="G2118" s="8">
        <v>516113</v>
      </c>
      <c r="H2118" s="8">
        <v>118705.99</v>
      </c>
      <c r="I2118" s="9">
        <v>0.23</v>
      </c>
      <c r="J2118" s="1" t="s">
        <v>129</v>
      </c>
      <c r="K2118" s="1">
        <v>10</v>
      </c>
      <c r="L2118" s="1">
        <v>2024</v>
      </c>
      <c r="M2118" s="1">
        <v>42</v>
      </c>
      <c r="N2118" s="10">
        <v>4</v>
      </c>
    </row>
    <row r="2119" spans="1:14" x14ac:dyDescent="0.25">
      <c r="A2119" s="7">
        <v>45583</v>
      </c>
      <c r="B2119" s="1" t="s">
        <v>20</v>
      </c>
      <c r="C2119" s="1" t="s">
        <v>8</v>
      </c>
      <c r="D2119" s="1" t="s">
        <v>17</v>
      </c>
      <c r="E2119" s="1" t="s">
        <v>87</v>
      </c>
      <c r="F2119" s="1" t="s">
        <v>72</v>
      </c>
      <c r="G2119" s="8">
        <v>707446</v>
      </c>
      <c r="H2119" s="8">
        <v>240531.64</v>
      </c>
      <c r="I2119" s="9">
        <v>0.34</v>
      </c>
      <c r="J2119" s="1" t="s">
        <v>129</v>
      </c>
      <c r="K2119" s="1">
        <v>10</v>
      </c>
      <c r="L2119" s="1">
        <v>2024</v>
      </c>
      <c r="M2119" s="1">
        <v>42</v>
      </c>
      <c r="N2119" s="10">
        <v>4</v>
      </c>
    </row>
    <row r="2120" spans="1:14" x14ac:dyDescent="0.25">
      <c r="A2120" s="7">
        <v>45584</v>
      </c>
      <c r="B2120" s="1" t="s">
        <v>10</v>
      </c>
      <c r="C2120" s="1" t="s">
        <v>8</v>
      </c>
      <c r="D2120" s="1" t="s">
        <v>17</v>
      </c>
      <c r="E2120" s="1" t="s">
        <v>87</v>
      </c>
      <c r="F2120" s="1" t="s">
        <v>66</v>
      </c>
      <c r="G2120" s="8">
        <v>752499</v>
      </c>
      <c r="H2120" s="8">
        <v>248324.67</v>
      </c>
      <c r="I2120" s="9">
        <v>0.33</v>
      </c>
      <c r="J2120" s="1" t="s">
        <v>129</v>
      </c>
      <c r="K2120" s="1">
        <v>10</v>
      </c>
      <c r="L2120" s="1">
        <v>2024</v>
      </c>
      <c r="M2120" s="1">
        <v>42</v>
      </c>
      <c r="N2120" s="10">
        <v>4</v>
      </c>
    </row>
    <row r="2121" spans="1:14" x14ac:dyDescent="0.25">
      <c r="A2121" s="7">
        <v>45585</v>
      </c>
      <c r="B2121" s="1" t="s">
        <v>19</v>
      </c>
      <c r="C2121" s="1" t="s">
        <v>8</v>
      </c>
      <c r="D2121" s="1" t="s">
        <v>7</v>
      </c>
      <c r="E2121" s="1" t="s">
        <v>9</v>
      </c>
      <c r="F2121" s="1" t="s">
        <v>76</v>
      </c>
      <c r="G2121" s="8">
        <v>669910</v>
      </c>
      <c r="H2121" s="8">
        <v>247866.69999999998</v>
      </c>
      <c r="I2121" s="9">
        <v>0.37</v>
      </c>
      <c r="J2121" s="1" t="s">
        <v>129</v>
      </c>
      <c r="K2121" s="1">
        <v>10</v>
      </c>
      <c r="L2121" s="1">
        <v>2024</v>
      </c>
      <c r="M2121" s="1">
        <v>42</v>
      </c>
      <c r="N2121" s="10">
        <v>4</v>
      </c>
    </row>
    <row r="2122" spans="1:14" x14ac:dyDescent="0.25">
      <c r="A2122" s="7">
        <v>45586</v>
      </c>
      <c r="B2122" s="1" t="s">
        <v>28</v>
      </c>
      <c r="C2122" s="1" t="s">
        <v>8</v>
      </c>
      <c r="D2122" s="1" t="s">
        <v>7</v>
      </c>
      <c r="E2122" s="1" t="s">
        <v>9</v>
      </c>
      <c r="F2122" s="1" t="s">
        <v>66</v>
      </c>
      <c r="G2122" s="8">
        <v>867467</v>
      </c>
      <c r="H2122" s="8">
        <v>485781.52</v>
      </c>
      <c r="I2122" s="9">
        <v>0.56000000000000005</v>
      </c>
      <c r="J2122" s="1" t="s">
        <v>129</v>
      </c>
      <c r="K2122" s="1">
        <v>10</v>
      </c>
      <c r="L2122" s="1">
        <v>2024</v>
      </c>
      <c r="M2122" s="1">
        <v>43</v>
      </c>
      <c r="N2122" s="10">
        <v>4</v>
      </c>
    </row>
    <row r="2123" spans="1:14" x14ac:dyDescent="0.25">
      <c r="A2123" s="7">
        <v>45587</v>
      </c>
      <c r="B2123" s="1" t="s">
        <v>49</v>
      </c>
      <c r="C2123" s="1" t="s">
        <v>8</v>
      </c>
      <c r="D2123" s="1" t="s">
        <v>17</v>
      </c>
      <c r="E2123" s="1" t="s">
        <v>87</v>
      </c>
      <c r="F2123" s="1" t="s">
        <v>66</v>
      </c>
      <c r="G2123" s="8">
        <v>775170</v>
      </c>
      <c r="H2123" s="8">
        <v>217047.60000000003</v>
      </c>
      <c r="I2123" s="9">
        <v>0.28000000000000003</v>
      </c>
      <c r="J2123" s="1" t="s">
        <v>129</v>
      </c>
      <c r="K2123" s="1">
        <v>10</v>
      </c>
      <c r="L2123" s="1">
        <v>2024</v>
      </c>
      <c r="M2123" s="1">
        <v>43</v>
      </c>
      <c r="N2123" s="10">
        <v>4</v>
      </c>
    </row>
    <row r="2124" spans="1:14" x14ac:dyDescent="0.25">
      <c r="A2124" s="7">
        <v>45588</v>
      </c>
      <c r="B2124" s="1" t="s">
        <v>58</v>
      </c>
      <c r="C2124" s="1" t="s">
        <v>8</v>
      </c>
      <c r="D2124" s="1" t="s">
        <v>7</v>
      </c>
      <c r="E2124" s="1" t="s">
        <v>87</v>
      </c>
      <c r="F2124" s="1" t="s">
        <v>74</v>
      </c>
      <c r="G2124" s="8">
        <v>798643</v>
      </c>
      <c r="H2124" s="8">
        <v>343416.49</v>
      </c>
      <c r="I2124" s="9">
        <v>0.43</v>
      </c>
      <c r="J2124" s="1" t="s">
        <v>129</v>
      </c>
      <c r="K2124" s="1">
        <v>10</v>
      </c>
      <c r="L2124" s="1">
        <v>2024</v>
      </c>
      <c r="M2124" s="1">
        <v>43</v>
      </c>
      <c r="N2124" s="10">
        <v>4</v>
      </c>
    </row>
    <row r="2125" spans="1:14" x14ac:dyDescent="0.25">
      <c r="A2125" s="7">
        <v>45589</v>
      </c>
      <c r="B2125" s="1" t="s">
        <v>24</v>
      </c>
      <c r="C2125" s="1" t="s">
        <v>14</v>
      </c>
      <c r="D2125" s="1" t="s">
        <v>7</v>
      </c>
      <c r="E2125" s="1" t="s">
        <v>87</v>
      </c>
      <c r="F2125" s="1" t="s">
        <v>81</v>
      </c>
      <c r="G2125" s="8">
        <v>469886</v>
      </c>
      <c r="H2125" s="8">
        <v>249039.58000000002</v>
      </c>
      <c r="I2125" s="9">
        <v>0.53</v>
      </c>
      <c r="J2125" s="1" t="s">
        <v>129</v>
      </c>
      <c r="K2125" s="1">
        <v>10</v>
      </c>
      <c r="L2125" s="1">
        <v>2024</v>
      </c>
      <c r="M2125" s="1">
        <v>43</v>
      </c>
      <c r="N2125" s="10">
        <v>4</v>
      </c>
    </row>
    <row r="2126" spans="1:14" x14ac:dyDescent="0.25">
      <c r="A2126" s="7">
        <v>45590</v>
      </c>
      <c r="B2126" s="1" t="s">
        <v>29</v>
      </c>
      <c r="C2126" s="1" t="s">
        <v>8</v>
      </c>
      <c r="D2126" s="1" t="s">
        <v>7</v>
      </c>
      <c r="E2126" s="1" t="s">
        <v>9</v>
      </c>
      <c r="F2126" s="1" t="s">
        <v>67</v>
      </c>
      <c r="G2126" s="8">
        <v>656869</v>
      </c>
      <c r="H2126" s="8">
        <v>321865.81</v>
      </c>
      <c r="I2126" s="9">
        <v>0.49</v>
      </c>
      <c r="J2126" s="1" t="s">
        <v>129</v>
      </c>
      <c r="K2126" s="1">
        <v>10</v>
      </c>
      <c r="L2126" s="1">
        <v>2024</v>
      </c>
      <c r="M2126" s="1">
        <v>43</v>
      </c>
      <c r="N2126" s="10">
        <v>4</v>
      </c>
    </row>
    <row r="2127" spans="1:14" x14ac:dyDescent="0.25">
      <c r="A2127" s="7">
        <v>45591</v>
      </c>
      <c r="B2127" s="1" t="s">
        <v>12</v>
      </c>
      <c r="C2127" s="1" t="s">
        <v>8</v>
      </c>
      <c r="D2127" s="1" t="s">
        <v>7</v>
      </c>
      <c r="E2127" s="1" t="s">
        <v>87</v>
      </c>
      <c r="F2127" s="1" t="s">
        <v>77</v>
      </c>
      <c r="G2127" s="8">
        <v>661398</v>
      </c>
      <c r="H2127" s="8">
        <v>264559.2</v>
      </c>
      <c r="I2127" s="9">
        <v>0.4</v>
      </c>
      <c r="J2127" s="1" t="s">
        <v>129</v>
      </c>
      <c r="K2127" s="1">
        <v>10</v>
      </c>
      <c r="L2127" s="1">
        <v>2024</v>
      </c>
      <c r="M2127" s="1">
        <v>43</v>
      </c>
      <c r="N2127" s="10">
        <v>4</v>
      </c>
    </row>
    <row r="2128" spans="1:14" x14ac:dyDescent="0.25">
      <c r="A2128" s="7">
        <v>45592</v>
      </c>
      <c r="B2128" s="1" t="s">
        <v>58</v>
      </c>
      <c r="C2128" s="1" t="s">
        <v>8</v>
      </c>
      <c r="D2128" s="1" t="s">
        <v>7</v>
      </c>
      <c r="E2128" s="1" t="s">
        <v>87</v>
      </c>
      <c r="F2128" s="1" t="s">
        <v>74</v>
      </c>
      <c r="G2128" s="8">
        <v>1007225</v>
      </c>
      <c r="H2128" s="8">
        <v>483468</v>
      </c>
      <c r="I2128" s="9">
        <v>0.48</v>
      </c>
      <c r="J2128" s="1" t="s">
        <v>129</v>
      </c>
      <c r="K2128" s="1">
        <v>10</v>
      </c>
      <c r="L2128" s="1">
        <v>2024</v>
      </c>
      <c r="M2128" s="1">
        <v>43</v>
      </c>
      <c r="N2128" s="10">
        <v>4</v>
      </c>
    </row>
    <row r="2129" spans="1:14" x14ac:dyDescent="0.25">
      <c r="A2129" s="7">
        <v>45593</v>
      </c>
      <c r="B2129" s="1" t="s">
        <v>52</v>
      </c>
      <c r="C2129" s="1" t="s">
        <v>8</v>
      </c>
      <c r="D2129" s="1" t="s">
        <v>11</v>
      </c>
      <c r="E2129" s="1" t="s">
        <v>87</v>
      </c>
      <c r="F2129" s="1" t="s">
        <v>66</v>
      </c>
      <c r="G2129" s="8">
        <v>829805</v>
      </c>
      <c r="H2129" s="8">
        <v>240643.44999999998</v>
      </c>
      <c r="I2129" s="9">
        <v>0.28999999999999998</v>
      </c>
      <c r="J2129" s="1" t="s">
        <v>129</v>
      </c>
      <c r="K2129" s="1">
        <v>10</v>
      </c>
      <c r="L2129" s="1">
        <v>2024</v>
      </c>
      <c r="M2129" s="1">
        <v>44</v>
      </c>
      <c r="N2129" s="10">
        <v>4</v>
      </c>
    </row>
    <row r="2130" spans="1:14" x14ac:dyDescent="0.25">
      <c r="A2130" s="7">
        <v>45594</v>
      </c>
      <c r="B2130" s="1" t="s">
        <v>49</v>
      </c>
      <c r="C2130" s="1" t="s">
        <v>8</v>
      </c>
      <c r="D2130" s="1" t="s">
        <v>17</v>
      </c>
      <c r="E2130" s="1" t="s">
        <v>9</v>
      </c>
      <c r="F2130" s="1" t="s">
        <v>66</v>
      </c>
      <c r="G2130" s="8">
        <v>899734</v>
      </c>
      <c r="H2130" s="8">
        <v>269920.2</v>
      </c>
      <c r="I2130" s="9">
        <v>0.3</v>
      </c>
      <c r="J2130" s="1" t="s">
        <v>129</v>
      </c>
      <c r="K2130" s="1">
        <v>10</v>
      </c>
      <c r="L2130" s="1">
        <v>2024</v>
      </c>
      <c r="M2130" s="1">
        <v>44</v>
      </c>
      <c r="N2130" s="10">
        <v>4</v>
      </c>
    </row>
    <row r="2131" spans="1:14" x14ac:dyDescent="0.25">
      <c r="A2131" s="7">
        <v>45595</v>
      </c>
      <c r="B2131" s="1" t="s">
        <v>48</v>
      </c>
      <c r="C2131" s="1" t="s">
        <v>8</v>
      </c>
      <c r="D2131" s="1" t="s">
        <v>7</v>
      </c>
      <c r="E2131" s="1" t="s">
        <v>87</v>
      </c>
      <c r="F2131" s="1" t="s">
        <v>65</v>
      </c>
      <c r="G2131" s="8">
        <v>794846</v>
      </c>
      <c r="H2131" s="8">
        <v>421268.38</v>
      </c>
      <c r="I2131" s="9">
        <v>0.53</v>
      </c>
      <c r="J2131" s="1" t="s">
        <v>129</v>
      </c>
      <c r="K2131" s="1">
        <v>10</v>
      </c>
      <c r="L2131" s="1">
        <v>2024</v>
      </c>
      <c r="M2131" s="1">
        <v>44</v>
      </c>
      <c r="N2131" s="10">
        <v>4</v>
      </c>
    </row>
    <row r="2132" spans="1:14" x14ac:dyDescent="0.25">
      <c r="A2132" s="7">
        <v>45596</v>
      </c>
      <c r="B2132" s="1" t="s">
        <v>25</v>
      </c>
      <c r="C2132" s="1" t="s">
        <v>8</v>
      </c>
      <c r="D2132" s="1" t="s">
        <v>17</v>
      </c>
      <c r="E2132" s="1" t="s">
        <v>87</v>
      </c>
      <c r="F2132" s="1" t="s">
        <v>74</v>
      </c>
      <c r="G2132" s="8">
        <v>642209</v>
      </c>
      <c r="H2132" s="8">
        <v>199084.79</v>
      </c>
      <c r="I2132" s="9">
        <v>0.31</v>
      </c>
      <c r="J2132" s="1" t="s">
        <v>129</v>
      </c>
      <c r="K2132" s="1">
        <v>10</v>
      </c>
      <c r="L2132" s="1">
        <v>2024</v>
      </c>
      <c r="M2132" s="1">
        <v>44</v>
      </c>
      <c r="N2132" s="10">
        <v>4</v>
      </c>
    </row>
    <row r="2133" spans="1:14" x14ac:dyDescent="0.25">
      <c r="A2133" s="7">
        <v>45597</v>
      </c>
      <c r="B2133" s="1" t="s">
        <v>31</v>
      </c>
      <c r="C2133" s="1" t="s">
        <v>18</v>
      </c>
      <c r="D2133" s="1" t="s">
        <v>17</v>
      </c>
      <c r="E2133" s="1" t="s">
        <v>87</v>
      </c>
      <c r="F2133" s="1" t="s">
        <v>72</v>
      </c>
      <c r="G2133" s="8">
        <v>102210</v>
      </c>
      <c r="H2133" s="8">
        <v>22486.2</v>
      </c>
      <c r="I2133" s="9">
        <v>0.22</v>
      </c>
      <c r="J2133" s="1" t="s">
        <v>130</v>
      </c>
      <c r="K2133" s="1">
        <v>11</v>
      </c>
      <c r="L2133" s="1">
        <v>2024</v>
      </c>
      <c r="M2133" s="1">
        <v>44</v>
      </c>
      <c r="N2133" s="10">
        <v>4</v>
      </c>
    </row>
    <row r="2134" spans="1:14" x14ac:dyDescent="0.25">
      <c r="A2134" s="7">
        <v>45598</v>
      </c>
      <c r="B2134" s="1" t="s">
        <v>10</v>
      </c>
      <c r="C2134" s="1" t="s">
        <v>8</v>
      </c>
      <c r="D2134" s="1" t="s">
        <v>7</v>
      </c>
      <c r="E2134" s="1" t="s">
        <v>87</v>
      </c>
      <c r="F2134" s="1" t="s">
        <v>66</v>
      </c>
      <c r="G2134" s="8">
        <v>883896</v>
      </c>
      <c r="H2134" s="8">
        <v>556854.48</v>
      </c>
      <c r="I2134" s="9">
        <v>0.63</v>
      </c>
      <c r="J2134" s="1" t="s">
        <v>130</v>
      </c>
      <c r="K2134" s="1">
        <v>11</v>
      </c>
      <c r="L2134" s="1">
        <v>2024</v>
      </c>
      <c r="M2134" s="1">
        <v>44</v>
      </c>
      <c r="N2134" s="10">
        <v>4</v>
      </c>
    </row>
    <row r="2135" spans="1:14" x14ac:dyDescent="0.25">
      <c r="A2135" s="7">
        <v>45599</v>
      </c>
      <c r="B2135" s="1" t="s">
        <v>29</v>
      </c>
      <c r="C2135" s="1" t="s">
        <v>8</v>
      </c>
      <c r="D2135" s="1" t="s">
        <v>7</v>
      </c>
      <c r="E2135" s="1" t="s">
        <v>89</v>
      </c>
      <c r="F2135" s="1" t="s">
        <v>67</v>
      </c>
      <c r="G2135" s="8">
        <v>1389576</v>
      </c>
      <c r="H2135" s="8">
        <v>680892.24</v>
      </c>
      <c r="I2135" s="9">
        <v>0.49</v>
      </c>
      <c r="J2135" s="1" t="s">
        <v>130</v>
      </c>
      <c r="K2135" s="1">
        <v>11</v>
      </c>
      <c r="L2135" s="1">
        <v>2024</v>
      </c>
      <c r="M2135" s="1">
        <v>44</v>
      </c>
      <c r="N2135" s="10">
        <v>4</v>
      </c>
    </row>
    <row r="2136" spans="1:14" x14ac:dyDescent="0.25">
      <c r="A2136" s="7">
        <v>45600</v>
      </c>
      <c r="B2136" s="1" t="s">
        <v>42</v>
      </c>
      <c r="C2136" s="1" t="s">
        <v>8</v>
      </c>
      <c r="D2136" s="1" t="s">
        <v>7</v>
      </c>
      <c r="E2136" s="1" t="s">
        <v>9</v>
      </c>
      <c r="F2136" s="1" t="s">
        <v>84</v>
      </c>
      <c r="G2136" s="8">
        <v>1704104</v>
      </c>
      <c r="H2136" s="8">
        <v>783887.84000000008</v>
      </c>
      <c r="I2136" s="9">
        <v>0.46</v>
      </c>
      <c r="J2136" s="1" t="s">
        <v>130</v>
      </c>
      <c r="K2136" s="1">
        <v>11</v>
      </c>
      <c r="L2136" s="1">
        <v>2024</v>
      </c>
      <c r="M2136" s="1">
        <v>45</v>
      </c>
      <c r="N2136" s="10">
        <v>4</v>
      </c>
    </row>
    <row r="2137" spans="1:14" x14ac:dyDescent="0.25">
      <c r="A2137" s="7">
        <v>45601</v>
      </c>
      <c r="B2137" s="1" t="s">
        <v>27</v>
      </c>
      <c r="C2137" s="1" t="s">
        <v>8</v>
      </c>
      <c r="D2137" s="1" t="s">
        <v>7</v>
      </c>
      <c r="E2137" s="1" t="s">
        <v>87</v>
      </c>
      <c r="F2137" s="1" t="s">
        <v>76</v>
      </c>
      <c r="G2137" s="8">
        <v>1659766</v>
      </c>
      <c r="H2137" s="8">
        <v>580918.1</v>
      </c>
      <c r="I2137" s="9">
        <v>0.35</v>
      </c>
      <c r="J2137" s="1" t="s">
        <v>130</v>
      </c>
      <c r="K2137" s="1">
        <v>11</v>
      </c>
      <c r="L2137" s="1">
        <v>2024</v>
      </c>
      <c r="M2137" s="1">
        <v>45</v>
      </c>
      <c r="N2137" s="10">
        <v>4</v>
      </c>
    </row>
    <row r="2138" spans="1:14" x14ac:dyDescent="0.25">
      <c r="A2138" s="7">
        <v>45602</v>
      </c>
      <c r="B2138" s="1" t="s">
        <v>44</v>
      </c>
      <c r="C2138" s="1" t="s">
        <v>8</v>
      </c>
      <c r="D2138" s="1" t="s">
        <v>7</v>
      </c>
      <c r="E2138" s="1" t="s">
        <v>87</v>
      </c>
      <c r="F2138" s="1" t="s">
        <v>78</v>
      </c>
      <c r="G2138" s="8">
        <v>883061</v>
      </c>
      <c r="H2138" s="8">
        <v>485683.55000000005</v>
      </c>
      <c r="I2138" s="9">
        <v>0.55000000000000004</v>
      </c>
      <c r="J2138" s="1" t="s">
        <v>130</v>
      </c>
      <c r="K2138" s="1">
        <v>11</v>
      </c>
      <c r="L2138" s="1">
        <v>2024</v>
      </c>
      <c r="M2138" s="1">
        <v>45</v>
      </c>
      <c r="N2138" s="10">
        <v>4</v>
      </c>
    </row>
    <row r="2139" spans="1:14" x14ac:dyDescent="0.25">
      <c r="A2139" s="7">
        <v>45603</v>
      </c>
      <c r="B2139" s="1" t="s">
        <v>24</v>
      </c>
      <c r="C2139" s="1" t="s">
        <v>14</v>
      </c>
      <c r="D2139" s="1" t="s">
        <v>17</v>
      </c>
      <c r="E2139" s="1" t="s">
        <v>87</v>
      </c>
      <c r="F2139" s="1" t="s">
        <v>81</v>
      </c>
      <c r="G2139" s="8">
        <v>461454</v>
      </c>
      <c r="H2139" s="8">
        <v>115363.5</v>
      </c>
      <c r="I2139" s="9">
        <v>0.25</v>
      </c>
      <c r="J2139" s="1" t="s">
        <v>130</v>
      </c>
      <c r="K2139" s="1">
        <v>11</v>
      </c>
      <c r="L2139" s="1">
        <v>2024</v>
      </c>
      <c r="M2139" s="1">
        <v>45</v>
      </c>
      <c r="N2139" s="10">
        <v>4</v>
      </c>
    </row>
    <row r="2140" spans="1:14" x14ac:dyDescent="0.25">
      <c r="A2140" s="7">
        <v>45604</v>
      </c>
      <c r="B2140" s="1" t="s">
        <v>51</v>
      </c>
      <c r="C2140" s="1" t="s">
        <v>8</v>
      </c>
      <c r="D2140" s="1" t="s">
        <v>17</v>
      </c>
      <c r="E2140" s="1" t="s">
        <v>87</v>
      </c>
      <c r="F2140" s="1" t="s">
        <v>65</v>
      </c>
      <c r="G2140" s="8">
        <v>1007754</v>
      </c>
      <c r="H2140" s="8">
        <v>272093.58</v>
      </c>
      <c r="I2140" s="9">
        <v>0.27</v>
      </c>
      <c r="J2140" s="1" t="s">
        <v>130</v>
      </c>
      <c r="K2140" s="1">
        <v>11</v>
      </c>
      <c r="L2140" s="1">
        <v>2024</v>
      </c>
      <c r="M2140" s="1">
        <v>45</v>
      </c>
      <c r="N2140" s="10">
        <v>4</v>
      </c>
    </row>
    <row r="2141" spans="1:14" x14ac:dyDescent="0.25">
      <c r="A2141" s="7">
        <v>45605</v>
      </c>
      <c r="B2141" s="1" t="s">
        <v>52</v>
      </c>
      <c r="C2141" s="1" t="s">
        <v>8</v>
      </c>
      <c r="D2141" s="1" t="s">
        <v>7</v>
      </c>
      <c r="E2141" s="1" t="s">
        <v>87</v>
      </c>
      <c r="F2141" s="1" t="s">
        <v>66</v>
      </c>
      <c r="G2141" s="8">
        <v>920235</v>
      </c>
      <c r="H2141" s="8">
        <v>478522.2</v>
      </c>
      <c r="I2141" s="9">
        <v>0.52</v>
      </c>
      <c r="J2141" s="1" t="s">
        <v>130</v>
      </c>
      <c r="K2141" s="1">
        <v>11</v>
      </c>
      <c r="L2141" s="1">
        <v>2024</v>
      </c>
      <c r="M2141" s="1">
        <v>45</v>
      </c>
      <c r="N2141" s="10">
        <v>4</v>
      </c>
    </row>
    <row r="2142" spans="1:14" x14ac:dyDescent="0.25">
      <c r="A2142" s="7">
        <v>45606</v>
      </c>
      <c r="B2142" s="1" t="s">
        <v>52</v>
      </c>
      <c r="C2142" s="1" t="s">
        <v>8</v>
      </c>
      <c r="D2142" s="1" t="s">
        <v>7</v>
      </c>
      <c r="E2142" s="1" t="s">
        <v>9</v>
      </c>
      <c r="F2142" s="1" t="s">
        <v>66</v>
      </c>
      <c r="G2142" s="8">
        <v>787841</v>
      </c>
      <c r="H2142" s="8">
        <v>370285.26999999996</v>
      </c>
      <c r="I2142" s="9">
        <v>0.47</v>
      </c>
      <c r="J2142" s="1" t="s">
        <v>130</v>
      </c>
      <c r="K2142" s="1">
        <v>11</v>
      </c>
      <c r="L2142" s="1">
        <v>2024</v>
      </c>
      <c r="M2142" s="1">
        <v>45</v>
      </c>
      <c r="N2142" s="10">
        <v>4</v>
      </c>
    </row>
    <row r="2143" spans="1:14" x14ac:dyDescent="0.25">
      <c r="A2143" s="7">
        <v>45607</v>
      </c>
      <c r="B2143" s="1" t="s">
        <v>15</v>
      </c>
      <c r="C2143" s="1" t="s">
        <v>14</v>
      </c>
      <c r="D2143" s="1" t="s">
        <v>17</v>
      </c>
      <c r="E2143" s="1" t="s">
        <v>87</v>
      </c>
      <c r="F2143" s="1" t="s">
        <v>74</v>
      </c>
      <c r="G2143" s="8">
        <v>459237</v>
      </c>
      <c r="H2143" s="8">
        <v>119401.62000000001</v>
      </c>
      <c r="I2143" s="9">
        <v>0.26</v>
      </c>
      <c r="J2143" s="1" t="s">
        <v>130</v>
      </c>
      <c r="K2143" s="1">
        <v>11</v>
      </c>
      <c r="L2143" s="1">
        <v>2024</v>
      </c>
      <c r="M2143" s="1">
        <v>46</v>
      </c>
      <c r="N2143" s="10">
        <v>4</v>
      </c>
    </row>
    <row r="2144" spans="1:14" x14ac:dyDescent="0.25">
      <c r="A2144" s="7">
        <v>45608</v>
      </c>
      <c r="B2144" s="1" t="s">
        <v>59</v>
      </c>
      <c r="C2144" s="1" t="s">
        <v>18</v>
      </c>
      <c r="D2144" s="1" t="s">
        <v>7</v>
      </c>
      <c r="E2144" s="1" t="s">
        <v>87</v>
      </c>
      <c r="F2144" s="1" t="s">
        <v>75</v>
      </c>
      <c r="G2144" s="8">
        <v>85843</v>
      </c>
      <c r="H2144" s="8">
        <v>39487.78</v>
      </c>
      <c r="I2144" s="9">
        <v>0.46</v>
      </c>
      <c r="J2144" s="1" t="s">
        <v>130</v>
      </c>
      <c r="K2144" s="1">
        <v>11</v>
      </c>
      <c r="L2144" s="1">
        <v>2024</v>
      </c>
      <c r="M2144" s="1">
        <v>46</v>
      </c>
      <c r="N2144" s="10">
        <v>4</v>
      </c>
    </row>
    <row r="2145" spans="1:14" x14ac:dyDescent="0.25">
      <c r="A2145" s="7">
        <v>45609</v>
      </c>
      <c r="B2145" s="1" t="s">
        <v>28</v>
      </c>
      <c r="C2145" s="1" t="s">
        <v>8</v>
      </c>
      <c r="D2145" s="1" t="s">
        <v>17</v>
      </c>
      <c r="E2145" s="1" t="s">
        <v>9</v>
      </c>
      <c r="F2145" s="1" t="s">
        <v>66</v>
      </c>
      <c r="G2145" s="8">
        <v>678083</v>
      </c>
      <c r="H2145" s="8">
        <v>196644.06999999998</v>
      </c>
      <c r="I2145" s="9">
        <v>0.28999999999999998</v>
      </c>
      <c r="J2145" s="1" t="s">
        <v>130</v>
      </c>
      <c r="K2145" s="1">
        <v>11</v>
      </c>
      <c r="L2145" s="1">
        <v>2024</v>
      </c>
      <c r="M2145" s="1">
        <v>46</v>
      </c>
      <c r="N2145" s="10">
        <v>4</v>
      </c>
    </row>
    <row r="2146" spans="1:14" x14ac:dyDescent="0.25">
      <c r="A2146" s="7">
        <v>45610</v>
      </c>
      <c r="B2146" s="1" t="s">
        <v>51</v>
      </c>
      <c r="C2146" s="1" t="s">
        <v>8</v>
      </c>
      <c r="D2146" s="1" t="s">
        <v>7</v>
      </c>
      <c r="E2146" s="1" t="s">
        <v>87</v>
      </c>
      <c r="F2146" s="1" t="s">
        <v>65</v>
      </c>
      <c r="G2146" s="8">
        <v>1331885</v>
      </c>
      <c r="H2146" s="8">
        <v>732536.75000000012</v>
      </c>
      <c r="I2146" s="9">
        <v>0.55000000000000004</v>
      </c>
      <c r="J2146" s="1" t="s">
        <v>130</v>
      </c>
      <c r="K2146" s="1">
        <v>11</v>
      </c>
      <c r="L2146" s="1">
        <v>2024</v>
      </c>
      <c r="M2146" s="1">
        <v>46</v>
      </c>
      <c r="N2146" s="10">
        <v>4</v>
      </c>
    </row>
    <row r="2147" spans="1:14" x14ac:dyDescent="0.25">
      <c r="A2147" s="7">
        <v>45611</v>
      </c>
      <c r="B2147" s="1" t="s">
        <v>46</v>
      </c>
      <c r="C2147" s="1" t="s">
        <v>8</v>
      </c>
      <c r="D2147" s="1" t="s">
        <v>7</v>
      </c>
      <c r="E2147" s="1" t="s">
        <v>87</v>
      </c>
      <c r="F2147" s="1" t="s">
        <v>80</v>
      </c>
      <c r="G2147" s="8">
        <v>824871</v>
      </c>
      <c r="H2147" s="8">
        <v>412435.5</v>
      </c>
      <c r="I2147" s="9">
        <v>0.5</v>
      </c>
      <c r="J2147" s="1" t="s">
        <v>130</v>
      </c>
      <c r="K2147" s="1">
        <v>11</v>
      </c>
      <c r="L2147" s="1">
        <v>2024</v>
      </c>
      <c r="M2147" s="1">
        <v>46</v>
      </c>
      <c r="N2147" s="10">
        <v>4</v>
      </c>
    </row>
    <row r="2148" spans="1:14" x14ac:dyDescent="0.25">
      <c r="A2148" s="7">
        <v>45612</v>
      </c>
      <c r="B2148" s="1" t="s">
        <v>46</v>
      </c>
      <c r="C2148" s="1" t="s">
        <v>8</v>
      </c>
      <c r="D2148" s="1" t="s">
        <v>7</v>
      </c>
      <c r="E2148" s="1" t="s">
        <v>87</v>
      </c>
      <c r="F2148" s="1" t="s">
        <v>80</v>
      </c>
      <c r="G2148" s="8">
        <v>1512971</v>
      </c>
      <c r="H2148" s="8">
        <v>938042.02</v>
      </c>
      <c r="I2148" s="9">
        <v>0.62</v>
      </c>
      <c r="J2148" s="1" t="s">
        <v>130</v>
      </c>
      <c r="K2148" s="1">
        <v>11</v>
      </c>
      <c r="L2148" s="1">
        <v>2024</v>
      </c>
      <c r="M2148" s="1">
        <v>46</v>
      </c>
      <c r="N2148" s="10">
        <v>4</v>
      </c>
    </row>
    <row r="2149" spans="1:14" x14ac:dyDescent="0.25">
      <c r="A2149" s="7">
        <v>45613</v>
      </c>
      <c r="B2149" s="1" t="s">
        <v>48</v>
      </c>
      <c r="C2149" s="1" t="s">
        <v>8</v>
      </c>
      <c r="D2149" s="1" t="s">
        <v>17</v>
      </c>
      <c r="E2149" s="1" t="s">
        <v>9</v>
      </c>
      <c r="F2149" s="1" t="s">
        <v>65</v>
      </c>
      <c r="G2149" s="8">
        <v>1096288</v>
      </c>
      <c r="H2149" s="8">
        <v>230220.47999999998</v>
      </c>
      <c r="I2149" s="9">
        <v>0.21</v>
      </c>
      <c r="J2149" s="1" t="s">
        <v>130</v>
      </c>
      <c r="K2149" s="1">
        <v>11</v>
      </c>
      <c r="L2149" s="1">
        <v>2024</v>
      </c>
      <c r="M2149" s="1">
        <v>46</v>
      </c>
      <c r="N2149" s="10">
        <v>4</v>
      </c>
    </row>
    <row r="2150" spans="1:14" x14ac:dyDescent="0.25">
      <c r="A2150" s="7">
        <v>45614</v>
      </c>
      <c r="B2150" s="1" t="s">
        <v>48</v>
      </c>
      <c r="C2150" s="1" t="s">
        <v>8</v>
      </c>
      <c r="D2150" s="1" t="s">
        <v>11</v>
      </c>
      <c r="E2150" s="1" t="s">
        <v>87</v>
      </c>
      <c r="F2150" s="1" t="s">
        <v>65</v>
      </c>
      <c r="G2150" s="8">
        <v>1658933</v>
      </c>
      <c r="H2150" s="8">
        <v>298607.94</v>
      </c>
      <c r="I2150" s="9">
        <v>0.18</v>
      </c>
      <c r="J2150" s="1" t="s">
        <v>130</v>
      </c>
      <c r="K2150" s="1">
        <v>11</v>
      </c>
      <c r="L2150" s="1">
        <v>2024</v>
      </c>
      <c r="M2150" s="1">
        <v>47</v>
      </c>
      <c r="N2150" s="10">
        <v>4</v>
      </c>
    </row>
    <row r="2151" spans="1:14" x14ac:dyDescent="0.25">
      <c r="A2151" s="7">
        <v>45615</v>
      </c>
      <c r="B2151" s="1" t="s">
        <v>27</v>
      </c>
      <c r="C2151" s="1" t="s">
        <v>8</v>
      </c>
      <c r="D2151" s="1" t="s">
        <v>17</v>
      </c>
      <c r="E2151" s="1" t="s">
        <v>87</v>
      </c>
      <c r="F2151" s="1" t="s">
        <v>76</v>
      </c>
      <c r="G2151" s="8">
        <v>1685757</v>
      </c>
      <c r="H2151" s="8">
        <v>539442.24</v>
      </c>
      <c r="I2151" s="9">
        <v>0.32</v>
      </c>
      <c r="J2151" s="1" t="s">
        <v>130</v>
      </c>
      <c r="K2151" s="1">
        <v>11</v>
      </c>
      <c r="L2151" s="1">
        <v>2024</v>
      </c>
      <c r="M2151" s="1">
        <v>47</v>
      </c>
      <c r="N2151" s="10">
        <v>4</v>
      </c>
    </row>
    <row r="2152" spans="1:14" x14ac:dyDescent="0.25">
      <c r="A2152" s="7">
        <v>45616</v>
      </c>
      <c r="B2152" s="1" t="s">
        <v>49</v>
      </c>
      <c r="C2152" s="1" t="s">
        <v>8</v>
      </c>
      <c r="D2152" s="1" t="s">
        <v>7</v>
      </c>
      <c r="E2152" s="1" t="s">
        <v>9</v>
      </c>
      <c r="F2152" s="1" t="s">
        <v>66</v>
      </c>
      <c r="G2152" s="8">
        <v>744028</v>
      </c>
      <c r="H2152" s="8">
        <v>372014</v>
      </c>
      <c r="I2152" s="9">
        <v>0.5</v>
      </c>
      <c r="J2152" s="1" t="s">
        <v>130</v>
      </c>
      <c r="K2152" s="1">
        <v>11</v>
      </c>
      <c r="L2152" s="1">
        <v>2024</v>
      </c>
      <c r="M2152" s="1">
        <v>47</v>
      </c>
      <c r="N2152" s="10">
        <v>4</v>
      </c>
    </row>
    <row r="2153" spans="1:14" x14ac:dyDescent="0.25">
      <c r="A2153" s="7">
        <v>45617</v>
      </c>
      <c r="B2153" s="1" t="s">
        <v>42</v>
      </c>
      <c r="C2153" s="1" t="s">
        <v>8</v>
      </c>
      <c r="D2153" s="1" t="s">
        <v>7</v>
      </c>
      <c r="E2153" s="1" t="s">
        <v>9</v>
      </c>
      <c r="F2153" s="1" t="s">
        <v>84</v>
      </c>
      <c r="G2153" s="8">
        <v>847227</v>
      </c>
      <c r="H2153" s="8">
        <v>398196.69</v>
      </c>
      <c r="I2153" s="9">
        <v>0.47</v>
      </c>
      <c r="J2153" s="1" t="s">
        <v>130</v>
      </c>
      <c r="K2153" s="1">
        <v>11</v>
      </c>
      <c r="L2153" s="1">
        <v>2024</v>
      </c>
      <c r="M2153" s="1">
        <v>47</v>
      </c>
      <c r="N2153" s="10">
        <v>4</v>
      </c>
    </row>
    <row r="2154" spans="1:14" x14ac:dyDescent="0.25">
      <c r="A2154" s="7">
        <v>45618</v>
      </c>
      <c r="B2154" s="1" t="s">
        <v>45</v>
      </c>
      <c r="C2154" s="1" t="s">
        <v>18</v>
      </c>
      <c r="D2154" s="1" t="s">
        <v>7</v>
      </c>
      <c r="E2154" s="1" t="s">
        <v>9</v>
      </c>
      <c r="F2154" s="1" t="s">
        <v>79</v>
      </c>
      <c r="G2154" s="8">
        <v>180296</v>
      </c>
      <c r="H2154" s="8">
        <v>63103.6</v>
      </c>
      <c r="I2154" s="9">
        <v>0.35</v>
      </c>
      <c r="J2154" s="1" t="s">
        <v>130</v>
      </c>
      <c r="K2154" s="1">
        <v>11</v>
      </c>
      <c r="L2154" s="1">
        <v>2024</v>
      </c>
      <c r="M2154" s="1">
        <v>47</v>
      </c>
      <c r="N2154" s="10">
        <v>4</v>
      </c>
    </row>
    <row r="2155" spans="1:14" x14ac:dyDescent="0.25">
      <c r="A2155" s="7">
        <v>45619</v>
      </c>
      <c r="B2155" s="1" t="s">
        <v>52</v>
      </c>
      <c r="C2155" s="1" t="s">
        <v>8</v>
      </c>
      <c r="D2155" s="1" t="s">
        <v>11</v>
      </c>
      <c r="E2155" s="1" t="s">
        <v>87</v>
      </c>
      <c r="F2155" s="1" t="s">
        <v>66</v>
      </c>
      <c r="G2155" s="8">
        <v>1423113</v>
      </c>
      <c r="H2155" s="8">
        <v>498089.55</v>
      </c>
      <c r="I2155" s="9">
        <v>0.35</v>
      </c>
      <c r="J2155" s="1" t="s">
        <v>130</v>
      </c>
      <c r="K2155" s="1">
        <v>11</v>
      </c>
      <c r="L2155" s="1">
        <v>2024</v>
      </c>
      <c r="M2155" s="1">
        <v>47</v>
      </c>
      <c r="N2155" s="10">
        <v>4</v>
      </c>
    </row>
    <row r="2156" spans="1:14" x14ac:dyDescent="0.25">
      <c r="A2156" s="7">
        <v>45620</v>
      </c>
      <c r="B2156" s="1" t="s">
        <v>52</v>
      </c>
      <c r="C2156" s="1" t="s">
        <v>8</v>
      </c>
      <c r="D2156" s="1" t="s">
        <v>7</v>
      </c>
      <c r="E2156" s="1" t="s">
        <v>87</v>
      </c>
      <c r="F2156" s="1" t="s">
        <v>66</v>
      </c>
      <c r="G2156" s="8">
        <v>619815</v>
      </c>
      <c r="H2156" s="8">
        <v>291313.05</v>
      </c>
      <c r="I2156" s="9">
        <v>0.47</v>
      </c>
      <c r="J2156" s="1" t="s">
        <v>130</v>
      </c>
      <c r="K2156" s="1">
        <v>11</v>
      </c>
      <c r="L2156" s="1">
        <v>2024</v>
      </c>
      <c r="M2156" s="1">
        <v>47</v>
      </c>
      <c r="N2156" s="10">
        <v>4</v>
      </c>
    </row>
    <row r="2157" spans="1:14" x14ac:dyDescent="0.25">
      <c r="A2157" s="7">
        <v>45621</v>
      </c>
      <c r="B2157" s="1" t="s">
        <v>40</v>
      </c>
      <c r="C2157" s="1" t="s">
        <v>8</v>
      </c>
      <c r="D2157" s="1" t="s">
        <v>7</v>
      </c>
      <c r="E2157" s="1" t="s">
        <v>87</v>
      </c>
      <c r="F2157" s="1" t="s">
        <v>82</v>
      </c>
      <c r="G2157" s="8">
        <v>737337</v>
      </c>
      <c r="H2157" s="8">
        <v>280188.06</v>
      </c>
      <c r="I2157" s="9">
        <v>0.38</v>
      </c>
      <c r="J2157" s="1" t="s">
        <v>130</v>
      </c>
      <c r="K2157" s="1">
        <v>11</v>
      </c>
      <c r="L2157" s="1">
        <v>2024</v>
      </c>
      <c r="M2157" s="1">
        <v>48</v>
      </c>
      <c r="N2157" s="10">
        <v>4</v>
      </c>
    </row>
    <row r="2158" spans="1:14" x14ac:dyDescent="0.25">
      <c r="A2158" s="7">
        <v>45622</v>
      </c>
      <c r="B2158" s="1" t="s">
        <v>51</v>
      </c>
      <c r="C2158" s="1" t="s">
        <v>8</v>
      </c>
      <c r="D2158" s="1" t="s">
        <v>17</v>
      </c>
      <c r="E2158" s="1" t="s">
        <v>87</v>
      </c>
      <c r="F2158" s="1" t="s">
        <v>65</v>
      </c>
      <c r="G2158" s="8">
        <v>1113828</v>
      </c>
      <c r="H2158" s="8">
        <v>311871.84000000003</v>
      </c>
      <c r="I2158" s="9">
        <v>0.28000000000000003</v>
      </c>
      <c r="J2158" s="1" t="s">
        <v>130</v>
      </c>
      <c r="K2158" s="1">
        <v>11</v>
      </c>
      <c r="L2158" s="1">
        <v>2024</v>
      </c>
      <c r="M2158" s="1">
        <v>48</v>
      </c>
      <c r="N2158" s="10">
        <v>4</v>
      </c>
    </row>
    <row r="2159" spans="1:14" x14ac:dyDescent="0.25">
      <c r="A2159" s="7">
        <v>45623</v>
      </c>
      <c r="B2159" s="1" t="s">
        <v>36</v>
      </c>
      <c r="C2159" s="1" t="s">
        <v>14</v>
      </c>
      <c r="D2159" s="1" t="s">
        <v>7</v>
      </c>
      <c r="E2159" s="1" t="s">
        <v>87</v>
      </c>
      <c r="F2159" s="1" t="s">
        <v>78</v>
      </c>
      <c r="G2159" s="8">
        <v>376653</v>
      </c>
      <c r="H2159" s="8">
        <v>158194.25999999998</v>
      </c>
      <c r="I2159" s="9">
        <v>0.42</v>
      </c>
      <c r="J2159" s="1" t="s">
        <v>130</v>
      </c>
      <c r="K2159" s="1">
        <v>11</v>
      </c>
      <c r="L2159" s="1">
        <v>2024</v>
      </c>
      <c r="M2159" s="1">
        <v>48</v>
      </c>
      <c r="N2159" s="10">
        <v>4</v>
      </c>
    </row>
    <row r="2160" spans="1:14" x14ac:dyDescent="0.25">
      <c r="A2160" s="7">
        <v>45624</v>
      </c>
      <c r="B2160" s="1" t="s">
        <v>37</v>
      </c>
      <c r="C2160" s="1" t="s">
        <v>18</v>
      </c>
      <c r="D2160" s="1" t="s">
        <v>7</v>
      </c>
      <c r="E2160" s="1" t="s">
        <v>87</v>
      </c>
      <c r="F2160" s="1" t="s">
        <v>79</v>
      </c>
      <c r="G2160" s="8">
        <v>78865</v>
      </c>
      <c r="H2160" s="8">
        <v>27602.75</v>
      </c>
      <c r="I2160" s="9">
        <v>0.35</v>
      </c>
      <c r="J2160" s="1" t="s">
        <v>130</v>
      </c>
      <c r="K2160" s="1">
        <v>11</v>
      </c>
      <c r="L2160" s="1">
        <v>2024</v>
      </c>
      <c r="M2160" s="1">
        <v>48</v>
      </c>
      <c r="N2160" s="10">
        <v>4</v>
      </c>
    </row>
    <row r="2161" spans="1:14" x14ac:dyDescent="0.25">
      <c r="A2161" s="7">
        <v>45625</v>
      </c>
      <c r="B2161" s="1" t="s">
        <v>58</v>
      </c>
      <c r="C2161" s="1" t="s">
        <v>8</v>
      </c>
      <c r="D2161" s="1" t="s">
        <v>17</v>
      </c>
      <c r="E2161" s="1" t="s">
        <v>87</v>
      </c>
      <c r="F2161" s="1" t="s">
        <v>74</v>
      </c>
      <c r="G2161" s="8">
        <v>1494751</v>
      </c>
      <c r="H2161" s="8">
        <v>343792.73000000004</v>
      </c>
      <c r="I2161" s="9">
        <v>0.23</v>
      </c>
      <c r="J2161" s="1" t="s">
        <v>130</v>
      </c>
      <c r="K2161" s="1">
        <v>11</v>
      </c>
      <c r="L2161" s="1">
        <v>2024</v>
      </c>
      <c r="M2161" s="1">
        <v>48</v>
      </c>
      <c r="N2161" s="10">
        <v>4</v>
      </c>
    </row>
    <row r="2162" spans="1:14" x14ac:dyDescent="0.25">
      <c r="A2162" s="7">
        <v>45626</v>
      </c>
      <c r="B2162" s="1" t="s">
        <v>59</v>
      </c>
      <c r="C2162" s="1" t="s">
        <v>18</v>
      </c>
      <c r="D2162" s="1" t="s">
        <v>17</v>
      </c>
      <c r="E2162" s="1" t="s">
        <v>87</v>
      </c>
      <c r="F2162" s="1" t="s">
        <v>75</v>
      </c>
      <c r="G2162" s="8">
        <v>79620</v>
      </c>
      <c r="H2162" s="8">
        <v>19905</v>
      </c>
      <c r="I2162" s="9">
        <v>0.25</v>
      </c>
      <c r="J2162" s="1" t="s">
        <v>130</v>
      </c>
      <c r="K2162" s="1">
        <v>11</v>
      </c>
      <c r="L2162" s="1">
        <v>2024</v>
      </c>
      <c r="M2162" s="1">
        <v>48</v>
      </c>
      <c r="N2162" s="10">
        <v>4</v>
      </c>
    </row>
    <row r="2163" spans="1:14" x14ac:dyDescent="0.25">
      <c r="A2163" s="7">
        <v>45627</v>
      </c>
      <c r="B2163" s="1" t="s">
        <v>42</v>
      </c>
      <c r="C2163" s="1" t="s">
        <v>8</v>
      </c>
      <c r="D2163" s="1" t="s">
        <v>7</v>
      </c>
      <c r="E2163" s="1" t="s">
        <v>87</v>
      </c>
      <c r="F2163" s="1" t="s">
        <v>84</v>
      </c>
      <c r="G2163" s="8">
        <v>890781</v>
      </c>
      <c r="H2163" s="8">
        <v>489929.55000000005</v>
      </c>
      <c r="I2163" s="9">
        <v>0.55000000000000004</v>
      </c>
      <c r="J2163" s="1" t="s">
        <v>131</v>
      </c>
      <c r="K2163" s="1">
        <v>12</v>
      </c>
      <c r="L2163" s="1">
        <v>2024</v>
      </c>
      <c r="M2163" s="1">
        <v>48</v>
      </c>
      <c r="N2163" s="10">
        <v>4</v>
      </c>
    </row>
    <row r="2164" spans="1:14" x14ac:dyDescent="0.25">
      <c r="A2164" s="7">
        <v>45628</v>
      </c>
      <c r="B2164" s="1" t="s">
        <v>54</v>
      </c>
      <c r="C2164" s="1" t="s">
        <v>18</v>
      </c>
      <c r="D2164" s="1" t="s">
        <v>7</v>
      </c>
      <c r="E2164" s="1" t="s">
        <v>87</v>
      </c>
      <c r="F2164" s="1" t="s">
        <v>68</v>
      </c>
      <c r="G2164" s="8">
        <v>95409</v>
      </c>
      <c r="H2164" s="8">
        <v>44842.229999999996</v>
      </c>
      <c r="I2164" s="9">
        <v>0.47</v>
      </c>
      <c r="J2164" s="1" t="s">
        <v>131</v>
      </c>
      <c r="K2164" s="1">
        <v>12</v>
      </c>
      <c r="L2164" s="1">
        <v>2024</v>
      </c>
      <c r="M2164" s="1">
        <v>49</v>
      </c>
      <c r="N2164" s="10">
        <v>4</v>
      </c>
    </row>
    <row r="2165" spans="1:14" x14ac:dyDescent="0.25">
      <c r="A2165" s="7">
        <v>45629</v>
      </c>
      <c r="B2165" s="1" t="s">
        <v>35</v>
      </c>
      <c r="C2165" s="1" t="s">
        <v>14</v>
      </c>
      <c r="D2165" s="1" t="s">
        <v>7</v>
      </c>
      <c r="E2165" s="1" t="s">
        <v>87</v>
      </c>
      <c r="F2165" s="1" t="s">
        <v>71</v>
      </c>
      <c r="G2165" s="8">
        <v>430802</v>
      </c>
      <c r="H2165" s="8">
        <v>249865.15999999997</v>
      </c>
      <c r="I2165" s="9">
        <v>0.57999999999999996</v>
      </c>
      <c r="J2165" s="1" t="s">
        <v>131</v>
      </c>
      <c r="K2165" s="1">
        <v>12</v>
      </c>
      <c r="L2165" s="1">
        <v>2024</v>
      </c>
      <c r="M2165" s="1">
        <v>49</v>
      </c>
      <c r="N2165" s="10">
        <v>4</v>
      </c>
    </row>
    <row r="2166" spans="1:14" x14ac:dyDescent="0.25">
      <c r="A2166" s="7">
        <v>45630</v>
      </c>
      <c r="B2166" s="1" t="s">
        <v>12</v>
      </c>
      <c r="C2166" s="1" t="s">
        <v>8</v>
      </c>
      <c r="D2166" s="1" t="s">
        <v>7</v>
      </c>
      <c r="E2166" s="1" t="s">
        <v>87</v>
      </c>
      <c r="F2166" s="1" t="s">
        <v>77</v>
      </c>
      <c r="G2166" s="8">
        <v>766083</v>
      </c>
      <c r="H2166" s="8">
        <v>459649.8</v>
      </c>
      <c r="I2166" s="9">
        <v>0.6</v>
      </c>
      <c r="J2166" s="1" t="s">
        <v>131</v>
      </c>
      <c r="K2166" s="1">
        <v>12</v>
      </c>
      <c r="L2166" s="1">
        <v>2024</v>
      </c>
      <c r="M2166" s="1">
        <v>49</v>
      </c>
      <c r="N2166" s="10">
        <v>4</v>
      </c>
    </row>
    <row r="2167" spans="1:14" x14ac:dyDescent="0.25">
      <c r="A2167" s="7">
        <v>45631</v>
      </c>
      <c r="B2167" s="1" t="s">
        <v>54</v>
      </c>
      <c r="C2167" s="1" t="s">
        <v>18</v>
      </c>
      <c r="D2167" s="1" t="s">
        <v>7</v>
      </c>
      <c r="E2167" s="1" t="s">
        <v>87</v>
      </c>
      <c r="F2167" s="1" t="s">
        <v>68</v>
      </c>
      <c r="G2167" s="8">
        <v>175620</v>
      </c>
      <c r="H2167" s="8">
        <v>68491.8</v>
      </c>
      <c r="I2167" s="9">
        <v>0.39</v>
      </c>
      <c r="J2167" s="1" t="s">
        <v>131</v>
      </c>
      <c r="K2167" s="1">
        <v>12</v>
      </c>
      <c r="L2167" s="1">
        <v>2024</v>
      </c>
      <c r="M2167" s="1">
        <v>49</v>
      </c>
      <c r="N2167" s="10">
        <v>4</v>
      </c>
    </row>
    <row r="2168" spans="1:14" x14ac:dyDescent="0.25">
      <c r="A2168" s="7">
        <v>45632</v>
      </c>
      <c r="B2168" s="1" t="s">
        <v>41</v>
      </c>
      <c r="C2168" s="1" t="s">
        <v>14</v>
      </c>
      <c r="D2168" s="1" t="s">
        <v>11</v>
      </c>
      <c r="E2168" s="1" t="s">
        <v>87</v>
      </c>
      <c r="F2168" s="1" t="s">
        <v>83</v>
      </c>
      <c r="G2168" s="8">
        <v>337298</v>
      </c>
      <c r="H2168" s="8">
        <v>50594.7</v>
      </c>
      <c r="I2168" s="9">
        <v>0.15</v>
      </c>
      <c r="J2168" s="1" t="s">
        <v>131</v>
      </c>
      <c r="K2168" s="1">
        <v>12</v>
      </c>
      <c r="L2168" s="1">
        <v>2024</v>
      </c>
      <c r="M2168" s="1">
        <v>49</v>
      </c>
      <c r="N2168" s="10">
        <v>4</v>
      </c>
    </row>
    <row r="2169" spans="1:14" x14ac:dyDescent="0.25">
      <c r="A2169" s="7">
        <v>45633</v>
      </c>
      <c r="B2169" s="1" t="s">
        <v>44</v>
      </c>
      <c r="C2169" s="1" t="s">
        <v>8</v>
      </c>
      <c r="D2169" s="1" t="s">
        <v>7</v>
      </c>
      <c r="E2169" s="1" t="s">
        <v>87</v>
      </c>
      <c r="F2169" s="1" t="s">
        <v>78</v>
      </c>
      <c r="G2169" s="8">
        <v>1144978</v>
      </c>
      <c r="H2169" s="8">
        <v>526689.88</v>
      </c>
      <c r="I2169" s="9">
        <v>0.46</v>
      </c>
      <c r="J2169" s="1" t="s">
        <v>131</v>
      </c>
      <c r="K2169" s="1">
        <v>12</v>
      </c>
      <c r="L2169" s="1">
        <v>2024</v>
      </c>
      <c r="M2169" s="1">
        <v>49</v>
      </c>
      <c r="N2169" s="10">
        <v>4</v>
      </c>
    </row>
    <row r="2170" spans="1:14" x14ac:dyDescent="0.25">
      <c r="A2170" s="7">
        <v>45634</v>
      </c>
      <c r="B2170" s="1" t="s">
        <v>45</v>
      </c>
      <c r="C2170" s="1" t="s">
        <v>18</v>
      </c>
      <c r="D2170" s="1" t="s">
        <v>11</v>
      </c>
      <c r="E2170" s="1" t="s">
        <v>9</v>
      </c>
      <c r="F2170" s="1" t="s">
        <v>79</v>
      </c>
      <c r="G2170" s="8">
        <v>99726</v>
      </c>
      <c r="H2170" s="8">
        <v>18947.939999999999</v>
      </c>
      <c r="I2170" s="9">
        <v>0.19</v>
      </c>
      <c r="J2170" s="1" t="s">
        <v>131</v>
      </c>
      <c r="K2170" s="1">
        <v>12</v>
      </c>
      <c r="L2170" s="1">
        <v>2024</v>
      </c>
      <c r="M2170" s="1">
        <v>49</v>
      </c>
      <c r="N2170" s="10">
        <v>4</v>
      </c>
    </row>
    <row r="2171" spans="1:14" x14ac:dyDescent="0.25">
      <c r="A2171" s="7">
        <v>45635</v>
      </c>
      <c r="B2171" s="1" t="s">
        <v>37</v>
      </c>
      <c r="C2171" s="1" t="s">
        <v>18</v>
      </c>
      <c r="D2171" s="1" t="s">
        <v>17</v>
      </c>
      <c r="E2171" s="1" t="s">
        <v>87</v>
      </c>
      <c r="F2171" s="1" t="s">
        <v>79</v>
      </c>
      <c r="G2171" s="8">
        <v>81504</v>
      </c>
      <c r="H2171" s="8">
        <v>32601.600000000002</v>
      </c>
      <c r="I2171" s="9">
        <v>0.4</v>
      </c>
      <c r="J2171" s="1" t="s">
        <v>131</v>
      </c>
      <c r="K2171" s="1">
        <v>12</v>
      </c>
      <c r="L2171" s="1">
        <v>2024</v>
      </c>
      <c r="M2171" s="1">
        <v>50</v>
      </c>
      <c r="N2171" s="10">
        <v>4</v>
      </c>
    </row>
    <row r="2172" spans="1:14" x14ac:dyDescent="0.25">
      <c r="A2172" s="7">
        <v>45636</v>
      </c>
      <c r="B2172" s="1" t="s">
        <v>13</v>
      </c>
      <c r="C2172" s="1" t="s">
        <v>14</v>
      </c>
      <c r="D2172" s="1" t="s">
        <v>7</v>
      </c>
      <c r="E2172" s="1" t="s">
        <v>87</v>
      </c>
      <c r="F2172" s="1" t="s">
        <v>73</v>
      </c>
      <c r="G2172" s="8">
        <v>328303</v>
      </c>
      <c r="H2172" s="8">
        <v>128038.17</v>
      </c>
      <c r="I2172" s="9">
        <v>0.39</v>
      </c>
      <c r="J2172" s="1" t="s">
        <v>131</v>
      </c>
      <c r="K2172" s="1">
        <v>12</v>
      </c>
      <c r="L2172" s="1">
        <v>2024</v>
      </c>
      <c r="M2172" s="1">
        <v>50</v>
      </c>
      <c r="N2172" s="10">
        <v>4</v>
      </c>
    </row>
    <row r="2173" spans="1:14" x14ac:dyDescent="0.25">
      <c r="A2173" s="7">
        <v>45637</v>
      </c>
      <c r="B2173" s="1" t="s">
        <v>62</v>
      </c>
      <c r="C2173" s="1" t="s">
        <v>8</v>
      </c>
      <c r="D2173" s="1" t="s">
        <v>7</v>
      </c>
      <c r="E2173" s="1" t="s">
        <v>9</v>
      </c>
      <c r="F2173" s="1" t="s">
        <v>78</v>
      </c>
      <c r="G2173" s="8">
        <v>1241211</v>
      </c>
      <c r="H2173" s="8">
        <v>769550.82</v>
      </c>
      <c r="I2173" s="9">
        <v>0.62</v>
      </c>
      <c r="J2173" s="1" t="s">
        <v>131</v>
      </c>
      <c r="K2173" s="1">
        <v>12</v>
      </c>
      <c r="L2173" s="1">
        <v>2024</v>
      </c>
      <c r="M2173" s="1">
        <v>50</v>
      </c>
      <c r="N2173" s="10">
        <v>4</v>
      </c>
    </row>
    <row r="2174" spans="1:14" x14ac:dyDescent="0.25">
      <c r="A2174" s="7">
        <v>45638</v>
      </c>
      <c r="B2174" s="1" t="s">
        <v>51</v>
      </c>
      <c r="C2174" s="1" t="s">
        <v>8</v>
      </c>
      <c r="D2174" s="1" t="s">
        <v>7</v>
      </c>
      <c r="E2174" s="1" t="s">
        <v>87</v>
      </c>
      <c r="F2174" s="1" t="s">
        <v>65</v>
      </c>
      <c r="G2174" s="8">
        <v>539681</v>
      </c>
      <c r="H2174" s="8">
        <v>205078.78</v>
      </c>
      <c r="I2174" s="9">
        <v>0.38</v>
      </c>
      <c r="J2174" s="1" t="s">
        <v>131</v>
      </c>
      <c r="K2174" s="1">
        <v>12</v>
      </c>
      <c r="L2174" s="1">
        <v>2024</v>
      </c>
      <c r="M2174" s="1">
        <v>50</v>
      </c>
      <c r="N2174" s="10">
        <v>4</v>
      </c>
    </row>
    <row r="2175" spans="1:14" x14ac:dyDescent="0.25">
      <c r="A2175" s="7">
        <v>45639</v>
      </c>
      <c r="B2175" s="1" t="s">
        <v>43</v>
      </c>
      <c r="C2175" s="1" t="s">
        <v>8</v>
      </c>
      <c r="D2175" s="1" t="s">
        <v>17</v>
      </c>
      <c r="E2175" s="1" t="s">
        <v>87</v>
      </c>
      <c r="F2175" s="1" t="s">
        <v>79</v>
      </c>
      <c r="G2175" s="8">
        <v>923446</v>
      </c>
      <c r="H2175" s="8">
        <v>295502.72000000003</v>
      </c>
      <c r="I2175" s="9">
        <v>0.32</v>
      </c>
      <c r="J2175" s="1" t="s">
        <v>131</v>
      </c>
      <c r="K2175" s="1">
        <v>12</v>
      </c>
      <c r="L2175" s="1">
        <v>2024</v>
      </c>
      <c r="M2175" s="1">
        <v>50</v>
      </c>
      <c r="N2175" s="10">
        <v>4</v>
      </c>
    </row>
    <row r="2176" spans="1:14" x14ac:dyDescent="0.25">
      <c r="A2176" s="7">
        <v>45640</v>
      </c>
      <c r="B2176" s="1" t="s">
        <v>30</v>
      </c>
      <c r="C2176" s="1" t="s">
        <v>14</v>
      </c>
      <c r="D2176" s="1" t="s">
        <v>17</v>
      </c>
      <c r="E2176" s="1" t="s">
        <v>87</v>
      </c>
      <c r="F2176" s="1" t="s">
        <v>77</v>
      </c>
      <c r="G2176" s="8">
        <v>362691</v>
      </c>
      <c r="H2176" s="8">
        <v>87045.84</v>
      </c>
      <c r="I2176" s="9">
        <v>0.24</v>
      </c>
      <c r="J2176" s="1" t="s">
        <v>131</v>
      </c>
      <c r="K2176" s="1">
        <v>12</v>
      </c>
      <c r="L2176" s="1">
        <v>2024</v>
      </c>
      <c r="M2176" s="1">
        <v>50</v>
      </c>
      <c r="N2176" s="10">
        <v>4</v>
      </c>
    </row>
    <row r="2177" spans="1:14" x14ac:dyDescent="0.25">
      <c r="A2177" s="7">
        <v>45641</v>
      </c>
      <c r="B2177" s="1" t="s">
        <v>52</v>
      </c>
      <c r="C2177" s="1" t="s">
        <v>8</v>
      </c>
      <c r="D2177" s="1" t="s">
        <v>7</v>
      </c>
      <c r="E2177" s="1" t="s">
        <v>87</v>
      </c>
      <c r="F2177" s="1" t="s">
        <v>66</v>
      </c>
      <c r="G2177" s="8">
        <v>745637</v>
      </c>
      <c r="H2177" s="8">
        <v>313167.53999999998</v>
      </c>
      <c r="I2177" s="9">
        <v>0.42</v>
      </c>
      <c r="J2177" s="1" t="s">
        <v>131</v>
      </c>
      <c r="K2177" s="1">
        <v>12</v>
      </c>
      <c r="L2177" s="1">
        <v>2024</v>
      </c>
      <c r="M2177" s="1">
        <v>50</v>
      </c>
      <c r="N2177" s="10">
        <v>4</v>
      </c>
    </row>
    <row r="2178" spans="1:14" x14ac:dyDescent="0.25">
      <c r="A2178" s="7">
        <v>45642</v>
      </c>
      <c r="B2178" s="1" t="s">
        <v>41</v>
      </c>
      <c r="C2178" s="1" t="s">
        <v>14</v>
      </c>
      <c r="D2178" s="1" t="s">
        <v>11</v>
      </c>
      <c r="E2178" s="1" t="s">
        <v>87</v>
      </c>
      <c r="F2178" s="1" t="s">
        <v>83</v>
      </c>
      <c r="G2178" s="8">
        <v>336202</v>
      </c>
      <c r="H2178" s="8">
        <v>104222.62</v>
      </c>
      <c r="I2178" s="9">
        <v>0.31</v>
      </c>
      <c r="J2178" s="1" t="s">
        <v>131</v>
      </c>
      <c r="K2178" s="1">
        <v>12</v>
      </c>
      <c r="L2178" s="1">
        <v>2024</v>
      </c>
      <c r="M2178" s="1">
        <v>51</v>
      </c>
      <c r="N2178" s="10">
        <v>4</v>
      </c>
    </row>
    <row r="2179" spans="1:14" x14ac:dyDescent="0.25">
      <c r="A2179" s="7">
        <v>45643</v>
      </c>
      <c r="B2179" s="1" t="s">
        <v>15</v>
      </c>
      <c r="C2179" s="1" t="s">
        <v>14</v>
      </c>
      <c r="D2179" s="1" t="s">
        <v>7</v>
      </c>
      <c r="E2179" s="1" t="s">
        <v>87</v>
      </c>
      <c r="F2179" s="1" t="s">
        <v>74</v>
      </c>
      <c r="G2179" s="8">
        <v>265675</v>
      </c>
      <c r="H2179" s="8">
        <v>159405</v>
      </c>
      <c r="I2179" s="9">
        <v>0.6</v>
      </c>
      <c r="J2179" s="1" t="s">
        <v>131</v>
      </c>
      <c r="K2179" s="1">
        <v>12</v>
      </c>
      <c r="L2179" s="1">
        <v>2024</v>
      </c>
      <c r="M2179" s="1">
        <v>51</v>
      </c>
      <c r="N2179" s="10">
        <v>4</v>
      </c>
    </row>
    <row r="2180" spans="1:14" x14ac:dyDescent="0.25">
      <c r="A2180" s="7">
        <v>45644</v>
      </c>
      <c r="B2180" s="1" t="s">
        <v>10</v>
      </c>
      <c r="C2180" s="1" t="s">
        <v>8</v>
      </c>
      <c r="D2180" s="1" t="s">
        <v>7</v>
      </c>
      <c r="E2180" s="1" t="s">
        <v>87</v>
      </c>
      <c r="F2180" s="1" t="s">
        <v>66</v>
      </c>
      <c r="G2180" s="8">
        <v>523251</v>
      </c>
      <c r="H2180" s="8">
        <v>298253.06999999995</v>
      </c>
      <c r="I2180" s="9">
        <v>0.56999999999999995</v>
      </c>
      <c r="J2180" s="1" t="s">
        <v>131</v>
      </c>
      <c r="K2180" s="1">
        <v>12</v>
      </c>
      <c r="L2180" s="1">
        <v>2024</v>
      </c>
      <c r="M2180" s="1">
        <v>51</v>
      </c>
      <c r="N2180" s="10">
        <v>4</v>
      </c>
    </row>
    <row r="2181" spans="1:14" x14ac:dyDescent="0.25">
      <c r="A2181" s="7">
        <v>45645</v>
      </c>
      <c r="B2181" s="1" t="s">
        <v>43</v>
      </c>
      <c r="C2181" s="1" t="s">
        <v>8</v>
      </c>
      <c r="D2181" s="1" t="s">
        <v>17</v>
      </c>
      <c r="E2181" s="1" t="s">
        <v>9</v>
      </c>
      <c r="F2181" s="1" t="s">
        <v>79</v>
      </c>
      <c r="G2181" s="8">
        <v>1649466</v>
      </c>
      <c r="H2181" s="8">
        <v>494839.8</v>
      </c>
      <c r="I2181" s="9">
        <v>0.3</v>
      </c>
      <c r="J2181" s="1" t="s">
        <v>131</v>
      </c>
      <c r="K2181" s="1">
        <v>12</v>
      </c>
      <c r="L2181" s="1">
        <v>2024</v>
      </c>
      <c r="M2181" s="1">
        <v>51</v>
      </c>
      <c r="N2181" s="10">
        <v>4</v>
      </c>
    </row>
    <row r="2182" spans="1:14" x14ac:dyDescent="0.25">
      <c r="A2182" s="7">
        <v>45646</v>
      </c>
      <c r="B2182" s="1" t="s">
        <v>52</v>
      </c>
      <c r="C2182" s="1" t="s">
        <v>8</v>
      </c>
      <c r="D2182" s="1" t="s">
        <v>7</v>
      </c>
      <c r="E2182" s="1" t="s">
        <v>87</v>
      </c>
      <c r="F2182" s="1" t="s">
        <v>66</v>
      </c>
      <c r="G2182" s="8">
        <v>1506611</v>
      </c>
      <c r="H2182" s="8">
        <v>843702.16</v>
      </c>
      <c r="I2182" s="9">
        <v>0.56000000000000005</v>
      </c>
      <c r="J2182" s="1" t="s">
        <v>131</v>
      </c>
      <c r="K2182" s="1">
        <v>12</v>
      </c>
      <c r="L2182" s="1">
        <v>2024</v>
      </c>
      <c r="M2182" s="1">
        <v>51</v>
      </c>
      <c r="N2182" s="10">
        <v>4</v>
      </c>
    </row>
    <row r="2183" spans="1:14" x14ac:dyDescent="0.25">
      <c r="A2183" s="7">
        <v>45647</v>
      </c>
      <c r="B2183" s="1" t="s">
        <v>26</v>
      </c>
      <c r="C2183" s="1" t="s">
        <v>8</v>
      </c>
      <c r="D2183" s="1" t="s">
        <v>17</v>
      </c>
      <c r="E2183" s="1" t="s">
        <v>88</v>
      </c>
      <c r="F2183" s="1" t="s">
        <v>75</v>
      </c>
      <c r="G2183" s="8">
        <v>502579</v>
      </c>
      <c r="H2183" s="8">
        <v>180928.44</v>
      </c>
      <c r="I2183" s="9">
        <v>0.36</v>
      </c>
      <c r="J2183" s="1" t="s">
        <v>131</v>
      </c>
      <c r="K2183" s="1">
        <v>12</v>
      </c>
      <c r="L2183" s="1">
        <v>2024</v>
      </c>
      <c r="M2183" s="1">
        <v>51</v>
      </c>
      <c r="N2183" s="10">
        <v>4</v>
      </c>
    </row>
    <row r="2184" spans="1:14" x14ac:dyDescent="0.25">
      <c r="A2184" s="7">
        <v>45648</v>
      </c>
      <c r="B2184" s="1" t="s">
        <v>56</v>
      </c>
      <c r="C2184" s="1" t="s">
        <v>18</v>
      </c>
      <c r="D2184" s="1" t="s">
        <v>17</v>
      </c>
      <c r="E2184" s="1" t="s">
        <v>87</v>
      </c>
      <c r="F2184" s="1" t="s">
        <v>70</v>
      </c>
      <c r="G2184" s="8">
        <v>247964</v>
      </c>
      <c r="H2184" s="8">
        <v>71909.56</v>
      </c>
      <c r="I2184" s="9">
        <v>0.28999999999999998</v>
      </c>
      <c r="J2184" s="1" t="s">
        <v>131</v>
      </c>
      <c r="K2184" s="1">
        <v>12</v>
      </c>
      <c r="L2184" s="1">
        <v>2024</v>
      </c>
      <c r="M2184" s="1">
        <v>51</v>
      </c>
      <c r="N2184" s="10">
        <v>4</v>
      </c>
    </row>
    <row r="2185" spans="1:14" x14ac:dyDescent="0.25">
      <c r="A2185" s="7">
        <v>45649</v>
      </c>
      <c r="B2185" s="1" t="s">
        <v>43</v>
      </c>
      <c r="C2185" s="1" t="s">
        <v>8</v>
      </c>
      <c r="D2185" s="1" t="s">
        <v>17</v>
      </c>
      <c r="E2185" s="1" t="s">
        <v>87</v>
      </c>
      <c r="F2185" s="1" t="s">
        <v>79</v>
      </c>
      <c r="G2185" s="8">
        <v>1249168</v>
      </c>
      <c r="H2185" s="8">
        <v>462192.16</v>
      </c>
      <c r="I2185" s="9">
        <v>0.37</v>
      </c>
      <c r="J2185" s="1" t="s">
        <v>131</v>
      </c>
      <c r="K2185" s="1">
        <v>12</v>
      </c>
      <c r="L2185" s="1">
        <v>2024</v>
      </c>
      <c r="M2185" s="1">
        <v>52</v>
      </c>
      <c r="N2185" s="10">
        <v>4</v>
      </c>
    </row>
    <row r="2186" spans="1:14" x14ac:dyDescent="0.25">
      <c r="A2186" s="7">
        <v>45650</v>
      </c>
      <c r="B2186" s="1" t="s">
        <v>37</v>
      </c>
      <c r="C2186" s="1" t="s">
        <v>18</v>
      </c>
      <c r="D2186" s="1" t="s">
        <v>17</v>
      </c>
      <c r="E2186" s="1" t="s">
        <v>9</v>
      </c>
      <c r="F2186" s="1" t="s">
        <v>79</v>
      </c>
      <c r="G2186" s="8">
        <v>96851</v>
      </c>
      <c r="H2186" s="8">
        <v>37771.89</v>
      </c>
      <c r="I2186" s="9">
        <v>0.39</v>
      </c>
      <c r="J2186" s="1" t="s">
        <v>131</v>
      </c>
      <c r="K2186" s="1">
        <v>12</v>
      </c>
      <c r="L2186" s="1">
        <v>2024</v>
      </c>
      <c r="M2186" s="1">
        <v>52</v>
      </c>
      <c r="N2186" s="10">
        <v>4</v>
      </c>
    </row>
    <row r="2187" spans="1:14" x14ac:dyDescent="0.25">
      <c r="A2187" s="7">
        <v>45651</v>
      </c>
      <c r="B2187" s="1" t="s">
        <v>12</v>
      </c>
      <c r="C2187" s="1" t="s">
        <v>8</v>
      </c>
      <c r="D2187" s="1" t="s">
        <v>7</v>
      </c>
      <c r="E2187" s="1" t="s">
        <v>88</v>
      </c>
      <c r="F2187" s="1" t="s">
        <v>77</v>
      </c>
      <c r="G2187" s="8">
        <v>545614</v>
      </c>
      <c r="H2187" s="8">
        <v>305543.84000000003</v>
      </c>
      <c r="I2187" s="9">
        <v>0.56000000000000005</v>
      </c>
      <c r="J2187" s="1" t="s">
        <v>131</v>
      </c>
      <c r="K2187" s="1">
        <v>12</v>
      </c>
      <c r="L2187" s="1">
        <v>2024</v>
      </c>
      <c r="M2187" s="1">
        <v>52</v>
      </c>
      <c r="N2187" s="10">
        <v>4</v>
      </c>
    </row>
    <row r="2188" spans="1:14" x14ac:dyDescent="0.25">
      <c r="A2188" s="7">
        <v>45652</v>
      </c>
      <c r="B2188" s="1" t="s">
        <v>37</v>
      </c>
      <c r="C2188" s="1" t="s">
        <v>18</v>
      </c>
      <c r="D2188" s="1" t="s">
        <v>7</v>
      </c>
      <c r="E2188" s="1" t="s">
        <v>87</v>
      </c>
      <c r="F2188" s="1" t="s">
        <v>79</v>
      </c>
      <c r="G2188" s="8">
        <v>160506</v>
      </c>
      <c r="H2188" s="8">
        <v>67412.52</v>
      </c>
      <c r="I2188" s="9">
        <v>0.42</v>
      </c>
      <c r="J2188" s="1" t="s">
        <v>131</v>
      </c>
      <c r="K2188" s="1">
        <v>12</v>
      </c>
      <c r="L2188" s="1">
        <v>2024</v>
      </c>
      <c r="M2188" s="1">
        <v>52</v>
      </c>
      <c r="N2188" s="10">
        <v>4</v>
      </c>
    </row>
    <row r="2189" spans="1:14" x14ac:dyDescent="0.25">
      <c r="A2189" s="7">
        <v>45653</v>
      </c>
      <c r="B2189" s="1" t="s">
        <v>61</v>
      </c>
      <c r="C2189" s="1" t="s">
        <v>8</v>
      </c>
      <c r="D2189" s="1" t="s">
        <v>7</v>
      </c>
      <c r="E2189" s="1" t="s">
        <v>87</v>
      </c>
      <c r="F2189" s="1" t="s">
        <v>77</v>
      </c>
      <c r="G2189" s="8">
        <v>673457</v>
      </c>
      <c r="H2189" s="8">
        <v>417543.34</v>
      </c>
      <c r="I2189" s="9">
        <v>0.62</v>
      </c>
      <c r="J2189" s="1" t="s">
        <v>131</v>
      </c>
      <c r="K2189" s="1">
        <v>12</v>
      </c>
      <c r="L2189" s="1">
        <v>2024</v>
      </c>
      <c r="M2189" s="1">
        <v>52</v>
      </c>
      <c r="N2189" s="10">
        <v>4</v>
      </c>
    </row>
    <row r="2190" spans="1:14" x14ac:dyDescent="0.25">
      <c r="A2190" s="7">
        <v>45654</v>
      </c>
      <c r="B2190" s="1" t="s">
        <v>10</v>
      </c>
      <c r="C2190" s="1" t="s">
        <v>8</v>
      </c>
      <c r="D2190" s="1" t="s">
        <v>7</v>
      </c>
      <c r="E2190" s="1" t="s">
        <v>87</v>
      </c>
      <c r="F2190" s="1" t="s">
        <v>66</v>
      </c>
      <c r="G2190" s="8">
        <v>711180</v>
      </c>
      <c r="H2190" s="8">
        <v>263136.59999999998</v>
      </c>
      <c r="I2190" s="9">
        <v>0.37</v>
      </c>
      <c r="J2190" s="1" t="s">
        <v>131</v>
      </c>
      <c r="K2190" s="1">
        <v>12</v>
      </c>
      <c r="L2190" s="1">
        <v>2024</v>
      </c>
      <c r="M2190" s="1">
        <v>52</v>
      </c>
      <c r="N2190" s="10">
        <v>4</v>
      </c>
    </row>
    <row r="2191" spans="1:14" x14ac:dyDescent="0.25">
      <c r="A2191" s="7">
        <v>45655</v>
      </c>
      <c r="B2191" s="1" t="s">
        <v>33</v>
      </c>
      <c r="C2191" s="1" t="s">
        <v>8</v>
      </c>
      <c r="D2191" s="1" t="s">
        <v>7</v>
      </c>
      <c r="E2191" s="1" t="s">
        <v>87</v>
      </c>
      <c r="F2191" s="1" t="s">
        <v>80</v>
      </c>
      <c r="G2191" s="8">
        <v>985949</v>
      </c>
      <c r="H2191" s="8">
        <v>601428.89</v>
      </c>
      <c r="I2191" s="9">
        <v>0.61</v>
      </c>
      <c r="J2191" s="1" t="s">
        <v>131</v>
      </c>
      <c r="K2191" s="1">
        <v>12</v>
      </c>
      <c r="L2191" s="1">
        <v>2024</v>
      </c>
      <c r="M2191" s="1">
        <v>52</v>
      </c>
      <c r="N2191" s="10">
        <v>4</v>
      </c>
    </row>
    <row r="2192" spans="1:14" x14ac:dyDescent="0.25">
      <c r="A2192" s="7">
        <v>45656</v>
      </c>
      <c r="B2192" s="1" t="s">
        <v>29</v>
      </c>
      <c r="C2192" s="1" t="s">
        <v>8</v>
      </c>
      <c r="D2192" s="1" t="s">
        <v>17</v>
      </c>
      <c r="E2192" s="1" t="s">
        <v>87</v>
      </c>
      <c r="F2192" s="1" t="s">
        <v>67</v>
      </c>
      <c r="G2192" s="8">
        <v>1422715</v>
      </c>
      <c r="H2192" s="8">
        <v>384133.05000000005</v>
      </c>
      <c r="I2192" s="9">
        <v>0.27</v>
      </c>
      <c r="J2192" s="1" t="s">
        <v>131</v>
      </c>
      <c r="K2192" s="1">
        <v>12</v>
      </c>
      <c r="L2192" s="1">
        <v>2024</v>
      </c>
      <c r="M2192" s="1">
        <v>53</v>
      </c>
      <c r="N2192" s="10">
        <v>4</v>
      </c>
    </row>
    <row r="2193" spans="1:14" x14ac:dyDescent="0.25">
      <c r="A2193" s="7">
        <v>45657</v>
      </c>
      <c r="B2193" s="1" t="s">
        <v>34</v>
      </c>
      <c r="C2193" s="1" t="s">
        <v>14</v>
      </c>
      <c r="D2193" s="1" t="s">
        <v>7</v>
      </c>
      <c r="E2193" s="1" t="s">
        <v>87</v>
      </c>
      <c r="F2193" s="1" t="s">
        <v>65</v>
      </c>
      <c r="G2193" s="8">
        <v>423604</v>
      </c>
      <c r="H2193" s="8">
        <v>169441.6</v>
      </c>
      <c r="I2193" s="9">
        <v>0.4</v>
      </c>
      <c r="J2193" s="1" t="s">
        <v>131</v>
      </c>
      <c r="K2193" s="1">
        <v>12</v>
      </c>
      <c r="L2193" s="1">
        <v>2024</v>
      </c>
      <c r="M2193" s="1">
        <v>53</v>
      </c>
      <c r="N2193" s="10">
        <v>4</v>
      </c>
    </row>
  </sheetData>
  <autoFilter ref="A1:N2193" xr:uid="{89FBD9E7-2227-4BAB-9A68-9DA0E6982E7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5E8BC-CEAB-49A3-B15E-768856AAB728}">
  <sheetPr codeName="Hoja5"/>
  <dimension ref="A1:BE141"/>
  <sheetViews>
    <sheetView zoomScale="55" zoomScaleNormal="55" workbookViewId="0">
      <selection activeCell="M2" sqref="M2"/>
    </sheetView>
  </sheetViews>
  <sheetFormatPr baseColWidth="10" defaultRowHeight="15" x14ac:dyDescent="0.25"/>
  <cols>
    <col min="28" max="28" width="10" customWidth="1"/>
  </cols>
  <sheetData>
    <row r="1" spans="1:57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</row>
    <row r="2" spans="1:57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</row>
    <row r="3" spans="1:57" x14ac:dyDescent="0.25">
      <c r="A3" s="35"/>
      <c r="B3" s="35"/>
      <c r="C3" s="35"/>
      <c r="D3" s="35"/>
      <c r="E3" s="35"/>
      <c r="F3" s="35"/>
      <c r="G3" s="35"/>
      <c r="H3" s="35"/>
      <c r="I3" s="35"/>
      <c r="J3" s="76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</row>
    <row r="4" spans="1:57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</row>
    <row r="5" spans="1:57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</row>
    <row r="6" spans="1:57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</row>
    <row r="7" spans="1:57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</row>
    <row r="8" spans="1:57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</row>
    <row r="9" spans="1:57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</row>
    <row r="10" spans="1:57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</row>
    <row r="11" spans="1:57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</row>
    <row r="12" spans="1:57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</row>
    <row r="13" spans="1:57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</row>
    <row r="14" spans="1:57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</row>
    <row r="15" spans="1:57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</row>
    <row r="16" spans="1:57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</row>
    <row r="17" spans="1:57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</row>
    <row r="18" spans="1:57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</row>
    <row r="19" spans="1:57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</row>
    <row r="20" spans="1:57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</row>
    <row r="21" spans="1:57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</row>
    <row r="22" spans="1:57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</row>
    <row r="23" spans="1:57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</row>
    <row r="24" spans="1:57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</row>
    <row r="25" spans="1:57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</row>
    <row r="26" spans="1:57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</row>
    <row r="27" spans="1:57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</row>
    <row r="28" spans="1:57" x14ac:dyDescent="0.2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</row>
    <row r="29" spans="1:57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</row>
    <row r="30" spans="1:57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</row>
    <row r="31" spans="1:57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</row>
    <row r="32" spans="1:57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</row>
    <row r="33" spans="1:57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</row>
    <row r="34" spans="1:57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</row>
    <row r="35" spans="1:57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</row>
    <row r="36" spans="1:57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</row>
    <row r="37" spans="1:57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</row>
    <row r="38" spans="1:57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</row>
    <row r="39" spans="1:57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</row>
    <row r="40" spans="1:57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</row>
    <row r="41" spans="1:57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</row>
    <row r="42" spans="1:57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</row>
    <row r="43" spans="1:57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</row>
    <row r="44" spans="1:57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</row>
    <row r="45" spans="1:57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</row>
    <row r="46" spans="1:57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</row>
    <row r="47" spans="1:57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</row>
    <row r="48" spans="1:57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</row>
    <row r="49" spans="1:57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</row>
    <row r="50" spans="1:57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</row>
    <row r="51" spans="1:57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</row>
    <row r="52" spans="1:57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</row>
    <row r="53" spans="1:57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</row>
    <row r="54" spans="1:57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</row>
    <row r="55" spans="1:57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</row>
    <row r="56" spans="1:57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</row>
    <row r="57" spans="1:57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</row>
    <row r="58" spans="1:57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</row>
    <row r="59" spans="1:57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</row>
    <row r="60" spans="1:57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</row>
    <row r="61" spans="1:57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</row>
    <row r="62" spans="1:57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</row>
    <row r="63" spans="1:57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</row>
    <row r="64" spans="1:57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</row>
    <row r="65" spans="1:57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</row>
    <row r="66" spans="1:57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</row>
    <row r="67" spans="1:57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</row>
    <row r="68" spans="1:57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</row>
    <row r="69" spans="1:57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</row>
    <row r="70" spans="1:57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</row>
    <row r="71" spans="1:57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</row>
    <row r="72" spans="1:57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</row>
    <row r="73" spans="1:57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</row>
    <row r="74" spans="1:57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</row>
    <row r="75" spans="1:57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</row>
    <row r="76" spans="1:57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</row>
    <row r="77" spans="1:57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</row>
    <row r="78" spans="1:57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</row>
    <row r="79" spans="1:57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</row>
    <row r="80" spans="1:57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</row>
    <row r="81" spans="1:57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</row>
    <row r="82" spans="1:57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</row>
    <row r="83" spans="1:57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</row>
    <row r="84" spans="1:57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</row>
    <row r="85" spans="1:57" x14ac:dyDescent="0.25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</row>
    <row r="86" spans="1:57" x14ac:dyDescent="0.25">
      <c r="A86" s="35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</row>
    <row r="87" spans="1:57" x14ac:dyDescent="0.25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</row>
    <row r="88" spans="1:57" x14ac:dyDescent="0.25">
      <c r="A88" s="35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</row>
    <row r="89" spans="1:57" x14ac:dyDescent="0.25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</row>
    <row r="90" spans="1:57" x14ac:dyDescent="0.25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</row>
    <row r="91" spans="1:57" x14ac:dyDescent="0.25">
      <c r="A91" s="35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</row>
    <row r="92" spans="1:57" x14ac:dyDescent="0.25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</row>
    <row r="93" spans="1:57" x14ac:dyDescent="0.25">
      <c r="A93" s="35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</row>
    <row r="94" spans="1:57" x14ac:dyDescent="0.25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</row>
    <row r="95" spans="1:57" x14ac:dyDescent="0.25">
      <c r="A95" s="35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</row>
    <row r="96" spans="1:57" x14ac:dyDescent="0.25">
      <c r="A96" s="35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</row>
    <row r="97" spans="1:57" x14ac:dyDescent="0.25">
      <c r="A97" s="35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</row>
    <row r="98" spans="1:57" x14ac:dyDescent="0.25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</row>
    <row r="99" spans="1:57" x14ac:dyDescent="0.25">
      <c r="A99" s="35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</row>
    <row r="100" spans="1:57" x14ac:dyDescent="0.2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</row>
    <row r="101" spans="1:57" x14ac:dyDescent="0.25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</row>
    <row r="102" spans="1:57" x14ac:dyDescent="0.25">
      <c r="A102" s="35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</row>
    <row r="103" spans="1:57" x14ac:dyDescent="0.25">
      <c r="A103" s="35"/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</row>
    <row r="104" spans="1:57" x14ac:dyDescent="0.25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</row>
    <row r="105" spans="1:57" x14ac:dyDescent="0.25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</row>
    <row r="106" spans="1:57" x14ac:dyDescent="0.25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</row>
    <row r="107" spans="1:57" x14ac:dyDescent="0.25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</row>
    <row r="108" spans="1:57" x14ac:dyDescent="0.25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</row>
    <row r="109" spans="1:57" x14ac:dyDescent="0.25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</row>
    <row r="110" spans="1:57" x14ac:dyDescent="0.25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</row>
    <row r="111" spans="1:57" x14ac:dyDescent="0.25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</row>
    <row r="112" spans="1:57" x14ac:dyDescent="0.25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</row>
    <row r="113" spans="1:57" x14ac:dyDescent="0.25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</row>
    <row r="114" spans="1:57" x14ac:dyDescent="0.25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</row>
    <row r="115" spans="1:57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</row>
    <row r="116" spans="1:57" x14ac:dyDescent="0.25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</row>
    <row r="117" spans="1:57" x14ac:dyDescent="0.25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</row>
    <row r="118" spans="1:57" x14ac:dyDescent="0.25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</row>
    <row r="119" spans="1:57" x14ac:dyDescent="0.25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</row>
    <row r="120" spans="1:57" x14ac:dyDescent="0.25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</row>
    <row r="121" spans="1:57" x14ac:dyDescent="0.25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</row>
    <row r="122" spans="1:57" x14ac:dyDescent="0.25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</row>
    <row r="123" spans="1:57" x14ac:dyDescent="0.25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</row>
    <row r="124" spans="1:57" x14ac:dyDescent="0.25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</row>
    <row r="125" spans="1:57" x14ac:dyDescent="0.25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</row>
    <row r="126" spans="1:57" x14ac:dyDescent="0.25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</row>
    <row r="127" spans="1:57" x14ac:dyDescent="0.25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</row>
    <row r="128" spans="1:57" x14ac:dyDescent="0.25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</row>
    <row r="129" spans="1:57" x14ac:dyDescent="0.25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</row>
    <row r="130" spans="1:57" x14ac:dyDescent="0.25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</row>
    <row r="131" spans="1:57" x14ac:dyDescent="0.2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</row>
    <row r="132" spans="1:57" x14ac:dyDescent="0.25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</row>
    <row r="133" spans="1:57" x14ac:dyDescent="0.25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</row>
    <row r="134" spans="1:57" x14ac:dyDescent="0.25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</row>
    <row r="135" spans="1:57" x14ac:dyDescent="0.25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</row>
    <row r="136" spans="1:57" x14ac:dyDescent="0.25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</row>
    <row r="137" spans="1:57" x14ac:dyDescent="0.25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</row>
    <row r="138" spans="1:57" x14ac:dyDescent="0.25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</row>
    <row r="139" spans="1:57" x14ac:dyDescent="0.25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</row>
    <row r="140" spans="1:57" x14ac:dyDescent="0.25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</row>
    <row r="141" spans="1:57" x14ac:dyDescent="0.25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C4EF8-0EB9-4D1E-958F-AFAFCC406E33}">
  <sheetPr codeName="Hoja9"/>
  <dimension ref="A1:E11"/>
  <sheetViews>
    <sheetView topLeftCell="A4" workbookViewId="0">
      <selection activeCell="B18" sqref="B18"/>
    </sheetView>
  </sheetViews>
  <sheetFormatPr baseColWidth="10" defaultRowHeight="15" x14ac:dyDescent="0.25"/>
  <cols>
    <col min="1" max="1" width="14.5703125" customWidth="1"/>
    <col min="2" max="3" width="14.28515625" bestFit="1" customWidth="1"/>
    <col min="4" max="4" width="26.85546875" customWidth="1"/>
    <col min="5" max="5" width="27.7109375" customWidth="1"/>
  </cols>
  <sheetData>
    <row r="1" spans="1:5" x14ac:dyDescent="0.25">
      <c r="A1" s="12" t="s">
        <v>138</v>
      </c>
      <c r="B1" s="12" t="s">
        <v>139</v>
      </c>
      <c r="C1" s="12" t="s">
        <v>140</v>
      </c>
      <c r="D1" s="12" t="s">
        <v>141</v>
      </c>
      <c r="E1" s="12" t="s">
        <v>142</v>
      </c>
    </row>
    <row r="2" spans="1:5" x14ac:dyDescent="0.25">
      <c r="A2" s="20">
        <v>2019</v>
      </c>
      <c r="B2" s="56">
        <v>267312399</v>
      </c>
      <c r="C2" s="1"/>
      <c r="D2" s="1"/>
      <c r="E2" s="1"/>
    </row>
    <row r="3" spans="1:5" x14ac:dyDescent="0.25">
      <c r="A3" s="20">
        <v>2020</v>
      </c>
      <c r="B3" s="56">
        <v>265580139</v>
      </c>
      <c r="C3" s="1"/>
      <c r="D3" s="1"/>
      <c r="E3" s="1"/>
    </row>
    <row r="4" spans="1:5" x14ac:dyDescent="0.25">
      <c r="A4" s="20">
        <v>2021</v>
      </c>
      <c r="B4" s="56">
        <v>273988223</v>
      </c>
      <c r="C4" s="1"/>
      <c r="D4" s="1"/>
      <c r="E4" s="1"/>
    </row>
    <row r="5" spans="1:5" x14ac:dyDescent="0.25">
      <c r="A5" s="20">
        <v>2022</v>
      </c>
      <c r="B5" s="56">
        <v>274145241</v>
      </c>
      <c r="C5" s="1"/>
      <c r="D5" s="1"/>
      <c r="E5" s="1"/>
    </row>
    <row r="6" spans="1:5" x14ac:dyDescent="0.25">
      <c r="A6" s="20">
        <v>2023</v>
      </c>
      <c r="B6" s="56">
        <v>276142129</v>
      </c>
      <c r="C6" s="1"/>
      <c r="D6" s="1"/>
      <c r="E6" s="1"/>
    </row>
    <row r="7" spans="1:5" x14ac:dyDescent="0.25">
      <c r="A7" s="20">
        <v>2024</v>
      </c>
      <c r="B7" s="56">
        <v>278612870</v>
      </c>
      <c r="C7" s="56">
        <v>278612870</v>
      </c>
      <c r="D7" s="56">
        <v>278612870</v>
      </c>
      <c r="E7" s="56">
        <v>278612870</v>
      </c>
    </row>
    <row r="8" spans="1:5" x14ac:dyDescent="0.25">
      <c r="A8" s="20">
        <v>2025</v>
      </c>
      <c r="B8" s="1"/>
      <c r="C8" s="56">
        <f>_xlfn.FORECAST.ETS(A8,$B$2:$B$7,$A$2:$A$7,1,1)</f>
        <v>283570605.28913468</v>
      </c>
      <c r="D8" s="56">
        <f>C8-_xlfn.FORECAST.ETS.CONFINT(A8,$B$2:$B$7,$A$2:$A$7,0.95,1,1)</f>
        <v>280115399.59353149</v>
      </c>
      <c r="E8" s="56">
        <f>C8+_xlfn.FORECAST.ETS.CONFINT(A8,$B$2:$B$7,$A$2:$A$7,0.95,1,1)</f>
        <v>287025810.98473787</v>
      </c>
    </row>
    <row r="9" spans="1:5" x14ac:dyDescent="0.25">
      <c r="A9" s="20">
        <v>2026</v>
      </c>
      <c r="B9" s="1"/>
      <c r="C9" s="56">
        <f>_xlfn.FORECAST.ETS(A9,$B$2:$B$7,$A$2:$A$7,1,1)</f>
        <v>283226271.42621684</v>
      </c>
      <c r="D9" s="56">
        <f>C9-_xlfn.FORECAST.ETS.CONFINT(A9,$B$2:$B$7,$A$2:$A$7,0.95,1,1)</f>
        <v>279771050.18222296</v>
      </c>
      <c r="E9" s="56">
        <f>C9+_xlfn.FORECAST.ETS.CONFINT(A9,$B$2:$B$7,$A$2:$A$7,0.95,1,1)</f>
        <v>286681492.67021072</v>
      </c>
    </row>
    <row r="10" spans="1:5" x14ac:dyDescent="0.25">
      <c r="A10" s="20">
        <v>2027</v>
      </c>
      <c r="B10" s="1"/>
      <c r="C10" s="56">
        <f>_xlfn.FORECAST.ETS(A10,$B$2:$B$7,$A$2:$A$7,1,1)</f>
        <v>289105814.87607127</v>
      </c>
      <c r="D10" s="56">
        <f>C10-_xlfn.FORECAST.ETS.CONFINT(A10,$B$2:$B$7,$A$2:$A$7,0.95,1,1)</f>
        <v>285540878.03892821</v>
      </c>
      <c r="E10" s="56">
        <f>C10+_xlfn.FORECAST.ETS.CONFINT(A10,$B$2:$B$7,$A$2:$A$7,0.95,1,1)</f>
        <v>292670751.71321434</v>
      </c>
    </row>
    <row r="11" spans="1:5" x14ac:dyDescent="0.25">
      <c r="A11" s="20">
        <v>2028</v>
      </c>
      <c r="B11" s="1"/>
      <c r="C11" s="56">
        <f>_xlfn.FORECAST.ETS(A11,$B$2:$B$7,$A$2:$A$7,1,1)</f>
        <v>288761481.01315343</v>
      </c>
      <c r="D11" s="56">
        <f>C11-_xlfn.FORECAST.ETS.CONFINT(A11,$B$2:$B$7,$A$2:$A$7,0.95,1,1)</f>
        <v>285196502.31560421</v>
      </c>
      <c r="E11" s="56">
        <f>C11+_xlfn.FORECAST.ETS.CONFINT(A11,$B$2:$B$7,$A$2:$A$7,0.95,1,1)</f>
        <v>292326459.71070266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2D469-9C34-4F41-B5D7-030756F8049A}">
  <sheetPr codeName="Hoja2"/>
  <dimension ref="A1:N2193"/>
  <sheetViews>
    <sheetView workbookViewId="0">
      <selection activeCell="A2" sqref="A2"/>
    </sheetView>
  </sheetViews>
  <sheetFormatPr baseColWidth="10" defaultRowHeight="12.75" x14ac:dyDescent="0.2"/>
  <cols>
    <col min="1" max="1" width="8.85546875" style="1" bestFit="1" customWidth="1"/>
    <col min="2" max="2" width="20.85546875" style="1" bestFit="1" customWidth="1"/>
    <col min="3" max="3" width="18.42578125" style="1" bestFit="1" customWidth="1"/>
    <col min="4" max="4" width="17.85546875" style="1" bestFit="1" customWidth="1"/>
    <col min="5" max="5" width="13.5703125" style="1" bestFit="1" customWidth="1"/>
    <col min="6" max="6" width="15.5703125" style="1" bestFit="1" customWidth="1"/>
    <col min="7" max="7" width="12.5703125" style="1" bestFit="1" customWidth="1"/>
    <col min="8" max="8" width="11.28515625" style="1" bestFit="1" customWidth="1"/>
    <col min="9" max="9" width="15" style="1" bestFit="1" customWidth="1"/>
    <col min="10" max="10" width="8.7109375" style="1" bestFit="1" customWidth="1"/>
    <col min="11" max="11" width="10.28515625" style="1" bestFit="1" customWidth="1"/>
    <col min="12" max="12" width="7.5703125" style="1" bestFit="1" customWidth="1"/>
    <col min="13" max="13" width="10.5703125" style="1" bestFit="1" customWidth="1"/>
    <col min="14" max="14" width="7.85546875" style="1" bestFit="1" customWidth="1"/>
    <col min="15" max="16384" width="11.42578125" style="1"/>
  </cols>
  <sheetData>
    <row r="1" spans="1:14" x14ac:dyDescent="0.2">
      <c r="A1" s="11" t="s">
        <v>0</v>
      </c>
      <c r="B1" s="12" t="s">
        <v>1</v>
      </c>
      <c r="C1" s="12" t="s">
        <v>93</v>
      </c>
      <c r="D1" s="12" t="s">
        <v>92</v>
      </c>
      <c r="E1" s="12" t="s">
        <v>85</v>
      </c>
      <c r="F1" s="12" t="s">
        <v>86</v>
      </c>
      <c r="G1" s="12" t="s">
        <v>91</v>
      </c>
      <c r="H1" s="12" t="s">
        <v>2</v>
      </c>
      <c r="I1" s="13" t="s">
        <v>3</v>
      </c>
      <c r="J1" s="12" t="s">
        <v>4</v>
      </c>
      <c r="K1" s="12" t="s">
        <v>96</v>
      </c>
      <c r="L1" s="12" t="s">
        <v>5</v>
      </c>
      <c r="M1" s="14" t="s">
        <v>94</v>
      </c>
      <c r="N1" s="14" t="s">
        <v>95</v>
      </c>
    </row>
    <row r="2" spans="1:14" x14ac:dyDescent="0.2">
      <c r="A2" s="7">
        <v>43466</v>
      </c>
      <c r="B2" s="1" t="s">
        <v>38</v>
      </c>
      <c r="C2" s="1" t="s">
        <v>11</v>
      </c>
      <c r="D2" s="1" t="s">
        <v>18</v>
      </c>
      <c r="E2" s="1" t="s">
        <v>80</v>
      </c>
      <c r="F2" s="1" t="s">
        <v>89</v>
      </c>
      <c r="G2" s="8">
        <v>201639</v>
      </c>
      <c r="H2" s="8">
        <v>66540.87000000001</v>
      </c>
      <c r="I2" s="9">
        <v>0.33</v>
      </c>
      <c r="J2" s="1" t="s">
        <v>97</v>
      </c>
      <c r="K2" s="1">
        <v>1</v>
      </c>
      <c r="L2" s="1">
        <v>2019</v>
      </c>
      <c r="M2" s="1">
        <v>1</v>
      </c>
      <c r="N2" s="10">
        <v>1</v>
      </c>
    </row>
    <row r="3" spans="1:14" x14ac:dyDescent="0.2">
      <c r="A3" s="7">
        <v>43467</v>
      </c>
      <c r="B3" s="1" t="s">
        <v>60</v>
      </c>
      <c r="C3" s="1" t="s">
        <v>17</v>
      </c>
      <c r="D3" s="1" t="s">
        <v>14</v>
      </c>
      <c r="E3" s="1" t="s">
        <v>76</v>
      </c>
      <c r="F3" s="1" t="s">
        <v>9</v>
      </c>
      <c r="G3" s="8">
        <v>493338</v>
      </c>
      <c r="H3" s="8">
        <v>123334.5</v>
      </c>
      <c r="I3" s="9">
        <v>0.25</v>
      </c>
      <c r="J3" s="1" t="s">
        <v>97</v>
      </c>
      <c r="K3" s="1">
        <v>1</v>
      </c>
      <c r="L3" s="1">
        <v>2019</v>
      </c>
      <c r="M3" s="1">
        <v>1</v>
      </c>
      <c r="N3" s="10">
        <v>1</v>
      </c>
    </row>
    <row r="4" spans="1:14" x14ac:dyDescent="0.2">
      <c r="A4" s="7">
        <v>43468</v>
      </c>
      <c r="B4" s="1" t="s">
        <v>56</v>
      </c>
      <c r="C4" s="1" t="s">
        <v>11</v>
      </c>
      <c r="D4" s="1" t="s">
        <v>18</v>
      </c>
      <c r="E4" s="1" t="s">
        <v>70</v>
      </c>
      <c r="F4" s="1" t="s">
        <v>9</v>
      </c>
      <c r="G4" s="8">
        <v>223277</v>
      </c>
      <c r="H4" s="8">
        <v>73681.41</v>
      </c>
      <c r="I4" s="9">
        <v>0.33</v>
      </c>
      <c r="J4" s="1" t="s">
        <v>97</v>
      </c>
      <c r="K4" s="1">
        <v>1</v>
      </c>
      <c r="L4" s="1">
        <v>2019</v>
      </c>
      <c r="M4" s="1">
        <v>1</v>
      </c>
      <c r="N4" s="10">
        <v>1</v>
      </c>
    </row>
    <row r="5" spans="1:14" x14ac:dyDescent="0.2">
      <c r="A5" s="7">
        <v>43469</v>
      </c>
      <c r="B5" s="1" t="s">
        <v>25</v>
      </c>
      <c r="C5" s="1" t="s">
        <v>17</v>
      </c>
      <c r="D5" s="1" t="s">
        <v>8</v>
      </c>
      <c r="E5" s="1" t="s">
        <v>74</v>
      </c>
      <c r="F5" s="1" t="s">
        <v>88</v>
      </c>
      <c r="G5" s="8">
        <v>991043</v>
      </c>
      <c r="H5" s="8">
        <v>208119.03</v>
      </c>
      <c r="I5" s="9">
        <v>0.21</v>
      </c>
      <c r="J5" s="1" t="s">
        <v>97</v>
      </c>
      <c r="K5" s="1">
        <v>1</v>
      </c>
      <c r="L5" s="1">
        <v>2019</v>
      </c>
      <c r="M5" s="1">
        <v>1</v>
      </c>
      <c r="N5" s="10">
        <v>1</v>
      </c>
    </row>
    <row r="6" spans="1:14" x14ac:dyDescent="0.2">
      <c r="A6" s="7">
        <v>43470</v>
      </c>
      <c r="B6" s="1" t="s">
        <v>62</v>
      </c>
      <c r="C6" s="1" t="s">
        <v>11</v>
      </c>
      <c r="D6" s="1" t="s">
        <v>8</v>
      </c>
      <c r="E6" s="1" t="s">
        <v>78</v>
      </c>
      <c r="F6" s="1" t="s">
        <v>88</v>
      </c>
      <c r="G6" s="8">
        <v>984462</v>
      </c>
      <c r="H6" s="8">
        <v>147669.29999999999</v>
      </c>
      <c r="I6" s="9">
        <v>0.15</v>
      </c>
      <c r="J6" s="1" t="s">
        <v>97</v>
      </c>
      <c r="K6" s="1">
        <v>1</v>
      </c>
      <c r="L6" s="1">
        <v>2019</v>
      </c>
      <c r="M6" s="1">
        <v>1</v>
      </c>
      <c r="N6" s="10">
        <v>1</v>
      </c>
    </row>
    <row r="7" spans="1:14" x14ac:dyDescent="0.2">
      <c r="A7" s="7">
        <v>43471</v>
      </c>
      <c r="B7" s="1" t="s">
        <v>29</v>
      </c>
      <c r="C7" s="1" t="s">
        <v>17</v>
      </c>
      <c r="D7" s="1" t="s">
        <v>8</v>
      </c>
      <c r="E7" s="1" t="s">
        <v>67</v>
      </c>
      <c r="F7" s="1" t="s">
        <v>89</v>
      </c>
      <c r="G7" s="8">
        <v>1028355</v>
      </c>
      <c r="H7" s="8">
        <v>308506.5</v>
      </c>
      <c r="I7" s="9">
        <v>0.3</v>
      </c>
      <c r="J7" s="1" t="s">
        <v>97</v>
      </c>
      <c r="K7" s="1">
        <v>1</v>
      </c>
      <c r="L7" s="1">
        <v>2019</v>
      </c>
      <c r="M7" s="1">
        <v>1</v>
      </c>
      <c r="N7" s="10">
        <v>1</v>
      </c>
    </row>
    <row r="8" spans="1:14" x14ac:dyDescent="0.2">
      <c r="A8" s="7">
        <v>43472</v>
      </c>
      <c r="B8" s="1" t="s">
        <v>21</v>
      </c>
      <c r="C8" s="1" t="s">
        <v>11</v>
      </c>
      <c r="D8" s="1" t="s">
        <v>14</v>
      </c>
      <c r="E8" s="1" t="s">
        <v>73</v>
      </c>
      <c r="F8" s="1" t="s">
        <v>87</v>
      </c>
      <c r="G8" s="8">
        <v>304801</v>
      </c>
      <c r="H8" s="8">
        <v>54864.18</v>
      </c>
      <c r="I8" s="9">
        <v>0.18</v>
      </c>
      <c r="J8" s="1" t="s">
        <v>97</v>
      </c>
      <c r="K8" s="1">
        <v>1</v>
      </c>
      <c r="L8" s="1">
        <v>2019</v>
      </c>
      <c r="M8" s="1">
        <v>2</v>
      </c>
      <c r="N8" s="10">
        <v>1</v>
      </c>
    </row>
    <row r="9" spans="1:14" x14ac:dyDescent="0.2">
      <c r="A9" s="7">
        <v>43473</v>
      </c>
      <c r="B9" s="1" t="s">
        <v>34</v>
      </c>
      <c r="C9" s="1" t="s">
        <v>11</v>
      </c>
      <c r="D9" s="1" t="s">
        <v>14</v>
      </c>
      <c r="E9" s="1" t="s">
        <v>65</v>
      </c>
      <c r="F9" s="1" t="s">
        <v>9</v>
      </c>
      <c r="G9" s="8">
        <v>340592</v>
      </c>
      <c r="H9" s="8">
        <v>95365.760000000009</v>
      </c>
      <c r="I9" s="9">
        <v>0.28000000000000003</v>
      </c>
      <c r="J9" s="1" t="s">
        <v>97</v>
      </c>
      <c r="K9" s="1">
        <v>1</v>
      </c>
      <c r="L9" s="1">
        <v>2019</v>
      </c>
      <c r="M9" s="1">
        <v>2</v>
      </c>
      <c r="N9" s="10">
        <v>1</v>
      </c>
    </row>
    <row r="10" spans="1:14" x14ac:dyDescent="0.2">
      <c r="A10" s="7">
        <v>43474</v>
      </c>
      <c r="B10" s="1" t="s">
        <v>42</v>
      </c>
      <c r="C10" s="1" t="s">
        <v>7</v>
      </c>
      <c r="D10" s="1" t="s">
        <v>8</v>
      </c>
      <c r="E10" s="1" t="s">
        <v>84</v>
      </c>
      <c r="F10" s="1" t="s">
        <v>90</v>
      </c>
      <c r="G10" s="8">
        <v>1171922</v>
      </c>
      <c r="H10" s="8">
        <v>585961</v>
      </c>
      <c r="I10" s="9">
        <v>0.5</v>
      </c>
      <c r="J10" s="1" t="s">
        <v>97</v>
      </c>
      <c r="K10" s="1">
        <v>1</v>
      </c>
      <c r="L10" s="1">
        <v>2019</v>
      </c>
      <c r="M10" s="1">
        <v>2</v>
      </c>
      <c r="N10" s="10">
        <v>1</v>
      </c>
    </row>
    <row r="11" spans="1:14" x14ac:dyDescent="0.2">
      <c r="A11" s="7">
        <v>43475</v>
      </c>
      <c r="B11" s="1" t="s">
        <v>33</v>
      </c>
      <c r="C11" s="1" t="s">
        <v>11</v>
      </c>
      <c r="D11" s="1" t="s">
        <v>8</v>
      </c>
      <c r="E11" s="1" t="s">
        <v>80</v>
      </c>
      <c r="F11" s="1" t="s">
        <v>89</v>
      </c>
      <c r="G11" s="8">
        <v>533267</v>
      </c>
      <c r="H11" s="8">
        <v>170645.44</v>
      </c>
      <c r="I11" s="9">
        <v>0.32</v>
      </c>
      <c r="J11" s="1" t="s">
        <v>97</v>
      </c>
      <c r="K11" s="1">
        <v>1</v>
      </c>
      <c r="L11" s="1">
        <v>2019</v>
      </c>
      <c r="M11" s="1">
        <v>2</v>
      </c>
      <c r="N11" s="10">
        <v>1</v>
      </c>
    </row>
    <row r="12" spans="1:14" x14ac:dyDescent="0.2">
      <c r="A12" s="7">
        <v>43476</v>
      </c>
      <c r="B12" s="1" t="s">
        <v>25</v>
      </c>
      <c r="C12" s="1" t="s">
        <v>17</v>
      </c>
      <c r="D12" s="1" t="s">
        <v>8</v>
      </c>
      <c r="E12" s="1" t="s">
        <v>74</v>
      </c>
      <c r="F12" s="1" t="s">
        <v>90</v>
      </c>
      <c r="G12" s="8">
        <v>799224</v>
      </c>
      <c r="H12" s="8">
        <v>159844.80000000002</v>
      </c>
      <c r="I12" s="9">
        <v>0.2</v>
      </c>
      <c r="J12" s="1" t="s">
        <v>97</v>
      </c>
      <c r="K12" s="1">
        <v>1</v>
      </c>
      <c r="L12" s="1">
        <v>2019</v>
      </c>
      <c r="M12" s="1">
        <v>2</v>
      </c>
      <c r="N12" s="10">
        <v>1</v>
      </c>
    </row>
    <row r="13" spans="1:14" x14ac:dyDescent="0.2">
      <c r="A13" s="7">
        <v>43477</v>
      </c>
      <c r="B13" s="1" t="s">
        <v>32</v>
      </c>
      <c r="C13" s="1" t="s">
        <v>17</v>
      </c>
      <c r="D13" s="1" t="s">
        <v>8</v>
      </c>
      <c r="E13" s="1" t="s">
        <v>71</v>
      </c>
      <c r="F13" s="1" t="s">
        <v>9</v>
      </c>
      <c r="G13" s="8">
        <v>1045478</v>
      </c>
      <c r="H13" s="8">
        <v>250914.72</v>
      </c>
      <c r="I13" s="9">
        <v>0.24</v>
      </c>
      <c r="J13" s="1" t="s">
        <v>97</v>
      </c>
      <c r="K13" s="1">
        <v>1</v>
      </c>
      <c r="L13" s="1">
        <v>2019</v>
      </c>
      <c r="M13" s="1">
        <v>2</v>
      </c>
      <c r="N13" s="10">
        <v>1</v>
      </c>
    </row>
    <row r="14" spans="1:14" x14ac:dyDescent="0.2">
      <c r="A14" s="7">
        <v>43478</v>
      </c>
      <c r="B14" s="1" t="s">
        <v>35</v>
      </c>
      <c r="C14" s="1" t="s">
        <v>7</v>
      </c>
      <c r="D14" s="1" t="s">
        <v>14</v>
      </c>
      <c r="E14" s="1" t="s">
        <v>71</v>
      </c>
      <c r="F14" s="1" t="s">
        <v>9</v>
      </c>
      <c r="G14" s="8">
        <v>494415</v>
      </c>
      <c r="H14" s="8">
        <v>296649</v>
      </c>
      <c r="I14" s="9">
        <v>0.6</v>
      </c>
      <c r="J14" s="1" t="s">
        <v>97</v>
      </c>
      <c r="K14" s="1">
        <v>1</v>
      </c>
      <c r="L14" s="1">
        <v>2019</v>
      </c>
      <c r="M14" s="1">
        <v>2</v>
      </c>
      <c r="N14" s="10">
        <v>1</v>
      </c>
    </row>
    <row r="15" spans="1:14" x14ac:dyDescent="0.2">
      <c r="A15" s="7">
        <v>43479</v>
      </c>
      <c r="B15" s="1" t="s">
        <v>26</v>
      </c>
      <c r="C15" s="1" t="s">
        <v>11</v>
      </c>
      <c r="D15" s="1" t="s">
        <v>8</v>
      </c>
      <c r="E15" s="1" t="s">
        <v>75</v>
      </c>
      <c r="F15" s="1" t="s">
        <v>90</v>
      </c>
      <c r="G15" s="8">
        <v>571147</v>
      </c>
      <c r="H15" s="8">
        <v>102806.45999999999</v>
      </c>
      <c r="I15" s="9">
        <v>0.18</v>
      </c>
      <c r="J15" s="1" t="s">
        <v>97</v>
      </c>
      <c r="K15" s="1">
        <v>1</v>
      </c>
      <c r="L15" s="1">
        <v>2019</v>
      </c>
      <c r="M15" s="1">
        <v>3</v>
      </c>
      <c r="N15" s="10">
        <v>1</v>
      </c>
    </row>
    <row r="16" spans="1:14" x14ac:dyDescent="0.2">
      <c r="A16" s="7">
        <v>43480</v>
      </c>
      <c r="B16" s="1" t="s">
        <v>41</v>
      </c>
      <c r="C16" s="1" t="s">
        <v>11</v>
      </c>
      <c r="D16" s="1" t="s">
        <v>14</v>
      </c>
      <c r="E16" s="1" t="s">
        <v>83</v>
      </c>
      <c r="F16" s="1" t="s">
        <v>9</v>
      </c>
      <c r="G16" s="8">
        <v>408746</v>
      </c>
      <c r="H16" s="8">
        <v>110361.42000000001</v>
      </c>
      <c r="I16" s="9">
        <v>0.27</v>
      </c>
      <c r="J16" s="1" t="s">
        <v>97</v>
      </c>
      <c r="K16" s="1">
        <v>1</v>
      </c>
      <c r="L16" s="1">
        <v>2019</v>
      </c>
      <c r="M16" s="1">
        <v>3</v>
      </c>
      <c r="N16" s="10">
        <v>1</v>
      </c>
    </row>
    <row r="17" spans="1:14" x14ac:dyDescent="0.2">
      <c r="A17" s="7">
        <v>43481</v>
      </c>
      <c r="B17" s="1" t="s">
        <v>33</v>
      </c>
      <c r="C17" s="1" t="s">
        <v>7</v>
      </c>
      <c r="D17" s="1" t="s">
        <v>8</v>
      </c>
      <c r="E17" s="1" t="s">
        <v>80</v>
      </c>
      <c r="F17" s="1" t="s">
        <v>89</v>
      </c>
      <c r="G17" s="8">
        <v>747567</v>
      </c>
      <c r="H17" s="8">
        <v>261648.44999999998</v>
      </c>
      <c r="I17" s="9">
        <v>0.35</v>
      </c>
      <c r="J17" s="1" t="s">
        <v>97</v>
      </c>
      <c r="K17" s="1">
        <v>1</v>
      </c>
      <c r="L17" s="1">
        <v>2019</v>
      </c>
      <c r="M17" s="1">
        <v>3</v>
      </c>
      <c r="N17" s="10">
        <v>1</v>
      </c>
    </row>
    <row r="18" spans="1:14" x14ac:dyDescent="0.2">
      <c r="A18" s="7">
        <v>43482</v>
      </c>
      <c r="B18" s="1" t="s">
        <v>16</v>
      </c>
      <c r="C18" s="1" t="s">
        <v>7</v>
      </c>
      <c r="D18" s="1" t="s">
        <v>18</v>
      </c>
      <c r="E18" s="1" t="s">
        <v>75</v>
      </c>
      <c r="F18" s="1" t="s">
        <v>90</v>
      </c>
      <c r="G18" s="8">
        <v>175929</v>
      </c>
      <c r="H18" s="8">
        <v>107316.69</v>
      </c>
      <c r="I18" s="9">
        <v>0.61</v>
      </c>
      <c r="J18" s="1" t="s">
        <v>97</v>
      </c>
      <c r="K18" s="1">
        <v>1</v>
      </c>
      <c r="L18" s="1">
        <v>2019</v>
      </c>
      <c r="M18" s="1">
        <v>3</v>
      </c>
      <c r="N18" s="10">
        <v>1</v>
      </c>
    </row>
    <row r="19" spans="1:14" x14ac:dyDescent="0.2">
      <c r="A19" s="7">
        <v>43483</v>
      </c>
      <c r="B19" s="1" t="s">
        <v>21</v>
      </c>
      <c r="C19" s="1" t="s">
        <v>17</v>
      </c>
      <c r="D19" s="1" t="s">
        <v>14</v>
      </c>
      <c r="E19" s="1" t="s">
        <v>73</v>
      </c>
      <c r="F19" s="1" t="s">
        <v>87</v>
      </c>
      <c r="G19" s="8">
        <v>270406</v>
      </c>
      <c r="H19" s="8">
        <v>105458.34</v>
      </c>
      <c r="I19" s="9">
        <v>0.39</v>
      </c>
      <c r="J19" s="1" t="s">
        <v>97</v>
      </c>
      <c r="K19" s="1">
        <v>1</v>
      </c>
      <c r="L19" s="1">
        <v>2019</v>
      </c>
      <c r="M19" s="1">
        <v>3</v>
      </c>
      <c r="N19" s="10">
        <v>1</v>
      </c>
    </row>
    <row r="20" spans="1:14" x14ac:dyDescent="0.2">
      <c r="A20" s="7">
        <v>43484</v>
      </c>
      <c r="B20" s="1" t="s">
        <v>57</v>
      </c>
      <c r="C20" s="1" t="s">
        <v>7</v>
      </c>
      <c r="D20" s="1" t="s">
        <v>18</v>
      </c>
      <c r="E20" s="1" t="s">
        <v>67</v>
      </c>
      <c r="F20" s="1" t="s">
        <v>87</v>
      </c>
      <c r="G20" s="8">
        <v>114069</v>
      </c>
      <c r="H20" s="8">
        <v>65019.329999999994</v>
      </c>
      <c r="I20" s="9">
        <v>0.56999999999999995</v>
      </c>
      <c r="J20" s="1" t="s">
        <v>97</v>
      </c>
      <c r="K20" s="1">
        <v>1</v>
      </c>
      <c r="L20" s="1">
        <v>2019</v>
      </c>
      <c r="M20" s="1">
        <v>3</v>
      </c>
      <c r="N20" s="10">
        <v>1</v>
      </c>
    </row>
    <row r="21" spans="1:14" x14ac:dyDescent="0.2">
      <c r="A21" s="7">
        <v>43485</v>
      </c>
      <c r="B21" s="1" t="s">
        <v>60</v>
      </c>
      <c r="C21" s="1" t="s">
        <v>17</v>
      </c>
      <c r="D21" s="1" t="s">
        <v>14</v>
      </c>
      <c r="E21" s="1" t="s">
        <v>76</v>
      </c>
      <c r="F21" s="1" t="s">
        <v>90</v>
      </c>
      <c r="G21" s="8">
        <v>408942</v>
      </c>
      <c r="H21" s="8">
        <v>102235.5</v>
      </c>
      <c r="I21" s="9">
        <v>0.25</v>
      </c>
      <c r="J21" s="1" t="s">
        <v>97</v>
      </c>
      <c r="K21" s="1">
        <v>1</v>
      </c>
      <c r="L21" s="1">
        <v>2019</v>
      </c>
      <c r="M21" s="1">
        <v>3</v>
      </c>
      <c r="N21" s="10">
        <v>1</v>
      </c>
    </row>
    <row r="22" spans="1:14" x14ac:dyDescent="0.2">
      <c r="A22" s="7">
        <v>43486</v>
      </c>
      <c r="B22" s="1" t="s">
        <v>32</v>
      </c>
      <c r="C22" s="1" t="s">
        <v>17</v>
      </c>
      <c r="D22" s="1" t="s">
        <v>8</v>
      </c>
      <c r="E22" s="1" t="s">
        <v>71</v>
      </c>
      <c r="F22" s="1" t="s">
        <v>90</v>
      </c>
      <c r="G22" s="8">
        <v>910059</v>
      </c>
      <c r="H22" s="8">
        <v>300319.47000000003</v>
      </c>
      <c r="I22" s="9">
        <v>0.33</v>
      </c>
      <c r="J22" s="1" t="s">
        <v>97</v>
      </c>
      <c r="K22" s="1">
        <v>1</v>
      </c>
      <c r="L22" s="1">
        <v>2019</v>
      </c>
      <c r="M22" s="1">
        <v>4</v>
      </c>
      <c r="N22" s="10">
        <v>1</v>
      </c>
    </row>
    <row r="23" spans="1:14" x14ac:dyDescent="0.2">
      <c r="A23" s="7">
        <v>43487</v>
      </c>
      <c r="B23" s="1" t="s">
        <v>10</v>
      </c>
      <c r="C23" s="1" t="s">
        <v>11</v>
      </c>
      <c r="D23" s="1" t="s">
        <v>8</v>
      </c>
      <c r="E23" s="1" t="s">
        <v>66</v>
      </c>
      <c r="F23" s="1" t="s">
        <v>88</v>
      </c>
      <c r="G23" s="8">
        <v>943639</v>
      </c>
      <c r="H23" s="8">
        <v>283091.7</v>
      </c>
      <c r="I23" s="9">
        <v>0.3</v>
      </c>
      <c r="J23" s="1" t="s">
        <v>97</v>
      </c>
      <c r="K23" s="1">
        <v>1</v>
      </c>
      <c r="L23" s="1">
        <v>2019</v>
      </c>
      <c r="M23" s="1">
        <v>4</v>
      </c>
      <c r="N23" s="10">
        <v>1</v>
      </c>
    </row>
    <row r="24" spans="1:14" x14ac:dyDescent="0.2">
      <c r="A24" s="7">
        <v>43488</v>
      </c>
      <c r="B24" s="1" t="s">
        <v>28</v>
      </c>
      <c r="C24" s="1" t="s">
        <v>7</v>
      </c>
      <c r="D24" s="1" t="s">
        <v>8</v>
      </c>
      <c r="E24" s="1" t="s">
        <v>66</v>
      </c>
      <c r="F24" s="1" t="s">
        <v>87</v>
      </c>
      <c r="G24" s="8">
        <v>750104</v>
      </c>
      <c r="H24" s="8">
        <v>322544.71999999997</v>
      </c>
      <c r="I24" s="9">
        <v>0.43</v>
      </c>
      <c r="J24" s="1" t="s">
        <v>97</v>
      </c>
      <c r="K24" s="1">
        <v>1</v>
      </c>
      <c r="L24" s="1">
        <v>2019</v>
      </c>
      <c r="M24" s="1">
        <v>4</v>
      </c>
      <c r="N24" s="10">
        <v>1</v>
      </c>
    </row>
    <row r="25" spans="1:14" x14ac:dyDescent="0.2">
      <c r="A25" s="7">
        <v>43489</v>
      </c>
      <c r="B25" s="1" t="s">
        <v>6</v>
      </c>
      <c r="C25" s="1" t="s">
        <v>7</v>
      </c>
      <c r="D25" s="1" t="s">
        <v>8</v>
      </c>
      <c r="E25" s="1" t="s">
        <v>77</v>
      </c>
      <c r="F25" s="1" t="s">
        <v>90</v>
      </c>
      <c r="G25" s="8">
        <v>626261</v>
      </c>
      <c r="H25" s="8">
        <v>344443.55000000005</v>
      </c>
      <c r="I25" s="9">
        <v>0.55000000000000004</v>
      </c>
      <c r="J25" s="1" t="s">
        <v>97</v>
      </c>
      <c r="K25" s="1">
        <v>1</v>
      </c>
      <c r="L25" s="1">
        <v>2019</v>
      </c>
      <c r="M25" s="1">
        <v>4</v>
      </c>
      <c r="N25" s="10">
        <v>1</v>
      </c>
    </row>
    <row r="26" spans="1:14" x14ac:dyDescent="0.2">
      <c r="A26" s="7">
        <v>43490</v>
      </c>
      <c r="B26" s="1" t="s">
        <v>13</v>
      </c>
      <c r="C26" s="1" t="s">
        <v>7</v>
      </c>
      <c r="D26" s="1" t="s">
        <v>14</v>
      </c>
      <c r="E26" s="1" t="s">
        <v>73</v>
      </c>
      <c r="F26" s="1" t="s">
        <v>9</v>
      </c>
      <c r="G26" s="8">
        <v>490072</v>
      </c>
      <c r="H26" s="8">
        <v>254837.44</v>
      </c>
      <c r="I26" s="9">
        <v>0.52</v>
      </c>
      <c r="J26" s="1" t="s">
        <v>97</v>
      </c>
      <c r="K26" s="1">
        <v>1</v>
      </c>
      <c r="L26" s="1">
        <v>2019</v>
      </c>
      <c r="M26" s="1">
        <v>4</v>
      </c>
      <c r="N26" s="10">
        <v>1</v>
      </c>
    </row>
    <row r="27" spans="1:14" x14ac:dyDescent="0.2">
      <c r="A27" s="7">
        <v>43491</v>
      </c>
      <c r="B27" s="1" t="s">
        <v>31</v>
      </c>
      <c r="C27" s="1" t="s">
        <v>17</v>
      </c>
      <c r="D27" s="1" t="s">
        <v>18</v>
      </c>
      <c r="E27" s="1" t="s">
        <v>72</v>
      </c>
      <c r="F27" s="1" t="s">
        <v>87</v>
      </c>
      <c r="G27" s="8">
        <v>223689</v>
      </c>
      <c r="H27" s="8">
        <v>87238.71</v>
      </c>
      <c r="I27" s="9">
        <v>0.39</v>
      </c>
      <c r="J27" s="1" t="s">
        <v>97</v>
      </c>
      <c r="K27" s="1">
        <v>1</v>
      </c>
      <c r="L27" s="1">
        <v>2019</v>
      </c>
      <c r="M27" s="1">
        <v>4</v>
      </c>
      <c r="N27" s="10">
        <v>1</v>
      </c>
    </row>
    <row r="28" spans="1:14" x14ac:dyDescent="0.2">
      <c r="A28" s="7">
        <v>43492</v>
      </c>
      <c r="B28" s="1" t="s">
        <v>27</v>
      </c>
      <c r="C28" s="1" t="s">
        <v>7</v>
      </c>
      <c r="D28" s="1" t="s">
        <v>8</v>
      </c>
      <c r="E28" s="1" t="s">
        <v>76</v>
      </c>
      <c r="F28" s="1" t="s">
        <v>9</v>
      </c>
      <c r="G28" s="8">
        <v>881080</v>
      </c>
      <c r="H28" s="8">
        <v>352432</v>
      </c>
      <c r="I28" s="9">
        <v>0.4</v>
      </c>
      <c r="J28" s="1" t="s">
        <v>97</v>
      </c>
      <c r="K28" s="1">
        <v>1</v>
      </c>
      <c r="L28" s="1">
        <v>2019</v>
      </c>
      <c r="M28" s="1">
        <v>4</v>
      </c>
      <c r="N28" s="10">
        <v>1</v>
      </c>
    </row>
    <row r="29" spans="1:14" x14ac:dyDescent="0.2">
      <c r="A29" s="7">
        <v>43493</v>
      </c>
      <c r="B29" s="1" t="s">
        <v>33</v>
      </c>
      <c r="C29" s="1" t="s">
        <v>11</v>
      </c>
      <c r="D29" s="1" t="s">
        <v>8</v>
      </c>
      <c r="E29" s="1" t="s">
        <v>80</v>
      </c>
      <c r="F29" s="1" t="s">
        <v>90</v>
      </c>
      <c r="G29" s="8">
        <v>843409</v>
      </c>
      <c r="H29" s="8">
        <v>160247.71</v>
      </c>
      <c r="I29" s="9">
        <v>0.19</v>
      </c>
      <c r="J29" s="1" t="s">
        <v>97</v>
      </c>
      <c r="K29" s="1">
        <v>1</v>
      </c>
      <c r="L29" s="1">
        <v>2019</v>
      </c>
      <c r="M29" s="1">
        <v>5</v>
      </c>
      <c r="N29" s="10">
        <v>1</v>
      </c>
    </row>
    <row r="30" spans="1:14" x14ac:dyDescent="0.2">
      <c r="A30" s="7">
        <v>43494</v>
      </c>
      <c r="B30" s="1" t="s">
        <v>23</v>
      </c>
      <c r="C30" s="1" t="s">
        <v>11</v>
      </c>
      <c r="D30" s="1" t="s">
        <v>8</v>
      </c>
      <c r="E30" s="1" t="s">
        <v>75</v>
      </c>
      <c r="F30" s="1" t="s">
        <v>87</v>
      </c>
      <c r="G30" s="8">
        <v>1196234</v>
      </c>
      <c r="H30" s="8">
        <v>370832.54</v>
      </c>
      <c r="I30" s="9">
        <v>0.31</v>
      </c>
      <c r="J30" s="1" t="s">
        <v>97</v>
      </c>
      <c r="K30" s="1">
        <v>1</v>
      </c>
      <c r="L30" s="1">
        <v>2019</v>
      </c>
      <c r="M30" s="1">
        <v>5</v>
      </c>
      <c r="N30" s="10">
        <v>1</v>
      </c>
    </row>
    <row r="31" spans="1:14" x14ac:dyDescent="0.2">
      <c r="A31" s="7">
        <v>43495</v>
      </c>
      <c r="B31" s="1" t="s">
        <v>35</v>
      </c>
      <c r="C31" s="1" t="s">
        <v>11</v>
      </c>
      <c r="D31" s="1" t="s">
        <v>14</v>
      </c>
      <c r="E31" s="1" t="s">
        <v>71</v>
      </c>
      <c r="F31" s="1" t="s">
        <v>87</v>
      </c>
      <c r="G31" s="8">
        <v>353439</v>
      </c>
      <c r="H31" s="8">
        <v>91894.14</v>
      </c>
      <c r="I31" s="9">
        <v>0.26</v>
      </c>
      <c r="J31" s="1" t="s">
        <v>97</v>
      </c>
      <c r="K31" s="1">
        <v>1</v>
      </c>
      <c r="L31" s="1">
        <v>2019</v>
      </c>
      <c r="M31" s="1">
        <v>5</v>
      </c>
      <c r="N31" s="10">
        <v>1</v>
      </c>
    </row>
    <row r="32" spans="1:14" x14ac:dyDescent="0.2">
      <c r="A32" s="7">
        <v>43496</v>
      </c>
      <c r="B32" s="1" t="s">
        <v>51</v>
      </c>
      <c r="C32" s="1" t="s">
        <v>11</v>
      </c>
      <c r="D32" s="1" t="s">
        <v>8</v>
      </c>
      <c r="E32" s="1" t="s">
        <v>65</v>
      </c>
      <c r="F32" s="1" t="s">
        <v>90</v>
      </c>
      <c r="G32" s="8">
        <v>565717</v>
      </c>
      <c r="H32" s="8">
        <v>164057.93</v>
      </c>
      <c r="I32" s="9">
        <v>0.28999999999999998</v>
      </c>
      <c r="J32" s="1" t="s">
        <v>97</v>
      </c>
      <c r="K32" s="1">
        <v>1</v>
      </c>
      <c r="L32" s="1">
        <v>2019</v>
      </c>
      <c r="M32" s="1">
        <v>5</v>
      </c>
      <c r="N32" s="10">
        <v>1</v>
      </c>
    </row>
    <row r="33" spans="1:14" x14ac:dyDescent="0.2">
      <c r="A33" s="7">
        <v>43497</v>
      </c>
      <c r="B33" s="1" t="s">
        <v>40</v>
      </c>
      <c r="C33" s="1" t="s">
        <v>17</v>
      </c>
      <c r="D33" s="1" t="s">
        <v>8</v>
      </c>
      <c r="E33" s="1" t="s">
        <v>82</v>
      </c>
      <c r="F33" s="1" t="s">
        <v>88</v>
      </c>
      <c r="G33" s="8">
        <v>526214</v>
      </c>
      <c r="H33" s="8">
        <v>199961.32</v>
      </c>
      <c r="I33" s="9">
        <v>0.38</v>
      </c>
      <c r="J33" s="1" t="s">
        <v>98</v>
      </c>
      <c r="K33" s="1">
        <v>2</v>
      </c>
      <c r="L33" s="1">
        <v>2019</v>
      </c>
      <c r="M33" s="1">
        <v>5</v>
      </c>
      <c r="N33" s="10">
        <v>1</v>
      </c>
    </row>
    <row r="34" spans="1:14" x14ac:dyDescent="0.2">
      <c r="A34" s="7">
        <v>43498</v>
      </c>
      <c r="B34" s="1" t="s">
        <v>56</v>
      </c>
      <c r="C34" s="1" t="s">
        <v>7</v>
      </c>
      <c r="D34" s="1" t="s">
        <v>18</v>
      </c>
      <c r="E34" s="1" t="s">
        <v>70</v>
      </c>
      <c r="F34" s="1" t="s">
        <v>89</v>
      </c>
      <c r="G34" s="8">
        <v>243103</v>
      </c>
      <c r="H34" s="8">
        <v>116689.44</v>
      </c>
      <c r="I34" s="9">
        <v>0.48</v>
      </c>
      <c r="J34" s="1" t="s">
        <v>98</v>
      </c>
      <c r="K34" s="1">
        <v>2</v>
      </c>
      <c r="L34" s="1">
        <v>2019</v>
      </c>
      <c r="M34" s="1">
        <v>5</v>
      </c>
      <c r="N34" s="10">
        <v>1</v>
      </c>
    </row>
    <row r="35" spans="1:14" x14ac:dyDescent="0.2">
      <c r="A35" s="7">
        <v>43499</v>
      </c>
      <c r="B35" s="1" t="s">
        <v>62</v>
      </c>
      <c r="C35" s="1" t="s">
        <v>17</v>
      </c>
      <c r="D35" s="1" t="s">
        <v>8</v>
      </c>
      <c r="E35" s="1" t="s">
        <v>78</v>
      </c>
      <c r="F35" s="1" t="s">
        <v>88</v>
      </c>
      <c r="G35" s="8">
        <v>861070</v>
      </c>
      <c r="H35" s="8">
        <v>180824.69999999998</v>
      </c>
      <c r="I35" s="9">
        <v>0.21</v>
      </c>
      <c r="J35" s="1" t="s">
        <v>98</v>
      </c>
      <c r="K35" s="1">
        <v>2</v>
      </c>
      <c r="L35" s="1">
        <v>2019</v>
      </c>
      <c r="M35" s="1">
        <v>5</v>
      </c>
      <c r="N35" s="10">
        <v>1</v>
      </c>
    </row>
    <row r="36" spans="1:14" x14ac:dyDescent="0.2">
      <c r="A36" s="7">
        <v>43500</v>
      </c>
      <c r="B36" s="1" t="s">
        <v>10</v>
      </c>
      <c r="C36" s="1" t="s">
        <v>11</v>
      </c>
      <c r="D36" s="1" t="s">
        <v>8</v>
      </c>
      <c r="E36" s="1" t="s">
        <v>66</v>
      </c>
      <c r="F36" s="1" t="s">
        <v>87</v>
      </c>
      <c r="G36" s="8">
        <v>682255</v>
      </c>
      <c r="H36" s="8">
        <v>150096.1</v>
      </c>
      <c r="I36" s="9">
        <v>0.22</v>
      </c>
      <c r="J36" s="1" t="s">
        <v>98</v>
      </c>
      <c r="K36" s="1">
        <v>2</v>
      </c>
      <c r="L36" s="1">
        <v>2019</v>
      </c>
      <c r="M36" s="1">
        <v>6</v>
      </c>
      <c r="N36" s="10">
        <v>1</v>
      </c>
    </row>
    <row r="37" spans="1:14" x14ac:dyDescent="0.2">
      <c r="A37" s="7">
        <v>43501</v>
      </c>
      <c r="B37" s="1" t="s">
        <v>59</v>
      </c>
      <c r="C37" s="1" t="s">
        <v>17</v>
      </c>
      <c r="D37" s="1" t="s">
        <v>18</v>
      </c>
      <c r="E37" s="1" t="s">
        <v>75</v>
      </c>
      <c r="F37" s="1" t="s">
        <v>87</v>
      </c>
      <c r="G37" s="8">
        <v>114707</v>
      </c>
      <c r="H37" s="8">
        <v>28676.75</v>
      </c>
      <c r="I37" s="9">
        <v>0.25</v>
      </c>
      <c r="J37" s="1" t="s">
        <v>98</v>
      </c>
      <c r="K37" s="1">
        <v>2</v>
      </c>
      <c r="L37" s="1">
        <v>2019</v>
      </c>
      <c r="M37" s="1">
        <v>6</v>
      </c>
      <c r="N37" s="10">
        <v>1</v>
      </c>
    </row>
    <row r="38" spans="1:14" x14ac:dyDescent="0.2">
      <c r="A38" s="7">
        <v>43502</v>
      </c>
      <c r="B38" s="1" t="s">
        <v>22</v>
      </c>
      <c r="C38" s="1" t="s">
        <v>11</v>
      </c>
      <c r="D38" s="1" t="s">
        <v>8</v>
      </c>
      <c r="E38" s="1" t="s">
        <v>74</v>
      </c>
      <c r="F38" s="1" t="s">
        <v>89</v>
      </c>
      <c r="G38" s="8">
        <v>519165</v>
      </c>
      <c r="H38" s="8">
        <v>93449.7</v>
      </c>
      <c r="I38" s="9">
        <v>0.18</v>
      </c>
      <c r="J38" s="1" t="s">
        <v>98</v>
      </c>
      <c r="K38" s="1">
        <v>2</v>
      </c>
      <c r="L38" s="1">
        <v>2019</v>
      </c>
      <c r="M38" s="1">
        <v>6</v>
      </c>
      <c r="N38" s="10">
        <v>1</v>
      </c>
    </row>
    <row r="39" spans="1:14" x14ac:dyDescent="0.2">
      <c r="A39" s="7">
        <v>43503</v>
      </c>
      <c r="B39" s="1" t="s">
        <v>45</v>
      </c>
      <c r="C39" s="1" t="s">
        <v>7</v>
      </c>
      <c r="D39" s="1" t="s">
        <v>18</v>
      </c>
      <c r="E39" s="1" t="s">
        <v>79</v>
      </c>
      <c r="F39" s="1" t="s">
        <v>9</v>
      </c>
      <c r="G39" s="8">
        <v>108985</v>
      </c>
      <c r="H39" s="8">
        <v>63211.299999999996</v>
      </c>
      <c r="I39" s="9">
        <v>0.57999999999999996</v>
      </c>
      <c r="J39" s="1" t="s">
        <v>98</v>
      </c>
      <c r="K39" s="1">
        <v>2</v>
      </c>
      <c r="L39" s="1">
        <v>2019</v>
      </c>
      <c r="M39" s="1">
        <v>6</v>
      </c>
      <c r="N39" s="10">
        <v>1</v>
      </c>
    </row>
    <row r="40" spans="1:14" x14ac:dyDescent="0.2">
      <c r="A40" s="7">
        <v>43504</v>
      </c>
      <c r="B40" s="1" t="s">
        <v>62</v>
      </c>
      <c r="C40" s="1" t="s">
        <v>11</v>
      </c>
      <c r="D40" s="1" t="s">
        <v>8</v>
      </c>
      <c r="E40" s="1" t="s">
        <v>78</v>
      </c>
      <c r="F40" s="1" t="s">
        <v>87</v>
      </c>
      <c r="G40" s="8">
        <v>758449</v>
      </c>
      <c r="H40" s="8">
        <v>227534.69999999998</v>
      </c>
      <c r="I40" s="9">
        <v>0.3</v>
      </c>
      <c r="J40" s="1" t="s">
        <v>98</v>
      </c>
      <c r="K40" s="1">
        <v>2</v>
      </c>
      <c r="L40" s="1">
        <v>2019</v>
      </c>
      <c r="M40" s="1">
        <v>6</v>
      </c>
      <c r="N40" s="10">
        <v>1</v>
      </c>
    </row>
    <row r="41" spans="1:14" x14ac:dyDescent="0.2">
      <c r="A41" s="7">
        <v>43505</v>
      </c>
      <c r="B41" s="1" t="s">
        <v>35</v>
      </c>
      <c r="C41" s="1" t="s">
        <v>11</v>
      </c>
      <c r="D41" s="1" t="s">
        <v>14</v>
      </c>
      <c r="E41" s="1" t="s">
        <v>71</v>
      </c>
      <c r="F41" s="1" t="s">
        <v>9</v>
      </c>
      <c r="G41" s="8">
        <v>397987</v>
      </c>
      <c r="H41" s="8">
        <v>127355.84</v>
      </c>
      <c r="I41" s="9">
        <v>0.32</v>
      </c>
      <c r="J41" s="1" t="s">
        <v>98</v>
      </c>
      <c r="K41" s="1">
        <v>2</v>
      </c>
      <c r="L41" s="1">
        <v>2019</v>
      </c>
      <c r="M41" s="1">
        <v>6</v>
      </c>
      <c r="N41" s="10">
        <v>1</v>
      </c>
    </row>
    <row r="42" spans="1:14" x14ac:dyDescent="0.2">
      <c r="A42" s="7">
        <v>43506</v>
      </c>
      <c r="B42" s="1" t="s">
        <v>40</v>
      </c>
      <c r="C42" s="1" t="s">
        <v>11</v>
      </c>
      <c r="D42" s="1" t="s">
        <v>8</v>
      </c>
      <c r="E42" s="1" t="s">
        <v>82</v>
      </c>
      <c r="F42" s="1" t="s">
        <v>87</v>
      </c>
      <c r="G42" s="8">
        <v>647064</v>
      </c>
      <c r="H42" s="8">
        <v>142354.07999999999</v>
      </c>
      <c r="I42" s="9">
        <v>0.22</v>
      </c>
      <c r="J42" s="1" t="s">
        <v>98</v>
      </c>
      <c r="K42" s="1">
        <v>2</v>
      </c>
      <c r="L42" s="1">
        <v>2019</v>
      </c>
      <c r="M42" s="1">
        <v>6</v>
      </c>
      <c r="N42" s="10">
        <v>1</v>
      </c>
    </row>
    <row r="43" spans="1:14" x14ac:dyDescent="0.2">
      <c r="A43" s="7">
        <v>43507</v>
      </c>
      <c r="B43" s="1" t="s">
        <v>39</v>
      </c>
      <c r="C43" s="1" t="s">
        <v>11</v>
      </c>
      <c r="D43" s="1" t="s">
        <v>8</v>
      </c>
      <c r="E43" s="1" t="s">
        <v>81</v>
      </c>
      <c r="F43" s="1" t="s">
        <v>89</v>
      </c>
      <c r="G43" s="8">
        <v>773833</v>
      </c>
      <c r="H43" s="8">
        <v>193458.25</v>
      </c>
      <c r="I43" s="9">
        <v>0.25</v>
      </c>
      <c r="J43" s="1" t="s">
        <v>98</v>
      </c>
      <c r="K43" s="1">
        <v>2</v>
      </c>
      <c r="L43" s="1">
        <v>2019</v>
      </c>
      <c r="M43" s="1">
        <v>7</v>
      </c>
      <c r="N43" s="10">
        <v>1</v>
      </c>
    </row>
    <row r="44" spans="1:14" x14ac:dyDescent="0.2">
      <c r="A44" s="7">
        <v>43508</v>
      </c>
      <c r="B44" s="1" t="s">
        <v>27</v>
      </c>
      <c r="C44" s="1" t="s">
        <v>7</v>
      </c>
      <c r="D44" s="1" t="s">
        <v>8</v>
      </c>
      <c r="E44" s="1" t="s">
        <v>76</v>
      </c>
      <c r="F44" s="1" t="s">
        <v>9</v>
      </c>
      <c r="G44" s="8">
        <v>629952</v>
      </c>
      <c r="H44" s="8">
        <v>384270.72</v>
      </c>
      <c r="I44" s="9">
        <v>0.61</v>
      </c>
      <c r="J44" s="1" t="s">
        <v>98</v>
      </c>
      <c r="K44" s="1">
        <v>2</v>
      </c>
      <c r="L44" s="1">
        <v>2019</v>
      </c>
      <c r="M44" s="1">
        <v>7</v>
      </c>
      <c r="N44" s="10">
        <v>1</v>
      </c>
    </row>
    <row r="45" spans="1:14" x14ac:dyDescent="0.2">
      <c r="A45" s="7">
        <v>43509</v>
      </c>
      <c r="B45" s="1" t="s">
        <v>15</v>
      </c>
      <c r="C45" s="1" t="s">
        <v>11</v>
      </c>
      <c r="D45" s="1" t="s">
        <v>14</v>
      </c>
      <c r="E45" s="1" t="s">
        <v>74</v>
      </c>
      <c r="F45" s="1" t="s">
        <v>87</v>
      </c>
      <c r="G45" s="8">
        <v>329875</v>
      </c>
      <c r="H45" s="8">
        <v>72572.5</v>
      </c>
      <c r="I45" s="9">
        <v>0.22</v>
      </c>
      <c r="J45" s="1" t="s">
        <v>98</v>
      </c>
      <c r="K45" s="1">
        <v>2</v>
      </c>
      <c r="L45" s="1">
        <v>2019</v>
      </c>
      <c r="M45" s="1">
        <v>7</v>
      </c>
      <c r="N45" s="10">
        <v>1</v>
      </c>
    </row>
    <row r="46" spans="1:14" x14ac:dyDescent="0.2">
      <c r="A46" s="7">
        <v>43510</v>
      </c>
      <c r="B46" s="1" t="s">
        <v>25</v>
      </c>
      <c r="C46" s="1" t="s">
        <v>7</v>
      </c>
      <c r="D46" s="1" t="s">
        <v>8</v>
      </c>
      <c r="E46" s="1" t="s">
        <v>74</v>
      </c>
      <c r="F46" s="1" t="s">
        <v>87</v>
      </c>
      <c r="G46" s="8">
        <v>677651</v>
      </c>
      <c r="H46" s="8">
        <v>433696.64</v>
      </c>
      <c r="I46" s="9">
        <v>0.64</v>
      </c>
      <c r="J46" s="1" t="s">
        <v>98</v>
      </c>
      <c r="K46" s="1">
        <v>2</v>
      </c>
      <c r="L46" s="1">
        <v>2019</v>
      </c>
      <c r="M46" s="1">
        <v>7</v>
      </c>
      <c r="N46" s="10">
        <v>1</v>
      </c>
    </row>
    <row r="47" spans="1:14" x14ac:dyDescent="0.2">
      <c r="A47" s="7">
        <v>43511</v>
      </c>
      <c r="B47" s="1" t="s">
        <v>55</v>
      </c>
      <c r="C47" s="1" t="s">
        <v>11</v>
      </c>
      <c r="D47" s="1" t="s">
        <v>14</v>
      </c>
      <c r="E47" s="1" t="s">
        <v>69</v>
      </c>
      <c r="F47" s="1" t="s">
        <v>9</v>
      </c>
      <c r="G47" s="8">
        <v>340121</v>
      </c>
      <c r="H47" s="8">
        <v>57820.570000000007</v>
      </c>
      <c r="I47" s="9">
        <v>0.17</v>
      </c>
      <c r="J47" s="1" t="s">
        <v>98</v>
      </c>
      <c r="K47" s="1">
        <v>2</v>
      </c>
      <c r="L47" s="1">
        <v>2019</v>
      </c>
      <c r="M47" s="1">
        <v>7</v>
      </c>
      <c r="N47" s="10">
        <v>1</v>
      </c>
    </row>
    <row r="48" spans="1:14" x14ac:dyDescent="0.2">
      <c r="A48" s="7">
        <v>43512</v>
      </c>
      <c r="B48" s="1" t="s">
        <v>35</v>
      </c>
      <c r="C48" s="1" t="s">
        <v>11</v>
      </c>
      <c r="D48" s="1" t="s">
        <v>14</v>
      </c>
      <c r="E48" s="1" t="s">
        <v>71</v>
      </c>
      <c r="F48" s="1" t="s">
        <v>88</v>
      </c>
      <c r="G48" s="8">
        <v>330458</v>
      </c>
      <c r="H48" s="8">
        <v>79309.919999999998</v>
      </c>
      <c r="I48" s="9">
        <v>0.24</v>
      </c>
      <c r="J48" s="1" t="s">
        <v>98</v>
      </c>
      <c r="K48" s="1">
        <v>2</v>
      </c>
      <c r="L48" s="1">
        <v>2019</v>
      </c>
      <c r="M48" s="1">
        <v>7</v>
      </c>
      <c r="N48" s="10">
        <v>1</v>
      </c>
    </row>
    <row r="49" spans="1:14" x14ac:dyDescent="0.2">
      <c r="A49" s="7">
        <v>43513</v>
      </c>
      <c r="B49" s="1" t="s">
        <v>38</v>
      </c>
      <c r="C49" s="1" t="s">
        <v>17</v>
      </c>
      <c r="D49" s="1" t="s">
        <v>18</v>
      </c>
      <c r="E49" s="1" t="s">
        <v>80</v>
      </c>
      <c r="F49" s="1" t="s">
        <v>87</v>
      </c>
      <c r="G49" s="8">
        <v>180305</v>
      </c>
      <c r="H49" s="8">
        <v>66712.850000000006</v>
      </c>
      <c r="I49" s="9">
        <v>0.37</v>
      </c>
      <c r="J49" s="1" t="s">
        <v>98</v>
      </c>
      <c r="K49" s="1">
        <v>2</v>
      </c>
      <c r="L49" s="1">
        <v>2019</v>
      </c>
      <c r="M49" s="1">
        <v>7</v>
      </c>
      <c r="N49" s="10">
        <v>1</v>
      </c>
    </row>
    <row r="50" spans="1:14" x14ac:dyDescent="0.2">
      <c r="A50" s="7">
        <v>43514</v>
      </c>
      <c r="B50" s="1" t="s">
        <v>34</v>
      </c>
      <c r="C50" s="1" t="s">
        <v>7</v>
      </c>
      <c r="D50" s="1" t="s">
        <v>14</v>
      </c>
      <c r="E50" s="1" t="s">
        <v>65</v>
      </c>
      <c r="F50" s="1" t="s">
        <v>87</v>
      </c>
      <c r="G50" s="8">
        <v>330225</v>
      </c>
      <c r="H50" s="8">
        <v>161810.25</v>
      </c>
      <c r="I50" s="9">
        <v>0.49</v>
      </c>
      <c r="J50" s="1" t="s">
        <v>98</v>
      </c>
      <c r="K50" s="1">
        <v>2</v>
      </c>
      <c r="L50" s="1">
        <v>2019</v>
      </c>
      <c r="M50" s="1">
        <v>8</v>
      </c>
      <c r="N50" s="10">
        <v>1</v>
      </c>
    </row>
    <row r="51" spans="1:14" x14ac:dyDescent="0.2">
      <c r="A51" s="7">
        <v>43515</v>
      </c>
      <c r="B51" s="1" t="s">
        <v>23</v>
      </c>
      <c r="C51" s="1" t="s">
        <v>11</v>
      </c>
      <c r="D51" s="1" t="s">
        <v>8</v>
      </c>
      <c r="E51" s="1" t="s">
        <v>75</v>
      </c>
      <c r="F51" s="1" t="s">
        <v>87</v>
      </c>
      <c r="G51" s="8">
        <v>1055006</v>
      </c>
      <c r="H51" s="8">
        <v>179351.02000000002</v>
      </c>
      <c r="I51" s="9">
        <v>0.17</v>
      </c>
      <c r="J51" s="1" t="s">
        <v>98</v>
      </c>
      <c r="K51" s="1">
        <v>2</v>
      </c>
      <c r="L51" s="1">
        <v>2019</v>
      </c>
      <c r="M51" s="1">
        <v>8</v>
      </c>
      <c r="N51" s="10">
        <v>1</v>
      </c>
    </row>
    <row r="52" spans="1:14" x14ac:dyDescent="0.2">
      <c r="A52" s="7">
        <v>43516</v>
      </c>
      <c r="B52" s="1" t="s">
        <v>36</v>
      </c>
      <c r="C52" s="1" t="s">
        <v>11</v>
      </c>
      <c r="D52" s="1" t="s">
        <v>14</v>
      </c>
      <c r="E52" s="1" t="s">
        <v>78</v>
      </c>
      <c r="F52" s="1" t="s">
        <v>9</v>
      </c>
      <c r="G52" s="8">
        <v>453222</v>
      </c>
      <c r="H52" s="8">
        <v>86112.180000000008</v>
      </c>
      <c r="I52" s="9">
        <v>0.19</v>
      </c>
      <c r="J52" s="1" t="s">
        <v>98</v>
      </c>
      <c r="K52" s="1">
        <v>2</v>
      </c>
      <c r="L52" s="1">
        <v>2019</v>
      </c>
      <c r="M52" s="1">
        <v>8</v>
      </c>
      <c r="N52" s="10">
        <v>1</v>
      </c>
    </row>
    <row r="53" spans="1:14" x14ac:dyDescent="0.2">
      <c r="A53" s="7">
        <v>43517</v>
      </c>
      <c r="B53" s="1" t="s">
        <v>30</v>
      </c>
      <c r="C53" s="1" t="s">
        <v>17</v>
      </c>
      <c r="D53" s="1" t="s">
        <v>14</v>
      </c>
      <c r="E53" s="1" t="s">
        <v>77</v>
      </c>
      <c r="F53" s="1" t="s">
        <v>87</v>
      </c>
      <c r="G53" s="8">
        <v>422139</v>
      </c>
      <c r="H53" s="8">
        <v>139305.87</v>
      </c>
      <c r="I53" s="9">
        <v>0.33</v>
      </c>
      <c r="J53" s="1" t="s">
        <v>98</v>
      </c>
      <c r="K53" s="1">
        <v>2</v>
      </c>
      <c r="L53" s="1">
        <v>2019</v>
      </c>
      <c r="M53" s="1">
        <v>8</v>
      </c>
      <c r="N53" s="10">
        <v>1</v>
      </c>
    </row>
    <row r="54" spans="1:14" x14ac:dyDescent="0.2">
      <c r="A54" s="7">
        <v>43518</v>
      </c>
      <c r="B54" s="1" t="s">
        <v>6</v>
      </c>
      <c r="C54" s="1" t="s">
        <v>11</v>
      </c>
      <c r="D54" s="1" t="s">
        <v>8</v>
      </c>
      <c r="E54" s="1" t="s">
        <v>77</v>
      </c>
      <c r="F54" s="1" t="s">
        <v>87</v>
      </c>
      <c r="G54" s="8">
        <v>782076</v>
      </c>
      <c r="H54" s="8">
        <v>195519</v>
      </c>
      <c r="I54" s="9">
        <v>0.25</v>
      </c>
      <c r="J54" s="1" t="s">
        <v>98</v>
      </c>
      <c r="K54" s="1">
        <v>2</v>
      </c>
      <c r="L54" s="1">
        <v>2019</v>
      </c>
      <c r="M54" s="1">
        <v>8</v>
      </c>
      <c r="N54" s="10">
        <v>1</v>
      </c>
    </row>
    <row r="55" spans="1:14" x14ac:dyDescent="0.2">
      <c r="A55" s="7">
        <v>43519</v>
      </c>
      <c r="B55" s="1" t="s">
        <v>27</v>
      </c>
      <c r="C55" s="1" t="s">
        <v>17</v>
      </c>
      <c r="D55" s="1" t="s">
        <v>8</v>
      </c>
      <c r="E55" s="1" t="s">
        <v>76</v>
      </c>
      <c r="F55" s="1" t="s">
        <v>87</v>
      </c>
      <c r="G55" s="8">
        <v>1122255</v>
      </c>
      <c r="H55" s="8">
        <v>336676.5</v>
      </c>
      <c r="I55" s="9">
        <v>0.3</v>
      </c>
      <c r="J55" s="1" t="s">
        <v>98</v>
      </c>
      <c r="K55" s="1">
        <v>2</v>
      </c>
      <c r="L55" s="1">
        <v>2019</v>
      </c>
      <c r="M55" s="1">
        <v>8</v>
      </c>
      <c r="N55" s="10">
        <v>1</v>
      </c>
    </row>
    <row r="56" spans="1:14" x14ac:dyDescent="0.2">
      <c r="A56" s="7">
        <v>43520</v>
      </c>
      <c r="B56" s="1" t="s">
        <v>51</v>
      </c>
      <c r="C56" s="1" t="s">
        <v>17</v>
      </c>
      <c r="D56" s="1" t="s">
        <v>8</v>
      </c>
      <c r="E56" s="1" t="s">
        <v>65</v>
      </c>
      <c r="F56" s="1" t="s">
        <v>90</v>
      </c>
      <c r="G56" s="8">
        <v>592335</v>
      </c>
      <c r="H56" s="8">
        <v>124390.34999999999</v>
      </c>
      <c r="I56" s="9">
        <v>0.21</v>
      </c>
      <c r="J56" s="1" t="s">
        <v>98</v>
      </c>
      <c r="K56" s="1">
        <v>2</v>
      </c>
      <c r="L56" s="1">
        <v>2019</v>
      </c>
      <c r="M56" s="1">
        <v>8</v>
      </c>
      <c r="N56" s="10">
        <v>1</v>
      </c>
    </row>
    <row r="57" spans="1:14" x14ac:dyDescent="0.2">
      <c r="A57" s="7">
        <v>43521</v>
      </c>
      <c r="B57" s="1" t="s">
        <v>56</v>
      </c>
      <c r="C57" s="1" t="s">
        <v>7</v>
      </c>
      <c r="D57" s="1" t="s">
        <v>18</v>
      </c>
      <c r="E57" s="1" t="s">
        <v>70</v>
      </c>
      <c r="F57" s="1" t="s">
        <v>89</v>
      </c>
      <c r="G57" s="8">
        <v>109106</v>
      </c>
      <c r="H57" s="8">
        <v>64372.539999999994</v>
      </c>
      <c r="I57" s="9">
        <v>0.59</v>
      </c>
      <c r="J57" s="1" t="s">
        <v>98</v>
      </c>
      <c r="K57" s="1">
        <v>2</v>
      </c>
      <c r="L57" s="1">
        <v>2019</v>
      </c>
      <c r="M57" s="1">
        <v>9</v>
      </c>
      <c r="N57" s="10">
        <v>1</v>
      </c>
    </row>
    <row r="58" spans="1:14" x14ac:dyDescent="0.2">
      <c r="A58" s="7">
        <v>43522</v>
      </c>
      <c r="B58" s="1" t="s">
        <v>12</v>
      </c>
      <c r="C58" s="1" t="s">
        <v>11</v>
      </c>
      <c r="D58" s="1" t="s">
        <v>8</v>
      </c>
      <c r="E58" s="1" t="s">
        <v>77</v>
      </c>
      <c r="F58" s="1" t="s">
        <v>89</v>
      </c>
      <c r="G58" s="8">
        <v>1142721</v>
      </c>
      <c r="H58" s="8">
        <v>194262.57</v>
      </c>
      <c r="I58" s="9">
        <v>0.17</v>
      </c>
      <c r="J58" s="1" t="s">
        <v>98</v>
      </c>
      <c r="K58" s="1">
        <v>2</v>
      </c>
      <c r="L58" s="1">
        <v>2019</v>
      </c>
      <c r="M58" s="1">
        <v>9</v>
      </c>
      <c r="N58" s="10">
        <v>1</v>
      </c>
    </row>
    <row r="59" spans="1:14" x14ac:dyDescent="0.2">
      <c r="A59" s="7">
        <v>43523</v>
      </c>
      <c r="B59" s="1" t="s">
        <v>39</v>
      </c>
      <c r="C59" s="1" t="s">
        <v>11</v>
      </c>
      <c r="D59" s="1" t="s">
        <v>8</v>
      </c>
      <c r="E59" s="1" t="s">
        <v>81</v>
      </c>
      <c r="F59" s="1" t="s">
        <v>87</v>
      </c>
      <c r="G59" s="8">
        <v>1095456</v>
      </c>
      <c r="H59" s="8">
        <v>164318.39999999999</v>
      </c>
      <c r="I59" s="9">
        <v>0.15</v>
      </c>
      <c r="J59" s="1" t="s">
        <v>98</v>
      </c>
      <c r="K59" s="1">
        <v>2</v>
      </c>
      <c r="L59" s="1">
        <v>2019</v>
      </c>
      <c r="M59" s="1">
        <v>9</v>
      </c>
      <c r="N59" s="10">
        <v>1</v>
      </c>
    </row>
    <row r="60" spans="1:14" x14ac:dyDescent="0.2">
      <c r="A60" s="7">
        <v>43524</v>
      </c>
      <c r="B60" s="1" t="s">
        <v>54</v>
      </c>
      <c r="C60" s="1" t="s">
        <v>11</v>
      </c>
      <c r="D60" s="1" t="s">
        <v>18</v>
      </c>
      <c r="E60" s="1" t="s">
        <v>68</v>
      </c>
      <c r="F60" s="1" t="s">
        <v>9</v>
      </c>
      <c r="G60" s="8">
        <v>189754</v>
      </c>
      <c r="H60" s="8">
        <v>55028.659999999996</v>
      </c>
      <c r="I60" s="9">
        <v>0.28999999999999998</v>
      </c>
      <c r="J60" s="1" t="s">
        <v>98</v>
      </c>
      <c r="K60" s="1">
        <v>2</v>
      </c>
      <c r="L60" s="1">
        <v>2019</v>
      </c>
      <c r="M60" s="1">
        <v>9</v>
      </c>
      <c r="N60" s="10">
        <v>1</v>
      </c>
    </row>
    <row r="61" spans="1:14" x14ac:dyDescent="0.2">
      <c r="A61" s="7">
        <v>43525</v>
      </c>
      <c r="B61" s="1" t="s">
        <v>60</v>
      </c>
      <c r="C61" s="1" t="s">
        <v>11</v>
      </c>
      <c r="D61" s="1" t="s">
        <v>14</v>
      </c>
      <c r="E61" s="1" t="s">
        <v>76</v>
      </c>
      <c r="F61" s="1" t="s">
        <v>88</v>
      </c>
      <c r="G61" s="8">
        <v>302404</v>
      </c>
      <c r="H61" s="8">
        <v>78625.040000000008</v>
      </c>
      <c r="I61" s="9">
        <v>0.26</v>
      </c>
      <c r="J61" s="1" t="s">
        <v>99</v>
      </c>
      <c r="K61" s="1">
        <v>3</v>
      </c>
      <c r="L61" s="1">
        <v>2019</v>
      </c>
      <c r="M61" s="1">
        <v>9</v>
      </c>
      <c r="N61" s="10">
        <v>1</v>
      </c>
    </row>
    <row r="62" spans="1:14" x14ac:dyDescent="0.2">
      <c r="A62" s="7">
        <v>43526</v>
      </c>
      <c r="B62" s="1" t="s">
        <v>51</v>
      </c>
      <c r="C62" s="1" t="s">
        <v>7</v>
      </c>
      <c r="D62" s="1" t="s">
        <v>8</v>
      </c>
      <c r="E62" s="1" t="s">
        <v>65</v>
      </c>
      <c r="F62" s="1" t="s">
        <v>9</v>
      </c>
      <c r="G62" s="8">
        <v>969775</v>
      </c>
      <c r="H62" s="8">
        <v>552771.75</v>
      </c>
      <c r="I62" s="9">
        <v>0.56999999999999995</v>
      </c>
      <c r="J62" s="1" t="s">
        <v>99</v>
      </c>
      <c r="K62" s="1">
        <v>3</v>
      </c>
      <c r="L62" s="1">
        <v>2019</v>
      </c>
      <c r="M62" s="1">
        <v>9</v>
      </c>
      <c r="N62" s="10">
        <v>1</v>
      </c>
    </row>
    <row r="63" spans="1:14" x14ac:dyDescent="0.2">
      <c r="A63" s="7">
        <v>43527</v>
      </c>
      <c r="B63" s="1" t="s">
        <v>57</v>
      </c>
      <c r="C63" s="1" t="s">
        <v>11</v>
      </c>
      <c r="D63" s="1" t="s">
        <v>18</v>
      </c>
      <c r="E63" s="1" t="s">
        <v>67</v>
      </c>
      <c r="F63" s="1" t="s">
        <v>87</v>
      </c>
      <c r="G63" s="8">
        <v>242694</v>
      </c>
      <c r="H63" s="8">
        <v>53392.68</v>
      </c>
      <c r="I63" s="9">
        <v>0.22</v>
      </c>
      <c r="J63" s="1" t="s">
        <v>99</v>
      </c>
      <c r="K63" s="1">
        <v>3</v>
      </c>
      <c r="L63" s="1">
        <v>2019</v>
      </c>
      <c r="M63" s="1">
        <v>9</v>
      </c>
      <c r="N63" s="10">
        <v>1</v>
      </c>
    </row>
    <row r="64" spans="1:14" x14ac:dyDescent="0.2">
      <c r="A64" s="7">
        <v>43528</v>
      </c>
      <c r="B64" s="1" t="s">
        <v>6</v>
      </c>
      <c r="C64" s="1" t="s">
        <v>17</v>
      </c>
      <c r="D64" s="1" t="s">
        <v>8</v>
      </c>
      <c r="E64" s="1" t="s">
        <v>77</v>
      </c>
      <c r="F64" s="1" t="s">
        <v>87</v>
      </c>
      <c r="G64" s="8">
        <v>867546</v>
      </c>
      <c r="H64" s="8">
        <v>268939.26</v>
      </c>
      <c r="I64" s="9">
        <v>0.31</v>
      </c>
      <c r="J64" s="1" t="s">
        <v>99</v>
      </c>
      <c r="K64" s="1">
        <v>3</v>
      </c>
      <c r="L64" s="1">
        <v>2019</v>
      </c>
      <c r="M64" s="1">
        <v>10</v>
      </c>
      <c r="N64" s="10">
        <v>1</v>
      </c>
    </row>
    <row r="65" spans="1:14" x14ac:dyDescent="0.2">
      <c r="A65" s="7">
        <v>43529</v>
      </c>
      <c r="B65" s="1" t="s">
        <v>35</v>
      </c>
      <c r="C65" s="1" t="s">
        <v>17</v>
      </c>
      <c r="D65" s="1" t="s">
        <v>14</v>
      </c>
      <c r="E65" s="1" t="s">
        <v>71</v>
      </c>
      <c r="F65" s="1" t="s">
        <v>88</v>
      </c>
      <c r="G65" s="8">
        <v>496173</v>
      </c>
      <c r="H65" s="8">
        <v>138928.44</v>
      </c>
      <c r="I65" s="9">
        <v>0.28000000000000003</v>
      </c>
      <c r="J65" s="1" t="s">
        <v>99</v>
      </c>
      <c r="K65" s="1">
        <v>3</v>
      </c>
      <c r="L65" s="1">
        <v>2019</v>
      </c>
      <c r="M65" s="1">
        <v>10</v>
      </c>
      <c r="N65" s="10">
        <v>1</v>
      </c>
    </row>
    <row r="66" spans="1:14" x14ac:dyDescent="0.2">
      <c r="A66" s="7">
        <v>43530</v>
      </c>
      <c r="B66" s="1" t="s">
        <v>60</v>
      </c>
      <c r="C66" s="1" t="s">
        <v>7</v>
      </c>
      <c r="D66" s="1" t="s">
        <v>14</v>
      </c>
      <c r="E66" s="1" t="s">
        <v>76</v>
      </c>
      <c r="F66" s="1" t="s">
        <v>87</v>
      </c>
      <c r="G66" s="8">
        <v>336107</v>
      </c>
      <c r="H66" s="8">
        <v>188219.92</v>
      </c>
      <c r="I66" s="9">
        <v>0.56000000000000005</v>
      </c>
      <c r="J66" s="1" t="s">
        <v>99</v>
      </c>
      <c r="K66" s="1">
        <v>3</v>
      </c>
      <c r="L66" s="1">
        <v>2019</v>
      </c>
      <c r="M66" s="1">
        <v>10</v>
      </c>
      <c r="N66" s="10">
        <v>1</v>
      </c>
    </row>
    <row r="67" spans="1:14" x14ac:dyDescent="0.2">
      <c r="A67" s="7">
        <v>43531</v>
      </c>
      <c r="B67" s="1" t="s">
        <v>54</v>
      </c>
      <c r="C67" s="1" t="s">
        <v>17</v>
      </c>
      <c r="D67" s="1" t="s">
        <v>18</v>
      </c>
      <c r="E67" s="1" t="s">
        <v>68</v>
      </c>
      <c r="F67" s="1" t="s">
        <v>9</v>
      </c>
      <c r="G67" s="8">
        <v>182821</v>
      </c>
      <c r="H67" s="8">
        <v>43877.04</v>
      </c>
      <c r="I67" s="9">
        <v>0.24</v>
      </c>
      <c r="J67" s="1" t="s">
        <v>99</v>
      </c>
      <c r="K67" s="1">
        <v>3</v>
      </c>
      <c r="L67" s="1">
        <v>2019</v>
      </c>
      <c r="M67" s="1">
        <v>10</v>
      </c>
      <c r="N67" s="10">
        <v>1</v>
      </c>
    </row>
    <row r="68" spans="1:14" x14ac:dyDescent="0.2">
      <c r="A68" s="7">
        <v>43532</v>
      </c>
      <c r="B68" s="1" t="s">
        <v>25</v>
      </c>
      <c r="C68" s="1" t="s">
        <v>17</v>
      </c>
      <c r="D68" s="1" t="s">
        <v>8</v>
      </c>
      <c r="E68" s="1" t="s">
        <v>74</v>
      </c>
      <c r="F68" s="1" t="s">
        <v>9</v>
      </c>
      <c r="G68" s="8">
        <v>737229</v>
      </c>
      <c r="H68" s="8">
        <v>272774.73</v>
      </c>
      <c r="I68" s="9">
        <v>0.37</v>
      </c>
      <c r="J68" s="1" t="s">
        <v>99</v>
      </c>
      <c r="K68" s="1">
        <v>3</v>
      </c>
      <c r="L68" s="1">
        <v>2019</v>
      </c>
      <c r="M68" s="1">
        <v>10</v>
      </c>
      <c r="N68" s="10">
        <v>1</v>
      </c>
    </row>
    <row r="69" spans="1:14" x14ac:dyDescent="0.2">
      <c r="A69" s="7">
        <v>43533</v>
      </c>
      <c r="B69" s="1" t="s">
        <v>47</v>
      </c>
      <c r="C69" s="1" t="s">
        <v>17</v>
      </c>
      <c r="D69" s="1" t="s">
        <v>14</v>
      </c>
      <c r="E69" s="1" t="s">
        <v>81</v>
      </c>
      <c r="F69" s="1" t="s">
        <v>88</v>
      </c>
      <c r="G69" s="8">
        <v>336048</v>
      </c>
      <c r="H69" s="8">
        <v>124337.76</v>
      </c>
      <c r="I69" s="9">
        <v>0.37</v>
      </c>
      <c r="J69" s="1" t="s">
        <v>99</v>
      </c>
      <c r="K69" s="1">
        <v>3</v>
      </c>
      <c r="L69" s="1">
        <v>2019</v>
      </c>
      <c r="M69" s="1">
        <v>10</v>
      </c>
      <c r="N69" s="10">
        <v>1</v>
      </c>
    </row>
    <row r="70" spans="1:14" x14ac:dyDescent="0.2">
      <c r="A70" s="7">
        <v>43534</v>
      </c>
      <c r="B70" s="1" t="s">
        <v>13</v>
      </c>
      <c r="C70" s="1" t="s">
        <v>17</v>
      </c>
      <c r="D70" s="1" t="s">
        <v>14</v>
      </c>
      <c r="E70" s="1" t="s">
        <v>73</v>
      </c>
      <c r="F70" s="1" t="s">
        <v>87</v>
      </c>
      <c r="G70" s="8">
        <v>408616</v>
      </c>
      <c r="H70" s="8">
        <v>110326.32</v>
      </c>
      <c r="I70" s="9">
        <v>0.27</v>
      </c>
      <c r="J70" s="1" t="s">
        <v>99</v>
      </c>
      <c r="K70" s="1">
        <v>3</v>
      </c>
      <c r="L70" s="1">
        <v>2019</v>
      </c>
      <c r="M70" s="1">
        <v>10</v>
      </c>
      <c r="N70" s="10">
        <v>1</v>
      </c>
    </row>
    <row r="71" spans="1:14" x14ac:dyDescent="0.2">
      <c r="A71" s="7">
        <v>43535</v>
      </c>
      <c r="B71" s="1" t="s">
        <v>45</v>
      </c>
      <c r="C71" s="1" t="s">
        <v>17</v>
      </c>
      <c r="D71" s="1" t="s">
        <v>18</v>
      </c>
      <c r="E71" s="1" t="s">
        <v>79</v>
      </c>
      <c r="F71" s="1" t="s">
        <v>89</v>
      </c>
      <c r="G71" s="8">
        <v>141709</v>
      </c>
      <c r="H71" s="8">
        <v>35427.25</v>
      </c>
      <c r="I71" s="9">
        <v>0.25</v>
      </c>
      <c r="J71" s="1" t="s">
        <v>99</v>
      </c>
      <c r="K71" s="1">
        <v>3</v>
      </c>
      <c r="L71" s="1">
        <v>2019</v>
      </c>
      <c r="M71" s="1">
        <v>11</v>
      </c>
      <c r="N71" s="10">
        <v>1</v>
      </c>
    </row>
    <row r="72" spans="1:14" x14ac:dyDescent="0.2">
      <c r="A72" s="7">
        <v>43536</v>
      </c>
      <c r="B72" s="1" t="s">
        <v>26</v>
      </c>
      <c r="C72" s="1" t="s">
        <v>7</v>
      </c>
      <c r="D72" s="1" t="s">
        <v>8</v>
      </c>
      <c r="E72" s="1" t="s">
        <v>75</v>
      </c>
      <c r="F72" s="1" t="s">
        <v>90</v>
      </c>
      <c r="G72" s="8">
        <v>522262</v>
      </c>
      <c r="H72" s="8">
        <v>235017.9</v>
      </c>
      <c r="I72" s="9">
        <v>0.45</v>
      </c>
      <c r="J72" s="1" t="s">
        <v>99</v>
      </c>
      <c r="K72" s="1">
        <v>3</v>
      </c>
      <c r="L72" s="1">
        <v>2019</v>
      </c>
      <c r="M72" s="1">
        <v>11</v>
      </c>
      <c r="N72" s="10">
        <v>1</v>
      </c>
    </row>
    <row r="73" spans="1:14" x14ac:dyDescent="0.2">
      <c r="A73" s="7">
        <v>43537</v>
      </c>
      <c r="B73" s="1" t="s">
        <v>44</v>
      </c>
      <c r="C73" s="1" t="s">
        <v>11</v>
      </c>
      <c r="D73" s="1" t="s">
        <v>8</v>
      </c>
      <c r="E73" s="1" t="s">
        <v>78</v>
      </c>
      <c r="F73" s="1" t="s">
        <v>88</v>
      </c>
      <c r="G73" s="8">
        <v>632143</v>
      </c>
      <c r="H73" s="8">
        <v>101142.88</v>
      </c>
      <c r="I73" s="9">
        <v>0.16</v>
      </c>
      <c r="J73" s="1" t="s">
        <v>99</v>
      </c>
      <c r="K73" s="1">
        <v>3</v>
      </c>
      <c r="L73" s="1">
        <v>2019</v>
      </c>
      <c r="M73" s="1">
        <v>11</v>
      </c>
      <c r="N73" s="10">
        <v>1</v>
      </c>
    </row>
    <row r="74" spans="1:14" x14ac:dyDescent="0.2">
      <c r="A74" s="7">
        <v>43538</v>
      </c>
      <c r="B74" s="1" t="s">
        <v>26</v>
      </c>
      <c r="C74" s="1" t="s">
        <v>17</v>
      </c>
      <c r="D74" s="1" t="s">
        <v>8</v>
      </c>
      <c r="E74" s="1" t="s">
        <v>75</v>
      </c>
      <c r="F74" s="1" t="s">
        <v>87</v>
      </c>
      <c r="G74" s="8">
        <v>729799</v>
      </c>
      <c r="H74" s="8">
        <v>211641.71</v>
      </c>
      <c r="I74" s="9">
        <v>0.28999999999999998</v>
      </c>
      <c r="J74" s="1" t="s">
        <v>99</v>
      </c>
      <c r="K74" s="1">
        <v>3</v>
      </c>
      <c r="L74" s="1">
        <v>2019</v>
      </c>
      <c r="M74" s="1">
        <v>11</v>
      </c>
      <c r="N74" s="10">
        <v>1</v>
      </c>
    </row>
    <row r="75" spans="1:14" x14ac:dyDescent="0.2">
      <c r="A75" s="7">
        <v>43539</v>
      </c>
      <c r="B75" s="1" t="s">
        <v>54</v>
      </c>
      <c r="C75" s="1" t="s">
        <v>7</v>
      </c>
      <c r="D75" s="1" t="s">
        <v>18</v>
      </c>
      <c r="E75" s="1" t="s">
        <v>68</v>
      </c>
      <c r="F75" s="1" t="s">
        <v>87</v>
      </c>
      <c r="G75" s="8">
        <v>239029</v>
      </c>
      <c r="H75" s="8">
        <v>114733.92</v>
      </c>
      <c r="I75" s="9">
        <v>0.48</v>
      </c>
      <c r="J75" s="1" t="s">
        <v>99</v>
      </c>
      <c r="K75" s="1">
        <v>3</v>
      </c>
      <c r="L75" s="1">
        <v>2019</v>
      </c>
      <c r="M75" s="1">
        <v>11</v>
      </c>
      <c r="N75" s="10">
        <v>1</v>
      </c>
    </row>
    <row r="76" spans="1:14" x14ac:dyDescent="0.2">
      <c r="A76" s="7">
        <v>43540</v>
      </c>
      <c r="B76" s="1" t="s">
        <v>56</v>
      </c>
      <c r="C76" s="1" t="s">
        <v>7</v>
      </c>
      <c r="D76" s="1" t="s">
        <v>18</v>
      </c>
      <c r="E76" s="1" t="s">
        <v>70</v>
      </c>
      <c r="F76" s="1" t="s">
        <v>88</v>
      </c>
      <c r="G76" s="8">
        <v>93202</v>
      </c>
      <c r="H76" s="8">
        <v>56853.22</v>
      </c>
      <c r="I76" s="9">
        <v>0.61</v>
      </c>
      <c r="J76" s="1" t="s">
        <v>99</v>
      </c>
      <c r="K76" s="1">
        <v>3</v>
      </c>
      <c r="L76" s="1">
        <v>2019</v>
      </c>
      <c r="M76" s="1">
        <v>11</v>
      </c>
      <c r="N76" s="10">
        <v>1</v>
      </c>
    </row>
    <row r="77" spans="1:14" x14ac:dyDescent="0.2">
      <c r="A77" s="7">
        <v>43541</v>
      </c>
      <c r="B77" s="1" t="s">
        <v>34</v>
      </c>
      <c r="C77" s="1" t="s">
        <v>17</v>
      </c>
      <c r="D77" s="1" t="s">
        <v>14</v>
      </c>
      <c r="E77" s="1" t="s">
        <v>65</v>
      </c>
      <c r="F77" s="1" t="s">
        <v>88</v>
      </c>
      <c r="G77" s="8">
        <v>317668</v>
      </c>
      <c r="H77" s="8">
        <v>127067.20000000001</v>
      </c>
      <c r="I77" s="9">
        <v>0.4</v>
      </c>
      <c r="J77" s="1" t="s">
        <v>99</v>
      </c>
      <c r="K77" s="1">
        <v>3</v>
      </c>
      <c r="L77" s="1">
        <v>2019</v>
      </c>
      <c r="M77" s="1">
        <v>11</v>
      </c>
      <c r="N77" s="10">
        <v>1</v>
      </c>
    </row>
    <row r="78" spans="1:14" x14ac:dyDescent="0.2">
      <c r="A78" s="7">
        <v>43542</v>
      </c>
      <c r="B78" s="1" t="s">
        <v>41</v>
      </c>
      <c r="C78" s="1" t="s">
        <v>11</v>
      </c>
      <c r="D78" s="1" t="s">
        <v>14</v>
      </c>
      <c r="E78" s="1" t="s">
        <v>83</v>
      </c>
      <c r="F78" s="1" t="s">
        <v>87</v>
      </c>
      <c r="G78" s="8">
        <v>296256</v>
      </c>
      <c r="H78" s="8">
        <v>91839.360000000001</v>
      </c>
      <c r="I78" s="9">
        <v>0.31</v>
      </c>
      <c r="J78" s="1" t="s">
        <v>99</v>
      </c>
      <c r="K78" s="1">
        <v>3</v>
      </c>
      <c r="L78" s="1">
        <v>2019</v>
      </c>
      <c r="M78" s="1">
        <v>12</v>
      </c>
      <c r="N78" s="10">
        <v>1</v>
      </c>
    </row>
    <row r="79" spans="1:14" x14ac:dyDescent="0.2">
      <c r="A79" s="7">
        <v>43543</v>
      </c>
      <c r="B79" s="1" t="s">
        <v>53</v>
      </c>
      <c r="C79" s="1" t="s">
        <v>17</v>
      </c>
      <c r="D79" s="1" t="s">
        <v>14</v>
      </c>
      <c r="E79" s="1" t="s">
        <v>67</v>
      </c>
      <c r="F79" s="1" t="s">
        <v>90</v>
      </c>
      <c r="G79" s="8">
        <v>466564</v>
      </c>
      <c r="H79" s="8">
        <v>121306.64</v>
      </c>
      <c r="I79" s="9">
        <v>0.26</v>
      </c>
      <c r="J79" s="1" t="s">
        <v>99</v>
      </c>
      <c r="K79" s="1">
        <v>3</v>
      </c>
      <c r="L79" s="1">
        <v>2019</v>
      </c>
      <c r="M79" s="1">
        <v>12</v>
      </c>
      <c r="N79" s="10">
        <v>1</v>
      </c>
    </row>
    <row r="80" spans="1:14" x14ac:dyDescent="0.2">
      <c r="A80" s="7">
        <v>43544</v>
      </c>
      <c r="B80" s="1" t="s">
        <v>24</v>
      </c>
      <c r="C80" s="1" t="s">
        <v>17</v>
      </c>
      <c r="D80" s="1" t="s">
        <v>14</v>
      </c>
      <c r="E80" s="1" t="s">
        <v>81</v>
      </c>
      <c r="F80" s="1" t="s">
        <v>9</v>
      </c>
      <c r="G80" s="8">
        <v>372728</v>
      </c>
      <c r="H80" s="8">
        <v>82000.160000000003</v>
      </c>
      <c r="I80" s="9">
        <v>0.22</v>
      </c>
      <c r="J80" s="1" t="s">
        <v>99</v>
      </c>
      <c r="K80" s="1">
        <v>3</v>
      </c>
      <c r="L80" s="1">
        <v>2019</v>
      </c>
      <c r="M80" s="1">
        <v>12</v>
      </c>
      <c r="N80" s="10">
        <v>1</v>
      </c>
    </row>
    <row r="81" spans="1:14" x14ac:dyDescent="0.2">
      <c r="A81" s="7">
        <v>43545</v>
      </c>
      <c r="B81" s="1" t="s">
        <v>52</v>
      </c>
      <c r="C81" s="1" t="s">
        <v>11</v>
      </c>
      <c r="D81" s="1" t="s">
        <v>8</v>
      </c>
      <c r="E81" s="1" t="s">
        <v>66</v>
      </c>
      <c r="F81" s="1" t="s">
        <v>88</v>
      </c>
      <c r="G81" s="8">
        <v>1030244</v>
      </c>
      <c r="H81" s="8">
        <v>339980.52</v>
      </c>
      <c r="I81" s="9">
        <v>0.33</v>
      </c>
      <c r="J81" s="1" t="s">
        <v>99</v>
      </c>
      <c r="K81" s="1">
        <v>3</v>
      </c>
      <c r="L81" s="1">
        <v>2019</v>
      </c>
      <c r="M81" s="1">
        <v>12</v>
      </c>
      <c r="N81" s="10">
        <v>1</v>
      </c>
    </row>
    <row r="82" spans="1:14" x14ac:dyDescent="0.2">
      <c r="A82" s="7">
        <v>43546</v>
      </c>
      <c r="B82" s="1" t="s">
        <v>57</v>
      </c>
      <c r="C82" s="1" t="s">
        <v>11</v>
      </c>
      <c r="D82" s="1" t="s">
        <v>18</v>
      </c>
      <c r="E82" s="1" t="s">
        <v>67</v>
      </c>
      <c r="F82" s="1" t="s">
        <v>89</v>
      </c>
      <c r="G82" s="8">
        <v>122248</v>
      </c>
      <c r="H82" s="8">
        <v>28117.040000000001</v>
      </c>
      <c r="I82" s="9">
        <v>0.23</v>
      </c>
      <c r="J82" s="1" t="s">
        <v>99</v>
      </c>
      <c r="K82" s="1">
        <v>3</v>
      </c>
      <c r="L82" s="1">
        <v>2019</v>
      </c>
      <c r="M82" s="1">
        <v>12</v>
      </c>
      <c r="N82" s="10">
        <v>1</v>
      </c>
    </row>
    <row r="83" spans="1:14" x14ac:dyDescent="0.2">
      <c r="A83" s="7">
        <v>43547</v>
      </c>
      <c r="B83" s="1" t="s">
        <v>20</v>
      </c>
      <c r="C83" s="1" t="s">
        <v>11</v>
      </c>
      <c r="D83" s="1" t="s">
        <v>8</v>
      </c>
      <c r="E83" s="1" t="s">
        <v>72</v>
      </c>
      <c r="F83" s="1" t="s">
        <v>87</v>
      </c>
      <c r="G83" s="8">
        <v>599649</v>
      </c>
      <c r="H83" s="8">
        <v>161905.23000000001</v>
      </c>
      <c r="I83" s="9">
        <v>0.27</v>
      </c>
      <c r="J83" s="1" t="s">
        <v>99</v>
      </c>
      <c r="K83" s="1">
        <v>3</v>
      </c>
      <c r="L83" s="1">
        <v>2019</v>
      </c>
      <c r="M83" s="1">
        <v>12</v>
      </c>
      <c r="N83" s="10">
        <v>1</v>
      </c>
    </row>
    <row r="84" spans="1:14" x14ac:dyDescent="0.2">
      <c r="A84" s="7">
        <v>43548</v>
      </c>
      <c r="B84" s="1" t="s">
        <v>35</v>
      </c>
      <c r="C84" s="1" t="s">
        <v>11</v>
      </c>
      <c r="D84" s="1" t="s">
        <v>14</v>
      </c>
      <c r="E84" s="1" t="s">
        <v>71</v>
      </c>
      <c r="F84" s="1" t="s">
        <v>90</v>
      </c>
      <c r="G84" s="8">
        <v>375168</v>
      </c>
      <c r="H84" s="8">
        <v>67530.239999999991</v>
      </c>
      <c r="I84" s="9">
        <v>0.18</v>
      </c>
      <c r="J84" s="1" t="s">
        <v>99</v>
      </c>
      <c r="K84" s="1">
        <v>3</v>
      </c>
      <c r="L84" s="1">
        <v>2019</v>
      </c>
      <c r="M84" s="1">
        <v>12</v>
      </c>
      <c r="N84" s="10">
        <v>1</v>
      </c>
    </row>
    <row r="85" spans="1:14" x14ac:dyDescent="0.2">
      <c r="A85" s="7">
        <v>43549</v>
      </c>
      <c r="B85" s="1" t="s">
        <v>53</v>
      </c>
      <c r="C85" s="1" t="s">
        <v>17</v>
      </c>
      <c r="D85" s="1" t="s">
        <v>14</v>
      </c>
      <c r="E85" s="1" t="s">
        <v>67</v>
      </c>
      <c r="F85" s="1" t="s">
        <v>87</v>
      </c>
      <c r="G85" s="8">
        <v>441739</v>
      </c>
      <c r="H85" s="8">
        <v>106017.36</v>
      </c>
      <c r="I85" s="9">
        <v>0.24</v>
      </c>
      <c r="J85" s="1" t="s">
        <v>99</v>
      </c>
      <c r="K85" s="1">
        <v>3</v>
      </c>
      <c r="L85" s="1">
        <v>2019</v>
      </c>
      <c r="M85" s="1">
        <v>13</v>
      </c>
      <c r="N85" s="10">
        <v>1</v>
      </c>
    </row>
    <row r="86" spans="1:14" x14ac:dyDescent="0.2">
      <c r="A86" s="7">
        <v>43550</v>
      </c>
      <c r="B86" s="1" t="s">
        <v>52</v>
      </c>
      <c r="C86" s="1" t="s">
        <v>17</v>
      </c>
      <c r="D86" s="1" t="s">
        <v>8</v>
      </c>
      <c r="E86" s="1" t="s">
        <v>66</v>
      </c>
      <c r="F86" s="1" t="s">
        <v>87</v>
      </c>
      <c r="G86" s="8">
        <v>643277</v>
      </c>
      <c r="H86" s="8">
        <v>128655.40000000001</v>
      </c>
      <c r="I86" s="9">
        <v>0.2</v>
      </c>
      <c r="J86" s="1" t="s">
        <v>99</v>
      </c>
      <c r="K86" s="1">
        <v>3</v>
      </c>
      <c r="L86" s="1">
        <v>2019</v>
      </c>
      <c r="M86" s="1">
        <v>13</v>
      </c>
      <c r="N86" s="10">
        <v>1</v>
      </c>
    </row>
    <row r="87" spans="1:14" x14ac:dyDescent="0.2">
      <c r="A87" s="7">
        <v>43551</v>
      </c>
      <c r="B87" s="1" t="s">
        <v>21</v>
      </c>
      <c r="C87" s="1" t="s">
        <v>7</v>
      </c>
      <c r="D87" s="1" t="s">
        <v>14</v>
      </c>
      <c r="E87" s="1" t="s">
        <v>73</v>
      </c>
      <c r="F87" s="1" t="s">
        <v>87</v>
      </c>
      <c r="G87" s="8">
        <v>323530</v>
      </c>
      <c r="H87" s="8">
        <v>139117.9</v>
      </c>
      <c r="I87" s="9">
        <v>0.43</v>
      </c>
      <c r="J87" s="1" t="s">
        <v>99</v>
      </c>
      <c r="K87" s="1">
        <v>3</v>
      </c>
      <c r="L87" s="1">
        <v>2019</v>
      </c>
      <c r="M87" s="1">
        <v>13</v>
      </c>
      <c r="N87" s="10">
        <v>1</v>
      </c>
    </row>
    <row r="88" spans="1:14" x14ac:dyDescent="0.2">
      <c r="A88" s="7">
        <v>43552</v>
      </c>
      <c r="B88" s="1" t="s">
        <v>6</v>
      </c>
      <c r="C88" s="1" t="s">
        <v>11</v>
      </c>
      <c r="D88" s="1" t="s">
        <v>8</v>
      </c>
      <c r="E88" s="1" t="s">
        <v>77</v>
      </c>
      <c r="F88" s="1" t="s">
        <v>89</v>
      </c>
      <c r="G88" s="8">
        <v>599565</v>
      </c>
      <c r="H88" s="8">
        <v>167878.2</v>
      </c>
      <c r="I88" s="9">
        <v>0.28000000000000003</v>
      </c>
      <c r="J88" s="1" t="s">
        <v>99</v>
      </c>
      <c r="K88" s="1">
        <v>3</v>
      </c>
      <c r="L88" s="1">
        <v>2019</v>
      </c>
      <c r="M88" s="1">
        <v>13</v>
      </c>
      <c r="N88" s="10">
        <v>1</v>
      </c>
    </row>
    <row r="89" spans="1:14" x14ac:dyDescent="0.2">
      <c r="A89" s="7">
        <v>43553</v>
      </c>
      <c r="B89" s="1" t="s">
        <v>44</v>
      </c>
      <c r="C89" s="1" t="s">
        <v>11</v>
      </c>
      <c r="D89" s="1" t="s">
        <v>8</v>
      </c>
      <c r="E89" s="1" t="s">
        <v>78</v>
      </c>
      <c r="F89" s="1" t="s">
        <v>87</v>
      </c>
      <c r="G89" s="8">
        <v>1026532</v>
      </c>
      <c r="H89" s="8">
        <v>266898.32</v>
      </c>
      <c r="I89" s="9">
        <v>0.26</v>
      </c>
      <c r="J89" s="1" t="s">
        <v>99</v>
      </c>
      <c r="K89" s="1">
        <v>3</v>
      </c>
      <c r="L89" s="1">
        <v>2019</v>
      </c>
      <c r="M89" s="1">
        <v>13</v>
      </c>
      <c r="N89" s="10">
        <v>1</v>
      </c>
    </row>
    <row r="90" spans="1:14" x14ac:dyDescent="0.2">
      <c r="A90" s="7">
        <v>43554</v>
      </c>
      <c r="B90" s="1" t="s">
        <v>51</v>
      </c>
      <c r="C90" s="1" t="s">
        <v>17</v>
      </c>
      <c r="D90" s="1" t="s">
        <v>8</v>
      </c>
      <c r="E90" s="1" t="s">
        <v>65</v>
      </c>
      <c r="F90" s="1" t="s">
        <v>89</v>
      </c>
      <c r="G90" s="8">
        <v>563288</v>
      </c>
      <c r="H90" s="8">
        <v>129556.24</v>
      </c>
      <c r="I90" s="9">
        <v>0.23</v>
      </c>
      <c r="J90" s="1" t="s">
        <v>99</v>
      </c>
      <c r="K90" s="1">
        <v>3</v>
      </c>
      <c r="L90" s="1">
        <v>2019</v>
      </c>
      <c r="M90" s="1">
        <v>13</v>
      </c>
      <c r="N90" s="10">
        <v>1</v>
      </c>
    </row>
    <row r="91" spans="1:14" x14ac:dyDescent="0.2">
      <c r="A91" s="7">
        <v>43555</v>
      </c>
      <c r="B91" s="1" t="s">
        <v>32</v>
      </c>
      <c r="C91" s="1" t="s">
        <v>17</v>
      </c>
      <c r="D91" s="1" t="s">
        <v>8</v>
      </c>
      <c r="E91" s="1" t="s">
        <v>71</v>
      </c>
      <c r="F91" s="1" t="s">
        <v>87</v>
      </c>
      <c r="G91" s="8">
        <v>622201</v>
      </c>
      <c r="H91" s="8">
        <v>174216.28000000003</v>
      </c>
      <c r="I91" s="9">
        <v>0.28000000000000003</v>
      </c>
      <c r="J91" s="1" t="s">
        <v>99</v>
      </c>
      <c r="K91" s="1">
        <v>3</v>
      </c>
      <c r="L91" s="1">
        <v>2019</v>
      </c>
      <c r="M91" s="1">
        <v>13</v>
      </c>
      <c r="N91" s="10">
        <v>1</v>
      </c>
    </row>
    <row r="92" spans="1:14" x14ac:dyDescent="0.2">
      <c r="A92" s="7">
        <v>43556</v>
      </c>
      <c r="B92" s="1" t="s">
        <v>58</v>
      </c>
      <c r="C92" s="1" t="s">
        <v>17</v>
      </c>
      <c r="D92" s="1" t="s">
        <v>8</v>
      </c>
      <c r="E92" s="1" t="s">
        <v>74</v>
      </c>
      <c r="F92" s="1" t="s">
        <v>87</v>
      </c>
      <c r="G92" s="8">
        <v>852540</v>
      </c>
      <c r="H92" s="8">
        <v>179033.4</v>
      </c>
      <c r="I92" s="9">
        <v>0.21</v>
      </c>
      <c r="J92" s="1" t="s">
        <v>100</v>
      </c>
      <c r="K92" s="1">
        <v>4</v>
      </c>
      <c r="L92" s="1">
        <v>2019</v>
      </c>
      <c r="M92" s="1">
        <v>14</v>
      </c>
      <c r="N92" s="10">
        <v>2</v>
      </c>
    </row>
    <row r="93" spans="1:14" x14ac:dyDescent="0.2">
      <c r="A93" s="7">
        <v>43557</v>
      </c>
      <c r="B93" s="1" t="s">
        <v>29</v>
      </c>
      <c r="C93" s="1" t="s">
        <v>17</v>
      </c>
      <c r="D93" s="1" t="s">
        <v>8</v>
      </c>
      <c r="E93" s="1" t="s">
        <v>67</v>
      </c>
      <c r="F93" s="1" t="s">
        <v>9</v>
      </c>
      <c r="G93" s="8">
        <v>625782</v>
      </c>
      <c r="H93" s="8">
        <v>162703.32</v>
      </c>
      <c r="I93" s="9">
        <v>0.26</v>
      </c>
      <c r="J93" s="1" t="s">
        <v>100</v>
      </c>
      <c r="K93" s="1">
        <v>4</v>
      </c>
      <c r="L93" s="1">
        <v>2019</v>
      </c>
      <c r="M93" s="1">
        <v>14</v>
      </c>
      <c r="N93" s="10">
        <v>2</v>
      </c>
    </row>
    <row r="94" spans="1:14" x14ac:dyDescent="0.2">
      <c r="A94" s="7">
        <v>43558</v>
      </c>
      <c r="B94" s="1" t="s">
        <v>21</v>
      </c>
      <c r="C94" s="1" t="s">
        <v>17</v>
      </c>
      <c r="D94" s="1" t="s">
        <v>14</v>
      </c>
      <c r="E94" s="1" t="s">
        <v>73</v>
      </c>
      <c r="F94" s="1" t="s">
        <v>87</v>
      </c>
      <c r="G94" s="8">
        <v>375974</v>
      </c>
      <c r="H94" s="8">
        <v>78954.539999999994</v>
      </c>
      <c r="I94" s="9">
        <v>0.21</v>
      </c>
      <c r="J94" s="1" t="s">
        <v>100</v>
      </c>
      <c r="K94" s="1">
        <v>4</v>
      </c>
      <c r="L94" s="1">
        <v>2019</v>
      </c>
      <c r="M94" s="1">
        <v>14</v>
      </c>
      <c r="N94" s="10">
        <v>2</v>
      </c>
    </row>
    <row r="95" spans="1:14" x14ac:dyDescent="0.2">
      <c r="A95" s="7">
        <v>43559</v>
      </c>
      <c r="B95" s="1" t="s">
        <v>12</v>
      </c>
      <c r="C95" s="1" t="s">
        <v>17</v>
      </c>
      <c r="D95" s="1" t="s">
        <v>8</v>
      </c>
      <c r="E95" s="1" t="s">
        <v>77</v>
      </c>
      <c r="F95" s="1" t="s">
        <v>88</v>
      </c>
      <c r="G95" s="8">
        <v>1020380</v>
      </c>
      <c r="H95" s="8">
        <v>387744.4</v>
      </c>
      <c r="I95" s="9">
        <v>0.38</v>
      </c>
      <c r="J95" s="1" t="s">
        <v>100</v>
      </c>
      <c r="K95" s="1">
        <v>4</v>
      </c>
      <c r="L95" s="1">
        <v>2019</v>
      </c>
      <c r="M95" s="1">
        <v>14</v>
      </c>
      <c r="N95" s="10">
        <v>2</v>
      </c>
    </row>
    <row r="96" spans="1:14" x14ac:dyDescent="0.2">
      <c r="A96" s="7">
        <v>43560</v>
      </c>
      <c r="B96" s="1" t="s">
        <v>30</v>
      </c>
      <c r="C96" s="1" t="s">
        <v>17</v>
      </c>
      <c r="D96" s="1" t="s">
        <v>14</v>
      </c>
      <c r="E96" s="1" t="s">
        <v>77</v>
      </c>
      <c r="F96" s="1" t="s">
        <v>88</v>
      </c>
      <c r="G96" s="8">
        <v>365604</v>
      </c>
      <c r="H96" s="8">
        <v>87744.959999999992</v>
      </c>
      <c r="I96" s="9">
        <v>0.24</v>
      </c>
      <c r="J96" s="1" t="s">
        <v>100</v>
      </c>
      <c r="K96" s="1">
        <v>4</v>
      </c>
      <c r="L96" s="1">
        <v>2019</v>
      </c>
      <c r="M96" s="1">
        <v>14</v>
      </c>
      <c r="N96" s="10">
        <v>2</v>
      </c>
    </row>
    <row r="97" spans="1:14" x14ac:dyDescent="0.2">
      <c r="A97" s="7">
        <v>43561</v>
      </c>
      <c r="B97" s="1" t="s">
        <v>62</v>
      </c>
      <c r="C97" s="1" t="s">
        <v>11</v>
      </c>
      <c r="D97" s="1" t="s">
        <v>8</v>
      </c>
      <c r="E97" s="1" t="s">
        <v>78</v>
      </c>
      <c r="F97" s="1" t="s">
        <v>87</v>
      </c>
      <c r="G97" s="8">
        <v>1019910</v>
      </c>
      <c r="H97" s="8">
        <v>173384.7</v>
      </c>
      <c r="I97" s="9">
        <v>0.17</v>
      </c>
      <c r="J97" s="1" t="s">
        <v>100</v>
      </c>
      <c r="K97" s="1">
        <v>4</v>
      </c>
      <c r="L97" s="1">
        <v>2019</v>
      </c>
      <c r="M97" s="1">
        <v>14</v>
      </c>
      <c r="N97" s="10">
        <v>2</v>
      </c>
    </row>
    <row r="98" spans="1:14" x14ac:dyDescent="0.2">
      <c r="A98" s="7">
        <v>43562</v>
      </c>
      <c r="B98" s="1" t="s">
        <v>22</v>
      </c>
      <c r="C98" s="1" t="s">
        <v>17</v>
      </c>
      <c r="D98" s="1" t="s">
        <v>8</v>
      </c>
      <c r="E98" s="1" t="s">
        <v>74</v>
      </c>
      <c r="F98" s="1" t="s">
        <v>88</v>
      </c>
      <c r="G98" s="8">
        <v>1192031</v>
      </c>
      <c r="H98" s="8">
        <v>298007.75</v>
      </c>
      <c r="I98" s="9">
        <v>0.25</v>
      </c>
      <c r="J98" s="1" t="s">
        <v>100</v>
      </c>
      <c r="K98" s="1">
        <v>4</v>
      </c>
      <c r="L98" s="1">
        <v>2019</v>
      </c>
      <c r="M98" s="1">
        <v>14</v>
      </c>
      <c r="N98" s="10">
        <v>2</v>
      </c>
    </row>
    <row r="99" spans="1:14" x14ac:dyDescent="0.2">
      <c r="A99" s="7">
        <v>43563</v>
      </c>
      <c r="B99" s="1" t="s">
        <v>34</v>
      </c>
      <c r="C99" s="1" t="s">
        <v>17</v>
      </c>
      <c r="D99" s="1" t="s">
        <v>14</v>
      </c>
      <c r="E99" s="1" t="s">
        <v>65</v>
      </c>
      <c r="F99" s="1" t="s">
        <v>88</v>
      </c>
      <c r="G99" s="8">
        <v>268490</v>
      </c>
      <c r="H99" s="8">
        <v>77862.099999999991</v>
      </c>
      <c r="I99" s="9">
        <v>0.28999999999999998</v>
      </c>
      <c r="J99" s="1" t="s">
        <v>100</v>
      </c>
      <c r="K99" s="1">
        <v>4</v>
      </c>
      <c r="L99" s="1">
        <v>2019</v>
      </c>
      <c r="M99" s="1">
        <v>15</v>
      </c>
      <c r="N99" s="10">
        <v>2</v>
      </c>
    </row>
    <row r="100" spans="1:14" x14ac:dyDescent="0.2">
      <c r="A100" s="7">
        <v>43564</v>
      </c>
      <c r="B100" s="1" t="s">
        <v>6</v>
      </c>
      <c r="C100" s="1" t="s">
        <v>7</v>
      </c>
      <c r="D100" s="1" t="s">
        <v>8</v>
      </c>
      <c r="E100" s="1" t="s">
        <v>77</v>
      </c>
      <c r="F100" s="1" t="s">
        <v>87</v>
      </c>
      <c r="G100" s="8">
        <v>552130</v>
      </c>
      <c r="H100" s="8">
        <v>303671.5</v>
      </c>
      <c r="I100" s="9">
        <v>0.55000000000000004</v>
      </c>
      <c r="J100" s="1" t="s">
        <v>100</v>
      </c>
      <c r="K100" s="1">
        <v>4</v>
      </c>
      <c r="L100" s="1">
        <v>2019</v>
      </c>
      <c r="M100" s="1">
        <v>15</v>
      </c>
      <c r="N100" s="10">
        <v>2</v>
      </c>
    </row>
    <row r="101" spans="1:14" x14ac:dyDescent="0.2">
      <c r="A101" s="7">
        <v>43565</v>
      </c>
      <c r="B101" s="1" t="s">
        <v>55</v>
      </c>
      <c r="C101" s="1" t="s">
        <v>7</v>
      </c>
      <c r="D101" s="1" t="s">
        <v>14</v>
      </c>
      <c r="E101" s="1" t="s">
        <v>69</v>
      </c>
      <c r="F101" s="1" t="s">
        <v>9</v>
      </c>
      <c r="G101" s="8">
        <v>488489</v>
      </c>
      <c r="H101" s="8">
        <v>312632.96000000002</v>
      </c>
      <c r="I101" s="9">
        <v>0.64</v>
      </c>
      <c r="J101" s="1" t="s">
        <v>100</v>
      </c>
      <c r="K101" s="1">
        <v>4</v>
      </c>
      <c r="L101" s="1">
        <v>2019</v>
      </c>
      <c r="M101" s="1">
        <v>15</v>
      </c>
      <c r="N101" s="10">
        <v>2</v>
      </c>
    </row>
    <row r="102" spans="1:14" x14ac:dyDescent="0.2">
      <c r="A102" s="7">
        <v>43566</v>
      </c>
      <c r="B102" s="1" t="s">
        <v>48</v>
      </c>
      <c r="C102" s="1" t="s">
        <v>11</v>
      </c>
      <c r="D102" s="1" t="s">
        <v>8</v>
      </c>
      <c r="E102" s="1" t="s">
        <v>65</v>
      </c>
      <c r="F102" s="1" t="s">
        <v>90</v>
      </c>
      <c r="G102" s="8">
        <v>866874</v>
      </c>
      <c r="H102" s="8">
        <v>234055.98</v>
      </c>
      <c r="I102" s="9">
        <v>0.27</v>
      </c>
      <c r="J102" s="1" t="s">
        <v>100</v>
      </c>
      <c r="K102" s="1">
        <v>4</v>
      </c>
      <c r="L102" s="1">
        <v>2019</v>
      </c>
      <c r="M102" s="1">
        <v>15</v>
      </c>
      <c r="N102" s="10">
        <v>2</v>
      </c>
    </row>
    <row r="103" spans="1:14" x14ac:dyDescent="0.2">
      <c r="A103" s="7">
        <v>43567</v>
      </c>
      <c r="B103" s="1" t="s">
        <v>49</v>
      </c>
      <c r="C103" s="1" t="s">
        <v>11</v>
      </c>
      <c r="D103" s="1" t="s">
        <v>8</v>
      </c>
      <c r="E103" s="1" t="s">
        <v>66</v>
      </c>
      <c r="F103" s="1" t="s">
        <v>89</v>
      </c>
      <c r="G103" s="8">
        <v>1103014</v>
      </c>
      <c r="H103" s="8">
        <v>363994.62</v>
      </c>
      <c r="I103" s="9">
        <v>0.33</v>
      </c>
      <c r="J103" s="1" t="s">
        <v>100</v>
      </c>
      <c r="K103" s="1">
        <v>4</v>
      </c>
      <c r="L103" s="1">
        <v>2019</v>
      </c>
      <c r="M103" s="1">
        <v>15</v>
      </c>
      <c r="N103" s="10">
        <v>2</v>
      </c>
    </row>
    <row r="104" spans="1:14" x14ac:dyDescent="0.2">
      <c r="A104" s="7">
        <v>43568</v>
      </c>
      <c r="B104" s="1" t="s">
        <v>42</v>
      </c>
      <c r="C104" s="1" t="s">
        <v>17</v>
      </c>
      <c r="D104" s="1" t="s">
        <v>8</v>
      </c>
      <c r="E104" s="1" t="s">
        <v>84</v>
      </c>
      <c r="F104" s="1" t="s">
        <v>88</v>
      </c>
      <c r="G104" s="8">
        <v>542736</v>
      </c>
      <c r="H104" s="8">
        <v>162820.79999999999</v>
      </c>
      <c r="I104" s="9">
        <v>0.3</v>
      </c>
      <c r="J104" s="1" t="s">
        <v>100</v>
      </c>
      <c r="K104" s="1">
        <v>4</v>
      </c>
      <c r="L104" s="1">
        <v>2019</v>
      </c>
      <c r="M104" s="1">
        <v>15</v>
      </c>
      <c r="N104" s="10">
        <v>2</v>
      </c>
    </row>
    <row r="105" spans="1:14" x14ac:dyDescent="0.2">
      <c r="A105" s="7">
        <v>43569</v>
      </c>
      <c r="B105" s="1" t="s">
        <v>22</v>
      </c>
      <c r="C105" s="1" t="s">
        <v>17</v>
      </c>
      <c r="D105" s="1" t="s">
        <v>8</v>
      </c>
      <c r="E105" s="1" t="s">
        <v>74</v>
      </c>
      <c r="F105" s="1" t="s">
        <v>89</v>
      </c>
      <c r="G105" s="8">
        <v>981398</v>
      </c>
      <c r="H105" s="8">
        <v>215907.56</v>
      </c>
      <c r="I105" s="9">
        <v>0.22</v>
      </c>
      <c r="J105" s="1" t="s">
        <v>100</v>
      </c>
      <c r="K105" s="1">
        <v>4</v>
      </c>
      <c r="L105" s="1">
        <v>2019</v>
      </c>
      <c r="M105" s="1">
        <v>15</v>
      </c>
      <c r="N105" s="10">
        <v>2</v>
      </c>
    </row>
    <row r="106" spans="1:14" x14ac:dyDescent="0.2">
      <c r="A106" s="7">
        <v>43570</v>
      </c>
      <c r="B106" s="1" t="s">
        <v>43</v>
      </c>
      <c r="C106" s="1" t="s">
        <v>7</v>
      </c>
      <c r="D106" s="1" t="s">
        <v>8</v>
      </c>
      <c r="E106" s="1" t="s">
        <v>79</v>
      </c>
      <c r="F106" s="1" t="s">
        <v>88</v>
      </c>
      <c r="G106" s="8">
        <v>847908</v>
      </c>
      <c r="H106" s="8">
        <v>474828.48000000004</v>
      </c>
      <c r="I106" s="9">
        <v>0.56000000000000005</v>
      </c>
      <c r="J106" s="1" t="s">
        <v>100</v>
      </c>
      <c r="K106" s="1">
        <v>4</v>
      </c>
      <c r="L106" s="1">
        <v>2019</v>
      </c>
      <c r="M106" s="1">
        <v>16</v>
      </c>
      <c r="N106" s="10">
        <v>2</v>
      </c>
    </row>
    <row r="107" spans="1:14" x14ac:dyDescent="0.2">
      <c r="A107" s="7">
        <v>43571</v>
      </c>
      <c r="B107" s="1" t="s">
        <v>43</v>
      </c>
      <c r="C107" s="1" t="s">
        <v>17</v>
      </c>
      <c r="D107" s="1" t="s">
        <v>8</v>
      </c>
      <c r="E107" s="1" t="s">
        <v>79</v>
      </c>
      <c r="F107" s="1" t="s">
        <v>9</v>
      </c>
      <c r="G107" s="8">
        <v>524685</v>
      </c>
      <c r="H107" s="8">
        <v>173146.05000000002</v>
      </c>
      <c r="I107" s="9">
        <v>0.33</v>
      </c>
      <c r="J107" s="1" t="s">
        <v>100</v>
      </c>
      <c r="K107" s="1">
        <v>4</v>
      </c>
      <c r="L107" s="1">
        <v>2019</v>
      </c>
      <c r="M107" s="1">
        <v>16</v>
      </c>
      <c r="N107" s="10">
        <v>2</v>
      </c>
    </row>
    <row r="108" spans="1:14" x14ac:dyDescent="0.2">
      <c r="A108" s="7">
        <v>43572</v>
      </c>
      <c r="B108" s="1" t="s">
        <v>59</v>
      </c>
      <c r="C108" s="1" t="s">
        <v>11</v>
      </c>
      <c r="D108" s="1" t="s">
        <v>18</v>
      </c>
      <c r="E108" s="1" t="s">
        <v>75</v>
      </c>
      <c r="F108" s="1" t="s">
        <v>9</v>
      </c>
      <c r="G108" s="8">
        <v>91117</v>
      </c>
      <c r="H108" s="8">
        <v>20045.740000000002</v>
      </c>
      <c r="I108" s="9">
        <v>0.22</v>
      </c>
      <c r="J108" s="1" t="s">
        <v>100</v>
      </c>
      <c r="K108" s="1">
        <v>4</v>
      </c>
      <c r="L108" s="1">
        <v>2019</v>
      </c>
      <c r="M108" s="1">
        <v>16</v>
      </c>
      <c r="N108" s="10">
        <v>2</v>
      </c>
    </row>
    <row r="109" spans="1:14" x14ac:dyDescent="0.2">
      <c r="A109" s="7">
        <v>43573</v>
      </c>
      <c r="B109" s="1" t="s">
        <v>29</v>
      </c>
      <c r="C109" s="1" t="s">
        <v>11</v>
      </c>
      <c r="D109" s="1" t="s">
        <v>8</v>
      </c>
      <c r="E109" s="1" t="s">
        <v>67</v>
      </c>
      <c r="F109" s="1" t="s">
        <v>9</v>
      </c>
      <c r="G109" s="8">
        <v>754433</v>
      </c>
      <c r="H109" s="8">
        <v>188608.25</v>
      </c>
      <c r="I109" s="9">
        <v>0.25</v>
      </c>
      <c r="J109" s="1" t="s">
        <v>100</v>
      </c>
      <c r="K109" s="1">
        <v>4</v>
      </c>
      <c r="L109" s="1">
        <v>2019</v>
      </c>
      <c r="M109" s="1">
        <v>16</v>
      </c>
      <c r="N109" s="10">
        <v>2</v>
      </c>
    </row>
    <row r="110" spans="1:14" x14ac:dyDescent="0.2">
      <c r="A110" s="7">
        <v>43574</v>
      </c>
      <c r="B110" s="1" t="s">
        <v>48</v>
      </c>
      <c r="C110" s="1" t="s">
        <v>17</v>
      </c>
      <c r="D110" s="1" t="s">
        <v>8</v>
      </c>
      <c r="E110" s="1" t="s">
        <v>65</v>
      </c>
      <c r="F110" s="1" t="s">
        <v>90</v>
      </c>
      <c r="G110" s="8">
        <v>978382</v>
      </c>
      <c r="H110" s="8">
        <v>332649.88</v>
      </c>
      <c r="I110" s="9">
        <v>0.34</v>
      </c>
      <c r="J110" s="1" t="s">
        <v>100</v>
      </c>
      <c r="K110" s="1">
        <v>4</v>
      </c>
      <c r="L110" s="1">
        <v>2019</v>
      </c>
      <c r="M110" s="1">
        <v>16</v>
      </c>
      <c r="N110" s="10">
        <v>2</v>
      </c>
    </row>
    <row r="111" spans="1:14" x14ac:dyDescent="0.2">
      <c r="A111" s="7">
        <v>43575</v>
      </c>
      <c r="B111" s="1" t="s">
        <v>49</v>
      </c>
      <c r="C111" s="1" t="s">
        <v>11</v>
      </c>
      <c r="D111" s="1" t="s">
        <v>8</v>
      </c>
      <c r="E111" s="1" t="s">
        <v>66</v>
      </c>
      <c r="F111" s="1" t="s">
        <v>87</v>
      </c>
      <c r="G111" s="8">
        <v>1120949</v>
      </c>
      <c r="H111" s="8">
        <v>179351.84</v>
      </c>
      <c r="I111" s="9">
        <v>0.16</v>
      </c>
      <c r="J111" s="1" t="s">
        <v>100</v>
      </c>
      <c r="K111" s="1">
        <v>4</v>
      </c>
      <c r="L111" s="1">
        <v>2019</v>
      </c>
      <c r="M111" s="1">
        <v>16</v>
      </c>
      <c r="N111" s="10">
        <v>2</v>
      </c>
    </row>
    <row r="112" spans="1:14" x14ac:dyDescent="0.2">
      <c r="A112" s="7">
        <v>43576</v>
      </c>
      <c r="B112" s="1" t="s">
        <v>30</v>
      </c>
      <c r="C112" s="1" t="s">
        <v>17</v>
      </c>
      <c r="D112" s="1" t="s">
        <v>14</v>
      </c>
      <c r="E112" s="1" t="s">
        <v>77</v>
      </c>
      <c r="F112" s="1" t="s">
        <v>88</v>
      </c>
      <c r="G112" s="8">
        <v>327030</v>
      </c>
      <c r="H112" s="8">
        <v>101379.3</v>
      </c>
      <c r="I112" s="9">
        <v>0.31</v>
      </c>
      <c r="J112" s="1" t="s">
        <v>100</v>
      </c>
      <c r="K112" s="1">
        <v>4</v>
      </c>
      <c r="L112" s="1">
        <v>2019</v>
      </c>
      <c r="M112" s="1">
        <v>16</v>
      </c>
      <c r="N112" s="10">
        <v>2</v>
      </c>
    </row>
    <row r="113" spans="1:14" x14ac:dyDescent="0.2">
      <c r="A113" s="7">
        <v>43577</v>
      </c>
      <c r="B113" s="1" t="s">
        <v>52</v>
      </c>
      <c r="C113" s="1" t="s">
        <v>17</v>
      </c>
      <c r="D113" s="1" t="s">
        <v>8</v>
      </c>
      <c r="E113" s="1" t="s">
        <v>66</v>
      </c>
      <c r="F113" s="1" t="s">
        <v>9</v>
      </c>
      <c r="G113" s="8">
        <v>1098809</v>
      </c>
      <c r="H113" s="8">
        <v>263714.15999999997</v>
      </c>
      <c r="I113" s="9">
        <v>0.24</v>
      </c>
      <c r="J113" s="1" t="s">
        <v>100</v>
      </c>
      <c r="K113" s="1">
        <v>4</v>
      </c>
      <c r="L113" s="1">
        <v>2019</v>
      </c>
      <c r="M113" s="1">
        <v>17</v>
      </c>
      <c r="N113" s="10">
        <v>2</v>
      </c>
    </row>
    <row r="114" spans="1:14" x14ac:dyDescent="0.2">
      <c r="A114" s="7">
        <v>43578</v>
      </c>
      <c r="B114" s="1" t="s">
        <v>59</v>
      </c>
      <c r="C114" s="1" t="s">
        <v>7</v>
      </c>
      <c r="D114" s="1" t="s">
        <v>18</v>
      </c>
      <c r="E114" s="1" t="s">
        <v>75</v>
      </c>
      <c r="F114" s="1" t="s">
        <v>89</v>
      </c>
      <c r="G114" s="8">
        <v>151470</v>
      </c>
      <c r="H114" s="8">
        <v>81793.8</v>
      </c>
      <c r="I114" s="9">
        <v>0.54</v>
      </c>
      <c r="J114" s="1" t="s">
        <v>100</v>
      </c>
      <c r="K114" s="1">
        <v>4</v>
      </c>
      <c r="L114" s="1">
        <v>2019</v>
      </c>
      <c r="M114" s="1">
        <v>17</v>
      </c>
      <c r="N114" s="10">
        <v>2</v>
      </c>
    </row>
    <row r="115" spans="1:14" x14ac:dyDescent="0.2">
      <c r="A115" s="7">
        <v>43579</v>
      </c>
      <c r="B115" s="1" t="s">
        <v>15</v>
      </c>
      <c r="C115" s="1" t="s">
        <v>7</v>
      </c>
      <c r="D115" s="1" t="s">
        <v>14</v>
      </c>
      <c r="E115" s="1" t="s">
        <v>74</v>
      </c>
      <c r="F115" s="1" t="s">
        <v>90</v>
      </c>
      <c r="G115" s="8">
        <v>324472</v>
      </c>
      <c r="H115" s="8">
        <v>126544.08</v>
      </c>
      <c r="I115" s="9">
        <v>0.39</v>
      </c>
      <c r="J115" s="1" t="s">
        <v>100</v>
      </c>
      <c r="K115" s="1">
        <v>4</v>
      </c>
      <c r="L115" s="1">
        <v>2019</v>
      </c>
      <c r="M115" s="1">
        <v>17</v>
      </c>
      <c r="N115" s="10">
        <v>2</v>
      </c>
    </row>
    <row r="116" spans="1:14" x14ac:dyDescent="0.2">
      <c r="A116" s="7">
        <v>43580</v>
      </c>
      <c r="B116" s="1" t="s">
        <v>56</v>
      </c>
      <c r="C116" s="1" t="s">
        <v>11</v>
      </c>
      <c r="D116" s="1" t="s">
        <v>18</v>
      </c>
      <c r="E116" s="1" t="s">
        <v>70</v>
      </c>
      <c r="F116" s="1" t="s">
        <v>9</v>
      </c>
      <c r="G116" s="8">
        <v>221305</v>
      </c>
      <c r="H116" s="8">
        <v>42047.95</v>
      </c>
      <c r="I116" s="9">
        <v>0.19</v>
      </c>
      <c r="J116" s="1" t="s">
        <v>100</v>
      </c>
      <c r="K116" s="1">
        <v>4</v>
      </c>
      <c r="L116" s="1">
        <v>2019</v>
      </c>
      <c r="M116" s="1">
        <v>17</v>
      </c>
      <c r="N116" s="10">
        <v>2</v>
      </c>
    </row>
    <row r="117" spans="1:14" x14ac:dyDescent="0.2">
      <c r="A117" s="7">
        <v>43581</v>
      </c>
      <c r="B117" s="1" t="s">
        <v>55</v>
      </c>
      <c r="C117" s="1" t="s">
        <v>11</v>
      </c>
      <c r="D117" s="1" t="s">
        <v>14</v>
      </c>
      <c r="E117" s="1" t="s">
        <v>69</v>
      </c>
      <c r="F117" s="1" t="s">
        <v>87</v>
      </c>
      <c r="G117" s="8">
        <v>355347</v>
      </c>
      <c r="H117" s="8">
        <v>88836.75</v>
      </c>
      <c r="I117" s="9">
        <v>0.25</v>
      </c>
      <c r="J117" s="1" t="s">
        <v>100</v>
      </c>
      <c r="K117" s="1">
        <v>4</v>
      </c>
      <c r="L117" s="1">
        <v>2019</v>
      </c>
      <c r="M117" s="1">
        <v>17</v>
      </c>
      <c r="N117" s="10">
        <v>2</v>
      </c>
    </row>
    <row r="118" spans="1:14" x14ac:dyDescent="0.2">
      <c r="A118" s="7">
        <v>43582</v>
      </c>
      <c r="B118" s="1" t="s">
        <v>44</v>
      </c>
      <c r="C118" s="1" t="s">
        <v>11</v>
      </c>
      <c r="D118" s="1" t="s">
        <v>8</v>
      </c>
      <c r="E118" s="1" t="s">
        <v>78</v>
      </c>
      <c r="F118" s="1" t="s">
        <v>89</v>
      </c>
      <c r="G118" s="8">
        <v>528859</v>
      </c>
      <c r="H118" s="8">
        <v>148080.52000000002</v>
      </c>
      <c r="I118" s="9">
        <v>0.28000000000000003</v>
      </c>
      <c r="J118" s="1" t="s">
        <v>100</v>
      </c>
      <c r="K118" s="1">
        <v>4</v>
      </c>
      <c r="L118" s="1">
        <v>2019</v>
      </c>
      <c r="M118" s="1">
        <v>17</v>
      </c>
      <c r="N118" s="10">
        <v>2</v>
      </c>
    </row>
    <row r="119" spans="1:14" x14ac:dyDescent="0.2">
      <c r="A119" s="7">
        <v>43583</v>
      </c>
      <c r="B119" s="1" t="s">
        <v>49</v>
      </c>
      <c r="C119" s="1" t="s">
        <v>7</v>
      </c>
      <c r="D119" s="1" t="s">
        <v>8</v>
      </c>
      <c r="E119" s="1" t="s">
        <v>66</v>
      </c>
      <c r="F119" s="1" t="s">
        <v>87</v>
      </c>
      <c r="G119" s="8">
        <v>932348</v>
      </c>
      <c r="H119" s="8">
        <v>391586.16</v>
      </c>
      <c r="I119" s="9">
        <v>0.42</v>
      </c>
      <c r="J119" s="1" t="s">
        <v>100</v>
      </c>
      <c r="K119" s="1">
        <v>4</v>
      </c>
      <c r="L119" s="1">
        <v>2019</v>
      </c>
      <c r="M119" s="1">
        <v>17</v>
      </c>
      <c r="N119" s="10">
        <v>2</v>
      </c>
    </row>
    <row r="120" spans="1:14" x14ac:dyDescent="0.2">
      <c r="A120" s="7">
        <v>43584</v>
      </c>
      <c r="B120" s="1" t="s">
        <v>38</v>
      </c>
      <c r="C120" s="1" t="s">
        <v>11</v>
      </c>
      <c r="D120" s="1" t="s">
        <v>18</v>
      </c>
      <c r="E120" s="1" t="s">
        <v>80</v>
      </c>
      <c r="F120" s="1" t="s">
        <v>90</v>
      </c>
      <c r="G120" s="8">
        <v>190814</v>
      </c>
      <c r="H120" s="8">
        <v>47703.5</v>
      </c>
      <c r="I120" s="9">
        <v>0.25</v>
      </c>
      <c r="J120" s="1" t="s">
        <v>100</v>
      </c>
      <c r="K120" s="1">
        <v>4</v>
      </c>
      <c r="L120" s="1">
        <v>2019</v>
      </c>
      <c r="M120" s="1">
        <v>18</v>
      </c>
      <c r="N120" s="10">
        <v>2</v>
      </c>
    </row>
    <row r="121" spans="1:14" x14ac:dyDescent="0.2">
      <c r="A121" s="7">
        <v>43585</v>
      </c>
      <c r="B121" s="1" t="s">
        <v>51</v>
      </c>
      <c r="C121" s="1" t="s">
        <v>17</v>
      </c>
      <c r="D121" s="1" t="s">
        <v>8</v>
      </c>
      <c r="E121" s="1" t="s">
        <v>65</v>
      </c>
      <c r="F121" s="1" t="s">
        <v>89</v>
      </c>
      <c r="G121" s="8">
        <v>789893</v>
      </c>
      <c r="H121" s="8">
        <v>197473.25</v>
      </c>
      <c r="I121" s="9">
        <v>0.25</v>
      </c>
      <c r="J121" s="1" t="s">
        <v>100</v>
      </c>
      <c r="K121" s="1">
        <v>4</v>
      </c>
      <c r="L121" s="1">
        <v>2019</v>
      </c>
      <c r="M121" s="1">
        <v>18</v>
      </c>
      <c r="N121" s="10">
        <v>2</v>
      </c>
    </row>
    <row r="122" spans="1:14" x14ac:dyDescent="0.2">
      <c r="A122" s="7">
        <v>43586</v>
      </c>
      <c r="B122" s="1" t="s">
        <v>20</v>
      </c>
      <c r="C122" s="1" t="s">
        <v>11</v>
      </c>
      <c r="D122" s="1" t="s">
        <v>8</v>
      </c>
      <c r="E122" s="1" t="s">
        <v>72</v>
      </c>
      <c r="F122" s="1" t="s">
        <v>88</v>
      </c>
      <c r="G122" s="8">
        <v>963727</v>
      </c>
      <c r="H122" s="8">
        <v>231294.47999999998</v>
      </c>
      <c r="I122" s="9">
        <v>0.24</v>
      </c>
      <c r="J122" s="1" t="s">
        <v>101</v>
      </c>
      <c r="K122" s="1">
        <v>5</v>
      </c>
      <c r="L122" s="1">
        <v>2019</v>
      </c>
      <c r="M122" s="1">
        <v>18</v>
      </c>
      <c r="N122" s="10">
        <v>2</v>
      </c>
    </row>
    <row r="123" spans="1:14" x14ac:dyDescent="0.2">
      <c r="A123" s="7">
        <v>43587</v>
      </c>
      <c r="B123" s="1" t="s">
        <v>62</v>
      </c>
      <c r="C123" s="1" t="s">
        <v>11</v>
      </c>
      <c r="D123" s="1" t="s">
        <v>8</v>
      </c>
      <c r="E123" s="1" t="s">
        <v>78</v>
      </c>
      <c r="F123" s="1" t="s">
        <v>89</v>
      </c>
      <c r="G123" s="8">
        <v>607310</v>
      </c>
      <c r="H123" s="8">
        <v>97169.600000000006</v>
      </c>
      <c r="I123" s="9">
        <v>0.16</v>
      </c>
      <c r="J123" s="1" t="s">
        <v>101</v>
      </c>
      <c r="K123" s="1">
        <v>5</v>
      </c>
      <c r="L123" s="1">
        <v>2019</v>
      </c>
      <c r="M123" s="1">
        <v>18</v>
      </c>
      <c r="N123" s="10">
        <v>2</v>
      </c>
    </row>
    <row r="124" spans="1:14" x14ac:dyDescent="0.2">
      <c r="A124" s="7">
        <v>43588</v>
      </c>
      <c r="B124" s="1" t="s">
        <v>52</v>
      </c>
      <c r="C124" s="1" t="s">
        <v>11</v>
      </c>
      <c r="D124" s="1" t="s">
        <v>8</v>
      </c>
      <c r="E124" s="1" t="s">
        <v>66</v>
      </c>
      <c r="F124" s="1" t="s">
        <v>88</v>
      </c>
      <c r="G124" s="8">
        <v>936900</v>
      </c>
      <c r="H124" s="8">
        <v>149904</v>
      </c>
      <c r="I124" s="9">
        <v>0.16</v>
      </c>
      <c r="J124" s="1" t="s">
        <v>101</v>
      </c>
      <c r="K124" s="1">
        <v>5</v>
      </c>
      <c r="L124" s="1">
        <v>2019</v>
      </c>
      <c r="M124" s="1">
        <v>18</v>
      </c>
      <c r="N124" s="10">
        <v>2</v>
      </c>
    </row>
    <row r="125" spans="1:14" x14ac:dyDescent="0.2">
      <c r="A125" s="7">
        <v>43589</v>
      </c>
      <c r="B125" s="1" t="s">
        <v>26</v>
      </c>
      <c r="C125" s="1" t="s">
        <v>11</v>
      </c>
      <c r="D125" s="1" t="s">
        <v>8</v>
      </c>
      <c r="E125" s="1" t="s">
        <v>75</v>
      </c>
      <c r="F125" s="1" t="s">
        <v>88</v>
      </c>
      <c r="G125" s="8">
        <v>901121</v>
      </c>
      <c r="H125" s="8">
        <v>153190.57</v>
      </c>
      <c r="I125" s="9">
        <v>0.17</v>
      </c>
      <c r="J125" s="1" t="s">
        <v>101</v>
      </c>
      <c r="K125" s="1">
        <v>5</v>
      </c>
      <c r="L125" s="1">
        <v>2019</v>
      </c>
      <c r="M125" s="1">
        <v>18</v>
      </c>
      <c r="N125" s="10">
        <v>2</v>
      </c>
    </row>
    <row r="126" spans="1:14" x14ac:dyDescent="0.2">
      <c r="A126" s="7">
        <v>43590</v>
      </c>
      <c r="B126" s="1" t="s">
        <v>56</v>
      </c>
      <c r="C126" s="1" t="s">
        <v>7</v>
      </c>
      <c r="D126" s="1" t="s">
        <v>18</v>
      </c>
      <c r="E126" s="1" t="s">
        <v>70</v>
      </c>
      <c r="F126" s="1" t="s">
        <v>87</v>
      </c>
      <c r="G126" s="8">
        <v>243590</v>
      </c>
      <c r="H126" s="8">
        <v>153461.70000000001</v>
      </c>
      <c r="I126" s="9">
        <v>0.63</v>
      </c>
      <c r="J126" s="1" t="s">
        <v>101</v>
      </c>
      <c r="K126" s="1">
        <v>5</v>
      </c>
      <c r="L126" s="1">
        <v>2019</v>
      </c>
      <c r="M126" s="1">
        <v>18</v>
      </c>
      <c r="N126" s="10">
        <v>2</v>
      </c>
    </row>
    <row r="127" spans="1:14" x14ac:dyDescent="0.2">
      <c r="A127" s="7">
        <v>43591</v>
      </c>
      <c r="B127" s="1" t="s">
        <v>38</v>
      </c>
      <c r="C127" s="1" t="s">
        <v>11</v>
      </c>
      <c r="D127" s="1" t="s">
        <v>18</v>
      </c>
      <c r="E127" s="1" t="s">
        <v>80</v>
      </c>
      <c r="F127" s="1" t="s">
        <v>87</v>
      </c>
      <c r="G127" s="8">
        <v>190089</v>
      </c>
      <c r="H127" s="8">
        <v>62729.37</v>
      </c>
      <c r="I127" s="9">
        <v>0.33</v>
      </c>
      <c r="J127" s="1" t="s">
        <v>101</v>
      </c>
      <c r="K127" s="1">
        <v>5</v>
      </c>
      <c r="L127" s="1">
        <v>2019</v>
      </c>
      <c r="M127" s="1">
        <v>19</v>
      </c>
      <c r="N127" s="10">
        <v>2</v>
      </c>
    </row>
    <row r="128" spans="1:14" x14ac:dyDescent="0.2">
      <c r="A128" s="7">
        <v>43592</v>
      </c>
      <c r="B128" s="1" t="s">
        <v>59</v>
      </c>
      <c r="C128" s="1" t="s">
        <v>17</v>
      </c>
      <c r="D128" s="1" t="s">
        <v>18</v>
      </c>
      <c r="E128" s="1" t="s">
        <v>75</v>
      </c>
      <c r="F128" s="1" t="s">
        <v>87</v>
      </c>
      <c r="G128" s="8">
        <v>89534</v>
      </c>
      <c r="H128" s="8">
        <v>17906.8</v>
      </c>
      <c r="I128" s="9">
        <v>0.2</v>
      </c>
      <c r="J128" s="1" t="s">
        <v>101</v>
      </c>
      <c r="K128" s="1">
        <v>5</v>
      </c>
      <c r="L128" s="1">
        <v>2019</v>
      </c>
      <c r="M128" s="1">
        <v>19</v>
      </c>
      <c r="N128" s="10">
        <v>2</v>
      </c>
    </row>
    <row r="129" spans="1:14" x14ac:dyDescent="0.2">
      <c r="A129" s="7">
        <v>43593</v>
      </c>
      <c r="B129" s="1" t="s">
        <v>44</v>
      </c>
      <c r="C129" s="1" t="s">
        <v>11</v>
      </c>
      <c r="D129" s="1" t="s">
        <v>8</v>
      </c>
      <c r="E129" s="1" t="s">
        <v>78</v>
      </c>
      <c r="F129" s="1" t="s">
        <v>87</v>
      </c>
      <c r="G129" s="8">
        <v>637749</v>
      </c>
      <c r="H129" s="8">
        <v>108417.33</v>
      </c>
      <c r="I129" s="9">
        <v>0.17</v>
      </c>
      <c r="J129" s="1" t="s">
        <v>101</v>
      </c>
      <c r="K129" s="1">
        <v>5</v>
      </c>
      <c r="L129" s="1">
        <v>2019</v>
      </c>
      <c r="M129" s="1">
        <v>19</v>
      </c>
      <c r="N129" s="10">
        <v>2</v>
      </c>
    </row>
    <row r="130" spans="1:14" x14ac:dyDescent="0.2">
      <c r="A130" s="7">
        <v>43594</v>
      </c>
      <c r="B130" s="1" t="s">
        <v>31</v>
      </c>
      <c r="C130" s="1" t="s">
        <v>11</v>
      </c>
      <c r="D130" s="1" t="s">
        <v>18</v>
      </c>
      <c r="E130" s="1" t="s">
        <v>72</v>
      </c>
      <c r="F130" s="1" t="s">
        <v>88</v>
      </c>
      <c r="G130" s="8">
        <v>151961</v>
      </c>
      <c r="H130" s="8">
        <v>31911.809999999998</v>
      </c>
      <c r="I130" s="9">
        <v>0.21</v>
      </c>
      <c r="J130" s="1" t="s">
        <v>101</v>
      </c>
      <c r="K130" s="1">
        <v>5</v>
      </c>
      <c r="L130" s="1">
        <v>2019</v>
      </c>
      <c r="M130" s="1">
        <v>19</v>
      </c>
      <c r="N130" s="10">
        <v>2</v>
      </c>
    </row>
    <row r="131" spans="1:14" x14ac:dyDescent="0.2">
      <c r="A131" s="7">
        <v>43595</v>
      </c>
      <c r="B131" s="1" t="s">
        <v>57</v>
      </c>
      <c r="C131" s="1" t="s">
        <v>7</v>
      </c>
      <c r="D131" s="1" t="s">
        <v>18</v>
      </c>
      <c r="E131" s="1" t="s">
        <v>67</v>
      </c>
      <c r="F131" s="1" t="s">
        <v>89</v>
      </c>
      <c r="G131" s="8">
        <v>107940</v>
      </c>
      <c r="H131" s="8">
        <v>58287.600000000006</v>
      </c>
      <c r="I131" s="9">
        <v>0.54</v>
      </c>
      <c r="J131" s="1" t="s">
        <v>101</v>
      </c>
      <c r="K131" s="1">
        <v>5</v>
      </c>
      <c r="L131" s="1">
        <v>2019</v>
      </c>
      <c r="M131" s="1">
        <v>19</v>
      </c>
      <c r="N131" s="10">
        <v>2</v>
      </c>
    </row>
    <row r="132" spans="1:14" x14ac:dyDescent="0.2">
      <c r="A132" s="7">
        <v>43596</v>
      </c>
      <c r="B132" s="1" t="s">
        <v>10</v>
      </c>
      <c r="C132" s="1" t="s">
        <v>7</v>
      </c>
      <c r="D132" s="1" t="s">
        <v>8</v>
      </c>
      <c r="E132" s="1" t="s">
        <v>66</v>
      </c>
      <c r="F132" s="1" t="s">
        <v>87</v>
      </c>
      <c r="G132" s="8">
        <v>1055565</v>
      </c>
      <c r="H132" s="8">
        <v>559449.45000000007</v>
      </c>
      <c r="I132" s="9">
        <v>0.53</v>
      </c>
      <c r="J132" s="1" t="s">
        <v>101</v>
      </c>
      <c r="K132" s="1">
        <v>5</v>
      </c>
      <c r="L132" s="1">
        <v>2019</v>
      </c>
      <c r="M132" s="1">
        <v>19</v>
      </c>
      <c r="N132" s="10">
        <v>2</v>
      </c>
    </row>
    <row r="133" spans="1:14" x14ac:dyDescent="0.2">
      <c r="A133" s="7">
        <v>43597</v>
      </c>
      <c r="B133" s="1" t="s">
        <v>28</v>
      </c>
      <c r="C133" s="1" t="s">
        <v>11</v>
      </c>
      <c r="D133" s="1" t="s">
        <v>8</v>
      </c>
      <c r="E133" s="1" t="s">
        <v>66</v>
      </c>
      <c r="F133" s="1" t="s">
        <v>89</v>
      </c>
      <c r="G133" s="8">
        <v>828268</v>
      </c>
      <c r="H133" s="8">
        <v>140805.56</v>
      </c>
      <c r="I133" s="9">
        <v>0.17</v>
      </c>
      <c r="J133" s="1" t="s">
        <v>101</v>
      </c>
      <c r="K133" s="1">
        <v>5</v>
      </c>
      <c r="L133" s="1">
        <v>2019</v>
      </c>
      <c r="M133" s="1">
        <v>19</v>
      </c>
      <c r="N133" s="10">
        <v>2</v>
      </c>
    </row>
    <row r="134" spans="1:14" x14ac:dyDescent="0.2">
      <c r="A134" s="7">
        <v>43598</v>
      </c>
      <c r="B134" s="1" t="s">
        <v>23</v>
      </c>
      <c r="C134" s="1" t="s">
        <v>11</v>
      </c>
      <c r="D134" s="1" t="s">
        <v>8</v>
      </c>
      <c r="E134" s="1" t="s">
        <v>75</v>
      </c>
      <c r="F134" s="1" t="s">
        <v>87</v>
      </c>
      <c r="G134" s="8">
        <v>712131</v>
      </c>
      <c r="H134" s="8">
        <v>213639.3</v>
      </c>
      <c r="I134" s="9">
        <v>0.3</v>
      </c>
      <c r="J134" s="1" t="s">
        <v>101</v>
      </c>
      <c r="K134" s="1">
        <v>5</v>
      </c>
      <c r="L134" s="1">
        <v>2019</v>
      </c>
      <c r="M134" s="1">
        <v>20</v>
      </c>
      <c r="N134" s="10">
        <v>2</v>
      </c>
    </row>
    <row r="135" spans="1:14" x14ac:dyDescent="0.2">
      <c r="A135" s="7">
        <v>43599</v>
      </c>
      <c r="B135" s="1" t="s">
        <v>42</v>
      </c>
      <c r="C135" s="1" t="s">
        <v>17</v>
      </c>
      <c r="D135" s="1" t="s">
        <v>8</v>
      </c>
      <c r="E135" s="1" t="s">
        <v>84</v>
      </c>
      <c r="F135" s="1" t="s">
        <v>90</v>
      </c>
      <c r="G135" s="8">
        <v>640896</v>
      </c>
      <c r="H135" s="8">
        <v>147406.08000000002</v>
      </c>
      <c r="I135" s="9">
        <v>0.23</v>
      </c>
      <c r="J135" s="1" t="s">
        <v>101</v>
      </c>
      <c r="K135" s="1">
        <v>5</v>
      </c>
      <c r="L135" s="1">
        <v>2019</v>
      </c>
      <c r="M135" s="1">
        <v>20</v>
      </c>
      <c r="N135" s="10">
        <v>2</v>
      </c>
    </row>
    <row r="136" spans="1:14" x14ac:dyDescent="0.2">
      <c r="A136" s="7">
        <v>43600</v>
      </c>
      <c r="B136" s="1" t="s">
        <v>53</v>
      </c>
      <c r="C136" s="1" t="s">
        <v>17</v>
      </c>
      <c r="D136" s="1" t="s">
        <v>14</v>
      </c>
      <c r="E136" s="1" t="s">
        <v>67</v>
      </c>
      <c r="F136" s="1" t="s">
        <v>87</v>
      </c>
      <c r="G136" s="8">
        <v>299631</v>
      </c>
      <c r="H136" s="8">
        <v>68915.13</v>
      </c>
      <c r="I136" s="9">
        <v>0.23</v>
      </c>
      <c r="J136" s="1" t="s">
        <v>101</v>
      </c>
      <c r="K136" s="1">
        <v>5</v>
      </c>
      <c r="L136" s="1">
        <v>2019</v>
      </c>
      <c r="M136" s="1">
        <v>20</v>
      </c>
      <c r="N136" s="10">
        <v>2</v>
      </c>
    </row>
    <row r="137" spans="1:14" x14ac:dyDescent="0.2">
      <c r="A137" s="7">
        <v>43601</v>
      </c>
      <c r="B137" s="1" t="s">
        <v>52</v>
      </c>
      <c r="C137" s="1" t="s">
        <v>17</v>
      </c>
      <c r="D137" s="1" t="s">
        <v>8</v>
      </c>
      <c r="E137" s="1" t="s">
        <v>66</v>
      </c>
      <c r="F137" s="1" t="s">
        <v>87</v>
      </c>
      <c r="G137" s="8">
        <v>851151</v>
      </c>
      <c r="H137" s="8">
        <v>170230.2</v>
      </c>
      <c r="I137" s="9">
        <v>0.2</v>
      </c>
      <c r="J137" s="1" t="s">
        <v>101</v>
      </c>
      <c r="K137" s="1">
        <v>5</v>
      </c>
      <c r="L137" s="1">
        <v>2019</v>
      </c>
      <c r="M137" s="1">
        <v>20</v>
      </c>
      <c r="N137" s="10">
        <v>2</v>
      </c>
    </row>
    <row r="138" spans="1:14" x14ac:dyDescent="0.2">
      <c r="A138" s="7">
        <v>43602</v>
      </c>
      <c r="B138" s="1" t="s">
        <v>10</v>
      </c>
      <c r="C138" s="1" t="s">
        <v>17</v>
      </c>
      <c r="D138" s="1" t="s">
        <v>8</v>
      </c>
      <c r="E138" s="1" t="s">
        <v>66</v>
      </c>
      <c r="F138" s="1" t="s">
        <v>87</v>
      </c>
      <c r="G138" s="8">
        <v>683626</v>
      </c>
      <c r="H138" s="8">
        <v>191415.28000000003</v>
      </c>
      <c r="I138" s="9">
        <v>0.28000000000000003</v>
      </c>
      <c r="J138" s="1" t="s">
        <v>101</v>
      </c>
      <c r="K138" s="1">
        <v>5</v>
      </c>
      <c r="L138" s="1">
        <v>2019</v>
      </c>
      <c r="M138" s="1">
        <v>20</v>
      </c>
      <c r="N138" s="10">
        <v>2</v>
      </c>
    </row>
    <row r="139" spans="1:14" x14ac:dyDescent="0.2">
      <c r="A139" s="7">
        <v>43603</v>
      </c>
      <c r="B139" s="1" t="s">
        <v>51</v>
      </c>
      <c r="C139" s="1" t="s">
        <v>11</v>
      </c>
      <c r="D139" s="1" t="s">
        <v>8</v>
      </c>
      <c r="E139" s="1" t="s">
        <v>65</v>
      </c>
      <c r="F139" s="1" t="s">
        <v>87</v>
      </c>
      <c r="G139" s="8">
        <v>831759</v>
      </c>
      <c r="H139" s="8">
        <v>124763.84999999999</v>
      </c>
      <c r="I139" s="9">
        <v>0.15</v>
      </c>
      <c r="J139" s="1" t="s">
        <v>101</v>
      </c>
      <c r="K139" s="1">
        <v>5</v>
      </c>
      <c r="L139" s="1">
        <v>2019</v>
      </c>
      <c r="M139" s="1">
        <v>20</v>
      </c>
      <c r="N139" s="10">
        <v>2</v>
      </c>
    </row>
    <row r="140" spans="1:14" x14ac:dyDescent="0.2">
      <c r="A140" s="7">
        <v>43604</v>
      </c>
      <c r="B140" s="1" t="s">
        <v>29</v>
      </c>
      <c r="C140" s="1" t="s">
        <v>7</v>
      </c>
      <c r="D140" s="1" t="s">
        <v>8</v>
      </c>
      <c r="E140" s="1" t="s">
        <v>67</v>
      </c>
      <c r="F140" s="1" t="s">
        <v>88</v>
      </c>
      <c r="G140" s="8">
        <v>1115416</v>
      </c>
      <c r="H140" s="8">
        <v>524245.51999999996</v>
      </c>
      <c r="I140" s="9">
        <v>0.47</v>
      </c>
      <c r="J140" s="1" t="s">
        <v>101</v>
      </c>
      <c r="K140" s="1">
        <v>5</v>
      </c>
      <c r="L140" s="1">
        <v>2019</v>
      </c>
      <c r="M140" s="1">
        <v>20</v>
      </c>
      <c r="N140" s="10">
        <v>2</v>
      </c>
    </row>
    <row r="141" spans="1:14" x14ac:dyDescent="0.2">
      <c r="A141" s="7">
        <v>43605</v>
      </c>
      <c r="B141" s="1" t="s">
        <v>50</v>
      </c>
      <c r="C141" s="1" t="s">
        <v>11</v>
      </c>
      <c r="D141" s="1" t="s">
        <v>18</v>
      </c>
      <c r="E141" s="1" t="s">
        <v>67</v>
      </c>
      <c r="F141" s="1" t="s">
        <v>89</v>
      </c>
      <c r="G141" s="8">
        <v>141806</v>
      </c>
      <c r="H141" s="8">
        <v>22688.959999999999</v>
      </c>
      <c r="I141" s="9">
        <v>0.16</v>
      </c>
      <c r="J141" s="1" t="s">
        <v>101</v>
      </c>
      <c r="K141" s="1">
        <v>5</v>
      </c>
      <c r="L141" s="1">
        <v>2019</v>
      </c>
      <c r="M141" s="1">
        <v>21</v>
      </c>
      <c r="N141" s="10">
        <v>2</v>
      </c>
    </row>
    <row r="142" spans="1:14" x14ac:dyDescent="0.2">
      <c r="A142" s="7">
        <v>43606</v>
      </c>
      <c r="B142" s="1" t="s">
        <v>20</v>
      </c>
      <c r="C142" s="1" t="s">
        <v>17</v>
      </c>
      <c r="D142" s="1" t="s">
        <v>8</v>
      </c>
      <c r="E142" s="1" t="s">
        <v>72</v>
      </c>
      <c r="F142" s="1" t="s">
        <v>9</v>
      </c>
      <c r="G142" s="8">
        <v>915874</v>
      </c>
      <c r="H142" s="8">
        <v>357190.86</v>
      </c>
      <c r="I142" s="9">
        <v>0.39</v>
      </c>
      <c r="J142" s="1" t="s">
        <v>101</v>
      </c>
      <c r="K142" s="1">
        <v>5</v>
      </c>
      <c r="L142" s="1">
        <v>2019</v>
      </c>
      <c r="M142" s="1">
        <v>21</v>
      </c>
      <c r="N142" s="10">
        <v>2</v>
      </c>
    </row>
    <row r="143" spans="1:14" x14ac:dyDescent="0.2">
      <c r="A143" s="7">
        <v>43607</v>
      </c>
      <c r="B143" s="1" t="s">
        <v>50</v>
      </c>
      <c r="C143" s="1" t="s">
        <v>17</v>
      </c>
      <c r="D143" s="1" t="s">
        <v>18</v>
      </c>
      <c r="E143" s="1" t="s">
        <v>67</v>
      </c>
      <c r="F143" s="1" t="s">
        <v>87</v>
      </c>
      <c r="G143" s="8">
        <v>207383</v>
      </c>
      <c r="H143" s="8">
        <v>70510.22</v>
      </c>
      <c r="I143" s="9">
        <v>0.34</v>
      </c>
      <c r="J143" s="1" t="s">
        <v>101</v>
      </c>
      <c r="K143" s="1">
        <v>5</v>
      </c>
      <c r="L143" s="1">
        <v>2019</v>
      </c>
      <c r="M143" s="1">
        <v>21</v>
      </c>
      <c r="N143" s="10">
        <v>2</v>
      </c>
    </row>
    <row r="144" spans="1:14" x14ac:dyDescent="0.2">
      <c r="A144" s="7">
        <v>43608</v>
      </c>
      <c r="B144" s="1" t="s">
        <v>51</v>
      </c>
      <c r="C144" s="1" t="s">
        <v>7</v>
      </c>
      <c r="D144" s="1" t="s">
        <v>8</v>
      </c>
      <c r="E144" s="1" t="s">
        <v>65</v>
      </c>
      <c r="F144" s="1" t="s">
        <v>88</v>
      </c>
      <c r="G144" s="8">
        <v>809566</v>
      </c>
      <c r="H144" s="8">
        <v>420974.32</v>
      </c>
      <c r="I144" s="9">
        <v>0.52</v>
      </c>
      <c r="J144" s="1" t="s">
        <v>101</v>
      </c>
      <c r="K144" s="1">
        <v>5</v>
      </c>
      <c r="L144" s="1">
        <v>2019</v>
      </c>
      <c r="M144" s="1">
        <v>21</v>
      </c>
      <c r="N144" s="10">
        <v>2</v>
      </c>
    </row>
    <row r="145" spans="1:14" x14ac:dyDescent="0.2">
      <c r="A145" s="7">
        <v>43609</v>
      </c>
      <c r="B145" s="1" t="s">
        <v>6</v>
      </c>
      <c r="C145" s="1" t="s">
        <v>7</v>
      </c>
      <c r="D145" s="1" t="s">
        <v>8</v>
      </c>
      <c r="E145" s="1" t="s">
        <v>77</v>
      </c>
      <c r="F145" s="1" t="s">
        <v>9</v>
      </c>
      <c r="G145" s="8">
        <v>1139743</v>
      </c>
      <c r="H145" s="8">
        <v>433102.34</v>
      </c>
      <c r="I145" s="9">
        <v>0.38</v>
      </c>
      <c r="J145" s="1" t="s">
        <v>101</v>
      </c>
      <c r="K145" s="1">
        <v>5</v>
      </c>
      <c r="L145" s="1">
        <v>2019</v>
      </c>
      <c r="M145" s="1">
        <v>21</v>
      </c>
      <c r="N145" s="10">
        <v>2</v>
      </c>
    </row>
    <row r="146" spans="1:14" x14ac:dyDescent="0.2">
      <c r="A146" s="7">
        <v>43610</v>
      </c>
      <c r="B146" s="1" t="s">
        <v>13</v>
      </c>
      <c r="C146" s="1" t="s">
        <v>7</v>
      </c>
      <c r="D146" s="1" t="s">
        <v>14</v>
      </c>
      <c r="E146" s="1" t="s">
        <v>73</v>
      </c>
      <c r="F146" s="1" t="s">
        <v>87</v>
      </c>
      <c r="G146" s="8">
        <v>279510</v>
      </c>
      <c r="H146" s="8">
        <v>173296.2</v>
      </c>
      <c r="I146" s="9">
        <v>0.62</v>
      </c>
      <c r="J146" s="1" t="s">
        <v>101</v>
      </c>
      <c r="K146" s="1">
        <v>5</v>
      </c>
      <c r="L146" s="1">
        <v>2019</v>
      </c>
      <c r="M146" s="1">
        <v>21</v>
      </c>
      <c r="N146" s="10">
        <v>2</v>
      </c>
    </row>
    <row r="147" spans="1:14" x14ac:dyDescent="0.2">
      <c r="A147" s="7">
        <v>43611</v>
      </c>
      <c r="B147" s="1" t="s">
        <v>31</v>
      </c>
      <c r="C147" s="1" t="s">
        <v>17</v>
      </c>
      <c r="D147" s="1" t="s">
        <v>18</v>
      </c>
      <c r="E147" s="1" t="s">
        <v>72</v>
      </c>
      <c r="F147" s="1" t="s">
        <v>89</v>
      </c>
      <c r="G147" s="8">
        <v>91597</v>
      </c>
      <c r="H147" s="8">
        <v>31142.980000000003</v>
      </c>
      <c r="I147" s="9">
        <v>0.34</v>
      </c>
      <c r="J147" s="1" t="s">
        <v>101</v>
      </c>
      <c r="K147" s="1">
        <v>5</v>
      </c>
      <c r="L147" s="1">
        <v>2019</v>
      </c>
      <c r="M147" s="1">
        <v>21</v>
      </c>
      <c r="N147" s="10">
        <v>2</v>
      </c>
    </row>
    <row r="148" spans="1:14" x14ac:dyDescent="0.2">
      <c r="A148" s="7">
        <v>43612</v>
      </c>
      <c r="B148" s="1" t="s">
        <v>59</v>
      </c>
      <c r="C148" s="1" t="s">
        <v>11</v>
      </c>
      <c r="D148" s="1" t="s">
        <v>18</v>
      </c>
      <c r="E148" s="1" t="s">
        <v>75</v>
      </c>
      <c r="F148" s="1" t="s">
        <v>87</v>
      </c>
      <c r="G148" s="8">
        <v>197493</v>
      </c>
      <c r="H148" s="8">
        <v>65172.69</v>
      </c>
      <c r="I148" s="9">
        <v>0.33</v>
      </c>
      <c r="J148" s="1" t="s">
        <v>101</v>
      </c>
      <c r="K148" s="1">
        <v>5</v>
      </c>
      <c r="L148" s="1">
        <v>2019</v>
      </c>
      <c r="M148" s="1">
        <v>22</v>
      </c>
      <c r="N148" s="10">
        <v>2</v>
      </c>
    </row>
    <row r="149" spans="1:14" x14ac:dyDescent="0.2">
      <c r="A149" s="7">
        <v>43613</v>
      </c>
      <c r="B149" s="1" t="s">
        <v>34</v>
      </c>
      <c r="C149" s="1" t="s">
        <v>7</v>
      </c>
      <c r="D149" s="1" t="s">
        <v>14</v>
      </c>
      <c r="E149" s="1" t="s">
        <v>65</v>
      </c>
      <c r="F149" s="1" t="s">
        <v>88</v>
      </c>
      <c r="G149" s="8">
        <v>428971</v>
      </c>
      <c r="H149" s="8">
        <v>163008.98000000001</v>
      </c>
      <c r="I149" s="9">
        <v>0.38</v>
      </c>
      <c r="J149" s="1" t="s">
        <v>101</v>
      </c>
      <c r="K149" s="1">
        <v>5</v>
      </c>
      <c r="L149" s="1">
        <v>2019</v>
      </c>
      <c r="M149" s="1">
        <v>22</v>
      </c>
      <c r="N149" s="10">
        <v>2</v>
      </c>
    </row>
    <row r="150" spans="1:14" x14ac:dyDescent="0.2">
      <c r="A150" s="7">
        <v>43614</v>
      </c>
      <c r="B150" s="1" t="s">
        <v>51</v>
      </c>
      <c r="C150" s="1" t="s">
        <v>17</v>
      </c>
      <c r="D150" s="1" t="s">
        <v>8</v>
      </c>
      <c r="E150" s="1" t="s">
        <v>65</v>
      </c>
      <c r="F150" s="1" t="s">
        <v>89</v>
      </c>
      <c r="G150" s="8">
        <v>836816</v>
      </c>
      <c r="H150" s="8">
        <v>209204</v>
      </c>
      <c r="I150" s="9">
        <v>0.25</v>
      </c>
      <c r="J150" s="1" t="s">
        <v>101</v>
      </c>
      <c r="K150" s="1">
        <v>5</v>
      </c>
      <c r="L150" s="1">
        <v>2019</v>
      </c>
      <c r="M150" s="1">
        <v>22</v>
      </c>
      <c r="N150" s="10">
        <v>2</v>
      </c>
    </row>
    <row r="151" spans="1:14" x14ac:dyDescent="0.2">
      <c r="A151" s="7">
        <v>43615</v>
      </c>
      <c r="B151" s="1" t="s">
        <v>35</v>
      </c>
      <c r="C151" s="1" t="s">
        <v>11</v>
      </c>
      <c r="D151" s="1" t="s">
        <v>14</v>
      </c>
      <c r="E151" s="1" t="s">
        <v>71</v>
      </c>
      <c r="F151" s="1" t="s">
        <v>89</v>
      </c>
      <c r="G151" s="8">
        <v>483034</v>
      </c>
      <c r="H151" s="8">
        <v>86946.12</v>
      </c>
      <c r="I151" s="9">
        <v>0.18</v>
      </c>
      <c r="J151" s="1" t="s">
        <v>101</v>
      </c>
      <c r="K151" s="1">
        <v>5</v>
      </c>
      <c r="L151" s="1">
        <v>2019</v>
      </c>
      <c r="M151" s="1">
        <v>22</v>
      </c>
      <c r="N151" s="10">
        <v>2</v>
      </c>
    </row>
    <row r="152" spans="1:14" x14ac:dyDescent="0.2">
      <c r="A152" s="7">
        <v>43616</v>
      </c>
      <c r="B152" s="1" t="s">
        <v>51</v>
      </c>
      <c r="C152" s="1" t="s">
        <v>11</v>
      </c>
      <c r="D152" s="1" t="s">
        <v>8</v>
      </c>
      <c r="E152" s="1" t="s">
        <v>65</v>
      </c>
      <c r="F152" s="1" t="s">
        <v>88</v>
      </c>
      <c r="G152" s="8">
        <v>1038298</v>
      </c>
      <c r="H152" s="8">
        <v>249191.52</v>
      </c>
      <c r="I152" s="9">
        <v>0.24</v>
      </c>
      <c r="J152" s="1" t="s">
        <v>101</v>
      </c>
      <c r="K152" s="1">
        <v>5</v>
      </c>
      <c r="L152" s="1">
        <v>2019</v>
      </c>
      <c r="M152" s="1">
        <v>22</v>
      </c>
      <c r="N152" s="10">
        <v>2</v>
      </c>
    </row>
    <row r="153" spans="1:14" x14ac:dyDescent="0.2">
      <c r="A153" s="7">
        <v>43617</v>
      </c>
      <c r="B153" s="1" t="s">
        <v>22</v>
      </c>
      <c r="C153" s="1" t="s">
        <v>17</v>
      </c>
      <c r="D153" s="1" t="s">
        <v>8</v>
      </c>
      <c r="E153" s="1" t="s">
        <v>74</v>
      </c>
      <c r="F153" s="1" t="s">
        <v>88</v>
      </c>
      <c r="G153" s="8">
        <v>901178</v>
      </c>
      <c r="H153" s="8">
        <v>333435.86</v>
      </c>
      <c r="I153" s="9">
        <v>0.37</v>
      </c>
      <c r="J153" s="1" t="s">
        <v>102</v>
      </c>
      <c r="K153" s="1">
        <v>6</v>
      </c>
      <c r="L153" s="1">
        <v>2019</v>
      </c>
      <c r="M153" s="1">
        <v>22</v>
      </c>
      <c r="N153" s="10">
        <v>2</v>
      </c>
    </row>
    <row r="154" spans="1:14" x14ac:dyDescent="0.2">
      <c r="A154" s="7">
        <v>43618</v>
      </c>
      <c r="B154" s="1" t="s">
        <v>38</v>
      </c>
      <c r="C154" s="1" t="s">
        <v>17</v>
      </c>
      <c r="D154" s="1" t="s">
        <v>18</v>
      </c>
      <c r="E154" s="1" t="s">
        <v>80</v>
      </c>
      <c r="F154" s="1" t="s">
        <v>88</v>
      </c>
      <c r="G154" s="8">
        <v>90364</v>
      </c>
      <c r="H154" s="8">
        <v>36145.599999999999</v>
      </c>
      <c r="I154" s="9">
        <v>0.4</v>
      </c>
      <c r="J154" s="1" t="s">
        <v>102</v>
      </c>
      <c r="K154" s="1">
        <v>6</v>
      </c>
      <c r="L154" s="1">
        <v>2019</v>
      </c>
      <c r="M154" s="1">
        <v>22</v>
      </c>
      <c r="N154" s="10">
        <v>2</v>
      </c>
    </row>
    <row r="155" spans="1:14" x14ac:dyDescent="0.2">
      <c r="A155" s="7">
        <v>43619</v>
      </c>
      <c r="B155" s="1" t="s">
        <v>29</v>
      </c>
      <c r="C155" s="1" t="s">
        <v>11</v>
      </c>
      <c r="D155" s="1" t="s">
        <v>8</v>
      </c>
      <c r="E155" s="1" t="s">
        <v>67</v>
      </c>
      <c r="F155" s="1" t="s">
        <v>89</v>
      </c>
      <c r="G155" s="8">
        <v>514148</v>
      </c>
      <c r="H155" s="8">
        <v>92546.64</v>
      </c>
      <c r="I155" s="9">
        <v>0.18</v>
      </c>
      <c r="J155" s="1" t="s">
        <v>102</v>
      </c>
      <c r="K155" s="1">
        <v>6</v>
      </c>
      <c r="L155" s="1">
        <v>2019</v>
      </c>
      <c r="M155" s="1">
        <v>23</v>
      </c>
      <c r="N155" s="10">
        <v>2</v>
      </c>
    </row>
    <row r="156" spans="1:14" x14ac:dyDescent="0.2">
      <c r="A156" s="7">
        <v>43620</v>
      </c>
      <c r="B156" s="1" t="s">
        <v>29</v>
      </c>
      <c r="C156" s="1" t="s">
        <v>7</v>
      </c>
      <c r="D156" s="1" t="s">
        <v>8</v>
      </c>
      <c r="E156" s="1" t="s">
        <v>67</v>
      </c>
      <c r="F156" s="1" t="s">
        <v>87</v>
      </c>
      <c r="G156" s="8">
        <v>625427</v>
      </c>
      <c r="H156" s="8">
        <v>287696.42</v>
      </c>
      <c r="I156" s="9">
        <v>0.46</v>
      </c>
      <c r="J156" s="1" t="s">
        <v>102</v>
      </c>
      <c r="K156" s="1">
        <v>6</v>
      </c>
      <c r="L156" s="1">
        <v>2019</v>
      </c>
      <c r="M156" s="1">
        <v>23</v>
      </c>
      <c r="N156" s="10">
        <v>2</v>
      </c>
    </row>
    <row r="157" spans="1:14" x14ac:dyDescent="0.2">
      <c r="A157" s="7">
        <v>43621</v>
      </c>
      <c r="B157" s="1" t="s">
        <v>16</v>
      </c>
      <c r="C157" s="1" t="s">
        <v>11</v>
      </c>
      <c r="D157" s="1" t="s">
        <v>18</v>
      </c>
      <c r="E157" s="1" t="s">
        <v>75</v>
      </c>
      <c r="F157" s="1" t="s">
        <v>89</v>
      </c>
      <c r="G157" s="8">
        <v>223518</v>
      </c>
      <c r="H157" s="8">
        <v>42468.42</v>
      </c>
      <c r="I157" s="9">
        <v>0.19</v>
      </c>
      <c r="J157" s="1" t="s">
        <v>102</v>
      </c>
      <c r="K157" s="1">
        <v>6</v>
      </c>
      <c r="L157" s="1">
        <v>2019</v>
      </c>
      <c r="M157" s="1">
        <v>23</v>
      </c>
      <c r="N157" s="10">
        <v>2</v>
      </c>
    </row>
    <row r="158" spans="1:14" x14ac:dyDescent="0.2">
      <c r="A158" s="7">
        <v>43622</v>
      </c>
      <c r="B158" s="1" t="s">
        <v>24</v>
      </c>
      <c r="C158" s="1" t="s">
        <v>17</v>
      </c>
      <c r="D158" s="1" t="s">
        <v>14</v>
      </c>
      <c r="E158" s="1" t="s">
        <v>81</v>
      </c>
      <c r="F158" s="1" t="s">
        <v>87</v>
      </c>
      <c r="G158" s="8">
        <v>367961</v>
      </c>
      <c r="H158" s="8">
        <v>125106.74</v>
      </c>
      <c r="I158" s="9">
        <v>0.34</v>
      </c>
      <c r="J158" s="1" t="s">
        <v>102</v>
      </c>
      <c r="K158" s="1">
        <v>6</v>
      </c>
      <c r="L158" s="1">
        <v>2019</v>
      </c>
      <c r="M158" s="1">
        <v>23</v>
      </c>
      <c r="N158" s="10">
        <v>2</v>
      </c>
    </row>
    <row r="159" spans="1:14" x14ac:dyDescent="0.2">
      <c r="A159" s="7">
        <v>43623</v>
      </c>
      <c r="B159" s="1" t="s">
        <v>36</v>
      </c>
      <c r="C159" s="1" t="s">
        <v>7</v>
      </c>
      <c r="D159" s="1" t="s">
        <v>14</v>
      </c>
      <c r="E159" s="1" t="s">
        <v>78</v>
      </c>
      <c r="F159" s="1" t="s">
        <v>89</v>
      </c>
      <c r="G159" s="8">
        <v>420406</v>
      </c>
      <c r="H159" s="8">
        <v>239631.41999999998</v>
      </c>
      <c r="I159" s="9">
        <v>0.56999999999999995</v>
      </c>
      <c r="J159" s="1" t="s">
        <v>102</v>
      </c>
      <c r="K159" s="1">
        <v>6</v>
      </c>
      <c r="L159" s="1">
        <v>2019</v>
      </c>
      <c r="M159" s="1">
        <v>23</v>
      </c>
      <c r="N159" s="10">
        <v>2</v>
      </c>
    </row>
    <row r="160" spans="1:14" x14ac:dyDescent="0.2">
      <c r="A160" s="7">
        <v>43624</v>
      </c>
      <c r="B160" s="1" t="s">
        <v>45</v>
      </c>
      <c r="C160" s="1" t="s">
        <v>11</v>
      </c>
      <c r="D160" s="1" t="s">
        <v>18</v>
      </c>
      <c r="E160" s="1" t="s">
        <v>79</v>
      </c>
      <c r="F160" s="1" t="s">
        <v>89</v>
      </c>
      <c r="G160" s="8">
        <v>117557</v>
      </c>
      <c r="H160" s="8">
        <v>39969.380000000005</v>
      </c>
      <c r="I160" s="9">
        <v>0.34</v>
      </c>
      <c r="J160" s="1" t="s">
        <v>102</v>
      </c>
      <c r="K160" s="1">
        <v>6</v>
      </c>
      <c r="L160" s="1">
        <v>2019</v>
      </c>
      <c r="M160" s="1">
        <v>23</v>
      </c>
      <c r="N160" s="10">
        <v>2</v>
      </c>
    </row>
    <row r="161" spans="1:14" x14ac:dyDescent="0.2">
      <c r="A161" s="7">
        <v>43625</v>
      </c>
      <c r="B161" s="1" t="s">
        <v>10</v>
      </c>
      <c r="C161" s="1" t="s">
        <v>17</v>
      </c>
      <c r="D161" s="1" t="s">
        <v>8</v>
      </c>
      <c r="E161" s="1" t="s">
        <v>66</v>
      </c>
      <c r="F161" s="1" t="s">
        <v>89</v>
      </c>
      <c r="G161" s="8">
        <v>732573</v>
      </c>
      <c r="H161" s="8">
        <v>234423.36000000002</v>
      </c>
      <c r="I161" s="9">
        <v>0.32</v>
      </c>
      <c r="J161" s="1" t="s">
        <v>102</v>
      </c>
      <c r="K161" s="1">
        <v>6</v>
      </c>
      <c r="L161" s="1">
        <v>2019</v>
      </c>
      <c r="M161" s="1">
        <v>23</v>
      </c>
      <c r="N161" s="10">
        <v>2</v>
      </c>
    </row>
    <row r="162" spans="1:14" x14ac:dyDescent="0.2">
      <c r="A162" s="7">
        <v>43626</v>
      </c>
      <c r="B162" s="1" t="s">
        <v>27</v>
      </c>
      <c r="C162" s="1" t="s">
        <v>11</v>
      </c>
      <c r="D162" s="1" t="s">
        <v>8</v>
      </c>
      <c r="E162" s="1" t="s">
        <v>76</v>
      </c>
      <c r="F162" s="1" t="s">
        <v>89</v>
      </c>
      <c r="G162" s="8">
        <v>843372</v>
      </c>
      <c r="H162" s="8">
        <v>177108.12</v>
      </c>
      <c r="I162" s="9">
        <v>0.21</v>
      </c>
      <c r="J162" s="1" t="s">
        <v>102</v>
      </c>
      <c r="K162" s="1">
        <v>6</v>
      </c>
      <c r="L162" s="1">
        <v>2019</v>
      </c>
      <c r="M162" s="1">
        <v>24</v>
      </c>
      <c r="N162" s="10">
        <v>2</v>
      </c>
    </row>
    <row r="163" spans="1:14" x14ac:dyDescent="0.2">
      <c r="A163" s="7">
        <v>43627</v>
      </c>
      <c r="B163" s="1" t="s">
        <v>36</v>
      </c>
      <c r="C163" s="1" t="s">
        <v>17</v>
      </c>
      <c r="D163" s="1" t="s">
        <v>14</v>
      </c>
      <c r="E163" s="1" t="s">
        <v>78</v>
      </c>
      <c r="F163" s="1" t="s">
        <v>88</v>
      </c>
      <c r="G163" s="8">
        <v>463916</v>
      </c>
      <c r="H163" s="8">
        <v>157731.44</v>
      </c>
      <c r="I163" s="9">
        <v>0.34</v>
      </c>
      <c r="J163" s="1" t="s">
        <v>102</v>
      </c>
      <c r="K163" s="1">
        <v>6</v>
      </c>
      <c r="L163" s="1">
        <v>2019</v>
      </c>
      <c r="M163" s="1">
        <v>24</v>
      </c>
      <c r="N163" s="10">
        <v>2</v>
      </c>
    </row>
    <row r="164" spans="1:14" x14ac:dyDescent="0.2">
      <c r="A164" s="7">
        <v>43628</v>
      </c>
      <c r="B164" s="1" t="s">
        <v>49</v>
      </c>
      <c r="C164" s="1" t="s">
        <v>7</v>
      </c>
      <c r="D164" s="1" t="s">
        <v>8</v>
      </c>
      <c r="E164" s="1" t="s">
        <v>66</v>
      </c>
      <c r="F164" s="1" t="s">
        <v>90</v>
      </c>
      <c r="G164" s="8">
        <v>742361</v>
      </c>
      <c r="H164" s="8">
        <v>282097.18</v>
      </c>
      <c r="I164" s="9">
        <v>0.38</v>
      </c>
      <c r="J164" s="1" t="s">
        <v>102</v>
      </c>
      <c r="K164" s="1">
        <v>6</v>
      </c>
      <c r="L164" s="1">
        <v>2019</v>
      </c>
      <c r="M164" s="1">
        <v>24</v>
      </c>
      <c r="N164" s="10">
        <v>2</v>
      </c>
    </row>
    <row r="165" spans="1:14" x14ac:dyDescent="0.2">
      <c r="A165" s="7">
        <v>43629</v>
      </c>
      <c r="B165" s="1" t="s">
        <v>51</v>
      </c>
      <c r="C165" s="1" t="s">
        <v>7</v>
      </c>
      <c r="D165" s="1" t="s">
        <v>8</v>
      </c>
      <c r="E165" s="1" t="s">
        <v>65</v>
      </c>
      <c r="F165" s="1" t="s">
        <v>88</v>
      </c>
      <c r="G165" s="8">
        <v>701275</v>
      </c>
      <c r="H165" s="8">
        <v>273497.25</v>
      </c>
      <c r="I165" s="9">
        <v>0.39</v>
      </c>
      <c r="J165" s="1" t="s">
        <v>102</v>
      </c>
      <c r="K165" s="1">
        <v>6</v>
      </c>
      <c r="L165" s="1">
        <v>2019</v>
      </c>
      <c r="M165" s="1">
        <v>24</v>
      </c>
      <c r="N165" s="10">
        <v>2</v>
      </c>
    </row>
    <row r="166" spans="1:14" x14ac:dyDescent="0.2">
      <c r="A166" s="7">
        <v>43630</v>
      </c>
      <c r="B166" s="1" t="s">
        <v>55</v>
      </c>
      <c r="C166" s="1" t="s">
        <v>7</v>
      </c>
      <c r="D166" s="1" t="s">
        <v>14</v>
      </c>
      <c r="E166" s="1" t="s">
        <v>69</v>
      </c>
      <c r="F166" s="1" t="s">
        <v>90</v>
      </c>
      <c r="G166" s="8">
        <v>286409</v>
      </c>
      <c r="H166" s="8">
        <v>126019.96</v>
      </c>
      <c r="I166" s="9">
        <v>0.44</v>
      </c>
      <c r="J166" s="1" t="s">
        <v>102</v>
      </c>
      <c r="K166" s="1">
        <v>6</v>
      </c>
      <c r="L166" s="1">
        <v>2019</v>
      </c>
      <c r="M166" s="1">
        <v>24</v>
      </c>
      <c r="N166" s="10">
        <v>2</v>
      </c>
    </row>
    <row r="167" spans="1:14" x14ac:dyDescent="0.2">
      <c r="A167" s="7">
        <v>43631</v>
      </c>
      <c r="B167" s="1" t="s">
        <v>49</v>
      </c>
      <c r="C167" s="1" t="s">
        <v>11</v>
      </c>
      <c r="D167" s="1" t="s">
        <v>8</v>
      </c>
      <c r="E167" s="1" t="s">
        <v>66</v>
      </c>
      <c r="F167" s="1" t="s">
        <v>88</v>
      </c>
      <c r="G167" s="8">
        <v>765970</v>
      </c>
      <c r="H167" s="8">
        <v>245110.39999999999</v>
      </c>
      <c r="I167" s="9">
        <v>0.32</v>
      </c>
      <c r="J167" s="1" t="s">
        <v>102</v>
      </c>
      <c r="K167" s="1">
        <v>6</v>
      </c>
      <c r="L167" s="1">
        <v>2019</v>
      </c>
      <c r="M167" s="1">
        <v>24</v>
      </c>
      <c r="N167" s="10">
        <v>2</v>
      </c>
    </row>
    <row r="168" spans="1:14" x14ac:dyDescent="0.2">
      <c r="A168" s="7">
        <v>43632</v>
      </c>
      <c r="B168" s="1" t="s">
        <v>21</v>
      </c>
      <c r="C168" s="1" t="s">
        <v>17</v>
      </c>
      <c r="D168" s="1" t="s">
        <v>14</v>
      </c>
      <c r="E168" s="1" t="s">
        <v>73</v>
      </c>
      <c r="F168" s="1" t="s">
        <v>87</v>
      </c>
      <c r="G168" s="8">
        <v>273589</v>
      </c>
      <c r="H168" s="8">
        <v>87548.479999999996</v>
      </c>
      <c r="I168" s="9">
        <v>0.32</v>
      </c>
      <c r="J168" s="1" t="s">
        <v>102</v>
      </c>
      <c r="K168" s="1">
        <v>6</v>
      </c>
      <c r="L168" s="1">
        <v>2019</v>
      </c>
      <c r="M168" s="1">
        <v>24</v>
      </c>
      <c r="N168" s="10">
        <v>2</v>
      </c>
    </row>
    <row r="169" spans="1:14" x14ac:dyDescent="0.2">
      <c r="A169" s="7">
        <v>43633</v>
      </c>
      <c r="B169" s="1" t="s">
        <v>21</v>
      </c>
      <c r="C169" s="1" t="s">
        <v>11</v>
      </c>
      <c r="D169" s="1" t="s">
        <v>14</v>
      </c>
      <c r="E169" s="1" t="s">
        <v>73</v>
      </c>
      <c r="F169" s="1" t="s">
        <v>90</v>
      </c>
      <c r="G169" s="8">
        <v>416012</v>
      </c>
      <c r="H169" s="8">
        <v>112323.24</v>
      </c>
      <c r="I169" s="9">
        <v>0.27</v>
      </c>
      <c r="J169" s="1" t="s">
        <v>102</v>
      </c>
      <c r="K169" s="1">
        <v>6</v>
      </c>
      <c r="L169" s="1">
        <v>2019</v>
      </c>
      <c r="M169" s="1">
        <v>25</v>
      </c>
      <c r="N169" s="10">
        <v>2</v>
      </c>
    </row>
    <row r="170" spans="1:14" x14ac:dyDescent="0.2">
      <c r="A170" s="7">
        <v>43634</v>
      </c>
      <c r="B170" s="1" t="s">
        <v>25</v>
      </c>
      <c r="C170" s="1" t="s">
        <v>11</v>
      </c>
      <c r="D170" s="1" t="s">
        <v>8</v>
      </c>
      <c r="E170" s="1" t="s">
        <v>74</v>
      </c>
      <c r="F170" s="1" t="s">
        <v>9</v>
      </c>
      <c r="G170" s="8">
        <v>991762</v>
      </c>
      <c r="H170" s="8">
        <v>158681.92000000001</v>
      </c>
      <c r="I170" s="9">
        <v>0.16</v>
      </c>
      <c r="J170" s="1" t="s">
        <v>102</v>
      </c>
      <c r="K170" s="1">
        <v>6</v>
      </c>
      <c r="L170" s="1">
        <v>2019</v>
      </c>
      <c r="M170" s="1">
        <v>25</v>
      </c>
      <c r="N170" s="10">
        <v>2</v>
      </c>
    </row>
    <row r="171" spans="1:14" x14ac:dyDescent="0.2">
      <c r="A171" s="7">
        <v>43635</v>
      </c>
      <c r="B171" s="1" t="s">
        <v>58</v>
      </c>
      <c r="C171" s="1" t="s">
        <v>17</v>
      </c>
      <c r="D171" s="1" t="s">
        <v>8</v>
      </c>
      <c r="E171" s="1" t="s">
        <v>74</v>
      </c>
      <c r="F171" s="1" t="s">
        <v>9</v>
      </c>
      <c r="G171" s="8">
        <v>1018817</v>
      </c>
      <c r="H171" s="8">
        <v>397338.63</v>
      </c>
      <c r="I171" s="9">
        <v>0.39</v>
      </c>
      <c r="J171" s="1" t="s">
        <v>102</v>
      </c>
      <c r="K171" s="1">
        <v>6</v>
      </c>
      <c r="L171" s="1">
        <v>2019</v>
      </c>
      <c r="M171" s="1">
        <v>25</v>
      </c>
      <c r="N171" s="10">
        <v>2</v>
      </c>
    </row>
    <row r="172" spans="1:14" x14ac:dyDescent="0.2">
      <c r="A172" s="7">
        <v>43636</v>
      </c>
      <c r="B172" s="1" t="s">
        <v>55</v>
      </c>
      <c r="C172" s="1" t="s">
        <v>11</v>
      </c>
      <c r="D172" s="1" t="s">
        <v>14</v>
      </c>
      <c r="E172" s="1" t="s">
        <v>69</v>
      </c>
      <c r="F172" s="1" t="s">
        <v>87</v>
      </c>
      <c r="G172" s="8">
        <v>340443</v>
      </c>
      <c r="H172" s="8">
        <v>112346.19</v>
      </c>
      <c r="I172" s="9">
        <v>0.33</v>
      </c>
      <c r="J172" s="1" t="s">
        <v>102</v>
      </c>
      <c r="K172" s="1">
        <v>6</v>
      </c>
      <c r="L172" s="1">
        <v>2019</v>
      </c>
      <c r="M172" s="1">
        <v>25</v>
      </c>
      <c r="N172" s="10">
        <v>2</v>
      </c>
    </row>
    <row r="173" spans="1:14" x14ac:dyDescent="0.2">
      <c r="A173" s="7">
        <v>43637</v>
      </c>
      <c r="B173" s="1" t="s">
        <v>58</v>
      </c>
      <c r="C173" s="1" t="s">
        <v>17</v>
      </c>
      <c r="D173" s="1" t="s">
        <v>8</v>
      </c>
      <c r="E173" s="1" t="s">
        <v>74</v>
      </c>
      <c r="F173" s="1" t="s">
        <v>90</v>
      </c>
      <c r="G173" s="8">
        <v>827273</v>
      </c>
      <c r="H173" s="8">
        <v>231636.44000000003</v>
      </c>
      <c r="I173" s="9">
        <v>0.28000000000000003</v>
      </c>
      <c r="J173" s="1" t="s">
        <v>102</v>
      </c>
      <c r="K173" s="1">
        <v>6</v>
      </c>
      <c r="L173" s="1">
        <v>2019</v>
      </c>
      <c r="M173" s="1">
        <v>25</v>
      </c>
      <c r="N173" s="10">
        <v>2</v>
      </c>
    </row>
    <row r="174" spans="1:14" x14ac:dyDescent="0.2">
      <c r="A174" s="7">
        <v>43638</v>
      </c>
      <c r="B174" s="1" t="s">
        <v>24</v>
      </c>
      <c r="C174" s="1" t="s">
        <v>17</v>
      </c>
      <c r="D174" s="1" t="s">
        <v>14</v>
      </c>
      <c r="E174" s="1" t="s">
        <v>81</v>
      </c>
      <c r="F174" s="1" t="s">
        <v>87</v>
      </c>
      <c r="G174" s="8">
        <v>463037</v>
      </c>
      <c r="H174" s="8">
        <v>148171.84</v>
      </c>
      <c r="I174" s="9">
        <v>0.32</v>
      </c>
      <c r="J174" s="1" t="s">
        <v>102</v>
      </c>
      <c r="K174" s="1">
        <v>6</v>
      </c>
      <c r="L174" s="1">
        <v>2019</v>
      </c>
      <c r="M174" s="1">
        <v>25</v>
      </c>
      <c r="N174" s="10">
        <v>2</v>
      </c>
    </row>
    <row r="175" spans="1:14" x14ac:dyDescent="0.2">
      <c r="A175" s="7">
        <v>43639</v>
      </c>
      <c r="B175" s="1" t="s">
        <v>43</v>
      </c>
      <c r="C175" s="1" t="s">
        <v>17</v>
      </c>
      <c r="D175" s="1" t="s">
        <v>8</v>
      </c>
      <c r="E175" s="1" t="s">
        <v>79</v>
      </c>
      <c r="F175" s="1" t="s">
        <v>9</v>
      </c>
      <c r="G175" s="8">
        <v>969519</v>
      </c>
      <c r="H175" s="8">
        <v>222989.37</v>
      </c>
      <c r="I175" s="9">
        <v>0.23</v>
      </c>
      <c r="J175" s="1" t="s">
        <v>102</v>
      </c>
      <c r="K175" s="1">
        <v>6</v>
      </c>
      <c r="L175" s="1">
        <v>2019</v>
      </c>
      <c r="M175" s="1">
        <v>25</v>
      </c>
      <c r="N175" s="10">
        <v>2</v>
      </c>
    </row>
    <row r="176" spans="1:14" x14ac:dyDescent="0.2">
      <c r="A176" s="7">
        <v>43640</v>
      </c>
      <c r="B176" s="1" t="s">
        <v>6</v>
      </c>
      <c r="C176" s="1" t="s">
        <v>17</v>
      </c>
      <c r="D176" s="1" t="s">
        <v>8</v>
      </c>
      <c r="E176" s="1" t="s">
        <v>77</v>
      </c>
      <c r="F176" s="1" t="s">
        <v>87</v>
      </c>
      <c r="G176" s="8">
        <v>538030</v>
      </c>
      <c r="H176" s="8">
        <v>156028.69999999998</v>
      </c>
      <c r="I176" s="9">
        <v>0.28999999999999998</v>
      </c>
      <c r="J176" s="1" t="s">
        <v>102</v>
      </c>
      <c r="K176" s="1">
        <v>6</v>
      </c>
      <c r="L176" s="1">
        <v>2019</v>
      </c>
      <c r="M176" s="1">
        <v>26</v>
      </c>
      <c r="N176" s="10">
        <v>2</v>
      </c>
    </row>
    <row r="177" spans="1:14" x14ac:dyDescent="0.2">
      <c r="A177" s="7">
        <v>43641</v>
      </c>
      <c r="B177" s="1" t="s">
        <v>13</v>
      </c>
      <c r="C177" s="1" t="s">
        <v>17</v>
      </c>
      <c r="D177" s="1" t="s">
        <v>14</v>
      </c>
      <c r="E177" s="1" t="s">
        <v>73</v>
      </c>
      <c r="F177" s="1" t="s">
        <v>9</v>
      </c>
      <c r="G177" s="8">
        <v>492782</v>
      </c>
      <c r="H177" s="8">
        <v>177401.52</v>
      </c>
      <c r="I177" s="9">
        <v>0.36</v>
      </c>
      <c r="J177" s="1" t="s">
        <v>102</v>
      </c>
      <c r="K177" s="1">
        <v>6</v>
      </c>
      <c r="L177" s="1">
        <v>2019</v>
      </c>
      <c r="M177" s="1">
        <v>26</v>
      </c>
      <c r="N177" s="10">
        <v>2</v>
      </c>
    </row>
    <row r="178" spans="1:14" x14ac:dyDescent="0.2">
      <c r="A178" s="7">
        <v>43642</v>
      </c>
      <c r="B178" s="1" t="s">
        <v>31</v>
      </c>
      <c r="C178" s="1" t="s">
        <v>7</v>
      </c>
      <c r="D178" s="1" t="s">
        <v>18</v>
      </c>
      <c r="E178" s="1" t="s">
        <v>72</v>
      </c>
      <c r="F178" s="1" t="s">
        <v>87</v>
      </c>
      <c r="G178" s="8">
        <v>124293</v>
      </c>
      <c r="H178" s="8">
        <v>48474.270000000004</v>
      </c>
      <c r="I178" s="9">
        <v>0.39</v>
      </c>
      <c r="J178" s="1" t="s">
        <v>102</v>
      </c>
      <c r="K178" s="1">
        <v>6</v>
      </c>
      <c r="L178" s="1">
        <v>2019</v>
      </c>
      <c r="M178" s="1">
        <v>26</v>
      </c>
      <c r="N178" s="10">
        <v>2</v>
      </c>
    </row>
    <row r="179" spans="1:14" x14ac:dyDescent="0.2">
      <c r="A179" s="7">
        <v>43643</v>
      </c>
      <c r="B179" s="1" t="s">
        <v>29</v>
      </c>
      <c r="C179" s="1" t="s">
        <v>11</v>
      </c>
      <c r="D179" s="1" t="s">
        <v>8</v>
      </c>
      <c r="E179" s="1" t="s">
        <v>67</v>
      </c>
      <c r="F179" s="1" t="s">
        <v>89</v>
      </c>
      <c r="G179" s="8">
        <v>1020954</v>
      </c>
      <c r="H179" s="8">
        <v>163352.64000000001</v>
      </c>
      <c r="I179" s="9">
        <v>0.16</v>
      </c>
      <c r="J179" s="1" t="s">
        <v>102</v>
      </c>
      <c r="K179" s="1">
        <v>6</v>
      </c>
      <c r="L179" s="1">
        <v>2019</v>
      </c>
      <c r="M179" s="1">
        <v>26</v>
      </c>
      <c r="N179" s="10">
        <v>2</v>
      </c>
    </row>
    <row r="180" spans="1:14" x14ac:dyDescent="0.2">
      <c r="A180" s="7">
        <v>43644</v>
      </c>
      <c r="B180" s="1" t="s">
        <v>56</v>
      </c>
      <c r="C180" s="1" t="s">
        <v>7</v>
      </c>
      <c r="D180" s="1" t="s">
        <v>18</v>
      </c>
      <c r="E180" s="1" t="s">
        <v>70</v>
      </c>
      <c r="F180" s="1" t="s">
        <v>88</v>
      </c>
      <c r="G180" s="8">
        <v>133201</v>
      </c>
      <c r="H180" s="8">
        <v>65268.49</v>
      </c>
      <c r="I180" s="9">
        <v>0.49</v>
      </c>
      <c r="J180" s="1" t="s">
        <v>102</v>
      </c>
      <c r="K180" s="1">
        <v>6</v>
      </c>
      <c r="L180" s="1">
        <v>2019</v>
      </c>
      <c r="M180" s="1">
        <v>26</v>
      </c>
      <c r="N180" s="10">
        <v>2</v>
      </c>
    </row>
    <row r="181" spans="1:14" x14ac:dyDescent="0.2">
      <c r="A181" s="7">
        <v>43645</v>
      </c>
      <c r="B181" s="1" t="s">
        <v>43</v>
      </c>
      <c r="C181" s="1" t="s">
        <v>7</v>
      </c>
      <c r="D181" s="1" t="s">
        <v>8</v>
      </c>
      <c r="E181" s="1" t="s">
        <v>79</v>
      </c>
      <c r="F181" s="1" t="s">
        <v>87</v>
      </c>
      <c r="G181" s="8">
        <v>996507</v>
      </c>
      <c r="H181" s="8">
        <v>607869.27</v>
      </c>
      <c r="I181" s="9">
        <v>0.61</v>
      </c>
      <c r="J181" s="1" t="s">
        <v>102</v>
      </c>
      <c r="K181" s="1">
        <v>6</v>
      </c>
      <c r="L181" s="1">
        <v>2019</v>
      </c>
      <c r="M181" s="1">
        <v>26</v>
      </c>
      <c r="N181" s="10">
        <v>2</v>
      </c>
    </row>
    <row r="182" spans="1:14" x14ac:dyDescent="0.2">
      <c r="A182" s="7">
        <v>43646</v>
      </c>
      <c r="B182" s="1" t="s">
        <v>51</v>
      </c>
      <c r="C182" s="1" t="s">
        <v>17</v>
      </c>
      <c r="D182" s="1" t="s">
        <v>8</v>
      </c>
      <c r="E182" s="1" t="s">
        <v>65</v>
      </c>
      <c r="F182" s="1" t="s">
        <v>88</v>
      </c>
      <c r="G182" s="8">
        <v>895869</v>
      </c>
      <c r="H182" s="8">
        <v>277719.39</v>
      </c>
      <c r="I182" s="9">
        <v>0.31</v>
      </c>
      <c r="J182" s="1" t="s">
        <v>102</v>
      </c>
      <c r="K182" s="1">
        <v>6</v>
      </c>
      <c r="L182" s="1">
        <v>2019</v>
      </c>
      <c r="M182" s="1">
        <v>26</v>
      </c>
      <c r="N182" s="10">
        <v>2</v>
      </c>
    </row>
    <row r="183" spans="1:14" x14ac:dyDescent="0.2">
      <c r="A183" s="7">
        <v>43647</v>
      </c>
      <c r="B183" s="1" t="s">
        <v>19</v>
      </c>
      <c r="C183" s="1" t="s">
        <v>17</v>
      </c>
      <c r="D183" s="1" t="s">
        <v>8</v>
      </c>
      <c r="E183" s="1" t="s">
        <v>76</v>
      </c>
      <c r="F183" s="1" t="s">
        <v>87</v>
      </c>
      <c r="G183" s="8">
        <v>973291</v>
      </c>
      <c r="H183" s="8">
        <v>340651.85</v>
      </c>
      <c r="I183" s="9">
        <v>0.35</v>
      </c>
      <c r="J183" s="1" t="s">
        <v>103</v>
      </c>
      <c r="K183" s="1">
        <v>7</v>
      </c>
      <c r="L183" s="1">
        <v>2019</v>
      </c>
      <c r="M183" s="1">
        <v>27</v>
      </c>
      <c r="N183" s="10">
        <v>3</v>
      </c>
    </row>
    <row r="184" spans="1:14" x14ac:dyDescent="0.2">
      <c r="A184" s="7">
        <v>43648</v>
      </c>
      <c r="B184" s="1" t="s">
        <v>48</v>
      </c>
      <c r="C184" s="1" t="s">
        <v>7</v>
      </c>
      <c r="D184" s="1" t="s">
        <v>8</v>
      </c>
      <c r="E184" s="1" t="s">
        <v>65</v>
      </c>
      <c r="F184" s="1" t="s">
        <v>87</v>
      </c>
      <c r="G184" s="8">
        <v>622547</v>
      </c>
      <c r="H184" s="8">
        <v>261469.74</v>
      </c>
      <c r="I184" s="9">
        <v>0.42</v>
      </c>
      <c r="J184" s="1" t="s">
        <v>103</v>
      </c>
      <c r="K184" s="1">
        <v>7</v>
      </c>
      <c r="L184" s="1">
        <v>2019</v>
      </c>
      <c r="M184" s="1">
        <v>27</v>
      </c>
      <c r="N184" s="10">
        <v>3</v>
      </c>
    </row>
    <row r="185" spans="1:14" x14ac:dyDescent="0.2">
      <c r="A185" s="7">
        <v>43649</v>
      </c>
      <c r="B185" s="1" t="s">
        <v>55</v>
      </c>
      <c r="C185" s="1" t="s">
        <v>7</v>
      </c>
      <c r="D185" s="1" t="s">
        <v>14</v>
      </c>
      <c r="E185" s="1" t="s">
        <v>69</v>
      </c>
      <c r="F185" s="1" t="s">
        <v>87</v>
      </c>
      <c r="G185" s="8">
        <v>271078</v>
      </c>
      <c r="H185" s="8">
        <v>149092.90000000002</v>
      </c>
      <c r="I185" s="9">
        <v>0.55000000000000004</v>
      </c>
      <c r="J185" s="1" t="s">
        <v>103</v>
      </c>
      <c r="K185" s="1">
        <v>7</v>
      </c>
      <c r="L185" s="1">
        <v>2019</v>
      </c>
      <c r="M185" s="1">
        <v>27</v>
      </c>
      <c r="N185" s="10">
        <v>3</v>
      </c>
    </row>
    <row r="186" spans="1:14" x14ac:dyDescent="0.2">
      <c r="A186" s="7">
        <v>43650</v>
      </c>
      <c r="B186" s="1" t="s">
        <v>31</v>
      </c>
      <c r="C186" s="1" t="s">
        <v>7</v>
      </c>
      <c r="D186" s="1" t="s">
        <v>18</v>
      </c>
      <c r="E186" s="1" t="s">
        <v>72</v>
      </c>
      <c r="F186" s="1" t="s">
        <v>9</v>
      </c>
      <c r="G186" s="8">
        <v>104425</v>
      </c>
      <c r="H186" s="8">
        <v>63699.25</v>
      </c>
      <c r="I186" s="9">
        <v>0.61</v>
      </c>
      <c r="J186" s="1" t="s">
        <v>103</v>
      </c>
      <c r="K186" s="1">
        <v>7</v>
      </c>
      <c r="L186" s="1">
        <v>2019</v>
      </c>
      <c r="M186" s="1">
        <v>27</v>
      </c>
      <c r="N186" s="10">
        <v>3</v>
      </c>
    </row>
    <row r="187" spans="1:14" x14ac:dyDescent="0.2">
      <c r="A187" s="7">
        <v>43651</v>
      </c>
      <c r="B187" s="1" t="s">
        <v>57</v>
      </c>
      <c r="C187" s="1" t="s">
        <v>11</v>
      </c>
      <c r="D187" s="1" t="s">
        <v>18</v>
      </c>
      <c r="E187" s="1" t="s">
        <v>67</v>
      </c>
      <c r="F187" s="1" t="s">
        <v>87</v>
      </c>
      <c r="G187" s="8">
        <v>231455</v>
      </c>
      <c r="H187" s="8">
        <v>64807.400000000009</v>
      </c>
      <c r="I187" s="9">
        <v>0.28000000000000003</v>
      </c>
      <c r="J187" s="1" t="s">
        <v>103</v>
      </c>
      <c r="K187" s="1">
        <v>7</v>
      </c>
      <c r="L187" s="1">
        <v>2019</v>
      </c>
      <c r="M187" s="1">
        <v>27</v>
      </c>
      <c r="N187" s="10">
        <v>3</v>
      </c>
    </row>
    <row r="188" spans="1:14" x14ac:dyDescent="0.2">
      <c r="A188" s="7">
        <v>43652</v>
      </c>
      <c r="B188" s="1" t="s">
        <v>31</v>
      </c>
      <c r="C188" s="1" t="s">
        <v>17</v>
      </c>
      <c r="D188" s="1" t="s">
        <v>18</v>
      </c>
      <c r="E188" s="1" t="s">
        <v>72</v>
      </c>
      <c r="F188" s="1" t="s">
        <v>90</v>
      </c>
      <c r="G188" s="8">
        <v>98666</v>
      </c>
      <c r="H188" s="8">
        <v>30586.46</v>
      </c>
      <c r="I188" s="9">
        <v>0.31</v>
      </c>
      <c r="J188" s="1" t="s">
        <v>103</v>
      </c>
      <c r="K188" s="1">
        <v>7</v>
      </c>
      <c r="L188" s="1">
        <v>2019</v>
      </c>
      <c r="M188" s="1">
        <v>27</v>
      </c>
      <c r="N188" s="10">
        <v>3</v>
      </c>
    </row>
    <row r="189" spans="1:14" x14ac:dyDescent="0.2">
      <c r="A189" s="7">
        <v>43653</v>
      </c>
      <c r="B189" s="1" t="s">
        <v>48</v>
      </c>
      <c r="C189" s="1" t="s">
        <v>17</v>
      </c>
      <c r="D189" s="1" t="s">
        <v>8</v>
      </c>
      <c r="E189" s="1" t="s">
        <v>65</v>
      </c>
      <c r="F189" s="1" t="s">
        <v>9</v>
      </c>
      <c r="G189" s="8">
        <v>826570</v>
      </c>
      <c r="H189" s="8">
        <v>281033.80000000005</v>
      </c>
      <c r="I189" s="9">
        <v>0.34</v>
      </c>
      <c r="J189" s="1" t="s">
        <v>103</v>
      </c>
      <c r="K189" s="1">
        <v>7</v>
      </c>
      <c r="L189" s="1">
        <v>2019</v>
      </c>
      <c r="M189" s="1">
        <v>27</v>
      </c>
      <c r="N189" s="10">
        <v>3</v>
      </c>
    </row>
    <row r="190" spans="1:14" x14ac:dyDescent="0.2">
      <c r="A190" s="7">
        <v>43654</v>
      </c>
      <c r="B190" s="1" t="s">
        <v>49</v>
      </c>
      <c r="C190" s="1" t="s">
        <v>17</v>
      </c>
      <c r="D190" s="1" t="s">
        <v>8</v>
      </c>
      <c r="E190" s="1" t="s">
        <v>66</v>
      </c>
      <c r="F190" s="1" t="s">
        <v>9</v>
      </c>
      <c r="G190" s="8">
        <v>742323</v>
      </c>
      <c r="H190" s="8">
        <v>163311.06</v>
      </c>
      <c r="I190" s="9">
        <v>0.22</v>
      </c>
      <c r="J190" s="1" t="s">
        <v>103</v>
      </c>
      <c r="K190" s="1">
        <v>7</v>
      </c>
      <c r="L190" s="1">
        <v>2019</v>
      </c>
      <c r="M190" s="1">
        <v>28</v>
      </c>
      <c r="N190" s="10">
        <v>3</v>
      </c>
    </row>
    <row r="191" spans="1:14" x14ac:dyDescent="0.2">
      <c r="A191" s="7">
        <v>43655</v>
      </c>
      <c r="B191" s="1" t="s">
        <v>30</v>
      </c>
      <c r="C191" s="1" t="s">
        <v>11</v>
      </c>
      <c r="D191" s="1" t="s">
        <v>14</v>
      </c>
      <c r="E191" s="1" t="s">
        <v>77</v>
      </c>
      <c r="F191" s="1" t="s">
        <v>88</v>
      </c>
      <c r="G191" s="8">
        <v>436820</v>
      </c>
      <c r="H191" s="8">
        <v>139782.39999999999</v>
      </c>
      <c r="I191" s="9">
        <v>0.32</v>
      </c>
      <c r="J191" s="1" t="s">
        <v>103</v>
      </c>
      <c r="K191" s="1">
        <v>7</v>
      </c>
      <c r="L191" s="1">
        <v>2019</v>
      </c>
      <c r="M191" s="1">
        <v>28</v>
      </c>
      <c r="N191" s="10">
        <v>3</v>
      </c>
    </row>
    <row r="192" spans="1:14" x14ac:dyDescent="0.2">
      <c r="A192" s="7">
        <v>43656</v>
      </c>
      <c r="B192" s="1" t="s">
        <v>35</v>
      </c>
      <c r="C192" s="1" t="s">
        <v>17</v>
      </c>
      <c r="D192" s="1" t="s">
        <v>14</v>
      </c>
      <c r="E192" s="1" t="s">
        <v>71</v>
      </c>
      <c r="F192" s="1" t="s">
        <v>90</v>
      </c>
      <c r="G192" s="8">
        <v>344996</v>
      </c>
      <c r="H192" s="8">
        <v>137998.39999999999</v>
      </c>
      <c r="I192" s="9">
        <v>0.4</v>
      </c>
      <c r="J192" s="1" t="s">
        <v>103</v>
      </c>
      <c r="K192" s="1">
        <v>7</v>
      </c>
      <c r="L192" s="1">
        <v>2019</v>
      </c>
      <c r="M192" s="1">
        <v>28</v>
      </c>
      <c r="N192" s="10">
        <v>3</v>
      </c>
    </row>
    <row r="193" spans="1:14" x14ac:dyDescent="0.2">
      <c r="A193" s="7">
        <v>43657</v>
      </c>
      <c r="B193" s="1" t="s">
        <v>40</v>
      </c>
      <c r="C193" s="1" t="s">
        <v>17</v>
      </c>
      <c r="D193" s="1" t="s">
        <v>8</v>
      </c>
      <c r="E193" s="1" t="s">
        <v>82</v>
      </c>
      <c r="F193" s="1" t="s">
        <v>90</v>
      </c>
      <c r="G193" s="8">
        <v>679315</v>
      </c>
      <c r="H193" s="8">
        <v>210587.65</v>
      </c>
      <c r="I193" s="9">
        <v>0.31</v>
      </c>
      <c r="J193" s="1" t="s">
        <v>103</v>
      </c>
      <c r="K193" s="1">
        <v>7</v>
      </c>
      <c r="L193" s="1">
        <v>2019</v>
      </c>
      <c r="M193" s="1">
        <v>28</v>
      </c>
      <c r="N193" s="10">
        <v>3</v>
      </c>
    </row>
    <row r="194" spans="1:14" x14ac:dyDescent="0.2">
      <c r="A194" s="7">
        <v>43658</v>
      </c>
      <c r="B194" s="1" t="s">
        <v>23</v>
      </c>
      <c r="C194" s="1" t="s">
        <v>11</v>
      </c>
      <c r="D194" s="1" t="s">
        <v>8</v>
      </c>
      <c r="E194" s="1" t="s">
        <v>75</v>
      </c>
      <c r="F194" s="1" t="s">
        <v>87</v>
      </c>
      <c r="G194" s="8">
        <v>1082166</v>
      </c>
      <c r="H194" s="8">
        <v>173146.56</v>
      </c>
      <c r="I194" s="9">
        <v>0.16</v>
      </c>
      <c r="J194" s="1" t="s">
        <v>103</v>
      </c>
      <c r="K194" s="1">
        <v>7</v>
      </c>
      <c r="L194" s="1">
        <v>2019</v>
      </c>
      <c r="M194" s="1">
        <v>28</v>
      </c>
      <c r="N194" s="10">
        <v>3</v>
      </c>
    </row>
    <row r="195" spans="1:14" x14ac:dyDescent="0.2">
      <c r="A195" s="7">
        <v>43659</v>
      </c>
      <c r="B195" s="1" t="s">
        <v>10</v>
      </c>
      <c r="C195" s="1" t="s">
        <v>17</v>
      </c>
      <c r="D195" s="1" t="s">
        <v>8</v>
      </c>
      <c r="E195" s="1" t="s">
        <v>66</v>
      </c>
      <c r="F195" s="1" t="s">
        <v>87</v>
      </c>
      <c r="G195" s="8">
        <v>744649</v>
      </c>
      <c r="H195" s="8">
        <v>156376.29</v>
      </c>
      <c r="I195" s="9">
        <v>0.21</v>
      </c>
      <c r="J195" s="1" t="s">
        <v>103</v>
      </c>
      <c r="K195" s="1">
        <v>7</v>
      </c>
      <c r="L195" s="1">
        <v>2019</v>
      </c>
      <c r="M195" s="1">
        <v>28</v>
      </c>
      <c r="N195" s="10">
        <v>3</v>
      </c>
    </row>
    <row r="196" spans="1:14" x14ac:dyDescent="0.2">
      <c r="A196" s="7">
        <v>43660</v>
      </c>
      <c r="B196" s="1" t="s">
        <v>31</v>
      </c>
      <c r="C196" s="1" t="s">
        <v>17</v>
      </c>
      <c r="D196" s="1" t="s">
        <v>18</v>
      </c>
      <c r="E196" s="1" t="s">
        <v>72</v>
      </c>
      <c r="F196" s="1" t="s">
        <v>87</v>
      </c>
      <c r="G196" s="8">
        <v>118217</v>
      </c>
      <c r="H196" s="8">
        <v>36647.269999999997</v>
      </c>
      <c r="I196" s="9">
        <v>0.31</v>
      </c>
      <c r="J196" s="1" t="s">
        <v>103</v>
      </c>
      <c r="K196" s="1">
        <v>7</v>
      </c>
      <c r="L196" s="1">
        <v>2019</v>
      </c>
      <c r="M196" s="1">
        <v>28</v>
      </c>
      <c r="N196" s="10">
        <v>3</v>
      </c>
    </row>
    <row r="197" spans="1:14" x14ac:dyDescent="0.2">
      <c r="A197" s="7">
        <v>43661</v>
      </c>
      <c r="B197" s="1" t="s">
        <v>31</v>
      </c>
      <c r="C197" s="1" t="s">
        <v>11</v>
      </c>
      <c r="D197" s="1" t="s">
        <v>18</v>
      </c>
      <c r="E197" s="1" t="s">
        <v>72</v>
      </c>
      <c r="F197" s="1" t="s">
        <v>89</v>
      </c>
      <c r="G197" s="8">
        <v>225553</v>
      </c>
      <c r="H197" s="8">
        <v>67665.899999999994</v>
      </c>
      <c r="I197" s="9">
        <v>0.3</v>
      </c>
      <c r="J197" s="1" t="s">
        <v>103</v>
      </c>
      <c r="K197" s="1">
        <v>7</v>
      </c>
      <c r="L197" s="1">
        <v>2019</v>
      </c>
      <c r="M197" s="1">
        <v>29</v>
      </c>
      <c r="N197" s="10">
        <v>3</v>
      </c>
    </row>
    <row r="198" spans="1:14" x14ac:dyDescent="0.2">
      <c r="A198" s="7">
        <v>43662</v>
      </c>
      <c r="B198" s="1" t="s">
        <v>33</v>
      </c>
      <c r="C198" s="1" t="s">
        <v>11</v>
      </c>
      <c r="D198" s="1" t="s">
        <v>8</v>
      </c>
      <c r="E198" s="1" t="s">
        <v>80</v>
      </c>
      <c r="F198" s="1" t="s">
        <v>87</v>
      </c>
      <c r="G198" s="8">
        <v>790006</v>
      </c>
      <c r="H198" s="8">
        <v>189601.44</v>
      </c>
      <c r="I198" s="9">
        <v>0.24</v>
      </c>
      <c r="J198" s="1" t="s">
        <v>103</v>
      </c>
      <c r="K198" s="1">
        <v>7</v>
      </c>
      <c r="L198" s="1">
        <v>2019</v>
      </c>
      <c r="M198" s="1">
        <v>29</v>
      </c>
      <c r="N198" s="10">
        <v>3</v>
      </c>
    </row>
    <row r="199" spans="1:14" x14ac:dyDescent="0.2">
      <c r="A199" s="7">
        <v>43663</v>
      </c>
      <c r="B199" s="1" t="s">
        <v>47</v>
      </c>
      <c r="C199" s="1" t="s">
        <v>7</v>
      </c>
      <c r="D199" s="1" t="s">
        <v>14</v>
      </c>
      <c r="E199" s="1" t="s">
        <v>81</v>
      </c>
      <c r="F199" s="1" t="s">
        <v>87</v>
      </c>
      <c r="G199" s="8">
        <v>411425</v>
      </c>
      <c r="H199" s="8">
        <v>250969.25</v>
      </c>
      <c r="I199" s="9">
        <v>0.61</v>
      </c>
      <c r="J199" s="1" t="s">
        <v>103</v>
      </c>
      <c r="K199" s="1">
        <v>7</v>
      </c>
      <c r="L199" s="1">
        <v>2019</v>
      </c>
      <c r="M199" s="1">
        <v>29</v>
      </c>
      <c r="N199" s="10">
        <v>3</v>
      </c>
    </row>
    <row r="200" spans="1:14" x14ac:dyDescent="0.2">
      <c r="A200" s="7">
        <v>43664</v>
      </c>
      <c r="B200" s="1" t="s">
        <v>31</v>
      </c>
      <c r="C200" s="1" t="s">
        <v>17</v>
      </c>
      <c r="D200" s="1" t="s">
        <v>18</v>
      </c>
      <c r="E200" s="1" t="s">
        <v>72</v>
      </c>
      <c r="F200" s="1" t="s">
        <v>88</v>
      </c>
      <c r="G200" s="8">
        <v>80309</v>
      </c>
      <c r="H200" s="8">
        <v>24895.79</v>
      </c>
      <c r="I200" s="9">
        <v>0.31</v>
      </c>
      <c r="J200" s="1" t="s">
        <v>103</v>
      </c>
      <c r="K200" s="1">
        <v>7</v>
      </c>
      <c r="L200" s="1">
        <v>2019</v>
      </c>
      <c r="M200" s="1">
        <v>29</v>
      </c>
      <c r="N200" s="10">
        <v>3</v>
      </c>
    </row>
    <row r="201" spans="1:14" x14ac:dyDescent="0.2">
      <c r="A201" s="7">
        <v>43665</v>
      </c>
      <c r="B201" s="1" t="s">
        <v>27</v>
      </c>
      <c r="C201" s="1" t="s">
        <v>11</v>
      </c>
      <c r="D201" s="1" t="s">
        <v>8</v>
      </c>
      <c r="E201" s="1" t="s">
        <v>76</v>
      </c>
      <c r="F201" s="1" t="s">
        <v>88</v>
      </c>
      <c r="G201" s="8">
        <v>1123182</v>
      </c>
      <c r="H201" s="8">
        <v>224636.40000000002</v>
      </c>
      <c r="I201" s="9">
        <v>0.2</v>
      </c>
      <c r="J201" s="1" t="s">
        <v>103</v>
      </c>
      <c r="K201" s="1">
        <v>7</v>
      </c>
      <c r="L201" s="1">
        <v>2019</v>
      </c>
      <c r="M201" s="1">
        <v>29</v>
      </c>
      <c r="N201" s="10">
        <v>3</v>
      </c>
    </row>
    <row r="202" spans="1:14" x14ac:dyDescent="0.2">
      <c r="A202" s="7">
        <v>43666</v>
      </c>
      <c r="B202" s="1" t="s">
        <v>54</v>
      </c>
      <c r="C202" s="1" t="s">
        <v>17</v>
      </c>
      <c r="D202" s="1" t="s">
        <v>18</v>
      </c>
      <c r="E202" s="1" t="s">
        <v>68</v>
      </c>
      <c r="F202" s="1" t="s">
        <v>9</v>
      </c>
      <c r="G202" s="8">
        <v>224409</v>
      </c>
      <c r="H202" s="8">
        <v>74054.97</v>
      </c>
      <c r="I202" s="9">
        <v>0.33</v>
      </c>
      <c r="J202" s="1" t="s">
        <v>103</v>
      </c>
      <c r="K202" s="1">
        <v>7</v>
      </c>
      <c r="L202" s="1">
        <v>2019</v>
      </c>
      <c r="M202" s="1">
        <v>29</v>
      </c>
      <c r="N202" s="10">
        <v>3</v>
      </c>
    </row>
    <row r="203" spans="1:14" x14ac:dyDescent="0.2">
      <c r="A203" s="7">
        <v>43667</v>
      </c>
      <c r="B203" s="1" t="s">
        <v>46</v>
      </c>
      <c r="C203" s="1" t="s">
        <v>7</v>
      </c>
      <c r="D203" s="1" t="s">
        <v>8</v>
      </c>
      <c r="E203" s="1" t="s">
        <v>80</v>
      </c>
      <c r="F203" s="1" t="s">
        <v>90</v>
      </c>
      <c r="G203" s="8">
        <v>630954</v>
      </c>
      <c r="H203" s="8">
        <v>290238.84000000003</v>
      </c>
      <c r="I203" s="9">
        <v>0.46</v>
      </c>
      <c r="J203" s="1" t="s">
        <v>103</v>
      </c>
      <c r="K203" s="1">
        <v>7</v>
      </c>
      <c r="L203" s="1">
        <v>2019</v>
      </c>
      <c r="M203" s="1">
        <v>29</v>
      </c>
      <c r="N203" s="10">
        <v>3</v>
      </c>
    </row>
    <row r="204" spans="1:14" x14ac:dyDescent="0.2">
      <c r="A204" s="7">
        <v>43668</v>
      </c>
      <c r="B204" s="1" t="s">
        <v>41</v>
      </c>
      <c r="C204" s="1" t="s">
        <v>7</v>
      </c>
      <c r="D204" s="1" t="s">
        <v>14</v>
      </c>
      <c r="E204" s="1" t="s">
        <v>83</v>
      </c>
      <c r="F204" s="1" t="s">
        <v>90</v>
      </c>
      <c r="G204" s="8">
        <v>398523</v>
      </c>
      <c r="H204" s="8">
        <v>235128.56999999998</v>
      </c>
      <c r="I204" s="9">
        <v>0.59</v>
      </c>
      <c r="J204" s="1" t="s">
        <v>103</v>
      </c>
      <c r="K204" s="1">
        <v>7</v>
      </c>
      <c r="L204" s="1">
        <v>2019</v>
      </c>
      <c r="M204" s="1">
        <v>30</v>
      </c>
      <c r="N204" s="10">
        <v>3</v>
      </c>
    </row>
    <row r="205" spans="1:14" x14ac:dyDescent="0.2">
      <c r="A205" s="7">
        <v>43669</v>
      </c>
      <c r="B205" s="1" t="s">
        <v>44</v>
      </c>
      <c r="C205" s="1" t="s">
        <v>7</v>
      </c>
      <c r="D205" s="1" t="s">
        <v>8</v>
      </c>
      <c r="E205" s="1" t="s">
        <v>78</v>
      </c>
      <c r="F205" s="1" t="s">
        <v>89</v>
      </c>
      <c r="G205" s="8">
        <v>886057</v>
      </c>
      <c r="H205" s="8">
        <v>460749.64</v>
      </c>
      <c r="I205" s="9">
        <v>0.52</v>
      </c>
      <c r="J205" s="1" t="s">
        <v>103</v>
      </c>
      <c r="K205" s="1">
        <v>7</v>
      </c>
      <c r="L205" s="1">
        <v>2019</v>
      </c>
      <c r="M205" s="1">
        <v>30</v>
      </c>
      <c r="N205" s="10">
        <v>3</v>
      </c>
    </row>
    <row r="206" spans="1:14" x14ac:dyDescent="0.2">
      <c r="A206" s="7">
        <v>43670</v>
      </c>
      <c r="B206" s="1" t="s">
        <v>16</v>
      </c>
      <c r="C206" s="1" t="s">
        <v>7</v>
      </c>
      <c r="D206" s="1" t="s">
        <v>18</v>
      </c>
      <c r="E206" s="1" t="s">
        <v>75</v>
      </c>
      <c r="F206" s="1" t="s">
        <v>89</v>
      </c>
      <c r="G206" s="8">
        <v>192574</v>
      </c>
      <c r="H206" s="8">
        <v>123247.36</v>
      </c>
      <c r="I206" s="9">
        <v>0.64</v>
      </c>
      <c r="J206" s="1" t="s">
        <v>103</v>
      </c>
      <c r="K206" s="1">
        <v>7</v>
      </c>
      <c r="L206" s="1">
        <v>2019</v>
      </c>
      <c r="M206" s="1">
        <v>30</v>
      </c>
      <c r="N206" s="10">
        <v>3</v>
      </c>
    </row>
    <row r="207" spans="1:14" x14ac:dyDescent="0.2">
      <c r="A207" s="7">
        <v>43671</v>
      </c>
      <c r="B207" s="1" t="s">
        <v>35</v>
      </c>
      <c r="C207" s="1" t="s">
        <v>11</v>
      </c>
      <c r="D207" s="1" t="s">
        <v>14</v>
      </c>
      <c r="E207" s="1" t="s">
        <v>71</v>
      </c>
      <c r="F207" s="1" t="s">
        <v>87</v>
      </c>
      <c r="G207" s="8">
        <v>443216</v>
      </c>
      <c r="H207" s="8">
        <v>137396.96</v>
      </c>
      <c r="I207" s="9">
        <v>0.31</v>
      </c>
      <c r="J207" s="1" t="s">
        <v>103</v>
      </c>
      <c r="K207" s="1">
        <v>7</v>
      </c>
      <c r="L207" s="1">
        <v>2019</v>
      </c>
      <c r="M207" s="1">
        <v>30</v>
      </c>
      <c r="N207" s="10">
        <v>3</v>
      </c>
    </row>
    <row r="208" spans="1:14" x14ac:dyDescent="0.2">
      <c r="A208" s="7">
        <v>43672</v>
      </c>
      <c r="B208" s="1" t="s">
        <v>56</v>
      </c>
      <c r="C208" s="1" t="s">
        <v>11</v>
      </c>
      <c r="D208" s="1" t="s">
        <v>18</v>
      </c>
      <c r="E208" s="1" t="s">
        <v>70</v>
      </c>
      <c r="F208" s="1" t="s">
        <v>88</v>
      </c>
      <c r="G208" s="8">
        <v>98692</v>
      </c>
      <c r="H208" s="8">
        <v>29607.599999999999</v>
      </c>
      <c r="I208" s="9">
        <v>0.3</v>
      </c>
      <c r="J208" s="1" t="s">
        <v>103</v>
      </c>
      <c r="K208" s="1">
        <v>7</v>
      </c>
      <c r="L208" s="1">
        <v>2019</v>
      </c>
      <c r="M208" s="1">
        <v>30</v>
      </c>
      <c r="N208" s="10">
        <v>3</v>
      </c>
    </row>
    <row r="209" spans="1:14" x14ac:dyDescent="0.2">
      <c r="A209" s="7">
        <v>43673</v>
      </c>
      <c r="B209" s="1" t="s">
        <v>28</v>
      </c>
      <c r="C209" s="1" t="s">
        <v>11</v>
      </c>
      <c r="D209" s="1" t="s">
        <v>8</v>
      </c>
      <c r="E209" s="1" t="s">
        <v>66</v>
      </c>
      <c r="F209" s="1" t="s">
        <v>87</v>
      </c>
      <c r="G209" s="8">
        <v>885706</v>
      </c>
      <c r="H209" s="8">
        <v>185998.25999999998</v>
      </c>
      <c r="I209" s="9">
        <v>0.21</v>
      </c>
      <c r="J209" s="1" t="s">
        <v>103</v>
      </c>
      <c r="K209" s="1">
        <v>7</v>
      </c>
      <c r="L209" s="1">
        <v>2019</v>
      </c>
      <c r="M209" s="1">
        <v>30</v>
      </c>
      <c r="N209" s="10">
        <v>3</v>
      </c>
    </row>
    <row r="210" spans="1:14" x14ac:dyDescent="0.2">
      <c r="A210" s="7">
        <v>43674</v>
      </c>
      <c r="B210" s="1" t="s">
        <v>28</v>
      </c>
      <c r="C210" s="1" t="s">
        <v>17</v>
      </c>
      <c r="D210" s="1" t="s">
        <v>8</v>
      </c>
      <c r="E210" s="1" t="s">
        <v>66</v>
      </c>
      <c r="F210" s="1" t="s">
        <v>87</v>
      </c>
      <c r="G210" s="8">
        <v>638026</v>
      </c>
      <c r="H210" s="8">
        <v>223309.09999999998</v>
      </c>
      <c r="I210" s="9">
        <v>0.35</v>
      </c>
      <c r="J210" s="1" t="s">
        <v>103</v>
      </c>
      <c r="K210" s="1">
        <v>7</v>
      </c>
      <c r="L210" s="1">
        <v>2019</v>
      </c>
      <c r="M210" s="1">
        <v>30</v>
      </c>
      <c r="N210" s="10">
        <v>3</v>
      </c>
    </row>
    <row r="211" spans="1:14" x14ac:dyDescent="0.2">
      <c r="A211" s="7">
        <v>43675</v>
      </c>
      <c r="B211" s="1" t="s">
        <v>12</v>
      </c>
      <c r="C211" s="1" t="s">
        <v>7</v>
      </c>
      <c r="D211" s="1" t="s">
        <v>8</v>
      </c>
      <c r="E211" s="1" t="s">
        <v>77</v>
      </c>
      <c r="F211" s="1" t="s">
        <v>89</v>
      </c>
      <c r="G211" s="8">
        <v>794950</v>
      </c>
      <c r="H211" s="8">
        <v>389525.5</v>
      </c>
      <c r="I211" s="9">
        <v>0.49</v>
      </c>
      <c r="J211" s="1" t="s">
        <v>103</v>
      </c>
      <c r="K211" s="1">
        <v>7</v>
      </c>
      <c r="L211" s="1">
        <v>2019</v>
      </c>
      <c r="M211" s="1">
        <v>31</v>
      </c>
      <c r="N211" s="10">
        <v>3</v>
      </c>
    </row>
    <row r="212" spans="1:14" x14ac:dyDescent="0.2">
      <c r="A212" s="7">
        <v>43676</v>
      </c>
      <c r="B212" s="1" t="s">
        <v>55</v>
      </c>
      <c r="C212" s="1" t="s">
        <v>7</v>
      </c>
      <c r="D212" s="1" t="s">
        <v>14</v>
      </c>
      <c r="E212" s="1" t="s">
        <v>69</v>
      </c>
      <c r="F212" s="1" t="s">
        <v>88</v>
      </c>
      <c r="G212" s="8">
        <v>278061</v>
      </c>
      <c r="H212" s="8">
        <v>177959.04000000001</v>
      </c>
      <c r="I212" s="9">
        <v>0.64</v>
      </c>
      <c r="J212" s="1" t="s">
        <v>103</v>
      </c>
      <c r="K212" s="1">
        <v>7</v>
      </c>
      <c r="L212" s="1">
        <v>2019</v>
      </c>
      <c r="M212" s="1">
        <v>31</v>
      </c>
      <c r="N212" s="10">
        <v>3</v>
      </c>
    </row>
    <row r="213" spans="1:14" x14ac:dyDescent="0.2">
      <c r="A213" s="7">
        <v>43677</v>
      </c>
      <c r="B213" s="1" t="s">
        <v>51</v>
      </c>
      <c r="C213" s="1" t="s">
        <v>17</v>
      </c>
      <c r="D213" s="1" t="s">
        <v>8</v>
      </c>
      <c r="E213" s="1" t="s">
        <v>65</v>
      </c>
      <c r="F213" s="1" t="s">
        <v>9</v>
      </c>
      <c r="G213" s="8">
        <v>981915</v>
      </c>
      <c r="H213" s="8">
        <v>324031.95</v>
      </c>
      <c r="I213" s="9">
        <v>0.33</v>
      </c>
      <c r="J213" s="1" t="s">
        <v>103</v>
      </c>
      <c r="K213" s="1">
        <v>7</v>
      </c>
      <c r="L213" s="1">
        <v>2019</v>
      </c>
      <c r="M213" s="1">
        <v>31</v>
      </c>
      <c r="N213" s="10">
        <v>3</v>
      </c>
    </row>
    <row r="214" spans="1:14" x14ac:dyDescent="0.2">
      <c r="A214" s="7">
        <v>43678</v>
      </c>
      <c r="B214" s="1" t="s">
        <v>48</v>
      </c>
      <c r="C214" s="1" t="s">
        <v>7</v>
      </c>
      <c r="D214" s="1" t="s">
        <v>8</v>
      </c>
      <c r="E214" s="1" t="s">
        <v>65</v>
      </c>
      <c r="F214" s="1" t="s">
        <v>87</v>
      </c>
      <c r="G214" s="8">
        <v>682734</v>
      </c>
      <c r="H214" s="8">
        <v>436949.76000000001</v>
      </c>
      <c r="I214" s="9">
        <v>0.64</v>
      </c>
      <c r="J214" s="1" t="s">
        <v>104</v>
      </c>
      <c r="K214" s="1">
        <v>8</v>
      </c>
      <c r="L214" s="1">
        <v>2019</v>
      </c>
      <c r="M214" s="1">
        <v>31</v>
      </c>
      <c r="N214" s="10">
        <v>3</v>
      </c>
    </row>
    <row r="215" spans="1:14" x14ac:dyDescent="0.2">
      <c r="A215" s="7">
        <v>43679</v>
      </c>
      <c r="B215" s="1" t="s">
        <v>39</v>
      </c>
      <c r="C215" s="1" t="s">
        <v>11</v>
      </c>
      <c r="D215" s="1" t="s">
        <v>8</v>
      </c>
      <c r="E215" s="1" t="s">
        <v>81</v>
      </c>
      <c r="F215" s="1" t="s">
        <v>87</v>
      </c>
      <c r="G215" s="8">
        <v>780299</v>
      </c>
      <c r="H215" s="8">
        <v>257498.67</v>
      </c>
      <c r="I215" s="9">
        <v>0.33</v>
      </c>
      <c r="J215" s="1" t="s">
        <v>104</v>
      </c>
      <c r="K215" s="1">
        <v>8</v>
      </c>
      <c r="L215" s="1">
        <v>2019</v>
      </c>
      <c r="M215" s="1">
        <v>31</v>
      </c>
      <c r="N215" s="10">
        <v>3</v>
      </c>
    </row>
    <row r="216" spans="1:14" x14ac:dyDescent="0.2">
      <c r="A216" s="7">
        <v>43680</v>
      </c>
      <c r="B216" s="1" t="s">
        <v>49</v>
      </c>
      <c r="C216" s="1" t="s">
        <v>17</v>
      </c>
      <c r="D216" s="1" t="s">
        <v>8</v>
      </c>
      <c r="E216" s="1" t="s">
        <v>66</v>
      </c>
      <c r="F216" s="1" t="s">
        <v>87</v>
      </c>
      <c r="G216" s="8">
        <v>823021</v>
      </c>
      <c r="H216" s="8">
        <v>246906.3</v>
      </c>
      <c r="I216" s="9">
        <v>0.3</v>
      </c>
      <c r="J216" s="1" t="s">
        <v>104</v>
      </c>
      <c r="K216" s="1">
        <v>8</v>
      </c>
      <c r="L216" s="1">
        <v>2019</v>
      </c>
      <c r="M216" s="1">
        <v>31</v>
      </c>
      <c r="N216" s="10">
        <v>3</v>
      </c>
    </row>
    <row r="217" spans="1:14" x14ac:dyDescent="0.2">
      <c r="A217" s="7">
        <v>43681</v>
      </c>
      <c r="B217" s="1" t="s">
        <v>27</v>
      </c>
      <c r="C217" s="1" t="s">
        <v>11</v>
      </c>
      <c r="D217" s="1" t="s">
        <v>8</v>
      </c>
      <c r="E217" s="1" t="s">
        <v>76</v>
      </c>
      <c r="F217" s="1" t="s">
        <v>87</v>
      </c>
      <c r="G217" s="8">
        <v>769685</v>
      </c>
      <c r="H217" s="8">
        <v>146240.15</v>
      </c>
      <c r="I217" s="9">
        <v>0.19</v>
      </c>
      <c r="J217" s="1" t="s">
        <v>104</v>
      </c>
      <c r="K217" s="1">
        <v>8</v>
      </c>
      <c r="L217" s="1">
        <v>2019</v>
      </c>
      <c r="M217" s="1">
        <v>31</v>
      </c>
      <c r="N217" s="10">
        <v>3</v>
      </c>
    </row>
    <row r="218" spans="1:14" x14ac:dyDescent="0.2">
      <c r="A218" s="7">
        <v>43682</v>
      </c>
      <c r="B218" s="1" t="s">
        <v>35</v>
      </c>
      <c r="C218" s="1" t="s">
        <v>11</v>
      </c>
      <c r="D218" s="1" t="s">
        <v>14</v>
      </c>
      <c r="E218" s="1" t="s">
        <v>71</v>
      </c>
      <c r="F218" s="1" t="s">
        <v>87</v>
      </c>
      <c r="G218" s="8">
        <v>308821</v>
      </c>
      <c r="H218" s="8">
        <v>92646.3</v>
      </c>
      <c r="I218" s="9">
        <v>0.3</v>
      </c>
      <c r="J218" s="1" t="s">
        <v>104</v>
      </c>
      <c r="K218" s="1">
        <v>8</v>
      </c>
      <c r="L218" s="1">
        <v>2019</v>
      </c>
      <c r="M218" s="1">
        <v>32</v>
      </c>
      <c r="N218" s="10">
        <v>3</v>
      </c>
    </row>
    <row r="219" spans="1:14" x14ac:dyDescent="0.2">
      <c r="A219" s="7">
        <v>43683</v>
      </c>
      <c r="B219" s="1" t="s">
        <v>15</v>
      </c>
      <c r="C219" s="1" t="s">
        <v>11</v>
      </c>
      <c r="D219" s="1" t="s">
        <v>14</v>
      </c>
      <c r="E219" s="1" t="s">
        <v>74</v>
      </c>
      <c r="F219" s="1" t="s">
        <v>88</v>
      </c>
      <c r="G219" s="8">
        <v>354307</v>
      </c>
      <c r="H219" s="8">
        <v>74404.47</v>
      </c>
      <c r="I219" s="9">
        <v>0.21</v>
      </c>
      <c r="J219" s="1" t="s">
        <v>104</v>
      </c>
      <c r="K219" s="1">
        <v>8</v>
      </c>
      <c r="L219" s="1">
        <v>2019</v>
      </c>
      <c r="M219" s="1">
        <v>32</v>
      </c>
      <c r="N219" s="10">
        <v>3</v>
      </c>
    </row>
    <row r="220" spans="1:14" x14ac:dyDescent="0.2">
      <c r="A220" s="7">
        <v>43684</v>
      </c>
      <c r="B220" s="1" t="s">
        <v>12</v>
      </c>
      <c r="C220" s="1" t="s">
        <v>7</v>
      </c>
      <c r="D220" s="1" t="s">
        <v>8</v>
      </c>
      <c r="E220" s="1" t="s">
        <v>77</v>
      </c>
      <c r="F220" s="1" t="s">
        <v>87</v>
      </c>
      <c r="G220" s="8">
        <v>924975</v>
      </c>
      <c r="H220" s="8">
        <v>406989</v>
      </c>
      <c r="I220" s="9">
        <v>0.44</v>
      </c>
      <c r="J220" s="1" t="s">
        <v>104</v>
      </c>
      <c r="K220" s="1">
        <v>8</v>
      </c>
      <c r="L220" s="1">
        <v>2019</v>
      </c>
      <c r="M220" s="1">
        <v>32</v>
      </c>
      <c r="N220" s="10">
        <v>3</v>
      </c>
    </row>
    <row r="221" spans="1:14" x14ac:dyDescent="0.2">
      <c r="A221" s="7">
        <v>43685</v>
      </c>
      <c r="B221" s="1" t="s">
        <v>58</v>
      </c>
      <c r="C221" s="1" t="s">
        <v>17</v>
      </c>
      <c r="D221" s="1" t="s">
        <v>8</v>
      </c>
      <c r="E221" s="1" t="s">
        <v>74</v>
      </c>
      <c r="F221" s="1" t="s">
        <v>89</v>
      </c>
      <c r="G221" s="8">
        <v>810859</v>
      </c>
      <c r="H221" s="8">
        <v>202714.75</v>
      </c>
      <c r="I221" s="9">
        <v>0.25</v>
      </c>
      <c r="J221" s="1" t="s">
        <v>104</v>
      </c>
      <c r="K221" s="1">
        <v>8</v>
      </c>
      <c r="L221" s="1">
        <v>2019</v>
      </c>
      <c r="M221" s="1">
        <v>32</v>
      </c>
      <c r="N221" s="10">
        <v>3</v>
      </c>
    </row>
    <row r="222" spans="1:14" x14ac:dyDescent="0.2">
      <c r="A222" s="7">
        <v>43686</v>
      </c>
      <c r="B222" s="1" t="s">
        <v>23</v>
      </c>
      <c r="C222" s="1" t="s">
        <v>11</v>
      </c>
      <c r="D222" s="1" t="s">
        <v>8</v>
      </c>
      <c r="E222" s="1" t="s">
        <v>75</v>
      </c>
      <c r="F222" s="1" t="s">
        <v>88</v>
      </c>
      <c r="G222" s="8">
        <v>823921</v>
      </c>
      <c r="H222" s="8">
        <v>156544.99</v>
      </c>
      <c r="I222" s="9">
        <v>0.19</v>
      </c>
      <c r="J222" s="1" t="s">
        <v>104</v>
      </c>
      <c r="K222" s="1">
        <v>8</v>
      </c>
      <c r="L222" s="1">
        <v>2019</v>
      </c>
      <c r="M222" s="1">
        <v>32</v>
      </c>
      <c r="N222" s="10">
        <v>3</v>
      </c>
    </row>
    <row r="223" spans="1:14" x14ac:dyDescent="0.2">
      <c r="A223" s="7">
        <v>43687</v>
      </c>
      <c r="B223" s="1" t="s">
        <v>19</v>
      </c>
      <c r="C223" s="1" t="s">
        <v>17</v>
      </c>
      <c r="D223" s="1" t="s">
        <v>8</v>
      </c>
      <c r="E223" s="1" t="s">
        <v>76</v>
      </c>
      <c r="F223" s="1" t="s">
        <v>88</v>
      </c>
      <c r="G223" s="8">
        <v>921601</v>
      </c>
      <c r="H223" s="8">
        <v>230400.25</v>
      </c>
      <c r="I223" s="9">
        <v>0.25</v>
      </c>
      <c r="J223" s="1" t="s">
        <v>104</v>
      </c>
      <c r="K223" s="1">
        <v>8</v>
      </c>
      <c r="L223" s="1">
        <v>2019</v>
      </c>
      <c r="M223" s="1">
        <v>32</v>
      </c>
      <c r="N223" s="10">
        <v>3</v>
      </c>
    </row>
    <row r="224" spans="1:14" x14ac:dyDescent="0.2">
      <c r="A224" s="7">
        <v>43688</v>
      </c>
      <c r="B224" s="1" t="s">
        <v>29</v>
      </c>
      <c r="C224" s="1" t="s">
        <v>17</v>
      </c>
      <c r="D224" s="1" t="s">
        <v>8</v>
      </c>
      <c r="E224" s="1" t="s">
        <v>67</v>
      </c>
      <c r="F224" s="1" t="s">
        <v>9</v>
      </c>
      <c r="G224" s="8">
        <v>862642</v>
      </c>
      <c r="H224" s="8">
        <v>241539.76</v>
      </c>
      <c r="I224" s="9">
        <v>0.28000000000000003</v>
      </c>
      <c r="J224" s="1" t="s">
        <v>104</v>
      </c>
      <c r="K224" s="1">
        <v>8</v>
      </c>
      <c r="L224" s="1">
        <v>2019</v>
      </c>
      <c r="M224" s="1">
        <v>32</v>
      </c>
      <c r="N224" s="10">
        <v>3</v>
      </c>
    </row>
    <row r="225" spans="1:14" x14ac:dyDescent="0.2">
      <c r="A225" s="7">
        <v>43689</v>
      </c>
      <c r="B225" s="1" t="s">
        <v>26</v>
      </c>
      <c r="C225" s="1" t="s">
        <v>17</v>
      </c>
      <c r="D225" s="1" t="s">
        <v>8</v>
      </c>
      <c r="E225" s="1" t="s">
        <v>75</v>
      </c>
      <c r="F225" s="1" t="s">
        <v>87</v>
      </c>
      <c r="G225" s="8">
        <v>1120352</v>
      </c>
      <c r="H225" s="8">
        <v>302495.04000000004</v>
      </c>
      <c r="I225" s="9">
        <v>0.27</v>
      </c>
      <c r="J225" s="1" t="s">
        <v>104</v>
      </c>
      <c r="K225" s="1">
        <v>8</v>
      </c>
      <c r="L225" s="1">
        <v>2019</v>
      </c>
      <c r="M225" s="1">
        <v>33</v>
      </c>
      <c r="N225" s="10">
        <v>3</v>
      </c>
    </row>
    <row r="226" spans="1:14" x14ac:dyDescent="0.2">
      <c r="A226" s="7">
        <v>43690</v>
      </c>
      <c r="B226" s="1" t="s">
        <v>58</v>
      </c>
      <c r="C226" s="1" t="s">
        <v>7</v>
      </c>
      <c r="D226" s="1" t="s">
        <v>8</v>
      </c>
      <c r="E226" s="1" t="s">
        <v>74</v>
      </c>
      <c r="F226" s="1" t="s">
        <v>87</v>
      </c>
      <c r="G226" s="8">
        <v>731695</v>
      </c>
      <c r="H226" s="8">
        <v>431700.05</v>
      </c>
      <c r="I226" s="9">
        <v>0.59</v>
      </c>
      <c r="J226" s="1" t="s">
        <v>104</v>
      </c>
      <c r="K226" s="1">
        <v>8</v>
      </c>
      <c r="L226" s="1">
        <v>2019</v>
      </c>
      <c r="M226" s="1">
        <v>33</v>
      </c>
      <c r="N226" s="10">
        <v>3</v>
      </c>
    </row>
    <row r="227" spans="1:14" x14ac:dyDescent="0.2">
      <c r="A227" s="7">
        <v>43691</v>
      </c>
      <c r="B227" s="1" t="s">
        <v>61</v>
      </c>
      <c r="C227" s="1" t="s">
        <v>17</v>
      </c>
      <c r="D227" s="1" t="s">
        <v>8</v>
      </c>
      <c r="E227" s="1" t="s">
        <v>77</v>
      </c>
      <c r="F227" s="1" t="s">
        <v>9</v>
      </c>
      <c r="G227" s="8">
        <v>618409</v>
      </c>
      <c r="H227" s="8">
        <v>197890.88</v>
      </c>
      <c r="I227" s="9">
        <v>0.32</v>
      </c>
      <c r="J227" s="1" t="s">
        <v>104</v>
      </c>
      <c r="K227" s="1">
        <v>8</v>
      </c>
      <c r="L227" s="1">
        <v>2019</v>
      </c>
      <c r="M227" s="1">
        <v>33</v>
      </c>
      <c r="N227" s="10">
        <v>3</v>
      </c>
    </row>
    <row r="228" spans="1:14" x14ac:dyDescent="0.2">
      <c r="A228" s="7">
        <v>43692</v>
      </c>
      <c r="B228" s="1" t="s">
        <v>51</v>
      </c>
      <c r="C228" s="1" t="s">
        <v>7</v>
      </c>
      <c r="D228" s="1" t="s">
        <v>8</v>
      </c>
      <c r="E228" s="1" t="s">
        <v>65</v>
      </c>
      <c r="F228" s="1" t="s">
        <v>88</v>
      </c>
      <c r="G228" s="8">
        <v>579885</v>
      </c>
      <c r="H228" s="8">
        <v>371126.4</v>
      </c>
      <c r="I228" s="9">
        <v>0.64</v>
      </c>
      <c r="J228" s="1" t="s">
        <v>104</v>
      </c>
      <c r="K228" s="1">
        <v>8</v>
      </c>
      <c r="L228" s="1">
        <v>2019</v>
      </c>
      <c r="M228" s="1">
        <v>33</v>
      </c>
      <c r="N228" s="10">
        <v>3</v>
      </c>
    </row>
    <row r="229" spans="1:14" x14ac:dyDescent="0.2">
      <c r="A229" s="7">
        <v>43693</v>
      </c>
      <c r="B229" s="1" t="s">
        <v>22</v>
      </c>
      <c r="C229" s="1" t="s">
        <v>11</v>
      </c>
      <c r="D229" s="1" t="s">
        <v>8</v>
      </c>
      <c r="E229" s="1" t="s">
        <v>74</v>
      </c>
      <c r="F229" s="1" t="s">
        <v>9</v>
      </c>
      <c r="G229" s="8">
        <v>768159</v>
      </c>
      <c r="H229" s="8">
        <v>138268.62</v>
      </c>
      <c r="I229" s="9">
        <v>0.18</v>
      </c>
      <c r="J229" s="1" t="s">
        <v>104</v>
      </c>
      <c r="K229" s="1">
        <v>8</v>
      </c>
      <c r="L229" s="1">
        <v>2019</v>
      </c>
      <c r="M229" s="1">
        <v>33</v>
      </c>
      <c r="N229" s="10">
        <v>3</v>
      </c>
    </row>
    <row r="230" spans="1:14" x14ac:dyDescent="0.2">
      <c r="A230" s="7">
        <v>43694</v>
      </c>
      <c r="B230" s="1" t="s">
        <v>55</v>
      </c>
      <c r="C230" s="1" t="s">
        <v>7</v>
      </c>
      <c r="D230" s="1" t="s">
        <v>14</v>
      </c>
      <c r="E230" s="1" t="s">
        <v>69</v>
      </c>
      <c r="F230" s="1" t="s">
        <v>90</v>
      </c>
      <c r="G230" s="8">
        <v>447904</v>
      </c>
      <c r="H230" s="8">
        <v>246347.2</v>
      </c>
      <c r="I230" s="9">
        <v>0.55000000000000004</v>
      </c>
      <c r="J230" s="1" t="s">
        <v>104</v>
      </c>
      <c r="K230" s="1">
        <v>8</v>
      </c>
      <c r="L230" s="1">
        <v>2019</v>
      </c>
      <c r="M230" s="1">
        <v>33</v>
      </c>
      <c r="N230" s="10">
        <v>3</v>
      </c>
    </row>
    <row r="231" spans="1:14" x14ac:dyDescent="0.2">
      <c r="A231" s="7">
        <v>43695</v>
      </c>
      <c r="B231" s="1" t="s">
        <v>55</v>
      </c>
      <c r="C231" s="1" t="s">
        <v>11</v>
      </c>
      <c r="D231" s="1" t="s">
        <v>14</v>
      </c>
      <c r="E231" s="1" t="s">
        <v>69</v>
      </c>
      <c r="F231" s="1" t="s">
        <v>90</v>
      </c>
      <c r="G231" s="8">
        <v>365186</v>
      </c>
      <c r="H231" s="8">
        <v>62081.62</v>
      </c>
      <c r="I231" s="9">
        <v>0.17</v>
      </c>
      <c r="J231" s="1" t="s">
        <v>104</v>
      </c>
      <c r="K231" s="1">
        <v>8</v>
      </c>
      <c r="L231" s="1">
        <v>2019</v>
      </c>
      <c r="M231" s="1">
        <v>33</v>
      </c>
      <c r="N231" s="10">
        <v>3</v>
      </c>
    </row>
    <row r="232" spans="1:14" x14ac:dyDescent="0.2">
      <c r="A232" s="7">
        <v>43696</v>
      </c>
      <c r="B232" s="1" t="s">
        <v>28</v>
      </c>
      <c r="C232" s="1" t="s">
        <v>17</v>
      </c>
      <c r="D232" s="1" t="s">
        <v>8</v>
      </c>
      <c r="E232" s="1" t="s">
        <v>66</v>
      </c>
      <c r="F232" s="1" t="s">
        <v>90</v>
      </c>
      <c r="G232" s="8">
        <v>762545</v>
      </c>
      <c r="H232" s="8">
        <v>152509</v>
      </c>
      <c r="I232" s="9">
        <v>0.2</v>
      </c>
      <c r="J232" s="1" t="s">
        <v>104</v>
      </c>
      <c r="K232" s="1">
        <v>8</v>
      </c>
      <c r="L232" s="1">
        <v>2019</v>
      </c>
      <c r="M232" s="1">
        <v>34</v>
      </c>
      <c r="N232" s="10">
        <v>3</v>
      </c>
    </row>
    <row r="233" spans="1:14" x14ac:dyDescent="0.2">
      <c r="A233" s="7">
        <v>43697</v>
      </c>
      <c r="B233" s="1" t="s">
        <v>60</v>
      </c>
      <c r="C233" s="1" t="s">
        <v>17</v>
      </c>
      <c r="D233" s="1" t="s">
        <v>14</v>
      </c>
      <c r="E233" s="1" t="s">
        <v>76</v>
      </c>
      <c r="F233" s="1" t="s">
        <v>88</v>
      </c>
      <c r="G233" s="8">
        <v>409024</v>
      </c>
      <c r="H233" s="8">
        <v>85895.039999999994</v>
      </c>
      <c r="I233" s="9">
        <v>0.21</v>
      </c>
      <c r="J233" s="1" t="s">
        <v>104</v>
      </c>
      <c r="K233" s="1">
        <v>8</v>
      </c>
      <c r="L233" s="1">
        <v>2019</v>
      </c>
      <c r="M233" s="1">
        <v>34</v>
      </c>
      <c r="N233" s="10">
        <v>3</v>
      </c>
    </row>
    <row r="234" spans="1:14" x14ac:dyDescent="0.2">
      <c r="A234" s="7">
        <v>43698</v>
      </c>
      <c r="B234" s="1" t="s">
        <v>24</v>
      </c>
      <c r="C234" s="1" t="s">
        <v>11</v>
      </c>
      <c r="D234" s="1" t="s">
        <v>14</v>
      </c>
      <c r="E234" s="1" t="s">
        <v>81</v>
      </c>
      <c r="F234" s="1" t="s">
        <v>88</v>
      </c>
      <c r="G234" s="8">
        <v>463881</v>
      </c>
      <c r="H234" s="8">
        <v>111331.44</v>
      </c>
      <c r="I234" s="9">
        <v>0.24</v>
      </c>
      <c r="J234" s="1" t="s">
        <v>104</v>
      </c>
      <c r="K234" s="1">
        <v>8</v>
      </c>
      <c r="L234" s="1">
        <v>2019</v>
      </c>
      <c r="M234" s="1">
        <v>34</v>
      </c>
      <c r="N234" s="10">
        <v>3</v>
      </c>
    </row>
    <row r="235" spans="1:14" x14ac:dyDescent="0.2">
      <c r="A235" s="7">
        <v>43699</v>
      </c>
      <c r="B235" s="1" t="s">
        <v>33</v>
      </c>
      <c r="C235" s="1" t="s">
        <v>11</v>
      </c>
      <c r="D235" s="1" t="s">
        <v>8</v>
      </c>
      <c r="E235" s="1" t="s">
        <v>80</v>
      </c>
      <c r="F235" s="1" t="s">
        <v>87</v>
      </c>
      <c r="G235" s="8">
        <v>764342</v>
      </c>
      <c r="H235" s="8">
        <v>114651.3</v>
      </c>
      <c r="I235" s="9">
        <v>0.15</v>
      </c>
      <c r="J235" s="1" t="s">
        <v>104</v>
      </c>
      <c r="K235" s="1">
        <v>8</v>
      </c>
      <c r="L235" s="1">
        <v>2019</v>
      </c>
      <c r="M235" s="1">
        <v>34</v>
      </c>
      <c r="N235" s="10">
        <v>3</v>
      </c>
    </row>
    <row r="236" spans="1:14" x14ac:dyDescent="0.2">
      <c r="A236" s="7">
        <v>43700</v>
      </c>
      <c r="B236" s="1" t="s">
        <v>56</v>
      </c>
      <c r="C236" s="1" t="s">
        <v>7</v>
      </c>
      <c r="D236" s="1" t="s">
        <v>18</v>
      </c>
      <c r="E236" s="1" t="s">
        <v>70</v>
      </c>
      <c r="F236" s="1" t="s">
        <v>89</v>
      </c>
      <c r="G236" s="8">
        <v>235227</v>
      </c>
      <c r="H236" s="8">
        <v>117613.5</v>
      </c>
      <c r="I236" s="9">
        <v>0.5</v>
      </c>
      <c r="J236" s="1" t="s">
        <v>104</v>
      </c>
      <c r="K236" s="1">
        <v>8</v>
      </c>
      <c r="L236" s="1">
        <v>2019</v>
      </c>
      <c r="M236" s="1">
        <v>34</v>
      </c>
      <c r="N236" s="10">
        <v>3</v>
      </c>
    </row>
    <row r="237" spans="1:14" x14ac:dyDescent="0.2">
      <c r="A237" s="7">
        <v>43701</v>
      </c>
      <c r="B237" s="1" t="s">
        <v>16</v>
      </c>
      <c r="C237" s="1" t="s">
        <v>17</v>
      </c>
      <c r="D237" s="1" t="s">
        <v>18</v>
      </c>
      <c r="E237" s="1" t="s">
        <v>75</v>
      </c>
      <c r="F237" s="1" t="s">
        <v>87</v>
      </c>
      <c r="G237" s="8">
        <v>223893</v>
      </c>
      <c r="H237" s="8">
        <v>73884.69</v>
      </c>
      <c r="I237" s="9">
        <v>0.33</v>
      </c>
      <c r="J237" s="1" t="s">
        <v>104</v>
      </c>
      <c r="K237" s="1">
        <v>8</v>
      </c>
      <c r="L237" s="1">
        <v>2019</v>
      </c>
      <c r="M237" s="1">
        <v>34</v>
      </c>
      <c r="N237" s="10">
        <v>3</v>
      </c>
    </row>
    <row r="238" spans="1:14" x14ac:dyDescent="0.2">
      <c r="A238" s="7">
        <v>43702</v>
      </c>
      <c r="B238" s="1" t="s">
        <v>35</v>
      </c>
      <c r="C238" s="1" t="s">
        <v>7</v>
      </c>
      <c r="D238" s="1" t="s">
        <v>14</v>
      </c>
      <c r="E238" s="1" t="s">
        <v>71</v>
      </c>
      <c r="F238" s="1" t="s">
        <v>90</v>
      </c>
      <c r="G238" s="8">
        <v>311730</v>
      </c>
      <c r="H238" s="8">
        <v>180803.4</v>
      </c>
      <c r="I238" s="9">
        <v>0.57999999999999996</v>
      </c>
      <c r="J238" s="1" t="s">
        <v>104</v>
      </c>
      <c r="K238" s="1">
        <v>8</v>
      </c>
      <c r="L238" s="1">
        <v>2019</v>
      </c>
      <c r="M238" s="1">
        <v>34</v>
      </c>
      <c r="N238" s="10">
        <v>3</v>
      </c>
    </row>
    <row r="239" spans="1:14" x14ac:dyDescent="0.2">
      <c r="A239" s="7">
        <v>43703</v>
      </c>
      <c r="B239" s="1" t="s">
        <v>56</v>
      </c>
      <c r="C239" s="1" t="s">
        <v>17</v>
      </c>
      <c r="D239" s="1" t="s">
        <v>18</v>
      </c>
      <c r="E239" s="1" t="s">
        <v>70</v>
      </c>
      <c r="F239" s="1" t="s">
        <v>89</v>
      </c>
      <c r="G239" s="8">
        <v>151589</v>
      </c>
      <c r="H239" s="8">
        <v>40929.030000000006</v>
      </c>
      <c r="I239" s="9">
        <v>0.27</v>
      </c>
      <c r="J239" s="1" t="s">
        <v>104</v>
      </c>
      <c r="K239" s="1">
        <v>8</v>
      </c>
      <c r="L239" s="1">
        <v>2019</v>
      </c>
      <c r="M239" s="1">
        <v>35</v>
      </c>
      <c r="N239" s="10">
        <v>3</v>
      </c>
    </row>
    <row r="240" spans="1:14" x14ac:dyDescent="0.2">
      <c r="A240" s="7">
        <v>43704</v>
      </c>
      <c r="B240" s="1" t="s">
        <v>19</v>
      </c>
      <c r="C240" s="1" t="s">
        <v>7</v>
      </c>
      <c r="D240" s="1" t="s">
        <v>8</v>
      </c>
      <c r="E240" s="1" t="s">
        <v>76</v>
      </c>
      <c r="F240" s="1" t="s">
        <v>89</v>
      </c>
      <c r="G240" s="8">
        <v>949616</v>
      </c>
      <c r="H240" s="8">
        <v>417831.04</v>
      </c>
      <c r="I240" s="9">
        <v>0.44</v>
      </c>
      <c r="J240" s="1" t="s">
        <v>104</v>
      </c>
      <c r="K240" s="1">
        <v>8</v>
      </c>
      <c r="L240" s="1">
        <v>2019</v>
      </c>
      <c r="M240" s="1">
        <v>35</v>
      </c>
      <c r="N240" s="10">
        <v>3</v>
      </c>
    </row>
    <row r="241" spans="1:14" x14ac:dyDescent="0.2">
      <c r="A241" s="7">
        <v>43705</v>
      </c>
      <c r="B241" s="1" t="s">
        <v>60</v>
      </c>
      <c r="C241" s="1" t="s">
        <v>7</v>
      </c>
      <c r="D241" s="1" t="s">
        <v>14</v>
      </c>
      <c r="E241" s="1" t="s">
        <v>76</v>
      </c>
      <c r="F241" s="1" t="s">
        <v>87</v>
      </c>
      <c r="G241" s="8">
        <v>336016</v>
      </c>
      <c r="H241" s="8">
        <v>120965.75999999999</v>
      </c>
      <c r="I241" s="9">
        <v>0.36</v>
      </c>
      <c r="J241" s="1" t="s">
        <v>104</v>
      </c>
      <c r="K241" s="1">
        <v>8</v>
      </c>
      <c r="L241" s="1">
        <v>2019</v>
      </c>
      <c r="M241" s="1">
        <v>35</v>
      </c>
      <c r="N241" s="10">
        <v>3</v>
      </c>
    </row>
    <row r="242" spans="1:14" x14ac:dyDescent="0.2">
      <c r="A242" s="7">
        <v>43706</v>
      </c>
      <c r="B242" s="1" t="s">
        <v>10</v>
      </c>
      <c r="C242" s="1" t="s">
        <v>11</v>
      </c>
      <c r="D242" s="1" t="s">
        <v>8</v>
      </c>
      <c r="E242" s="1" t="s">
        <v>66</v>
      </c>
      <c r="F242" s="1" t="s">
        <v>88</v>
      </c>
      <c r="G242" s="8">
        <v>1099996</v>
      </c>
      <c r="H242" s="8">
        <v>296998.92000000004</v>
      </c>
      <c r="I242" s="9">
        <v>0.27</v>
      </c>
      <c r="J242" s="1" t="s">
        <v>104</v>
      </c>
      <c r="K242" s="1">
        <v>8</v>
      </c>
      <c r="L242" s="1">
        <v>2019</v>
      </c>
      <c r="M242" s="1">
        <v>35</v>
      </c>
      <c r="N242" s="10">
        <v>3</v>
      </c>
    </row>
    <row r="243" spans="1:14" x14ac:dyDescent="0.2">
      <c r="A243" s="7">
        <v>43707</v>
      </c>
      <c r="B243" s="1" t="s">
        <v>55</v>
      </c>
      <c r="C243" s="1" t="s">
        <v>11</v>
      </c>
      <c r="D243" s="1" t="s">
        <v>14</v>
      </c>
      <c r="E243" s="1" t="s">
        <v>69</v>
      </c>
      <c r="F243" s="1" t="s">
        <v>87</v>
      </c>
      <c r="G243" s="8">
        <v>272972</v>
      </c>
      <c r="H243" s="8">
        <v>87351.040000000008</v>
      </c>
      <c r="I243" s="9">
        <v>0.32</v>
      </c>
      <c r="J243" s="1" t="s">
        <v>104</v>
      </c>
      <c r="K243" s="1">
        <v>8</v>
      </c>
      <c r="L243" s="1">
        <v>2019</v>
      </c>
      <c r="M243" s="1">
        <v>35</v>
      </c>
      <c r="N243" s="10">
        <v>3</v>
      </c>
    </row>
    <row r="244" spans="1:14" x14ac:dyDescent="0.2">
      <c r="A244" s="7">
        <v>43708</v>
      </c>
      <c r="B244" s="1" t="s">
        <v>51</v>
      </c>
      <c r="C244" s="1" t="s">
        <v>17</v>
      </c>
      <c r="D244" s="1" t="s">
        <v>8</v>
      </c>
      <c r="E244" s="1" t="s">
        <v>65</v>
      </c>
      <c r="F244" s="1" t="s">
        <v>9</v>
      </c>
      <c r="G244" s="8">
        <v>776633</v>
      </c>
      <c r="H244" s="8">
        <v>271821.55</v>
      </c>
      <c r="I244" s="9">
        <v>0.35</v>
      </c>
      <c r="J244" s="1" t="s">
        <v>104</v>
      </c>
      <c r="K244" s="1">
        <v>8</v>
      </c>
      <c r="L244" s="1">
        <v>2019</v>
      </c>
      <c r="M244" s="1">
        <v>35</v>
      </c>
      <c r="N244" s="10">
        <v>3</v>
      </c>
    </row>
    <row r="245" spans="1:14" x14ac:dyDescent="0.2">
      <c r="A245" s="7">
        <v>43709</v>
      </c>
      <c r="B245" s="1" t="s">
        <v>55</v>
      </c>
      <c r="C245" s="1" t="s">
        <v>7</v>
      </c>
      <c r="D245" s="1" t="s">
        <v>14</v>
      </c>
      <c r="E245" s="1" t="s">
        <v>69</v>
      </c>
      <c r="F245" s="1" t="s">
        <v>87</v>
      </c>
      <c r="G245" s="8">
        <v>410253</v>
      </c>
      <c r="H245" s="8">
        <v>151793.60999999999</v>
      </c>
      <c r="I245" s="9">
        <v>0.37</v>
      </c>
      <c r="J245" s="1" t="s">
        <v>105</v>
      </c>
      <c r="K245" s="1">
        <v>9</v>
      </c>
      <c r="L245" s="1">
        <v>2019</v>
      </c>
      <c r="M245" s="1">
        <v>35</v>
      </c>
      <c r="N245" s="10">
        <v>3</v>
      </c>
    </row>
    <row r="246" spans="1:14" x14ac:dyDescent="0.2">
      <c r="A246" s="7">
        <v>43710</v>
      </c>
      <c r="B246" s="1" t="s">
        <v>56</v>
      </c>
      <c r="C246" s="1" t="s">
        <v>7</v>
      </c>
      <c r="D246" s="1" t="s">
        <v>18</v>
      </c>
      <c r="E246" s="1" t="s">
        <v>70</v>
      </c>
      <c r="F246" s="1" t="s">
        <v>87</v>
      </c>
      <c r="G246" s="8">
        <v>152357</v>
      </c>
      <c r="H246" s="8">
        <v>95984.91</v>
      </c>
      <c r="I246" s="9">
        <v>0.63</v>
      </c>
      <c r="J246" s="1" t="s">
        <v>105</v>
      </c>
      <c r="K246" s="1">
        <v>9</v>
      </c>
      <c r="L246" s="1">
        <v>2019</v>
      </c>
      <c r="M246" s="1">
        <v>36</v>
      </c>
      <c r="N246" s="10">
        <v>3</v>
      </c>
    </row>
    <row r="247" spans="1:14" x14ac:dyDescent="0.2">
      <c r="A247" s="7">
        <v>43711</v>
      </c>
      <c r="B247" s="1" t="s">
        <v>15</v>
      </c>
      <c r="C247" s="1" t="s">
        <v>11</v>
      </c>
      <c r="D247" s="1" t="s">
        <v>14</v>
      </c>
      <c r="E247" s="1" t="s">
        <v>74</v>
      </c>
      <c r="F247" s="1" t="s">
        <v>89</v>
      </c>
      <c r="G247" s="8">
        <v>492257</v>
      </c>
      <c r="H247" s="8">
        <v>93528.83</v>
      </c>
      <c r="I247" s="9">
        <v>0.19</v>
      </c>
      <c r="J247" s="1" t="s">
        <v>105</v>
      </c>
      <c r="K247" s="1">
        <v>9</v>
      </c>
      <c r="L247" s="1">
        <v>2019</v>
      </c>
      <c r="M247" s="1">
        <v>36</v>
      </c>
      <c r="N247" s="10">
        <v>3</v>
      </c>
    </row>
    <row r="248" spans="1:14" x14ac:dyDescent="0.2">
      <c r="A248" s="7">
        <v>43712</v>
      </c>
      <c r="B248" s="1" t="s">
        <v>37</v>
      </c>
      <c r="C248" s="1" t="s">
        <v>11</v>
      </c>
      <c r="D248" s="1" t="s">
        <v>18</v>
      </c>
      <c r="E248" s="1" t="s">
        <v>79</v>
      </c>
      <c r="F248" s="1" t="s">
        <v>90</v>
      </c>
      <c r="G248" s="8">
        <v>166964</v>
      </c>
      <c r="H248" s="8">
        <v>46749.920000000006</v>
      </c>
      <c r="I248" s="9">
        <v>0.28000000000000003</v>
      </c>
      <c r="J248" s="1" t="s">
        <v>105</v>
      </c>
      <c r="K248" s="1">
        <v>9</v>
      </c>
      <c r="L248" s="1">
        <v>2019</v>
      </c>
      <c r="M248" s="1">
        <v>36</v>
      </c>
      <c r="N248" s="10">
        <v>3</v>
      </c>
    </row>
    <row r="249" spans="1:14" x14ac:dyDescent="0.2">
      <c r="A249" s="7">
        <v>43713</v>
      </c>
      <c r="B249" s="1" t="s">
        <v>15</v>
      </c>
      <c r="C249" s="1" t="s">
        <v>11</v>
      </c>
      <c r="D249" s="1" t="s">
        <v>14</v>
      </c>
      <c r="E249" s="1" t="s">
        <v>74</v>
      </c>
      <c r="F249" s="1" t="s">
        <v>87</v>
      </c>
      <c r="G249" s="8">
        <v>327455</v>
      </c>
      <c r="H249" s="8">
        <v>91687.400000000009</v>
      </c>
      <c r="I249" s="9">
        <v>0.28000000000000003</v>
      </c>
      <c r="J249" s="1" t="s">
        <v>105</v>
      </c>
      <c r="K249" s="1">
        <v>9</v>
      </c>
      <c r="L249" s="1">
        <v>2019</v>
      </c>
      <c r="M249" s="1">
        <v>36</v>
      </c>
      <c r="N249" s="10">
        <v>3</v>
      </c>
    </row>
    <row r="250" spans="1:14" x14ac:dyDescent="0.2">
      <c r="A250" s="7">
        <v>43714</v>
      </c>
      <c r="B250" s="1" t="s">
        <v>22</v>
      </c>
      <c r="C250" s="1" t="s">
        <v>11</v>
      </c>
      <c r="D250" s="1" t="s">
        <v>8</v>
      </c>
      <c r="E250" s="1" t="s">
        <v>74</v>
      </c>
      <c r="F250" s="1" t="s">
        <v>90</v>
      </c>
      <c r="G250" s="8">
        <v>1085177</v>
      </c>
      <c r="H250" s="8">
        <v>195331.86</v>
      </c>
      <c r="I250" s="9">
        <v>0.18</v>
      </c>
      <c r="J250" s="1" t="s">
        <v>105</v>
      </c>
      <c r="K250" s="1">
        <v>9</v>
      </c>
      <c r="L250" s="1">
        <v>2019</v>
      </c>
      <c r="M250" s="1">
        <v>36</v>
      </c>
      <c r="N250" s="10">
        <v>3</v>
      </c>
    </row>
    <row r="251" spans="1:14" x14ac:dyDescent="0.2">
      <c r="A251" s="7">
        <v>43715</v>
      </c>
      <c r="B251" s="1" t="s">
        <v>12</v>
      </c>
      <c r="C251" s="1" t="s">
        <v>7</v>
      </c>
      <c r="D251" s="1" t="s">
        <v>8</v>
      </c>
      <c r="E251" s="1" t="s">
        <v>77</v>
      </c>
      <c r="F251" s="1" t="s">
        <v>9</v>
      </c>
      <c r="G251" s="8">
        <v>927268</v>
      </c>
      <c r="H251" s="8">
        <v>426543.28</v>
      </c>
      <c r="I251" s="9">
        <v>0.46</v>
      </c>
      <c r="J251" s="1" t="s">
        <v>105</v>
      </c>
      <c r="K251" s="1">
        <v>9</v>
      </c>
      <c r="L251" s="1">
        <v>2019</v>
      </c>
      <c r="M251" s="1">
        <v>36</v>
      </c>
      <c r="N251" s="10">
        <v>3</v>
      </c>
    </row>
    <row r="252" spans="1:14" x14ac:dyDescent="0.2">
      <c r="A252" s="7">
        <v>43716</v>
      </c>
      <c r="B252" s="1" t="s">
        <v>48</v>
      </c>
      <c r="C252" s="1" t="s">
        <v>17</v>
      </c>
      <c r="D252" s="1" t="s">
        <v>8</v>
      </c>
      <c r="E252" s="1" t="s">
        <v>65</v>
      </c>
      <c r="F252" s="1" t="s">
        <v>9</v>
      </c>
      <c r="G252" s="8">
        <v>889444</v>
      </c>
      <c r="H252" s="8">
        <v>302410.96000000002</v>
      </c>
      <c r="I252" s="9">
        <v>0.34</v>
      </c>
      <c r="J252" s="1" t="s">
        <v>105</v>
      </c>
      <c r="K252" s="1">
        <v>9</v>
      </c>
      <c r="L252" s="1">
        <v>2019</v>
      </c>
      <c r="M252" s="1">
        <v>36</v>
      </c>
      <c r="N252" s="10">
        <v>3</v>
      </c>
    </row>
    <row r="253" spans="1:14" x14ac:dyDescent="0.2">
      <c r="A253" s="7">
        <v>43717</v>
      </c>
      <c r="B253" s="1" t="s">
        <v>58</v>
      </c>
      <c r="C253" s="1" t="s">
        <v>11</v>
      </c>
      <c r="D253" s="1" t="s">
        <v>8</v>
      </c>
      <c r="E253" s="1" t="s">
        <v>74</v>
      </c>
      <c r="F253" s="1" t="s">
        <v>90</v>
      </c>
      <c r="G253" s="8">
        <v>896050</v>
      </c>
      <c r="H253" s="8">
        <v>143368</v>
      </c>
      <c r="I253" s="9">
        <v>0.16</v>
      </c>
      <c r="J253" s="1" t="s">
        <v>105</v>
      </c>
      <c r="K253" s="1">
        <v>9</v>
      </c>
      <c r="L253" s="1">
        <v>2019</v>
      </c>
      <c r="M253" s="1">
        <v>37</v>
      </c>
      <c r="N253" s="10">
        <v>3</v>
      </c>
    </row>
    <row r="254" spans="1:14" x14ac:dyDescent="0.2">
      <c r="A254" s="7">
        <v>43718</v>
      </c>
      <c r="B254" s="1" t="s">
        <v>6</v>
      </c>
      <c r="C254" s="1" t="s">
        <v>11</v>
      </c>
      <c r="D254" s="1" t="s">
        <v>8</v>
      </c>
      <c r="E254" s="1" t="s">
        <v>77</v>
      </c>
      <c r="F254" s="1" t="s">
        <v>89</v>
      </c>
      <c r="G254" s="8">
        <v>917350</v>
      </c>
      <c r="H254" s="8">
        <v>238511</v>
      </c>
      <c r="I254" s="9">
        <v>0.26</v>
      </c>
      <c r="J254" s="1" t="s">
        <v>105</v>
      </c>
      <c r="K254" s="1">
        <v>9</v>
      </c>
      <c r="L254" s="1">
        <v>2019</v>
      </c>
      <c r="M254" s="1">
        <v>37</v>
      </c>
      <c r="N254" s="10">
        <v>3</v>
      </c>
    </row>
    <row r="255" spans="1:14" x14ac:dyDescent="0.2">
      <c r="A255" s="7">
        <v>43719</v>
      </c>
      <c r="B255" s="1" t="s">
        <v>60</v>
      </c>
      <c r="C255" s="1" t="s">
        <v>7</v>
      </c>
      <c r="D255" s="1" t="s">
        <v>14</v>
      </c>
      <c r="E255" s="1" t="s">
        <v>76</v>
      </c>
      <c r="F255" s="1" t="s">
        <v>87</v>
      </c>
      <c r="G255" s="8">
        <v>372623</v>
      </c>
      <c r="H255" s="8">
        <v>238478.72</v>
      </c>
      <c r="I255" s="9">
        <v>0.64</v>
      </c>
      <c r="J255" s="1" t="s">
        <v>105</v>
      </c>
      <c r="K255" s="1">
        <v>9</v>
      </c>
      <c r="L255" s="1">
        <v>2019</v>
      </c>
      <c r="M255" s="1">
        <v>37</v>
      </c>
      <c r="N255" s="10">
        <v>3</v>
      </c>
    </row>
    <row r="256" spans="1:14" x14ac:dyDescent="0.2">
      <c r="A256" s="7">
        <v>43720</v>
      </c>
      <c r="B256" s="1" t="s">
        <v>50</v>
      </c>
      <c r="C256" s="1" t="s">
        <v>17</v>
      </c>
      <c r="D256" s="1" t="s">
        <v>18</v>
      </c>
      <c r="E256" s="1" t="s">
        <v>67</v>
      </c>
      <c r="F256" s="1" t="s">
        <v>87</v>
      </c>
      <c r="G256" s="8">
        <v>217120</v>
      </c>
      <c r="H256" s="8">
        <v>73820.800000000003</v>
      </c>
      <c r="I256" s="9">
        <v>0.34</v>
      </c>
      <c r="J256" s="1" t="s">
        <v>105</v>
      </c>
      <c r="K256" s="1">
        <v>9</v>
      </c>
      <c r="L256" s="1">
        <v>2019</v>
      </c>
      <c r="M256" s="1">
        <v>37</v>
      </c>
      <c r="N256" s="10">
        <v>3</v>
      </c>
    </row>
    <row r="257" spans="1:14" x14ac:dyDescent="0.2">
      <c r="A257" s="7">
        <v>43721</v>
      </c>
      <c r="B257" s="1" t="s">
        <v>59</v>
      </c>
      <c r="C257" s="1" t="s">
        <v>7</v>
      </c>
      <c r="D257" s="1" t="s">
        <v>18</v>
      </c>
      <c r="E257" s="1" t="s">
        <v>75</v>
      </c>
      <c r="F257" s="1" t="s">
        <v>88</v>
      </c>
      <c r="G257" s="8">
        <v>235286</v>
      </c>
      <c r="H257" s="8">
        <v>98820.12</v>
      </c>
      <c r="I257" s="9">
        <v>0.42</v>
      </c>
      <c r="J257" s="1" t="s">
        <v>105</v>
      </c>
      <c r="K257" s="1">
        <v>9</v>
      </c>
      <c r="L257" s="1">
        <v>2019</v>
      </c>
      <c r="M257" s="1">
        <v>37</v>
      </c>
      <c r="N257" s="10">
        <v>3</v>
      </c>
    </row>
    <row r="258" spans="1:14" x14ac:dyDescent="0.2">
      <c r="A258" s="7">
        <v>43722</v>
      </c>
      <c r="B258" s="1" t="s">
        <v>40</v>
      </c>
      <c r="C258" s="1" t="s">
        <v>7</v>
      </c>
      <c r="D258" s="1" t="s">
        <v>8</v>
      </c>
      <c r="E258" s="1" t="s">
        <v>82</v>
      </c>
      <c r="F258" s="1" t="s">
        <v>87</v>
      </c>
      <c r="G258" s="8">
        <v>894364</v>
      </c>
      <c r="H258" s="8">
        <v>366689.24</v>
      </c>
      <c r="I258" s="9">
        <v>0.41</v>
      </c>
      <c r="J258" s="1" t="s">
        <v>105</v>
      </c>
      <c r="K258" s="1">
        <v>9</v>
      </c>
      <c r="L258" s="1">
        <v>2019</v>
      </c>
      <c r="M258" s="1">
        <v>37</v>
      </c>
      <c r="N258" s="10">
        <v>3</v>
      </c>
    </row>
    <row r="259" spans="1:14" x14ac:dyDescent="0.2">
      <c r="A259" s="7">
        <v>43723</v>
      </c>
      <c r="B259" s="1" t="s">
        <v>10</v>
      </c>
      <c r="C259" s="1" t="s">
        <v>7</v>
      </c>
      <c r="D259" s="1" t="s">
        <v>8</v>
      </c>
      <c r="E259" s="1" t="s">
        <v>66</v>
      </c>
      <c r="F259" s="1" t="s">
        <v>89</v>
      </c>
      <c r="G259" s="8">
        <v>896124</v>
      </c>
      <c r="H259" s="8">
        <v>483906.96</v>
      </c>
      <c r="I259" s="9">
        <v>0.54</v>
      </c>
      <c r="J259" s="1" t="s">
        <v>105</v>
      </c>
      <c r="K259" s="1">
        <v>9</v>
      </c>
      <c r="L259" s="1">
        <v>2019</v>
      </c>
      <c r="M259" s="1">
        <v>37</v>
      </c>
      <c r="N259" s="10">
        <v>3</v>
      </c>
    </row>
    <row r="260" spans="1:14" x14ac:dyDescent="0.2">
      <c r="A260" s="7">
        <v>43724</v>
      </c>
      <c r="B260" s="1" t="s">
        <v>56</v>
      </c>
      <c r="C260" s="1" t="s">
        <v>17</v>
      </c>
      <c r="D260" s="1" t="s">
        <v>18</v>
      </c>
      <c r="E260" s="1" t="s">
        <v>70</v>
      </c>
      <c r="F260" s="1" t="s">
        <v>89</v>
      </c>
      <c r="G260" s="8">
        <v>121412</v>
      </c>
      <c r="H260" s="8">
        <v>26710.639999999999</v>
      </c>
      <c r="I260" s="9">
        <v>0.22</v>
      </c>
      <c r="J260" s="1" t="s">
        <v>105</v>
      </c>
      <c r="K260" s="1">
        <v>9</v>
      </c>
      <c r="L260" s="1">
        <v>2019</v>
      </c>
      <c r="M260" s="1">
        <v>38</v>
      </c>
      <c r="N260" s="10">
        <v>3</v>
      </c>
    </row>
    <row r="261" spans="1:14" x14ac:dyDescent="0.2">
      <c r="A261" s="7">
        <v>43725</v>
      </c>
      <c r="B261" s="1" t="s">
        <v>20</v>
      </c>
      <c r="C261" s="1" t="s">
        <v>17</v>
      </c>
      <c r="D261" s="1" t="s">
        <v>8</v>
      </c>
      <c r="E261" s="1" t="s">
        <v>72</v>
      </c>
      <c r="F261" s="1" t="s">
        <v>9</v>
      </c>
      <c r="G261" s="8">
        <v>1017268</v>
      </c>
      <c r="H261" s="8">
        <v>223798.96</v>
      </c>
      <c r="I261" s="9">
        <v>0.22</v>
      </c>
      <c r="J261" s="1" t="s">
        <v>105</v>
      </c>
      <c r="K261" s="1">
        <v>9</v>
      </c>
      <c r="L261" s="1">
        <v>2019</v>
      </c>
      <c r="M261" s="1">
        <v>38</v>
      </c>
      <c r="N261" s="10">
        <v>3</v>
      </c>
    </row>
    <row r="262" spans="1:14" x14ac:dyDescent="0.2">
      <c r="A262" s="7">
        <v>43726</v>
      </c>
      <c r="B262" s="1" t="s">
        <v>24</v>
      </c>
      <c r="C262" s="1" t="s">
        <v>7</v>
      </c>
      <c r="D262" s="1" t="s">
        <v>14</v>
      </c>
      <c r="E262" s="1" t="s">
        <v>81</v>
      </c>
      <c r="F262" s="1" t="s">
        <v>89</v>
      </c>
      <c r="G262" s="8">
        <v>373724</v>
      </c>
      <c r="H262" s="8">
        <v>145752.36000000002</v>
      </c>
      <c r="I262" s="9">
        <v>0.39</v>
      </c>
      <c r="J262" s="1" t="s">
        <v>105</v>
      </c>
      <c r="K262" s="1">
        <v>9</v>
      </c>
      <c r="L262" s="1">
        <v>2019</v>
      </c>
      <c r="M262" s="1">
        <v>38</v>
      </c>
      <c r="N262" s="10">
        <v>3</v>
      </c>
    </row>
    <row r="263" spans="1:14" x14ac:dyDescent="0.2">
      <c r="A263" s="7">
        <v>43727</v>
      </c>
      <c r="B263" s="1" t="s">
        <v>15</v>
      </c>
      <c r="C263" s="1" t="s">
        <v>11</v>
      </c>
      <c r="D263" s="1" t="s">
        <v>14</v>
      </c>
      <c r="E263" s="1" t="s">
        <v>74</v>
      </c>
      <c r="F263" s="1" t="s">
        <v>87</v>
      </c>
      <c r="G263" s="8">
        <v>383620</v>
      </c>
      <c r="H263" s="8">
        <v>107413.6</v>
      </c>
      <c r="I263" s="9">
        <v>0.28000000000000003</v>
      </c>
      <c r="J263" s="1" t="s">
        <v>105</v>
      </c>
      <c r="K263" s="1">
        <v>9</v>
      </c>
      <c r="L263" s="1">
        <v>2019</v>
      </c>
      <c r="M263" s="1">
        <v>38</v>
      </c>
      <c r="N263" s="10">
        <v>3</v>
      </c>
    </row>
    <row r="264" spans="1:14" x14ac:dyDescent="0.2">
      <c r="A264" s="7">
        <v>43728</v>
      </c>
      <c r="B264" s="1" t="s">
        <v>48</v>
      </c>
      <c r="C264" s="1" t="s">
        <v>7</v>
      </c>
      <c r="D264" s="1" t="s">
        <v>8</v>
      </c>
      <c r="E264" s="1" t="s">
        <v>65</v>
      </c>
      <c r="F264" s="1" t="s">
        <v>88</v>
      </c>
      <c r="G264" s="8">
        <v>986100</v>
      </c>
      <c r="H264" s="8">
        <v>611382</v>
      </c>
      <c r="I264" s="9">
        <v>0.62</v>
      </c>
      <c r="J264" s="1" t="s">
        <v>105</v>
      </c>
      <c r="K264" s="1">
        <v>9</v>
      </c>
      <c r="L264" s="1">
        <v>2019</v>
      </c>
      <c r="M264" s="1">
        <v>38</v>
      </c>
      <c r="N264" s="10">
        <v>3</v>
      </c>
    </row>
    <row r="265" spans="1:14" x14ac:dyDescent="0.2">
      <c r="A265" s="7">
        <v>43729</v>
      </c>
      <c r="B265" s="1" t="s">
        <v>35</v>
      </c>
      <c r="C265" s="1" t="s">
        <v>17</v>
      </c>
      <c r="D265" s="1" t="s">
        <v>14</v>
      </c>
      <c r="E265" s="1" t="s">
        <v>71</v>
      </c>
      <c r="F265" s="1" t="s">
        <v>89</v>
      </c>
      <c r="G265" s="8">
        <v>480902</v>
      </c>
      <c r="H265" s="8">
        <v>168315.69999999998</v>
      </c>
      <c r="I265" s="9">
        <v>0.35</v>
      </c>
      <c r="J265" s="1" t="s">
        <v>105</v>
      </c>
      <c r="K265" s="1">
        <v>9</v>
      </c>
      <c r="L265" s="1">
        <v>2019</v>
      </c>
      <c r="M265" s="1">
        <v>38</v>
      </c>
      <c r="N265" s="10">
        <v>3</v>
      </c>
    </row>
    <row r="266" spans="1:14" x14ac:dyDescent="0.2">
      <c r="A266" s="7">
        <v>43730</v>
      </c>
      <c r="B266" s="1" t="s">
        <v>59</v>
      </c>
      <c r="C266" s="1" t="s">
        <v>17</v>
      </c>
      <c r="D266" s="1" t="s">
        <v>18</v>
      </c>
      <c r="E266" s="1" t="s">
        <v>75</v>
      </c>
      <c r="F266" s="1" t="s">
        <v>89</v>
      </c>
      <c r="G266" s="8">
        <v>192921</v>
      </c>
      <c r="H266" s="8">
        <v>46301.04</v>
      </c>
      <c r="I266" s="9">
        <v>0.24</v>
      </c>
      <c r="J266" s="1" t="s">
        <v>105</v>
      </c>
      <c r="K266" s="1">
        <v>9</v>
      </c>
      <c r="L266" s="1">
        <v>2019</v>
      </c>
      <c r="M266" s="1">
        <v>38</v>
      </c>
      <c r="N266" s="10">
        <v>3</v>
      </c>
    </row>
    <row r="267" spans="1:14" x14ac:dyDescent="0.2">
      <c r="A267" s="7">
        <v>43731</v>
      </c>
      <c r="B267" s="1" t="s">
        <v>46</v>
      </c>
      <c r="C267" s="1" t="s">
        <v>17</v>
      </c>
      <c r="D267" s="1" t="s">
        <v>8</v>
      </c>
      <c r="E267" s="1" t="s">
        <v>80</v>
      </c>
      <c r="F267" s="1" t="s">
        <v>89</v>
      </c>
      <c r="G267" s="8">
        <v>900567</v>
      </c>
      <c r="H267" s="8">
        <v>333209.78999999998</v>
      </c>
      <c r="I267" s="9">
        <v>0.37</v>
      </c>
      <c r="J267" s="1" t="s">
        <v>105</v>
      </c>
      <c r="K267" s="1">
        <v>9</v>
      </c>
      <c r="L267" s="1">
        <v>2019</v>
      </c>
      <c r="M267" s="1">
        <v>39</v>
      </c>
      <c r="N267" s="10">
        <v>3</v>
      </c>
    </row>
    <row r="268" spans="1:14" x14ac:dyDescent="0.2">
      <c r="A268" s="7">
        <v>43732</v>
      </c>
      <c r="B268" s="1" t="s">
        <v>15</v>
      </c>
      <c r="C268" s="1" t="s">
        <v>17</v>
      </c>
      <c r="D268" s="1" t="s">
        <v>14</v>
      </c>
      <c r="E268" s="1" t="s">
        <v>74</v>
      </c>
      <c r="F268" s="1" t="s">
        <v>89</v>
      </c>
      <c r="G268" s="8">
        <v>476900</v>
      </c>
      <c r="H268" s="8">
        <v>171684</v>
      </c>
      <c r="I268" s="9">
        <v>0.36</v>
      </c>
      <c r="J268" s="1" t="s">
        <v>105</v>
      </c>
      <c r="K268" s="1">
        <v>9</v>
      </c>
      <c r="L268" s="1">
        <v>2019</v>
      </c>
      <c r="M268" s="1">
        <v>39</v>
      </c>
      <c r="N268" s="10">
        <v>3</v>
      </c>
    </row>
    <row r="269" spans="1:14" x14ac:dyDescent="0.2">
      <c r="A269" s="7">
        <v>43733</v>
      </c>
      <c r="B269" s="1" t="s">
        <v>56</v>
      </c>
      <c r="C269" s="1" t="s">
        <v>11</v>
      </c>
      <c r="D269" s="1" t="s">
        <v>18</v>
      </c>
      <c r="E269" s="1" t="s">
        <v>70</v>
      </c>
      <c r="F269" s="1" t="s">
        <v>88</v>
      </c>
      <c r="G269" s="8">
        <v>196635</v>
      </c>
      <c r="H269" s="8">
        <v>55057.8</v>
      </c>
      <c r="I269" s="9">
        <v>0.28000000000000003</v>
      </c>
      <c r="J269" s="1" t="s">
        <v>105</v>
      </c>
      <c r="K269" s="1">
        <v>9</v>
      </c>
      <c r="L269" s="1">
        <v>2019</v>
      </c>
      <c r="M269" s="1">
        <v>39</v>
      </c>
      <c r="N269" s="10">
        <v>3</v>
      </c>
    </row>
    <row r="270" spans="1:14" x14ac:dyDescent="0.2">
      <c r="A270" s="7">
        <v>43734</v>
      </c>
      <c r="B270" s="1" t="s">
        <v>55</v>
      </c>
      <c r="C270" s="1" t="s">
        <v>17</v>
      </c>
      <c r="D270" s="1" t="s">
        <v>14</v>
      </c>
      <c r="E270" s="1" t="s">
        <v>69</v>
      </c>
      <c r="F270" s="1" t="s">
        <v>88</v>
      </c>
      <c r="G270" s="8">
        <v>396892</v>
      </c>
      <c r="H270" s="8">
        <v>83347.319999999992</v>
      </c>
      <c r="I270" s="9">
        <v>0.21</v>
      </c>
      <c r="J270" s="1" t="s">
        <v>105</v>
      </c>
      <c r="K270" s="1">
        <v>9</v>
      </c>
      <c r="L270" s="1">
        <v>2019</v>
      </c>
      <c r="M270" s="1">
        <v>39</v>
      </c>
      <c r="N270" s="10">
        <v>3</v>
      </c>
    </row>
    <row r="271" spans="1:14" x14ac:dyDescent="0.2">
      <c r="A271" s="7">
        <v>43735</v>
      </c>
      <c r="B271" s="1" t="s">
        <v>10</v>
      </c>
      <c r="C271" s="1" t="s">
        <v>17</v>
      </c>
      <c r="D271" s="1" t="s">
        <v>8</v>
      </c>
      <c r="E271" s="1" t="s">
        <v>66</v>
      </c>
      <c r="F271" s="1" t="s">
        <v>9</v>
      </c>
      <c r="G271" s="8">
        <v>898547</v>
      </c>
      <c r="H271" s="8">
        <v>188694.87</v>
      </c>
      <c r="I271" s="9">
        <v>0.21</v>
      </c>
      <c r="J271" s="1" t="s">
        <v>105</v>
      </c>
      <c r="K271" s="1">
        <v>9</v>
      </c>
      <c r="L271" s="1">
        <v>2019</v>
      </c>
      <c r="M271" s="1">
        <v>39</v>
      </c>
      <c r="N271" s="10">
        <v>3</v>
      </c>
    </row>
    <row r="272" spans="1:14" x14ac:dyDescent="0.2">
      <c r="A272" s="7">
        <v>43736</v>
      </c>
      <c r="B272" s="1" t="s">
        <v>13</v>
      </c>
      <c r="C272" s="1" t="s">
        <v>17</v>
      </c>
      <c r="D272" s="1" t="s">
        <v>14</v>
      </c>
      <c r="E272" s="1" t="s">
        <v>73</v>
      </c>
      <c r="F272" s="1" t="s">
        <v>87</v>
      </c>
      <c r="G272" s="8">
        <v>482229</v>
      </c>
      <c r="H272" s="8">
        <v>115734.95999999999</v>
      </c>
      <c r="I272" s="9">
        <v>0.24</v>
      </c>
      <c r="J272" s="1" t="s">
        <v>105</v>
      </c>
      <c r="K272" s="1">
        <v>9</v>
      </c>
      <c r="L272" s="1">
        <v>2019</v>
      </c>
      <c r="M272" s="1">
        <v>39</v>
      </c>
      <c r="N272" s="10">
        <v>3</v>
      </c>
    </row>
    <row r="273" spans="1:14" x14ac:dyDescent="0.2">
      <c r="A273" s="7">
        <v>43737</v>
      </c>
      <c r="B273" s="1" t="s">
        <v>40</v>
      </c>
      <c r="C273" s="1" t="s">
        <v>17</v>
      </c>
      <c r="D273" s="1" t="s">
        <v>8</v>
      </c>
      <c r="E273" s="1" t="s">
        <v>82</v>
      </c>
      <c r="F273" s="1" t="s">
        <v>87</v>
      </c>
      <c r="G273" s="8">
        <v>764044</v>
      </c>
      <c r="H273" s="8">
        <v>259774.96000000002</v>
      </c>
      <c r="I273" s="9">
        <v>0.34</v>
      </c>
      <c r="J273" s="1" t="s">
        <v>105</v>
      </c>
      <c r="K273" s="1">
        <v>9</v>
      </c>
      <c r="L273" s="1">
        <v>2019</v>
      </c>
      <c r="M273" s="1">
        <v>39</v>
      </c>
      <c r="N273" s="10">
        <v>3</v>
      </c>
    </row>
    <row r="274" spans="1:14" x14ac:dyDescent="0.2">
      <c r="A274" s="7">
        <v>43738</v>
      </c>
      <c r="B274" s="1" t="s">
        <v>51</v>
      </c>
      <c r="C274" s="1" t="s">
        <v>7</v>
      </c>
      <c r="D274" s="1" t="s">
        <v>8</v>
      </c>
      <c r="E274" s="1" t="s">
        <v>65</v>
      </c>
      <c r="F274" s="1" t="s">
        <v>90</v>
      </c>
      <c r="G274" s="8">
        <v>1064784</v>
      </c>
      <c r="H274" s="8">
        <v>692109.6</v>
      </c>
      <c r="I274" s="9">
        <v>0.65</v>
      </c>
      <c r="J274" s="1" t="s">
        <v>105</v>
      </c>
      <c r="K274" s="1">
        <v>9</v>
      </c>
      <c r="L274" s="1">
        <v>2019</v>
      </c>
      <c r="M274" s="1">
        <v>40</v>
      </c>
      <c r="N274" s="10">
        <v>3</v>
      </c>
    </row>
    <row r="275" spans="1:14" x14ac:dyDescent="0.2">
      <c r="A275" s="7">
        <v>43739</v>
      </c>
      <c r="B275" s="1" t="s">
        <v>32</v>
      </c>
      <c r="C275" s="1" t="s">
        <v>11</v>
      </c>
      <c r="D275" s="1" t="s">
        <v>8</v>
      </c>
      <c r="E275" s="1" t="s">
        <v>71</v>
      </c>
      <c r="F275" s="1" t="s">
        <v>89</v>
      </c>
      <c r="G275" s="8">
        <v>977043</v>
      </c>
      <c r="H275" s="8">
        <v>302883.33</v>
      </c>
      <c r="I275" s="9">
        <v>0.31</v>
      </c>
      <c r="J275" s="1" t="s">
        <v>106</v>
      </c>
      <c r="K275" s="1">
        <v>10</v>
      </c>
      <c r="L275" s="1">
        <v>2019</v>
      </c>
      <c r="M275" s="1">
        <v>40</v>
      </c>
      <c r="N275" s="10">
        <v>4</v>
      </c>
    </row>
    <row r="276" spans="1:14" x14ac:dyDescent="0.2">
      <c r="A276" s="7">
        <v>43740</v>
      </c>
      <c r="B276" s="1" t="s">
        <v>13</v>
      </c>
      <c r="C276" s="1" t="s">
        <v>17</v>
      </c>
      <c r="D276" s="1" t="s">
        <v>14</v>
      </c>
      <c r="E276" s="1" t="s">
        <v>73</v>
      </c>
      <c r="F276" s="1" t="s">
        <v>9</v>
      </c>
      <c r="G276" s="8">
        <v>420632</v>
      </c>
      <c r="H276" s="8">
        <v>92539.04</v>
      </c>
      <c r="I276" s="9">
        <v>0.22</v>
      </c>
      <c r="J276" s="1" t="s">
        <v>106</v>
      </c>
      <c r="K276" s="1">
        <v>10</v>
      </c>
      <c r="L276" s="1">
        <v>2019</v>
      </c>
      <c r="M276" s="1">
        <v>40</v>
      </c>
      <c r="N276" s="10">
        <v>4</v>
      </c>
    </row>
    <row r="277" spans="1:14" x14ac:dyDescent="0.2">
      <c r="A277" s="7">
        <v>43741</v>
      </c>
      <c r="B277" s="1" t="s">
        <v>37</v>
      </c>
      <c r="C277" s="1" t="s">
        <v>7</v>
      </c>
      <c r="D277" s="1" t="s">
        <v>18</v>
      </c>
      <c r="E277" s="1" t="s">
        <v>79</v>
      </c>
      <c r="F277" s="1" t="s">
        <v>89</v>
      </c>
      <c r="G277" s="8">
        <v>178454</v>
      </c>
      <c r="H277" s="8">
        <v>89227</v>
      </c>
      <c r="I277" s="9">
        <v>0.5</v>
      </c>
      <c r="J277" s="1" t="s">
        <v>106</v>
      </c>
      <c r="K277" s="1">
        <v>10</v>
      </c>
      <c r="L277" s="1">
        <v>2019</v>
      </c>
      <c r="M277" s="1">
        <v>40</v>
      </c>
      <c r="N277" s="10">
        <v>4</v>
      </c>
    </row>
    <row r="278" spans="1:14" x14ac:dyDescent="0.2">
      <c r="A278" s="7">
        <v>43742</v>
      </c>
      <c r="B278" s="1" t="s">
        <v>41</v>
      </c>
      <c r="C278" s="1" t="s">
        <v>17</v>
      </c>
      <c r="D278" s="1" t="s">
        <v>14</v>
      </c>
      <c r="E278" s="1" t="s">
        <v>83</v>
      </c>
      <c r="F278" s="1" t="s">
        <v>9</v>
      </c>
      <c r="G278" s="8">
        <v>453956</v>
      </c>
      <c r="H278" s="8">
        <v>118028.56</v>
      </c>
      <c r="I278" s="9">
        <v>0.26</v>
      </c>
      <c r="J278" s="1" t="s">
        <v>106</v>
      </c>
      <c r="K278" s="1">
        <v>10</v>
      </c>
      <c r="L278" s="1">
        <v>2019</v>
      </c>
      <c r="M278" s="1">
        <v>40</v>
      </c>
      <c r="N278" s="10">
        <v>4</v>
      </c>
    </row>
    <row r="279" spans="1:14" x14ac:dyDescent="0.2">
      <c r="A279" s="7">
        <v>43743</v>
      </c>
      <c r="B279" s="1" t="s">
        <v>26</v>
      </c>
      <c r="C279" s="1" t="s">
        <v>11</v>
      </c>
      <c r="D279" s="1" t="s">
        <v>8</v>
      </c>
      <c r="E279" s="1" t="s">
        <v>75</v>
      </c>
      <c r="F279" s="1" t="s">
        <v>9</v>
      </c>
      <c r="G279" s="8">
        <v>1009346</v>
      </c>
      <c r="H279" s="8">
        <v>353271.1</v>
      </c>
      <c r="I279" s="9">
        <v>0.35</v>
      </c>
      <c r="J279" s="1" t="s">
        <v>106</v>
      </c>
      <c r="K279" s="1">
        <v>10</v>
      </c>
      <c r="L279" s="1">
        <v>2019</v>
      </c>
      <c r="M279" s="1">
        <v>40</v>
      </c>
      <c r="N279" s="10">
        <v>4</v>
      </c>
    </row>
    <row r="280" spans="1:14" x14ac:dyDescent="0.2">
      <c r="A280" s="7">
        <v>43744</v>
      </c>
      <c r="B280" s="1" t="s">
        <v>62</v>
      </c>
      <c r="C280" s="1" t="s">
        <v>17</v>
      </c>
      <c r="D280" s="1" t="s">
        <v>8</v>
      </c>
      <c r="E280" s="1" t="s">
        <v>78</v>
      </c>
      <c r="F280" s="1" t="s">
        <v>90</v>
      </c>
      <c r="G280" s="8">
        <v>1160178</v>
      </c>
      <c r="H280" s="8">
        <v>359655.18</v>
      </c>
      <c r="I280" s="9">
        <v>0.31</v>
      </c>
      <c r="J280" s="1" t="s">
        <v>106</v>
      </c>
      <c r="K280" s="1">
        <v>10</v>
      </c>
      <c r="L280" s="1">
        <v>2019</v>
      </c>
      <c r="M280" s="1">
        <v>40</v>
      </c>
      <c r="N280" s="10">
        <v>4</v>
      </c>
    </row>
    <row r="281" spans="1:14" x14ac:dyDescent="0.2">
      <c r="A281" s="7">
        <v>43745</v>
      </c>
      <c r="B281" s="1" t="s">
        <v>34</v>
      </c>
      <c r="C281" s="1" t="s">
        <v>7</v>
      </c>
      <c r="D281" s="1" t="s">
        <v>14</v>
      </c>
      <c r="E281" s="1" t="s">
        <v>65</v>
      </c>
      <c r="F281" s="1" t="s">
        <v>89</v>
      </c>
      <c r="G281" s="8">
        <v>364563</v>
      </c>
      <c r="H281" s="8">
        <v>229674.69</v>
      </c>
      <c r="I281" s="9">
        <v>0.63</v>
      </c>
      <c r="J281" s="1" t="s">
        <v>106</v>
      </c>
      <c r="K281" s="1">
        <v>10</v>
      </c>
      <c r="L281" s="1">
        <v>2019</v>
      </c>
      <c r="M281" s="1">
        <v>41</v>
      </c>
      <c r="N281" s="10">
        <v>4</v>
      </c>
    </row>
    <row r="282" spans="1:14" x14ac:dyDescent="0.2">
      <c r="A282" s="7">
        <v>43746</v>
      </c>
      <c r="B282" s="1" t="s">
        <v>44</v>
      </c>
      <c r="C282" s="1" t="s">
        <v>11</v>
      </c>
      <c r="D282" s="1" t="s">
        <v>8</v>
      </c>
      <c r="E282" s="1" t="s">
        <v>78</v>
      </c>
      <c r="F282" s="1" t="s">
        <v>9</v>
      </c>
      <c r="G282" s="8">
        <v>1055761</v>
      </c>
      <c r="H282" s="8">
        <v>274497.86</v>
      </c>
      <c r="I282" s="9">
        <v>0.26</v>
      </c>
      <c r="J282" s="1" t="s">
        <v>106</v>
      </c>
      <c r="K282" s="1">
        <v>10</v>
      </c>
      <c r="L282" s="1">
        <v>2019</v>
      </c>
      <c r="M282" s="1">
        <v>41</v>
      </c>
      <c r="N282" s="10">
        <v>4</v>
      </c>
    </row>
    <row r="283" spans="1:14" x14ac:dyDescent="0.2">
      <c r="A283" s="7">
        <v>43747</v>
      </c>
      <c r="B283" s="1" t="s">
        <v>59</v>
      </c>
      <c r="C283" s="1" t="s">
        <v>11</v>
      </c>
      <c r="D283" s="1" t="s">
        <v>18</v>
      </c>
      <c r="E283" s="1" t="s">
        <v>75</v>
      </c>
      <c r="F283" s="1" t="s">
        <v>88</v>
      </c>
      <c r="G283" s="8">
        <v>113604</v>
      </c>
      <c r="H283" s="8">
        <v>29537.040000000001</v>
      </c>
      <c r="I283" s="9">
        <v>0.26</v>
      </c>
      <c r="J283" s="1" t="s">
        <v>106</v>
      </c>
      <c r="K283" s="1">
        <v>10</v>
      </c>
      <c r="L283" s="1">
        <v>2019</v>
      </c>
      <c r="M283" s="1">
        <v>41</v>
      </c>
      <c r="N283" s="10">
        <v>4</v>
      </c>
    </row>
    <row r="284" spans="1:14" x14ac:dyDescent="0.2">
      <c r="A284" s="7">
        <v>43748</v>
      </c>
      <c r="B284" s="1" t="s">
        <v>44</v>
      </c>
      <c r="C284" s="1" t="s">
        <v>17</v>
      </c>
      <c r="D284" s="1" t="s">
        <v>8</v>
      </c>
      <c r="E284" s="1" t="s">
        <v>78</v>
      </c>
      <c r="F284" s="1" t="s">
        <v>88</v>
      </c>
      <c r="G284" s="8">
        <v>687190</v>
      </c>
      <c r="H284" s="8">
        <v>274876</v>
      </c>
      <c r="I284" s="9">
        <v>0.4</v>
      </c>
      <c r="J284" s="1" t="s">
        <v>106</v>
      </c>
      <c r="K284" s="1">
        <v>10</v>
      </c>
      <c r="L284" s="1">
        <v>2019</v>
      </c>
      <c r="M284" s="1">
        <v>41</v>
      </c>
      <c r="N284" s="10">
        <v>4</v>
      </c>
    </row>
    <row r="285" spans="1:14" x14ac:dyDescent="0.2">
      <c r="A285" s="7">
        <v>43749</v>
      </c>
      <c r="B285" s="1" t="s">
        <v>42</v>
      </c>
      <c r="C285" s="1" t="s">
        <v>7</v>
      </c>
      <c r="D285" s="1" t="s">
        <v>8</v>
      </c>
      <c r="E285" s="1" t="s">
        <v>84</v>
      </c>
      <c r="F285" s="1" t="s">
        <v>89</v>
      </c>
      <c r="G285" s="8">
        <v>1021063</v>
      </c>
      <c r="H285" s="8">
        <v>633059.05999999994</v>
      </c>
      <c r="I285" s="9">
        <v>0.62</v>
      </c>
      <c r="J285" s="1" t="s">
        <v>106</v>
      </c>
      <c r="K285" s="1">
        <v>10</v>
      </c>
      <c r="L285" s="1">
        <v>2019</v>
      </c>
      <c r="M285" s="1">
        <v>41</v>
      </c>
      <c r="N285" s="10">
        <v>4</v>
      </c>
    </row>
    <row r="286" spans="1:14" x14ac:dyDescent="0.2">
      <c r="A286" s="7">
        <v>43750</v>
      </c>
      <c r="B286" s="1" t="s">
        <v>29</v>
      </c>
      <c r="C286" s="1" t="s">
        <v>11</v>
      </c>
      <c r="D286" s="1" t="s">
        <v>8</v>
      </c>
      <c r="E286" s="1" t="s">
        <v>67</v>
      </c>
      <c r="F286" s="1" t="s">
        <v>9</v>
      </c>
      <c r="G286" s="8">
        <v>644767</v>
      </c>
      <c r="H286" s="8">
        <v>212773.11000000002</v>
      </c>
      <c r="I286" s="9">
        <v>0.33</v>
      </c>
      <c r="J286" s="1" t="s">
        <v>106</v>
      </c>
      <c r="K286" s="1">
        <v>10</v>
      </c>
      <c r="L286" s="1">
        <v>2019</v>
      </c>
      <c r="M286" s="1">
        <v>41</v>
      </c>
      <c r="N286" s="10">
        <v>4</v>
      </c>
    </row>
    <row r="287" spans="1:14" x14ac:dyDescent="0.2">
      <c r="A287" s="7">
        <v>43751</v>
      </c>
      <c r="B287" s="1" t="s">
        <v>52</v>
      </c>
      <c r="C287" s="1" t="s">
        <v>7</v>
      </c>
      <c r="D287" s="1" t="s">
        <v>8</v>
      </c>
      <c r="E287" s="1" t="s">
        <v>66</v>
      </c>
      <c r="F287" s="1" t="s">
        <v>87</v>
      </c>
      <c r="G287" s="8">
        <v>870817</v>
      </c>
      <c r="H287" s="8">
        <v>391867.65</v>
      </c>
      <c r="I287" s="9">
        <v>0.45</v>
      </c>
      <c r="J287" s="1" t="s">
        <v>106</v>
      </c>
      <c r="K287" s="1">
        <v>10</v>
      </c>
      <c r="L287" s="1">
        <v>2019</v>
      </c>
      <c r="M287" s="1">
        <v>41</v>
      </c>
      <c r="N287" s="10">
        <v>4</v>
      </c>
    </row>
    <row r="288" spans="1:14" x14ac:dyDescent="0.2">
      <c r="A288" s="7">
        <v>43752</v>
      </c>
      <c r="B288" s="1" t="s">
        <v>33</v>
      </c>
      <c r="C288" s="1" t="s">
        <v>7</v>
      </c>
      <c r="D288" s="1" t="s">
        <v>8</v>
      </c>
      <c r="E288" s="1" t="s">
        <v>80</v>
      </c>
      <c r="F288" s="1" t="s">
        <v>87</v>
      </c>
      <c r="G288" s="8">
        <v>1139187</v>
      </c>
      <c r="H288" s="8">
        <v>615160.9800000001</v>
      </c>
      <c r="I288" s="9">
        <v>0.54</v>
      </c>
      <c r="J288" s="1" t="s">
        <v>106</v>
      </c>
      <c r="K288" s="1">
        <v>10</v>
      </c>
      <c r="L288" s="1">
        <v>2019</v>
      </c>
      <c r="M288" s="1">
        <v>42</v>
      </c>
      <c r="N288" s="10">
        <v>4</v>
      </c>
    </row>
    <row r="289" spans="1:14" x14ac:dyDescent="0.2">
      <c r="A289" s="7">
        <v>43753</v>
      </c>
      <c r="B289" s="1" t="s">
        <v>15</v>
      </c>
      <c r="C289" s="1" t="s">
        <v>7</v>
      </c>
      <c r="D289" s="1" t="s">
        <v>14</v>
      </c>
      <c r="E289" s="1" t="s">
        <v>74</v>
      </c>
      <c r="F289" s="1" t="s">
        <v>87</v>
      </c>
      <c r="G289" s="8">
        <v>314475</v>
      </c>
      <c r="H289" s="8">
        <v>138369</v>
      </c>
      <c r="I289" s="9">
        <v>0.44</v>
      </c>
      <c r="J289" s="1" t="s">
        <v>106</v>
      </c>
      <c r="K289" s="1">
        <v>10</v>
      </c>
      <c r="L289" s="1">
        <v>2019</v>
      </c>
      <c r="M289" s="1">
        <v>42</v>
      </c>
      <c r="N289" s="10">
        <v>4</v>
      </c>
    </row>
    <row r="290" spans="1:14" x14ac:dyDescent="0.2">
      <c r="A290" s="7">
        <v>43754</v>
      </c>
      <c r="B290" s="1" t="s">
        <v>52</v>
      </c>
      <c r="C290" s="1" t="s">
        <v>17</v>
      </c>
      <c r="D290" s="1" t="s">
        <v>8</v>
      </c>
      <c r="E290" s="1" t="s">
        <v>66</v>
      </c>
      <c r="F290" s="1" t="s">
        <v>9</v>
      </c>
      <c r="G290" s="8">
        <v>1158557</v>
      </c>
      <c r="H290" s="8">
        <v>278053.68</v>
      </c>
      <c r="I290" s="9">
        <v>0.24</v>
      </c>
      <c r="J290" s="1" t="s">
        <v>106</v>
      </c>
      <c r="K290" s="1">
        <v>10</v>
      </c>
      <c r="L290" s="1">
        <v>2019</v>
      </c>
      <c r="M290" s="1">
        <v>42</v>
      </c>
      <c r="N290" s="10">
        <v>4</v>
      </c>
    </row>
    <row r="291" spans="1:14" x14ac:dyDescent="0.2">
      <c r="A291" s="7">
        <v>43755</v>
      </c>
      <c r="B291" s="1" t="s">
        <v>44</v>
      </c>
      <c r="C291" s="1" t="s">
        <v>7</v>
      </c>
      <c r="D291" s="1" t="s">
        <v>8</v>
      </c>
      <c r="E291" s="1" t="s">
        <v>78</v>
      </c>
      <c r="F291" s="1" t="s">
        <v>9</v>
      </c>
      <c r="G291" s="8">
        <v>573015</v>
      </c>
      <c r="H291" s="8">
        <v>240666.3</v>
      </c>
      <c r="I291" s="9">
        <v>0.42</v>
      </c>
      <c r="J291" s="1" t="s">
        <v>106</v>
      </c>
      <c r="K291" s="1">
        <v>10</v>
      </c>
      <c r="L291" s="1">
        <v>2019</v>
      </c>
      <c r="M291" s="1">
        <v>42</v>
      </c>
      <c r="N291" s="10">
        <v>4</v>
      </c>
    </row>
    <row r="292" spans="1:14" x14ac:dyDescent="0.2">
      <c r="A292" s="7">
        <v>43756</v>
      </c>
      <c r="B292" s="1" t="s">
        <v>46</v>
      </c>
      <c r="C292" s="1" t="s">
        <v>17</v>
      </c>
      <c r="D292" s="1" t="s">
        <v>8</v>
      </c>
      <c r="E292" s="1" t="s">
        <v>80</v>
      </c>
      <c r="F292" s="1" t="s">
        <v>89</v>
      </c>
      <c r="G292" s="8">
        <v>939637</v>
      </c>
      <c r="H292" s="8">
        <v>291287.46999999997</v>
      </c>
      <c r="I292" s="9">
        <v>0.31</v>
      </c>
      <c r="J292" s="1" t="s">
        <v>106</v>
      </c>
      <c r="K292" s="1">
        <v>10</v>
      </c>
      <c r="L292" s="1">
        <v>2019</v>
      </c>
      <c r="M292" s="1">
        <v>42</v>
      </c>
      <c r="N292" s="10">
        <v>4</v>
      </c>
    </row>
    <row r="293" spans="1:14" x14ac:dyDescent="0.2">
      <c r="A293" s="7">
        <v>43757</v>
      </c>
      <c r="B293" s="1" t="s">
        <v>31</v>
      </c>
      <c r="C293" s="1" t="s">
        <v>17</v>
      </c>
      <c r="D293" s="1" t="s">
        <v>18</v>
      </c>
      <c r="E293" s="1" t="s">
        <v>72</v>
      </c>
      <c r="F293" s="1" t="s">
        <v>87</v>
      </c>
      <c r="G293" s="8">
        <v>98460</v>
      </c>
      <c r="H293" s="8">
        <v>38399.4</v>
      </c>
      <c r="I293" s="9">
        <v>0.39</v>
      </c>
      <c r="J293" s="1" t="s">
        <v>106</v>
      </c>
      <c r="K293" s="1">
        <v>10</v>
      </c>
      <c r="L293" s="1">
        <v>2019</v>
      </c>
      <c r="M293" s="1">
        <v>42</v>
      </c>
      <c r="N293" s="10">
        <v>4</v>
      </c>
    </row>
    <row r="294" spans="1:14" x14ac:dyDescent="0.2">
      <c r="A294" s="7">
        <v>43758</v>
      </c>
      <c r="B294" s="1" t="s">
        <v>53</v>
      </c>
      <c r="C294" s="1" t="s">
        <v>11</v>
      </c>
      <c r="D294" s="1" t="s">
        <v>14</v>
      </c>
      <c r="E294" s="1" t="s">
        <v>67</v>
      </c>
      <c r="F294" s="1" t="s">
        <v>89</v>
      </c>
      <c r="G294" s="8">
        <v>372563</v>
      </c>
      <c r="H294" s="8">
        <v>108043.26999999999</v>
      </c>
      <c r="I294" s="9">
        <v>0.28999999999999998</v>
      </c>
      <c r="J294" s="1" t="s">
        <v>106</v>
      </c>
      <c r="K294" s="1">
        <v>10</v>
      </c>
      <c r="L294" s="1">
        <v>2019</v>
      </c>
      <c r="M294" s="1">
        <v>42</v>
      </c>
      <c r="N294" s="10">
        <v>4</v>
      </c>
    </row>
    <row r="295" spans="1:14" x14ac:dyDescent="0.2">
      <c r="A295" s="7">
        <v>43759</v>
      </c>
      <c r="B295" s="1" t="s">
        <v>42</v>
      </c>
      <c r="C295" s="1" t="s">
        <v>17</v>
      </c>
      <c r="D295" s="1" t="s">
        <v>8</v>
      </c>
      <c r="E295" s="1" t="s">
        <v>84</v>
      </c>
      <c r="F295" s="1" t="s">
        <v>88</v>
      </c>
      <c r="G295" s="8">
        <v>664696</v>
      </c>
      <c r="H295" s="8">
        <v>139586.16</v>
      </c>
      <c r="I295" s="9">
        <v>0.21</v>
      </c>
      <c r="J295" s="1" t="s">
        <v>106</v>
      </c>
      <c r="K295" s="1">
        <v>10</v>
      </c>
      <c r="L295" s="1">
        <v>2019</v>
      </c>
      <c r="M295" s="1">
        <v>43</v>
      </c>
      <c r="N295" s="10">
        <v>4</v>
      </c>
    </row>
    <row r="296" spans="1:14" x14ac:dyDescent="0.2">
      <c r="A296" s="7">
        <v>43760</v>
      </c>
      <c r="B296" s="1" t="s">
        <v>24</v>
      </c>
      <c r="C296" s="1" t="s">
        <v>7</v>
      </c>
      <c r="D296" s="1" t="s">
        <v>14</v>
      </c>
      <c r="E296" s="1" t="s">
        <v>81</v>
      </c>
      <c r="F296" s="1" t="s">
        <v>89</v>
      </c>
      <c r="G296" s="8">
        <v>303199</v>
      </c>
      <c r="H296" s="8">
        <v>124311.59</v>
      </c>
      <c r="I296" s="9">
        <v>0.41</v>
      </c>
      <c r="J296" s="1" t="s">
        <v>106</v>
      </c>
      <c r="K296" s="1">
        <v>10</v>
      </c>
      <c r="L296" s="1">
        <v>2019</v>
      </c>
      <c r="M296" s="1">
        <v>43</v>
      </c>
      <c r="N296" s="10">
        <v>4</v>
      </c>
    </row>
    <row r="297" spans="1:14" x14ac:dyDescent="0.2">
      <c r="A297" s="7">
        <v>43761</v>
      </c>
      <c r="B297" s="1" t="s">
        <v>58</v>
      </c>
      <c r="C297" s="1" t="s">
        <v>7</v>
      </c>
      <c r="D297" s="1" t="s">
        <v>8</v>
      </c>
      <c r="E297" s="1" t="s">
        <v>74</v>
      </c>
      <c r="F297" s="1" t="s">
        <v>9</v>
      </c>
      <c r="G297" s="8">
        <v>964159</v>
      </c>
      <c r="H297" s="8">
        <v>491721.09</v>
      </c>
      <c r="I297" s="9">
        <v>0.51</v>
      </c>
      <c r="J297" s="1" t="s">
        <v>106</v>
      </c>
      <c r="K297" s="1">
        <v>10</v>
      </c>
      <c r="L297" s="1">
        <v>2019</v>
      </c>
      <c r="M297" s="1">
        <v>43</v>
      </c>
      <c r="N297" s="10">
        <v>4</v>
      </c>
    </row>
    <row r="298" spans="1:14" x14ac:dyDescent="0.2">
      <c r="A298" s="7">
        <v>43762</v>
      </c>
      <c r="B298" s="1" t="s">
        <v>56</v>
      </c>
      <c r="C298" s="1" t="s">
        <v>17</v>
      </c>
      <c r="D298" s="1" t="s">
        <v>18</v>
      </c>
      <c r="E298" s="1" t="s">
        <v>70</v>
      </c>
      <c r="F298" s="1" t="s">
        <v>87</v>
      </c>
      <c r="G298" s="8">
        <v>100973</v>
      </c>
      <c r="H298" s="8">
        <v>25243.25</v>
      </c>
      <c r="I298" s="9">
        <v>0.25</v>
      </c>
      <c r="J298" s="1" t="s">
        <v>106</v>
      </c>
      <c r="K298" s="1">
        <v>10</v>
      </c>
      <c r="L298" s="1">
        <v>2019</v>
      </c>
      <c r="M298" s="1">
        <v>43</v>
      </c>
      <c r="N298" s="10">
        <v>4</v>
      </c>
    </row>
    <row r="299" spans="1:14" x14ac:dyDescent="0.2">
      <c r="A299" s="7">
        <v>43763</v>
      </c>
      <c r="B299" s="1" t="s">
        <v>52</v>
      </c>
      <c r="C299" s="1" t="s">
        <v>17</v>
      </c>
      <c r="D299" s="1" t="s">
        <v>8</v>
      </c>
      <c r="E299" s="1" t="s">
        <v>66</v>
      </c>
      <c r="F299" s="1" t="s">
        <v>89</v>
      </c>
      <c r="G299" s="8">
        <v>1052400</v>
      </c>
      <c r="H299" s="8">
        <v>315720</v>
      </c>
      <c r="I299" s="9">
        <v>0.3</v>
      </c>
      <c r="J299" s="1" t="s">
        <v>106</v>
      </c>
      <c r="K299" s="1">
        <v>10</v>
      </c>
      <c r="L299" s="1">
        <v>2019</v>
      </c>
      <c r="M299" s="1">
        <v>43</v>
      </c>
      <c r="N299" s="10">
        <v>4</v>
      </c>
    </row>
    <row r="300" spans="1:14" x14ac:dyDescent="0.2">
      <c r="A300" s="7">
        <v>43764</v>
      </c>
      <c r="B300" s="1" t="s">
        <v>51</v>
      </c>
      <c r="C300" s="1" t="s">
        <v>11</v>
      </c>
      <c r="D300" s="1" t="s">
        <v>8</v>
      </c>
      <c r="E300" s="1" t="s">
        <v>65</v>
      </c>
      <c r="F300" s="1" t="s">
        <v>9</v>
      </c>
      <c r="G300" s="8">
        <v>736363</v>
      </c>
      <c r="H300" s="8">
        <v>161999.86000000002</v>
      </c>
      <c r="I300" s="9">
        <v>0.22</v>
      </c>
      <c r="J300" s="1" t="s">
        <v>106</v>
      </c>
      <c r="K300" s="1">
        <v>10</v>
      </c>
      <c r="L300" s="1">
        <v>2019</v>
      </c>
      <c r="M300" s="1">
        <v>43</v>
      </c>
      <c r="N300" s="10">
        <v>4</v>
      </c>
    </row>
    <row r="301" spans="1:14" x14ac:dyDescent="0.2">
      <c r="A301" s="7">
        <v>43765</v>
      </c>
      <c r="B301" s="1" t="s">
        <v>25</v>
      </c>
      <c r="C301" s="1" t="s">
        <v>11</v>
      </c>
      <c r="D301" s="1" t="s">
        <v>8</v>
      </c>
      <c r="E301" s="1" t="s">
        <v>74</v>
      </c>
      <c r="F301" s="1" t="s">
        <v>89</v>
      </c>
      <c r="G301" s="8">
        <v>827820</v>
      </c>
      <c r="H301" s="8">
        <v>273180.60000000003</v>
      </c>
      <c r="I301" s="9">
        <v>0.33</v>
      </c>
      <c r="J301" s="1" t="s">
        <v>106</v>
      </c>
      <c r="K301" s="1">
        <v>10</v>
      </c>
      <c r="L301" s="1">
        <v>2019</v>
      </c>
      <c r="M301" s="1">
        <v>43</v>
      </c>
      <c r="N301" s="10">
        <v>4</v>
      </c>
    </row>
    <row r="302" spans="1:14" x14ac:dyDescent="0.2">
      <c r="A302" s="7">
        <v>43766</v>
      </c>
      <c r="B302" s="1" t="s">
        <v>15</v>
      </c>
      <c r="C302" s="1" t="s">
        <v>7</v>
      </c>
      <c r="D302" s="1" t="s">
        <v>14</v>
      </c>
      <c r="E302" s="1" t="s">
        <v>74</v>
      </c>
      <c r="F302" s="1" t="s">
        <v>89</v>
      </c>
      <c r="G302" s="8">
        <v>379888</v>
      </c>
      <c r="H302" s="8">
        <v>243128.32000000001</v>
      </c>
      <c r="I302" s="9">
        <v>0.64</v>
      </c>
      <c r="J302" s="1" t="s">
        <v>106</v>
      </c>
      <c r="K302" s="1">
        <v>10</v>
      </c>
      <c r="L302" s="1">
        <v>2019</v>
      </c>
      <c r="M302" s="1">
        <v>44</v>
      </c>
      <c r="N302" s="10">
        <v>4</v>
      </c>
    </row>
    <row r="303" spans="1:14" x14ac:dyDescent="0.2">
      <c r="A303" s="7">
        <v>43767</v>
      </c>
      <c r="B303" s="1" t="s">
        <v>13</v>
      </c>
      <c r="C303" s="1" t="s">
        <v>11</v>
      </c>
      <c r="D303" s="1" t="s">
        <v>14</v>
      </c>
      <c r="E303" s="1" t="s">
        <v>73</v>
      </c>
      <c r="F303" s="1" t="s">
        <v>9</v>
      </c>
      <c r="G303" s="8">
        <v>491083</v>
      </c>
      <c r="H303" s="8">
        <v>83484.11</v>
      </c>
      <c r="I303" s="9">
        <v>0.17</v>
      </c>
      <c r="J303" s="1" t="s">
        <v>106</v>
      </c>
      <c r="K303" s="1">
        <v>10</v>
      </c>
      <c r="L303" s="1">
        <v>2019</v>
      </c>
      <c r="M303" s="1">
        <v>44</v>
      </c>
      <c r="N303" s="10">
        <v>4</v>
      </c>
    </row>
    <row r="304" spans="1:14" x14ac:dyDescent="0.2">
      <c r="A304" s="7">
        <v>43768</v>
      </c>
      <c r="B304" s="1" t="s">
        <v>6</v>
      </c>
      <c r="C304" s="1" t="s">
        <v>7</v>
      </c>
      <c r="D304" s="1" t="s">
        <v>8</v>
      </c>
      <c r="E304" s="1" t="s">
        <v>77</v>
      </c>
      <c r="F304" s="1" t="s">
        <v>89</v>
      </c>
      <c r="G304" s="8">
        <v>834699</v>
      </c>
      <c r="H304" s="8">
        <v>317185.62</v>
      </c>
      <c r="I304" s="9">
        <v>0.38</v>
      </c>
      <c r="J304" s="1" t="s">
        <v>106</v>
      </c>
      <c r="K304" s="1">
        <v>10</v>
      </c>
      <c r="L304" s="1">
        <v>2019</v>
      </c>
      <c r="M304" s="1">
        <v>44</v>
      </c>
      <c r="N304" s="10">
        <v>4</v>
      </c>
    </row>
    <row r="305" spans="1:14" x14ac:dyDescent="0.2">
      <c r="A305" s="7">
        <v>43769</v>
      </c>
      <c r="B305" s="1" t="s">
        <v>35</v>
      </c>
      <c r="C305" s="1" t="s">
        <v>11</v>
      </c>
      <c r="D305" s="1" t="s">
        <v>14</v>
      </c>
      <c r="E305" s="1" t="s">
        <v>71</v>
      </c>
      <c r="F305" s="1" t="s">
        <v>87</v>
      </c>
      <c r="G305" s="8">
        <v>306677</v>
      </c>
      <c r="H305" s="8">
        <v>73602.48</v>
      </c>
      <c r="I305" s="9">
        <v>0.24</v>
      </c>
      <c r="J305" s="1" t="s">
        <v>106</v>
      </c>
      <c r="K305" s="1">
        <v>10</v>
      </c>
      <c r="L305" s="1">
        <v>2019</v>
      </c>
      <c r="M305" s="1">
        <v>44</v>
      </c>
      <c r="N305" s="10">
        <v>4</v>
      </c>
    </row>
    <row r="306" spans="1:14" x14ac:dyDescent="0.2">
      <c r="A306" s="7">
        <v>43770</v>
      </c>
      <c r="B306" s="1" t="s">
        <v>45</v>
      </c>
      <c r="C306" s="1" t="s">
        <v>7</v>
      </c>
      <c r="D306" s="1" t="s">
        <v>18</v>
      </c>
      <c r="E306" s="1" t="s">
        <v>79</v>
      </c>
      <c r="F306" s="1" t="s">
        <v>89</v>
      </c>
      <c r="G306" s="8">
        <v>221669</v>
      </c>
      <c r="H306" s="8">
        <v>110834.5</v>
      </c>
      <c r="I306" s="9">
        <v>0.5</v>
      </c>
      <c r="J306" s="1" t="s">
        <v>107</v>
      </c>
      <c r="K306" s="1">
        <v>11</v>
      </c>
      <c r="L306" s="1">
        <v>2019</v>
      </c>
      <c r="M306" s="1">
        <v>44</v>
      </c>
      <c r="N306" s="10">
        <v>4</v>
      </c>
    </row>
    <row r="307" spans="1:14" x14ac:dyDescent="0.2">
      <c r="A307" s="7">
        <v>43771</v>
      </c>
      <c r="B307" s="1" t="s">
        <v>21</v>
      </c>
      <c r="C307" s="1" t="s">
        <v>7</v>
      </c>
      <c r="D307" s="1" t="s">
        <v>14</v>
      </c>
      <c r="E307" s="1" t="s">
        <v>73</v>
      </c>
      <c r="F307" s="1" t="s">
        <v>90</v>
      </c>
      <c r="G307" s="8">
        <v>380411</v>
      </c>
      <c r="H307" s="8">
        <v>155968.50999999998</v>
      </c>
      <c r="I307" s="9">
        <v>0.41</v>
      </c>
      <c r="J307" s="1" t="s">
        <v>107</v>
      </c>
      <c r="K307" s="1">
        <v>11</v>
      </c>
      <c r="L307" s="1">
        <v>2019</v>
      </c>
      <c r="M307" s="1">
        <v>44</v>
      </c>
      <c r="N307" s="10">
        <v>4</v>
      </c>
    </row>
    <row r="308" spans="1:14" x14ac:dyDescent="0.2">
      <c r="A308" s="7">
        <v>43772</v>
      </c>
      <c r="B308" s="1" t="s">
        <v>58</v>
      </c>
      <c r="C308" s="1" t="s">
        <v>11</v>
      </c>
      <c r="D308" s="1" t="s">
        <v>8</v>
      </c>
      <c r="E308" s="1" t="s">
        <v>74</v>
      </c>
      <c r="F308" s="1" t="s">
        <v>9</v>
      </c>
      <c r="G308" s="8">
        <v>701378</v>
      </c>
      <c r="H308" s="8">
        <v>245482.3</v>
      </c>
      <c r="I308" s="9">
        <v>0.35</v>
      </c>
      <c r="J308" s="1" t="s">
        <v>107</v>
      </c>
      <c r="K308" s="1">
        <v>11</v>
      </c>
      <c r="L308" s="1">
        <v>2019</v>
      </c>
      <c r="M308" s="1">
        <v>44</v>
      </c>
      <c r="N308" s="10">
        <v>4</v>
      </c>
    </row>
    <row r="309" spans="1:14" x14ac:dyDescent="0.2">
      <c r="A309" s="7">
        <v>43773</v>
      </c>
      <c r="B309" s="1" t="s">
        <v>27</v>
      </c>
      <c r="C309" s="1" t="s">
        <v>17</v>
      </c>
      <c r="D309" s="1" t="s">
        <v>8</v>
      </c>
      <c r="E309" s="1" t="s">
        <v>76</v>
      </c>
      <c r="F309" s="1" t="s">
        <v>88</v>
      </c>
      <c r="G309" s="8">
        <v>834250</v>
      </c>
      <c r="H309" s="8">
        <v>208562.5</v>
      </c>
      <c r="I309" s="9">
        <v>0.25</v>
      </c>
      <c r="J309" s="1" t="s">
        <v>107</v>
      </c>
      <c r="K309" s="1">
        <v>11</v>
      </c>
      <c r="L309" s="1">
        <v>2019</v>
      </c>
      <c r="M309" s="1">
        <v>45</v>
      </c>
      <c r="N309" s="10">
        <v>4</v>
      </c>
    </row>
    <row r="310" spans="1:14" x14ac:dyDescent="0.2">
      <c r="A310" s="7">
        <v>43774</v>
      </c>
      <c r="B310" s="1" t="s">
        <v>40</v>
      </c>
      <c r="C310" s="1" t="s">
        <v>11</v>
      </c>
      <c r="D310" s="1" t="s">
        <v>8</v>
      </c>
      <c r="E310" s="1" t="s">
        <v>82</v>
      </c>
      <c r="F310" s="1" t="s">
        <v>9</v>
      </c>
      <c r="G310" s="8">
        <v>891886</v>
      </c>
      <c r="H310" s="8">
        <v>240809.22000000003</v>
      </c>
      <c r="I310" s="9">
        <v>0.27</v>
      </c>
      <c r="J310" s="1" t="s">
        <v>107</v>
      </c>
      <c r="K310" s="1">
        <v>11</v>
      </c>
      <c r="L310" s="1">
        <v>2019</v>
      </c>
      <c r="M310" s="1">
        <v>45</v>
      </c>
      <c r="N310" s="10">
        <v>4</v>
      </c>
    </row>
    <row r="311" spans="1:14" x14ac:dyDescent="0.2">
      <c r="A311" s="7">
        <v>43775</v>
      </c>
      <c r="B311" s="1" t="s">
        <v>36</v>
      </c>
      <c r="C311" s="1" t="s">
        <v>7</v>
      </c>
      <c r="D311" s="1" t="s">
        <v>14</v>
      </c>
      <c r="E311" s="1" t="s">
        <v>78</v>
      </c>
      <c r="F311" s="1" t="s">
        <v>87</v>
      </c>
      <c r="G311" s="8">
        <v>355791</v>
      </c>
      <c r="H311" s="8">
        <v>213474.6</v>
      </c>
      <c r="I311" s="9">
        <v>0.6</v>
      </c>
      <c r="J311" s="1" t="s">
        <v>107</v>
      </c>
      <c r="K311" s="1">
        <v>11</v>
      </c>
      <c r="L311" s="1">
        <v>2019</v>
      </c>
      <c r="M311" s="1">
        <v>45</v>
      </c>
      <c r="N311" s="10">
        <v>4</v>
      </c>
    </row>
    <row r="312" spans="1:14" x14ac:dyDescent="0.2">
      <c r="A312" s="7">
        <v>43776</v>
      </c>
      <c r="B312" s="1" t="s">
        <v>41</v>
      </c>
      <c r="C312" s="1" t="s">
        <v>11</v>
      </c>
      <c r="D312" s="1" t="s">
        <v>14</v>
      </c>
      <c r="E312" s="1" t="s">
        <v>83</v>
      </c>
      <c r="F312" s="1" t="s">
        <v>89</v>
      </c>
      <c r="G312" s="8">
        <v>293693</v>
      </c>
      <c r="H312" s="8">
        <v>55801.67</v>
      </c>
      <c r="I312" s="9">
        <v>0.19</v>
      </c>
      <c r="J312" s="1" t="s">
        <v>107</v>
      </c>
      <c r="K312" s="1">
        <v>11</v>
      </c>
      <c r="L312" s="1">
        <v>2019</v>
      </c>
      <c r="M312" s="1">
        <v>45</v>
      </c>
      <c r="N312" s="10">
        <v>4</v>
      </c>
    </row>
    <row r="313" spans="1:14" x14ac:dyDescent="0.2">
      <c r="A313" s="7">
        <v>43777</v>
      </c>
      <c r="B313" s="1" t="s">
        <v>53</v>
      </c>
      <c r="C313" s="1" t="s">
        <v>11</v>
      </c>
      <c r="D313" s="1" t="s">
        <v>14</v>
      </c>
      <c r="E313" s="1" t="s">
        <v>67</v>
      </c>
      <c r="F313" s="1" t="s">
        <v>9</v>
      </c>
      <c r="G313" s="8">
        <v>484147</v>
      </c>
      <c r="H313" s="8">
        <v>164609.98000000001</v>
      </c>
      <c r="I313" s="9">
        <v>0.34</v>
      </c>
      <c r="J313" s="1" t="s">
        <v>107</v>
      </c>
      <c r="K313" s="1">
        <v>11</v>
      </c>
      <c r="L313" s="1">
        <v>2019</v>
      </c>
      <c r="M313" s="1">
        <v>45</v>
      </c>
      <c r="N313" s="10">
        <v>4</v>
      </c>
    </row>
    <row r="314" spans="1:14" x14ac:dyDescent="0.2">
      <c r="A314" s="7">
        <v>43778</v>
      </c>
      <c r="B314" s="1" t="s">
        <v>21</v>
      </c>
      <c r="C314" s="1" t="s">
        <v>7</v>
      </c>
      <c r="D314" s="1" t="s">
        <v>14</v>
      </c>
      <c r="E314" s="1" t="s">
        <v>73</v>
      </c>
      <c r="F314" s="1" t="s">
        <v>89</v>
      </c>
      <c r="G314" s="8">
        <v>404843</v>
      </c>
      <c r="H314" s="8">
        <v>202421.5</v>
      </c>
      <c r="I314" s="9">
        <v>0.5</v>
      </c>
      <c r="J314" s="1" t="s">
        <v>107</v>
      </c>
      <c r="K314" s="1">
        <v>11</v>
      </c>
      <c r="L314" s="1">
        <v>2019</v>
      </c>
      <c r="M314" s="1">
        <v>45</v>
      </c>
      <c r="N314" s="10">
        <v>4</v>
      </c>
    </row>
    <row r="315" spans="1:14" x14ac:dyDescent="0.2">
      <c r="A315" s="7">
        <v>43779</v>
      </c>
      <c r="B315" s="1" t="s">
        <v>57</v>
      </c>
      <c r="C315" s="1" t="s">
        <v>7</v>
      </c>
      <c r="D315" s="1" t="s">
        <v>18</v>
      </c>
      <c r="E315" s="1" t="s">
        <v>67</v>
      </c>
      <c r="F315" s="1" t="s">
        <v>88</v>
      </c>
      <c r="G315" s="8">
        <v>83489</v>
      </c>
      <c r="H315" s="8">
        <v>30890.93</v>
      </c>
      <c r="I315" s="9">
        <v>0.37</v>
      </c>
      <c r="J315" s="1" t="s">
        <v>107</v>
      </c>
      <c r="K315" s="1">
        <v>11</v>
      </c>
      <c r="L315" s="1">
        <v>2019</v>
      </c>
      <c r="M315" s="1">
        <v>45</v>
      </c>
      <c r="N315" s="10">
        <v>4</v>
      </c>
    </row>
    <row r="316" spans="1:14" x14ac:dyDescent="0.2">
      <c r="A316" s="7">
        <v>43780</v>
      </c>
      <c r="B316" s="1" t="s">
        <v>23</v>
      </c>
      <c r="C316" s="1" t="s">
        <v>11</v>
      </c>
      <c r="D316" s="1" t="s">
        <v>8</v>
      </c>
      <c r="E316" s="1" t="s">
        <v>75</v>
      </c>
      <c r="F316" s="1" t="s">
        <v>90</v>
      </c>
      <c r="G316" s="8">
        <v>1184708</v>
      </c>
      <c r="H316" s="8">
        <v>390953.64</v>
      </c>
      <c r="I316" s="9">
        <v>0.33</v>
      </c>
      <c r="J316" s="1" t="s">
        <v>107</v>
      </c>
      <c r="K316" s="1">
        <v>11</v>
      </c>
      <c r="L316" s="1">
        <v>2019</v>
      </c>
      <c r="M316" s="1">
        <v>46</v>
      </c>
      <c r="N316" s="10">
        <v>4</v>
      </c>
    </row>
    <row r="317" spans="1:14" x14ac:dyDescent="0.2">
      <c r="A317" s="7">
        <v>43781</v>
      </c>
      <c r="B317" s="1" t="s">
        <v>23</v>
      </c>
      <c r="C317" s="1" t="s">
        <v>11</v>
      </c>
      <c r="D317" s="1" t="s">
        <v>8</v>
      </c>
      <c r="E317" s="1" t="s">
        <v>75</v>
      </c>
      <c r="F317" s="1" t="s">
        <v>87</v>
      </c>
      <c r="G317" s="8">
        <v>875881</v>
      </c>
      <c r="H317" s="8">
        <v>236487.87000000002</v>
      </c>
      <c r="I317" s="9">
        <v>0.27</v>
      </c>
      <c r="J317" s="1" t="s">
        <v>107</v>
      </c>
      <c r="K317" s="1">
        <v>11</v>
      </c>
      <c r="L317" s="1">
        <v>2019</v>
      </c>
      <c r="M317" s="1">
        <v>46</v>
      </c>
      <c r="N317" s="10">
        <v>4</v>
      </c>
    </row>
    <row r="318" spans="1:14" x14ac:dyDescent="0.2">
      <c r="A318" s="7">
        <v>43782</v>
      </c>
      <c r="B318" s="1" t="s">
        <v>61</v>
      </c>
      <c r="C318" s="1" t="s">
        <v>11</v>
      </c>
      <c r="D318" s="1" t="s">
        <v>8</v>
      </c>
      <c r="E318" s="1" t="s">
        <v>77</v>
      </c>
      <c r="F318" s="1" t="s">
        <v>87</v>
      </c>
      <c r="G318" s="8">
        <v>860153</v>
      </c>
      <c r="H318" s="8">
        <v>275248.96000000002</v>
      </c>
      <c r="I318" s="9">
        <v>0.32</v>
      </c>
      <c r="J318" s="1" t="s">
        <v>107</v>
      </c>
      <c r="K318" s="1">
        <v>11</v>
      </c>
      <c r="L318" s="1">
        <v>2019</v>
      </c>
      <c r="M318" s="1">
        <v>46</v>
      </c>
      <c r="N318" s="10">
        <v>4</v>
      </c>
    </row>
    <row r="319" spans="1:14" x14ac:dyDescent="0.2">
      <c r="A319" s="7">
        <v>43783</v>
      </c>
      <c r="B319" s="1" t="s">
        <v>45</v>
      </c>
      <c r="C319" s="1" t="s">
        <v>11</v>
      </c>
      <c r="D319" s="1" t="s">
        <v>18</v>
      </c>
      <c r="E319" s="1" t="s">
        <v>79</v>
      </c>
      <c r="F319" s="1" t="s">
        <v>90</v>
      </c>
      <c r="G319" s="8">
        <v>145530</v>
      </c>
      <c r="H319" s="8">
        <v>37837.800000000003</v>
      </c>
      <c r="I319" s="9">
        <v>0.26</v>
      </c>
      <c r="J319" s="1" t="s">
        <v>107</v>
      </c>
      <c r="K319" s="1">
        <v>11</v>
      </c>
      <c r="L319" s="1">
        <v>2019</v>
      </c>
      <c r="M319" s="1">
        <v>46</v>
      </c>
      <c r="N319" s="10">
        <v>4</v>
      </c>
    </row>
    <row r="320" spans="1:14" x14ac:dyDescent="0.2">
      <c r="A320" s="7">
        <v>43784</v>
      </c>
      <c r="B320" s="1" t="s">
        <v>38</v>
      </c>
      <c r="C320" s="1" t="s">
        <v>7</v>
      </c>
      <c r="D320" s="1" t="s">
        <v>18</v>
      </c>
      <c r="E320" s="1" t="s">
        <v>80</v>
      </c>
      <c r="F320" s="1" t="s">
        <v>87</v>
      </c>
      <c r="G320" s="8">
        <v>93043</v>
      </c>
      <c r="H320" s="8">
        <v>51173.65</v>
      </c>
      <c r="I320" s="9">
        <v>0.55000000000000004</v>
      </c>
      <c r="J320" s="1" t="s">
        <v>107</v>
      </c>
      <c r="K320" s="1">
        <v>11</v>
      </c>
      <c r="L320" s="1">
        <v>2019</v>
      </c>
      <c r="M320" s="1">
        <v>46</v>
      </c>
      <c r="N320" s="10">
        <v>4</v>
      </c>
    </row>
    <row r="321" spans="1:14" x14ac:dyDescent="0.2">
      <c r="A321" s="7">
        <v>43785</v>
      </c>
      <c r="B321" s="1" t="s">
        <v>19</v>
      </c>
      <c r="C321" s="1" t="s">
        <v>7</v>
      </c>
      <c r="D321" s="1" t="s">
        <v>8</v>
      </c>
      <c r="E321" s="1" t="s">
        <v>76</v>
      </c>
      <c r="F321" s="1" t="s">
        <v>9</v>
      </c>
      <c r="G321" s="8">
        <v>1038464</v>
      </c>
      <c r="H321" s="8">
        <v>633463.04000000004</v>
      </c>
      <c r="I321" s="9">
        <v>0.61</v>
      </c>
      <c r="J321" s="1" t="s">
        <v>107</v>
      </c>
      <c r="K321" s="1">
        <v>11</v>
      </c>
      <c r="L321" s="1">
        <v>2019</v>
      </c>
      <c r="M321" s="1">
        <v>46</v>
      </c>
      <c r="N321" s="10">
        <v>4</v>
      </c>
    </row>
    <row r="322" spans="1:14" x14ac:dyDescent="0.2">
      <c r="A322" s="7">
        <v>43786</v>
      </c>
      <c r="B322" s="1" t="s">
        <v>51</v>
      </c>
      <c r="C322" s="1" t="s">
        <v>17</v>
      </c>
      <c r="D322" s="1" t="s">
        <v>8</v>
      </c>
      <c r="E322" s="1" t="s">
        <v>65</v>
      </c>
      <c r="F322" s="1" t="s">
        <v>9</v>
      </c>
      <c r="G322" s="8">
        <v>1087543</v>
      </c>
      <c r="H322" s="8">
        <v>369764.62000000005</v>
      </c>
      <c r="I322" s="9">
        <v>0.34</v>
      </c>
      <c r="J322" s="1" t="s">
        <v>107</v>
      </c>
      <c r="K322" s="1">
        <v>11</v>
      </c>
      <c r="L322" s="1">
        <v>2019</v>
      </c>
      <c r="M322" s="1">
        <v>46</v>
      </c>
      <c r="N322" s="10">
        <v>4</v>
      </c>
    </row>
    <row r="323" spans="1:14" x14ac:dyDescent="0.2">
      <c r="A323" s="7">
        <v>43787</v>
      </c>
      <c r="B323" s="1" t="s">
        <v>48</v>
      </c>
      <c r="C323" s="1" t="s">
        <v>11</v>
      </c>
      <c r="D323" s="1" t="s">
        <v>8</v>
      </c>
      <c r="E323" s="1" t="s">
        <v>65</v>
      </c>
      <c r="F323" s="1" t="s">
        <v>87</v>
      </c>
      <c r="G323" s="8">
        <v>737849</v>
      </c>
      <c r="H323" s="8">
        <v>147569.80000000002</v>
      </c>
      <c r="I323" s="9">
        <v>0.2</v>
      </c>
      <c r="J323" s="1" t="s">
        <v>107</v>
      </c>
      <c r="K323" s="1">
        <v>11</v>
      </c>
      <c r="L323" s="1">
        <v>2019</v>
      </c>
      <c r="M323" s="1">
        <v>47</v>
      </c>
      <c r="N323" s="10">
        <v>4</v>
      </c>
    </row>
    <row r="324" spans="1:14" x14ac:dyDescent="0.2">
      <c r="A324" s="7">
        <v>43788</v>
      </c>
      <c r="B324" s="1" t="s">
        <v>59</v>
      </c>
      <c r="C324" s="1" t="s">
        <v>7</v>
      </c>
      <c r="D324" s="1" t="s">
        <v>18</v>
      </c>
      <c r="E324" s="1" t="s">
        <v>75</v>
      </c>
      <c r="F324" s="1" t="s">
        <v>87</v>
      </c>
      <c r="G324" s="8">
        <v>249935</v>
      </c>
      <c r="H324" s="8">
        <v>132465.55000000002</v>
      </c>
      <c r="I324" s="9">
        <v>0.53</v>
      </c>
      <c r="J324" s="1" t="s">
        <v>107</v>
      </c>
      <c r="K324" s="1">
        <v>11</v>
      </c>
      <c r="L324" s="1">
        <v>2019</v>
      </c>
      <c r="M324" s="1">
        <v>47</v>
      </c>
      <c r="N324" s="10">
        <v>4</v>
      </c>
    </row>
    <row r="325" spans="1:14" x14ac:dyDescent="0.2">
      <c r="A325" s="7">
        <v>43789</v>
      </c>
      <c r="B325" s="1" t="s">
        <v>37</v>
      </c>
      <c r="C325" s="1" t="s">
        <v>7</v>
      </c>
      <c r="D325" s="1" t="s">
        <v>18</v>
      </c>
      <c r="E325" s="1" t="s">
        <v>79</v>
      </c>
      <c r="F325" s="1" t="s">
        <v>9</v>
      </c>
      <c r="G325" s="8">
        <v>222846</v>
      </c>
      <c r="H325" s="8">
        <v>91366.86</v>
      </c>
      <c r="I325" s="9">
        <v>0.41</v>
      </c>
      <c r="J325" s="1" t="s">
        <v>107</v>
      </c>
      <c r="K325" s="1">
        <v>11</v>
      </c>
      <c r="L325" s="1">
        <v>2019</v>
      </c>
      <c r="M325" s="1">
        <v>47</v>
      </c>
      <c r="N325" s="10">
        <v>4</v>
      </c>
    </row>
    <row r="326" spans="1:14" x14ac:dyDescent="0.2">
      <c r="A326" s="7">
        <v>43790</v>
      </c>
      <c r="B326" s="1" t="s">
        <v>41</v>
      </c>
      <c r="C326" s="1" t="s">
        <v>17</v>
      </c>
      <c r="D326" s="1" t="s">
        <v>14</v>
      </c>
      <c r="E326" s="1" t="s">
        <v>83</v>
      </c>
      <c r="F326" s="1" t="s">
        <v>89</v>
      </c>
      <c r="G326" s="8">
        <v>397855</v>
      </c>
      <c r="H326" s="8">
        <v>91506.650000000009</v>
      </c>
      <c r="I326" s="9">
        <v>0.23</v>
      </c>
      <c r="J326" s="1" t="s">
        <v>107</v>
      </c>
      <c r="K326" s="1">
        <v>11</v>
      </c>
      <c r="L326" s="1">
        <v>2019</v>
      </c>
      <c r="M326" s="1">
        <v>47</v>
      </c>
      <c r="N326" s="10">
        <v>4</v>
      </c>
    </row>
    <row r="327" spans="1:14" x14ac:dyDescent="0.2">
      <c r="A327" s="7">
        <v>43791</v>
      </c>
      <c r="B327" s="1" t="s">
        <v>59</v>
      </c>
      <c r="C327" s="1" t="s">
        <v>17</v>
      </c>
      <c r="D327" s="1" t="s">
        <v>18</v>
      </c>
      <c r="E327" s="1" t="s">
        <v>75</v>
      </c>
      <c r="F327" s="1" t="s">
        <v>90</v>
      </c>
      <c r="G327" s="8">
        <v>75925</v>
      </c>
      <c r="H327" s="8">
        <v>15944.25</v>
      </c>
      <c r="I327" s="9">
        <v>0.21</v>
      </c>
      <c r="J327" s="1" t="s">
        <v>107</v>
      </c>
      <c r="K327" s="1">
        <v>11</v>
      </c>
      <c r="L327" s="1">
        <v>2019</v>
      </c>
      <c r="M327" s="1">
        <v>47</v>
      </c>
      <c r="N327" s="10">
        <v>4</v>
      </c>
    </row>
    <row r="328" spans="1:14" x14ac:dyDescent="0.2">
      <c r="A328" s="7">
        <v>43792</v>
      </c>
      <c r="B328" s="1" t="s">
        <v>52</v>
      </c>
      <c r="C328" s="1" t="s">
        <v>7</v>
      </c>
      <c r="D328" s="1" t="s">
        <v>8</v>
      </c>
      <c r="E328" s="1" t="s">
        <v>66</v>
      </c>
      <c r="F328" s="1" t="s">
        <v>89</v>
      </c>
      <c r="G328" s="8">
        <v>760836</v>
      </c>
      <c r="H328" s="8">
        <v>448893.24</v>
      </c>
      <c r="I328" s="9">
        <v>0.59</v>
      </c>
      <c r="J328" s="1" t="s">
        <v>107</v>
      </c>
      <c r="K328" s="1">
        <v>11</v>
      </c>
      <c r="L328" s="1">
        <v>2019</v>
      </c>
      <c r="M328" s="1">
        <v>47</v>
      </c>
      <c r="N328" s="10">
        <v>4</v>
      </c>
    </row>
    <row r="329" spans="1:14" x14ac:dyDescent="0.2">
      <c r="A329" s="7">
        <v>43793</v>
      </c>
      <c r="B329" s="1" t="s">
        <v>15</v>
      </c>
      <c r="C329" s="1" t="s">
        <v>11</v>
      </c>
      <c r="D329" s="1" t="s">
        <v>14</v>
      </c>
      <c r="E329" s="1" t="s">
        <v>74</v>
      </c>
      <c r="F329" s="1" t="s">
        <v>90</v>
      </c>
      <c r="G329" s="8">
        <v>461670</v>
      </c>
      <c r="H329" s="8">
        <v>115417.5</v>
      </c>
      <c r="I329" s="9">
        <v>0.25</v>
      </c>
      <c r="J329" s="1" t="s">
        <v>107</v>
      </c>
      <c r="K329" s="1">
        <v>11</v>
      </c>
      <c r="L329" s="1">
        <v>2019</v>
      </c>
      <c r="M329" s="1">
        <v>47</v>
      </c>
      <c r="N329" s="10">
        <v>4</v>
      </c>
    </row>
    <row r="330" spans="1:14" x14ac:dyDescent="0.2">
      <c r="A330" s="7">
        <v>43794</v>
      </c>
      <c r="B330" s="1" t="s">
        <v>56</v>
      </c>
      <c r="C330" s="1" t="s">
        <v>7</v>
      </c>
      <c r="D330" s="1" t="s">
        <v>18</v>
      </c>
      <c r="E330" s="1" t="s">
        <v>70</v>
      </c>
      <c r="F330" s="1" t="s">
        <v>90</v>
      </c>
      <c r="G330" s="8">
        <v>212372</v>
      </c>
      <c r="H330" s="8">
        <v>123175.76</v>
      </c>
      <c r="I330" s="9">
        <v>0.57999999999999996</v>
      </c>
      <c r="J330" s="1" t="s">
        <v>107</v>
      </c>
      <c r="K330" s="1">
        <v>11</v>
      </c>
      <c r="L330" s="1">
        <v>2019</v>
      </c>
      <c r="M330" s="1">
        <v>48</v>
      </c>
      <c r="N330" s="10">
        <v>4</v>
      </c>
    </row>
    <row r="331" spans="1:14" x14ac:dyDescent="0.2">
      <c r="A331" s="7">
        <v>43795</v>
      </c>
      <c r="B331" s="1" t="s">
        <v>55</v>
      </c>
      <c r="C331" s="1" t="s">
        <v>17</v>
      </c>
      <c r="D331" s="1" t="s">
        <v>14</v>
      </c>
      <c r="E331" s="1" t="s">
        <v>69</v>
      </c>
      <c r="F331" s="1" t="s">
        <v>90</v>
      </c>
      <c r="G331" s="8">
        <v>413896</v>
      </c>
      <c r="H331" s="8">
        <v>120029.84</v>
      </c>
      <c r="I331" s="9">
        <v>0.28999999999999998</v>
      </c>
      <c r="J331" s="1" t="s">
        <v>107</v>
      </c>
      <c r="K331" s="1">
        <v>11</v>
      </c>
      <c r="L331" s="1">
        <v>2019</v>
      </c>
      <c r="M331" s="1">
        <v>48</v>
      </c>
      <c r="N331" s="10">
        <v>4</v>
      </c>
    </row>
    <row r="332" spans="1:14" x14ac:dyDescent="0.2">
      <c r="A332" s="7">
        <v>43796</v>
      </c>
      <c r="B332" s="1" t="s">
        <v>40</v>
      </c>
      <c r="C332" s="1" t="s">
        <v>11</v>
      </c>
      <c r="D332" s="1" t="s">
        <v>8</v>
      </c>
      <c r="E332" s="1" t="s">
        <v>82</v>
      </c>
      <c r="F332" s="1" t="s">
        <v>87</v>
      </c>
      <c r="G332" s="8">
        <v>635652</v>
      </c>
      <c r="H332" s="8">
        <v>101704.32000000001</v>
      </c>
      <c r="I332" s="9">
        <v>0.16</v>
      </c>
      <c r="J332" s="1" t="s">
        <v>107</v>
      </c>
      <c r="K332" s="1">
        <v>11</v>
      </c>
      <c r="L332" s="1">
        <v>2019</v>
      </c>
      <c r="M332" s="1">
        <v>48</v>
      </c>
      <c r="N332" s="10">
        <v>4</v>
      </c>
    </row>
    <row r="333" spans="1:14" x14ac:dyDescent="0.2">
      <c r="A333" s="7">
        <v>43797</v>
      </c>
      <c r="B333" s="1" t="s">
        <v>30</v>
      </c>
      <c r="C333" s="1" t="s">
        <v>11</v>
      </c>
      <c r="D333" s="1" t="s">
        <v>14</v>
      </c>
      <c r="E333" s="1" t="s">
        <v>77</v>
      </c>
      <c r="F333" s="1" t="s">
        <v>87</v>
      </c>
      <c r="G333" s="8">
        <v>450158</v>
      </c>
      <c r="H333" s="8">
        <v>157555.29999999999</v>
      </c>
      <c r="I333" s="9">
        <v>0.35</v>
      </c>
      <c r="J333" s="1" t="s">
        <v>107</v>
      </c>
      <c r="K333" s="1">
        <v>11</v>
      </c>
      <c r="L333" s="1">
        <v>2019</v>
      </c>
      <c r="M333" s="1">
        <v>48</v>
      </c>
      <c r="N333" s="10">
        <v>4</v>
      </c>
    </row>
    <row r="334" spans="1:14" x14ac:dyDescent="0.2">
      <c r="A334" s="7">
        <v>43798</v>
      </c>
      <c r="B334" s="1" t="s">
        <v>10</v>
      </c>
      <c r="C334" s="1" t="s">
        <v>7</v>
      </c>
      <c r="D334" s="1" t="s">
        <v>8</v>
      </c>
      <c r="E334" s="1" t="s">
        <v>66</v>
      </c>
      <c r="F334" s="1" t="s">
        <v>87</v>
      </c>
      <c r="G334" s="8">
        <v>858207</v>
      </c>
      <c r="H334" s="8">
        <v>326118.66000000003</v>
      </c>
      <c r="I334" s="9">
        <v>0.38</v>
      </c>
      <c r="J334" s="1" t="s">
        <v>107</v>
      </c>
      <c r="K334" s="1">
        <v>11</v>
      </c>
      <c r="L334" s="1">
        <v>2019</v>
      </c>
      <c r="M334" s="1">
        <v>48</v>
      </c>
      <c r="N334" s="10">
        <v>4</v>
      </c>
    </row>
    <row r="335" spans="1:14" x14ac:dyDescent="0.2">
      <c r="A335" s="7">
        <v>43799</v>
      </c>
      <c r="B335" s="1" t="s">
        <v>51</v>
      </c>
      <c r="C335" s="1" t="s">
        <v>17</v>
      </c>
      <c r="D335" s="1" t="s">
        <v>8</v>
      </c>
      <c r="E335" s="1" t="s">
        <v>65</v>
      </c>
      <c r="F335" s="1" t="s">
        <v>87</v>
      </c>
      <c r="G335" s="8">
        <v>971945</v>
      </c>
      <c r="H335" s="8">
        <v>213827.9</v>
      </c>
      <c r="I335" s="9">
        <v>0.22</v>
      </c>
      <c r="J335" s="1" t="s">
        <v>107</v>
      </c>
      <c r="K335" s="1">
        <v>11</v>
      </c>
      <c r="L335" s="1">
        <v>2019</v>
      </c>
      <c r="M335" s="1">
        <v>48</v>
      </c>
      <c r="N335" s="10">
        <v>4</v>
      </c>
    </row>
    <row r="336" spans="1:14" x14ac:dyDescent="0.2">
      <c r="A336" s="7">
        <v>43800</v>
      </c>
      <c r="B336" s="1" t="s">
        <v>6</v>
      </c>
      <c r="C336" s="1" t="s">
        <v>11</v>
      </c>
      <c r="D336" s="1" t="s">
        <v>8</v>
      </c>
      <c r="E336" s="1" t="s">
        <v>77</v>
      </c>
      <c r="F336" s="1" t="s">
        <v>90</v>
      </c>
      <c r="G336" s="8">
        <v>592008</v>
      </c>
      <c r="H336" s="8">
        <v>142081.91999999998</v>
      </c>
      <c r="I336" s="9">
        <v>0.24</v>
      </c>
      <c r="J336" s="1" t="s">
        <v>108</v>
      </c>
      <c r="K336" s="1">
        <v>12</v>
      </c>
      <c r="L336" s="1">
        <v>2019</v>
      </c>
      <c r="M336" s="1">
        <v>48</v>
      </c>
      <c r="N336" s="10">
        <v>4</v>
      </c>
    </row>
    <row r="337" spans="1:14" x14ac:dyDescent="0.2">
      <c r="A337" s="7">
        <v>43801</v>
      </c>
      <c r="B337" s="1" t="s">
        <v>30</v>
      </c>
      <c r="C337" s="1" t="s">
        <v>17</v>
      </c>
      <c r="D337" s="1" t="s">
        <v>14</v>
      </c>
      <c r="E337" s="1" t="s">
        <v>77</v>
      </c>
      <c r="F337" s="1" t="s">
        <v>87</v>
      </c>
      <c r="G337" s="8">
        <v>349985</v>
      </c>
      <c r="H337" s="8">
        <v>125994.59999999999</v>
      </c>
      <c r="I337" s="9">
        <v>0.36</v>
      </c>
      <c r="J337" s="1" t="s">
        <v>108</v>
      </c>
      <c r="K337" s="1">
        <v>12</v>
      </c>
      <c r="L337" s="1">
        <v>2019</v>
      </c>
      <c r="M337" s="1">
        <v>49</v>
      </c>
      <c r="N337" s="10">
        <v>4</v>
      </c>
    </row>
    <row r="338" spans="1:14" x14ac:dyDescent="0.2">
      <c r="A338" s="7">
        <v>43802</v>
      </c>
      <c r="B338" s="1" t="s">
        <v>25</v>
      </c>
      <c r="C338" s="1" t="s">
        <v>7</v>
      </c>
      <c r="D338" s="1" t="s">
        <v>8</v>
      </c>
      <c r="E338" s="1" t="s">
        <v>74</v>
      </c>
      <c r="F338" s="1" t="s">
        <v>9</v>
      </c>
      <c r="G338" s="8">
        <v>802597</v>
      </c>
      <c r="H338" s="8">
        <v>457480.29</v>
      </c>
      <c r="I338" s="9">
        <v>0.56999999999999995</v>
      </c>
      <c r="J338" s="1" t="s">
        <v>108</v>
      </c>
      <c r="K338" s="1">
        <v>12</v>
      </c>
      <c r="L338" s="1">
        <v>2019</v>
      </c>
      <c r="M338" s="1">
        <v>49</v>
      </c>
      <c r="N338" s="10">
        <v>4</v>
      </c>
    </row>
    <row r="339" spans="1:14" x14ac:dyDescent="0.2">
      <c r="A339" s="7">
        <v>43803</v>
      </c>
      <c r="B339" s="1" t="s">
        <v>48</v>
      </c>
      <c r="C339" s="1" t="s">
        <v>11</v>
      </c>
      <c r="D339" s="1" t="s">
        <v>8</v>
      </c>
      <c r="E339" s="1" t="s">
        <v>65</v>
      </c>
      <c r="F339" s="1" t="s">
        <v>87</v>
      </c>
      <c r="G339" s="8">
        <v>1198994</v>
      </c>
      <c r="H339" s="8">
        <v>311738.44</v>
      </c>
      <c r="I339" s="9">
        <v>0.26</v>
      </c>
      <c r="J339" s="1" t="s">
        <v>108</v>
      </c>
      <c r="K339" s="1">
        <v>12</v>
      </c>
      <c r="L339" s="1">
        <v>2019</v>
      </c>
      <c r="M339" s="1">
        <v>49</v>
      </c>
      <c r="N339" s="10">
        <v>4</v>
      </c>
    </row>
    <row r="340" spans="1:14" x14ac:dyDescent="0.2">
      <c r="A340" s="7">
        <v>43804</v>
      </c>
      <c r="B340" s="1" t="s">
        <v>24</v>
      </c>
      <c r="C340" s="1" t="s">
        <v>7</v>
      </c>
      <c r="D340" s="1" t="s">
        <v>14</v>
      </c>
      <c r="E340" s="1" t="s">
        <v>81</v>
      </c>
      <c r="F340" s="1" t="s">
        <v>88</v>
      </c>
      <c r="G340" s="8">
        <v>323553</v>
      </c>
      <c r="H340" s="8">
        <v>171483.09</v>
      </c>
      <c r="I340" s="9">
        <v>0.53</v>
      </c>
      <c r="J340" s="1" t="s">
        <v>108</v>
      </c>
      <c r="K340" s="1">
        <v>12</v>
      </c>
      <c r="L340" s="1">
        <v>2019</v>
      </c>
      <c r="M340" s="1">
        <v>49</v>
      </c>
      <c r="N340" s="10">
        <v>4</v>
      </c>
    </row>
    <row r="341" spans="1:14" x14ac:dyDescent="0.2">
      <c r="A341" s="7">
        <v>43805</v>
      </c>
      <c r="B341" s="1" t="s">
        <v>38</v>
      </c>
      <c r="C341" s="1" t="s">
        <v>11</v>
      </c>
      <c r="D341" s="1" t="s">
        <v>18</v>
      </c>
      <c r="E341" s="1" t="s">
        <v>80</v>
      </c>
      <c r="F341" s="1" t="s">
        <v>90</v>
      </c>
      <c r="G341" s="8">
        <v>77864</v>
      </c>
      <c r="H341" s="8">
        <v>23359.200000000001</v>
      </c>
      <c r="I341" s="9">
        <v>0.3</v>
      </c>
      <c r="J341" s="1" t="s">
        <v>108</v>
      </c>
      <c r="K341" s="1">
        <v>12</v>
      </c>
      <c r="L341" s="1">
        <v>2019</v>
      </c>
      <c r="M341" s="1">
        <v>49</v>
      </c>
      <c r="N341" s="10">
        <v>4</v>
      </c>
    </row>
    <row r="342" spans="1:14" x14ac:dyDescent="0.2">
      <c r="A342" s="7">
        <v>43806</v>
      </c>
      <c r="B342" s="1" t="s">
        <v>29</v>
      </c>
      <c r="C342" s="1" t="s">
        <v>11</v>
      </c>
      <c r="D342" s="1" t="s">
        <v>8</v>
      </c>
      <c r="E342" s="1" t="s">
        <v>67</v>
      </c>
      <c r="F342" s="1" t="s">
        <v>90</v>
      </c>
      <c r="G342" s="8">
        <v>886188</v>
      </c>
      <c r="H342" s="8">
        <v>141790.08000000002</v>
      </c>
      <c r="I342" s="9">
        <v>0.16</v>
      </c>
      <c r="J342" s="1" t="s">
        <v>108</v>
      </c>
      <c r="K342" s="1">
        <v>12</v>
      </c>
      <c r="L342" s="1">
        <v>2019</v>
      </c>
      <c r="M342" s="1">
        <v>49</v>
      </c>
      <c r="N342" s="10">
        <v>4</v>
      </c>
    </row>
    <row r="343" spans="1:14" x14ac:dyDescent="0.2">
      <c r="A343" s="7">
        <v>43807</v>
      </c>
      <c r="B343" s="1" t="s">
        <v>24</v>
      </c>
      <c r="C343" s="1" t="s">
        <v>7</v>
      </c>
      <c r="D343" s="1" t="s">
        <v>14</v>
      </c>
      <c r="E343" s="1" t="s">
        <v>81</v>
      </c>
      <c r="F343" s="1" t="s">
        <v>88</v>
      </c>
      <c r="G343" s="8">
        <v>345722</v>
      </c>
      <c r="H343" s="8">
        <v>200518.75999999998</v>
      </c>
      <c r="I343" s="9">
        <v>0.57999999999999996</v>
      </c>
      <c r="J343" s="1" t="s">
        <v>108</v>
      </c>
      <c r="K343" s="1">
        <v>12</v>
      </c>
      <c r="L343" s="1">
        <v>2019</v>
      </c>
      <c r="M343" s="1">
        <v>49</v>
      </c>
      <c r="N343" s="10">
        <v>4</v>
      </c>
    </row>
    <row r="344" spans="1:14" x14ac:dyDescent="0.2">
      <c r="A344" s="7">
        <v>43808</v>
      </c>
      <c r="B344" s="1" t="s">
        <v>10</v>
      </c>
      <c r="C344" s="1" t="s">
        <v>11</v>
      </c>
      <c r="D344" s="1" t="s">
        <v>8</v>
      </c>
      <c r="E344" s="1" t="s">
        <v>66</v>
      </c>
      <c r="F344" s="1" t="s">
        <v>9</v>
      </c>
      <c r="G344" s="8">
        <v>1113611</v>
      </c>
      <c r="H344" s="8">
        <v>278402.75</v>
      </c>
      <c r="I344" s="9">
        <v>0.25</v>
      </c>
      <c r="J344" s="1" t="s">
        <v>108</v>
      </c>
      <c r="K344" s="1">
        <v>12</v>
      </c>
      <c r="L344" s="1">
        <v>2019</v>
      </c>
      <c r="M344" s="1">
        <v>50</v>
      </c>
      <c r="N344" s="10">
        <v>4</v>
      </c>
    </row>
    <row r="345" spans="1:14" x14ac:dyDescent="0.2">
      <c r="A345" s="7">
        <v>43809</v>
      </c>
      <c r="B345" s="1" t="s">
        <v>34</v>
      </c>
      <c r="C345" s="1" t="s">
        <v>11</v>
      </c>
      <c r="D345" s="1" t="s">
        <v>14</v>
      </c>
      <c r="E345" s="1" t="s">
        <v>65</v>
      </c>
      <c r="F345" s="1" t="s">
        <v>90</v>
      </c>
      <c r="G345" s="8">
        <v>314224</v>
      </c>
      <c r="H345" s="8">
        <v>62844.800000000003</v>
      </c>
      <c r="I345" s="9">
        <v>0.2</v>
      </c>
      <c r="J345" s="1" t="s">
        <v>108</v>
      </c>
      <c r="K345" s="1">
        <v>12</v>
      </c>
      <c r="L345" s="1">
        <v>2019</v>
      </c>
      <c r="M345" s="1">
        <v>50</v>
      </c>
      <c r="N345" s="10">
        <v>4</v>
      </c>
    </row>
    <row r="346" spans="1:14" x14ac:dyDescent="0.2">
      <c r="A346" s="7">
        <v>43810</v>
      </c>
      <c r="B346" s="1" t="s">
        <v>62</v>
      </c>
      <c r="C346" s="1" t="s">
        <v>11</v>
      </c>
      <c r="D346" s="1" t="s">
        <v>8</v>
      </c>
      <c r="E346" s="1" t="s">
        <v>78</v>
      </c>
      <c r="F346" s="1" t="s">
        <v>89</v>
      </c>
      <c r="G346" s="8">
        <v>1042395</v>
      </c>
      <c r="H346" s="8">
        <v>354414.30000000005</v>
      </c>
      <c r="I346" s="9">
        <v>0.34</v>
      </c>
      <c r="J346" s="1" t="s">
        <v>108</v>
      </c>
      <c r="K346" s="1">
        <v>12</v>
      </c>
      <c r="L346" s="1">
        <v>2019</v>
      </c>
      <c r="M346" s="1">
        <v>50</v>
      </c>
      <c r="N346" s="10">
        <v>4</v>
      </c>
    </row>
    <row r="347" spans="1:14" x14ac:dyDescent="0.2">
      <c r="A347" s="7">
        <v>43811</v>
      </c>
      <c r="B347" s="1" t="s">
        <v>30</v>
      </c>
      <c r="C347" s="1" t="s">
        <v>17</v>
      </c>
      <c r="D347" s="1" t="s">
        <v>14</v>
      </c>
      <c r="E347" s="1" t="s">
        <v>77</v>
      </c>
      <c r="F347" s="1" t="s">
        <v>90</v>
      </c>
      <c r="G347" s="8">
        <v>463219</v>
      </c>
      <c r="H347" s="8">
        <v>148230.08000000002</v>
      </c>
      <c r="I347" s="9">
        <v>0.32</v>
      </c>
      <c r="J347" s="1" t="s">
        <v>108</v>
      </c>
      <c r="K347" s="1">
        <v>12</v>
      </c>
      <c r="L347" s="1">
        <v>2019</v>
      </c>
      <c r="M347" s="1">
        <v>50</v>
      </c>
      <c r="N347" s="10">
        <v>4</v>
      </c>
    </row>
    <row r="348" spans="1:14" x14ac:dyDescent="0.2">
      <c r="A348" s="7">
        <v>43812</v>
      </c>
      <c r="B348" s="1" t="s">
        <v>54</v>
      </c>
      <c r="C348" s="1" t="s">
        <v>17</v>
      </c>
      <c r="D348" s="1" t="s">
        <v>18</v>
      </c>
      <c r="E348" s="1" t="s">
        <v>68</v>
      </c>
      <c r="F348" s="1" t="s">
        <v>90</v>
      </c>
      <c r="G348" s="8">
        <v>236391</v>
      </c>
      <c r="H348" s="8">
        <v>68553.39</v>
      </c>
      <c r="I348" s="9">
        <v>0.28999999999999998</v>
      </c>
      <c r="J348" s="1" t="s">
        <v>108</v>
      </c>
      <c r="K348" s="1">
        <v>12</v>
      </c>
      <c r="L348" s="1">
        <v>2019</v>
      </c>
      <c r="M348" s="1">
        <v>50</v>
      </c>
      <c r="N348" s="10">
        <v>4</v>
      </c>
    </row>
    <row r="349" spans="1:14" x14ac:dyDescent="0.2">
      <c r="A349" s="7">
        <v>43813</v>
      </c>
      <c r="B349" s="1" t="s">
        <v>53</v>
      </c>
      <c r="C349" s="1" t="s">
        <v>11</v>
      </c>
      <c r="D349" s="1" t="s">
        <v>14</v>
      </c>
      <c r="E349" s="1" t="s">
        <v>67</v>
      </c>
      <c r="F349" s="1" t="s">
        <v>87</v>
      </c>
      <c r="G349" s="8">
        <v>317548</v>
      </c>
      <c r="H349" s="8">
        <v>92088.92</v>
      </c>
      <c r="I349" s="9">
        <v>0.28999999999999998</v>
      </c>
      <c r="J349" s="1" t="s">
        <v>108</v>
      </c>
      <c r="K349" s="1">
        <v>12</v>
      </c>
      <c r="L349" s="1">
        <v>2019</v>
      </c>
      <c r="M349" s="1">
        <v>50</v>
      </c>
      <c r="N349" s="10">
        <v>4</v>
      </c>
    </row>
    <row r="350" spans="1:14" x14ac:dyDescent="0.2">
      <c r="A350" s="7">
        <v>43814</v>
      </c>
      <c r="B350" s="1" t="s">
        <v>52</v>
      </c>
      <c r="C350" s="1" t="s">
        <v>11</v>
      </c>
      <c r="D350" s="1" t="s">
        <v>8</v>
      </c>
      <c r="E350" s="1" t="s">
        <v>66</v>
      </c>
      <c r="F350" s="1" t="s">
        <v>87</v>
      </c>
      <c r="G350" s="8">
        <v>1045446</v>
      </c>
      <c r="H350" s="8">
        <v>156816.9</v>
      </c>
      <c r="I350" s="9">
        <v>0.15</v>
      </c>
      <c r="J350" s="1" t="s">
        <v>108</v>
      </c>
      <c r="K350" s="1">
        <v>12</v>
      </c>
      <c r="L350" s="1">
        <v>2019</v>
      </c>
      <c r="M350" s="1">
        <v>50</v>
      </c>
      <c r="N350" s="10">
        <v>4</v>
      </c>
    </row>
    <row r="351" spans="1:14" x14ac:dyDescent="0.2">
      <c r="A351" s="7">
        <v>43815</v>
      </c>
      <c r="B351" s="1" t="s">
        <v>6</v>
      </c>
      <c r="C351" s="1" t="s">
        <v>17</v>
      </c>
      <c r="D351" s="1" t="s">
        <v>8</v>
      </c>
      <c r="E351" s="1" t="s">
        <v>77</v>
      </c>
      <c r="F351" s="1" t="s">
        <v>87</v>
      </c>
      <c r="G351" s="8">
        <v>927602</v>
      </c>
      <c r="H351" s="8">
        <v>194796.41999999998</v>
      </c>
      <c r="I351" s="9">
        <v>0.21</v>
      </c>
      <c r="J351" s="1" t="s">
        <v>108</v>
      </c>
      <c r="K351" s="1">
        <v>12</v>
      </c>
      <c r="L351" s="1">
        <v>2019</v>
      </c>
      <c r="M351" s="1">
        <v>51</v>
      </c>
      <c r="N351" s="10">
        <v>4</v>
      </c>
    </row>
    <row r="352" spans="1:14" x14ac:dyDescent="0.2">
      <c r="A352" s="7">
        <v>43816</v>
      </c>
      <c r="B352" s="1" t="s">
        <v>21</v>
      </c>
      <c r="C352" s="1" t="s">
        <v>11</v>
      </c>
      <c r="D352" s="1" t="s">
        <v>14</v>
      </c>
      <c r="E352" s="1" t="s">
        <v>73</v>
      </c>
      <c r="F352" s="1" t="s">
        <v>90</v>
      </c>
      <c r="G352" s="8">
        <v>464285</v>
      </c>
      <c r="H352" s="8">
        <v>111428.4</v>
      </c>
      <c r="I352" s="9">
        <v>0.24</v>
      </c>
      <c r="J352" s="1" t="s">
        <v>108</v>
      </c>
      <c r="K352" s="1">
        <v>12</v>
      </c>
      <c r="L352" s="1">
        <v>2019</v>
      </c>
      <c r="M352" s="1">
        <v>51</v>
      </c>
      <c r="N352" s="10">
        <v>4</v>
      </c>
    </row>
    <row r="353" spans="1:14" x14ac:dyDescent="0.2">
      <c r="A353" s="7">
        <v>43817</v>
      </c>
      <c r="B353" s="1" t="s">
        <v>27</v>
      </c>
      <c r="C353" s="1" t="s">
        <v>7</v>
      </c>
      <c r="D353" s="1" t="s">
        <v>8</v>
      </c>
      <c r="E353" s="1" t="s">
        <v>76</v>
      </c>
      <c r="F353" s="1" t="s">
        <v>88</v>
      </c>
      <c r="G353" s="8">
        <v>1085936</v>
      </c>
      <c r="H353" s="8">
        <v>629842.88</v>
      </c>
      <c r="I353" s="9">
        <v>0.57999999999999996</v>
      </c>
      <c r="J353" s="1" t="s">
        <v>108</v>
      </c>
      <c r="K353" s="1">
        <v>12</v>
      </c>
      <c r="L353" s="1">
        <v>2019</v>
      </c>
      <c r="M353" s="1">
        <v>51</v>
      </c>
      <c r="N353" s="10">
        <v>4</v>
      </c>
    </row>
    <row r="354" spans="1:14" x14ac:dyDescent="0.2">
      <c r="A354" s="7">
        <v>43818</v>
      </c>
      <c r="B354" s="1" t="s">
        <v>46</v>
      </c>
      <c r="C354" s="1" t="s">
        <v>17</v>
      </c>
      <c r="D354" s="1" t="s">
        <v>8</v>
      </c>
      <c r="E354" s="1" t="s">
        <v>80</v>
      </c>
      <c r="F354" s="1" t="s">
        <v>88</v>
      </c>
      <c r="G354" s="8">
        <v>759871</v>
      </c>
      <c r="H354" s="8">
        <v>250757.43000000002</v>
      </c>
      <c r="I354" s="9">
        <v>0.33</v>
      </c>
      <c r="J354" s="1" t="s">
        <v>108</v>
      </c>
      <c r="K354" s="1">
        <v>12</v>
      </c>
      <c r="L354" s="1">
        <v>2019</v>
      </c>
      <c r="M354" s="1">
        <v>51</v>
      </c>
      <c r="N354" s="10">
        <v>4</v>
      </c>
    </row>
    <row r="355" spans="1:14" x14ac:dyDescent="0.2">
      <c r="A355" s="7">
        <v>43819</v>
      </c>
      <c r="B355" s="1" t="s">
        <v>10</v>
      </c>
      <c r="C355" s="1" t="s">
        <v>17</v>
      </c>
      <c r="D355" s="1" t="s">
        <v>8</v>
      </c>
      <c r="E355" s="1" t="s">
        <v>66</v>
      </c>
      <c r="F355" s="1" t="s">
        <v>88</v>
      </c>
      <c r="G355" s="8">
        <v>548721</v>
      </c>
      <c r="H355" s="8">
        <v>170103.51</v>
      </c>
      <c r="I355" s="9">
        <v>0.31</v>
      </c>
      <c r="J355" s="1" t="s">
        <v>108</v>
      </c>
      <c r="K355" s="1">
        <v>12</v>
      </c>
      <c r="L355" s="1">
        <v>2019</v>
      </c>
      <c r="M355" s="1">
        <v>51</v>
      </c>
      <c r="N355" s="10">
        <v>4</v>
      </c>
    </row>
    <row r="356" spans="1:14" x14ac:dyDescent="0.2">
      <c r="A356" s="7">
        <v>43820</v>
      </c>
      <c r="B356" s="1" t="s">
        <v>21</v>
      </c>
      <c r="C356" s="1" t="s">
        <v>17</v>
      </c>
      <c r="D356" s="1" t="s">
        <v>14</v>
      </c>
      <c r="E356" s="1" t="s">
        <v>73</v>
      </c>
      <c r="F356" s="1" t="s">
        <v>87</v>
      </c>
      <c r="G356" s="8">
        <v>453484</v>
      </c>
      <c r="H356" s="8">
        <v>104301.32</v>
      </c>
      <c r="I356" s="9">
        <v>0.23</v>
      </c>
      <c r="J356" s="1" t="s">
        <v>108</v>
      </c>
      <c r="K356" s="1">
        <v>12</v>
      </c>
      <c r="L356" s="1">
        <v>2019</v>
      </c>
      <c r="M356" s="1">
        <v>51</v>
      </c>
      <c r="N356" s="10">
        <v>4</v>
      </c>
    </row>
    <row r="357" spans="1:14" x14ac:dyDescent="0.2">
      <c r="A357" s="7">
        <v>43821</v>
      </c>
      <c r="B357" s="1" t="s">
        <v>27</v>
      </c>
      <c r="C357" s="1" t="s">
        <v>11</v>
      </c>
      <c r="D357" s="1" t="s">
        <v>8</v>
      </c>
      <c r="E357" s="1" t="s">
        <v>76</v>
      </c>
      <c r="F357" s="1" t="s">
        <v>88</v>
      </c>
      <c r="G357" s="8">
        <v>533086</v>
      </c>
      <c r="H357" s="8">
        <v>122609.78</v>
      </c>
      <c r="I357" s="9">
        <v>0.23</v>
      </c>
      <c r="J357" s="1" t="s">
        <v>108</v>
      </c>
      <c r="K357" s="1">
        <v>12</v>
      </c>
      <c r="L357" s="1">
        <v>2019</v>
      </c>
      <c r="M357" s="1">
        <v>51</v>
      </c>
      <c r="N357" s="10">
        <v>4</v>
      </c>
    </row>
    <row r="358" spans="1:14" x14ac:dyDescent="0.2">
      <c r="A358" s="7">
        <v>43822</v>
      </c>
      <c r="B358" s="1" t="s">
        <v>59</v>
      </c>
      <c r="C358" s="1" t="s">
        <v>11</v>
      </c>
      <c r="D358" s="1" t="s">
        <v>18</v>
      </c>
      <c r="E358" s="1" t="s">
        <v>75</v>
      </c>
      <c r="F358" s="1" t="s">
        <v>87</v>
      </c>
      <c r="G358" s="8">
        <v>182712</v>
      </c>
      <c r="H358" s="8">
        <v>40196.639999999999</v>
      </c>
      <c r="I358" s="9">
        <v>0.22</v>
      </c>
      <c r="J358" s="1" t="s">
        <v>108</v>
      </c>
      <c r="K358" s="1">
        <v>12</v>
      </c>
      <c r="L358" s="1">
        <v>2019</v>
      </c>
      <c r="M358" s="1">
        <v>52</v>
      </c>
      <c r="N358" s="10">
        <v>4</v>
      </c>
    </row>
    <row r="359" spans="1:14" x14ac:dyDescent="0.2">
      <c r="A359" s="7">
        <v>43823</v>
      </c>
      <c r="B359" s="1" t="s">
        <v>13</v>
      </c>
      <c r="C359" s="1" t="s">
        <v>17</v>
      </c>
      <c r="D359" s="1" t="s">
        <v>14</v>
      </c>
      <c r="E359" s="1" t="s">
        <v>73</v>
      </c>
      <c r="F359" s="1" t="s">
        <v>87</v>
      </c>
      <c r="G359" s="8">
        <v>447926</v>
      </c>
      <c r="H359" s="8">
        <v>143336.32000000001</v>
      </c>
      <c r="I359" s="9">
        <v>0.32</v>
      </c>
      <c r="J359" s="1" t="s">
        <v>108</v>
      </c>
      <c r="K359" s="1">
        <v>12</v>
      </c>
      <c r="L359" s="1">
        <v>2019</v>
      </c>
      <c r="M359" s="1">
        <v>52</v>
      </c>
      <c r="N359" s="10">
        <v>4</v>
      </c>
    </row>
    <row r="360" spans="1:14" x14ac:dyDescent="0.2">
      <c r="A360" s="7">
        <v>43824</v>
      </c>
      <c r="B360" s="1" t="s">
        <v>55</v>
      </c>
      <c r="C360" s="1" t="s">
        <v>7</v>
      </c>
      <c r="D360" s="1" t="s">
        <v>14</v>
      </c>
      <c r="E360" s="1" t="s">
        <v>69</v>
      </c>
      <c r="F360" s="1" t="s">
        <v>89</v>
      </c>
      <c r="G360" s="8">
        <v>338265</v>
      </c>
      <c r="H360" s="8">
        <v>148836.6</v>
      </c>
      <c r="I360" s="9">
        <v>0.44</v>
      </c>
      <c r="J360" s="1" t="s">
        <v>108</v>
      </c>
      <c r="K360" s="1">
        <v>12</v>
      </c>
      <c r="L360" s="1">
        <v>2019</v>
      </c>
      <c r="M360" s="1">
        <v>52</v>
      </c>
      <c r="N360" s="10">
        <v>4</v>
      </c>
    </row>
    <row r="361" spans="1:14" x14ac:dyDescent="0.2">
      <c r="A361" s="7">
        <v>43825</v>
      </c>
      <c r="B361" s="1" t="s">
        <v>54</v>
      </c>
      <c r="C361" s="1" t="s">
        <v>7</v>
      </c>
      <c r="D361" s="1" t="s">
        <v>18</v>
      </c>
      <c r="E361" s="1" t="s">
        <v>68</v>
      </c>
      <c r="F361" s="1" t="s">
        <v>89</v>
      </c>
      <c r="G361" s="8">
        <v>74835</v>
      </c>
      <c r="H361" s="8">
        <v>35172.449999999997</v>
      </c>
      <c r="I361" s="9">
        <v>0.47</v>
      </c>
      <c r="J361" s="1" t="s">
        <v>108</v>
      </c>
      <c r="K361" s="1">
        <v>12</v>
      </c>
      <c r="L361" s="1">
        <v>2019</v>
      </c>
      <c r="M361" s="1">
        <v>52</v>
      </c>
      <c r="N361" s="10">
        <v>4</v>
      </c>
    </row>
    <row r="362" spans="1:14" x14ac:dyDescent="0.2">
      <c r="A362" s="7">
        <v>43826</v>
      </c>
      <c r="B362" s="1" t="s">
        <v>33</v>
      </c>
      <c r="C362" s="1" t="s">
        <v>17</v>
      </c>
      <c r="D362" s="1" t="s">
        <v>8</v>
      </c>
      <c r="E362" s="1" t="s">
        <v>80</v>
      </c>
      <c r="F362" s="1" t="s">
        <v>87</v>
      </c>
      <c r="G362" s="8">
        <v>705065</v>
      </c>
      <c r="H362" s="8">
        <v>274975.35000000003</v>
      </c>
      <c r="I362" s="9">
        <v>0.39</v>
      </c>
      <c r="J362" s="1" t="s">
        <v>108</v>
      </c>
      <c r="K362" s="1">
        <v>12</v>
      </c>
      <c r="L362" s="1">
        <v>2019</v>
      </c>
      <c r="M362" s="1">
        <v>52</v>
      </c>
      <c r="N362" s="10">
        <v>4</v>
      </c>
    </row>
    <row r="363" spans="1:14" x14ac:dyDescent="0.2">
      <c r="A363" s="7">
        <v>43827</v>
      </c>
      <c r="B363" s="1" t="s">
        <v>51</v>
      </c>
      <c r="C363" s="1" t="s">
        <v>11</v>
      </c>
      <c r="D363" s="1" t="s">
        <v>8</v>
      </c>
      <c r="E363" s="1" t="s">
        <v>65</v>
      </c>
      <c r="F363" s="1" t="s">
        <v>88</v>
      </c>
      <c r="G363" s="8">
        <v>790811</v>
      </c>
      <c r="H363" s="8">
        <v>189794.63999999998</v>
      </c>
      <c r="I363" s="9">
        <v>0.24</v>
      </c>
      <c r="J363" s="1" t="s">
        <v>108</v>
      </c>
      <c r="K363" s="1">
        <v>12</v>
      </c>
      <c r="L363" s="1">
        <v>2019</v>
      </c>
      <c r="M363" s="1">
        <v>52</v>
      </c>
      <c r="N363" s="10">
        <v>4</v>
      </c>
    </row>
    <row r="364" spans="1:14" x14ac:dyDescent="0.2">
      <c r="A364" s="7">
        <v>43828</v>
      </c>
      <c r="B364" s="1" t="s">
        <v>58</v>
      </c>
      <c r="C364" s="1" t="s">
        <v>17</v>
      </c>
      <c r="D364" s="1" t="s">
        <v>8</v>
      </c>
      <c r="E364" s="1" t="s">
        <v>74</v>
      </c>
      <c r="F364" s="1" t="s">
        <v>90</v>
      </c>
      <c r="G364" s="8">
        <v>640731</v>
      </c>
      <c r="H364" s="8">
        <v>198626.61</v>
      </c>
      <c r="I364" s="9">
        <v>0.31</v>
      </c>
      <c r="J364" s="1" t="s">
        <v>108</v>
      </c>
      <c r="K364" s="1">
        <v>12</v>
      </c>
      <c r="L364" s="1">
        <v>2019</v>
      </c>
      <c r="M364" s="1">
        <v>52</v>
      </c>
      <c r="N364" s="10">
        <v>4</v>
      </c>
    </row>
    <row r="365" spans="1:14" x14ac:dyDescent="0.2">
      <c r="A365" s="7">
        <v>43829</v>
      </c>
      <c r="B365" s="1" t="s">
        <v>53</v>
      </c>
      <c r="C365" s="1" t="s">
        <v>7</v>
      </c>
      <c r="D365" s="1" t="s">
        <v>14</v>
      </c>
      <c r="E365" s="1" t="s">
        <v>67</v>
      </c>
      <c r="F365" s="1" t="s">
        <v>87</v>
      </c>
      <c r="G365" s="8">
        <v>372702</v>
      </c>
      <c r="H365" s="8">
        <v>201259.08000000002</v>
      </c>
      <c r="I365" s="9">
        <v>0.54</v>
      </c>
      <c r="J365" s="1" t="s">
        <v>108</v>
      </c>
      <c r="K365" s="1">
        <v>12</v>
      </c>
      <c r="L365" s="1">
        <v>2019</v>
      </c>
      <c r="M365" s="1">
        <v>53</v>
      </c>
      <c r="N365" s="10">
        <v>4</v>
      </c>
    </row>
    <row r="366" spans="1:14" x14ac:dyDescent="0.2">
      <c r="A366" s="7">
        <v>43830</v>
      </c>
      <c r="B366" s="1" t="s">
        <v>51</v>
      </c>
      <c r="C366" s="1" t="s">
        <v>11</v>
      </c>
      <c r="D366" s="1" t="s">
        <v>8</v>
      </c>
      <c r="E366" s="1" t="s">
        <v>65</v>
      </c>
      <c r="F366" s="1" t="s">
        <v>87</v>
      </c>
      <c r="G366" s="8">
        <v>983416</v>
      </c>
      <c r="H366" s="8">
        <v>186849.04</v>
      </c>
      <c r="I366" s="9">
        <v>0.19</v>
      </c>
      <c r="J366" s="1" t="s">
        <v>108</v>
      </c>
      <c r="K366" s="1">
        <v>12</v>
      </c>
      <c r="L366" s="1">
        <v>2019</v>
      </c>
      <c r="M366" s="1">
        <v>53</v>
      </c>
      <c r="N366" s="10">
        <v>4</v>
      </c>
    </row>
    <row r="367" spans="1:14" x14ac:dyDescent="0.2">
      <c r="A367" s="7">
        <v>43831</v>
      </c>
      <c r="B367" s="1" t="s">
        <v>6</v>
      </c>
      <c r="C367" s="1" t="s">
        <v>7</v>
      </c>
      <c r="D367" s="1" t="s">
        <v>8</v>
      </c>
      <c r="E367" s="1" t="s">
        <v>77</v>
      </c>
      <c r="F367" s="1" t="s">
        <v>9</v>
      </c>
      <c r="G367" s="8">
        <v>608376</v>
      </c>
      <c r="H367" s="8">
        <v>346774.31999999995</v>
      </c>
      <c r="I367" s="9">
        <v>0.56999999999999995</v>
      </c>
      <c r="J367" s="1" t="s">
        <v>97</v>
      </c>
      <c r="K367" s="1">
        <v>1</v>
      </c>
      <c r="L367" s="1">
        <v>2020</v>
      </c>
      <c r="M367" s="1">
        <v>1</v>
      </c>
      <c r="N367" s="10">
        <v>1</v>
      </c>
    </row>
    <row r="368" spans="1:14" x14ac:dyDescent="0.2">
      <c r="A368" s="7">
        <v>43832</v>
      </c>
      <c r="B368" s="1" t="s">
        <v>41</v>
      </c>
      <c r="C368" s="1" t="s">
        <v>7</v>
      </c>
      <c r="D368" s="1" t="s">
        <v>14</v>
      </c>
      <c r="E368" s="1" t="s">
        <v>83</v>
      </c>
      <c r="F368" s="1" t="s">
        <v>87</v>
      </c>
      <c r="G368" s="8">
        <v>450914</v>
      </c>
      <c r="H368" s="8">
        <v>162329.04</v>
      </c>
      <c r="I368" s="9">
        <v>0.36</v>
      </c>
      <c r="J368" s="1" t="s">
        <v>97</v>
      </c>
      <c r="K368" s="1">
        <v>1</v>
      </c>
      <c r="L368" s="1">
        <v>2020</v>
      </c>
      <c r="M368" s="1">
        <v>1</v>
      </c>
      <c r="N368" s="10">
        <v>1</v>
      </c>
    </row>
    <row r="369" spans="1:14" x14ac:dyDescent="0.2">
      <c r="A369" s="7">
        <v>43833</v>
      </c>
      <c r="B369" s="1" t="s">
        <v>58</v>
      </c>
      <c r="C369" s="1" t="s">
        <v>17</v>
      </c>
      <c r="D369" s="1" t="s">
        <v>8</v>
      </c>
      <c r="E369" s="1" t="s">
        <v>74</v>
      </c>
      <c r="F369" s="1" t="s">
        <v>90</v>
      </c>
      <c r="G369" s="8">
        <v>847182</v>
      </c>
      <c r="H369" s="8">
        <v>254154.59999999998</v>
      </c>
      <c r="I369" s="9">
        <v>0.3</v>
      </c>
      <c r="J369" s="1" t="s">
        <v>97</v>
      </c>
      <c r="K369" s="1">
        <v>1</v>
      </c>
      <c r="L369" s="1">
        <v>2020</v>
      </c>
      <c r="M369" s="1">
        <v>1</v>
      </c>
      <c r="N369" s="10">
        <v>1</v>
      </c>
    </row>
    <row r="370" spans="1:14" x14ac:dyDescent="0.2">
      <c r="A370" s="7">
        <v>43834</v>
      </c>
      <c r="B370" s="1" t="s">
        <v>38</v>
      </c>
      <c r="C370" s="1" t="s">
        <v>17</v>
      </c>
      <c r="D370" s="1" t="s">
        <v>18</v>
      </c>
      <c r="E370" s="1" t="s">
        <v>80</v>
      </c>
      <c r="F370" s="1" t="s">
        <v>89</v>
      </c>
      <c r="G370" s="8">
        <v>173178</v>
      </c>
      <c r="H370" s="8">
        <v>60612.299999999996</v>
      </c>
      <c r="I370" s="9">
        <v>0.35</v>
      </c>
      <c r="J370" s="1" t="s">
        <v>97</v>
      </c>
      <c r="K370" s="1">
        <v>1</v>
      </c>
      <c r="L370" s="1">
        <v>2020</v>
      </c>
      <c r="M370" s="1">
        <v>1</v>
      </c>
      <c r="N370" s="10">
        <v>1</v>
      </c>
    </row>
    <row r="371" spans="1:14" x14ac:dyDescent="0.2">
      <c r="A371" s="7">
        <v>43835</v>
      </c>
      <c r="B371" s="1" t="s">
        <v>21</v>
      </c>
      <c r="C371" s="1" t="s">
        <v>11</v>
      </c>
      <c r="D371" s="1" t="s">
        <v>14</v>
      </c>
      <c r="E371" s="1" t="s">
        <v>73</v>
      </c>
      <c r="F371" s="1" t="s">
        <v>87</v>
      </c>
      <c r="G371" s="8">
        <v>320696</v>
      </c>
      <c r="H371" s="8">
        <v>83380.960000000006</v>
      </c>
      <c r="I371" s="9">
        <v>0.26</v>
      </c>
      <c r="J371" s="1" t="s">
        <v>97</v>
      </c>
      <c r="K371" s="1">
        <v>1</v>
      </c>
      <c r="L371" s="1">
        <v>2020</v>
      </c>
      <c r="M371" s="1">
        <v>1</v>
      </c>
      <c r="N371" s="10">
        <v>1</v>
      </c>
    </row>
    <row r="372" spans="1:14" x14ac:dyDescent="0.2">
      <c r="A372" s="7">
        <v>43836</v>
      </c>
      <c r="B372" s="1" t="s">
        <v>41</v>
      </c>
      <c r="C372" s="1" t="s">
        <v>17</v>
      </c>
      <c r="D372" s="1" t="s">
        <v>14</v>
      </c>
      <c r="E372" s="1" t="s">
        <v>83</v>
      </c>
      <c r="F372" s="1" t="s">
        <v>90</v>
      </c>
      <c r="G372" s="8">
        <v>437045</v>
      </c>
      <c r="H372" s="8">
        <v>122372.6</v>
      </c>
      <c r="I372" s="9">
        <v>0.28000000000000003</v>
      </c>
      <c r="J372" s="1" t="s">
        <v>97</v>
      </c>
      <c r="K372" s="1">
        <v>1</v>
      </c>
      <c r="L372" s="1">
        <v>2020</v>
      </c>
      <c r="M372" s="1">
        <v>2</v>
      </c>
      <c r="N372" s="10">
        <v>1</v>
      </c>
    </row>
    <row r="373" spans="1:14" x14ac:dyDescent="0.2">
      <c r="A373" s="7">
        <v>43837</v>
      </c>
      <c r="B373" s="1" t="s">
        <v>57</v>
      </c>
      <c r="C373" s="1" t="s">
        <v>11</v>
      </c>
      <c r="D373" s="1" t="s">
        <v>18</v>
      </c>
      <c r="E373" s="1" t="s">
        <v>67</v>
      </c>
      <c r="F373" s="1" t="s">
        <v>87</v>
      </c>
      <c r="G373" s="8">
        <v>72269</v>
      </c>
      <c r="H373" s="8">
        <v>24571.460000000003</v>
      </c>
      <c r="I373" s="9">
        <v>0.34</v>
      </c>
      <c r="J373" s="1" t="s">
        <v>97</v>
      </c>
      <c r="K373" s="1">
        <v>1</v>
      </c>
      <c r="L373" s="1">
        <v>2020</v>
      </c>
      <c r="M373" s="1">
        <v>2</v>
      </c>
      <c r="N373" s="10">
        <v>1</v>
      </c>
    </row>
    <row r="374" spans="1:14" x14ac:dyDescent="0.2">
      <c r="A374" s="7">
        <v>43838</v>
      </c>
      <c r="B374" s="1" t="s">
        <v>60</v>
      </c>
      <c r="C374" s="1" t="s">
        <v>7</v>
      </c>
      <c r="D374" s="1" t="s">
        <v>14</v>
      </c>
      <c r="E374" s="1" t="s">
        <v>76</v>
      </c>
      <c r="F374" s="1" t="s">
        <v>9</v>
      </c>
      <c r="G374" s="8">
        <v>273351</v>
      </c>
      <c r="H374" s="8">
        <v>103873.38</v>
      </c>
      <c r="I374" s="9">
        <v>0.38</v>
      </c>
      <c r="J374" s="1" t="s">
        <v>97</v>
      </c>
      <c r="K374" s="1">
        <v>1</v>
      </c>
      <c r="L374" s="1">
        <v>2020</v>
      </c>
      <c r="M374" s="1">
        <v>2</v>
      </c>
      <c r="N374" s="10">
        <v>1</v>
      </c>
    </row>
    <row r="375" spans="1:14" x14ac:dyDescent="0.2">
      <c r="A375" s="7">
        <v>43839</v>
      </c>
      <c r="B375" s="1" t="s">
        <v>23</v>
      </c>
      <c r="C375" s="1" t="s">
        <v>7</v>
      </c>
      <c r="D375" s="1" t="s">
        <v>8</v>
      </c>
      <c r="E375" s="1" t="s">
        <v>75</v>
      </c>
      <c r="F375" s="1" t="s">
        <v>88</v>
      </c>
      <c r="G375" s="8">
        <v>589959</v>
      </c>
      <c r="H375" s="8">
        <v>324477.45</v>
      </c>
      <c r="I375" s="9">
        <v>0.55000000000000004</v>
      </c>
      <c r="J375" s="1" t="s">
        <v>97</v>
      </c>
      <c r="K375" s="1">
        <v>1</v>
      </c>
      <c r="L375" s="1">
        <v>2020</v>
      </c>
      <c r="M375" s="1">
        <v>2</v>
      </c>
      <c r="N375" s="10">
        <v>1</v>
      </c>
    </row>
    <row r="376" spans="1:14" x14ac:dyDescent="0.2">
      <c r="A376" s="7">
        <v>43840</v>
      </c>
      <c r="B376" s="1" t="s">
        <v>16</v>
      </c>
      <c r="C376" s="1" t="s">
        <v>11</v>
      </c>
      <c r="D376" s="1" t="s">
        <v>18</v>
      </c>
      <c r="E376" s="1" t="s">
        <v>75</v>
      </c>
      <c r="F376" s="1" t="s">
        <v>88</v>
      </c>
      <c r="G376" s="8">
        <v>100395</v>
      </c>
      <c r="H376" s="8">
        <v>16063.2</v>
      </c>
      <c r="I376" s="9">
        <v>0.16</v>
      </c>
      <c r="J376" s="1" t="s">
        <v>97</v>
      </c>
      <c r="K376" s="1">
        <v>1</v>
      </c>
      <c r="L376" s="1">
        <v>2020</v>
      </c>
      <c r="M376" s="1">
        <v>2</v>
      </c>
      <c r="N376" s="10">
        <v>1</v>
      </c>
    </row>
    <row r="377" spans="1:14" x14ac:dyDescent="0.2">
      <c r="A377" s="7">
        <v>43841</v>
      </c>
      <c r="B377" s="1" t="s">
        <v>31</v>
      </c>
      <c r="C377" s="1" t="s">
        <v>7</v>
      </c>
      <c r="D377" s="1" t="s">
        <v>18</v>
      </c>
      <c r="E377" s="1" t="s">
        <v>72</v>
      </c>
      <c r="F377" s="1" t="s">
        <v>9</v>
      </c>
      <c r="G377" s="8">
        <v>235734</v>
      </c>
      <c r="H377" s="8">
        <v>94293.6</v>
      </c>
      <c r="I377" s="9">
        <v>0.4</v>
      </c>
      <c r="J377" s="1" t="s">
        <v>97</v>
      </c>
      <c r="K377" s="1">
        <v>1</v>
      </c>
      <c r="L377" s="1">
        <v>2020</v>
      </c>
      <c r="M377" s="1">
        <v>2</v>
      </c>
      <c r="N377" s="10">
        <v>1</v>
      </c>
    </row>
    <row r="378" spans="1:14" x14ac:dyDescent="0.2">
      <c r="A378" s="7">
        <v>43842</v>
      </c>
      <c r="B378" s="1" t="s">
        <v>57</v>
      </c>
      <c r="C378" s="1" t="s">
        <v>11</v>
      </c>
      <c r="D378" s="1" t="s">
        <v>18</v>
      </c>
      <c r="E378" s="1" t="s">
        <v>67</v>
      </c>
      <c r="F378" s="1" t="s">
        <v>87</v>
      </c>
      <c r="G378" s="8">
        <v>174752</v>
      </c>
      <c r="H378" s="8">
        <v>41940.479999999996</v>
      </c>
      <c r="I378" s="9">
        <v>0.24</v>
      </c>
      <c r="J378" s="1" t="s">
        <v>97</v>
      </c>
      <c r="K378" s="1">
        <v>1</v>
      </c>
      <c r="L378" s="1">
        <v>2020</v>
      </c>
      <c r="M378" s="1">
        <v>2</v>
      </c>
      <c r="N378" s="10">
        <v>1</v>
      </c>
    </row>
    <row r="379" spans="1:14" x14ac:dyDescent="0.2">
      <c r="A379" s="7">
        <v>43843</v>
      </c>
      <c r="B379" s="1" t="s">
        <v>36</v>
      </c>
      <c r="C379" s="1" t="s">
        <v>17</v>
      </c>
      <c r="D379" s="1" t="s">
        <v>14</v>
      </c>
      <c r="E379" s="1" t="s">
        <v>78</v>
      </c>
      <c r="F379" s="1" t="s">
        <v>90</v>
      </c>
      <c r="G379" s="8">
        <v>368897</v>
      </c>
      <c r="H379" s="8">
        <v>103291.16</v>
      </c>
      <c r="I379" s="9">
        <v>0.28000000000000003</v>
      </c>
      <c r="J379" s="1" t="s">
        <v>97</v>
      </c>
      <c r="K379" s="1">
        <v>1</v>
      </c>
      <c r="L379" s="1">
        <v>2020</v>
      </c>
      <c r="M379" s="1">
        <v>3</v>
      </c>
      <c r="N379" s="10">
        <v>1</v>
      </c>
    </row>
    <row r="380" spans="1:14" x14ac:dyDescent="0.2">
      <c r="A380" s="7">
        <v>43844</v>
      </c>
      <c r="B380" s="1" t="s">
        <v>47</v>
      </c>
      <c r="C380" s="1" t="s">
        <v>11</v>
      </c>
      <c r="D380" s="1" t="s">
        <v>14</v>
      </c>
      <c r="E380" s="1" t="s">
        <v>81</v>
      </c>
      <c r="F380" s="1" t="s">
        <v>89</v>
      </c>
      <c r="G380" s="8">
        <v>292414</v>
      </c>
      <c r="H380" s="8">
        <v>81875.920000000013</v>
      </c>
      <c r="I380" s="9">
        <v>0.28000000000000003</v>
      </c>
      <c r="J380" s="1" t="s">
        <v>97</v>
      </c>
      <c r="K380" s="1">
        <v>1</v>
      </c>
      <c r="L380" s="1">
        <v>2020</v>
      </c>
      <c r="M380" s="1">
        <v>3</v>
      </c>
      <c r="N380" s="10">
        <v>1</v>
      </c>
    </row>
    <row r="381" spans="1:14" x14ac:dyDescent="0.2">
      <c r="A381" s="7">
        <v>43845</v>
      </c>
      <c r="B381" s="1" t="s">
        <v>23</v>
      </c>
      <c r="C381" s="1" t="s">
        <v>7</v>
      </c>
      <c r="D381" s="1" t="s">
        <v>8</v>
      </c>
      <c r="E381" s="1" t="s">
        <v>75</v>
      </c>
      <c r="F381" s="1" t="s">
        <v>87</v>
      </c>
      <c r="G381" s="8">
        <v>778438</v>
      </c>
      <c r="H381" s="8">
        <v>428140.9</v>
      </c>
      <c r="I381" s="9">
        <v>0.55000000000000004</v>
      </c>
      <c r="J381" s="1" t="s">
        <v>97</v>
      </c>
      <c r="K381" s="1">
        <v>1</v>
      </c>
      <c r="L381" s="1">
        <v>2020</v>
      </c>
      <c r="M381" s="1">
        <v>3</v>
      </c>
      <c r="N381" s="10">
        <v>1</v>
      </c>
    </row>
    <row r="382" spans="1:14" x14ac:dyDescent="0.2">
      <c r="A382" s="7">
        <v>43846</v>
      </c>
      <c r="B382" s="1" t="s">
        <v>22</v>
      </c>
      <c r="C382" s="1" t="s">
        <v>7</v>
      </c>
      <c r="D382" s="1" t="s">
        <v>8</v>
      </c>
      <c r="E382" s="1" t="s">
        <v>74</v>
      </c>
      <c r="F382" s="1" t="s">
        <v>90</v>
      </c>
      <c r="G382" s="8">
        <v>742207</v>
      </c>
      <c r="H382" s="8">
        <v>356259.36</v>
      </c>
      <c r="I382" s="9">
        <v>0.48</v>
      </c>
      <c r="J382" s="1" t="s">
        <v>97</v>
      </c>
      <c r="K382" s="1">
        <v>1</v>
      </c>
      <c r="L382" s="1">
        <v>2020</v>
      </c>
      <c r="M382" s="1">
        <v>3</v>
      </c>
      <c r="N382" s="10">
        <v>1</v>
      </c>
    </row>
    <row r="383" spans="1:14" x14ac:dyDescent="0.2">
      <c r="A383" s="7">
        <v>43847</v>
      </c>
      <c r="B383" s="1" t="s">
        <v>34</v>
      </c>
      <c r="C383" s="1" t="s">
        <v>17</v>
      </c>
      <c r="D383" s="1" t="s">
        <v>14</v>
      </c>
      <c r="E383" s="1" t="s">
        <v>65</v>
      </c>
      <c r="F383" s="1" t="s">
        <v>87</v>
      </c>
      <c r="G383" s="8">
        <v>479077</v>
      </c>
      <c r="H383" s="8">
        <v>162886.18000000002</v>
      </c>
      <c r="I383" s="9">
        <v>0.34</v>
      </c>
      <c r="J383" s="1" t="s">
        <v>97</v>
      </c>
      <c r="K383" s="1">
        <v>1</v>
      </c>
      <c r="L383" s="1">
        <v>2020</v>
      </c>
      <c r="M383" s="1">
        <v>3</v>
      </c>
      <c r="N383" s="10">
        <v>1</v>
      </c>
    </row>
    <row r="384" spans="1:14" x14ac:dyDescent="0.2">
      <c r="A384" s="7">
        <v>43848</v>
      </c>
      <c r="B384" s="1" t="s">
        <v>19</v>
      </c>
      <c r="C384" s="1" t="s">
        <v>11</v>
      </c>
      <c r="D384" s="1" t="s">
        <v>8</v>
      </c>
      <c r="E384" s="1" t="s">
        <v>76</v>
      </c>
      <c r="F384" s="1" t="s">
        <v>87</v>
      </c>
      <c r="G384" s="8">
        <v>822807</v>
      </c>
      <c r="H384" s="8">
        <v>189245.61000000002</v>
      </c>
      <c r="I384" s="9">
        <v>0.23</v>
      </c>
      <c r="J384" s="1" t="s">
        <v>97</v>
      </c>
      <c r="K384" s="1">
        <v>1</v>
      </c>
      <c r="L384" s="1">
        <v>2020</v>
      </c>
      <c r="M384" s="1">
        <v>3</v>
      </c>
      <c r="N384" s="10">
        <v>1</v>
      </c>
    </row>
    <row r="385" spans="1:14" x14ac:dyDescent="0.2">
      <c r="A385" s="7">
        <v>43849</v>
      </c>
      <c r="B385" s="1" t="s">
        <v>16</v>
      </c>
      <c r="C385" s="1" t="s">
        <v>7</v>
      </c>
      <c r="D385" s="1" t="s">
        <v>18</v>
      </c>
      <c r="E385" s="1" t="s">
        <v>75</v>
      </c>
      <c r="F385" s="1" t="s">
        <v>87</v>
      </c>
      <c r="G385" s="8">
        <v>132136</v>
      </c>
      <c r="H385" s="8">
        <v>62103.92</v>
      </c>
      <c r="I385" s="9">
        <v>0.47</v>
      </c>
      <c r="J385" s="1" t="s">
        <v>97</v>
      </c>
      <c r="K385" s="1">
        <v>1</v>
      </c>
      <c r="L385" s="1">
        <v>2020</v>
      </c>
      <c r="M385" s="1">
        <v>3</v>
      </c>
      <c r="N385" s="10">
        <v>1</v>
      </c>
    </row>
    <row r="386" spans="1:14" x14ac:dyDescent="0.2">
      <c r="A386" s="7">
        <v>43850</v>
      </c>
      <c r="B386" s="1" t="s">
        <v>52</v>
      </c>
      <c r="C386" s="1" t="s">
        <v>11</v>
      </c>
      <c r="D386" s="1" t="s">
        <v>8</v>
      </c>
      <c r="E386" s="1" t="s">
        <v>66</v>
      </c>
      <c r="F386" s="1" t="s">
        <v>88</v>
      </c>
      <c r="G386" s="8">
        <v>524262</v>
      </c>
      <c r="H386" s="8">
        <v>167763.84</v>
      </c>
      <c r="I386" s="9">
        <v>0.32</v>
      </c>
      <c r="J386" s="1" t="s">
        <v>97</v>
      </c>
      <c r="K386" s="1">
        <v>1</v>
      </c>
      <c r="L386" s="1">
        <v>2020</v>
      </c>
      <c r="M386" s="1">
        <v>4</v>
      </c>
      <c r="N386" s="10">
        <v>1</v>
      </c>
    </row>
    <row r="387" spans="1:14" x14ac:dyDescent="0.2">
      <c r="A387" s="7">
        <v>43851</v>
      </c>
      <c r="B387" s="1" t="s">
        <v>51</v>
      </c>
      <c r="C387" s="1" t="s">
        <v>11</v>
      </c>
      <c r="D387" s="1" t="s">
        <v>8</v>
      </c>
      <c r="E387" s="1" t="s">
        <v>65</v>
      </c>
      <c r="F387" s="1" t="s">
        <v>88</v>
      </c>
      <c r="G387" s="8">
        <v>826385</v>
      </c>
      <c r="H387" s="8">
        <v>173540.85</v>
      </c>
      <c r="I387" s="9">
        <v>0.21</v>
      </c>
      <c r="J387" s="1" t="s">
        <v>97</v>
      </c>
      <c r="K387" s="1">
        <v>1</v>
      </c>
      <c r="L387" s="1">
        <v>2020</v>
      </c>
      <c r="M387" s="1">
        <v>4</v>
      </c>
      <c r="N387" s="10">
        <v>1</v>
      </c>
    </row>
    <row r="388" spans="1:14" x14ac:dyDescent="0.2">
      <c r="A388" s="7">
        <v>43852</v>
      </c>
      <c r="B388" s="1" t="s">
        <v>13</v>
      </c>
      <c r="C388" s="1" t="s">
        <v>17</v>
      </c>
      <c r="D388" s="1" t="s">
        <v>14</v>
      </c>
      <c r="E388" s="1" t="s">
        <v>73</v>
      </c>
      <c r="F388" s="1" t="s">
        <v>87</v>
      </c>
      <c r="G388" s="8">
        <v>406262</v>
      </c>
      <c r="H388" s="8">
        <v>146254.32</v>
      </c>
      <c r="I388" s="9">
        <v>0.36</v>
      </c>
      <c r="J388" s="1" t="s">
        <v>97</v>
      </c>
      <c r="K388" s="1">
        <v>1</v>
      </c>
      <c r="L388" s="1">
        <v>2020</v>
      </c>
      <c r="M388" s="1">
        <v>4</v>
      </c>
      <c r="N388" s="10">
        <v>1</v>
      </c>
    </row>
    <row r="389" spans="1:14" x14ac:dyDescent="0.2">
      <c r="A389" s="7">
        <v>43853</v>
      </c>
      <c r="B389" s="1" t="s">
        <v>51</v>
      </c>
      <c r="C389" s="1" t="s">
        <v>17</v>
      </c>
      <c r="D389" s="1" t="s">
        <v>8</v>
      </c>
      <c r="E389" s="1" t="s">
        <v>65</v>
      </c>
      <c r="F389" s="1" t="s">
        <v>9</v>
      </c>
      <c r="G389" s="8">
        <v>897578</v>
      </c>
      <c r="H389" s="8">
        <v>197467.16</v>
      </c>
      <c r="I389" s="9">
        <v>0.22</v>
      </c>
      <c r="J389" s="1" t="s">
        <v>97</v>
      </c>
      <c r="K389" s="1">
        <v>1</v>
      </c>
      <c r="L389" s="1">
        <v>2020</v>
      </c>
      <c r="M389" s="1">
        <v>4</v>
      </c>
      <c r="N389" s="10">
        <v>1</v>
      </c>
    </row>
    <row r="390" spans="1:14" x14ac:dyDescent="0.2">
      <c r="A390" s="7">
        <v>43854</v>
      </c>
      <c r="B390" s="1" t="s">
        <v>46</v>
      </c>
      <c r="C390" s="1" t="s">
        <v>7</v>
      </c>
      <c r="D390" s="1" t="s">
        <v>8</v>
      </c>
      <c r="E390" s="1" t="s">
        <v>80</v>
      </c>
      <c r="F390" s="1" t="s">
        <v>89</v>
      </c>
      <c r="G390" s="8">
        <v>1010557</v>
      </c>
      <c r="H390" s="8">
        <v>626545.34</v>
      </c>
      <c r="I390" s="9">
        <v>0.62</v>
      </c>
      <c r="J390" s="1" t="s">
        <v>97</v>
      </c>
      <c r="K390" s="1">
        <v>1</v>
      </c>
      <c r="L390" s="1">
        <v>2020</v>
      </c>
      <c r="M390" s="1">
        <v>4</v>
      </c>
      <c r="N390" s="10">
        <v>1</v>
      </c>
    </row>
    <row r="391" spans="1:14" x14ac:dyDescent="0.2">
      <c r="A391" s="7">
        <v>43855</v>
      </c>
      <c r="B391" s="1" t="s">
        <v>32</v>
      </c>
      <c r="C391" s="1" t="s">
        <v>7</v>
      </c>
      <c r="D391" s="1" t="s">
        <v>8</v>
      </c>
      <c r="E391" s="1" t="s">
        <v>71</v>
      </c>
      <c r="F391" s="1" t="s">
        <v>90</v>
      </c>
      <c r="G391" s="8">
        <v>1179918</v>
      </c>
      <c r="H391" s="8">
        <v>448368.84</v>
      </c>
      <c r="I391" s="9">
        <v>0.38</v>
      </c>
      <c r="J391" s="1" t="s">
        <v>97</v>
      </c>
      <c r="K391" s="1">
        <v>1</v>
      </c>
      <c r="L391" s="1">
        <v>2020</v>
      </c>
      <c r="M391" s="1">
        <v>4</v>
      </c>
      <c r="N391" s="10">
        <v>1</v>
      </c>
    </row>
    <row r="392" spans="1:14" x14ac:dyDescent="0.2">
      <c r="A392" s="7">
        <v>43856</v>
      </c>
      <c r="B392" s="1" t="s">
        <v>31</v>
      </c>
      <c r="C392" s="1" t="s">
        <v>7</v>
      </c>
      <c r="D392" s="1" t="s">
        <v>18</v>
      </c>
      <c r="E392" s="1" t="s">
        <v>72</v>
      </c>
      <c r="F392" s="1" t="s">
        <v>87</v>
      </c>
      <c r="G392" s="8">
        <v>131914</v>
      </c>
      <c r="H392" s="8">
        <v>80467.539999999994</v>
      </c>
      <c r="I392" s="9">
        <v>0.61</v>
      </c>
      <c r="J392" s="1" t="s">
        <v>97</v>
      </c>
      <c r="K392" s="1">
        <v>1</v>
      </c>
      <c r="L392" s="1">
        <v>2020</v>
      </c>
      <c r="M392" s="1">
        <v>4</v>
      </c>
      <c r="N392" s="10">
        <v>1</v>
      </c>
    </row>
    <row r="393" spans="1:14" x14ac:dyDescent="0.2">
      <c r="A393" s="7">
        <v>43857</v>
      </c>
      <c r="B393" s="1" t="s">
        <v>22</v>
      </c>
      <c r="C393" s="1" t="s">
        <v>7</v>
      </c>
      <c r="D393" s="1" t="s">
        <v>8</v>
      </c>
      <c r="E393" s="1" t="s">
        <v>74</v>
      </c>
      <c r="F393" s="1" t="s">
        <v>90</v>
      </c>
      <c r="G393" s="8">
        <v>1142612</v>
      </c>
      <c r="H393" s="8">
        <v>662714.96</v>
      </c>
      <c r="I393" s="9">
        <v>0.57999999999999996</v>
      </c>
      <c r="J393" s="1" t="s">
        <v>97</v>
      </c>
      <c r="K393" s="1">
        <v>1</v>
      </c>
      <c r="L393" s="1">
        <v>2020</v>
      </c>
      <c r="M393" s="1">
        <v>5</v>
      </c>
      <c r="N393" s="10">
        <v>1</v>
      </c>
    </row>
    <row r="394" spans="1:14" x14ac:dyDescent="0.2">
      <c r="A394" s="7">
        <v>43858</v>
      </c>
      <c r="B394" s="1" t="s">
        <v>16</v>
      </c>
      <c r="C394" s="1" t="s">
        <v>11</v>
      </c>
      <c r="D394" s="1" t="s">
        <v>18</v>
      </c>
      <c r="E394" s="1" t="s">
        <v>75</v>
      </c>
      <c r="F394" s="1" t="s">
        <v>90</v>
      </c>
      <c r="G394" s="8">
        <v>219088</v>
      </c>
      <c r="H394" s="8">
        <v>35054.080000000002</v>
      </c>
      <c r="I394" s="9">
        <v>0.16</v>
      </c>
      <c r="J394" s="1" t="s">
        <v>97</v>
      </c>
      <c r="K394" s="1">
        <v>1</v>
      </c>
      <c r="L394" s="1">
        <v>2020</v>
      </c>
      <c r="M394" s="1">
        <v>5</v>
      </c>
      <c r="N394" s="10">
        <v>1</v>
      </c>
    </row>
    <row r="395" spans="1:14" x14ac:dyDescent="0.2">
      <c r="A395" s="7">
        <v>43859</v>
      </c>
      <c r="B395" s="1" t="s">
        <v>55</v>
      </c>
      <c r="C395" s="1" t="s">
        <v>11</v>
      </c>
      <c r="D395" s="1" t="s">
        <v>14</v>
      </c>
      <c r="E395" s="1" t="s">
        <v>69</v>
      </c>
      <c r="F395" s="1" t="s">
        <v>88</v>
      </c>
      <c r="G395" s="8">
        <v>401987</v>
      </c>
      <c r="H395" s="8">
        <v>72357.66</v>
      </c>
      <c r="I395" s="9">
        <v>0.18</v>
      </c>
      <c r="J395" s="1" t="s">
        <v>97</v>
      </c>
      <c r="K395" s="1">
        <v>1</v>
      </c>
      <c r="L395" s="1">
        <v>2020</v>
      </c>
      <c r="M395" s="1">
        <v>5</v>
      </c>
      <c r="N395" s="10">
        <v>1</v>
      </c>
    </row>
    <row r="396" spans="1:14" x14ac:dyDescent="0.2">
      <c r="A396" s="7">
        <v>43860</v>
      </c>
      <c r="B396" s="1" t="s">
        <v>24</v>
      </c>
      <c r="C396" s="1" t="s">
        <v>11</v>
      </c>
      <c r="D396" s="1" t="s">
        <v>14</v>
      </c>
      <c r="E396" s="1" t="s">
        <v>81</v>
      </c>
      <c r="F396" s="1" t="s">
        <v>90</v>
      </c>
      <c r="G396" s="8">
        <v>481039</v>
      </c>
      <c r="H396" s="8">
        <v>168363.65</v>
      </c>
      <c r="I396" s="9">
        <v>0.35</v>
      </c>
      <c r="J396" s="1" t="s">
        <v>97</v>
      </c>
      <c r="K396" s="1">
        <v>1</v>
      </c>
      <c r="L396" s="1">
        <v>2020</v>
      </c>
      <c r="M396" s="1">
        <v>5</v>
      </c>
      <c r="N396" s="10">
        <v>1</v>
      </c>
    </row>
    <row r="397" spans="1:14" x14ac:dyDescent="0.2">
      <c r="A397" s="7">
        <v>43861</v>
      </c>
      <c r="B397" s="1" t="s">
        <v>21</v>
      </c>
      <c r="C397" s="1" t="s">
        <v>7</v>
      </c>
      <c r="D397" s="1" t="s">
        <v>14</v>
      </c>
      <c r="E397" s="1" t="s">
        <v>73</v>
      </c>
      <c r="F397" s="1" t="s">
        <v>87</v>
      </c>
      <c r="G397" s="8">
        <v>414139</v>
      </c>
      <c r="H397" s="8">
        <v>248483.4</v>
      </c>
      <c r="I397" s="9">
        <v>0.6</v>
      </c>
      <c r="J397" s="1" t="s">
        <v>97</v>
      </c>
      <c r="K397" s="1">
        <v>1</v>
      </c>
      <c r="L397" s="1">
        <v>2020</v>
      </c>
      <c r="M397" s="1">
        <v>5</v>
      </c>
      <c r="N397" s="10">
        <v>1</v>
      </c>
    </row>
    <row r="398" spans="1:14" x14ac:dyDescent="0.2">
      <c r="A398" s="7">
        <v>43862</v>
      </c>
      <c r="B398" s="1" t="s">
        <v>28</v>
      </c>
      <c r="C398" s="1" t="s">
        <v>11</v>
      </c>
      <c r="D398" s="1" t="s">
        <v>8</v>
      </c>
      <c r="E398" s="1" t="s">
        <v>66</v>
      </c>
      <c r="F398" s="1" t="s">
        <v>89</v>
      </c>
      <c r="G398" s="8">
        <v>554653</v>
      </c>
      <c r="H398" s="8">
        <v>194128.55</v>
      </c>
      <c r="I398" s="9">
        <v>0.35</v>
      </c>
      <c r="J398" s="1" t="s">
        <v>98</v>
      </c>
      <c r="K398" s="1">
        <v>2</v>
      </c>
      <c r="L398" s="1">
        <v>2020</v>
      </c>
      <c r="M398" s="1">
        <v>5</v>
      </c>
      <c r="N398" s="10">
        <v>1</v>
      </c>
    </row>
    <row r="399" spans="1:14" x14ac:dyDescent="0.2">
      <c r="A399" s="7">
        <v>43863</v>
      </c>
      <c r="B399" s="1" t="s">
        <v>16</v>
      </c>
      <c r="C399" s="1" t="s">
        <v>17</v>
      </c>
      <c r="D399" s="1" t="s">
        <v>18</v>
      </c>
      <c r="E399" s="1" t="s">
        <v>75</v>
      </c>
      <c r="F399" s="1" t="s">
        <v>9</v>
      </c>
      <c r="G399" s="8">
        <v>81500</v>
      </c>
      <c r="H399" s="8">
        <v>22005</v>
      </c>
      <c r="I399" s="9">
        <v>0.27</v>
      </c>
      <c r="J399" s="1" t="s">
        <v>98</v>
      </c>
      <c r="K399" s="1">
        <v>2</v>
      </c>
      <c r="L399" s="1">
        <v>2020</v>
      </c>
      <c r="M399" s="1">
        <v>5</v>
      </c>
      <c r="N399" s="10">
        <v>1</v>
      </c>
    </row>
    <row r="400" spans="1:14" x14ac:dyDescent="0.2">
      <c r="A400" s="7">
        <v>43864</v>
      </c>
      <c r="B400" s="1" t="s">
        <v>61</v>
      </c>
      <c r="C400" s="1" t="s">
        <v>7</v>
      </c>
      <c r="D400" s="1" t="s">
        <v>8</v>
      </c>
      <c r="E400" s="1" t="s">
        <v>77</v>
      </c>
      <c r="F400" s="1" t="s">
        <v>87</v>
      </c>
      <c r="G400" s="8">
        <v>946990</v>
      </c>
      <c r="H400" s="8">
        <v>558724.1</v>
      </c>
      <c r="I400" s="9">
        <v>0.59</v>
      </c>
      <c r="J400" s="1" t="s">
        <v>98</v>
      </c>
      <c r="K400" s="1">
        <v>2</v>
      </c>
      <c r="L400" s="1">
        <v>2020</v>
      </c>
      <c r="M400" s="1">
        <v>6</v>
      </c>
      <c r="N400" s="10">
        <v>1</v>
      </c>
    </row>
    <row r="401" spans="1:14" x14ac:dyDescent="0.2">
      <c r="A401" s="7">
        <v>43865</v>
      </c>
      <c r="B401" s="1" t="s">
        <v>45</v>
      </c>
      <c r="C401" s="1" t="s">
        <v>7</v>
      </c>
      <c r="D401" s="1" t="s">
        <v>18</v>
      </c>
      <c r="E401" s="1" t="s">
        <v>79</v>
      </c>
      <c r="F401" s="1" t="s">
        <v>90</v>
      </c>
      <c r="G401" s="8">
        <v>179493</v>
      </c>
      <c r="H401" s="8">
        <v>111285.66</v>
      </c>
      <c r="I401" s="9">
        <v>0.62</v>
      </c>
      <c r="J401" s="1" t="s">
        <v>98</v>
      </c>
      <c r="K401" s="1">
        <v>2</v>
      </c>
      <c r="L401" s="1">
        <v>2020</v>
      </c>
      <c r="M401" s="1">
        <v>6</v>
      </c>
      <c r="N401" s="10">
        <v>1</v>
      </c>
    </row>
    <row r="402" spans="1:14" x14ac:dyDescent="0.2">
      <c r="A402" s="7">
        <v>43866</v>
      </c>
      <c r="B402" s="1" t="s">
        <v>34</v>
      </c>
      <c r="C402" s="1" t="s">
        <v>7</v>
      </c>
      <c r="D402" s="1" t="s">
        <v>14</v>
      </c>
      <c r="E402" s="1" t="s">
        <v>65</v>
      </c>
      <c r="F402" s="1" t="s">
        <v>87</v>
      </c>
      <c r="G402" s="8">
        <v>385053</v>
      </c>
      <c r="H402" s="8">
        <v>246433.92000000001</v>
      </c>
      <c r="I402" s="9">
        <v>0.64</v>
      </c>
      <c r="J402" s="1" t="s">
        <v>98</v>
      </c>
      <c r="K402" s="1">
        <v>2</v>
      </c>
      <c r="L402" s="1">
        <v>2020</v>
      </c>
      <c r="M402" s="1">
        <v>6</v>
      </c>
      <c r="N402" s="10">
        <v>1</v>
      </c>
    </row>
    <row r="403" spans="1:14" x14ac:dyDescent="0.2">
      <c r="A403" s="7">
        <v>43867</v>
      </c>
      <c r="B403" s="1" t="s">
        <v>15</v>
      </c>
      <c r="C403" s="1" t="s">
        <v>11</v>
      </c>
      <c r="D403" s="1" t="s">
        <v>14</v>
      </c>
      <c r="E403" s="1" t="s">
        <v>74</v>
      </c>
      <c r="F403" s="1" t="s">
        <v>90</v>
      </c>
      <c r="G403" s="8">
        <v>282078</v>
      </c>
      <c r="H403" s="8">
        <v>78981.840000000011</v>
      </c>
      <c r="I403" s="9">
        <v>0.28000000000000003</v>
      </c>
      <c r="J403" s="1" t="s">
        <v>98</v>
      </c>
      <c r="K403" s="1">
        <v>2</v>
      </c>
      <c r="L403" s="1">
        <v>2020</v>
      </c>
      <c r="M403" s="1">
        <v>6</v>
      </c>
      <c r="N403" s="10">
        <v>1</v>
      </c>
    </row>
    <row r="404" spans="1:14" x14ac:dyDescent="0.2">
      <c r="A404" s="7">
        <v>43868</v>
      </c>
      <c r="B404" s="1" t="s">
        <v>6</v>
      </c>
      <c r="C404" s="1" t="s">
        <v>17</v>
      </c>
      <c r="D404" s="1" t="s">
        <v>8</v>
      </c>
      <c r="E404" s="1" t="s">
        <v>77</v>
      </c>
      <c r="F404" s="1" t="s">
        <v>89</v>
      </c>
      <c r="G404" s="8">
        <v>686498</v>
      </c>
      <c r="H404" s="8">
        <v>240274.3</v>
      </c>
      <c r="I404" s="9">
        <v>0.35</v>
      </c>
      <c r="J404" s="1" t="s">
        <v>98</v>
      </c>
      <c r="K404" s="1">
        <v>2</v>
      </c>
      <c r="L404" s="1">
        <v>2020</v>
      </c>
      <c r="M404" s="1">
        <v>6</v>
      </c>
      <c r="N404" s="10">
        <v>1</v>
      </c>
    </row>
    <row r="405" spans="1:14" x14ac:dyDescent="0.2">
      <c r="A405" s="7">
        <v>43869</v>
      </c>
      <c r="B405" s="1" t="s">
        <v>31</v>
      </c>
      <c r="C405" s="1" t="s">
        <v>17</v>
      </c>
      <c r="D405" s="1" t="s">
        <v>18</v>
      </c>
      <c r="E405" s="1" t="s">
        <v>72</v>
      </c>
      <c r="F405" s="1" t="s">
        <v>9</v>
      </c>
      <c r="G405" s="8">
        <v>189335</v>
      </c>
      <c r="H405" s="8">
        <v>56800.5</v>
      </c>
      <c r="I405" s="9">
        <v>0.3</v>
      </c>
      <c r="J405" s="1" t="s">
        <v>98</v>
      </c>
      <c r="K405" s="1">
        <v>2</v>
      </c>
      <c r="L405" s="1">
        <v>2020</v>
      </c>
      <c r="M405" s="1">
        <v>6</v>
      </c>
      <c r="N405" s="10">
        <v>1</v>
      </c>
    </row>
    <row r="406" spans="1:14" x14ac:dyDescent="0.2">
      <c r="A406" s="7">
        <v>43870</v>
      </c>
      <c r="B406" s="1" t="s">
        <v>48</v>
      </c>
      <c r="C406" s="1" t="s">
        <v>11</v>
      </c>
      <c r="D406" s="1" t="s">
        <v>8</v>
      </c>
      <c r="E406" s="1" t="s">
        <v>65</v>
      </c>
      <c r="F406" s="1" t="s">
        <v>90</v>
      </c>
      <c r="G406" s="8">
        <v>723361</v>
      </c>
      <c r="H406" s="8">
        <v>209774.68999999997</v>
      </c>
      <c r="I406" s="9">
        <v>0.28999999999999998</v>
      </c>
      <c r="J406" s="1" t="s">
        <v>98</v>
      </c>
      <c r="K406" s="1">
        <v>2</v>
      </c>
      <c r="L406" s="1">
        <v>2020</v>
      </c>
      <c r="M406" s="1">
        <v>6</v>
      </c>
      <c r="N406" s="10">
        <v>1</v>
      </c>
    </row>
    <row r="407" spans="1:14" x14ac:dyDescent="0.2">
      <c r="A407" s="7">
        <v>43871</v>
      </c>
      <c r="B407" s="1" t="s">
        <v>47</v>
      </c>
      <c r="C407" s="1" t="s">
        <v>7</v>
      </c>
      <c r="D407" s="1" t="s">
        <v>14</v>
      </c>
      <c r="E407" s="1" t="s">
        <v>81</v>
      </c>
      <c r="F407" s="1" t="s">
        <v>88</v>
      </c>
      <c r="G407" s="8">
        <v>457926</v>
      </c>
      <c r="H407" s="8">
        <v>279334.86</v>
      </c>
      <c r="I407" s="9">
        <v>0.61</v>
      </c>
      <c r="J407" s="1" t="s">
        <v>98</v>
      </c>
      <c r="K407" s="1">
        <v>2</v>
      </c>
      <c r="L407" s="1">
        <v>2020</v>
      </c>
      <c r="M407" s="1">
        <v>7</v>
      </c>
      <c r="N407" s="10">
        <v>1</v>
      </c>
    </row>
    <row r="408" spans="1:14" x14ac:dyDescent="0.2">
      <c r="A408" s="7">
        <v>43872</v>
      </c>
      <c r="B408" s="1" t="s">
        <v>50</v>
      </c>
      <c r="C408" s="1" t="s">
        <v>7</v>
      </c>
      <c r="D408" s="1" t="s">
        <v>18</v>
      </c>
      <c r="E408" s="1" t="s">
        <v>67</v>
      </c>
      <c r="F408" s="1" t="s">
        <v>87</v>
      </c>
      <c r="G408" s="8">
        <v>126727</v>
      </c>
      <c r="H408" s="8">
        <v>81105.279999999999</v>
      </c>
      <c r="I408" s="9">
        <v>0.64</v>
      </c>
      <c r="J408" s="1" t="s">
        <v>98</v>
      </c>
      <c r="K408" s="1">
        <v>2</v>
      </c>
      <c r="L408" s="1">
        <v>2020</v>
      </c>
      <c r="M408" s="1">
        <v>7</v>
      </c>
      <c r="N408" s="10">
        <v>1</v>
      </c>
    </row>
    <row r="409" spans="1:14" x14ac:dyDescent="0.2">
      <c r="A409" s="7">
        <v>43873</v>
      </c>
      <c r="B409" s="1" t="s">
        <v>37</v>
      </c>
      <c r="C409" s="1" t="s">
        <v>17</v>
      </c>
      <c r="D409" s="1" t="s">
        <v>18</v>
      </c>
      <c r="E409" s="1" t="s">
        <v>79</v>
      </c>
      <c r="F409" s="1" t="s">
        <v>88</v>
      </c>
      <c r="G409" s="8">
        <v>85689</v>
      </c>
      <c r="H409" s="8">
        <v>23136.030000000002</v>
      </c>
      <c r="I409" s="9">
        <v>0.27</v>
      </c>
      <c r="J409" s="1" t="s">
        <v>98</v>
      </c>
      <c r="K409" s="1">
        <v>2</v>
      </c>
      <c r="L409" s="1">
        <v>2020</v>
      </c>
      <c r="M409" s="1">
        <v>7</v>
      </c>
      <c r="N409" s="10">
        <v>1</v>
      </c>
    </row>
    <row r="410" spans="1:14" x14ac:dyDescent="0.2">
      <c r="A410" s="7">
        <v>43874</v>
      </c>
      <c r="B410" s="1" t="s">
        <v>46</v>
      </c>
      <c r="C410" s="1" t="s">
        <v>17</v>
      </c>
      <c r="D410" s="1" t="s">
        <v>8</v>
      </c>
      <c r="E410" s="1" t="s">
        <v>80</v>
      </c>
      <c r="F410" s="1" t="s">
        <v>87</v>
      </c>
      <c r="G410" s="8">
        <v>902786</v>
      </c>
      <c r="H410" s="8">
        <v>243752.22000000003</v>
      </c>
      <c r="I410" s="9">
        <v>0.27</v>
      </c>
      <c r="J410" s="1" t="s">
        <v>98</v>
      </c>
      <c r="K410" s="1">
        <v>2</v>
      </c>
      <c r="L410" s="1">
        <v>2020</v>
      </c>
      <c r="M410" s="1">
        <v>7</v>
      </c>
      <c r="N410" s="10">
        <v>1</v>
      </c>
    </row>
    <row r="411" spans="1:14" x14ac:dyDescent="0.2">
      <c r="A411" s="7">
        <v>43875</v>
      </c>
      <c r="B411" s="1" t="s">
        <v>26</v>
      </c>
      <c r="C411" s="1" t="s">
        <v>11</v>
      </c>
      <c r="D411" s="1" t="s">
        <v>8</v>
      </c>
      <c r="E411" s="1" t="s">
        <v>75</v>
      </c>
      <c r="F411" s="1" t="s">
        <v>89</v>
      </c>
      <c r="G411" s="8">
        <v>1147713</v>
      </c>
      <c r="H411" s="8">
        <v>344313.89999999997</v>
      </c>
      <c r="I411" s="9">
        <v>0.3</v>
      </c>
      <c r="J411" s="1" t="s">
        <v>98</v>
      </c>
      <c r="K411" s="1">
        <v>2</v>
      </c>
      <c r="L411" s="1">
        <v>2020</v>
      </c>
      <c r="M411" s="1">
        <v>7</v>
      </c>
      <c r="N411" s="10">
        <v>1</v>
      </c>
    </row>
    <row r="412" spans="1:14" x14ac:dyDescent="0.2">
      <c r="A412" s="7">
        <v>43876</v>
      </c>
      <c r="B412" s="1" t="s">
        <v>44</v>
      </c>
      <c r="C412" s="1" t="s">
        <v>7</v>
      </c>
      <c r="D412" s="1" t="s">
        <v>8</v>
      </c>
      <c r="E412" s="1" t="s">
        <v>78</v>
      </c>
      <c r="F412" s="1" t="s">
        <v>9</v>
      </c>
      <c r="G412" s="8">
        <v>753176</v>
      </c>
      <c r="H412" s="8">
        <v>451905.6</v>
      </c>
      <c r="I412" s="9">
        <v>0.6</v>
      </c>
      <c r="J412" s="1" t="s">
        <v>98</v>
      </c>
      <c r="K412" s="1">
        <v>2</v>
      </c>
      <c r="L412" s="1">
        <v>2020</v>
      </c>
      <c r="M412" s="1">
        <v>7</v>
      </c>
      <c r="N412" s="10">
        <v>1</v>
      </c>
    </row>
    <row r="413" spans="1:14" x14ac:dyDescent="0.2">
      <c r="A413" s="7">
        <v>43877</v>
      </c>
      <c r="B413" s="1" t="s">
        <v>29</v>
      </c>
      <c r="C413" s="1" t="s">
        <v>11</v>
      </c>
      <c r="D413" s="1" t="s">
        <v>8</v>
      </c>
      <c r="E413" s="1" t="s">
        <v>67</v>
      </c>
      <c r="F413" s="1" t="s">
        <v>87</v>
      </c>
      <c r="G413" s="8">
        <v>1030661</v>
      </c>
      <c r="H413" s="8">
        <v>340118.13</v>
      </c>
      <c r="I413" s="9">
        <v>0.33</v>
      </c>
      <c r="J413" s="1" t="s">
        <v>98</v>
      </c>
      <c r="K413" s="1">
        <v>2</v>
      </c>
      <c r="L413" s="1">
        <v>2020</v>
      </c>
      <c r="M413" s="1">
        <v>7</v>
      </c>
      <c r="N413" s="10">
        <v>1</v>
      </c>
    </row>
    <row r="414" spans="1:14" x14ac:dyDescent="0.2">
      <c r="A414" s="7">
        <v>43878</v>
      </c>
      <c r="B414" s="1" t="s">
        <v>54</v>
      </c>
      <c r="C414" s="1" t="s">
        <v>11</v>
      </c>
      <c r="D414" s="1" t="s">
        <v>18</v>
      </c>
      <c r="E414" s="1" t="s">
        <v>68</v>
      </c>
      <c r="F414" s="1" t="s">
        <v>88</v>
      </c>
      <c r="G414" s="8">
        <v>166681</v>
      </c>
      <c r="H414" s="8">
        <v>58338.35</v>
      </c>
      <c r="I414" s="9">
        <v>0.35</v>
      </c>
      <c r="J414" s="1" t="s">
        <v>98</v>
      </c>
      <c r="K414" s="1">
        <v>2</v>
      </c>
      <c r="L414" s="1">
        <v>2020</v>
      </c>
      <c r="M414" s="1">
        <v>8</v>
      </c>
      <c r="N414" s="10">
        <v>1</v>
      </c>
    </row>
    <row r="415" spans="1:14" x14ac:dyDescent="0.2">
      <c r="A415" s="7">
        <v>43879</v>
      </c>
      <c r="B415" s="1" t="s">
        <v>39</v>
      </c>
      <c r="C415" s="1" t="s">
        <v>17</v>
      </c>
      <c r="D415" s="1" t="s">
        <v>8</v>
      </c>
      <c r="E415" s="1" t="s">
        <v>81</v>
      </c>
      <c r="F415" s="1" t="s">
        <v>89</v>
      </c>
      <c r="G415" s="8">
        <v>1007739</v>
      </c>
      <c r="H415" s="8">
        <v>292244.31</v>
      </c>
      <c r="I415" s="9">
        <v>0.28999999999999998</v>
      </c>
      <c r="J415" s="1" t="s">
        <v>98</v>
      </c>
      <c r="K415" s="1">
        <v>2</v>
      </c>
      <c r="L415" s="1">
        <v>2020</v>
      </c>
      <c r="M415" s="1">
        <v>8</v>
      </c>
      <c r="N415" s="10">
        <v>1</v>
      </c>
    </row>
    <row r="416" spans="1:14" x14ac:dyDescent="0.2">
      <c r="A416" s="7">
        <v>43880</v>
      </c>
      <c r="B416" s="1" t="s">
        <v>22</v>
      </c>
      <c r="C416" s="1" t="s">
        <v>11</v>
      </c>
      <c r="D416" s="1" t="s">
        <v>8</v>
      </c>
      <c r="E416" s="1" t="s">
        <v>74</v>
      </c>
      <c r="F416" s="1" t="s">
        <v>89</v>
      </c>
      <c r="G416" s="8">
        <v>940316</v>
      </c>
      <c r="H416" s="8">
        <v>253885.32</v>
      </c>
      <c r="I416" s="9">
        <v>0.27</v>
      </c>
      <c r="J416" s="1" t="s">
        <v>98</v>
      </c>
      <c r="K416" s="1">
        <v>2</v>
      </c>
      <c r="L416" s="1">
        <v>2020</v>
      </c>
      <c r="M416" s="1">
        <v>8</v>
      </c>
      <c r="N416" s="10">
        <v>1</v>
      </c>
    </row>
    <row r="417" spans="1:14" x14ac:dyDescent="0.2">
      <c r="A417" s="7">
        <v>43881</v>
      </c>
      <c r="B417" s="1" t="s">
        <v>54</v>
      </c>
      <c r="C417" s="1" t="s">
        <v>11</v>
      </c>
      <c r="D417" s="1" t="s">
        <v>18</v>
      </c>
      <c r="E417" s="1" t="s">
        <v>68</v>
      </c>
      <c r="F417" s="1" t="s">
        <v>9</v>
      </c>
      <c r="G417" s="8">
        <v>137610</v>
      </c>
      <c r="H417" s="8">
        <v>35778.6</v>
      </c>
      <c r="I417" s="9">
        <v>0.26</v>
      </c>
      <c r="J417" s="1" t="s">
        <v>98</v>
      </c>
      <c r="K417" s="1">
        <v>2</v>
      </c>
      <c r="L417" s="1">
        <v>2020</v>
      </c>
      <c r="M417" s="1">
        <v>8</v>
      </c>
      <c r="N417" s="10">
        <v>1</v>
      </c>
    </row>
    <row r="418" spans="1:14" x14ac:dyDescent="0.2">
      <c r="A418" s="7">
        <v>43882</v>
      </c>
      <c r="B418" s="1" t="s">
        <v>19</v>
      </c>
      <c r="C418" s="1" t="s">
        <v>17</v>
      </c>
      <c r="D418" s="1" t="s">
        <v>8</v>
      </c>
      <c r="E418" s="1" t="s">
        <v>76</v>
      </c>
      <c r="F418" s="1" t="s">
        <v>87</v>
      </c>
      <c r="G418" s="8">
        <v>1102468</v>
      </c>
      <c r="H418" s="8">
        <v>418937.84</v>
      </c>
      <c r="I418" s="9">
        <v>0.38</v>
      </c>
      <c r="J418" s="1" t="s">
        <v>98</v>
      </c>
      <c r="K418" s="1">
        <v>2</v>
      </c>
      <c r="L418" s="1">
        <v>2020</v>
      </c>
      <c r="M418" s="1">
        <v>8</v>
      </c>
      <c r="N418" s="10">
        <v>1</v>
      </c>
    </row>
    <row r="419" spans="1:14" x14ac:dyDescent="0.2">
      <c r="A419" s="7">
        <v>43883</v>
      </c>
      <c r="B419" s="1" t="s">
        <v>44</v>
      </c>
      <c r="C419" s="1" t="s">
        <v>7</v>
      </c>
      <c r="D419" s="1" t="s">
        <v>8</v>
      </c>
      <c r="E419" s="1" t="s">
        <v>78</v>
      </c>
      <c r="F419" s="1" t="s">
        <v>9</v>
      </c>
      <c r="G419" s="8">
        <v>978194</v>
      </c>
      <c r="H419" s="8">
        <v>420623.42</v>
      </c>
      <c r="I419" s="9">
        <v>0.43</v>
      </c>
      <c r="J419" s="1" t="s">
        <v>98</v>
      </c>
      <c r="K419" s="1">
        <v>2</v>
      </c>
      <c r="L419" s="1">
        <v>2020</v>
      </c>
      <c r="M419" s="1">
        <v>8</v>
      </c>
      <c r="N419" s="10">
        <v>1</v>
      </c>
    </row>
    <row r="420" spans="1:14" x14ac:dyDescent="0.2">
      <c r="A420" s="7">
        <v>43884</v>
      </c>
      <c r="B420" s="1" t="s">
        <v>34</v>
      </c>
      <c r="C420" s="1" t="s">
        <v>17</v>
      </c>
      <c r="D420" s="1" t="s">
        <v>14</v>
      </c>
      <c r="E420" s="1" t="s">
        <v>65</v>
      </c>
      <c r="F420" s="1" t="s">
        <v>90</v>
      </c>
      <c r="G420" s="8">
        <v>435472</v>
      </c>
      <c r="H420" s="8">
        <v>156769.91999999998</v>
      </c>
      <c r="I420" s="9">
        <v>0.36</v>
      </c>
      <c r="J420" s="1" t="s">
        <v>98</v>
      </c>
      <c r="K420" s="1">
        <v>2</v>
      </c>
      <c r="L420" s="1">
        <v>2020</v>
      </c>
      <c r="M420" s="1">
        <v>8</v>
      </c>
      <c r="N420" s="10">
        <v>1</v>
      </c>
    </row>
    <row r="421" spans="1:14" x14ac:dyDescent="0.2">
      <c r="A421" s="7">
        <v>43885</v>
      </c>
      <c r="B421" s="1" t="s">
        <v>10</v>
      </c>
      <c r="C421" s="1" t="s">
        <v>11</v>
      </c>
      <c r="D421" s="1" t="s">
        <v>8</v>
      </c>
      <c r="E421" s="1" t="s">
        <v>66</v>
      </c>
      <c r="F421" s="1" t="s">
        <v>9</v>
      </c>
      <c r="G421" s="8">
        <v>596373</v>
      </c>
      <c r="H421" s="8">
        <v>137165.79</v>
      </c>
      <c r="I421" s="9">
        <v>0.23</v>
      </c>
      <c r="J421" s="1" t="s">
        <v>98</v>
      </c>
      <c r="K421" s="1">
        <v>2</v>
      </c>
      <c r="L421" s="1">
        <v>2020</v>
      </c>
      <c r="M421" s="1">
        <v>9</v>
      </c>
      <c r="N421" s="10">
        <v>1</v>
      </c>
    </row>
    <row r="422" spans="1:14" x14ac:dyDescent="0.2">
      <c r="A422" s="7">
        <v>43886</v>
      </c>
      <c r="B422" s="1" t="s">
        <v>45</v>
      </c>
      <c r="C422" s="1" t="s">
        <v>11</v>
      </c>
      <c r="D422" s="1" t="s">
        <v>18</v>
      </c>
      <c r="E422" s="1" t="s">
        <v>79</v>
      </c>
      <c r="F422" s="1" t="s">
        <v>90</v>
      </c>
      <c r="G422" s="8">
        <v>187284</v>
      </c>
      <c r="H422" s="8">
        <v>44948.159999999996</v>
      </c>
      <c r="I422" s="9">
        <v>0.24</v>
      </c>
      <c r="J422" s="1" t="s">
        <v>98</v>
      </c>
      <c r="K422" s="1">
        <v>2</v>
      </c>
      <c r="L422" s="1">
        <v>2020</v>
      </c>
      <c r="M422" s="1">
        <v>9</v>
      </c>
      <c r="N422" s="10">
        <v>1</v>
      </c>
    </row>
    <row r="423" spans="1:14" x14ac:dyDescent="0.2">
      <c r="A423" s="7">
        <v>43887</v>
      </c>
      <c r="B423" s="1" t="s">
        <v>16</v>
      </c>
      <c r="C423" s="1" t="s">
        <v>17</v>
      </c>
      <c r="D423" s="1" t="s">
        <v>18</v>
      </c>
      <c r="E423" s="1" t="s">
        <v>75</v>
      </c>
      <c r="F423" s="1" t="s">
        <v>87</v>
      </c>
      <c r="G423" s="8">
        <v>177166</v>
      </c>
      <c r="H423" s="8">
        <v>65551.42</v>
      </c>
      <c r="I423" s="9">
        <v>0.37</v>
      </c>
      <c r="J423" s="1" t="s">
        <v>98</v>
      </c>
      <c r="K423" s="1">
        <v>2</v>
      </c>
      <c r="L423" s="1">
        <v>2020</v>
      </c>
      <c r="M423" s="1">
        <v>9</v>
      </c>
      <c r="N423" s="10">
        <v>1</v>
      </c>
    </row>
    <row r="424" spans="1:14" x14ac:dyDescent="0.2">
      <c r="A424" s="7">
        <v>43888</v>
      </c>
      <c r="B424" s="1" t="s">
        <v>29</v>
      </c>
      <c r="C424" s="1" t="s">
        <v>17</v>
      </c>
      <c r="D424" s="1" t="s">
        <v>8</v>
      </c>
      <c r="E424" s="1" t="s">
        <v>67</v>
      </c>
      <c r="F424" s="1" t="s">
        <v>87</v>
      </c>
      <c r="G424" s="8">
        <v>1119789</v>
      </c>
      <c r="H424" s="8">
        <v>369530.37</v>
      </c>
      <c r="I424" s="9">
        <v>0.33</v>
      </c>
      <c r="J424" s="1" t="s">
        <v>98</v>
      </c>
      <c r="K424" s="1">
        <v>2</v>
      </c>
      <c r="L424" s="1">
        <v>2020</v>
      </c>
      <c r="M424" s="1">
        <v>9</v>
      </c>
      <c r="N424" s="10">
        <v>1</v>
      </c>
    </row>
    <row r="425" spans="1:14" x14ac:dyDescent="0.2">
      <c r="A425" s="7">
        <v>43889</v>
      </c>
      <c r="B425" s="1" t="s">
        <v>13</v>
      </c>
      <c r="C425" s="1" t="s">
        <v>17</v>
      </c>
      <c r="D425" s="1" t="s">
        <v>14</v>
      </c>
      <c r="E425" s="1" t="s">
        <v>73</v>
      </c>
      <c r="F425" s="1" t="s">
        <v>89</v>
      </c>
      <c r="G425" s="8">
        <v>255385</v>
      </c>
      <c r="H425" s="8">
        <v>84277.05</v>
      </c>
      <c r="I425" s="9">
        <v>0.33</v>
      </c>
      <c r="J425" s="1" t="s">
        <v>98</v>
      </c>
      <c r="K425" s="1">
        <v>2</v>
      </c>
      <c r="L425" s="1">
        <v>2020</v>
      </c>
      <c r="M425" s="1">
        <v>9</v>
      </c>
      <c r="N425" s="10">
        <v>1</v>
      </c>
    </row>
    <row r="426" spans="1:14" x14ac:dyDescent="0.2">
      <c r="A426" s="7">
        <v>43890</v>
      </c>
      <c r="B426" s="1" t="s">
        <v>42</v>
      </c>
      <c r="C426" s="1" t="s">
        <v>11</v>
      </c>
      <c r="D426" s="1" t="s">
        <v>8</v>
      </c>
      <c r="E426" s="1" t="s">
        <v>84</v>
      </c>
      <c r="F426" s="1" t="s">
        <v>90</v>
      </c>
      <c r="G426" s="8">
        <v>848675</v>
      </c>
      <c r="H426" s="8">
        <v>203682</v>
      </c>
      <c r="I426" s="9">
        <v>0.24</v>
      </c>
      <c r="J426" s="1" t="s">
        <v>98</v>
      </c>
      <c r="K426" s="1">
        <v>2</v>
      </c>
      <c r="L426" s="1">
        <v>2020</v>
      </c>
      <c r="M426" s="1">
        <v>9</v>
      </c>
      <c r="N426" s="10">
        <v>1</v>
      </c>
    </row>
    <row r="427" spans="1:14" x14ac:dyDescent="0.2">
      <c r="A427" s="7">
        <v>43891</v>
      </c>
      <c r="B427" s="1" t="s">
        <v>16</v>
      </c>
      <c r="C427" s="1" t="s">
        <v>7</v>
      </c>
      <c r="D427" s="1" t="s">
        <v>18</v>
      </c>
      <c r="E427" s="1" t="s">
        <v>75</v>
      </c>
      <c r="F427" s="1" t="s">
        <v>87</v>
      </c>
      <c r="G427" s="8">
        <v>157325</v>
      </c>
      <c r="H427" s="8">
        <v>69223</v>
      </c>
      <c r="I427" s="9">
        <v>0.44</v>
      </c>
      <c r="J427" s="1" t="s">
        <v>99</v>
      </c>
      <c r="K427" s="1">
        <v>3</v>
      </c>
      <c r="L427" s="1">
        <v>2020</v>
      </c>
      <c r="M427" s="1">
        <v>9</v>
      </c>
      <c r="N427" s="10">
        <v>1</v>
      </c>
    </row>
    <row r="428" spans="1:14" x14ac:dyDescent="0.2">
      <c r="A428" s="7">
        <v>43892</v>
      </c>
      <c r="B428" s="1" t="s">
        <v>16</v>
      </c>
      <c r="C428" s="1" t="s">
        <v>17</v>
      </c>
      <c r="D428" s="1" t="s">
        <v>18</v>
      </c>
      <c r="E428" s="1" t="s">
        <v>75</v>
      </c>
      <c r="F428" s="1" t="s">
        <v>87</v>
      </c>
      <c r="G428" s="8">
        <v>219655</v>
      </c>
      <c r="H428" s="8">
        <v>72486.150000000009</v>
      </c>
      <c r="I428" s="9">
        <v>0.33</v>
      </c>
      <c r="J428" s="1" t="s">
        <v>99</v>
      </c>
      <c r="K428" s="1">
        <v>3</v>
      </c>
      <c r="L428" s="1">
        <v>2020</v>
      </c>
      <c r="M428" s="1">
        <v>10</v>
      </c>
      <c r="N428" s="10">
        <v>1</v>
      </c>
    </row>
    <row r="429" spans="1:14" x14ac:dyDescent="0.2">
      <c r="A429" s="7">
        <v>43893</v>
      </c>
      <c r="B429" s="1" t="s">
        <v>35</v>
      </c>
      <c r="C429" s="1" t="s">
        <v>11</v>
      </c>
      <c r="D429" s="1" t="s">
        <v>14</v>
      </c>
      <c r="E429" s="1" t="s">
        <v>71</v>
      </c>
      <c r="F429" s="1" t="s">
        <v>9</v>
      </c>
      <c r="G429" s="8">
        <v>392587</v>
      </c>
      <c r="H429" s="8">
        <v>86369.14</v>
      </c>
      <c r="I429" s="9">
        <v>0.22</v>
      </c>
      <c r="J429" s="1" t="s">
        <v>99</v>
      </c>
      <c r="K429" s="1">
        <v>3</v>
      </c>
      <c r="L429" s="1">
        <v>2020</v>
      </c>
      <c r="M429" s="1">
        <v>10</v>
      </c>
      <c r="N429" s="10">
        <v>1</v>
      </c>
    </row>
    <row r="430" spans="1:14" x14ac:dyDescent="0.2">
      <c r="A430" s="7">
        <v>43894</v>
      </c>
      <c r="B430" s="1" t="s">
        <v>15</v>
      </c>
      <c r="C430" s="1" t="s">
        <v>17</v>
      </c>
      <c r="D430" s="1" t="s">
        <v>14</v>
      </c>
      <c r="E430" s="1" t="s">
        <v>74</v>
      </c>
      <c r="F430" s="1" t="s">
        <v>87</v>
      </c>
      <c r="G430" s="8">
        <v>335599</v>
      </c>
      <c r="H430" s="8">
        <v>114103.66</v>
      </c>
      <c r="I430" s="9">
        <v>0.34</v>
      </c>
      <c r="J430" s="1" t="s">
        <v>99</v>
      </c>
      <c r="K430" s="1">
        <v>3</v>
      </c>
      <c r="L430" s="1">
        <v>2020</v>
      </c>
      <c r="M430" s="1">
        <v>10</v>
      </c>
      <c r="N430" s="10">
        <v>1</v>
      </c>
    </row>
    <row r="431" spans="1:14" x14ac:dyDescent="0.2">
      <c r="A431" s="7">
        <v>43895</v>
      </c>
      <c r="B431" s="1" t="s">
        <v>57</v>
      </c>
      <c r="C431" s="1" t="s">
        <v>17</v>
      </c>
      <c r="D431" s="1" t="s">
        <v>18</v>
      </c>
      <c r="E431" s="1" t="s">
        <v>67</v>
      </c>
      <c r="F431" s="1" t="s">
        <v>9</v>
      </c>
      <c r="G431" s="8">
        <v>195951</v>
      </c>
      <c r="H431" s="8">
        <v>45068.73</v>
      </c>
      <c r="I431" s="9">
        <v>0.23</v>
      </c>
      <c r="J431" s="1" t="s">
        <v>99</v>
      </c>
      <c r="K431" s="1">
        <v>3</v>
      </c>
      <c r="L431" s="1">
        <v>2020</v>
      </c>
      <c r="M431" s="1">
        <v>10</v>
      </c>
      <c r="N431" s="10">
        <v>1</v>
      </c>
    </row>
    <row r="432" spans="1:14" x14ac:dyDescent="0.2">
      <c r="A432" s="7">
        <v>43896</v>
      </c>
      <c r="B432" s="1" t="s">
        <v>20</v>
      </c>
      <c r="C432" s="1" t="s">
        <v>17</v>
      </c>
      <c r="D432" s="1" t="s">
        <v>8</v>
      </c>
      <c r="E432" s="1" t="s">
        <v>72</v>
      </c>
      <c r="F432" s="1" t="s">
        <v>87</v>
      </c>
      <c r="G432" s="8">
        <v>522352</v>
      </c>
      <c r="H432" s="8">
        <v>161929.12</v>
      </c>
      <c r="I432" s="9">
        <v>0.31</v>
      </c>
      <c r="J432" s="1" t="s">
        <v>99</v>
      </c>
      <c r="K432" s="1">
        <v>3</v>
      </c>
      <c r="L432" s="1">
        <v>2020</v>
      </c>
      <c r="M432" s="1">
        <v>10</v>
      </c>
      <c r="N432" s="10">
        <v>1</v>
      </c>
    </row>
    <row r="433" spans="1:14" x14ac:dyDescent="0.2">
      <c r="A433" s="7">
        <v>43897</v>
      </c>
      <c r="B433" s="1" t="s">
        <v>58</v>
      </c>
      <c r="C433" s="1" t="s">
        <v>7</v>
      </c>
      <c r="D433" s="1" t="s">
        <v>8</v>
      </c>
      <c r="E433" s="1" t="s">
        <v>74</v>
      </c>
      <c r="F433" s="1" t="s">
        <v>87</v>
      </c>
      <c r="G433" s="8">
        <v>1146801</v>
      </c>
      <c r="H433" s="8">
        <v>630740.55000000005</v>
      </c>
      <c r="I433" s="9">
        <v>0.55000000000000004</v>
      </c>
      <c r="J433" s="1" t="s">
        <v>99</v>
      </c>
      <c r="K433" s="1">
        <v>3</v>
      </c>
      <c r="L433" s="1">
        <v>2020</v>
      </c>
      <c r="M433" s="1">
        <v>10</v>
      </c>
      <c r="N433" s="10">
        <v>1</v>
      </c>
    </row>
    <row r="434" spans="1:14" x14ac:dyDescent="0.2">
      <c r="A434" s="7">
        <v>43898</v>
      </c>
      <c r="B434" s="1" t="s">
        <v>38</v>
      </c>
      <c r="C434" s="1" t="s">
        <v>11</v>
      </c>
      <c r="D434" s="1" t="s">
        <v>18</v>
      </c>
      <c r="E434" s="1" t="s">
        <v>80</v>
      </c>
      <c r="F434" s="1" t="s">
        <v>89</v>
      </c>
      <c r="G434" s="8">
        <v>128617</v>
      </c>
      <c r="H434" s="8">
        <v>34726.590000000004</v>
      </c>
      <c r="I434" s="9">
        <v>0.27</v>
      </c>
      <c r="J434" s="1" t="s">
        <v>99</v>
      </c>
      <c r="K434" s="1">
        <v>3</v>
      </c>
      <c r="L434" s="1">
        <v>2020</v>
      </c>
      <c r="M434" s="1">
        <v>10</v>
      </c>
      <c r="N434" s="10">
        <v>1</v>
      </c>
    </row>
    <row r="435" spans="1:14" x14ac:dyDescent="0.2">
      <c r="A435" s="7">
        <v>43899</v>
      </c>
      <c r="B435" s="1" t="s">
        <v>49</v>
      </c>
      <c r="C435" s="1" t="s">
        <v>17</v>
      </c>
      <c r="D435" s="1" t="s">
        <v>8</v>
      </c>
      <c r="E435" s="1" t="s">
        <v>66</v>
      </c>
      <c r="F435" s="1" t="s">
        <v>87</v>
      </c>
      <c r="G435" s="8">
        <v>1061570</v>
      </c>
      <c r="H435" s="8">
        <v>371549.5</v>
      </c>
      <c r="I435" s="9">
        <v>0.35</v>
      </c>
      <c r="J435" s="1" t="s">
        <v>99</v>
      </c>
      <c r="K435" s="1">
        <v>3</v>
      </c>
      <c r="L435" s="1">
        <v>2020</v>
      </c>
      <c r="M435" s="1">
        <v>11</v>
      </c>
      <c r="N435" s="10">
        <v>1</v>
      </c>
    </row>
    <row r="436" spans="1:14" x14ac:dyDescent="0.2">
      <c r="A436" s="7">
        <v>43900</v>
      </c>
      <c r="B436" s="1" t="s">
        <v>53</v>
      </c>
      <c r="C436" s="1" t="s">
        <v>17</v>
      </c>
      <c r="D436" s="1" t="s">
        <v>14</v>
      </c>
      <c r="E436" s="1" t="s">
        <v>67</v>
      </c>
      <c r="F436" s="1" t="s">
        <v>9</v>
      </c>
      <c r="G436" s="8">
        <v>459576</v>
      </c>
      <c r="H436" s="8">
        <v>105702.48000000001</v>
      </c>
      <c r="I436" s="9">
        <v>0.23</v>
      </c>
      <c r="J436" s="1" t="s">
        <v>99</v>
      </c>
      <c r="K436" s="1">
        <v>3</v>
      </c>
      <c r="L436" s="1">
        <v>2020</v>
      </c>
      <c r="M436" s="1">
        <v>11</v>
      </c>
      <c r="N436" s="10">
        <v>1</v>
      </c>
    </row>
    <row r="437" spans="1:14" x14ac:dyDescent="0.2">
      <c r="A437" s="7">
        <v>43901</v>
      </c>
      <c r="B437" s="1" t="s">
        <v>38</v>
      </c>
      <c r="C437" s="1" t="s">
        <v>17</v>
      </c>
      <c r="D437" s="1" t="s">
        <v>18</v>
      </c>
      <c r="E437" s="1" t="s">
        <v>80</v>
      </c>
      <c r="F437" s="1" t="s">
        <v>88</v>
      </c>
      <c r="G437" s="8">
        <v>230713</v>
      </c>
      <c r="H437" s="8">
        <v>57678.25</v>
      </c>
      <c r="I437" s="9">
        <v>0.25</v>
      </c>
      <c r="J437" s="1" t="s">
        <v>99</v>
      </c>
      <c r="K437" s="1">
        <v>3</v>
      </c>
      <c r="L437" s="1">
        <v>2020</v>
      </c>
      <c r="M437" s="1">
        <v>11</v>
      </c>
      <c r="N437" s="10">
        <v>1</v>
      </c>
    </row>
    <row r="438" spans="1:14" x14ac:dyDescent="0.2">
      <c r="A438" s="7">
        <v>43902</v>
      </c>
      <c r="B438" s="1" t="s">
        <v>55</v>
      </c>
      <c r="C438" s="1" t="s">
        <v>11</v>
      </c>
      <c r="D438" s="1" t="s">
        <v>14</v>
      </c>
      <c r="E438" s="1" t="s">
        <v>69</v>
      </c>
      <c r="F438" s="1" t="s">
        <v>88</v>
      </c>
      <c r="G438" s="8">
        <v>490017</v>
      </c>
      <c r="H438" s="8">
        <v>151905.26999999999</v>
      </c>
      <c r="I438" s="9">
        <v>0.31</v>
      </c>
      <c r="J438" s="1" t="s">
        <v>99</v>
      </c>
      <c r="K438" s="1">
        <v>3</v>
      </c>
      <c r="L438" s="1">
        <v>2020</v>
      </c>
      <c r="M438" s="1">
        <v>11</v>
      </c>
      <c r="N438" s="10">
        <v>1</v>
      </c>
    </row>
    <row r="439" spans="1:14" x14ac:dyDescent="0.2">
      <c r="A439" s="7">
        <v>43903</v>
      </c>
      <c r="B439" s="1" t="s">
        <v>27</v>
      </c>
      <c r="C439" s="1" t="s">
        <v>17</v>
      </c>
      <c r="D439" s="1" t="s">
        <v>8</v>
      </c>
      <c r="E439" s="1" t="s">
        <v>76</v>
      </c>
      <c r="F439" s="1" t="s">
        <v>9</v>
      </c>
      <c r="G439" s="8">
        <v>1029435</v>
      </c>
      <c r="H439" s="8">
        <v>319124.84999999998</v>
      </c>
      <c r="I439" s="9">
        <v>0.31</v>
      </c>
      <c r="J439" s="1" t="s">
        <v>99</v>
      </c>
      <c r="K439" s="1">
        <v>3</v>
      </c>
      <c r="L439" s="1">
        <v>2020</v>
      </c>
      <c r="M439" s="1">
        <v>11</v>
      </c>
      <c r="N439" s="10">
        <v>1</v>
      </c>
    </row>
    <row r="440" spans="1:14" x14ac:dyDescent="0.2">
      <c r="A440" s="7">
        <v>43904</v>
      </c>
      <c r="B440" s="1" t="s">
        <v>12</v>
      </c>
      <c r="C440" s="1" t="s">
        <v>11</v>
      </c>
      <c r="D440" s="1" t="s">
        <v>8</v>
      </c>
      <c r="E440" s="1" t="s">
        <v>77</v>
      </c>
      <c r="F440" s="1" t="s">
        <v>87</v>
      </c>
      <c r="G440" s="8">
        <v>867249</v>
      </c>
      <c r="H440" s="8">
        <v>277519.68</v>
      </c>
      <c r="I440" s="9">
        <v>0.32</v>
      </c>
      <c r="J440" s="1" t="s">
        <v>99</v>
      </c>
      <c r="K440" s="1">
        <v>3</v>
      </c>
      <c r="L440" s="1">
        <v>2020</v>
      </c>
      <c r="M440" s="1">
        <v>11</v>
      </c>
      <c r="N440" s="10">
        <v>1</v>
      </c>
    </row>
    <row r="441" spans="1:14" x14ac:dyDescent="0.2">
      <c r="A441" s="7">
        <v>43905</v>
      </c>
      <c r="B441" s="1" t="s">
        <v>23</v>
      </c>
      <c r="C441" s="1" t="s">
        <v>17</v>
      </c>
      <c r="D441" s="1" t="s">
        <v>8</v>
      </c>
      <c r="E441" s="1" t="s">
        <v>75</v>
      </c>
      <c r="F441" s="1" t="s">
        <v>90</v>
      </c>
      <c r="G441" s="8">
        <v>1196148</v>
      </c>
      <c r="H441" s="8">
        <v>442574.76</v>
      </c>
      <c r="I441" s="9">
        <v>0.37</v>
      </c>
      <c r="J441" s="1" t="s">
        <v>99</v>
      </c>
      <c r="K441" s="1">
        <v>3</v>
      </c>
      <c r="L441" s="1">
        <v>2020</v>
      </c>
      <c r="M441" s="1">
        <v>11</v>
      </c>
      <c r="N441" s="10">
        <v>1</v>
      </c>
    </row>
    <row r="442" spans="1:14" x14ac:dyDescent="0.2">
      <c r="A442" s="7">
        <v>43906</v>
      </c>
      <c r="B442" s="1" t="s">
        <v>20</v>
      </c>
      <c r="C442" s="1" t="s">
        <v>17</v>
      </c>
      <c r="D442" s="1" t="s">
        <v>8</v>
      </c>
      <c r="E442" s="1" t="s">
        <v>72</v>
      </c>
      <c r="F442" s="1" t="s">
        <v>87</v>
      </c>
      <c r="G442" s="8">
        <v>1126536</v>
      </c>
      <c r="H442" s="8">
        <v>326695.44</v>
      </c>
      <c r="I442" s="9">
        <v>0.28999999999999998</v>
      </c>
      <c r="J442" s="1" t="s">
        <v>99</v>
      </c>
      <c r="K442" s="1">
        <v>3</v>
      </c>
      <c r="L442" s="1">
        <v>2020</v>
      </c>
      <c r="M442" s="1">
        <v>12</v>
      </c>
      <c r="N442" s="10">
        <v>1</v>
      </c>
    </row>
    <row r="443" spans="1:14" x14ac:dyDescent="0.2">
      <c r="A443" s="7">
        <v>43907</v>
      </c>
      <c r="B443" s="1" t="s">
        <v>47</v>
      </c>
      <c r="C443" s="1" t="s">
        <v>11</v>
      </c>
      <c r="D443" s="1" t="s">
        <v>14</v>
      </c>
      <c r="E443" s="1" t="s">
        <v>81</v>
      </c>
      <c r="F443" s="1" t="s">
        <v>89</v>
      </c>
      <c r="G443" s="8">
        <v>296534</v>
      </c>
      <c r="H443" s="8">
        <v>62272.14</v>
      </c>
      <c r="I443" s="9">
        <v>0.21</v>
      </c>
      <c r="J443" s="1" t="s">
        <v>99</v>
      </c>
      <c r="K443" s="1">
        <v>3</v>
      </c>
      <c r="L443" s="1">
        <v>2020</v>
      </c>
      <c r="M443" s="1">
        <v>12</v>
      </c>
      <c r="N443" s="10">
        <v>1</v>
      </c>
    </row>
    <row r="444" spans="1:14" x14ac:dyDescent="0.2">
      <c r="A444" s="7">
        <v>43908</v>
      </c>
      <c r="B444" s="1" t="s">
        <v>61</v>
      </c>
      <c r="C444" s="1" t="s">
        <v>11</v>
      </c>
      <c r="D444" s="1" t="s">
        <v>8</v>
      </c>
      <c r="E444" s="1" t="s">
        <v>77</v>
      </c>
      <c r="F444" s="1" t="s">
        <v>88</v>
      </c>
      <c r="G444" s="8">
        <v>645305</v>
      </c>
      <c r="H444" s="8">
        <v>122607.95</v>
      </c>
      <c r="I444" s="9">
        <v>0.19</v>
      </c>
      <c r="J444" s="1" t="s">
        <v>99</v>
      </c>
      <c r="K444" s="1">
        <v>3</v>
      </c>
      <c r="L444" s="1">
        <v>2020</v>
      </c>
      <c r="M444" s="1">
        <v>12</v>
      </c>
      <c r="N444" s="10">
        <v>1</v>
      </c>
    </row>
    <row r="445" spans="1:14" x14ac:dyDescent="0.2">
      <c r="A445" s="7">
        <v>43909</v>
      </c>
      <c r="B445" s="1" t="s">
        <v>57</v>
      </c>
      <c r="C445" s="1" t="s">
        <v>7</v>
      </c>
      <c r="D445" s="1" t="s">
        <v>18</v>
      </c>
      <c r="E445" s="1" t="s">
        <v>67</v>
      </c>
      <c r="F445" s="1" t="s">
        <v>88</v>
      </c>
      <c r="G445" s="8">
        <v>101465</v>
      </c>
      <c r="H445" s="8">
        <v>35512.75</v>
      </c>
      <c r="I445" s="9">
        <v>0.35</v>
      </c>
      <c r="J445" s="1" t="s">
        <v>99</v>
      </c>
      <c r="K445" s="1">
        <v>3</v>
      </c>
      <c r="L445" s="1">
        <v>2020</v>
      </c>
      <c r="M445" s="1">
        <v>12</v>
      </c>
      <c r="N445" s="10">
        <v>1</v>
      </c>
    </row>
    <row r="446" spans="1:14" x14ac:dyDescent="0.2">
      <c r="A446" s="7">
        <v>43910</v>
      </c>
      <c r="B446" s="1" t="s">
        <v>59</v>
      </c>
      <c r="C446" s="1" t="s">
        <v>7</v>
      </c>
      <c r="D446" s="1" t="s">
        <v>18</v>
      </c>
      <c r="E446" s="1" t="s">
        <v>75</v>
      </c>
      <c r="F446" s="1" t="s">
        <v>87</v>
      </c>
      <c r="G446" s="8">
        <v>170234</v>
      </c>
      <c r="H446" s="8">
        <v>69795.94</v>
      </c>
      <c r="I446" s="9">
        <v>0.41</v>
      </c>
      <c r="J446" s="1" t="s">
        <v>99</v>
      </c>
      <c r="K446" s="1">
        <v>3</v>
      </c>
      <c r="L446" s="1">
        <v>2020</v>
      </c>
      <c r="M446" s="1">
        <v>12</v>
      </c>
      <c r="N446" s="10">
        <v>1</v>
      </c>
    </row>
    <row r="447" spans="1:14" x14ac:dyDescent="0.2">
      <c r="A447" s="7">
        <v>43911</v>
      </c>
      <c r="B447" s="1" t="s">
        <v>13</v>
      </c>
      <c r="C447" s="1" t="s">
        <v>11</v>
      </c>
      <c r="D447" s="1" t="s">
        <v>14</v>
      </c>
      <c r="E447" s="1" t="s">
        <v>73</v>
      </c>
      <c r="F447" s="1" t="s">
        <v>87</v>
      </c>
      <c r="G447" s="8">
        <v>310513</v>
      </c>
      <c r="H447" s="8">
        <v>80733.38</v>
      </c>
      <c r="I447" s="9">
        <v>0.26</v>
      </c>
      <c r="J447" s="1" t="s">
        <v>99</v>
      </c>
      <c r="K447" s="1">
        <v>3</v>
      </c>
      <c r="L447" s="1">
        <v>2020</v>
      </c>
      <c r="M447" s="1">
        <v>12</v>
      </c>
      <c r="N447" s="10">
        <v>1</v>
      </c>
    </row>
    <row r="448" spans="1:14" x14ac:dyDescent="0.2">
      <c r="A448" s="7">
        <v>43912</v>
      </c>
      <c r="B448" s="1" t="s">
        <v>45</v>
      </c>
      <c r="C448" s="1" t="s">
        <v>11</v>
      </c>
      <c r="D448" s="1" t="s">
        <v>18</v>
      </c>
      <c r="E448" s="1" t="s">
        <v>79</v>
      </c>
      <c r="F448" s="1" t="s">
        <v>89</v>
      </c>
      <c r="G448" s="8">
        <v>107242</v>
      </c>
      <c r="H448" s="8">
        <v>28955.34</v>
      </c>
      <c r="I448" s="9">
        <v>0.27</v>
      </c>
      <c r="J448" s="1" t="s">
        <v>99</v>
      </c>
      <c r="K448" s="1">
        <v>3</v>
      </c>
      <c r="L448" s="1">
        <v>2020</v>
      </c>
      <c r="M448" s="1">
        <v>12</v>
      </c>
      <c r="N448" s="10">
        <v>1</v>
      </c>
    </row>
    <row r="449" spans="1:14" x14ac:dyDescent="0.2">
      <c r="A449" s="7">
        <v>43913</v>
      </c>
      <c r="B449" s="1" t="s">
        <v>26</v>
      </c>
      <c r="C449" s="1" t="s">
        <v>7</v>
      </c>
      <c r="D449" s="1" t="s">
        <v>8</v>
      </c>
      <c r="E449" s="1" t="s">
        <v>75</v>
      </c>
      <c r="F449" s="1" t="s">
        <v>90</v>
      </c>
      <c r="G449" s="8">
        <v>751021</v>
      </c>
      <c r="H449" s="8">
        <v>345469.66000000003</v>
      </c>
      <c r="I449" s="9">
        <v>0.46</v>
      </c>
      <c r="J449" s="1" t="s">
        <v>99</v>
      </c>
      <c r="K449" s="1">
        <v>3</v>
      </c>
      <c r="L449" s="1">
        <v>2020</v>
      </c>
      <c r="M449" s="1">
        <v>13</v>
      </c>
      <c r="N449" s="10">
        <v>1</v>
      </c>
    </row>
    <row r="450" spans="1:14" x14ac:dyDescent="0.2">
      <c r="A450" s="7">
        <v>43914</v>
      </c>
      <c r="B450" s="1" t="s">
        <v>30</v>
      </c>
      <c r="C450" s="1" t="s">
        <v>17</v>
      </c>
      <c r="D450" s="1" t="s">
        <v>14</v>
      </c>
      <c r="E450" s="1" t="s">
        <v>77</v>
      </c>
      <c r="F450" s="1" t="s">
        <v>9</v>
      </c>
      <c r="G450" s="8">
        <v>431462</v>
      </c>
      <c r="H450" s="8">
        <v>168270.18</v>
      </c>
      <c r="I450" s="9">
        <v>0.39</v>
      </c>
      <c r="J450" s="1" t="s">
        <v>99</v>
      </c>
      <c r="K450" s="1">
        <v>3</v>
      </c>
      <c r="L450" s="1">
        <v>2020</v>
      </c>
      <c r="M450" s="1">
        <v>13</v>
      </c>
      <c r="N450" s="10">
        <v>1</v>
      </c>
    </row>
    <row r="451" spans="1:14" x14ac:dyDescent="0.2">
      <c r="A451" s="7">
        <v>43915</v>
      </c>
      <c r="B451" s="1" t="s">
        <v>44</v>
      </c>
      <c r="C451" s="1" t="s">
        <v>7</v>
      </c>
      <c r="D451" s="1" t="s">
        <v>8</v>
      </c>
      <c r="E451" s="1" t="s">
        <v>78</v>
      </c>
      <c r="F451" s="1" t="s">
        <v>88</v>
      </c>
      <c r="G451" s="8">
        <v>1050920</v>
      </c>
      <c r="H451" s="8">
        <v>546478.4</v>
      </c>
      <c r="I451" s="9">
        <v>0.52</v>
      </c>
      <c r="J451" s="1" t="s">
        <v>99</v>
      </c>
      <c r="K451" s="1">
        <v>3</v>
      </c>
      <c r="L451" s="1">
        <v>2020</v>
      </c>
      <c r="M451" s="1">
        <v>13</v>
      </c>
      <c r="N451" s="10">
        <v>1</v>
      </c>
    </row>
    <row r="452" spans="1:14" x14ac:dyDescent="0.2">
      <c r="A452" s="7">
        <v>43916</v>
      </c>
      <c r="B452" s="1" t="s">
        <v>33</v>
      </c>
      <c r="C452" s="1" t="s">
        <v>11</v>
      </c>
      <c r="D452" s="1" t="s">
        <v>8</v>
      </c>
      <c r="E452" s="1" t="s">
        <v>80</v>
      </c>
      <c r="F452" s="1" t="s">
        <v>89</v>
      </c>
      <c r="G452" s="8">
        <v>1011451</v>
      </c>
      <c r="H452" s="8">
        <v>333778.83</v>
      </c>
      <c r="I452" s="9">
        <v>0.33</v>
      </c>
      <c r="J452" s="1" t="s">
        <v>99</v>
      </c>
      <c r="K452" s="1">
        <v>3</v>
      </c>
      <c r="L452" s="1">
        <v>2020</v>
      </c>
      <c r="M452" s="1">
        <v>13</v>
      </c>
      <c r="N452" s="10">
        <v>1</v>
      </c>
    </row>
    <row r="453" spans="1:14" x14ac:dyDescent="0.2">
      <c r="A453" s="7">
        <v>43917</v>
      </c>
      <c r="B453" s="1" t="s">
        <v>25</v>
      </c>
      <c r="C453" s="1" t="s">
        <v>17</v>
      </c>
      <c r="D453" s="1" t="s">
        <v>8</v>
      </c>
      <c r="E453" s="1" t="s">
        <v>74</v>
      </c>
      <c r="F453" s="1" t="s">
        <v>90</v>
      </c>
      <c r="G453" s="8">
        <v>559859</v>
      </c>
      <c r="H453" s="8">
        <v>184753.47</v>
      </c>
      <c r="I453" s="9">
        <v>0.33</v>
      </c>
      <c r="J453" s="1" t="s">
        <v>99</v>
      </c>
      <c r="K453" s="1">
        <v>3</v>
      </c>
      <c r="L453" s="1">
        <v>2020</v>
      </c>
      <c r="M453" s="1">
        <v>13</v>
      </c>
      <c r="N453" s="10">
        <v>1</v>
      </c>
    </row>
    <row r="454" spans="1:14" x14ac:dyDescent="0.2">
      <c r="A454" s="7">
        <v>43918</v>
      </c>
      <c r="B454" s="1" t="s">
        <v>38</v>
      </c>
      <c r="C454" s="1" t="s">
        <v>7</v>
      </c>
      <c r="D454" s="1" t="s">
        <v>18</v>
      </c>
      <c r="E454" s="1" t="s">
        <v>80</v>
      </c>
      <c r="F454" s="1" t="s">
        <v>9</v>
      </c>
      <c r="G454" s="8">
        <v>167282</v>
      </c>
      <c r="H454" s="8">
        <v>81968.179999999993</v>
      </c>
      <c r="I454" s="9">
        <v>0.49</v>
      </c>
      <c r="J454" s="1" t="s">
        <v>99</v>
      </c>
      <c r="K454" s="1">
        <v>3</v>
      </c>
      <c r="L454" s="1">
        <v>2020</v>
      </c>
      <c r="M454" s="1">
        <v>13</v>
      </c>
      <c r="N454" s="10">
        <v>1</v>
      </c>
    </row>
    <row r="455" spans="1:14" x14ac:dyDescent="0.2">
      <c r="A455" s="7">
        <v>43919</v>
      </c>
      <c r="B455" s="1" t="s">
        <v>12</v>
      </c>
      <c r="C455" s="1" t="s">
        <v>7</v>
      </c>
      <c r="D455" s="1" t="s">
        <v>8</v>
      </c>
      <c r="E455" s="1" t="s">
        <v>77</v>
      </c>
      <c r="F455" s="1" t="s">
        <v>89</v>
      </c>
      <c r="G455" s="8">
        <v>600366</v>
      </c>
      <c r="H455" s="8">
        <v>258157.38</v>
      </c>
      <c r="I455" s="9">
        <v>0.43</v>
      </c>
      <c r="J455" s="1" t="s">
        <v>99</v>
      </c>
      <c r="K455" s="1">
        <v>3</v>
      </c>
      <c r="L455" s="1">
        <v>2020</v>
      </c>
      <c r="M455" s="1">
        <v>13</v>
      </c>
      <c r="N455" s="10">
        <v>1</v>
      </c>
    </row>
    <row r="456" spans="1:14" x14ac:dyDescent="0.2">
      <c r="A456" s="7">
        <v>43920</v>
      </c>
      <c r="B456" s="1" t="s">
        <v>61</v>
      </c>
      <c r="C456" s="1" t="s">
        <v>7</v>
      </c>
      <c r="D456" s="1" t="s">
        <v>8</v>
      </c>
      <c r="E456" s="1" t="s">
        <v>77</v>
      </c>
      <c r="F456" s="1" t="s">
        <v>87</v>
      </c>
      <c r="G456" s="8">
        <v>986602</v>
      </c>
      <c r="H456" s="8">
        <v>562363.1399999999</v>
      </c>
      <c r="I456" s="9">
        <v>0.56999999999999995</v>
      </c>
      <c r="J456" s="1" t="s">
        <v>99</v>
      </c>
      <c r="K456" s="1">
        <v>3</v>
      </c>
      <c r="L456" s="1">
        <v>2020</v>
      </c>
      <c r="M456" s="1">
        <v>14</v>
      </c>
      <c r="N456" s="10">
        <v>1</v>
      </c>
    </row>
    <row r="457" spans="1:14" x14ac:dyDescent="0.2">
      <c r="A457" s="7">
        <v>43921</v>
      </c>
      <c r="B457" s="1" t="s">
        <v>50</v>
      </c>
      <c r="C457" s="1" t="s">
        <v>17</v>
      </c>
      <c r="D457" s="1" t="s">
        <v>18</v>
      </c>
      <c r="E457" s="1" t="s">
        <v>67</v>
      </c>
      <c r="F457" s="1" t="s">
        <v>9</v>
      </c>
      <c r="G457" s="8">
        <v>169329</v>
      </c>
      <c r="H457" s="8">
        <v>54185.279999999999</v>
      </c>
      <c r="I457" s="9">
        <v>0.32</v>
      </c>
      <c r="J457" s="1" t="s">
        <v>99</v>
      </c>
      <c r="K457" s="1">
        <v>3</v>
      </c>
      <c r="L457" s="1">
        <v>2020</v>
      </c>
      <c r="M457" s="1">
        <v>14</v>
      </c>
      <c r="N457" s="10">
        <v>1</v>
      </c>
    </row>
    <row r="458" spans="1:14" x14ac:dyDescent="0.2">
      <c r="A458" s="7">
        <v>43922</v>
      </c>
      <c r="B458" s="1" t="s">
        <v>25</v>
      </c>
      <c r="C458" s="1" t="s">
        <v>7</v>
      </c>
      <c r="D458" s="1" t="s">
        <v>8</v>
      </c>
      <c r="E458" s="1" t="s">
        <v>74</v>
      </c>
      <c r="F458" s="1" t="s">
        <v>87</v>
      </c>
      <c r="G458" s="8">
        <v>989503</v>
      </c>
      <c r="H458" s="8">
        <v>346326.05</v>
      </c>
      <c r="I458" s="9">
        <v>0.35</v>
      </c>
      <c r="J458" s="1" t="s">
        <v>100</v>
      </c>
      <c r="K458" s="1">
        <v>4</v>
      </c>
      <c r="L458" s="1">
        <v>2020</v>
      </c>
      <c r="M458" s="1">
        <v>14</v>
      </c>
      <c r="N458" s="10">
        <v>2</v>
      </c>
    </row>
    <row r="459" spans="1:14" x14ac:dyDescent="0.2">
      <c r="A459" s="7">
        <v>43923</v>
      </c>
      <c r="B459" s="1" t="s">
        <v>32</v>
      </c>
      <c r="C459" s="1" t="s">
        <v>7</v>
      </c>
      <c r="D459" s="1" t="s">
        <v>8</v>
      </c>
      <c r="E459" s="1" t="s">
        <v>71</v>
      </c>
      <c r="F459" s="1" t="s">
        <v>87</v>
      </c>
      <c r="G459" s="8">
        <v>979921</v>
      </c>
      <c r="H459" s="8">
        <v>460562.87</v>
      </c>
      <c r="I459" s="9">
        <v>0.47</v>
      </c>
      <c r="J459" s="1" t="s">
        <v>100</v>
      </c>
      <c r="K459" s="1">
        <v>4</v>
      </c>
      <c r="L459" s="1">
        <v>2020</v>
      </c>
      <c r="M459" s="1">
        <v>14</v>
      </c>
      <c r="N459" s="10">
        <v>2</v>
      </c>
    </row>
    <row r="460" spans="1:14" x14ac:dyDescent="0.2">
      <c r="A460" s="7">
        <v>43924</v>
      </c>
      <c r="B460" s="1" t="s">
        <v>40</v>
      </c>
      <c r="C460" s="1" t="s">
        <v>17</v>
      </c>
      <c r="D460" s="1" t="s">
        <v>8</v>
      </c>
      <c r="E460" s="1" t="s">
        <v>82</v>
      </c>
      <c r="F460" s="1" t="s">
        <v>90</v>
      </c>
      <c r="G460" s="8">
        <v>557446</v>
      </c>
      <c r="H460" s="8">
        <v>133787.04</v>
      </c>
      <c r="I460" s="9">
        <v>0.24</v>
      </c>
      <c r="J460" s="1" t="s">
        <v>100</v>
      </c>
      <c r="K460" s="1">
        <v>4</v>
      </c>
      <c r="L460" s="1">
        <v>2020</v>
      </c>
      <c r="M460" s="1">
        <v>14</v>
      </c>
      <c r="N460" s="10">
        <v>2</v>
      </c>
    </row>
    <row r="461" spans="1:14" x14ac:dyDescent="0.2">
      <c r="A461" s="7">
        <v>43925</v>
      </c>
      <c r="B461" s="1" t="s">
        <v>57</v>
      </c>
      <c r="C461" s="1" t="s">
        <v>7</v>
      </c>
      <c r="D461" s="1" t="s">
        <v>18</v>
      </c>
      <c r="E461" s="1" t="s">
        <v>67</v>
      </c>
      <c r="F461" s="1" t="s">
        <v>87</v>
      </c>
      <c r="G461" s="8">
        <v>221632</v>
      </c>
      <c r="H461" s="8">
        <v>86436.479999999996</v>
      </c>
      <c r="I461" s="9">
        <v>0.39</v>
      </c>
      <c r="J461" s="1" t="s">
        <v>100</v>
      </c>
      <c r="K461" s="1">
        <v>4</v>
      </c>
      <c r="L461" s="1">
        <v>2020</v>
      </c>
      <c r="M461" s="1">
        <v>14</v>
      </c>
      <c r="N461" s="10">
        <v>2</v>
      </c>
    </row>
    <row r="462" spans="1:14" x14ac:dyDescent="0.2">
      <c r="A462" s="7">
        <v>43926</v>
      </c>
      <c r="B462" s="1" t="s">
        <v>24</v>
      </c>
      <c r="C462" s="1" t="s">
        <v>7</v>
      </c>
      <c r="D462" s="1" t="s">
        <v>14</v>
      </c>
      <c r="E462" s="1" t="s">
        <v>81</v>
      </c>
      <c r="F462" s="1" t="s">
        <v>89</v>
      </c>
      <c r="G462" s="8">
        <v>402276</v>
      </c>
      <c r="H462" s="8">
        <v>213206.28</v>
      </c>
      <c r="I462" s="9">
        <v>0.53</v>
      </c>
      <c r="J462" s="1" t="s">
        <v>100</v>
      </c>
      <c r="K462" s="1">
        <v>4</v>
      </c>
      <c r="L462" s="1">
        <v>2020</v>
      </c>
      <c r="M462" s="1">
        <v>14</v>
      </c>
      <c r="N462" s="10">
        <v>2</v>
      </c>
    </row>
    <row r="463" spans="1:14" x14ac:dyDescent="0.2">
      <c r="A463" s="7">
        <v>43927</v>
      </c>
      <c r="B463" s="1" t="s">
        <v>23</v>
      </c>
      <c r="C463" s="1" t="s">
        <v>7</v>
      </c>
      <c r="D463" s="1" t="s">
        <v>8</v>
      </c>
      <c r="E463" s="1" t="s">
        <v>75</v>
      </c>
      <c r="F463" s="1" t="s">
        <v>9</v>
      </c>
      <c r="G463" s="8">
        <v>620877</v>
      </c>
      <c r="H463" s="8">
        <v>279394.65000000002</v>
      </c>
      <c r="I463" s="9">
        <v>0.45</v>
      </c>
      <c r="J463" s="1" t="s">
        <v>100</v>
      </c>
      <c r="K463" s="1">
        <v>4</v>
      </c>
      <c r="L463" s="1">
        <v>2020</v>
      </c>
      <c r="M463" s="1">
        <v>15</v>
      </c>
      <c r="N463" s="10">
        <v>2</v>
      </c>
    </row>
    <row r="464" spans="1:14" x14ac:dyDescent="0.2">
      <c r="A464" s="7">
        <v>43928</v>
      </c>
      <c r="B464" s="1" t="s">
        <v>16</v>
      </c>
      <c r="C464" s="1" t="s">
        <v>11</v>
      </c>
      <c r="D464" s="1" t="s">
        <v>18</v>
      </c>
      <c r="E464" s="1" t="s">
        <v>75</v>
      </c>
      <c r="F464" s="1" t="s">
        <v>87</v>
      </c>
      <c r="G464" s="8">
        <v>171196</v>
      </c>
      <c r="H464" s="8">
        <v>35951.159999999996</v>
      </c>
      <c r="I464" s="9">
        <v>0.21</v>
      </c>
      <c r="J464" s="1" t="s">
        <v>100</v>
      </c>
      <c r="K464" s="1">
        <v>4</v>
      </c>
      <c r="L464" s="1">
        <v>2020</v>
      </c>
      <c r="M464" s="1">
        <v>15</v>
      </c>
      <c r="N464" s="10">
        <v>2</v>
      </c>
    </row>
    <row r="465" spans="1:14" x14ac:dyDescent="0.2">
      <c r="A465" s="7">
        <v>43929</v>
      </c>
      <c r="B465" s="1" t="s">
        <v>31</v>
      </c>
      <c r="C465" s="1" t="s">
        <v>17</v>
      </c>
      <c r="D465" s="1" t="s">
        <v>18</v>
      </c>
      <c r="E465" s="1" t="s">
        <v>72</v>
      </c>
      <c r="F465" s="1" t="s">
        <v>89</v>
      </c>
      <c r="G465" s="8">
        <v>153750</v>
      </c>
      <c r="H465" s="8">
        <v>43050.000000000007</v>
      </c>
      <c r="I465" s="9">
        <v>0.28000000000000003</v>
      </c>
      <c r="J465" s="1" t="s">
        <v>100</v>
      </c>
      <c r="K465" s="1">
        <v>4</v>
      </c>
      <c r="L465" s="1">
        <v>2020</v>
      </c>
      <c r="M465" s="1">
        <v>15</v>
      </c>
      <c r="N465" s="10">
        <v>2</v>
      </c>
    </row>
    <row r="466" spans="1:14" x14ac:dyDescent="0.2">
      <c r="A466" s="7">
        <v>43930</v>
      </c>
      <c r="B466" s="1" t="s">
        <v>57</v>
      </c>
      <c r="C466" s="1" t="s">
        <v>11</v>
      </c>
      <c r="D466" s="1" t="s">
        <v>18</v>
      </c>
      <c r="E466" s="1" t="s">
        <v>67</v>
      </c>
      <c r="F466" s="1" t="s">
        <v>87</v>
      </c>
      <c r="G466" s="8">
        <v>102899</v>
      </c>
      <c r="H466" s="8">
        <v>24695.759999999998</v>
      </c>
      <c r="I466" s="9">
        <v>0.24</v>
      </c>
      <c r="J466" s="1" t="s">
        <v>100</v>
      </c>
      <c r="K466" s="1">
        <v>4</v>
      </c>
      <c r="L466" s="1">
        <v>2020</v>
      </c>
      <c r="M466" s="1">
        <v>15</v>
      </c>
      <c r="N466" s="10">
        <v>2</v>
      </c>
    </row>
    <row r="467" spans="1:14" x14ac:dyDescent="0.2">
      <c r="A467" s="7">
        <v>43931</v>
      </c>
      <c r="B467" s="1" t="s">
        <v>36</v>
      </c>
      <c r="C467" s="1" t="s">
        <v>7</v>
      </c>
      <c r="D467" s="1" t="s">
        <v>14</v>
      </c>
      <c r="E467" s="1" t="s">
        <v>78</v>
      </c>
      <c r="F467" s="1" t="s">
        <v>87</v>
      </c>
      <c r="G467" s="8">
        <v>394276</v>
      </c>
      <c r="H467" s="8">
        <v>137996.59999999998</v>
      </c>
      <c r="I467" s="9">
        <v>0.35</v>
      </c>
      <c r="J467" s="1" t="s">
        <v>100</v>
      </c>
      <c r="K467" s="1">
        <v>4</v>
      </c>
      <c r="L467" s="1">
        <v>2020</v>
      </c>
      <c r="M467" s="1">
        <v>15</v>
      </c>
      <c r="N467" s="10">
        <v>2</v>
      </c>
    </row>
    <row r="468" spans="1:14" x14ac:dyDescent="0.2">
      <c r="A468" s="7">
        <v>43932</v>
      </c>
      <c r="B468" s="1" t="s">
        <v>13</v>
      </c>
      <c r="C468" s="1" t="s">
        <v>17</v>
      </c>
      <c r="D468" s="1" t="s">
        <v>14</v>
      </c>
      <c r="E468" s="1" t="s">
        <v>73</v>
      </c>
      <c r="F468" s="1" t="s">
        <v>9</v>
      </c>
      <c r="G468" s="8">
        <v>250381</v>
      </c>
      <c r="H468" s="8">
        <v>80121.919999999998</v>
      </c>
      <c r="I468" s="9">
        <v>0.32</v>
      </c>
      <c r="J468" s="1" t="s">
        <v>100</v>
      </c>
      <c r="K468" s="1">
        <v>4</v>
      </c>
      <c r="L468" s="1">
        <v>2020</v>
      </c>
      <c r="M468" s="1">
        <v>15</v>
      </c>
      <c r="N468" s="10">
        <v>2</v>
      </c>
    </row>
    <row r="469" spans="1:14" x14ac:dyDescent="0.2">
      <c r="A469" s="7">
        <v>43933</v>
      </c>
      <c r="B469" s="1" t="s">
        <v>40</v>
      </c>
      <c r="C469" s="1" t="s">
        <v>7</v>
      </c>
      <c r="D469" s="1" t="s">
        <v>8</v>
      </c>
      <c r="E469" s="1" t="s">
        <v>82</v>
      </c>
      <c r="F469" s="1" t="s">
        <v>90</v>
      </c>
      <c r="G469" s="8">
        <v>628635</v>
      </c>
      <c r="H469" s="8">
        <v>270313.05</v>
      </c>
      <c r="I469" s="9">
        <v>0.43</v>
      </c>
      <c r="J469" s="1" t="s">
        <v>100</v>
      </c>
      <c r="K469" s="1">
        <v>4</v>
      </c>
      <c r="L469" s="1">
        <v>2020</v>
      </c>
      <c r="M469" s="1">
        <v>15</v>
      </c>
      <c r="N469" s="10">
        <v>2</v>
      </c>
    </row>
    <row r="470" spans="1:14" x14ac:dyDescent="0.2">
      <c r="A470" s="7">
        <v>43934</v>
      </c>
      <c r="B470" s="1" t="s">
        <v>44</v>
      </c>
      <c r="C470" s="1" t="s">
        <v>17</v>
      </c>
      <c r="D470" s="1" t="s">
        <v>8</v>
      </c>
      <c r="E470" s="1" t="s">
        <v>78</v>
      </c>
      <c r="F470" s="1" t="s">
        <v>87</v>
      </c>
      <c r="G470" s="8">
        <v>1028754</v>
      </c>
      <c r="H470" s="8">
        <v>226325.88</v>
      </c>
      <c r="I470" s="9">
        <v>0.22</v>
      </c>
      <c r="J470" s="1" t="s">
        <v>100</v>
      </c>
      <c r="K470" s="1">
        <v>4</v>
      </c>
      <c r="L470" s="1">
        <v>2020</v>
      </c>
      <c r="M470" s="1">
        <v>16</v>
      </c>
      <c r="N470" s="10">
        <v>2</v>
      </c>
    </row>
    <row r="471" spans="1:14" x14ac:dyDescent="0.2">
      <c r="A471" s="7">
        <v>43935</v>
      </c>
      <c r="B471" s="1" t="s">
        <v>54</v>
      </c>
      <c r="C471" s="1" t="s">
        <v>7</v>
      </c>
      <c r="D471" s="1" t="s">
        <v>18</v>
      </c>
      <c r="E471" s="1" t="s">
        <v>68</v>
      </c>
      <c r="F471" s="1" t="s">
        <v>87</v>
      </c>
      <c r="G471" s="8">
        <v>102786</v>
      </c>
      <c r="H471" s="8">
        <v>38030.82</v>
      </c>
      <c r="I471" s="9">
        <v>0.37</v>
      </c>
      <c r="J471" s="1" t="s">
        <v>100</v>
      </c>
      <c r="K471" s="1">
        <v>4</v>
      </c>
      <c r="L471" s="1">
        <v>2020</v>
      </c>
      <c r="M471" s="1">
        <v>16</v>
      </c>
      <c r="N471" s="10">
        <v>2</v>
      </c>
    </row>
    <row r="472" spans="1:14" x14ac:dyDescent="0.2">
      <c r="A472" s="7">
        <v>43936</v>
      </c>
      <c r="B472" s="1" t="s">
        <v>57</v>
      </c>
      <c r="C472" s="1" t="s">
        <v>11</v>
      </c>
      <c r="D472" s="1" t="s">
        <v>18</v>
      </c>
      <c r="E472" s="1" t="s">
        <v>67</v>
      </c>
      <c r="F472" s="1" t="s">
        <v>87</v>
      </c>
      <c r="G472" s="8">
        <v>120619</v>
      </c>
      <c r="H472" s="8">
        <v>32567.13</v>
      </c>
      <c r="I472" s="9">
        <v>0.27</v>
      </c>
      <c r="J472" s="1" t="s">
        <v>100</v>
      </c>
      <c r="K472" s="1">
        <v>4</v>
      </c>
      <c r="L472" s="1">
        <v>2020</v>
      </c>
      <c r="M472" s="1">
        <v>16</v>
      </c>
      <c r="N472" s="10">
        <v>2</v>
      </c>
    </row>
    <row r="473" spans="1:14" x14ac:dyDescent="0.2">
      <c r="A473" s="7">
        <v>43937</v>
      </c>
      <c r="B473" s="1" t="s">
        <v>38</v>
      </c>
      <c r="C473" s="1" t="s">
        <v>7</v>
      </c>
      <c r="D473" s="1" t="s">
        <v>18</v>
      </c>
      <c r="E473" s="1" t="s">
        <v>80</v>
      </c>
      <c r="F473" s="1" t="s">
        <v>87</v>
      </c>
      <c r="G473" s="8">
        <v>104670</v>
      </c>
      <c r="H473" s="8">
        <v>68035.5</v>
      </c>
      <c r="I473" s="9">
        <v>0.65</v>
      </c>
      <c r="J473" s="1" t="s">
        <v>100</v>
      </c>
      <c r="K473" s="1">
        <v>4</v>
      </c>
      <c r="L473" s="1">
        <v>2020</v>
      </c>
      <c r="M473" s="1">
        <v>16</v>
      </c>
      <c r="N473" s="10">
        <v>2</v>
      </c>
    </row>
    <row r="474" spans="1:14" x14ac:dyDescent="0.2">
      <c r="A474" s="7">
        <v>43938</v>
      </c>
      <c r="B474" s="1" t="s">
        <v>12</v>
      </c>
      <c r="C474" s="1" t="s">
        <v>11</v>
      </c>
      <c r="D474" s="1" t="s">
        <v>8</v>
      </c>
      <c r="E474" s="1" t="s">
        <v>77</v>
      </c>
      <c r="F474" s="1" t="s">
        <v>88</v>
      </c>
      <c r="G474" s="8">
        <v>1048641</v>
      </c>
      <c r="H474" s="8">
        <v>241187.43000000002</v>
      </c>
      <c r="I474" s="9">
        <v>0.23</v>
      </c>
      <c r="J474" s="1" t="s">
        <v>100</v>
      </c>
      <c r="K474" s="1">
        <v>4</v>
      </c>
      <c r="L474" s="1">
        <v>2020</v>
      </c>
      <c r="M474" s="1">
        <v>16</v>
      </c>
      <c r="N474" s="10">
        <v>2</v>
      </c>
    </row>
    <row r="475" spans="1:14" x14ac:dyDescent="0.2">
      <c r="A475" s="7">
        <v>43939</v>
      </c>
      <c r="B475" s="1" t="s">
        <v>36</v>
      </c>
      <c r="C475" s="1" t="s">
        <v>11</v>
      </c>
      <c r="D475" s="1" t="s">
        <v>14</v>
      </c>
      <c r="E475" s="1" t="s">
        <v>78</v>
      </c>
      <c r="F475" s="1" t="s">
        <v>87</v>
      </c>
      <c r="G475" s="8">
        <v>447451</v>
      </c>
      <c r="H475" s="8">
        <v>129760.79</v>
      </c>
      <c r="I475" s="9">
        <v>0.28999999999999998</v>
      </c>
      <c r="J475" s="1" t="s">
        <v>100</v>
      </c>
      <c r="K475" s="1">
        <v>4</v>
      </c>
      <c r="L475" s="1">
        <v>2020</v>
      </c>
      <c r="M475" s="1">
        <v>16</v>
      </c>
      <c r="N475" s="10">
        <v>2</v>
      </c>
    </row>
    <row r="476" spans="1:14" x14ac:dyDescent="0.2">
      <c r="A476" s="7">
        <v>43940</v>
      </c>
      <c r="B476" s="1" t="s">
        <v>62</v>
      </c>
      <c r="C476" s="1" t="s">
        <v>17</v>
      </c>
      <c r="D476" s="1" t="s">
        <v>8</v>
      </c>
      <c r="E476" s="1" t="s">
        <v>78</v>
      </c>
      <c r="F476" s="1" t="s">
        <v>87</v>
      </c>
      <c r="G476" s="8">
        <v>1112191</v>
      </c>
      <c r="H476" s="8">
        <v>233560.11</v>
      </c>
      <c r="I476" s="9">
        <v>0.21</v>
      </c>
      <c r="J476" s="1" t="s">
        <v>100</v>
      </c>
      <c r="K476" s="1">
        <v>4</v>
      </c>
      <c r="L476" s="1">
        <v>2020</v>
      </c>
      <c r="M476" s="1">
        <v>16</v>
      </c>
      <c r="N476" s="10">
        <v>2</v>
      </c>
    </row>
    <row r="477" spans="1:14" x14ac:dyDescent="0.2">
      <c r="A477" s="7">
        <v>43941</v>
      </c>
      <c r="B477" s="1" t="s">
        <v>19</v>
      </c>
      <c r="C477" s="1" t="s">
        <v>7</v>
      </c>
      <c r="D477" s="1" t="s">
        <v>8</v>
      </c>
      <c r="E477" s="1" t="s">
        <v>76</v>
      </c>
      <c r="F477" s="1" t="s">
        <v>90</v>
      </c>
      <c r="G477" s="8">
        <v>1011628</v>
      </c>
      <c r="H477" s="8">
        <v>566511.68000000005</v>
      </c>
      <c r="I477" s="9">
        <v>0.56000000000000005</v>
      </c>
      <c r="J477" s="1" t="s">
        <v>100</v>
      </c>
      <c r="K477" s="1">
        <v>4</v>
      </c>
      <c r="L477" s="1">
        <v>2020</v>
      </c>
      <c r="M477" s="1">
        <v>17</v>
      </c>
      <c r="N477" s="10">
        <v>2</v>
      </c>
    </row>
    <row r="478" spans="1:14" x14ac:dyDescent="0.2">
      <c r="A478" s="7">
        <v>43942</v>
      </c>
      <c r="B478" s="1" t="s">
        <v>55</v>
      </c>
      <c r="C478" s="1" t="s">
        <v>17</v>
      </c>
      <c r="D478" s="1" t="s">
        <v>14</v>
      </c>
      <c r="E478" s="1" t="s">
        <v>69</v>
      </c>
      <c r="F478" s="1" t="s">
        <v>88</v>
      </c>
      <c r="G478" s="8">
        <v>264937</v>
      </c>
      <c r="H478" s="8">
        <v>63584.88</v>
      </c>
      <c r="I478" s="9">
        <v>0.24</v>
      </c>
      <c r="J478" s="1" t="s">
        <v>100</v>
      </c>
      <c r="K478" s="1">
        <v>4</v>
      </c>
      <c r="L478" s="1">
        <v>2020</v>
      </c>
      <c r="M478" s="1">
        <v>17</v>
      </c>
      <c r="N478" s="10">
        <v>2</v>
      </c>
    </row>
    <row r="479" spans="1:14" x14ac:dyDescent="0.2">
      <c r="A479" s="7">
        <v>43943</v>
      </c>
      <c r="B479" s="1" t="s">
        <v>34</v>
      </c>
      <c r="C479" s="1" t="s">
        <v>11</v>
      </c>
      <c r="D479" s="1" t="s">
        <v>14</v>
      </c>
      <c r="E479" s="1" t="s">
        <v>65</v>
      </c>
      <c r="F479" s="1" t="s">
        <v>89</v>
      </c>
      <c r="G479" s="8">
        <v>360499</v>
      </c>
      <c r="H479" s="8">
        <v>126174.65</v>
      </c>
      <c r="I479" s="9">
        <v>0.35</v>
      </c>
      <c r="J479" s="1" t="s">
        <v>100</v>
      </c>
      <c r="K479" s="1">
        <v>4</v>
      </c>
      <c r="L479" s="1">
        <v>2020</v>
      </c>
      <c r="M479" s="1">
        <v>17</v>
      </c>
      <c r="N479" s="10">
        <v>2</v>
      </c>
    </row>
    <row r="480" spans="1:14" x14ac:dyDescent="0.2">
      <c r="A480" s="7">
        <v>43944</v>
      </c>
      <c r="B480" s="1" t="s">
        <v>55</v>
      </c>
      <c r="C480" s="1" t="s">
        <v>17</v>
      </c>
      <c r="D480" s="1" t="s">
        <v>14</v>
      </c>
      <c r="E480" s="1" t="s">
        <v>69</v>
      </c>
      <c r="F480" s="1" t="s">
        <v>89</v>
      </c>
      <c r="G480" s="8">
        <v>338185</v>
      </c>
      <c r="H480" s="8">
        <v>131892.15</v>
      </c>
      <c r="I480" s="9">
        <v>0.39</v>
      </c>
      <c r="J480" s="1" t="s">
        <v>100</v>
      </c>
      <c r="K480" s="1">
        <v>4</v>
      </c>
      <c r="L480" s="1">
        <v>2020</v>
      </c>
      <c r="M480" s="1">
        <v>17</v>
      </c>
      <c r="N480" s="10">
        <v>2</v>
      </c>
    </row>
    <row r="481" spans="1:14" x14ac:dyDescent="0.2">
      <c r="A481" s="7">
        <v>43945</v>
      </c>
      <c r="B481" s="1" t="s">
        <v>49</v>
      </c>
      <c r="C481" s="1" t="s">
        <v>11</v>
      </c>
      <c r="D481" s="1" t="s">
        <v>8</v>
      </c>
      <c r="E481" s="1" t="s">
        <v>66</v>
      </c>
      <c r="F481" s="1" t="s">
        <v>88</v>
      </c>
      <c r="G481" s="8">
        <v>617688</v>
      </c>
      <c r="H481" s="8">
        <v>197660.16</v>
      </c>
      <c r="I481" s="9">
        <v>0.32</v>
      </c>
      <c r="J481" s="1" t="s">
        <v>100</v>
      </c>
      <c r="K481" s="1">
        <v>4</v>
      </c>
      <c r="L481" s="1">
        <v>2020</v>
      </c>
      <c r="M481" s="1">
        <v>17</v>
      </c>
      <c r="N481" s="10">
        <v>2</v>
      </c>
    </row>
    <row r="482" spans="1:14" x14ac:dyDescent="0.2">
      <c r="A482" s="7">
        <v>43946</v>
      </c>
      <c r="B482" s="1" t="s">
        <v>60</v>
      </c>
      <c r="C482" s="1" t="s">
        <v>17</v>
      </c>
      <c r="D482" s="1" t="s">
        <v>14</v>
      </c>
      <c r="E482" s="1" t="s">
        <v>76</v>
      </c>
      <c r="F482" s="1" t="s">
        <v>87</v>
      </c>
      <c r="G482" s="8">
        <v>448318</v>
      </c>
      <c r="H482" s="8">
        <v>134495.4</v>
      </c>
      <c r="I482" s="9">
        <v>0.3</v>
      </c>
      <c r="J482" s="1" t="s">
        <v>100</v>
      </c>
      <c r="K482" s="1">
        <v>4</v>
      </c>
      <c r="L482" s="1">
        <v>2020</v>
      </c>
      <c r="M482" s="1">
        <v>17</v>
      </c>
      <c r="N482" s="10">
        <v>2</v>
      </c>
    </row>
    <row r="483" spans="1:14" x14ac:dyDescent="0.2">
      <c r="A483" s="7">
        <v>43947</v>
      </c>
      <c r="B483" s="1" t="s">
        <v>30</v>
      </c>
      <c r="C483" s="1" t="s">
        <v>17</v>
      </c>
      <c r="D483" s="1" t="s">
        <v>14</v>
      </c>
      <c r="E483" s="1" t="s">
        <v>77</v>
      </c>
      <c r="F483" s="1" t="s">
        <v>87</v>
      </c>
      <c r="G483" s="8">
        <v>424832</v>
      </c>
      <c r="H483" s="8">
        <v>84966.400000000009</v>
      </c>
      <c r="I483" s="9">
        <v>0.2</v>
      </c>
      <c r="J483" s="1" t="s">
        <v>100</v>
      </c>
      <c r="K483" s="1">
        <v>4</v>
      </c>
      <c r="L483" s="1">
        <v>2020</v>
      </c>
      <c r="M483" s="1">
        <v>17</v>
      </c>
      <c r="N483" s="10">
        <v>2</v>
      </c>
    </row>
    <row r="484" spans="1:14" x14ac:dyDescent="0.2">
      <c r="A484" s="7">
        <v>43948</v>
      </c>
      <c r="B484" s="1" t="s">
        <v>32</v>
      </c>
      <c r="C484" s="1" t="s">
        <v>7</v>
      </c>
      <c r="D484" s="1" t="s">
        <v>8</v>
      </c>
      <c r="E484" s="1" t="s">
        <v>71</v>
      </c>
      <c r="F484" s="1" t="s">
        <v>9</v>
      </c>
      <c r="G484" s="8">
        <v>775437</v>
      </c>
      <c r="H484" s="8">
        <v>302420.43</v>
      </c>
      <c r="I484" s="9">
        <v>0.39</v>
      </c>
      <c r="J484" s="1" t="s">
        <v>100</v>
      </c>
      <c r="K484" s="1">
        <v>4</v>
      </c>
      <c r="L484" s="1">
        <v>2020</v>
      </c>
      <c r="M484" s="1">
        <v>18</v>
      </c>
      <c r="N484" s="10">
        <v>2</v>
      </c>
    </row>
    <row r="485" spans="1:14" x14ac:dyDescent="0.2">
      <c r="A485" s="7">
        <v>43949</v>
      </c>
      <c r="B485" s="1" t="s">
        <v>53</v>
      </c>
      <c r="C485" s="1" t="s">
        <v>17</v>
      </c>
      <c r="D485" s="1" t="s">
        <v>14</v>
      </c>
      <c r="E485" s="1" t="s">
        <v>67</v>
      </c>
      <c r="F485" s="1" t="s">
        <v>88</v>
      </c>
      <c r="G485" s="8">
        <v>314798</v>
      </c>
      <c r="H485" s="8">
        <v>94439.4</v>
      </c>
      <c r="I485" s="9">
        <v>0.3</v>
      </c>
      <c r="J485" s="1" t="s">
        <v>100</v>
      </c>
      <c r="K485" s="1">
        <v>4</v>
      </c>
      <c r="L485" s="1">
        <v>2020</v>
      </c>
      <c r="M485" s="1">
        <v>18</v>
      </c>
      <c r="N485" s="10">
        <v>2</v>
      </c>
    </row>
    <row r="486" spans="1:14" x14ac:dyDescent="0.2">
      <c r="A486" s="7">
        <v>43950</v>
      </c>
      <c r="B486" s="1" t="s">
        <v>58</v>
      </c>
      <c r="C486" s="1" t="s">
        <v>11</v>
      </c>
      <c r="D486" s="1" t="s">
        <v>8</v>
      </c>
      <c r="E486" s="1" t="s">
        <v>74</v>
      </c>
      <c r="F486" s="1" t="s">
        <v>9</v>
      </c>
      <c r="G486" s="8">
        <v>1162137</v>
      </c>
      <c r="H486" s="8">
        <v>209184.66</v>
      </c>
      <c r="I486" s="9">
        <v>0.18</v>
      </c>
      <c r="J486" s="1" t="s">
        <v>100</v>
      </c>
      <c r="K486" s="1">
        <v>4</v>
      </c>
      <c r="L486" s="1">
        <v>2020</v>
      </c>
      <c r="M486" s="1">
        <v>18</v>
      </c>
      <c r="N486" s="10">
        <v>2</v>
      </c>
    </row>
    <row r="487" spans="1:14" x14ac:dyDescent="0.2">
      <c r="A487" s="7">
        <v>43951</v>
      </c>
      <c r="B487" s="1" t="s">
        <v>16</v>
      </c>
      <c r="C487" s="1" t="s">
        <v>17</v>
      </c>
      <c r="D487" s="1" t="s">
        <v>18</v>
      </c>
      <c r="E487" s="1" t="s">
        <v>75</v>
      </c>
      <c r="F487" s="1" t="s">
        <v>9</v>
      </c>
      <c r="G487" s="8">
        <v>196606</v>
      </c>
      <c r="H487" s="8">
        <v>72744.22</v>
      </c>
      <c r="I487" s="9">
        <v>0.37</v>
      </c>
      <c r="J487" s="1" t="s">
        <v>100</v>
      </c>
      <c r="K487" s="1">
        <v>4</v>
      </c>
      <c r="L487" s="1">
        <v>2020</v>
      </c>
      <c r="M487" s="1">
        <v>18</v>
      </c>
      <c r="N487" s="10">
        <v>2</v>
      </c>
    </row>
    <row r="488" spans="1:14" x14ac:dyDescent="0.2">
      <c r="A488" s="7">
        <v>43952</v>
      </c>
      <c r="B488" s="1" t="s">
        <v>28</v>
      </c>
      <c r="C488" s="1" t="s">
        <v>11</v>
      </c>
      <c r="D488" s="1" t="s">
        <v>8</v>
      </c>
      <c r="E488" s="1" t="s">
        <v>66</v>
      </c>
      <c r="F488" s="1" t="s">
        <v>90</v>
      </c>
      <c r="G488" s="8">
        <v>511267</v>
      </c>
      <c r="H488" s="8">
        <v>158492.76999999999</v>
      </c>
      <c r="I488" s="9">
        <v>0.31</v>
      </c>
      <c r="J488" s="1" t="s">
        <v>101</v>
      </c>
      <c r="K488" s="1">
        <v>5</v>
      </c>
      <c r="L488" s="1">
        <v>2020</v>
      </c>
      <c r="M488" s="1">
        <v>18</v>
      </c>
      <c r="N488" s="10">
        <v>2</v>
      </c>
    </row>
    <row r="489" spans="1:14" x14ac:dyDescent="0.2">
      <c r="A489" s="7">
        <v>43953</v>
      </c>
      <c r="B489" s="1" t="s">
        <v>58</v>
      </c>
      <c r="C489" s="1" t="s">
        <v>7</v>
      </c>
      <c r="D489" s="1" t="s">
        <v>8</v>
      </c>
      <c r="E489" s="1" t="s">
        <v>74</v>
      </c>
      <c r="F489" s="1" t="s">
        <v>90</v>
      </c>
      <c r="G489" s="8">
        <v>983591</v>
      </c>
      <c r="H489" s="8">
        <v>383600.49</v>
      </c>
      <c r="I489" s="9">
        <v>0.39</v>
      </c>
      <c r="J489" s="1" t="s">
        <v>101</v>
      </c>
      <c r="K489" s="1">
        <v>5</v>
      </c>
      <c r="L489" s="1">
        <v>2020</v>
      </c>
      <c r="M489" s="1">
        <v>18</v>
      </c>
      <c r="N489" s="10">
        <v>2</v>
      </c>
    </row>
    <row r="490" spans="1:14" x14ac:dyDescent="0.2">
      <c r="A490" s="7">
        <v>43954</v>
      </c>
      <c r="B490" s="1" t="s">
        <v>55</v>
      </c>
      <c r="C490" s="1" t="s">
        <v>7</v>
      </c>
      <c r="D490" s="1" t="s">
        <v>14</v>
      </c>
      <c r="E490" s="1" t="s">
        <v>69</v>
      </c>
      <c r="F490" s="1" t="s">
        <v>87</v>
      </c>
      <c r="G490" s="8">
        <v>442652</v>
      </c>
      <c r="H490" s="8">
        <v>247885.12000000002</v>
      </c>
      <c r="I490" s="9">
        <v>0.56000000000000005</v>
      </c>
      <c r="J490" s="1" t="s">
        <v>101</v>
      </c>
      <c r="K490" s="1">
        <v>5</v>
      </c>
      <c r="L490" s="1">
        <v>2020</v>
      </c>
      <c r="M490" s="1">
        <v>18</v>
      </c>
      <c r="N490" s="10">
        <v>2</v>
      </c>
    </row>
    <row r="491" spans="1:14" x14ac:dyDescent="0.2">
      <c r="A491" s="7">
        <v>43955</v>
      </c>
      <c r="B491" s="1" t="s">
        <v>19</v>
      </c>
      <c r="C491" s="1" t="s">
        <v>17</v>
      </c>
      <c r="D491" s="1" t="s">
        <v>8</v>
      </c>
      <c r="E491" s="1" t="s">
        <v>76</v>
      </c>
      <c r="F491" s="1" t="s">
        <v>88</v>
      </c>
      <c r="G491" s="8">
        <v>732852</v>
      </c>
      <c r="H491" s="8">
        <v>153898.91999999998</v>
      </c>
      <c r="I491" s="9">
        <v>0.21</v>
      </c>
      <c r="J491" s="1" t="s">
        <v>101</v>
      </c>
      <c r="K491" s="1">
        <v>5</v>
      </c>
      <c r="L491" s="1">
        <v>2020</v>
      </c>
      <c r="M491" s="1">
        <v>19</v>
      </c>
      <c r="N491" s="10">
        <v>2</v>
      </c>
    </row>
    <row r="492" spans="1:14" x14ac:dyDescent="0.2">
      <c r="A492" s="7">
        <v>43956</v>
      </c>
      <c r="B492" s="1" t="s">
        <v>32</v>
      </c>
      <c r="C492" s="1" t="s">
        <v>7</v>
      </c>
      <c r="D492" s="1" t="s">
        <v>8</v>
      </c>
      <c r="E492" s="1" t="s">
        <v>71</v>
      </c>
      <c r="F492" s="1" t="s">
        <v>87</v>
      </c>
      <c r="G492" s="8">
        <v>670549</v>
      </c>
      <c r="H492" s="8">
        <v>335274.5</v>
      </c>
      <c r="I492" s="9">
        <v>0.5</v>
      </c>
      <c r="J492" s="1" t="s">
        <v>101</v>
      </c>
      <c r="K492" s="1">
        <v>5</v>
      </c>
      <c r="L492" s="1">
        <v>2020</v>
      </c>
      <c r="M492" s="1">
        <v>19</v>
      </c>
      <c r="N492" s="10">
        <v>2</v>
      </c>
    </row>
    <row r="493" spans="1:14" x14ac:dyDescent="0.2">
      <c r="A493" s="7">
        <v>43957</v>
      </c>
      <c r="B493" s="1" t="s">
        <v>56</v>
      </c>
      <c r="C493" s="1" t="s">
        <v>7</v>
      </c>
      <c r="D493" s="1" t="s">
        <v>18</v>
      </c>
      <c r="E493" s="1" t="s">
        <v>70</v>
      </c>
      <c r="F493" s="1" t="s">
        <v>89</v>
      </c>
      <c r="G493" s="8">
        <v>170163</v>
      </c>
      <c r="H493" s="8">
        <v>68065.2</v>
      </c>
      <c r="I493" s="9">
        <v>0.4</v>
      </c>
      <c r="J493" s="1" t="s">
        <v>101</v>
      </c>
      <c r="K493" s="1">
        <v>5</v>
      </c>
      <c r="L493" s="1">
        <v>2020</v>
      </c>
      <c r="M493" s="1">
        <v>19</v>
      </c>
      <c r="N493" s="10">
        <v>2</v>
      </c>
    </row>
    <row r="494" spans="1:14" x14ac:dyDescent="0.2">
      <c r="A494" s="7">
        <v>43958</v>
      </c>
      <c r="B494" s="1" t="s">
        <v>19</v>
      </c>
      <c r="C494" s="1" t="s">
        <v>11</v>
      </c>
      <c r="D494" s="1" t="s">
        <v>8</v>
      </c>
      <c r="E494" s="1" t="s">
        <v>76</v>
      </c>
      <c r="F494" s="1" t="s">
        <v>89</v>
      </c>
      <c r="G494" s="8">
        <v>555711</v>
      </c>
      <c r="H494" s="8">
        <v>155599.08000000002</v>
      </c>
      <c r="I494" s="9">
        <v>0.28000000000000003</v>
      </c>
      <c r="J494" s="1" t="s">
        <v>101</v>
      </c>
      <c r="K494" s="1">
        <v>5</v>
      </c>
      <c r="L494" s="1">
        <v>2020</v>
      </c>
      <c r="M494" s="1">
        <v>19</v>
      </c>
      <c r="N494" s="10">
        <v>2</v>
      </c>
    </row>
    <row r="495" spans="1:14" x14ac:dyDescent="0.2">
      <c r="A495" s="7">
        <v>43959</v>
      </c>
      <c r="B495" s="1" t="s">
        <v>21</v>
      </c>
      <c r="C495" s="1" t="s">
        <v>11</v>
      </c>
      <c r="D495" s="1" t="s">
        <v>14</v>
      </c>
      <c r="E495" s="1" t="s">
        <v>73</v>
      </c>
      <c r="F495" s="1" t="s">
        <v>88</v>
      </c>
      <c r="G495" s="8">
        <v>468924</v>
      </c>
      <c r="H495" s="8">
        <v>79717.08</v>
      </c>
      <c r="I495" s="9">
        <v>0.17</v>
      </c>
      <c r="J495" s="1" t="s">
        <v>101</v>
      </c>
      <c r="K495" s="1">
        <v>5</v>
      </c>
      <c r="L495" s="1">
        <v>2020</v>
      </c>
      <c r="M495" s="1">
        <v>19</v>
      </c>
      <c r="N495" s="10">
        <v>2</v>
      </c>
    </row>
    <row r="496" spans="1:14" x14ac:dyDescent="0.2">
      <c r="A496" s="7">
        <v>43960</v>
      </c>
      <c r="B496" s="1" t="s">
        <v>42</v>
      </c>
      <c r="C496" s="1" t="s">
        <v>7</v>
      </c>
      <c r="D496" s="1" t="s">
        <v>8</v>
      </c>
      <c r="E496" s="1" t="s">
        <v>84</v>
      </c>
      <c r="F496" s="1" t="s">
        <v>87</v>
      </c>
      <c r="G496" s="8">
        <v>515072</v>
      </c>
      <c r="H496" s="8">
        <v>231782.39999999999</v>
      </c>
      <c r="I496" s="9">
        <v>0.45</v>
      </c>
      <c r="J496" s="1" t="s">
        <v>101</v>
      </c>
      <c r="K496" s="1">
        <v>5</v>
      </c>
      <c r="L496" s="1">
        <v>2020</v>
      </c>
      <c r="M496" s="1">
        <v>19</v>
      </c>
      <c r="N496" s="10">
        <v>2</v>
      </c>
    </row>
    <row r="497" spans="1:14" x14ac:dyDescent="0.2">
      <c r="A497" s="7">
        <v>43961</v>
      </c>
      <c r="B497" s="1" t="s">
        <v>42</v>
      </c>
      <c r="C497" s="1" t="s">
        <v>17</v>
      </c>
      <c r="D497" s="1" t="s">
        <v>8</v>
      </c>
      <c r="E497" s="1" t="s">
        <v>84</v>
      </c>
      <c r="F497" s="1" t="s">
        <v>9</v>
      </c>
      <c r="G497" s="8">
        <v>919645</v>
      </c>
      <c r="H497" s="8">
        <v>202321.9</v>
      </c>
      <c r="I497" s="9">
        <v>0.22</v>
      </c>
      <c r="J497" s="1" t="s">
        <v>101</v>
      </c>
      <c r="K497" s="1">
        <v>5</v>
      </c>
      <c r="L497" s="1">
        <v>2020</v>
      </c>
      <c r="M497" s="1">
        <v>19</v>
      </c>
      <c r="N497" s="10">
        <v>2</v>
      </c>
    </row>
    <row r="498" spans="1:14" x14ac:dyDescent="0.2">
      <c r="A498" s="7">
        <v>43962</v>
      </c>
      <c r="B498" s="1" t="s">
        <v>57</v>
      </c>
      <c r="C498" s="1" t="s">
        <v>7</v>
      </c>
      <c r="D498" s="1" t="s">
        <v>18</v>
      </c>
      <c r="E498" s="1" t="s">
        <v>67</v>
      </c>
      <c r="F498" s="1" t="s">
        <v>9</v>
      </c>
      <c r="G498" s="8">
        <v>114104</v>
      </c>
      <c r="H498" s="8">
        <v>71885.52</v>
      </c>
      <c r="I498" s="9">
        <v>0.63</v>
      </c>
      <c r="J498" s="1" t="s">
        <v>101</v>
      </c>
      <c r="K498" s="1">
        <v>5</v>
      </c>
      <c r="L498" s="1">
        <v>2020</v>
      </c>
      <c r="M498" s="1">
        <v>20</v>
      </c>
      <c r="N498" s="10">
        <v>2</v>
      </c>
    </row>
    <row r="499" spans="1:14" x14ac:dyDescent="0.2">
      <c r="A499" s="7">
        <v>43963</v>
      </c>
      <c r="B499" s="1" t="s">
        <v>32</v>
      </c>
      <c r="C499" s="1" t="s">
        <v>11</v>
      </c>
      <c r="D499" s="1" t="s">
        <v>8</v>
      </c>
      <c r="E499" s="1" t="s">
        <v>71</v>
      </c>
      <c r="F499" s="1" t="s">
        <v>88</v>
      </c>
      <c r="G499" s="8">
        <v>619388</v>
      </c>
      <c r="H499" s="8">
        <v>117683.72</v>
      </c>
      <c r="I499" s="9">
        <v>0.19</v>
      </c>
      <c r="J499" s="1" t="s">
        <v>101</v>
      </c>
      <c r="K499" s="1">
        <v>5</v>
      </c>
      <c r="L499" s="1">
        <v>2020</v>
      </c>
      <c r="M499" s="1">
        <v>20</v>
      </c>
      <c r="N499" s="10">
        <v>2</v>
      </c>
    </row>
    <row r="500" spans="1:14" x14ac:dyDescent="0.2">
      <c r="A500" s="7">
        <v>43964</v>
      </c>
      <c r="B500" s="1" t="s">
        <v>23</v>
      </c>
      <c r="C500" s="1" t="s">
        <v>7</v>
      </c>
      <c r="D500" s="1" t="s">
        <v>8</v>
      </c>
      <c r="E500" s="1" t="s">
        <v>75</v>
      </c>
      <c r="F500" s="1" t="s">
        <v>87</v>
      </c>
      <c r="G500" s="8">
        <v>660192</v>
      </c>
      <c r="H500" s="8">
        <v>303688.32000000001</v>
      </c>
      <c r="I500" s="9">
        <v>0.46</v>
      </c>
      <c r="J500" s="1" t="s">
        <v>101</v>
      </c>
      <c r="K500" s="1">
        <v>5</v>
      </c>
      <c r="L500" s="1">
        <v>2020</v>
      </c>
      <c r="M500" s="1">
        <v>20</v>
      </c>
      <c r="N500" s="10">
        <v>2</v>
      </c>
    </row>
    <row r="501" spans="1:14" x14ac:dyDescent="0.2">
      <c r="A501" s="7">
        <v>43965</v>
      </c>
      <c r="B501" s="1" t="s">
        <v>27</v>
      </c>
      <c r="C501" s="1" t="s">
        <v>11</v>
      </c>
      <c r="D501" s="1" t="s">
        <v>8</v>
      </c>
      <c r="E501" s="1" t="s">
        <v>76</v>
      </c>
      <c r="F501" s="1" t="s">
        <v>87</v>
      </c>
      <c r="G501" s="8">
        <v>1131794</v>
      </c>
      <c r="H501" s="8">
        <v>384809.96</v>
      </c>
      <c r="I501" s="9">
        <v>0.34</v>
      </c>
      <c r="J501" s="1" t="s">
        <v>101</v>
      </c>
      <c r="K501" s="1">
        <v>5</v>
      </c>
      <c r="L501" s="1">
        <v>2020</v>
      </c>
      <c r="M501" s="1">
        <v>20</v>
      </c>
      <c r="N501" s="10">
        <v>2</v>
      </c>
    </row>
    <row r="502" spans="1:14" x14ac:dyDescent="0.2">
      <c r="A502" s="7">
        <v>43966</v>
      </c>
      <c r="B502" s="1" t="s">
        <v>34</v>
      </c>
      <c r="C502" s="1" t="s">
        <v>7</v>
      </c>
      <c r="D502" s="1" t="s">
        <v>14</v>
      </c>
      <c r="E502" s="1" t="s">
        <v>65</v>
      </c>
      <c r="F502" s="1" t="s">
        <v>89</v>
      </c>
      <c r="G502" s="8">
        <v>372880</v>
      </c>
      <c r="H502" s="8">
        <v>156609.60000000001</v>
      </c>
      <c r="I502" s="9">
        <v>0.42</v>
      </c>
      <c r="J502" s="1" t="s">
        <v>101</v>
      </c>
      <c r="K502" s="1">
        <v>5</v>
      </c>
      <c r="L502" s="1">
        <v>2020</v>
      </c>
      <c r="M502" s="1">
        <v>20</v>
      </c>
      <c r="N502" s="10">
        <v>2</v>
      </c>
    </row>
    <row r="503" spans="1:14" x14ac:dyDescent="0.2">
      <c r="A503" s="7">
        <v>43967</v>
      </c>
      <c r="B503" s="1" t="s">
        <v>45</v>
      </c>
      <c r="C503" s="1" t="s">
        <v>17</v>
      </c>
      <c r="D503" s="1" t="s">
        <v>18</v>
      </c>
      <c r="E503" s="1" t="s">
        <v>79</v>
      </c>
      <c r="F503" s="1" t="s">
        <v>9</v>
      </c>
      <c r="G503" s="8">
        <v>146630</v>
      </c>
      <c r="H503" s="8">
        <v>57185.700000000004</v>
      </c>
      <c r="I503" s="9">
        <v>0.39</v>
      </c>
      <c r="J503" s="1" t="s">
        <v>101</v>
      </c>
      <c r="K503" s="1">
        <v>5</v>
      </c>
      <c r="L503" s="1">
        <v>2020</v>
      </c>
      <c r="M503" s="1">
        <v>20</v>
      </c>
      <c r="N503" s="10">
        <v>2</v>
      </c>
    </row>
    <row r="504" spans="1:14" x14ac:dyDescent="0.2">
      <c r="A504" s="7">
        <v>43968</v>
      </c>
      <c r="B504" s="1" t="s">
        <v>25</v>
      </c>
      <c r="C504" s="1" t="s">
        <v>11</v>
      </c>
      <c r="D504" s="1" t="s">
        <v>8</v>
      </c>
      <c r="E504" s="1" t="s">
        <v>74</v>
      </c>
      <c r="F504" s="1" t="s">
        <v>90</v>
      </c>
      <c r="G504" s="8">
        <v>519516</v>
      </c>
      <c r="H504" s="8">
        <v>119488.68000000001</v>
      </c>
      <c r="I504" s="9">
        <v>0.23</v>
      </c>
      <c r="J504" s="1" t="s">
        <v>101</v>
      </c>
      <c r="K504" s="1">
        <v>5</v>
      </c>
      <c r="L504" s="1">
        <v>2020</v>
      </c>
      <c r="M504" s="1">
        <v>20</v>
      </c>
      <c r="N504" s="10">
        <v>2</v>
      </c>
    </row>
    <row r="505" spans="1:14" x14ac:dyDescent="0.2">
      <c r="A505" s="7">
        <v>43969</v>
      </c>
      <c r="B505" s="1" t="s">
        <v>42</v>
      </c>
      <c r="C505" s="1" t="s">
        <v>17</v>
      </c>
      <c r="D505" s="1" t="s">
        <v>8</v>
      </c>
      <c r="E505" s="1" t="s">
        <v>84</v>
      </c>
      <c r="F505" s="1" t="s">
        <v>90</v>
      </c>
      <c r="G505" s="8">
        <v>537700</v>
      </c>
      <c r="H505" s="8">
        <v>118294</v>
      </c>
      <c r="I505" s="9">
        <v>0.22</v>
      </c>
      <c r="J505" s="1" t="s">
        <v>101</v>
      </c>
      <c r="K505" s="1">
        <v>5</v>
      </c>
      <c r="L505" s="1">
        <v>2020</v>
      </c>
      <c r="M505" s="1">
        <v>21</v>
      </c>
      <c r="N505" s="10">
        <v>2</v>
      </c>
    </row>
    <row r="506" spans="1:14" x14ac:dyDescent="0.2">
      <c r="A506" s="7">
        <v>43970</v>
      </c>
      <c r="B506" s="1" t="s">
        <v>38</v>
      </c>
      <c r="C506" s="1" t="s">
        <v>7</v>
      </c>
      <c r="D506" s="1" t="s">
        <v>18</v>
      </c>
      <c r="E506" s="1" t="s">
        <v>80</v>
      </c>
      <c r="F506" s="1" t="s">
        <v>9</v>
      </c>
      <c r="G506" s="8">
        <v>218462</v>
      </c>
      <c r="H506" s="8">
        <v>102677.14</v>
      </c>
      <c r="I506" s="9">
        <v>0.47</v>
      </c>
      <c r="J506" s="1" t="s">
        <v>101</v>
      </c>
      <c r="K506" s="1">
        <v>5</v>
      </c>
      <c r="L506" s="1">
        <v>2020</v>
      </c>
      <c r="M506" s="1">
        <v>21</v>
      </c>
      <c r="N506" s="10">
        <v>2</v>
      </c>
    </row>
    <row r="507" spans="1:14" x14ac:dyDescent="0.2">
      <c r="A507" s="7">
        <v>43971</v>
      </c>
      <c r="B507" s="1" t="s">
        <v>37</v>
      </c>
      <c r="C507" s="1" t="s">
        <v>17</v>
      </c>
      <c r="D507" s="1" t="s">
        <v>18</v>
      </c>
      <c r="E507" s="1" t="s">
        <v>79</v>
      </c>
      <c r="F507" s="1" t="s">
        <v>89</v>
      </c>
      <c r="G507" s="8">
        <v>134685</v>
      </c>
      <c r="H507" s="8">
        <v>29630.7</v>
      </c>
      <c r="I507" s="9">
        <v>0.22</v>
      </c>
      <c r="J507" s="1" t="s">
        <v>101</v>
      </c>
      <c r="K507" s="1">
        <v>5</v>
      </c>
      <c r="L507" s="1">
        <v>2020</v>
      </c>
      <c r="M507" s="1">
        <v>21</v>
      </c>
      <c r="N507" s="10">
        <v>2</v>
      </c>
    </row>
    <row r="508" spans="1:14" x14ac:dyDescent="0.2">
      <c r="A508" s="7">
        <v>43972</v>
      </c>
      <c r="B508" s="1" t="s">
        <v>37</v>
      </c>
      <c r="C508" s="1" t="s">
        <v>17</v>
      </c>
      <c r="D508" s="1" t="s">
        <v>18</v>
      </c>
      <c r="E508" s="1" t="s">
        <v>79</v>
      </c>
      <c r="F508" s="1" t="s">
        <v>9</v>
      </c>
      <c r="G508" s="8">
        <v>207867</v>
      </c>
      <c r="H508" s="8">
        <v>56124.090000000004</v>
      </c>
      <c r="I508" s="9">
        <v>0.27</v>
      </c>
      <c r="J508" s="1" t="s">
        <v>101</v>
      </c>
      <c r="K508" s="1">
        <v>5</v>
      </c>
      <c r="L508" s="1">
        <v>2020</v>
      </c>
      <c r="M508" s="1">
        <v>21</v>
      </c>
      <c r="N508" s="10">
        <v>2</v>
      </c>
    </row>
    <row r="509" spans="1:14" x14ac:dyDescent="0.2">
      <c r="A509" s="7">
        <v>43973</v>
      </c>
      <c r="B509" s="1" t="s">
        <v>57</v>
      </c>
      <c r="C509" s="1" t="s">
        <v>17</v>
      </c>
      <c r="D509" s="1" t="s">
        <v>18</v>
      </c>
      <c r="E509" s="1" t="s">
        <v>67</v>
      </c>
      <c r="F509" s="1" t="s">
        <v>90</v>
      </c>
      <c r="G509" s="8">
        <v>249233</v>
      </c>
      <c r="H509" s="8">
        <v>72277.569999999992</v>
      </c>
      <c r="I509" s="9">
        <v>0.28999999999999998</v>
      </c>
      <c r="J509" s="1" t="s">
        <v>101</v>
      </c>
      <c r="K509" s="1">
        <v>5</v>
      </c>
      <c r="L509" s="1">
        <v>2020</v>
      </c>
      <c r="M509" s="1">
        <v>21</v>
      </c>
      <c r="N509" s="10">
        <v>2</v>
      </c>
    </row>
    <row r="510" spans="1:14" x14ac:dyDescent="0.2">
      <c r="A510" s="7">
        <v>43974</v>
      </c>
      <c r="B510" s="1" t="s">
        <v>45</v>
      </c>
      <c r="C510" s="1" t="s">
        <v>7</v>
      </c>
      <c r="D510" s="1" t="s">
        <v>18</v>
      </c>
      <c r="E510" s="1" t="s">
        <v>79</v>
      </c>
      <c r="F510" s="1" t="s">
        <v>89</v>
      </c>
      <c r="G510" s="8">
        <v>187577</v>
      </c>
      <c r="H510" s="8">
        <v>101291.58</v>
      </c>
      <c r="I510" s="9">
        <v>0.54</v>
      </c>
      <c r="J510" s="1" t="s">
        <v>101</v>
      </c>
      <c r="K510" s="1">
        <v>5</v>
      </c>
      <c r="L510" s="1">
        <v>2020</v>
      </c>
      <c r="M510" s="1">
        <v>21</v>
      </c>
      <c r="N510" s="10">
        <v>2</v>
      </c>
    </row>
    <row r="511" spans="1:14" x14ac:dyDescent="0.2">
      <c r="A511" s="7">
        <v>43975</v>
      </c>
      <c r="B511" s="1" t="s">
        <v>46</v>
      </c>
      <c r="C511" s="1" t="s">
        <v>11</v>
      </c>
      <c r="D511" s="1" t="s">
        <v>8</v>
      </c>
      <c r="E511" s="1" t="s">
        <v>80</v>
      </c>
      <c r="F511" s="1" t="s">
        <v>88</v>
      </c>
      <c r="G511" s="8">
        <v>1059596</v>
      </c>
      <c r="H511" s="8">
        <v>349666.68</v>
      </c>
      <c r="I511" s="9">
        <v>0.33</v>
      </c>
      <c r="J511" s="1" t="s">
        <v>101</v>
      </c>
      <c r="K511" s="1">
        <v>5</v>
      </c>
      <c r="L511" s="1">
        <v>2020</v>
      </c>
      <c r="M511" s="1">
        <v>21</v>
      </c>
      <c r="N511" s="10">
        <v>2</v>
      </c>
    </row>
    <row r="512" spans="1:14" x14ac:dyDescent="0.2">
      <c r="A512" s="7">
        <v>43976</v>
      </c>
      <c r="B512" s="1" t="s">
        <v>27</v>
      </c>
      <c r="C512" s="1" t="s">
        <v>7</v>
      </c>
      <c r="D512" s="1" t="s">
        <v>8</v>
      </c>
      <c r="E512" s="1" t="s">
        <v>76</v>
      </c>
      <c r="F512" s="1" t="s">
        <v>88</v>
      </c>
      <c r="G512" s="8">
        <v>695446</v>
      </c>
      <c r="H512" s="8">
        <v>326859.62</v>
      </c>
      <c r="I512" s="9">
        <v>0.47</v>
      </c>
      <c r="J512" s="1" t="s">
        <v>101</v>
      </c>
      <c r="K512" s="1">
        <v>5</v>
      </c>
      <c r="L512" s="1">
        <v>2020</v>
      </c>
      <c r="M512" s="1">
        <v>22</v>
      </c>
      <c r="N512" s="10">
        <v>2</v>
      </c>
    </row>
    <row r="513" spans="1:14" x14ac:dyDescent="0.2">
      <c r="A513" s="7">
        <v>43977</v>
      </c>
      <c r="B513" s="1" t="s">
        <v>22</v>
      </c>
      <c r="C513" s="1" t="s">
        <v>7</v>
      </c>
      <c r="D513" s="1" t="s">
        <v>8</v>
      </c>
      <c r="E513" s="1" t="s">
        <v>74</v>
      </c>
      <c r="F513" s="1" t="s">
        <v>89</v>
      </c>
      <c r="G513" s="8">
        <v>827870</v>
      </c>
      <c r="H513" s="8">
        <v>529836.80000000005</v>
      </c>
      <c r="I513" s="9">
        <v>0.64</v>
      </c>
      <c r="J513" s="1" t="s">
        <v>101</v>
      </c>
      <c r="K513" s="1">
        <v>5</v>
      </c>
      <c r="L513" s="1">
        <v>2020</v>
      </c>
      <c r="M513" s="1">
        <v>22</v>
      </c>
      <c r="N513" s="10">
        <v>2</v>
      </c>
    </row>
    <row r="514" spans="1:14" x14ac:dyDescent="0.2">
      <c r="A514" s="7">
        <v>43978</v>
      </c>
      <c r="B514" s="1" t="s">
        <v>49</v>
      </c>
      <c r="C514" s="1" t="s">
        <v>7</v>
      </c>
      <c r="D514" s="1" t="s">
        <v>8</v>
      </c>
      <c r="E514" s="1" t="s">
        <v>66</v>
      </c>
      <c r="F514" s="1" t="s">
        <v>89</v>
      </c>
      <c r="G514" s="8">
        <v>981398</v>
      </c>
      <c r="H514" s="8">
        <v>569210.84</v>
      </c>
      <c r="I514" s="9">
        <v>0.57999999999999996</v>
      </c>
      <c r="J514" s="1" t="s">
        <v>101</v>
      </c>
      <c r="K514" s="1">
        <v>5</v>
      </c>
      <c r="L514" s="1">
        <v>2020</v>
      </c>
      <c r="M514" s="1">
        <v>22</v>
      </c>
      <c r="N514" s="10">
        <v>2</v>
      </c>
    </row>
    <row r="515" spans="1:14" x14ac:dyDescent="0.2">
      <c r="A515" s="7">
        <v>43979</v>
      </c>
      <c r="B515" s="1" t="s">
        <v>37</v>
      </c>
      <c r="C515" s="1" t="s">
        <v>7</v>
      </c>
      <c r="D515" s="1" t="s">
        <v>18</v>
      </c>
      <c r="E515" s="1" t="s">
        <v>79</v>
      </c>
      <c r="F515" s="1" t="s">
        <v>87</v>
      </c>
      <c r="G515" s="8">
        <v>138397</v>
      </c>
      <c r="H515" s="8">
        <v>60894.68</v>
      </c>
      <c r="I515" s="9">
        <v>0.44</v>
      </c>
      <c r="J515" s="1" t="s">
        <v>101</v>
      </c>
      <c r="K515" s="1">
        <v>5</v>
      </c>
      <c r="L515" s="1">
        <v>2020</v>
      </c>
      <c r="M515" s="1">
        <v>22</v>
      </c>
      <c r="N515" s="10">
        <v>2</v>
      </c>
    </row>
    <row r="516" spans="1:14" x14ac:dyDescent="0.2">
      <c r="A516" s="7">
        <v>43980</v>
      </c>
      <c r="B516" s="1" t="s">
        <v>20</v>
      </c>
      <c r="C516" s="1" t="s">
        <v>11</v>
      </c>
      <c r="D516" s="1" t="s">
        <v>8</v>
      </c>
      <c r="E516" s="1" t="s">
        <v>72</v>
      </c>
      <c r="F516" s="1" t="s">
        <v>90</v>
      </c>
      <c r="G516" s="8">
        <v>899205</v>
      </c>
      <c r="H516" s="8">
        <v>134880.75</v>
      </c>
      <c r="I516" s="9">
        <v>0.15</v>
      </c>
      <c r="J516" s="1" t="s">
        <v>101</v>
      </c>
      <c r="K516" s="1">
        <v>5</v>
      </c>
      <c r="L516" s="1">
        <v>2020</v>
      </c>
      <c r="M516" s="1">
        <v>22</v>
      </c>
      <c r="N516" s="10">
        <v>2</v>
      </c>
    </row>
    <row r="517" spans="1:14" x14ac:dyDescent="0.2">
      <c r="A517" s="7">
        <v>43981</v>
      </c>
      <c r="B517" s="1" t="s">
        <v>51</v>
      </c>
      <c r="C517" s="1" t="s">
        <v>17</v>
      </c>
      <c r="D517" s="1" t="s">
        <v>8</v>
      </c>
      <c r="E517" s="1" t="s">
        <v>65</v>
      </c>
      <c r="F517" s="1" t="s">
        <v>89</v>
      </c>
      <c r="G517" s="8">
        <v>573137</v>
      </c>
      <c r="H517" s="8">
        <v>189135.21000000002</v>
      </c>
      <c r="I517" s="9">
        <v>0.33</v>
      </c>
      <c r="J517" s="1" t="s">
        <v>101</v>
      </c>
      <c r="K517" s="1">
        <v>5</v>
      </c>
      <c r="L517" s="1">
        <v>2020</v>
      </c>
      <c r="M517" s="1">
        <v>22</v>
      </c>
      <c r="N517" s="10">
        <v>2</v>
      </c>
    </row>
    <row r="518" spans="1:14" x14ac:dyDescent="0.2">
      <c r="A518" s="7">
        <v>43982</v>
      </c>
      <c r="B518" s="1" t="s">
        <v>61</v>
      </c>
      <c r="C518" s="1" t="s">
        <v>11</v>
      </c>
      <c r="D518" s="1" t="s">
        <v>8</v>
      </c>
      <c r="E518" s="1" t="s">
        <v>77</v>
      </c>
      <c r="F518" s="1" t="s">
        <v>9</v>
      </c>
      <c r="G518" s="8">
        <v>722302</v>
      </c>
      <c r="H518" s="8">
        <v>166129.46000000002</v>
      </c>
      <c r="I518" s="9">
        <v>0.23</v>
      </c>
      <c r="J518" s="1" t="s">
        <v>101</v>
      </c>
      <c r="K518" s="1">
        <v>5</v>
      </c>
      <c r="L518" s="1">
        <v>2020</v>
      </c>
      <c r="M518" s="1">
        <v>22</v>
      </c>
      <c r="N518" s="10">
        <v>2</v>
      </c>
    </row>
    <row r="519" spans="1:14" x14ac:dyDescent="0.2">
      <c r="A519" s="7">
        <v>43983</v>
      </c>
      <c r="B519" s="1" t="s">
        <v>57</v>
      </c>
      <c r="C519" s="1" t="s">
        <v>7</v>
      </c>
      <c r="D519" s="1" t="s">
        <v>18</v>
      </c>
      <c r="E519" s="1" t="s">
        <v>67</v>
      </c>
      <c r="F519" s="1" t="s">
        <v>89</v>
      </c>
      <c r="G519" s="8">
        <v>162502</v>
      </c>
      <c r="H519" s="8">
        <v>82876.02</v>
      </c>
      <c r="I519" s="9">
        <v>0.51</v>
      </c>
      <c r="J519" s="1" t="s">
        <v>102</v>
      </c>
      <c r="K519" s="1">
        <v>6</v>
      </c>
      <c r="L519" s="1">
        <v>2020</v>
      </c>
      <c r="M519" s="1">
        <v>23</v>
      </c>
      <c r="N519" s="10">
        <v>2</v>
      </c>
    </row>
    <row r="520" spans="1:14" x14ac:dyDescent="0.2">
      <c r="A520" s="7">
        <v>43984</v>
      </c>
      <c r="B520" s="1" t="s">
        <v>50</v>
      </c>
      <c r="C520" s="1" t="s">
        <v>7</v>
      </c>
      <c r="D520" s="1" t="s">
        <v>18</v>
      </c>
      <c r="E520" s="1" t="s">
        <v>67</v>
      </c>
      <c r="F520" s="1" t="s">
        <v>90</v>
      </c>
      <c r="G520" s="8">
        <v>218019</v>
      </c>
      <c r="H520" s="8">
        <v>126451.01999999999</v>
      </c>
      <c r="I520" s="9">
        <v>0.57999999999999996</v>
      </c>
      <c r="J520" s="1" t="s">
        <v>102</v>
      </c>
      <c r="K520" s="1">
        <v>6</v>
      </c>
      <c r="L520" s="1">
        <v>2020</v>
      </c>
      <c r="M520" s="1">
        <v>23</v>
      </c>
      <c r="N520" s="10">
        <v>2</v>
      </c>
    </row>
    <row r="521" spans="1:14" x14ac:dyDescent="0.2">
      <c r="A521" s="7">
        <v>43985</v>
      </c>
      <c r="B521" s="1" t="s">
        <v>27</v>
      </c>
      <c r="C521" s="1" t="s">
        <v>7</v>
      </c>
      <c r="D521" s="1" t="s">
        <v>8</v>
      </c>
      <c r="E521" s="1" t="s">
        <v>76</v>
      </c>
      <c r="F521" s="1" t="s">
        <v>9</v>
      </c>
      <c r="G521" s="8">
        <v>884973</v>
      </c>
      <c r="H521" s="8">
        <v>424787.04</v>
      </c>
      <c r="I521" s="9">
        <v>0.48</v>
      </c>
      <c r="J521" s="1" t="s">
        <v>102</v>
      </c>
      <c r="K521" s="1">
        <v>6</v>
      </c>
      <c r="L521" s="1">
        <v>2020</v>
      </c>
      <c r="M521" s="1">
        <v>23</v>
      </c>
      <c r="N521" s="10">
        <v>2</v>
      </c>
    </row>
    <row r="522" spans="1:14" x14ac:dyDescent="0.2">
      <c r="A522" s="7">
        <v>43986</v>
      </c>
      <c r="B522" s="1" t="s">
        <v>55</v>
      </c>
      <c r="C522" s="1" t="s">
        <v>17</v>
      </c>
      <c r="D522" s="1" t="s">
        <v>14</v>
      </c>
      <c r="E522" s="1" t="s">
        <v>69</v>
      </c>
      <c r="F522" s="1" t="s">
        <v>90</v>
      </c>
      <c r="G522" s="8">
        <v>418568</v>
      </c>
      <c r="H522" s="8">
        <v>113013.36</v>
      </c>
      <c r="I522" s="9">
        <v>0.27</v>
      </c>
      <c r="J522" s="1" t="s">
        <v>102</v>
      </c>
      <c r="K522" s="1">
        <v>6</v>
      </c>
      <c r="L522" s="1">
        <v>2020</v>
      </c>
      <c r="M522" s="1">
        <v>23</v>
      </c>
      <c r="N522" s="10">
        <v>2</v>
      </c>
    </row>
    <row r="523" spans="1:14" x14ac:dyDescent="0.2">
      <c r="A523" s="7">
        <v>43987</v>
      </c>
      <c r="B523" s="1" t="s">
        <v>29</v>
      </c>
      <c r="C523" s="1" t="s">
        <v>11</v>
      </c>
      <c r="D523" s="1" t="s">
        <v>8</v>
      </c>
      <c r="E523" s="1" t="s">
        <v>67</v>
      </c>
      <c r="F523" s="1" t="s">
        <v>9</v>
      </c>
      <c r="G523" s="8">
        <v>1046559</v>
      </c>
      <c r="H523" s="8">
        <v>282570.93</v>
      </c>
      <c r="I523" s="9">
        <v>0.27</v>
      </c>
      <c r="J523" s="1" t="s">
        <v>102</v>
      </c>
      <c r="K523" s="1">
        <v>6</v>
      </c>
      <c r="L523" s="1">
        <v>2020</v>
      </c>
      <c r="M523" s="1">
        <v>23</v>
      </c>
      <c r="N523" s="10">
        <v>2</v>
      </c>
    </row>
    <row r="524" spans="1:14" x14ac:dyDescent="0.2">
      <c r="A524" s="7">
        <v>43988</v>
      </c>
      <c r="B524" s="1" t="s">
        <v>29</v>
      </c>
      <c r="C524" s="1" t="s">
        <v>17</v>
      </c>
      <c r="D524" s="1" t="s">
        <v>8</v>
      </c>
      <c r="E524" s="1" t="s">
        <v>67</v>
      </c>
      <c r="F524" s="1" t="s">
        <v>89</v>
      </c>
      <c r="G524" s="8">
        <v>1111889</v>
      </c>
      <c r="H524" s="8">
        <v>411398.93</v>
      </c>
      <c r="I524" s="9">
        <v>0.37</v>
      </c>
      <c r="J524" s="1" t="s">
        <v>102</v>
      </c>
      <c r="K524" s="1">
        <v>6</v>
      </c>
      <c r="L524" s="1">
        <v>2020</v>
      </c>
      <c r="M524" s="1">
        <v>23</v>
      </c>
      <c r="N524" s="10">
        <v>2</v>
      </c>
    </row>
    <row r="525" spans="1:14" x14ac:dyDescent="0.2">
      <c r="A525" s="7">
        <v>43989</v>
      </c>
      <c r="B525" s="1" t="s">
        <v>15</v>
      </c>
      <c r="C525" s="1" t="s">
        <v>11</v>
      </c>
      <c r="D525" s="1" t="s">
        <v>14</v>
      </c>
      <c r="E525" s="1" t="s">
        <v>74</v>
      </c>
      <c r="F525" s="1" t="s">
        <v>9</v>
      </c>
      <c r="G525" s="8">
        <v>402917</v>
      </c>
      <c r="H525" s="8">
        <v>92670.91</v>
      </c>
      <c r="I525" s="9">
        <v>0.23</v>
      </c>
      <c r="J525" s="1" t="s">
        <v>102</v>
      </c>
      <c r="K525" s="1">
        <v>6</v>
      </c>
      <c r="L525" s="1">
        <v>2020</v>
      </c>
      <c r="M525" s="1">
        <v>23</v>
      </c>
      <c r="N525" s="10">
        <v>2</v>
      </c>
    </row>
    <row r="526" spans="1:14" x14ac:dyDescent="0.2">
      <c r="A526" s="7">
        <v>43990</v>
      </c>
      <c r="B526" s="1" t="s">
        <v>39</v>
      </c>
      <c r="C526" s="1" t="s">
        <v>7</v>
      </c>
      <c r="D526" s="1" t="s">
        <v>8</v>
      </c>
      <c r="E526" s="1" t="s">
        <v>81</v>
      </c>
      <c r="F526" s="1" t="s">
        <v>89</v>
      </c>
      <c r="G526" s="8">
        <v>509829</v>
      </c>
      <c r="H526" s="8">
        <v>188636.73</v>
      </c>
      <c r="I526" s="9">
        <v>0.37</v>
      </c>
      <c r="J526" s="1" t="s">
        <v>102</v>
      </c>
      <c r="K526" s="1">
        <v>6</v>
      </c>
      <c r="L526" s="1">
        <v>2020</v>
      </c>
      <c r="M526" s="1">
        <v>24</v>
      </c>
      <c r="N526" s="10">
        <v>2</v>
      </c>
    </row>
    <row r="527" spans="1:14" x14ac:dyDescent="0.2">
      <c r="A527" s="7">
        <v>43991</v>
      </c>
      <c r="B527" s="1" t="s">
        <v>10</v>
      </c>
      <c r="C527" s="1" t="s">
        <v>17</v>
      </c>
      <c r="D527" s="1" t="s">
        <v>8</v>
      </c>
      <c r="E527" s="1" t="s">
        <v>66</v>
      </c>
      <c r="F527" s="1" t="s">
        <v>89</v>
      </c>
      <c r="G527" s="8">
        <v>899136</v>
      </c>
      <c r="H527" s="8">
        <v>233775.36000000002</v>
      </c>
      <c r="I527" s="9">
        <v>0.26</v>
      </c>
      <c r="J527" s="1" t="s">
        <v>102</v>
      </c>
      <c r="K527" s="1">
        <v>6</v>
      </c>
      <c r="L527" s="1">
        <v>2020</v>
      </c>
      <c r="M527" s="1">
        <v>24</v>
      </c>
      <c r="N527" s="10">
        <v>2</v>
      </c>
    </row>
    <row r="528" spans="1:14" x14ac:dyDescent="0.2">
      <c r="A528" s="7">
        <v>43992</v>
      </c>
      <c r="B528" s="1" t="s">
        <v>19</v>
      </c>
      <c r="C528" s="1" t="s">
        <v>7</v>
      </c>
      <c r="D528" s="1" t="s">
        <v>8</v>
      </c>
      <c r="E528" s="1" t="s">
        <v>76</v>
      </c>
      <c r="F528" s="1" t="s">
        <v>89</v>
      </c>
      <c r="G528" s="8">
        <v>810638</v>
      </c>
      <c r="H528" s="8">
        <v>340467.95999999996</v>
      </c>
      <c r="I528" s="9">
        <v>0.42</v>
      </c>
      <c r="J528" s="1" t="s">
        <v>102</v>
      </c>
      <c r="K528" s="1">
        <v>6</v>
      </c>
      <c r="L528" s="1">
        <v>2020</v>
      </c>
      <c r="M528" s="1">
        <v>24</v>
      </c>
      <c r="N528" s="10">
        <v>2</v>
      </c>
    </row>
    <row r="529" spans="1:14" x14ac:dyDescent="0.2">
      <c r="A529" s="7">
        <v>43993</v>
      </c>
      <c r="B529" s="1" t="s">
        <v>58</v>
      </c>
      <c r="C529" s="1" t="s">
        <v>17</v>
      </c>
      <c r="D529" s="1" t="s">
        <v>8</v>
      </c>
      <c r="E529" s="1" t="s">
        <v>74</v>
      </c>
      <c r="F529" s="1" t="s">
        <v>87</v>
      </c>
      <c r="G529" s="8">
        <v>1164928</v>
      </c>
      <c r="H529" s="8">
        <v>407724.79999999999</v>
      </c>
      <c r="I529" s="9">
        <v>0.35</v>
      </c>
      <c r="J529" s="1" t="s">
        <v>102</v>
      </c>
      <c r="K529" s="1">
        <v>6</v>
      </c>
      <c r="L529" s="1">
        <v>2020</v>
      </c>
      <c r="M529" s="1">
        <v>24</v>
      </c>
      <c r="N529" s="10">
        <v>2</v>
      </c>
    </row>
    <row r="530" spans="1:14" x14ac:dyDescent="0.2">
      <c r="A530" s="7">
        <v>43994</v>
      </c>
      <c r="B530" s="1" t="s">
        <v>50</v>
      </c>
      <c r="C530" s="1" t="s">
        <v>11</v>
      </c>
      <c r="D530" s="1" t="s">
        <v>18</v>
      </c>
      <c r="E530" s="1" t="s">
        <v>67</v>
      </c>
      <c r="F530" s="1" t="s">
        <v>88</v>
      </c>
      <c r="G530" s="8">
        <v>77759</v>
      </c>
      <c r="H530" s="8">
        <v>13219.03</v>
      </c>
      <c r="I530" s="9">
        <v>0.17</v>
      </c>
      <c r="J530" s="1" t="s">
        <v>102</v>
      </c>
      <c r="K530" s="1">
        <v>6</v>
      </c>
      <c r="L530" s="1">
        <v>2020</v>
      </c>
      <c r="M530" s="1">
        <v>24</v>
      </c>
      <c r="N530" s="10">
        <v>2</v>
      </c>
    </row>
    <row r="531" spans="1:14" x14ac:dyDescent="0.2">
      <c r="A531" s="7">
        <v>43995</v>
      </c>
      <c r="B531" s="1" t="s">
        <v>57</v>
      </c>
      <c r="C531" s="1" t="s">
        <v>7</v>
      </c>
      <c r="D531" s="1" t="s">
        <v>18</v>
      </c>
      <c r="E531" s="1" t="s">
        <v>67</v>
      </c>
      <c r="F531" s="1" t="s">
        <v>87</v>
      </c>
      <c r="G531" s="8">
        <v>97455</v>
      </c>
      <c r="H531" s="8">
        <v>34109.25</v>
      </c>
      <c r="I531" s="9">
        <v>0.35</v>
      </c>
      <c r="J531" s="1" t="s">
        <v>102</v>
      </c>
      <c r="K531" s="1">
        <v>6</v>
      </c>
      <c r="L531" s="1">
        <v>2020</v>
      </c>
      <c r="M531" s="1">
        <v>24</v>
      </c>
      <c r="N531" s="10">
        <v>2</v>
      </c>
    </row>
    <row r="532" spans="1:14" x14ac:dyDescent="0.2">
      <c r="A532" s="7">
        <v>43996</v>
      </c>
      <c r="B532" s="1" t="s">
        <v>6</v>
      </c>
      <c r="C532" s="1" t="s">
        <v>17</v>
      </c>
      <c r="D532" s="1" t="s">
        <v>8</v>
      </c>
      <c r="E532" s="1" t="s">
        <v>77</v>
      </c>
      <c r="F532" s="1" t="s">
        <v>88</v>
      </c>
      <c r="G532" s="8">
        <v>969319</v>
      </c>
      <c r="H532" s="8">
        <v>368341.22000000003</v>
      </c>
      <c r="I532" s="9">
        <v>0.38</v>
      </c>
      <c r="J532" s="1" t="s">
        <v>102</v>
      </c>
      <c r="K532" s="1">
        <v>6</v>
      </c>
      <c r="L532" s="1">
        <v>2020</v>
      </c>
      <c r="M532" s="1">
        <v>24</v>
      </c>
      <c r="N532" s="10">
        <v>2</v>
      </c>
    </row>
    <row r="533" spans="1:14" x14ac:dyDescent="0.2">
      <c r="A533" s="7">
        <v>43997</v>
      </c>
      <c r="B533" s="1" t="s">
        <v>58</v>
      </c>
      <c r="C533" s="1" t="s">
        <v>17</v>
      </c>
      <c r="D533" s="1" t="s">
        <v>8</v>
      </c>
      <c r="E533" s="1" t="s">
        <v>74</v>
      </c>
      <c r="F533" s="1" t="s">
        <v>90</v>
      </c>
      <c r="G533" s="8">
        <v>940038</v>
      </c>
      <c r="H533" s="8">
        <v>225609.12</v>
      </c>
      <c r="I533" s="9">
        <v>0.24</v>
      </c>
      <c r="J533" s="1" t="s">
        <v>102</v>
      </c>
      <c r="K533" s="1">
        <v>6</v>
      </c>
      <c r="L533" s="1">
        <v>2020</v>
      </c>
      <c r="M533" s="1">
        <v>25</v>
      </c>
      <c r="N533" s="10">
        <v>2</v>
      </c>
    </row>
    <row r="534" spans="1:14" x14ac:dyDescent="0.2">
      <c r="A534" s="7">
        <v>43998</v>
      </c>
      <c r="B534" s="1" t="s">
        <v>42</v>
      </c>
      <c r="C534" s="1" t="s">
        <v>7</v>
      </c>
      <c r="D534" s="1" t="s">
        <v>8</v>
      </c>
      <c r="E534" s="1" t="s">
        <v>84</v>
      </c>
      <c r="F534" s="1" t="s">
        <v>88</v>
      </c>
      <c r="G534" s="8">
        <v>1072721</v>
      </c>
      <c r="H534" s="8">
        <v>536360.5</v>
      </c>
      <c r="I534" s="9">
        <v>0.5</v>
      </c>
      <c r="J534" s="1" t="s">
        <v>102</v>
      </c>
      <c r="K534" s="1">
        <v>6</v>
      </c>
      <c r="L534" s="1">
        <v>2020</v>
      </c>
      <c r="M534" s="1">
        <v>25</v>
      </c>
      <c r="N534" s="10">
        <v>2</v>
      </c>
    </row>
    <row r="535" spans="1:14" x14ac:dyDescent="0.2">
      <c r="A535" s="7">
        <v>43999</v>
      </c>
      <c r="B535" s="1" t="s">
        <v>46</v>
      </c>
      <c r="C535" s="1" t="s">
        <v>11</v>
      </c>
      <c r="D535" s="1" t="s">
        <v>8</v>
      </c>
      <c r="E535" s="1" t="s">
        <v>80</v>
      </c>
      <c r="F535" s="1" t="s">
        <v>89</v>
      </c>
      <c r="G535" s="8">
        <v>699878</v>
      </c>
      <c r="H535" s="8">
        <v>188967.06000000003</v>
      </c>
      <c r="I535" s="9">
        <v>0.27</v>
      </c>
      <c r="J535" s="1" t="s">
        <v>102</v>
      </c>
      <c r="K535" s="1">
        <v>6</v>
      </c>
      <c r="L535" s="1">
        <v>2020</v>
      </c>
      <c r="M535" s="1">
        <v>25</v>
      </c>
      <c r="N535" s="10">
        <v>2</v>
      </c>
    </row>
    <row r="536" spans="1:14" x14ac:dyDescent="0.2">
      <c r="A536" s="7">
        <v>44000</v>
      </c>
      <c r="B536" s="1" t="s">
        <v>43</v>
      </c>
      <c r="C536" s="1" t="s">
        <v>7</v>
      </c>
      <c r="D536" s="1" t="s">
        <v>8</v>
      </c>
      <c r="E536" s="1" t="s">
        <v>79</v>
      </c>
      <c r="F536" s="1" t="s">
        <v>89</v>
      </c>
      <c r="G536" s="8">
        <v>588808</v>
      </c>
      <c r="H536" s="8">
        <v>241411.28</v>
      </c>
      <c r="I536" s="9">
        <v>0.41</v>
      </c>
      <c r="J536" s="1" t="s">
        <v>102</v>
      </c>
      <c r="K536" s="1">
        <v>6</v>
      </c>
      <c r="L536" s="1">
        <v>2020</v>
      </c>
      <c r="M536" s="1">
        <v>25</v>
      </c>
      <c r="N536" s="10">
        <v>2</v>
      </c>
    </row>
    <row r="537" spans="1:14" x14ac:dyDescent="0.2">
      <c r="A537" s="7">
        <v>44001</v>
      </c>
      <c r="B537" s="1" t="s">
        <v>54</v>
      </c>
      <c r="C537" s="1" t="s">
        <v>17</v>
      </c>
      <c r="D537" s="1" t="s">
        <v>18</v>
      </c>
      <c r="E537" s="1" t="s">
        <v>68</v>
      </c>
      <c r="F537" s="1" t="s">
        <v>90</v>
      </c>
      <c r="G537" s="8">
        <v>140822</v>
      </c>
      <c r="H537" s="8">
        <v>43654.82</v>
      </c>
      <c r="I537" s="9">
        <v>0.31</v>
      </c>
      <c r="J537" s="1" t="s">
        <v>102</v>
      </c>
      <c r="K537" s="1">
        <v>6</v>
      </c>
      <c r="L537" s="1">
        <v>2020</v>
      </c>
      <c r="M537" s="1">
        <v>25</v>
      </c>
      <c r="N537" s="10">
        <v>2</v>
      </c>
    </row>
    <row r="538" spans="1:14" x14ac:dyDescent="0.2">
      <c r="A538" s="7">
        <v>44002</v>
      </c>
      <c r="B538" s="1" t="s">
        <v>49</v>
      </c>
      <c r="C538" s="1" t="s">
        <v>17</v>
      </c>
      <c r="D538" s="1" t="s">
        <v>8</v>
      </c>
      <c r="E538" s="1" t="s">
        <v>66</v>
      </c>
      <c r="F538" s="1" t="s">
        <v>87</v>
      </c>
      <c r="G538" s="8">
        <v>1074717</v>
      </c>
      <c r="H538" s="8">
        <v>322415.09999999998</v>
      </c>
      <c r="I538" s="9">
        <v>0.3</v>
      </c>
      <c r="J538" s="1" t="s">
        <v>102</v>
      </c>
      <c r="K538" s="1">
        <v>6</v>
      </c>
      <c r="L538" s="1">
        <v>2020</v>
      </c>
      <c r="M538" s="1">
        <v>25</v>
      </c>
      <c r="N538" s="10">
        <v>2</v>
      </c>
    </row>
    <row r="539" spans="1:14" x14ac:dyDescent="0.2">
      <c r="A539" s="7">
        <v>44003</v>
      </c>
      <c r="B539" s="1" t="s">
        <v>44</v>
      </c>
      <c r="C539" s="1" t="s">
        <v>17</v>
      </c>
      <c r="D539" s="1" t="s">
        <v>8</v>
      </c>
      <c r="E539" s="1" t="s">
        <v>78</v>
      </c>
      <c r="F539" s="1" t="s">
        <v>89</v>
      </c>
      <c r="G539" s="8">
        <v>639644</v>
      </c>
      <c r="H539" s="8">
        <v>249461.16</v>
      </c>
      <c r="I539" s="9">
        <v>0.39</v>
      </c>
      <c r="J539" s="1" t="s">
        <v>102</v>
      </c>
      <c r="K539" s="1">
        <v>6</v>
      </c>
      <c r="L539" s="1">
        <v>2020</v>
      </c>
      <c r="M539" s="1">
        <v>25</v>
      </c>
      <c r="N539" s="10">
        <v>2</v>
      </c>
    </row>
    <row r="540" spans="1:14" x14ac:dyDescent="0.2">
      <c r="A540" s="7">
        <v>44004</v>
      </c>
      <c r="B540" s="1" t="s">
        <v>28</v>
      </c>
      <c r="C540" s="1" t="s">
        <v>17</v>
      </c>
      <c r="D540" s="1" t="s">
        <v>8</v>
      </c>
      <c r="E540" s="1" t="s">
        <v>66</v>
      </c>
      <c r="F540" s="1" t="s">
        <v>88</v>
      </c>
      <c r="G540" s="8">
        <v>557294</v>
      </c>
      <c r="H540" s="8">
        <v>139323.5</v>
      </c>
      <c r="I540" s="9">
        <v>0.25</v>
      </c>
      <c r="J540" s="1" t="s">
        <v>102</v>
      </c>
      <c r="K540" s="1">
        <v>6</v>
      </c>
      <c r="L540" s="1">
        <v>2020</v>
      </c>
      <c r="M540" s="1">
        <v>26</v>
      </c>
      <c r="N540" s="10">
        <v>2</v>
      </c>
    </row>
    <row r="541" spans="1:14" x14ac:dyDescent="0.2">
      <c r="A541" s="7">
        <v>44005</v>
      </c>
      <c r="B541" s="1" t="s">
        <v>28</v>
      </c>
      <c r="C541" s="1" t="s">
        <v>17</v>
      </c>
      <c r="D541" s="1" t="s">
        <v>8</v>
      </c>
      <c r="E541" s="1" t="s">
        <v>66</v>
      </c>
      <c r="F541" s="1" t="s">
        <v>90</v>
      </c>
      <c r="G541" s="8">
        <v>925843</v>
      </c>
      <c r="H541" s="8">
        <v>249977.61000000002</v>
      </c>
      <c r="I541" s="9">
        <v>0.27</v>
      </c>
      <c r="J541" s="1" t="s">
        <v>102</v>
      </c>
      <c r="K541" s="1">
        <v>6</v>
      </c>
      <c r="L541" s="1">
        <v>2020</v>
      </c>
      <c r="M541" s="1">
        <v>26</v>
      </c>
      <c r="N541" s="10">
        <v>2</v>
      </c>
    </row>
    <row r="542" spans="1:14" x14ac:dyDescent="0.2">
      <c r="A542" s="7">
        <v>44006</v>
      </c>
      <c r="B542" s="1" t="s">
        <v>60</v>
      </c>
      <c r="C542" s="1" t="s">
        <v>17</v>
      </c>
      <c r="D542" s="1" t="s">
        <v>14</v>
      </c>
      <c r="E542" s="1" t="s">
        <v>76</v>
      </c>
      <c r="F542" s="1" t="s">
        <v>89</v>
      </c>
      <c r="G542" s="8">
        <v>315432</v>
      </c>
      <c r="H542" s="8">
        <v>104092.56</v>
      </c>
      <c r="I542" s="9">
        <v>0.33</v>
      </c>
      <c r="J542" s="1" t="s">
        <v>102</v>
      </c>
      <c r="K542" s="1">
        <v>6</v>
      </c>
      <c r="L542" s="1">
        <v>2020</v>
      </c>
      <c r="M542" s="1">
        <v>26</v>
      </c>
      <c r="N542" s="10">
        <v>2</v>
      </c>
    </row>
    <row r="543" spans="1:14" x14ac:dyDescent="0.2">
      <c r="A543" s="7">
        <v>44007</v>
      </c>
      <c r="B543" s="1" t="s">
        <v>38</v>
      </c>
      <c r="C543" s="1" t="s">
        <v>7</v>
      </c>
      <c r="D543" s="1" t="s">
        <v>18</v>
      </c>
      <c r="E543" s="1" t="s">
        <v>80</v>
      </c>
      <c r="F543" s="1" t="s">
        <v>89</v>
      </c>
      <c r="G543" s="8">
        <v>185919</v>
      </c>
      <c r="H543" s="8">
        <v>79945.17</v>
      </c>
      <c r="I543" s="9">
        <v>0.43</v>
      </c>
      <c r="J543" s="1" t="s">
        <v>102</v>
      </c>
      <c r="K543" s="1">
        <v>6</v>
      </c>
      <c r="L543" s="1">
        <v>2020</v>
      </c>
      <c r="M543" s="1">
        <v>26</v>
      </c>
      <c r="N543" s="10">
        <v>2</v>
      </c>
    </row>
    <row r="544" spans="1:14" x14ac:dyDescent="0.2">
      <c r="A544" s="7">
        <v>44008</v>
      </c>
      <c r="B544" s="1" t="s">
        <v>35</v>
      </c>
      <c r="C544" s="1" t="s">
        <v>17</v>
      </c>
      <c r="D544" s="1" t="s">
        <v>14</v>
      </c>
      <c r="E544" s="1" t="s">
        <v>71</v>
      </c>
      <c r="F544" s="1" t="s">
        <v>87</v>
      </c>
      <c r="G544" s="8">
        <v>484791</v>
      </c>
      <c r="H544" s="8">
        <v>145437.29999999999</v>
      </c>
      <c r="I544" s="9">
        <v>0.3</v>
      </c>
      <c r="J544" s="1" t="s">
        <v>102</v>
      </c>
      <c r="K544" s="1">
        <v>6</v>
      </c>
      <c r="L544" s="1">
        <v>2020</v>
      </c>
      <c r="M544" s="1">
        <v>26</v>
      </c>
      <c r="N544" s="10">
        <v>2</v>
      </c>
    </row>
    <row r="545" spans="1:14" x14ac:dyDescent="0.2">
      <c r="A545" s="7">
        <v>44009</v>
      </c>
      <c r="B545" s="1" t="s">
        <v>16</v>
      </c>
      <c r="C545" s="1" t="s">
        <v>11</v>
      </c>
      <c r="D545" s="1" t="s">
        <v>18</v>
      </c>
      <c r="E545" s="1" t="s">
        <v>75</v>
      </c>
      <c r="F545" s="1" t="s">
        <v>89</v>
      </c>
      <c r="G545" s="8">
        <v>97822</v>
      </c>
      <c r="H545" s="8">
        <v>17607.96</v>
      </c>
      <c r="I545" s="9">
        <v>0.18</v>
      </c>
      <c r="J545" s="1" t="s">
        <v>102</v>
      </c>
      <c r="K545" s="1">
        <v>6</v>
      </c>
      <c r="L545" s="1">
        <v>2020</v>
      </c>
      <c r="M545" s="1">
        <v>26</v>
      </c>
      <c r="N545" s="10">
        <v>2</v>
      </c>
    </row>
    <row r="546" spans="1:14" x14ac:dyDescent="0.2">
      <c r="A546" s="7">
        <v>44010</v>
      </c>
      <c r="B546" s="1" t="s">
        <v>36</v>
      </c>
      <c r="C546" s="1" t="s">
        <v>11</v>
      </c>
      <c r="D546" s="1" t="s">
        <v>14</v>
      </c>
      <c r="E546" s="1" t="s">
        <v>78</v>
      </c>
      <c r="F546" s="1" t="s">
        <v>87</v>
      </c>
      <c r="G546" s="8">
        <v>386544</v>
      </c>
      <c r="H546" s="8">
        <v>57981.599999999999</v>
      </c>
      <c r="I546" s="9">
        <v>0.15</v>
      </c>
      <c r="J546" s="1" t="s">
        <v>102</v>
      </c>
      <c r="K546" s="1">
        <v>6</v>
      </c>
      <c r="L546" s="1">
        <v>2020</v>
      </c>
      <c r="M546" s="1">
        <v>26</v>
      </c>
      <c r="N546" s="10">
        <v>2</v>
      </c>
    </row>
    <row r="547" spans="1:14" x14ac:dyDescent="0.2">
      <c r="A547" s="7">
        <v>44011</v>
      </c>
      <c r="B547" s="1" t="s">
        <v>12</v>
      </c>
      <c r="C547" s="1" t="s">
        <v>11</v>
      </c>
      <c r="D547" s="1" t="s">
        <v>8</v>
      </c>
      <c r="E547" s="1" t="s">
        <v>77</v>
      </c>
      <c r="F547" s="1" t="s">
        <v>87</v>
      </c>
      <c r="G547" s="8">
        <v>643694</v>
      </c>
      <c r="H547" s="8">
        <v>96554.099999999991</v>
      </c>
      <c r="I547" s="9">
        <v>0.15</v>
      </c>
      <c r="J547" s="1" t="s">
        <v>102</v>
      </c>
      <c r="K547" s="1">
        <v>6</v>
      </c>
      <c r="L547" s="1">
        <v>2020</v>
      </c>
      <c r="M547" s="1">
        <v>27</v>
      </c>
      <c r="N547" s="10">
        <v>2</v>
      </c>
    </row>
    <row r="548" spans="1:14" x14ac:dyDescent="0.2">
      <c r="A548" s="7">
        <v>44012</v>
      </c>
      <c r="B548" s="1" t="s">
        <v>36</v>
      </c>
      <c r="C548" s="1" t="s">
        <v>17</v>
      </c>
      <c r="D548" s="1" t="s">
        <v>14</v>
      </c>
      <c r="E548" s="1" t="s">
        <v>78</v>
      </c>
      <c r="F548" s="1" t="s">
        <v>88</v>
      </c>
      <c r="G548" s="8">
        <v>320987</v>
      </c>
      <c r="H548" s="8">
        <v>77036.87999999999</v>
      </c>
      <c r="I548" s="9">
        <v>0.24</v>
      </c>
      <c r="J548" s="1" t="s">
        <v>102</v>
      </c>
      <c r="K548" s="1">
        <v>6</v>
      </c>
      <c r="L548" s="1">
        <v>2020</v>
      </c>
      <c r="M548" s="1">
        <v>27</v>
      </c>
      <c r="N548" s="10">
        <v>2</v>
      </c>
    </row>
    <row r="549" spans="1:14" x14ac:dyDescent="0.2">
      <c r="A549" s="7">
        <v>44013</v>
      </c>
      <c r="B549" s="1" t="s">
        <v>13</v>
      </c>
      <c r="C549" s="1" t="s">
        <v>17</v>
      </c>
      <c r="D549" s="1" t="s">
        <v>14</v>
      </c>
      <c r="E549" s="1" t="s">
        <v>73</v>
      </c>
      <c r="F549" s="1" t="s">
        <v>9</v>
      </c>
      <c r="G549" s="8">
        <v>371521</v>
      </c>
      <c r="H549" s="8">
        <v>78019.41</v>
      </c>
      <c r="I549" s="9">
        <v>0.21</v>
      </c>
      <c r="J549" s="1" t="s">
        <v>103</v>
      </c>
      <c r="K549" s="1">
        <v>7</v>
      </c>
      <c r="L549" s="1">
        <v>2020</v>
      </c>
      <c r="M549" s="1">
        <v>27</v>
      </c>
      <c r="N549" s="10">
        <v>3</v>
      </c>
    </row>
    <row r="550" spans="1:14" x14ac:dyDescent="0.2">
      <c r="A550" s="7">
        <v>44014</v>
      </c>
      <c r="B550" s="1" t="s">
        <v>21</v>
      </c>
      <c r="C550" s="1" t="s">
        <v>17</v>
      </c>
      <c r="D550" s="1" t="s">
        <v>14</v>
      </c>
      <c r="E550" s="1" t="s">
        <v>73</v>
      </c>
      <c r="F550" s="1" t="s">
        <v>87</v>
      </c>
      <c r="G550" s="8">
        <v>452063</v>
      </c>
      <c r="H550" s="8">
        <v>131098.26999999999</v>
      </c>
      <c r="I550" s="9">
        <v>0.28999999999999998</v>
      </c>
      <c r="J550" s="1" t="s">
        <v>103</v>
      </c>
      <c r="K550" s="1">
        <v>7</v>
      </c>
      <c r="L550" s="1">
        <v>2020</v>
      </c>
      <c r="M550" s="1">
        <v>27</v>
      </c>
      <c r="N550" s="10">
        <v>3</v>
      </c>
    </row>
    <row r="551" spans="1:14" x14ac:dyDescent="0.2">
      <c r="A551" s="7">
        <v>44015</v>
      </c>
      <c r="B551" s="1" t="s">
        <v>38</v>
      </c>
      <c r="C551" s="1" t="s">
        <v>17</v>
      </c>
      <c r="D551" s="1" t="s">
        <v>18</v>
      </c>
      <c r="E551" s="1" t="s">
        <v>80</v>
      </c>
      <c r="F551" s="1" t="s">
        <v>9</v>
      </c>
      <c r="G551" s="8">
        <v>241608</v>
      </c>
      <c r="H551" s="8">
        <v>91811.040000000008</v>
      </c>
      <c r="I551" s="9">
        <v>0.38</v>
      </c>
      <c r="J551" s="1" t="s">
        <v>103</v>
      </c>
      <c r="K551" s="1">
        <v>7</v>
      </c>
      <c r="L551" s="1">
        <v>2020</v>
      </c>
      <c r="M551" s="1">
        <v>27</v>
      </c>
      <c r="N551" s="10">
        <v>3</v>
      </c>
    </row>
    <row r="552" spans="1:14" x14ac:dyDescent="0.2">
      <c r="A552" s="7">
        <v>44016</v>
      </c>
      <c r="B552" s="1" t="s">
        <v>49</v>
      </c>
      <c r="C552" s="1" t="s">
        <v>17</v>
      </c>
      <c r="D552" s="1" t="s">
        <v>8</v>
      </c>
      <c r="E552" s="1" t="s">
        <v>66</v>
      </c>
      <c r="F552" s="1" t="s">
        <v>87</v>
      </c>
      <c r="G552" s="8">
        <v>1089508</v>
      </c>
      <c r="H552" s="8">
        <v>403117.96</v>
      </c>
      <c r="I552" s="9">
        <v>0.37</v>
      </c>
      <c r="J552" s="1" t="s">
        <v>103</v>
      </c>
      <c r="K552" s="1">
        <v>7</v>
      </c>
      <c r="L552" s="1">
        <v>2020</v>
      </c>
      <c r="M552" s="1">
        <v>27</v>
      </c>
      <c r="N552" s="10">
        <v>3</v>
      </c>
    </row>
    <row r="553" spans="1:14" x14ac:dyDescent="0.2">
      <c r="A553" s="7">
        <v>44017</v>
      </c>
      <c r="B553" s="1" t="s">
        <v>40</v>
      </c>
      <c r="C553" s="1" t="s">
        <v>17</v>
      </c>
      <c r="D553" s="1" t="s">
        <v>8</v>
      </c>
      <c r="E553" s="1" t="s">
        <v>82</v>
      </c>
      <c r="F553" s="1" t="s">
        <v>89</v>
      </c>
      <c r="G553" s="8">
        <v>775227</v>
      </c>
      <c r="H553" s="8">
        <v>255824.91</v>
      </c>
      <c r="I553" s="9">
        <v>0.33</v>
      </c>
      <c r="J553" s="1" t="s">
        <v>103</v>
      </c>
      <c r="K553" s="1">
        <v>7</v>
      </c>
      <c r="L553" s="1">
        <v>2020</v>
      </c>
      <c r="M553" s="1">
        <v>27</v>
      </c>
      <c r="N553" s="10">
        <v>3</v>
      </c>
    </row>
    <row r="554" spans="1:14" x14ac:dyDescent="0.2">
      <c r="A554" s="7">
        <v>44018</v>
      </c>
      <c r="B554" s="1" t="s">
        <v>19</v>
      </c>
      <c r="C554" s="1" t="s">
        <v>7</v>
      </c>
      <c r="D554" s="1" t="s">
        <v>8</v>
      </c>
      <c r="E554" s="1" t="s">
        <v>76</v>
      </c>
      <c r="F554" s="1" t="s">
        <v>87</v>
      </c>
      <c r="G554" s="8">
        <v>565564</v>
      </c>
      <c r="H554" s="8">
        <v>254503.80000000002</v>
      </c>
      <c r="I554" s="9">
        <v>0.45</v>
      </c>
      <c r="J554" s="1" t="s">
        <v>103</v>
      </c>
      <c r="K554" s="1">
        <v>7</v>
      </c>
      <c r="L554" s="1">
        <v>2020</v>
      </c>
      <c r="M554" s="1">
        <v>28</v>
      </c>
      <c r="N554" s="10">
        <v>3</v>
      </c>
    </row>
    <row r="555" spans="1:14" x14ac:dyDescent="0.2">
      <c r="A555" s="7">
        <v>44019</v>
      </c>
      <c r="B555" s="1" t="s">
        <v>22</v>
      </c>
      <c r="C555" s="1" t="s">
        <v>7</v>
      </c>
      <c r="D555" s="1" t="s">
        <v>8</v>
      </c>
      <c r="E555" s="1" t="s">
        <v>74</v>
      </c>
      <c r="F555" s="1" t="s">
        <v>89</v>
      </c>
      <c r="G555" s="8">
        <v>747558</v>
      </c>
      <c r="H555" s="8">
        <v>336401.10000000003</v>
      </c>
      <c r="I555" s="9">
        <v>0.45</v>
      </c>
      <c r="J555" s="1" t="s">
        <v>103</v>
      </c>
      <c r="K555" s="1">
        <v>7</v>
      </c>
      <c r="L555" s="1">
        <v>2020</v>
      </c>
      <c r="M555" s="1">
        <v>28</v>
      </c>
      <c r="N555" s="10">
        <v>3</v>
      </c>
    </row>
    <row r="556" spans="1:14" x14ac:dyDescent="0.2">
      <c r="A556" s="7">
        <v>44020</v>
      </c>
      <c r="B556" s="1" t="s">
        <v>54</v>
      </c>
      <c r="C556" s="1" t="s">
        <v>11</v>
      </c>
      <c r="D556" s="1" t="s">
        <v>18</v>
      </c>
      <c r="E556" s="1" t="s">
        <v>68</v>
      </c>
      <c r="F556" s="1" t="s">
        <v>87</v>
      </c>
      <c r="G556" s="8">
        <v>185185</v>
      </c>
      <c r="H556" s="8">
        <v>51851.8</v>
      </c>
      <c r="I556" s="9">
        <v>0.28000000000000003</v>
      </c>
      <c r="J556" s="1" t="s">
        <v>103</v>
      </c>
      <c r="K556" s="1">
        <v>7</v>
      </c>
      <c r="L556" s="1">
        <v>2020</v>
      </c>
      <c r="M556" s="1">
        <v>28</v>
      </c>
      <c r="N556" s="10">
        <v>3</v>
      </c>
    </row>
    <row r="557" spans="1:14" x14ac:dyDescent="0.2">
      <c r="A557" s="7">
        <v>44021</v>
      </c>
      <c r="B557" s="1" t="s">
        <v>46</v>
      </c>
      <c r="C557" s="1" t="s">
        <v>11</v>
      </c>
      <c r="D557" s="1" t="s">
        <v>8</v>
      </c>
      <c r="E557" s="1" t="s">
        <v>80</v>
      </c>
      <c r="F557" s="1" t="s">
        <v>88</v>
      </c>
      <c r="G557" s="8">
        <v>1140116</v>
      </c>
      <c r="H557" s="8">
        <v>319232.48000000004</v>
      </c>
      <c r="I557" s="9">
        <v>0.28000000000000003</v>
      </c>
      <c r="J557" s="1" t="s">
        <v>103</v>
      </c>
      <c r="K557" s="1">
        <v>7</v>
      </c>
      <c r="L557" s="1">
        <v>2020</v>
      </c>
      <c r="M557" s="1">
        <v>28</v>
      </c>
      <c r="N557" s="10">
        <v>3</v>
      </c>
    </row>
    <row r="558" spans="1:14" x14ac:dyDescent="0.2">
      <c r="A558" s="7">
        <v>44022</v>
      </c>
      <c r="B558" s="1" t="s">
        <v>40</v>
      </c>
      <c r="C558" s="1" t="s">
        <v>11</v>
      </c>
      <c r="D558" s="1" t="s">
        <v>8</v>
      </c>
      <c r="E558" s="1" t="s">
        <v>82</v>
      </c>
      <c r="F558" s="1" t="s">
        <v>87</v>
      </c>
      <c r="G558" s="8">
        <v>506267</v>
      </c>
      <c r="H558" s="8">
        <v>151880.1</v>
      </c>
      <c r="I558" s="9">
        <v>0.3</v>
      </c>
      <c r="J558" s="1" t="s">
        <v>103</v>
      </c>
      <c r="K558" s="1">
        <v>7</v>
      </c>
      <c r="L558" s="1">
        <v>2020</v>
      </c>
      <c r="M558" s="1">
        <v>28</v>
      </c>
      <c r="N558" s="10">
        <v>3</v>
      </c>
    </row>
    <row r="559" spans="1:14" x14ac:dyDescent="0.2">
      <c r="A559" s="7">
        <v>44023</v>
      </c>
      <c r="B559" s="1" t="s">
        <v>22</v>
      </c>
      <c r="C559" s="1" t="s">
        <v>17</v>
      </c>
      <c r="D559" s="1" t="s">
        <v>8</v>
      </c>
      <c r="E559" s="1" t="s">
        <v>74</v>
      </c>
      <c r="F559" s="1" t="s">
        <v>87</v>
      </c>
      <c r="G559" s="8">
        <v>679091</v>
      </c>
      <c r="H559" s="8">
        <v>135818.20000000001</v>
      </c>
      <c r="I559" s="9">
        <v>0.2</v>
      </c>
      <c r="J559" s="1" t="s">
        <v>103</v>
      </c>
      <c r="K559" s="1">
        <v>7</v>
      </c>
      <c r="L559" s="1">
        <v>2020</v>
      </c>
      <c r="M559" s="1">
        <v>28</v>
      </c>
      <c r="N559" s="10">
        <v>3</v>
      </c>
    </row>
    <row r="560" spans="1:14" x14ac:dyDescent="0.2">
      <c r="A560" s="7">
        <v>44024</v>
      </c>
      <c r="B560" s="1" t="s">
        <v>54</v>
      </c>
      <c r="C560" s="1" t="s">
        <v>11</v>
      </c>
      <c r="D560" s="1" t="s">
        <v>18</v>
      </c>
      <c r="E560" s="1" t="s">
        <v>68</v>
      </c>
      <c r="F560" s="1" t="s">
        <v>89</v>
      </c>
      <c r="G560" s="8">
        <v>248096</v>
      </c>
      <c r="H560" s="8">
        <v>86833.599999999991</v>
      </c>
      <c r="I560" s="9">
        <v>0.35</v>
      </c>
      <c r="J560" s="1" t="s">
        <v>103</v>
      </c>
      <c r="K560" s="1">
        <v>7</v>
      </c>
      <c r="L560" s="1">
        <v>2020</v>
      </c>
      <c r="M560" s="1">
        <v>28</v>
      </c>
      <c r="N560" s="10">
        <v>3</v>
      </c>
    </row>
    <row r="561" spans="1:14" x14ac:dyDescent="0.2">
      <c r="A561" s="7">
        <v>44025</v>
      </c>
      <c r="B561" s="1" t="s">
        <v>28</v>
      </c>
      <c r="C561" s="1" t="s">
        <v>7</v>
      </c>
      <c r="D561" s="1" t="s">
        <v>8</v>
      </c>
      <c r="E561" s="1" t="s">
        <v>66</v>
      </c>
      <c r="F561" s="1" t="s">
        <v>89</v>
      </c>
      <c r="G561" s="8">
        <v>1126264</v>
      </c>
      <c r="H561" s="8">
        <v>405455.04</v>
      </c>
      <c r="I561" s="9">
        <v>0.36</v>
      </c>
      <c r="J561" s="1" t="s">
        <v>103</v>
      </c>
      <c r="K561" s="1">
        <v>7</v>
      </c>
      <c r="L561" s="1">
        <v>2020</v>
      </c>
      <c r="M561" s="1">
        <v>29</v>
      </c>
      <c r="N561" s="10">
        <v>3</v>
      </c>
    </row>
    <row r="562" spans="1:14" x14ac:dyDescent="0.2">
      <c r="A562" s="7">
        <v>44026</v>
      </c>
      <c r="B562" s="1" t="s">
        <v>57</v>
      </c>
      <c r="C562" s="1" t="s">
        <v>17</v>
      </c>
      <c r="D562" s="1" t="s">
        <v>18</v>
      </c>
      <c r="E562" s="1" t="s">
        <v>67</v>
      </c>
      <c r="F562" s="1" t="s">
        <v>88</v>
      </c>
      <c r="G562" s="8">
        <v>224411</v>
      </c>
      <c r="H562" s="8">
        <v>49370.42</v>
      </c>
      <c r="I562" s="9">
        <v>0.22</v>
      </c>
      <c r="J562" s="1" t="s">
        <v>103</v>
      </c>
      <c r="K562" s="1">
        <v>7</v>
      </c>
      <c r="L562" s="1">
        <v>2020</v>
      </c>
      <c r="M562" s="1">
        <v>29</v>
      </c>
      <c r="N562" s="10">
        <v>3</v>
      </c>
    </row>
    <row r="563" spans="1:14" x14ac:dyDescent="0.2">
      <c r="A563" s="7">
        <v>44027</v>
      </c>
      <c r="B563" s="1" t="s">
        <v>13</v>
      </c>
      <c r="C563" s="1" t="s">
        <v>17</v>
      </c>
      <c r="D563" s="1" t="s">
        <v>14</v>
      </c>
      <c r="E563" s="1" t="s">
        <v>73</v>
      </c>
      <c r="F563" s="1" t="s">
        <v>9</v>
      </c>
      <c r="G563" s="8">
        <v>339633</v>
      </c>
      <c r="H563" s="8">
        <v>118871.54999999999</v>
      </c>
      <c r="I563" s="9">
        <v>0.35</v>
      </c>
      <c r="J563" s="1" t="s">
        <v>103</v>
      </c>
      <c r="K563" s="1">
        <v>7</v>
      </c>
      <c r="L563" s="1">
        <v>2020</v>
      </c>
      <c r="M563" s="1">
        <v>29</v>
      </c>
      <c r="N563" s="10">
        <v>3</v>
      </c>
    </row>
    <row r="564" spans="1:14" x14ac:dyDescent="0.2">
      <c r="A564" s="7">
        <v>44028</v>
      </c>
      <c r="B564" s="1" t="s">
        <v>58</v>
      </c>
      <c r="C564" s="1" t="s">
        <v>17</v>
      </c>
      <c r="D564" s="1" t="s">
        <v>8</v>
      </c>
      <c r="E564" s="1" t="s">
        <v>74</v>
      </c>
      <c r="F564" s="1" t="s">
        <v>87</v>
      </c>
      <c r="G564" s="8">
        <v>582509</v>
      </c>
      <c r="H564" s="8">
        <v>233003.6</v>
      </c>
      <c r="I564" s="9">
        <v>0.4</v>
      </c>
      <c r="J564" s="1" t="s">
        <v>103</v>
      </c>
      <c r="K564" s="1">
        <v>7</v>
      </c>
      <c r="L564" s="1">
        <v>2020</v>
      </c>
      <c r="M564" s="1">
        <v>29</v>
      </c>
      <c r="N564" s="10">
        <v>3</v>
      </c>
    </row>
    <row r="565" spans="1:14" x14ac:dyDescent="0.2">
      <c r="A565" s="7">
        <v>44029</v>
      </c>
      <c r="B565" s="1" t="s">
        <v>33</v>
      </c>
      <c r="C565" s="1" t="s">
        <v>11</v>
      </c>
      <c r="D565" s="1" t="s">
        <v>8</v>
      </c>
      <c r="E565" s="1" t="s">
        <v>80</v>
      </c>
      <c r="F565" s="1" t="s">
        <v>89</v>
      </c>
      <c r="G565" s="8">
        <v>969807</v>
      </c>
      <c r="H565" s="8">
        <v>184263.33000000002</v>
      </c>
      <c r="I565" s="9">
        <v>0.19</v>
      </c>
      <c r="J565" s="1" t="s">
        <v>103</v>
      </c>
      <c r="K565" s="1">
        <v>7</v>
      </c>
      <c r="L565" s="1">
        <v>2020</v>
      </c>
      <c r="M565" s="1">
        <v>29</v>
      </c>
      <c r="N565" s="10">
        <v>3</v>
      </c>
    </row>
    <row r="566" spans="1:14" x14ac:dyDescent="0.2">
      <c r="A566" s="7">
        <v>44030</v>
      </c>
      <c r="B566" s="1" t="s">
        <v>39</v>
      </c>
      <c r="C566" s="1" t="s">
        <v>7</v>
      </c>
      <c r="D566" s="1" t="s">
        <v>8</v>
      </c>
      <c r="E566" s="1" t="s">
        <v>81</v>
      </c>
      <c r="F566" s="1" t="s">
        <v>87</v>
      </c>
      <c r="G566" s="8">
        <v>980412</v>
      </c>
      <c r="H566" s="8">
        <v>598051.31999999995</v>
      </c>
      <c r="I566" s="9">
        <v>0.61</v>
      </c>
      <c r="J566" s="1" t="s">
        <v>103</v>
      </c>
      <c r="K566" s="1">
        <v>7</v>
      </c>
      <c r="L566" s="1">
        <v>2020</v>
      </c>
      <c r="M566" s="1">
        <v>29</v>
      </c>
      <c r="N566" s="10">
        <v>3</v>
      </c>
    </row>
    <row r="567" spans="1:14" x14ac:dyDescent="0.2">
      <c r="A567" s="7">
        <v>44031</v>
      </c>
      <c r="B567" s="1" t="s">
        <v>57</v>
      </c>
      <c r="C567" s="1" t="s">
        <v>7</v>
      </c>
      <c r="D567" s="1" t="s">
        <v>18</v>
      </c>
      <c r="E567" s="1" t="s">
        <v>67</v>
      </c>
      <c r="F567" s="1" t="s">
        <v>87</v>
      </c>
      <c r="G567" s="8">
        <v>122896</v>
      </c>
      <c r="H567" s="8">
        <v>50387.360000000001</v>
      </c>
      <c r="I567" s="9">
        <v>0.41</v>
      </c>
      <c r="J567" s="1" t="s">
        <v>103</v>
      </c>
      <c r="K567" s="1">
        <v>7</v>
      </c>
      <c r="L567" s="1">
        <v>2020</v>
      </c>
      <c r="M567" s="1">
        <v>29</v>
      </c>
      <c r="N567" s="10">
        <v>3</v>
      </c>
    </row>
    <row r="568" spans="1:14" x14ac:dyDescent="0.2">
      <c r="A568" s="7">
        <v>44032</v>
      </c>
      <c r="B568" s="1" t="s">
        <v>33</v>
      </c>
      <c r="C568" s="1" t="s">
        <v>11</v>
      </c>
      <c r="D568" s="1" t="s">
        <v>8</v>
      </c>
      <c r="E568" s="1" t="s">
        <v>80</v>
      </c>
      <c r="F568" s="1" t="s">
        <v>87</v>
      </c>
      <c r="G568" s="8">
        <v>523188</v>
      </c>
      <c r="H568" s="8">
        <v>99405.72</v>
      </c>
      <c r="I568" s="9">
        <v>0.19</v>
      </c>
      <c r="J568" s="1" t="s">
        <v>103</v>
      </c>
      <c r="K568" s="1">
        <v>7</v>
      </c>
      <c r="L568" s="1">
        <v>2020</v>
      </c>
      <c r="M568" s="1">
        <v>30</v>
      </c>
      <c r="N568" s="10">
        <v>3</v>
      </c>
    </row>
    <row r="569" spans="1:14" x14ac:dyDescent="0.2">
      <c r="A569" s="7">
        <v>44033</v>
      </c>
      <c r="B569" s="1" t="s">
        <v>48</v>
      </c>
      <c r="C569" s="1" t="s">
        <v>7</v>
      </c>
      <c r="D569" s="1" t="s">
        <v>8</v>
      </c>
      <c r="E569" s="1" t="s">
        <v>65</v>
      </c>
      <c r="F569" s="1" t="s">
        <v>87</v>
      </c>
      <c r="G569" s="8">
        <v>638165</v>
      </c>
      <c r="H569" s="8">
        <v>389280.64999999997</v>
      </c>
      <c r="I569" s="9">
        <v>0.61</v>
      </c>
      <c r="J569" s="1" t="s">
        <v>103</v>
      </c>
      <c r="K569" s="1">
        <v>7</v>
      </c>
      <c r="L569" s="1">
        <v>2020</v>
      </c>
      <c r="M569" s="1">
        <v>30</v>
      </c>
      <c r="N569" s="10">
        <v>3</v>
      </c>
    </row>
    <row r="570" spans="1:14" x14ac:dyDescent="0.2">
      <c r="A570" s="7">
        <v>44034</v>
      </c>
      <c r="B570" s="1" t="s">
        <v>56</v>
      </c>
      <c r="C570" s="1" t="s">
        <v>17</v>
      </c>
      <c r="D570" s="1" t="s">
        <v>18</v>
      </c>
      <c r="E570" s="1" t="s">
        <v>70</v>
      </c>
      <c r="F570" s="1" t="s">
        <v>87</v>
      </c>
      <c r="G570" s="8">
        <v>128197</v>
      </c>
      <c r="H570" s="8">
        <v>41023.040000000001</v>
      </c>
      <c r="I570" s="9">
        <v>0.32</v>
      </c>
      <c r="J570" s="1" t="s">
        <v>103</v>
      </c>
      <c r="K570" s="1">
        <v>7</v>
      </c>
      <c r="L570" s="1">
        <v>2020</v>
      </c>
      <c r="M570" s="1">
        <v>30</v>
      </c>
      <c r="N570" s="10">
        <v>3</v>
      </c>
    </row>
    <row r="571" spans="1:14" x14ac:dyDescent="0.2">
      <c r="A571" s="7">
        <v>44035</v>
      </c>
      <c r="B571" s="1" t="s">
        <v>57</v>
      </c>
      <c r="C571" s="1" t="s">
        <v>7</v>
      </c>
      <c r="D571" s="1" t="s">
        <v>18</v>
      </c>
      <c r="E571" s="1" t="s">
        <v>67</v>
      </c>
      <c r="F571" s="1" t="s">
        <v>90</v>
      </c>
      <c r="G571" s="8">
        <v>210779</v>
      </c>
      <c r="H571" s="8">
        <v>128575.19</v>
      </c>
      <c r="I571" s="9">
        <v>0.61</v>
      </c>
      <c r="J571" s="1" t="s">
        <v>103</v>
      </c>
      <c r="K571" s="1">
        <v>7</v>
      </c>
      <c r="L571" s="1">
        <v>2020</v>
      </c>
      <c r="M571" s="1">
        <v>30</v>
      </c>
      <c r="N571" s="10">
        <v>3</v>
      </c>
    </row>
    <row r="572" spans="1:14" x14ac:dyDescent="0.2">
      <c r="A572" s="7">
        <v>44036</v>
      </c>
      <c r="B572" s="1" t="s">
        <v>24</v>
      </c>
      <c r="C572" s="1" t="s">
        <v>17</v>
      </c>
      <c r="D572" s="1" t="s">
        <v>14</v>
      </c>
      <c r="E572" s="1" t="s">
        <v>81</v>
      </c>
      <c r="F572" s="1" t="s">
        <v>88</v>
      </c>
      <c r="G572" s="8">
        <v>411146</v>
      </c>
      <c r="H572" s="8">
        <v>119232.34</v>
      </c>
      <c r="I572" s="9">
        <v>0.28999999999999998</v>
      </c>
      <c r="J572" s="1" t="s">
        <v>103</v>
      </c>
      <c r="K572" s="1">
        <v>7</v>
      </c>
      <c r="L572" s="1">
        <v>2020</v>
      </c>
      <c r="M572" s="1">
        <v>30</v>
      </c>
      <c r="N572" s="10">
        <v>3</v>
      </c>
    </row>
    <row r="573" spans="1:14" x14ac:dyDescent="0.2">
      <c r="A573" s="7">
        <v>44037</v>
      </c>
      <c r="B573" s="1" t="s">
        <v>23</v>
      </c>
      <c r="C573" s="1" t="s">
        <v>17</v>
      </c>
      <c r="D573" s="1" t="s">
        <v>8</v>
      </c>
      <c r="E573" s="1" t="s">
        <v>75</v>
      </c>
      <c r="F573" s="1" t="s">
        <v>87</v>
      </c>
      <c r="G573" s="8">
        <v>517464</v>
      </c>
      <c r="H573" s="8">
        <v>108667.44</v>
      </c>
      <c r="I573" s="9">
        <v>0.21</v>
      </c>
      <c r="J573" s="1" t="s">
        <v>103</v>
      </c>
      <c r="K573" s="1">
        <v>7</v>
      </c>
      <c r="L573" s="1">
        <v>2020</v>
      </c>
      <c r="M573" s="1">
        <v>30</v>
      </c>
      <c r="N573" s="10">
        <v>3</v>
      </c>
    </row>
    <row r="574" spans="1:14" x14ac:dyDescent="0.2">
      <c r="A574" s="7">
        <v>44038</v>
      </c>
      <c r="B574" s="1" t="s">
        <v>43</v>
      </c>
      <c r="C574" s="1" t="s">
        <v>11</v>
      </c>
      <c r="D574" s="1" t="s">
        <v>8</v>
      </c>
      <c r="E574" s="1" t="s">
        <v>79</v>
      </c>
      <c r="F574" s="1" t="s">
        <v>90</v>
      </c>
      <c r="G574" s="8">
        <v>952579</v>
      </c>
      <c r="H574" s="8">
        <v>295299.49</v>
      </c>
      <c r="I574" s="9">
        <v>0.31</v>
      </c>
      <c r="J574" s="1" t="s">
        <v>103</v>
      </c>
      <c r="K574" s="1">
        <v>7</v>
      </c>
      <c r="L574" s="1">
        <v>2020</v>
      </c>
      <c r="M574" s="1">
        <v>30</v>
      </c>
      <c r="N574" s="10">
        <v>3</v>
      </c>
    </row>
    <row r="575" spans="1:14" x14ac:dyDescent="0.2">
      <c r="A575" s="7">
        <v>44039</v>
      </c>
      <c r="B575" s="1" t="s">
        <v>10</v>
      </c>
      <c r="C575" s="1" t="s">
        <v>11</v>
      </c>
      <c r="D575" s="1" t="s">
        <v>8</v>
      </c>
      <c r="E575" s="1" t="s">
        <v>66</v>
      </c>
      <c r="F575" s="1" t="s">
        <v>87</v>
      </c>
      <c r="G575" s="8">
        <v>1130071</v>
      </c>
      <c r="H575" s="8">
        <v>361622.72000000003</v>
      </c>
      <c r="I575" s="9">
        <v>0.32</v>
      </c>
      <c r="J575" s="1" t="s">
        <v>103</v>
      </c>
      <c r="K575" s="1">
        <v>7</v>
      </c>
      <c r="L575" s="1">
        <v>2020</v>
      </c>
      <c r="M575" s="1">
        <v>31</v>
      </c>
      <c r="N575" s="10">
        <v>3</v>
      </c>
    </row>
    <row r="576" spans="1:14" x14ac:dyDescent="0.2">
      <c r="A576" s="7">
        <v>44040</v>
      </c>
      <c r="B576" s="1" t="s">
        <v>55</v>
      </c>
      <c r="C576" s="1" t="s">
        <v>17</v>
      </c>
      <c r="D576" s="1" t="s">
        <v>14</v>
      </c>
      <c r="E576" s="1" t="s">
        <v>69</v>
      </c>
      <c r="F576" s="1" t="s">
        <v>88</v>
      </c>
      <c r="G576" s="8">
        <v>375700</v>
      </c>
      <c r="H576" s="8">
        <v>93925</v>
      </c>
      <c r="I576" s="9">
        <v>0.25</v>
      </c>
      <c r="J576" s="1" t="s">
        <v>103</v>
      </c>
      <c r="K576" s="1">
        <v>7</v>
      </c>
      <c r="L576" s="1">
        <v>2020</v>
      </c>
      <c r="M576" s="1">
        <v>31</v>
      </c>
      <c r="N576" s="10">
        <v>3</v>
      </c>
    </row>
    <row r="577" spans="1:14" x14ac:dyDescent="0.2">
      <c r="A577" s="7">
        <v>44041</v>
      </c>
      <c r="B577" s="1" t="s">
        <v>20</v>
      </c>
      <c r="C577" s="1" t="s">
        <v>7</v>
      </c>
      <c r="D577" s="1" t="s">
        <v>8</v>
      </c>
      <c r="E577" s="1" t="s">
        <v>72</v>
      </c>
      <c r="F577" s="1" t="s">
        <v>88</v>
      </c>
      <c r="G577" s="8">
        <v>1167169</v>
      </c>
      <c r="H577" s="8">
        <v>723644.78</v>
      </c>
      <c r="I577" s="9">
        <v>0.62</v>
      </c>
      <c r="J577" s="1" t="s">
        <v>103</v>
      </c>
      <c r="K577" s="1">
        <v>7</v>
      </c>
      <c r="L577" s="1">
        <v>2020</v>
      </c>
      <c r="M577" s="1">
        <v>31</v>
      </c>
      <c r="N577" s="10">
        <v>3</v>
      </c>
    </row>
    <row r="578" spans="1:14" x14ac:dyDescent="0.2">
      <c r="A578" s="7">
        <v>44042</v>
      </c>
      <c r="B578" s="1" t="s">
        <v>54</v>
      </c>
      <c r="C578" s="1" t="s">
        <v>11</v>
      </c>
      <c r="D578" s="1" t="s">
        <v>18</v>
      </c>
      <c r="E578" s="1" t="s">
        <v>68</v>
      </c>
      <c r="F578" s="1" t="s">
        <v>89</v>
      </c>
      <c r="G578" s="8">
        <v>131502</v>
      </c>
      <c r="H578" s="8">
        <v>31560.48</v>
      </c>
      <c r="I578" s="9">
        <v>0.24</v>
      </c>
      <c r="J578" s="1" t="s">
        <v>103</v>
      </c>
      <c r="K578" s="1">
        <v>7</v>
      </c>
      <c r="L578" s="1">
        <v>2020</v>
      </c>
      <c r="M578" s="1">
        <v>31</v>
      </c>
      <c r="N578" s="10">
        <v>3</v>
      </c>
    </row>
    <row r="579" spans="1:14" x14ac:dyDescent="0.2">
      <c r="A579" s="7">
        <v>44043</v>
      </c>
      <c r="B579" s="1" t="s">
        <v>44</v>
      </c>
      <c r="C579" s="1" t="s">
        <v>7</v>
      </c>
      <c r="D579" s="1" t="s">
        <v>8</v>
      </c>
      <c r="E579" s="1" t="s">
        <v>78</v>
      </c>
      <c r="F579" s="1" t="s">
        <v>87</v>
      </c>
      <c r="G579" s="8">
        <v>891645</v>
      </c>
      <c r="H579" s="8">
        <v>329908.65000000002</v>
      </c>
      <c r="I579" s="9">
        <v>0.37</v>
      </c>
      <c r="J579" s="1" t="s">
        <v>103</v>
      </c>
      <c r="K579" s="1">
        <v>7</v>
      </c>
      <c r="L579" s="1">
        <v>2020</v>
      </c>
      <c r="M579" s="1">
        <v>31</v>
      </c>
      <c r="N579" s="10">
        <v>3</v>
      </c>
    </row>
    <row r="580" spans="1:14" x14ac:dyDescent="0.2">
      <c r="A580" s="7">
        <v>44044</v>
      </c>
      <c r="B580" s="1" t="s">
        <v>19</v>
      </c>
      <c r="C580" s="1" t="s">
        <v>11</v>
      </c>
      <c r="D580" s="1" t="s">
        <v>8</v>
      </c>
      <c r="E580" s="1" t="s">
        <v>76</v>
      </c>
      <c r="F580" s="1" t="s">
        <v>89</v>
      </c>
      <c r="G580" s="8">
        <v>817883</v>
      </c>
      <c r="H580" s="8">
        <v>139040.11000000002</v>
      </c>
      <c r="I580" s="9">
        <v>0.17</v>
      </c>
      <c r="J580" s="1" t="s">
        <v>104</v>
      </c>
      <c r="K580" s="1">
        <v>8</v>
      </c>
      <c r="L580" s="1">
        <v>2020</v>
      </c>
      <c r="M580" s="1">
        <v>31</v>
      </c>
      <c r="N580" s="10">
        <v>3</v>
      </c>
    </row>
    <row r="581" spans="1:14" x14ac:dyDescent="0.2">
      <c r="A581" s="7">
        <v>44045</v>
      </c>
      <c r="B581" s="1" t="s">
        <v>26</v>
      </c>
      <c r="C581" s="1" t="s">
        <v>17</v>
      </c>
      <c r="D581" s="1" t="s">
        <v>8</v>
      </c>
      <c r="E581" s="1" t="s">
        <v>75</v>
      </c>
      <c r="F581" s="1" t="s">
        <v>90</v>
      </c>
      <c r="G581" s="8">
        <v>736350</v>
      </c>
      <c r="H581" s="8">
        <v>257722.49999999997</v>
      </c>
      <c r="I581" s="9">
        <v>0.35</v>
      </c>
      <c r="J581" s="1" t="s">
        <v>104</v>
      </c>
      <c r="K581" s="1">
        <v>8</v>
      </c>
      <c r="L581" s="1">
        <v>2020</v>
      </c>
      <c r="M581" s="1">
        <v>31</v>
      </c>
      <c r="N581" s="10">
        <v>3</v>
      </c>
    </row>
    <row r="582" spans="1:14" x14ac:dyDescent="0.2">
      <c r="A582" s="7">
        <v>44046</v>
      </c>
      <c r="B582" s="1" t="s">
        <v>24</v>
      </c>
      <c r="C582" s="1" t="s">
        <v>11</v>
      </c>
      <c r="D582" s="1" t="s">
        <v>14</v>
      </c>
      <c r="E582" s="1" t="s">
        <v>81</v>
      </c>
      <c r="F582" s="1" t="s">
        <v>87</v>
      </c>
      <c r="G582" s="8">
        <v>306165</v>
      </c>
      <c r="H582" s="8">
        <v>88787.849999999991</v>
      </c>
      <c r="I582" s="9">
        <v>0.28999999999999998</v>
      </c>
      <c r="J582" s="1" t="s">
        <v>104</v>
      </c>
      <c r="K582" s="1">
        <v>8</v>
      </c>
      <c r="L582" s="1">
        <v>2020</v>
      </c>
      <c r="M582" s="1">
        <v>32</v>
      </c>
      <c r="N582" s="10">
        <v>3</v>
      </c>
    </row>
    <row r="583" spans="1:14" x14ac:dyDescent="0.2">
      <c r="A583" s="7">
        <v>44047</v>
      </c>
      <c r="B583" s="1" t="s">
        <v>48</v>
      </c>
      <c r="C583" s="1" t="s">
        <v>7</v>
      </c>
      <c r="D583" s="1" t="s">
        <v>8</v>
      </c>
      <c r="E583" s="1" t="s">
        <v>65</v>
      </c>
      <c r="F583" s="1" t="s">
        <v>89</v>
      </c>
      <c r="G583" s="8">
        <v>773925</v>
      </c>
      <c r="H583" s="8">
        <v>386962.5</v>
      </c>
      <c r="I583" s="9">
        <v>0.5</v>
      </c>
      <c r="J583" s="1" t="s">
        <v>104</v>
      </c>
      <c r="K583" s="1">
        <v>8</v>
      </c>
      <c r="L583" s="1">
        <v>2020</v>
      </c>
      <c r="M583" s="1">
        <v>32</v>
      </c>
      <c r="N583" s="10">
        <v>3</v>
      </c>
    </row>
    <row r="584" spans="1:14" x14ac:dyDescent="0.2">
      <c r="A584" s="7">
        <v>44048</v>
      </c>
      <c r="B584" s="1" t="s">
        <v>15</v>
      </c>
      <c r="C584" s="1" t="s">
        <v>17</v>
      </c>
      <c r="D584" s="1" t="s">
        <v>14</v>
      </c>
      <c r="E584" s="1" t="s">
        <v>74</v>
      </c>
      <c r="F584" s="1" t="s">
        <v>88</v>
      </c>
      <c r="G584" s="8">
        <v>366617</v>
      </c>
      <c r="H584" s="8">
        <v>120983.61</v>
      </c>
      <c r="I584" s="9">
        <v>0.33</v>
      </c>
      <c r="J584" s="1" t="s">
        <v>104</v>
      </c>
      <c r="K584" s="1">
        <v>8</v>
      </c>
      <c r="L584" s="1">
        <v>2020</v>
      </c>
      <c r="M584" s="1">
        <v>32</v>
      </c>
      <c r="N584" s="10">
        <v>3</v>
      </c>
    </row>
    <row r="585" spans="1:14" x14ac:dyDescent="0.2">
      <c r="A585" s="7">
        <v>44049</v>
      </c>
      <c r="B585" s="1" t="s">
        <v>29</v>
      </c>
      <c r="C585" s="1" t="s">
        <v>17</v>
      </c>
      <c r="D585" s="1" t="s">
        <v>8</v>
      </c>
      <c r="E585" s="1" t="s">
        <v>67</v>
      </c>
      <c r="F585" s="1" t="s">
        <v>88</v>
      </c>
      <c r="G585" s="8">
        <v>711829</v>
      </c>
      <c r="H585" s="8">
        <v>170838.96</v>
      </c>
      <c r="I585" s="9">
        <v>0.24</v>
      </c>
      <c r="J585" s="1" t="s">
        <v>104</v>
      </c>
      <c r="K585" s="1">
        <v>8</v>
      </c>
      <c r="L585" s="1">
        <v>2020</v>
      </c>
      <c r="M585" s="1">
        <v>32</v>
      </c>
      <c r="N585" s="10">
        <v>3</v>
      </c>
    </row>
    <row r="586" spans="1:14" x14ac:dyDescent="0.2">
      <c r="A586" s="7">
        <v>44050</v>
      </c>
      <c r="B586" s="1" t="s">
        <v>26</v>
      </c>
      <c r="C586" s="1" t="s">
        <v>11</v>
      </c>
      <c r="D586" s="1" t="s">
        <v>8</v>
      </c>
      <c r="E586" s="1" t="s">
        <v>75</v>
      </c>
      <c r="F586" s="1" t="s">
        <v>90</v>
      </c>
      <c r="G586" s="8">
        <v>537703</v>
      </c>
      <c r="H586" s="8">
        <v>161310.9</v>
      </c>
      <c r="I586" s="9">
        <v>0.3</v>
      </c>
      <c r="J586" s="1" t="s">
        <v>104</v>
      </c>
      <c r="K586" s="1">
        <v>8</v>
      </c>
      <c r="L586" s="1">
        <v>2020</v>
      </c>
      <c r="M586" s="1">
        <v>32</v>
      </c>
      <c r="N586" s="10">
        <v>3</v>
      </c>
    </row>
    <row r="587" spans="1:14" x14ac:dyDescent="0.2">
      <c r="A587" s="7">
        <v>44051</v>
      </c>
      <c r="B587" s="1" t="s">
        <v>52</v>
      </c>
      <c r="C587" s="1" t="s">
        <v>7</v>
      </c>
      <c r="D587" s="1" t="s">
        <v>8</v>
      </c>
      <c r="E587" s="1" t="s">
        <v>66</v>
      </c>
      <c r="F587" s="1" t="s">
        <v>88</v>
      </c>
      <c r="G587" s="8">
        <v>796356</v>
      </c>
      <c r="H587" s="8">
        <v>286688.15999999997</v>
      </c>
      <c r="I587" s="9">
        <v>0.36</v>
      </c>
      <c r="J587" s="1" t="s">
        <v>104</v>
      </c>
      <c r="K587" s="1">
        <v>8</v>
      </c>
      <c r="L587" s="1">
        <v>2020</v>
      </c>
      <c r="M587" s="1">
        <v>32</v>
      </c>
      <c r="N587" s="10">
        <v>3</v>
      </c>
    </row>
    <row r="588" spans="1:14" x14ac:dyDescent="0.2">
      <c r="A588" s="7">
        <v>44052</v>
      </c>
      <c r="B588" s="1" t="s">
        <v>58</v>
      </c>
      <c r="C588" s="1" t="s">
        <v>17</v>
      </c>
      <c r="D588" s="1" t="s">
        <v>8</v>
      </c>
      <c r="E588" s="1" t="s">
        <v>74</v>
      </c>
      <c r="F588" s="1" t="s">
        <v>89</v>
      </c>
      <c r="G588" s="8">
        <v>953092</v>
      </c>
      <c r="H588" s="8">
        <v>295458.52</v>
      </c>
      <c r="I588" s="9">
        <v>0.31</v>
      </c>
      <c r="J588" s="1" t="s">
        <v>104</v>
      </c>
      <c r="K588" s="1">
        <v>8</v>
      </c>
      <c r="L588" s="1">
        <v>2020</v>
      </c>
      <c r="M588" s="1">
        <v>32</v>
      </c>
      <c r="N588" s="10">
        <v>3</v>
      </c>
    </row>
    <row r="589" spans="1:14" x14ac:dyDescent="0.2">
      <c r="A589" s="7">
        <v>44053</v>
      </c>
      <c r="B589" s="1" t="s">
        <v>34</v>
      </c>
      <c r="C589" s="1" t="s">
        <v>11</v>
      </c>
      <c r="D589" s="1" t="s">
        <v>14</v>
      </c>
      <c r="E589" s="1" t="s">
        <v>65</v>
      </c>
      <c r="F589" s="1" t="s">
        <v>87</v>
      </c>
      <c r="G589" s="8">
        <v>495521</v>
      </c>
      <c r="H589" s="8">
        <v>79283.360000000001</v>
      </c>
      <c r="I589" s="9">
        <v>0.16</v>
      </c>
      <c r="J589" s="1" t="s">
        <v>104</v>
      </c>
      <c r="K589" s="1">
        <v>8</v>
      </c>
      <c r="L589" s="1">
        <v>2020</v>
      </c>
      <c r="M589" s="1">
        <v>33</v>
      </c>
      <c r="N589" s="10">
        <v>3</v>
      </c>
    </row>
    <row r="590" spans="1:14" x14ac:dyDescent="0.2">
      <c r="A590" s="7">
        <v>44054</v>
      </c>
      <c r="B590" s="1" t="s">
        <v>12</v>
      </c>
      <c r="C590" s="1" t="s">
        <v>7</v>
      </c>
      <c r="D590" s="1" t="s">
        <v>8</v>
      </c>
      <c r="E590" s="1" t="s">
        <v>77</v>
      </c>
      <c r="F590" s="1" t="s">
        <v>88</v>
      </c>
      <c r="G590" s="8">
        <v>917827</v>
      </c>
      <c r="H590" s="8">
        <v>532339.65999999992</v>
      </c>
      <c r="I590" s="9">
        <v>0.57999999999999996</v>
      </c>
      <c r="J590" s="1" t="s">
        <v>104</v>
      </c>
      <c r="K590" s="1">
        <v>8</v>
      </c>
      <c r="L590" s="1">
        <v>2020</v>
      </c>
      <c r="M590" s="1">
        <v>33</v>
      </c>
      <c r="N590" s="10">
        <v>3</v>
      </c>
    </row>
    <row r="591" spans="1:14" x14ac:dyDescent="0.2">
      <c r="A591" s="7">
        <v>44055</v>
      </c>
      <c r="B591" s="1" t="s">
        <v>50</v>
      </c>
      <c r="C591" s="1" t="s">
        <v>17</v>
      </c>
      <c r="D591" s="1" t="s">
        <v>18</v>
      </c>
      <c r="E591" s="1" t="s">
        <v>67</v>
      </c>
      <c r="F591" s="1" t="s">
        <v>88</v>
      </c>
      <c r="G591" s="8">
        <v>214746</v>
      </c>
      <c r="H591" s="8">
        <v>68718.720000000001</v>
      </c>
      <c r="I591" s="9">
        <v>0.32</v>
      </c>
      <c r="J591" s="1" t="s">
        <v>104</v>
      </c>
      <c r="K591" s="1">
        <v>8</v>
      </c>
      <c r="L591" s="1">
        <v>2020</v>
      </c>
      <c r="M591" s="1">
        <v>33</v>
      </c>
      <c r="N591" s="10">
        <v>3</v>
      </c>
    </row>
    <row r="592" spans="1:14" x14ac:dyDescent="0.2">
      <c r="A592" s="7">
        <v>44056</v>
      </c>
      <c r="B592" s="1" t="s">
        <v>30</v>
      </c>
      <c r="C592" s="1" t="s">
        <v>17</v>
      </c>
      <c r="D592" s="1" t="s">
        <v>14</v>
      </c>
      <c r="E592" s="1" t="s">
        <v>77</v>
      </c>
      <c r="F592" s="1" t="s">
        <v>87</v>
      </c>
      <c r="G592" s="8">
        <v>355608</v>
      </c>
      <c r="H592" s="8">
        <v>117350.64</v>
      </c>
      <c r="I592" s="9">
        <v>0.33</v>
      </c>
      <c r="J592" s="1" t="s">
        <v>104</v>
      </c>
      <c r="K592" s="1">
        <v>8</v>
      </c>
      <c r="L592" s="1">
        <v>2020</v>
      </c>
      <c r="M592" s="1">
        <v>33</v>
      </c>
      <c r="N592" s="10">
        <v>3</v>
      </c>
    </row>
    <row r="593" spans="1:14" x14ac:dyDescent="0.2">
      <c r="A593" s="7">
        <v>44057</v>
      </c>
      <c r="B593" s="1" t="s">
        <v>59</v>
      </c>
      <c r="C593" s="1" t="s">
        <v>7</v>
      </c>
      <c r="D593" s="1" t="s">
        <v>18</v>
      </c>
      <c r="E593" s="1" t="s">
        <v>75</v>
      </c>
      <c r="F593" s="1" t="s">
        <v>89</v>
      </c>
      <c r="G593" s="8">
        <v>190828</v>
      </c>
      <c r="H593" s="8">
        <v>89689.159999999989</v>
      </c>
      <c r="I593" s="9">
        <v>0.47</v>
      </c>
      <c r="J593" s="1" t="s">
        <v>104</v>
      </c>
      <c r="K593" s="1">
        <v>8</v>
      </c>
      <c r="L593" s="1">
        <v>2020</v>
      </c>
      <c r="M593" s="1">
        <v>33</v>
      </c>
      <c r="N593" s="10">
        <v>3</v>
      </c>
    </row>
    <row r="594" spans="1:14" x14ac:dyDescent="0.2">
      <c r="A594" s="7">
        <v>44058</v>
      </c>
      <c r="B594" s="1" t="s">
        <v>46</v>
      </c>
      <c r="C594" s="1" t="s">
        <v>11</v>
      </c>
      <c r="D594" s="1" t="s">
        <v>8</v>
      </c>
      <c r="E594" s="1" t="s">
        <v>80</v>
      </c>
      <c r="F594" s="1" t="s">
        <v>87</v>
      </c>
      <c r="G594" s="8">
        <v>793035</v>
      </c>
      <c r="H594" s="8">
        <v>190328.4</v>
      </c>
      <c r="I594" s="9">
        <v>0.24</v>
      </c>
      <c r="J594" s="1" t="s">
        <v>104</v>
      </c>
      <c r="K594" s="1">
        <v>8</v>
      </c>
      <c r="L594" s="1">
        <v>2020</v>
      </c>
      <c r="M594" s="1">
        <v>33</v>
      </c>
      <c r="N594" s="10">
        <v>3</v>
      </c>
    </row>
    <row r="595" spans="1:14" x14ac:dyDescent="0.2">
      <c r="A595" s="7">
        <v>44059</v>
      </c>
      <c r="B595" s="1" t="s">
        <v>6</v>
      </c>
      <c r="C595" s="1" t="s">
        <v>7</v>
      </c>
      <c r="D595" s="1" t="s">
        <v>8</v>
      </c>
      <c r="E595" s="1" t="s">
        <v>77</v>
      </c>
      <c r="F595" s="1" t="s">
        <v>89</v>
      </c>
      <c r="G595" s="8">
        <v>675847</v>
      </c>
      <c r="H595" s="8">
        <v>371715.85000000003</v>
      </c>
      <c r="I595" s="9">
        <v>0.55000000000000004</v>
      </c>
      <c r="J595" s="1" t="s">
        <v>104</v>
      </c>
      <c r="K595" s="1">
        <v>8</v>
      </c>
      <c r="L595" s="1">
        <v>2020</v>
      </c>
      <c r="M595" s="1">
        <v>33</v>
      </c>
      <c r="N595" s="10">
        <v>3</v>
      </c>
    </row>
    <row r="596" spans="1:14" x14ac:dyDescent="0.2">
      <c r="A596" s="7">
        <v>44060</v>
      </c>
      <c r="B596" s="1" t="s">
        <v>62</v>
      </c>
      <c r="C596" s="1" t="s">
        <v>11</v>
      </c>
      <c r="D596" s="1" t="s">
        <v>8</v>
      </c>
      <c r="E596" s="1" t="s">
        <v>78</v>
      </c>
      <c r="F596" s="1" t="s">
        <v>90</v>
      </c>
      <c r="G596" s="8">
        <v>1056176</v>
      </c>
      <c r="H596" s="8">
        <v>190111.68</v>
      </c>
      <c r="I596" s="9">
        <v>0.18</v>
      </c>
      <c r="J596" s="1" t="s">
        <v>104</v>
      </c>
      <c r="K596" s="1">
        <v>8</v>
      </c>
      <c r="L596" s="1">
        <v>2020</v>
      </c>
      <c r="M596" s="1">
        <v>34</v>
      </c>
      <c r="N596" s="10">
        <v>3</v>
      </c>
    </row>
    <row r="597" spans="1:14" x14ac:dyDescent="0.2">
      <c r="A597" s="7">
        <v>44061</v>
      </c>
      <c r="B597" s="1" t="s">
        <v>24</v>
      </c>
      <c r="C597" s="1" t="s">
        <v>17</v>
      </c>
      <c r="D597" s="1" t="s">
        <v>14</v>
      </c>
      <c r="E597" s="1" t="s">
        <v>81</v>
      </c>
      <c r="F597" s="1" t="s">
        <v>90</v>
      </c>
      <c r="G597" s="8">
        <v>291347</v>
      </c>
      <c r="H597" s="8">
        <v>58269.4</v>
      </c>
      <c r="I597" s="9">
        <v>0.2</v>
      </c>
      <c r="J597" s="1" t="s">
        <v>104</v>
      </c>
      <c r="K597" s="1">
        <v>8</v>
      </c>
      <c r="L597" s="1">
        <v>2020</v>
      </c>
      <c r="M597" s="1">
        <v>34</v>
      </c>
      <c r="N597" s="10">
        <v>3</v>
      </c>
    </row>
    <row r="598" spans="1:14" x14ac:dyDescent="0.2">
      <c r="A598" s="7">
        <v>44062</v>
      </c>
      <c r="B598" s="1" t="s">
        <v>35</v>
      </c>
      <c r="C598" s="1" t="s">
        <v>17</v>
      </c>
      <c r="D598" s="1" t="s">
        <v>14</v>
      </c>
      <c r="E598" s="1" t="s">
        <v>71</v>
      </c>
      <c r="F598" s="1" t="s">
        <v>89</v>
      </c>
      <c r="G598" s="8">
        <v>353879</v>
      </c>
      <c r="H598" s="8">
        <v>102624.90999999999</v>
      </c>
      <c r="I598" s="9">
        <v>0.28999999999999998</v>
      </c>
      <c r="J598" s="1" t="s">
        <v>104</v>
      </c>
      <c r="K598" s="1">
        <v>8</v>
      </c>
      <c r="L598" s="1">
        <v>2020</v>
      </c>
      <c r="M598" s="1">
        <v>34</v>
      </c>
      <c r="N598" s="10">
        <v>3</v>
      </c>
    </row>
    <row r="599" spans="1:14" x14ac:dyDescent="0.2">
      <c r="A599" s="7">
        <v>44063</v>
      </c>
      <c r="B599" s="1" t="s">
        <v>51</v>
      </c>
      <c r="C599" s="1" t="s">
        <v>11</v>
      </c>
      <c r="D599" s="1" t="s">
        <v>8</v>
      </c>
      <c r="E599" s="1" t="s">
        <v>65</v>
      </c>
      <c r="F599" s="1" t="s">
        <v>87</v>
      </c>
      <c r="G599" s="8">
        <v>795392</v>
      </c>
      <c r="H599" s="8">
        <v>222709.76000000001</v>
      </c>
      <c r="I599" s="9">
        <v>0.28000000000000003</v>
      </c>
      <c r="J599" s="1" t="s">
        <v>104</v>
      </c>
      <c r="K599" s="1">
        <v>8</v>
      </c>
      <c r="L599" s="1">
        <v>2020</v>
      </c>
      <c r="M599" s="1">
        <v>34</v>
      </c>
      <c r="N599" s="10">
        <v>3</v>
      </c>
    </row>
    <row r="600" spans="1:14" x14ac:dyDescent="0.2">
      <c r="A600" s="7">
        <v>44064</v>
      </c>
      <c r="B600" s="1" t="s">
        <v>54</v>
      </c>
      <c r="C600" s="1" t="s">
        <v>17</v>
      </c>
      <c r="D600" s="1" t="s">
        <v>18</v>
      </c>
      <c r="E600" s="1" t="s">
        <v>68</v>
      </c>
      <c r="F600" s="1" t="s">
        <v>9</v>
      </c>
      <c r="G600" s="8">
        <v>214137</v>
      </c>
      <c r="H600" s="8">
        <v>55675.62</v>
      </c>
      <c r="I600" s="9">
        <v>0.26</v>
      </c>
      <c r="J600" s="1" t="s">
        <v>104</v>
      </c>
      <c r="K600" s="1">
        <v>8</v>
      </c>
      <c r="L600" s="1">
        <v>2020</v>
      </c>
      <c r="M600" s="1">
        <v>34</v>
      </c>
      <c r="N600" s="10">
        <v>3</v>
      </c>
    </row>
    <row r="601" spans="1:14" x14ac:dyDescent="0.2">
      <c r="A601" s="7">
        <v>44065</v>
      </c>
      <c r="B601" s="1" t="s">
        <v>40</v>
      </c>
      <c r="C601" s="1" t="s">
        <v>11</v>
      </c>
      <c r="D601" s="1" t="s">
        <v>8</v>
      </c>
      <c r="E601" s="1" t="s">
        <v>82</v>
      </c>
      <c r="F601" s="1" t="s">
        <v>87</v>
      </c>
      <c r="G601" s="8">
        <v>1198817</v>
      </c>
      <c r="H601" s="8">
        <v>251751.56999999998</v>
      </c>
      <c r="I601" s="9">
        <v>0.21</v>
      </c>
      <c r="J601" s="1" t="s">
        <v>104</v>
      </c>
      <c r="K601" s="1">
        <v>8</v>
      </c>
      <c r="L601" s="1">
        <v>2020</v>
      </c>
      <c r="M601" s="1">
        <v>34</v>
      </c>
      <c r="N601" s="10">
        <v>3</v>
      </c>
    </row>
    <row r="602" spans="1:14" x14ac:dyDescent="0.2">
      <c r="A602" s="7">
        <v>44066</v>
      </c>
      <c r="B602" s="1" t="s">
        <v>39</v>
      </c>
      <c r="C602" s="1" t="s">
        <v>17</v>
      </c>
      <c r="D602" s="1" t="s">
        <v>8</v>
      </c>
      <c r="E602" s="1" t="s">
        <v>81</v>
      </c>
      <c r="F602" s="1" t="s">
        <v>89</v>
      </c>
      <c r="G602" s="8">
        <v>1114200</v>
      </c>
      <c r="H602" s="8">
        <v>222840</v>
      </c>
      <c r="I602" s="9">
        <v>0.2</v>
      </c>
      <c r="J602" s="1" t="s">
        <v>104</v>
      </c>
      <c r="K602" s="1">
        <v>8</v>
      </c>
      <c r="L602" s="1">
        <v>2020</v>
      </c>
      <c r="M602" s="1">
        <v>34</v>
      </c>
      <c r="N602" s="10">
        <v>3</v>
      </c>
    </row>
    <row r="603" spans="1:14" x14ac:dyDescent="0.2">
      <c r="A603" s="7">
        <v>44067</v>
      </c>
      <c r="B603" s="1" t="s">
        <v>16</v>
      </c>
      <c r="C603" s="1" t="s">
        <v>11</v>
      </c>
      <c r="D603" s="1" t="s">
        <v>18</v>
      </c>
      <c r="E603" s="1" t="s">
        <v>75</v>
      </c>
      <c r="F603" s="1" t="s">
        <v>9</v>
      </c>
      <c r="G603" s="8">
        <v>209030</v>
      </c>
      <c r="H603" s="8">
        <v>71070.200000000012</v>
      </c>
      <c r="I603" s="9">
        <v>0.34</v>
      </c>
      <c r="J603" s="1" t="s">
        <v>104</v>
      </c>
      <c r="K603" s="1">
        <v>8</v>
      </c>
      <c r="L603" s="1">
        <v>2020</v>
      </c>
      <c r="M603" s="1">
        <v>35</v>
      </c>
      <c r="N603" s="10">
        <v>3</v>
      </c>
    </row>
    <row r="604" spans="1:14" x14ac:dyDescent="0.2">
      <c r="A604" s="7">
        <v>44068</v>
      </c>
      <c r="B604" s="1" t="s">
        <v>51</v>
      </c>
      <c r="C604" s="1" t="s">
        <v>7</v>
      </c>
      <c r="D604" s="1" t="s">
        <v>8</v>
      </c>
      <c r="E604" s="1" t="s">
        <v>65</v>
      </c>
      <c r="F604" s="1" t="s">
        <v>89</v>
      </c>
      <c r="G604" s="8">
        <v>684662</v>
      </c>
      <c r="H604" s="8">
        <v>383410.72000000003</v>
      </c>
      <c r="I604" s="9">
        <v>0.56000000000000005</v>
      </c>
      <c r="J604" s="1" t="s">
        <v>104</v>
      </c>
      <c r="K604" s="1">
        <v>8</v>
      </c>
      <c r="L604" s="1">
        <v>2020</v>
      </c>
      <c r="M604" s="1">
        <v>35</v>
      </c>
      <c r="N604" s="10">
        <v>3</v>
      </c>
    </row>
    <row r="605" spans="1:14" x14ac:dyDescent="0.2">
      <c r="A605" s="7">
        <v>44069</v>
      </c>
      <c r="B605" s="1" t="s">
        <v>32</v>
      </c>
      <c r="C605" s="1" t="s">
        <v>11</v>
      </c>
      <c r="D605" s="1" t="s">
        <v>8</v>
      </c>
      <c r="E605" s="1" t="s">
        <v>71</v>
      </c>
      <c r="F605" s="1" t="s">
        <v>90</v>
      </c>
      <c r="G605" s="8">
        <v>1104595</v>
      </c>
      <c r="H605" s="8">
        <v>220919</v>
      </c>
      <c r="I605" s="9">
        <v>0.2</v>
      </c>
      <c r="J605" s="1" t="s">
        <v>104</v>
      </c>
      <c r="K605" s="1">
        <v>8</v>
      </c>
      <c r="L605" s="1">
        <v>2020</v>
      </c>
      <c r="M605" s="1">
        <v>35</v>
      </c>
      <c r="N605" s="10">
        <v>3</v>
      </c>
    </row>
    <row r="606" spans="1:14" x14ac:dyDescent="0.2">
      <c r="A606" s="7">
        <v>44070</v>
      </c>
      <c r="B606" s="1" t="s">
        <v>26</v>
      </c>
      <c r="C606" s="1" t="s">
        <v>17</v>
      </c>
      <c r="D606" s="1" t="s">
        <v>8</v>
      </c>
      <c r="E606" s="1" t="s">
        <v>75</v>
      </c>
      <c r="F606" s="1" t="s">
        <v>89</v>
      </c>
      <c r="G606" s="8">
        <v>924301</v>
      </c>
      <c r="H606" s="8">
        <v>369720.4</v>
      </c>
      <c r="I606" s="9">
        <v>0.4</v>
      </c>
      <c r="J606" s="1" t="s">
        <v>104</v>
      </c>
      <c r="K606" s="1">
        <v>8</v>
      </c>
      <c r="L606" s="1">
        <v>2020</v>
      </c>
      <c r="M606" s="1">
        <v>35</v>
      </c>
      <c r="N606" s="10">
        <v>3</v>
      </c>
    </row>
    <row r="607" spans="1:14" x14ac:dyDescent="0.2">
      <c r="A607" s="7">
        <v>44071</v>
      </c>
      <c r="B607" s="1" t="s">
        <v>56</v>
      </c>
      <c r="C607" s="1" t="s">
        <v>17</v>
      </c>
      <c r="D607" s="1" t="s">
        <v>18</v>
      </c>
      <c r="E607" s="1" t="s">
        <v>70</v>
      </c>
      <c r="F607" s="1" t="s">
        <v>88</v>
      </c>
      <c r="G607" s="8">
        <v>194315</v>
      </c>
      <c r="H607" s="8">
        <v>77726</v>
      </c>
      <c r="I607" s="9">
        <v>0.4</v>
      </c>
      <c r="J607" s="1" t="s">
        <v>104</v>
      </c>
      <c r="K607" s="1">
        <v>8</v>
      </c>
      <c r="L607" s="1">
        <v>2020</v>
      </c>
      <c r="M607" s="1">
        <v>35</v>
      </c>
      <c r="N607" s="10">
        <v>3</v>
      </c>
    </row>
    <row r="608" spans="1:14" x14ac:dyDescent="0.2">
      <c r="A608" s="7">
        <v>44072</v>
      </c>
      <c r="B608" s="1" t="s">
        <v>41</v>
      </c>
      <c r="C608" s="1" t="s">
        <v>11</v>
      </c>
      <c r="D608" s="1" t="s">
        <v>14</v>
      </c>
      <c r="E608" s="1" t="s">
        <v>83</v>
      </c>
      <c r="F608" s="1" t="s">
        <v>90</v>
      </c>
      <c r="G608" s="8">
        <v>431409</v>
      </c>
      <c r="H608" s="8">
        <v>73339.53</v>
      </c>
      <c r="I608" s="9">
        <v>0.17</v>
      </c>
      <c r="J608" s="1" t="s">
        <v>104</v>
      </c>
      <c r="K608" s="1">
        <v>8</v>
      </c>
      <c r="L608" s="1">
        <v>2020</v>
      </c>
      <c r="M608" s="1">
        <v>35</v>
      </c>
      <c r="N608" s="10">
        <v>3</v>
      </c>
    </row>
    <row r="609" spans="1:14" x14ac:dyDescent="0.2">
      <c r="A609" s="7">
        <v>44073</v>
      </c>
      <c r="B609" s="1" t="s">
        <v>24</v>
      </c>
      <c r="C609" s="1" t="s">
        <v>7</v>
      </c>
      <c r="D609" s="1" t="s">
        <v>14</v>
      </c>
      <c r="E609" s="1" t="s">
        <v>81</v>
      </c>
      <c r="F609" s="1" t="s">
        <v>9</v>
      </c>
      <c r="G609" s="8">
        <v>375394</v>
      </c>
      <c r="H609" s="8">
        <v>176435.18</v>
      </c>
      <c r="I609" s="9">
        <v>0.47</v>
      </c>
      <c r="J609" s="1" t="s">
        <v>104</v>
      </c>
      <c r="K609" s="1">
        <v>8</v>
      </c>
      <c r="L609" s="1">
        <v>2020</v>
      </c>
      <c r="M609" s="1">
        <v>35</v>
      </c>
      <c r="N609" s="10">
        <v>3</v>
      </c>
    </row>
    <row r="610" spans="1:14" x14ac:dyDescent="0.2">
      <c r="A610" s="7">
        <v>44074</v>
      </c>
      <c r="B610" s="1" t="s">
        <v>48</v>
      </c>
      <c r="C610" s="1" t="s">
        <v>17</v>
      </c>
      <c r="D610" s="1" t="s">
        <v>8</v>
      </c>
      <c r="E610" s="1" t="s">
        <v>65</v>
      </c>
      <c r="F610" s="1" t="s">
        <v>90</v>
      </c>
      <c r="G610" s="8">
        <v>505130</v>
      </c>
      <c r="H610" s="8">
        <v>171744.2</v>
      </c>
      <c r="I610" s="9">
        <v>0.34</v>
      </c>
      <c r="J610" s="1" t="s">
        <v>104</v>
      </c>
      <c r="K610" s="1">
        <v>8</v>
      </c>
      <c r="L610" s="1">
        <v>2020</v>
      </c>
      <c r="M610" s="1">
        <v>36</v>
      </c>
      <c r="N610" s="10">
        <v>3</v>
      </c>
    </row>
    <row r="611" spans="1:14" x14ac:dyDescent="0.2">
      <c r="A611" s="7">
        <v>44075</v>
      </c>
      <c r="B611" s="1" t="s">
        <v>47</v>
      </c>
      <c r="C611" s="1" t="s">
        <v>17</v>
      </c>
      <c r="D611" s="1" t="s">
        <v>14</v>
      </c>
      <c r="E611" s="1" t="s">
        <v>81</v>
      </c>
      <c r="F611" s="1" t="s">
        <v>87</v>
      </c>
      <c r="G611" s="8">
        <v>376493</v>
      </c>
      <c r="H611" s="8">
        <v>131772.54999999999</v>
      </c>
      <c r="I611" s="9">
        <v>0.35</v>
      </c>
      <c r="J611" s="1" t="s">
        <v>105</v>
      </c>
      <c r="K611" s="1">
        <v>9</v>
      </c>
      <c r="L611" s="1">
        <v>2020</v>
      </c>
      <c r="M611" s="1">
        <v>36</v>
      </c>
      <c r="N611" s="10">
        <v>3</v>
      </c>
    </row>
    <row r="612" spans="1:14" x14ac:dyDescent="0.2">
      <c r="A612" s="7">
        <v>44076</v>
      </c>
      <c r="B612" s="1" t="s">
        <v>27</v>
      </c>
      <c r="C612" s="1" t="s">
        <v>17</v>
      </c>
      <c r="D612" s="1" t="s">
        <v>8</v>
      </c>
      <c r="E612" s="1" t="s">
        <v>76</v>
      </c>
      <c r="F612" s="1" t="s">
        <v>90</v>
      </c>
      <c r="G612" s="8">
        <v>574707</v>
      </c>
      <c r="H612" s="8">
        <v>137929.68</v>
      </c>
      <c r="I612" s="9">
        <v>0.24</v>
      </c>
      <c r="J612" s="1" t="s">
        <v>105</v>
      </c>
      <c r="K612" s="1">
        <v>9</v>
      </c>
      <c r="L612" s="1">
        <v>2020</v>
      </c>
      <c r="M612" s="1">
        <v>36</v>
      </c>
      <c r="N612" s="10">
        <v>3</v>
      </c>
    </row>
    <row r="613" spans="1:14" x14ac:dyDescent="0.2">
      <c r="A613" s="7">
        <v>44077</v>
      </c>
      <c r="B613" s="1" t="s">
        <v>27</v>
      </c>
      <c r="C613" s="1" t="s">
        <v>7</v>
      </c>
      <c r="D613" s="1" t="s">
        <v>8</v>
      </c>
      <c r="E613" s="1" t="s">
        <v>76</v>
      </c>
      <c r="F613" s="1" t="s">
        <v>90</v>
      </c>
      <c r="G613" s="8">
        <v>1025210</v>
      </c>
      <c r="H613" s="8">
        <v>533109.20000000007</v>
      </c>
      <c r="I613" s="9">
        <v>0.52</v>
      </c>
      <c r="J613" s="1" t="s">
        <v>105</v>
      </c>
      <c r="K613" s="1">
        <v>9</v>
      </c>
      <c r="L613" s="1">
        <v>2020</v>
      </c>
      <c r="M613" s="1">
        <v>36</v>
      </c>
      <c r="N613" s="10">
        <v>3</v>
      </c>
    </row>
    <row r="614" spans="1:14" x14ac:dyDescent="0.2">
      <c r="A614" s="7">
        <v>44078</v>
      </c>
      <c r="B614" s="1" t="s">
        <v>19</v>
      </c>
      <c r="C614" s="1" t="s">
        <v>17</v>
      </c>
      <c r="D614" s="1" t="s">
        <v>8</v>
      </c>
      <c r="E614" s="1" t="s">
        <v>76</v>
      </c>
      <c r="F614" s="1" t="s">
        <v>90</v>
      </c>
      <c r="G614" s="8">
        <v>779165</v>
      </c>
      <c r="H614" s="8">
        <v>272707.75</v>
      </c>
      <c r="I614" s="9">
        <v>0.35</v>
      </c>
      <c r="J614" s="1" t="s">
        <v>105</v>
      </c>
      <c r="K614" s="1">
        <v>9</v>
      </c>
      <c r="L614" s="1">
        <v>2020</v>
      </c>
      <c r="M614" s="1">
        <v>36</v>
      </c>
      <c r="N614" s="10">
        <v>3</v>
      </c>
    </row>
    <row r="615" spans="1:14" x14ac:dyDescent="0.2">
      <c r="A615" s="7">
        <v>44079</v>
      </c>
      <c r="B615" s="1" t="s">
        <v>20</v>
      </c>
      <c r="C615" s="1" t="s">
        <v>11</v>
      </c>
      <c r="D615" s="1" t="s">
        <v>8</v>
      </c>
      <c r="E615" s="1" t="s">
        <v>72</v>
      </c>
      <c r="F615" s="1" t="s">
        <v>9</v>
      </c>
      <c r="G615" s="8">
        <v>1159333</v>
      </c>
      <c r="H615" s="8">
        <v>347799.89999999997</v>
      </c>
      <c r="I615" s="9">
        <v>0.3</v>
      </c>
      <c r="J615" s="1" t="s">
        <v>105</v>
      </c>
      <c r="K615" s="1">
        <v>9</v>
      </c>
      <c r="L615" s="1">
        <v>2020</v>
      </c>
      <c r="M615" s="1">
        <v>36</v>
      </c>
      <c r="N615" s="10">
        <v>3</v>
      </c>
    </row>
    <row r="616" spans="1:14" x14ac:dyDescent="0.2">
      <c r="A616" s="7">
        <v>44080</v>
      </c>
      <c r="B616" s="1" t="s">
        <v>61</v>
      </c>
      <c r="C616" s="1" t="s">
        <v>17</v>
      </c>
      <c r="D616" s="1" t="s">
        <v>8</v>
      </c>
      <c r="E616" s="1" t="s">
        <v>77</v>
      </c>
      <c r="F616" s="1" t="s">
        <v>87</v>
      </c>
      <c r="G616" s="8">
        <v>524395</v>
      </c>
      <c r="H616" s="8">
        <v>146830.6</v>
      </c>
      <c r="I616" s="9">
        <v>0.28000000000000003</v>
      </c>
      <c r="J616" s="1" t="s">
        <v>105</v>
      </c>
      <c r="K616" s="1">
        <v>9</v>
      </c>
      <c r="L616" s="1">
        <v>2020</v>
      </c>
      <c r="M616" s="1">
        <v>36</v>
      </c>
      <c r="N616" s="10">
        <v>3</v>
      </c>
    </row>
    <row r="617" spans="1:14" x14ac:dyDescent="0.2">
      <c r="A617" s="7">
        <v>44081</v>
      </c>
      <c r="B617" s="1" t="s">
        <v>27</v>
      </c>
      <c r="C617" s="1" t="s">
        <v>11</v>
      </c>
      <c r="D617" s="1" t="s">
        <v>8</v>
      </c>
      <c r="E617" s="1" t="s">
        <v>76</v>
      </c>
      <c r="F617" s="1" t="s">
        <v>87</v>
      </c>
      <c r="G617" s="8">
        <v>510250</v>
      </c>
      <c r="H617" s="8">
        <v>76537.5</v>
      </c>
      <c r="I617" s="9">
        <v>0.15</v>
      </c>
      <c r="J617" s="1" t="s">
        <v>105</v>
      </c>
      <c r="K617" s="1">
        <v>9</v>
      </c>
      <c r="L617" s="1">
        <v>2020</v>
      </c>
      <c r="M617" s="1">
        <v>37</v>
      </c>
      <c r="N617" s="10">
        <v>3</v>
      </c>
    </row>
    <row r="618" spans="1:14" x14ac:dyDescent="0.2">
      <c r="A618" s="7">
        <v>44082</v>
      </c>
      <c r="B618" s="1" t="s">
        <v>15</v>
      </c>
      <c r="C618" s="1" t="s">
        <v>11</v>
      </c>
      <c r="D618" s="1" t="s">
        <v>14</v>
      </c>
      <c r="E618" s="1" t="s">
        <v>74</v>
      </c>
      <c r="F618" s="1" t="s">
        <v>90</v>
      </c>
      <c r="G618" s="8">
        <v>293292</v>
      </c>
      <c r="H618" s="8">
        <v>61591.32</v>
      </c>
      <c r="I618" s="9">
        <v>0.21</v>
      </c>
      <c r="J618" s="1" t="s">
        <v>105</v>
      </c>
      <c r="K618" s="1">
        <v>9</v>
      </c>
      <c r="L618" s="1">
        <v>2020</v>
      </c>
      <c r="M618" s="1">
        <v>37</v>
      </c>
      <c r="N618" s="10">
        <v>3</v>
      </c>
    </row>
    <row r="619" spans="1:14" x14ac:dyDescent="0.2">
      <c r="A619" s="7">
        <v>44083</v>
      </c>
      <c r="B619" s="1" t="s">
        <v>34</v>
      </c>
      <c r="C619" s="1" t="s">
        <v>11</v>
      </c>
      <c r="D619" s="1" t="s">
        <v>14</v>
      </c>
      <c r="E619" s="1" t="s">
        <v>65</v>
      </c>
      <c r="F619" s="1" t="s">
        <v>90</v>
      </c>
      <c r="G619" s="8">
        <v>352862</v>
      </c>
      <c r="H619" s="8">
        <v>67043.78</v>
      </c>
      <c r="I619" s="9">
        <v>0.19</v>
      </c>
      <c r="J619" s="1" t="s">
        <v>105</v>
      </c>
      <c r="K619" s="1">
        <v>9</v>
      </c>
      <c r="L619" s="1">
        <v>2020</v>
      </c>
      <c r="M619" s="1">
        <v>37</v>
      </c>
      <c r="N619" s="10">
        <v>3</v>
      </c>
    </row>
    <row r="620" spans="1:14" x14ac:dyDescent="0.2">
      <c r="A620" s="7">
        <v>44084</v>
      </c>
      <c r="B620" s="1" t="s">
        <v>48</v>
      </c>
      <c r="C620" s="1" t="s">
        <v>17</v>
      </c>
      <c r="D620" s="1" t="s">
        <v>8</v>
      </c>
      <c r="E620" s="1" t="s">
        <v>65</v>
      </c>
      <c r="F620" s="1" t="s">
        <v>90</v>
      </c>
      <c r="G620" s="8">
        <v>985418</v>
      </c>
      <c r="H620" s="8">
        <v>315333.76000000001</v>
      </c>
      <c r="I620" s="9">
        <v>0.32</v>
      </c>
      <c r="J620" s="1" t="s">
        <v>105</v>
      </c>
      <c r="K620" s="1">
        <v>9</v>
      </c>
      <c r="L620" s="1">
        <v>2020</v>
      </c>
      <c r="M620" s="1">
        <v>37</v>
      </c>
      <c r="N620" s="10">
        <v>3</v>
      </c>
    </row>
    <row r="621" spans="1:14" x14ac:dyDescent="0.2">
      <c r="A621" s="7">
        <v>44085</v>
      </c>
      <c r="B621" s="1" t="s">
        <v>15</v>
      </c>
      <c r="C621" s="1" t="s">
        <v>7</v>
      </c>
      <c r="D621" s="1" t="s">
        <v>14</v>
      </c>
      <c r="E621" s="1" t="s">
        <v>74</v>
      </c>
      <c r="F621" s="1" t="s">
        <v>88</v>
      </c>
      <c r="G621" s="8">
        <v>400160</v>
      </c>
      <c r="H621" s="8">
        <v>220088.00000000003</v>
      </c>
      <c r="I621" s="9">
        <v>0.55000000000000004</v>
      </c>
      <c r="J621" s="1" t="s">
        <v>105</v>
      </c>
      <c r="K621" s="1">
        <v>9</v>
      </c>
      <c r="L621" s="1">
        <v>2020</v>
      </c>
      <c r="M621" s="1">
        <v>37</v>
      </c>
      <c r="N621" s="10">
        <v>3</v>
      </c>
    </row>
    <row r="622" spans="1:14" x14ac:dyDescent="0.2">
      <c r="A622" s="7">
        <v>44086</v>
      </c>
      <c r="B622" s="1" t="s">
        <v>49</v>
      </c>
      <c r="C622" s="1" t="s">
        <v>7</v>
      </c>
      <c r="D622" s="1" t="s">
        <v>8</v>
      </c>
      <c r="E622" s="1" t="s">
        <v>66</v>
      </c>
      <c r="F622" s="1" t="s">
        <v>88</v>
      </c>
      <c r="G622" s="8">
        <v>985238</v>
      </c>
      <c r="H622" s="8">
        <v>443357.10000000003</v>
      </c>
      <c r="I622" s="9">
        <v>0.45</v>
      </c>
      <c r="J622" s="1" t="s">
        <v>105</v>
      </c>
      <c r="K622" s="1">
        <v>9</v>
      </c>
      <c r="L622" s="1">
        <v>2020</v>
      </c>
      <c r="M622" s="1">
        <v>37</v>
      </c>
      <c r="N622" s="10">
        <v>3</v>
      </c>
    </row>
    <row r="623" spans="1:14" x14ac:dyDescent="0.2">
      <c r="A623" s="7">
        <v>44087</v>
      </c>
      <c r="B623" s="1" t="s">
        <v>38</v>
      </c>
      <c r="C623" s="1" t="s">
        <v>11</v>
      </c>
      <c r="D623" s="1" t="s">
        <v>18</v>
      </c>
      <c r="E623" s="1" t="s">
        <v>80</v>
      </c>
      <c r="F623" s="1" t="s">
        <v>88</v>
      </c>
      <c r="G623" s="8">
        <v>141660</v>
      </c>
      <c r="H623" s="8">
        <v>35415</v>
      </c>
      <c r="I623" s="9">
        <v>0.25</v>
      </c>
      <c r="J623" s="1" t="s">
        <v>105</v>
      </c>
      <c r="K623" s="1">
        <v>9</v>
      </c>
      <c r="L623" s="1">
        <v>2020</v>
      </c>
      <c r="M623" s="1">
        <v>37</v>
      </c>
      <c r="N623" s="10">
        <v>3</v>
      </c>
    </row>
    <row r="624" spans="1:14" x14ac:dyDescent="0.2">
      <c r="A624" s="7">
        <v>44088</v>
      </c>
      <c r="B624" s="1" t="s">
        <v>54</v>
      </c>
      <c r="C624" s="1" t="s">
        <v>11</v>
      </c>
      <c r="D624" s="1" t="s">
        <v>18</v>
      </c>
      <c r="E624" s="1" t="s">
        <v>68</v>
      </c>
      <c r="F624" s="1" t="s">
        <v>89</v>
      </c>
      <c r="G624" s="8">
        <v>204925</v>
      </c>
      <c r="H624" s="8">
        <v>59428.249999999993</v>
      </c>
      <c r="I624" s="9">
        <v>0.28999999999999998</v>
      </c>
      <c r="J624" s="1" t="s">
        <v>105</v>
      </c>
      <c r="K624" s="1">
        <v>9</v>
      </c>
      <c r="L624" s="1">
        <v>2020</v>
      </c>
      <c r="M624" s="1">
        <v>38</v>
      </c>
      <c r="N624" s="10">
        <v>3</v>
      </c>
    </row>
    <row r="625" spans="1:14" x14ac:dyDescent="0.2">
      <c r="A625" s="7">
        <v>44089</v>
      </c>
      <c r="B625" s="1" t="s">
        <v>62</v>
      </c>
      <c r="C625" s="1" t="s">
        <v>17</v>
      </c>
      <c r="D625" s="1" t="s">
        <v>8</v>
      </c>
      <c r="E625" s="1" t="s">
        <v>78</v>
      </c>
      <c r="F625" s="1" t="s">
        <v>87</v>
      </c>
      <c r="G625" s="8">
        <v>981062</v>
      </c>
      <c r="H625" s="8">
        <v>323750.46000000002</v>
      </c>
      <c r="I625" s="9">
        <v>0.33</v>
      </c>
      <c r="J625" s="1" t="s">
        <v>105</v>
      </c>
      <c r="K625" s="1">
        <v>9</v>
      </c>
      <c r="L625" s="1">
        <v>2020</v>
      </c>
      <c r="M625" s="1">
        <v>38</v>
      </c>
      <c r="N625" s="10">
        <v>3</v>
      </c>
    </row>
    <row r="626" spans="1:14" x14ac:dyDescent="0.2">
      <c r="A626" s="7">
        <v>44090</v>
      </c>
      <c r="B626" s="1" t="s">
        <v>60</v>
      </c>
      <c r="C626" s="1" t="s">
        <v>17</v>
      </c>
      <c r="D626" s="1" t="s">
        <v>14</v>
      </c>
      <c r="E626" s="1" t="s">
        <v>76</v>
      </c>
      <c r="F626" s="1" t="s">
        <v>90</v>
      </c>
      <c r="G626" s="8">
        <v>283437</v>
      </c>
      <c r="H626" s="8">
        <v>87865.47</v>
      </c>
      <c r="I626" s="9">
        <v>0.31</v>
      </c>
      <c r="J626" s="1" t="s">
        <v>105</v>
      </c>
      <c r="K626" s="1">
        <v>9</v>
      </c>
      <c r="L626" s="1">
        <v>2020</v>
      </c>
      <c r="M626" s="1">
        <v>38</v>
      </c>
      <c r="N626" s="10">
        <v>3</v>
      </c>
    </row>
    <row r="627" spans="1:14" x14ac:dyDescent="0.2">
      <c r="A627" s="7">
        <v>44091</v>
      </c>
      <c r="B627" s="1" t="s">
        <v>24</v>
      </c>
      <c r="C627" s="1" t="s">
        <v>17</v>
      </c>
      <c r="D627" s="1" t="s">
        <v>14</v>
      </c>
      <c r="E627" s="1" t="s">
        <v>81</v>
      </c>
      <c r="F627" s="1" t="s">
        <v>90</v>
      </c>
      <c r="G627" s="8">
        <v>430135</v>
      </c>
      <c r="H627" s="8">
        <v>98931.05</v>
      </c>
      <c r="I627" s="9">
        <v>0.23</v>
      </c>
      <c r="J627" s="1" t="s">
        <v>105</v>
      </c>
      <c r="K627" s="1">
        <v>9</v>
      </c>
      <c r="L627" s="1">
        <v>2020</v>
      </c>
      <c r="M627" s="1">
        <v>38</v>
      </c>
      <c r="N627" s="10">
        <v>3</v>
      </c>
    </row>
    <row r="628" spans="1:14" x14ac:dyDescent="0.2">
      <c r="A628" s="7">
        <v>44092</v>
      </c>
      <c r="B628" s="1" t="s">
        <v>57</v>
      </c>
      <c r="C628" s="1" t="s">
        <v>17</v>
      </c>
      <c r="D628" s="1" t="s">
        <v>18</v>
      </c>
      <c r="E628" s="1" t="s">
        <v>67</v>
      </c>
      <c r="F628" s="1" t="s">
        <v>89</v>
      </c>
      <c r="G628" s="8">
        <v>75834</v>
      </c>
      <c r="H628" s="8">
        <v>28816.920000000002</v>
      </c>
      <c r="I628" s="9">
        <v>0.38</v>
      </c>
      <c r="J628" s="1" t="s">
        <v>105</v>
      </c>
      <c r="K628" s="1">
        <v>9</v>
      </c>
      <c r="L628" s="1">
        <v>2020</v>
      </c>
      <c r="M628" s="1">
        <v>38</v>
      </c>
      <c r="N628" s="10">
        <v>3</v>
      </c>
    </row>
    <row r="629" spans="1:14" x14ac:dyDescent="0.2">
      <c r="A629" s="7">
        <v>44093</v>
      </c>
      <c r="B629" s="1" t="s">
        <v>47</v>
      </c>
      <c r="C629" s="1" t="s">
        <v>17</v>
      </c>
      <c r="D629" s="1" t="s">
        <v>14</v>
      </c>
      <c r="E629" s="1" t="s">
        <v>81</v>
      </c>
      <c r="F629" s="1" t="s">
        <v>87</v>
      </c>
      <c r="G629" s="8">
        <v>409877</v>
      </c>
      <c r="H629" s="8">
        <v>90172.94</v>
      </c>
      <c r="I629" s="9">
        <v>0.22</v>
      </c>
      <c r="J629" s="1" t="s">
        <v>105</v>
      </c>
      <c r="K629" s="1">
        <v>9</v>
      </c>
      <c r="L629" s="1">
        <v>2020</v>
      </c>
      <c r="M629" s="1">
        <v>38</v>
      </c>
      <c r="N629" s="10">
        <v>3</v>
      </c>
    </row>
    <row r="630" spans="1:14" x14ac:dyDescent="0.2">
      <c r="A630" s="7">
        <v>44094</v>
      </c>
      <c r="B630" s="1" t="s">
        <v>25</v>
      </c>
      <c r="C630" s="1" t="s">
        <v>7</v>
      </c>
      <c r="D630" s="1" t="s">
        <v>8</v>
      </c>
      <c r="E630" s="1" t="s">
        <v>74</v>
      </c>
      <c r="F630" s="1" t="s">
        <v>87</v>
      </c>
      <c r="G630" s="8">
        <v>634557</v>
      </c>
      <c r="H630" s="8">
        <v>241131.66</v>
      </c>
      <c r="I630" s="9">
        <v>0.38</v>
      </c>
      <c r="J630" s="1" t="s">
        <v>105</v>
      </c>
      <c r="K630" s="1">
        <v>9</v>
      </c>
      <c r="L630" s="1">
        <v>2020</v>
      </c>
      <c r="M630" s="1">
        <v>38</v>
      </c>
      <c r="N630" s="10">
        <v>3</v>
      </c>
    </row>
    <row r="631" spans="1:14" x14ac:dyDescent="0.2">
      <c r="A631" s="7">
        <v>44095</v>
      </c>
      <c r="B631" s="1" t="s">
        <v>52</v>
      </c>
      <c r="C631" s="1" t="s">
        <v>17</v>
      </c>
      <c r="D631" s="1" t="s">
        <v>8</v>
      </c>
      <c r="E631" s="1" t="s">
        <v>66</v>
      </c>
      <c r="F631" s="1" t="s">
        <v>90</v>
      </c>
      <c r="G631" s="8">
        <v>866231</v>
      </c>
      <c r="H631" s="8">
        <v>268531.61</v>
      </c>
      <c r="I631" s="9">
        <v>0.31</v>
      </c>
      <c r="J631" s="1" t="s">
        <v>105</v>
      </c>
      <c r="K631" s="1">
        <v>9</v>
      </c>
      <c r="L631" s="1">
        <v>2020</v>
      </c>
      <c r="M631" s="1">
        <v>39</v>
      </c>
      <c r="N631" s="10">
        <v>3</v>
      </c>
    </row>
    <row r="632" spans="1:14" x14ac:dyDescent="0.2">
      <c r="A632" s="7">
        <v>44096</v>
      </c>
      <c r="B632" s="1" t="s">
        <v>33</v>
      </c>
      <c r="C632" s="1" t="s">
        <v>7</v>
      </c>
      <c r="D632" s="1" t="s">
        <v>8</v>
      </c>
      <c r="E632" s="1" t="s">
        <v>80</v>
      </c>
      <c r="F632" s="1" t="s">
        <v>87</v>
      </c>
      <c r="G632" s="8">
        <v>662980</v>
      </c>
      <c r="H632" s="8">
        <v>371268.80000000005</v>
      </c>
      <c r="I632" s="9">
        <v>0.56000000000000005</v>
      </c>
      <c r="J632" s="1" t="s">
        <v>105</v>
      </c>
      <c r="K632" s="1">
        <v>9</v>
      </c>
      <c r="L632" s="1">
        <v>2020</v>
      </c>
      <c r="M632" s="1">
        <v>39</v>
      </c>
      <c r="N632" s="10">
        <v>3</v>
      </c>
    </row>
    <row r="633" spans="1:14" x14ac:dyDescent="0.2">
      <c r="A633" s="7">
        <v>44097</v>
      </c>
      <c r="B633" s="1" t="s">
        <v>56</v>
      </c>
      <c r="C633" s="1" t="s">
        <v>11</v>
      </c>
      <c r="D633" s="1" t="s">
        <v>18</v>
      </c>
      <c r="E633" s="1" t="s">
        <v>70</v>
      </c>
      <c r="F633" s="1" t="s">
        <v>90</v>
      </c>
      <c r="G633" s="8">
        <v>188722</v>
      </c>
      <c r="H633" s="8">
        <v>47180.5</v>
      </c>
      <c r="I633" s="9">
        <v>0.25</v>
      </c>
      <c r="J633" s="1" t="s">
        <v>105</v>
      </c>
      <c r="K633" s="1">
        <v>9</v>
      </c>
      <c r="L633" s="1">
        <v>2020</v>
      </c>
      <c r="M633" s="1">
        <v>39</v>
      </c>
      <c r="N633" s="10">
        <v>3</v>
      </c>
    </row>
    <row r="634" spans="1:14" x14ac:dyDescent="0.2">
      <c r="A634" s="7">
        <v>44098</v>
      </c>
      <c r="B634" s="1" t="s">
        <v>24</v>
      </c>
      <c r="C634" s="1" t="s">
        <v>17</v>
      </c>
      <c r="D634" s="1" t="s">
        <v>14</v>
      </c>
      <c r="E634" s="1" t="s">
        <v>81</v>
      </c>
      <c r="F634" s="1" t="s">
        <v>88</v>
      </c>
      <c r="G634" s="8">
        <v>297944</v>
      </c>
      <c r="H634" s="8">
        <v>116198.16</v>
      </c>
      <c r="I634" s="9">
        <v>0.39</v>
      </c>
      <c r="J634" s="1" t="s">
        <v>105</v>
      </c>
      <c r="K634" s="1">
        <v>9</v>
      </c>
      <c r="L634" s="1">
        <v>2020</v>
      </c>
      <c r="M634" s="1">
        <v>39</v>
      </c>
      <c r="N634" s="10">
        <v>3</v>
      </c>
    </row>
    <row r="635" spans="1:14" x14ac:dyDescent="0.2">
      <c r="A635" s="7">
        <v>44099</v>
      </c>
      <c r="B635" s="1" t="s">
        <v>58</v>
      </c>
      <c r="C635" s="1" t="s">
        <v>17</v>
      </c>
      <c r="D635" s="1" t="s">
        <v>8</v>
      </c>
      <c r="E635" s="1" t="s">
        <v>74</v>
      </c>
      <c r="F635" s="1" t="s">
        <v>89</v>
      </c>
      <c r="G635" s="8">
        <v>630052</v>
      </c>
      <c r="H635" s="8">
        <v>132310.91999999998</v>
      </c>
      <c r="I635" s="9">
        <v>0.21</v>
      </c>
      <c r="J635" s="1" t="s">
        <v>105</v>
      </c>
      <c r="K635" s="1">
        <v>9</v>
      </c>
      <c r="L635" s="1">
        <v>2020</v>
      </c>
      <c r="M635" s="1">
        <v>39</v>
      </c>
      <c r="N635" s="10">
        <v>3</v>
      </c>
    </row>
    <row r="636" spans="1:14" x14ac:dyDescent="0.2">
      <c r="A636" s="7">
        <v>44100</v>
      </c>
      <c r="B636" s="1" t="s">
        <v>26</v>
      </c>
      <c r="C636" s="1" t="s">
        <v>17</v>
      </c>
      <c r="D636" s="1" t="s">
        <v>8</v>
      </c>
      <c r="E636" s="1" t="s">
        <v>75</v>
      </c>
      <c r="F636" s="1" t="s">
        <v>88</v>
      </c>
      <c r="G636" s="8">
        <v>738696</v>
      </c>
      <c r="H636" s="8">
        <v>214221.84</v>
      </c>
      <c r="I636" s="9">
        <v>0.28999999999999998</v>
      </c>
      <c r="J636" s="1" t="s">
        <v>105</v>
      </c>
      <c r="K636" s="1">
        <v>9</v>
      </c>
      <c r="L636" s="1">
        <v>2020</v>
      </c>
      <c r="M636" s="1">
        <v>39</v>
      </c>
      <c r="N636" s="10">
        <v>3</v>
      </c>
    </row>
    <row r="637" spans="1:14" x14ac:dyDescent="0.2">
      <c r="A637" s="7">
        <v>44101</v>
      </c>
      <c r="B637" s="1" t="s">
        <v>23</v>
      </c>
      <c r="C637" s="1" t="s">
        <v>17</v>
      </c>
      <c r="D637" s="1" t="s">
        <v>8</v>
      </c>
      <c r="E637" s="1" t="s">
        <v>75</v>
      </c>
      <c r="F637" s="1" t="s">
        <v>88</v>
      </c>
      <c r="G637" s="8">
        <v>1013919</v>
      </c>
      <c r="H637" s="8">
        <v>385289.22000000003</v>
      </c>
      <c r="I637" s="9">
        <v>0.38</v>
      </c>
      <c r="J637" s="1" t="s">
        <v>105</v>
      </c>
      <c r="K637" s="1">
        <v>9</v>
      </c>
      <c r="L637" s="1">
        <v>2020</v>
      </c>
      <c r="M637" s="1">
        <v>39</v>
      </c>
      <c r="N637" s="10">
        <v>3</v>
      </c>
    </row>
    <row r="638" spans="1:14" x14ac:dyDescent="0.2">
      <c r="A638" s="7">
        <v>44102</v>
      </c>
      <c r="B638" s="1" t="s">
        <v>57</v>
      </c>
      <c r="C638" s="1" t="s">
        <v>17</v>
      </c>
      <c r="D638" s="1" t="s">
        <v>18</v>
      </c>
      <c r="E638" s="1" t="s">
        <v>67</v>
      </c>
      <c r="F638" s="1" t="s">
        <v>88</v>
      </c>
      <c r="G638" s="8">
        <v>128134</v>
      </c>
      <c r="H638" s="8">
        <v>32033.5</v>
      </c>
      <c r="I638" s="9">
        <v>0.25</v>
      </c>
      <c r="J638" s="1" t="s">
        <v>105</v>
      </c>
      <c r="K638" s="1">
        <v>9</v>
      </c>
      <c r="L638" s="1">
        <v>2020</v>
      </c>
      <c r="M638" s="1">
        <v>40</v>
      </c>
      <c r="N638" s="10">
        <v>3</v>
      </c>
    </row>
    <row r="639" spans="1:14" x14ac:dyDescent="0.2">
      <c r="A639" s="7">
        <v>44103</v>
      </c>
      <c r="B639" s="1" t="s">
        <v>42</v>
      </c>
      <c r="C639" s="1" t="s">
        <v>7</v>
      </c>
      <c r="D639" s="1" t="s">
        <v>8</v>
      </c>
      <c r="E639" s="1" t="s">
        <v>84</v>
      </c>
      <c r="F639" s="1" t="s">
        <v>9</v>
      </c>
      <c r="G639" s="8">
        <v>627770</v>
      </c>
      <c r="H639" s="8">
        <v>307607.3</v>
      </c>
      <c r="I639" s="9">
        <v>0.49</v>
      </c>
      <c r="J639" s="1" t="s">
        <v>105</v>
      </c>
      <c r="K639" s="1">
        <v>9</v>
      </c>
      <c r="L639" s="1">
        <v>2020</v>
      </c>
      <c r="M639" s="1">
        <v>40</v>
      </c>
      <c r="N639" s="10">
        <v>3</v>
      </c>
    </row>
    <row r="640" spans="1:14" x14ac:dyDescent="0.2">
      <c r="A640" s="7">
        <v>44104</v>
      </c>
      <c r="B640" s="1" t="s">
        <v>48</v>
      </c>
      <c r="C640" s="1" t="s">
        <v>11</v>
      </c>
      <c r="D640" s="1" t="s">
        <v>8</v>
      </c>
      <c r="E640" s="1" t="s">
        <v>65</v>
      </c>
      <c r="F640" s="1" t="s">
        <v>90</v>
      </c>
      <c r="G640" s="8">
        <v>549259</v>
      </c>
      <c r="H640" s="8">
        <v>93374.030000000013</v>
      </c>
      <c r="I640" s="9">
        <v>0.17</v>
      </c>
      <c r="J640" s="1" t="s">
        <v>105</v>
      </c>
      <c r="K640" s="1">
        <v>9</v>
      </c>
      <c r="L640" s="1">
        <v>2020</v>
      </c>
      <c r="M640" s="1">
        <v>40</v>
      </c>
      <c r="N640" s="10">
        <v>3</v>
      </c>
    </row>
    <row r="641" spans="1:14" x14ac:dyDescent="0.2">
      <c r="A641" s="7">
        <v>44105</v>
      </c>
      <c r="B641" s="1" t="s">
        <v>46</v>
      </c>
      <c r="C641" s="1" t="s">
        <v>11</v>
      </c>
      <c r="D641" s="1" t="s">
        <v>8</v>
      </c>
      <c r="E641" s="1" t="s">
        <v>80</v>
      </c>
      <c r="F641" s="1" t="s">
        <v>87</v>
      </c>
      <c r="G641" s="8">
        <v>664153</v>
      </c>
      <c r="H641" s="8">
        <v>192604.37</v>
      </c>
      <c r="I641" s="9">
        <v>0.28999999999999998</v>
      </c>
      <c r="J641" s="1" t="s">
        <v>106</v>
      </c>
      <c r="K641" s="1">
        <v>10</v>
      </c>
      <c r="L641" s="1">
        <v>2020</v>
      </c>
      <c r="M641" s="1">
        <v>40</v>
      </c>
      <c r="N641" s="10">
        <v>4</v>
      </c>
    </row>
    <row r="642" spans="1:14" x14ac:dyDescent="0.2">
      <c r="A642" s="7">
        <v>44106</v>
      </c>
      <c r="B642" s="1" t="s">
        <v>37</v>
      </c>
      <c r="C642" s="1" t="s">
        <v>17</v>
      </c>
      <c r="D642" s="1" t="s">
        <v>18</v>
      </c>
      <c r="E642" s="1" t="s">
        <v>79</v>
      </c>
      <c r="F642" s="1" t="s">
        <v>87</v>
      </c>
      <c r="G642" s="8">
        <v>117523</v>
      </c>
      <c r="H642" s="8">
        <v>41133.049999999996</v>
      </c>
      <c r="I642" s="9">
        <v>0.35</v>
      </c>
      <c r="J642" s="1" t="s">
        <v>106</v>
      </c>
      <c r="K642" s="1">
        <v>10</v>
      </c>
      <c r="L642" s="1">
        <v>2020</v>
      </c>
      <c r="M642" s="1">
        <v>40</v>
      </c>
      <c r="N642" s="10">
        <v>4</v>
      </c>
    </row>
    <row r="643" spans="1:14" x14ac:dyDescent="0.2">
      <c r="A643" s="7">
        <v>44107</v>
      </c>
      <c r="B643" s="1" t="s">
        <v>36</v>
      </c>
      <c r="C643" s="1" t="s">
        <v>11</v>
      </c>
      <c r="D643" s="1" t="s">
        <v>14</v>
      </c>
      <c r="E643" s="1" t="s">
        <v>78</v>
      </c>
      <c r="F643" s="1" t="s">
        <v>87</v>
      </c>
      <c r="G643" s="8">
        <v>418554</v>
      </c>
      <c r="H643" s="8">
        <v>62783.1</v>
      </c>
      <c r="I643" s="9">
        <v>0.15</v>
      </c>
      <c r="J643" s="1" t="s">
        <v>106</v>
      </c>
      <c r="K643" s="1">
        <v>10</v>
      </c>
      <c r="L643" s="1">
        <v>2020</v>
      </c>
      <c r="M643" s="1">
        <v>40</v>
      </c>
      <c r="N643" s="10">
        <v>4</v>
      </c>
    </row>
    <row r="644" spans="1:14" x14ac:dyDescent="0.2">
      <c r="A644" s="7">
        <v>44108</v>
      </c>
      <c r="B644" s="1" t="s">
        <v>38</v>
      </c>
      <c r="C644" s="1" t="s">
        <v>17</v>
      </c>
      <c r="D644" s="1" t="s">
        <v>18</v>
      </c>
      <c r="E644" s="1" t="s">
        <v>80</v>
      </c>
      <c r="F644" s="1" t="s">
        <v>9</v>
      </c>
      <c r="G644" s="8">
        <v>136455</v>
      </c>
      <c r="H644" s="8">
        <v>51852.9</v>
      </c>
      <c r="I644" s="9">
        <v>0.38</v>
      </c>
      <c r="J644" s="1" t="s">
        <v>106</v>
      </c>
      <c r="K644" s="1">
        <v>10</v>
      </c>
      <c r="L644" s="1">
        <v>2020</v>
      </c>
      <c r="M644" s="1">
        <v>40</v>
      </c>
      <c r="N644" s="10">
        <v>4</v>
      </c>
    </row>
    <row r="645" spans="1:14" x14ac:dyDescent="0.2">
      <c r="A645" s="7">
        <v>44109</v>
      </c>
      <c r="B645" s="1" t="s">
        <v>13</v>
      </c>
      <c r="C645" s="1" t="s">
        <v>17</v>
      </c>
      <c r="D645" s="1" t="s">
        <v>14</v>
      </c>
      <c r="E645" s="1" t="s">
        <v>73</v>
      </c>
      <c r="F645" s="1" t="s">
        <v>89</v>
      </c>
      <c r="G645" s="8">
        <v>416618</v>
      </c>
      <c r="H645" s="8">
        <v>166647.20000000001</v>
      </c>
      <c r="I645" s="9">
        <v>0.4</v>
      </c>
      <c r="J645" s="1" t="s">
        <v>106</v>
      </c>
      <c r="K645" s="1">
        <v>10</v>
      </c>
      <c r="L645" s="1">
        <v>2020</v>
      </c>
      <c r="M645" s="1">
        <v>41</v>
      </c>
      <c r="N645" s="10">
        <v>4</v>
      </c>
    </row>
    <row r="646" spans="1:14" x14ac:dyDescent="0.2">
      <c r="A646" s="7">
        <v>44110</v>
      </c>
      <c r="B646" s="1" t="s">
        <v>30</v>
      </c>
      <c r="C646" s="1" t="s">
        <v>11</v>
      </c>
      <c r="D646" s="1" t="s">
        <v>14</v>
      </c>
      <c r="E646" s="1" t="s">
        <v>77</v>
      </c>
      <c r="F646" s="1" t="s">
        <v>87</v>
      </c>
      <c r="G646" s="8">
        <v>321380</v>
      </c>
      <c r="H646" s="8">
        <v>86772.6</v>
      </c>
      <c r="I646" s="9">
        <v>0.27</v>
      </c>
      <c r="J646" s="1" t="s">
        <v>106</v>
      </c>
      <c r="K646" s="1">
        <v>10</v>
      </c>
      <c r="L646" s="1">
        <v>2020</v>
      </c>
      <c r="M646" s="1">
        <v>41</v>
      </c>
      <c r="N646" s="10">
        <v>4</v>
      </c>
    </row>
    <row r="647" spans="1:14" x14ac:dyDescent="0.2">
      <c r="A647" s="7">
        <v>44111</v>
      </c>
      <c r="B647" s="1" t="s">
        <v>30</v>
      </c>
      <c r="C647" s="1" t="s">
        <v>7</v>
      </c>
      <c r="D647" s="1" t="s">
        <v>14</v>
      </c>
      <c r="E647" s="1" t="s">
        <v>77</v>
      </c>
      <c r="F647" s="1" t="s">
        <v>87</v>
      </c>
      <c r="G647" s="8">
        <v>476020</v>
      </c>
      <c r="H647" s="8">
        <v>218969.2</v>
      </c>
      <c r="I647" s="9">
        <v>0.46</v>
      </c>
      <c r="J647" s="1" t="s">
        <v>106</v>
      </c>
      <c r="K647" s="1">
        <v>10</v>
      </c>
      <c r="L647" s="1">
        <v>2020</v>
      </c>
      <c r="M647" s="1">
        <v>41</v>
      </c>
      <c r="N647" s="10">
        <v>4</v>
      </c>
    </row>
    <row r="648" spans="1:14" x14ac:dyDescent="0.2">
      <c r="A648" s="7">
        <v>44112</v>
      </c>
      <c r="B648" s="1" t="s">
        <v>15</v>
      </c>
      <c r="C648" s="1" t="s">
        <v>7</v>
      </c>
      <c r="D648" s="1" t="s">
        <v>14</v>
      </c>
      <c r="E648" s="1" t="s">
        <v>74</v>
      </c>
      <c r="F648" s="1" t="s">
        <v>9</v>
      </c>
      <c r="G648" s="8">
        <v>372408</v>
      </c>
      <c r="H648" s="8">
        <v>242065.2</v>
      </c>
      <c r="I648" s="9">
        <v>0.65</v>
      </c>
      <c r="J648" s="1" t="s">
        <v>106</v>
      </c>
      <c r="K648" s="1">
        <v>10</v>
      </c>
      <c r="L648" s="1">
        <v>2020</v>
      </c>
      <c r="M648" s="1">
        <v>41</v>
      </c>
      <c r="N648" s="10">
        <v>4</v>
      </c>
    </row>
    <row r="649" spans="1:14" x14ac:dyDescent="0.2">
      <c r="A649" s="7">
        <v>44113</v>
      </c>
      <c r="B649" s="1" t="s">
        <v>49</v>
      </c>
      <c r="C649" s="1" t="s">
        <v>7</v>
      </c>
      <c r="D649" s="1" t="s">
        <v>8</v>
      </c>
      <c r="E649" s="1" t="s">
        <v>66</v>
      </c>
      <c r="F649" s="1" t="s">
        <v>88</v>
      </c>
      <c r="G649" s="8">
        <v>691053</v>
      </c>
      <c r="H649" s="8">
        <v>442273.92</v>
      </c>
      <c r="I649" s="9">
        <v>0.64</v>
      </c>
      <c r="J649" s="1" t="s">
        <v>106</v>
      </c>
      <c r="K649" s="1">
        <v>10</v>
      </c>
      <c r="L649" s="1">
        <v>2020</v>
      </c>
      <c r="M649" s="1">
        <v>41</v>
      </c>
      <c r="N649" s="10">
        <v>4</v>
      </c>
    </row>
    <row r="650" spans="1:14" x14ac:dyDescent="0.2">
      <c r="A650" s="7">
        <v>44114</v>
      </c>
      <c r="B650" s="1" t="s">
        <v>16</v>
      </c>
      <c r="C650" s="1" t="s">
        <v>17</v>
      </c>
      <c r="D650" s="1" t="s">
        <v>18</v>
      </c>
      <c r="E650" s="1" t="s">
        <v>75</v>
      </c>
      <c r="F650" s="1" t="s">
        <v>90</v>
      </c>
      <c r="G650" s="8">
        <v>173326</v>
      </c>
      <c r="H650" s="8">
        <v>69330.400000000009</v>
      </c>
      <c r="I650" s="9">
        <v>0.4</v>
      </c>
      <c r="J650" s="1" t="s">
        <v>106</v>
      </c>
      <c r="K650" s="1">
        <v>10</v>
      </c>
      <c r="L650" s="1">
        <v>2020</v>
      </c>
      <c r="M650" s="1">
        <v>41</v>
      </c>
      <c r="N650" s="10">
        <v>4</v>
      </c>
    </row>
    <row r="651" spans="1:14" x14ac:dyDescent="0.2">
      <c r="A651" s="7">
        <v>44115</v>
      </c>
      <c r="B651" s="1" t="s">
        <v>20</v>
      </c>
      <c r="C651" s="1" t="s">
        <v>11</v>
      </c>
      <c r="D651" s="1" t="s">
        <v>8</v>
      </c>
      <c r="E651" s="1" t="s">
        <v>72</v>
      </c>
      <c r="F651" s="1" t="s">
        <v>90</v>
      </c>
      <c r="G651" s="8">
        <v>732243</v>
      </c>
      <c r="H651" s="8">
        <v>161093.46</v>
      </c>
      <c r="I651" s="9">
        <v>0.22</v>
      </c>
      <c r="J651" s="1" t="s">
        <v>106</v>
      </c>
      <c r="K651" s="1">
        <v>10</v>
      </c>
      <c r="L651" s="1">
        <v>2020</v>
      </c>
      <c r="M651" s="1">
        <v>41</v>
      </c>
      <c r="N651" s="10">
        <v>4</v>
      </c>
    </row>
    <row r="652" spans="1:14" x14ac:dyDescent="0.2">
      <c r="A652" s="7">
        <v>44116</v>
      </c>
      <c r="B652" s="1" t="s">
        <v>58</v>
      </c>
      <c r="C652" s="1" t="s">
        <v>11</v>
      </c>
      <c r="D652" s="1" t="s">
        <v>8</v>
      </c>
      <c r="E652" s="1" t="s">
        <v>74</v>
      </c>
      <c r="F652" s="1" t="s">
        <v>89</v>
      </c>
      <c r="G652" s="8">
        <v>1033548</v>
      </c>
      <c r="H652" s="8">
        <v>258387</v>
      </c>
      <c r="I652" s="9">
        <v>0.25</v>
      </c>
      <c r="J652" s="1" t="s">
        <v>106</v>
      </c>
      <c r="K652" s="1">
        <v>10</v>
      </c>
      <c r="L652" s="1">
        <v>2020</v>
      </c>
      <c r="M652" s="1">
        <v>42</v>
      </c>
      <c r="N652" s="10">
        <v>4</v>
      </c>
    </row>
    <row r="653" spans="1:14" x14ac:dyDescent="0.2">
      <c r="A653" s="7">
        <v>44117</v>
      </c>
      <c r="B653" s="1" t="s">
        <v>30</v>
      </c>
      <c r="C653" s="1" t="s">
        <v>17</v>
      </c>
      <c r="D653" s="1" t="s">
        <v>14</v>
      </c>
      <c r="E653" s="1" t="s">
        <v>77</v>
      </c>
      <c r="F653" s="1" t="s">
        <v>89</v>
      </c>
      <c r="G653" s="8">
        <v>369467</v>
      </c>
      <c r="H653" s="8">
        <v>121924.11</v>
      </c>
      <c r="I653" s="9">
        <v>0.33</v>
      </c>
      <c r="J653" s="1" t="s">
        <v>106</v>
      </c>
      <c r="K653" s="1">
        <v>10</v>
      </c>
      <c r="L653" s="1">
        <v>2020</v>
      </c>
      <c r="M653" s="1">
        <v>42</v>
      </c>
      <c r="N653" s="10">
        <v>4</v>
      </c>
    </row>
    <row r="654" spans="1:14" x14ac:dyDescent="0.2">
      <c r="A654" s="7">
        <v>44118</v>
      </c>
      <c r="B654" s="1" t="s">
        <v>56</v>
      </c>
      <c r="C654" s="1" t="s">
        <v>11</v>
      </c>
      <c r="D654" s="1" t="s">
        <v>18</v>
      </c>
      <c r="E654" s="1" t="s">
        <v>70</v>
      </c>
      <c r="F654" s="1" t="s">
        <v>87</v>
      </c>
      <c r="G654" s="8">
        <v>240747</v>
      </c>
      <c r="H654" s="8">
        <v>40926.990000000005</v>
      </c>
      <c r="I654" s="9">
        <v>0.17</v>
      </c>
      <c r="J654" s="1" t="s">
        <v>106</v>
      </c>
      <c r="K654" s="1">
        <v>10</v>
      </c>
      <c r="L654" s="1">
        <v>2020</v>
      </c>
      <c r="M654" s="1">
        <v>42</v>
      </c>
      <c r="N654" s="10">
        <v>4</v>
      </c>
    </row>
    <row r="655" spans="1:14" x14ac:dyDescent="0.2">
      <c r="A655" s="7">
        <v>44119</v>
      </c>
      <c r="B655" s="1" t="s">
        <v>32</v>
      </c>
      <c r="C655" s="1" t="s">
        <v>17</v>
      </c>
      <c r="D655" s="1" t="s">
        <v>8</v>
      </c>
      <c r="E655" s="1" t="s">
        <v>71</v>
      </c>
      <c r="F655" s="1" t="s">
        <v>87</v>
      </c>
      <c r="G655" s="8">
        <v>616680</v>
      </c>
      <c r="H655" s="8">
        <v>123336</v>
      </c>
      <c r="I655" s="9">
        <v>0.2</v>
      </c>
      <c r="J655" s="1" t="s">
        <v>106</v>
      </c>
      <c r="K655" s="1">
        <v>10</v>
      </c>
      <c r="L655" s="1">
        <v>2020</v>
      </c>
      <c r="M655" s="1">
        <v>42</v>
      </c>
      <c r="N655" s="10">
        <v>4</v>
      </c>
    </row>
    <row r="656" spans="1:14" x14ac:dyDescent="0.2">
      <c r="A656" s="7">
        <v>44120</v>
      </c>
      <c r="B656" s="1" t="s">
        <v>48</v>
      </c>
      <c r="C656" s="1" t="s">
        <v>7</v>
      </c>
      <c r="D656" s="1" t="s">
        <v>8</v>
      </c>
      <c r="E656" s="1" t="s">
        <v>65</v>
      </c>
      <c r="F656" s="1" t="s">
        <v>90</v>
      </c>
      <c r="G656" s="8">
        <v>719258</v>
      </c>
      <c r="H656" s="8">
        <v>316473.52</v>
      </c>
      <c r="I656" s="9">
        <v>0.44</v>
      </c>
      <c r="J656" s="1" t="s">
        <v>106</v>
      </c>
      <c r="K656" s="1">
        <v>10</v>
      </c>
      <c r="L656" s="1">
        <v>2020</v>
      </c>
      <c r="M656" s="1">
        <v>42</v>
      </c>
      <c r="N656" s="10">
        <v>4</v>
      </c>
    </row>
    <row r="657" spans="1:14" x14ac:dyDescent="0.2">
      <c r="A657" s="7">
        <v>44121</v>
      </c>
      <c r="B657" s="1" t="s">
        <v>34</v>
      </c>
      <c r="C657" s="1" t="s">
        <v>11</v>
      </c>
      <c r="D657" s="1" t="s">
        <v>14</v>
      </c>
      <c r="E657" s="1" t="s">
        <v>65</v>
      </c>
      <c r="F657" s="1" t="s">
        <v>9</v>
      </c>
      <c r="G657" s="8">
        <v>473942</v>
      </c>
      <c r="H657" s="8">
        <v>151661.44</v>
      </c>
      <c r="I657" s="9">
        <v>0.32</v>
      </c>
      <c r="J657" s="1" t="s">
        <v>106</v>
      </c>
      <c r="K657" s="1">
        <v>10</v>
      </c>
      <c r="L657" s="1">
        <v>2020</v>
      </c>
      <c r="M657" s="1">
        <v>42</v>
      </c>
      <c r="N657" s="10">
        <v>4</v>
      </c>
    </row>
    <row r="658" spans="1:14" x14ac:dyDescent="0.2">
      <c r="A658" s="7">
        <v>44122</v>
      </c>
      <c r="B658" s="1" t="s">
        <v>23</v>
      </c>
      <c r="C658" s="1" t="s">
        <v>11</v>
      </c>
      <c r="D658" s="1" t="s">
        <v>8</v>
      </c>
      <c r="E658" s="1" t="s">
        <v>75</v>
      </c>
      <c r="F658" s="1" t="s">
        <v>87</v>
      </c>
      <c r="G658" s="8">
        <v>1074020</v>
      </c>
      <c r="H658" s="8">
        <v>332946.2</v>
      </c>
      <c r="I658" s="9">
        <v>0.31</v>
      </c>
      <c r="J658" s="1" t="s">
        <v>106</v>
      </c>
      <c r="K658" s="1">
        <v>10</v>
      </c>
      <c r="L658" s="1">
        <v>2020</v>
      </c>
      <c r="M658" s="1">
        <v>42</v>
      </c>
      <c r="N658" s="10">
        <v>4</v>
      </c>
    </row>
    <row r="659" spans="1:14" x14ac:dyDescent="0.2">
      <c r="A659" s="7">
        <v>44123</v>
      </c>
      <c r="B659" s="1" t="s">
        <v>30</v>
      </c>
      <c r="C659" s="1" t="s">
        <v>17</v>
      </c>
      <c r="D659" s="1" t="s">
        <v>14</v>
      </c>
      <c r="E659" s="1" t="s">
        <v>77</v>
      </c>
      <c r="F659" s="1" t="s">
        <v>9</v>
      </c>
      <c r="G659" s="8">
        <v>330306</v>
      </c>
      <c r="H659" s="8">
        <v>132122.4</v>
      </c>
      <c r="I659" s="9">
        <v>0.4</v>
      </c>
      <c r="J659" s="1" t="s">
        <v>106</v>
      </c>
      <c r="K659" s="1">
        <v>10</v>
      </c>
      <c r="L659" s="1">
        <v>2020</v>
      </c>
      <c r="M659" s="1">
        <v>43</v>
      </c>
      <c r="N659" s="10">
        <v>4</v>
      </c>
    </row>
    <row r="660" spans="1:14" x14ac:dyDescent="0.2">
      <c r="A660" s="7">
        <v>44124</v>
      </c>
      <c r="B660" s="1" t="s">
        <v>49</v>
      </c>
      <c r="C660" s="1" t="s">
        <v>11</v>
      </c>
      <c r="D660" s="1" t="s">
        <v>8</v>
      </c>
      <c r="E660" s="1" t="s">
        <v>66</v>
      </c>
      <c r="F660" s="1" t="s">
        <v>87</v>
      </c>
      <c r="G660" s="8">
        <v>1107484</v>
      </c>
      <c r="H660" s="8">
        <v>376544.56000000006</v>
      </c>
      <c r="I660" s="9">
        <v>0.34</v>
      </c>
      <c r="J660" s="1" t="s">
        <v>106</v>
      </c>
      <c r="K660" s="1">
        <v>10</v>
      </c>
      <c r="L660" s="1">
        <v>2020</v>
      </c>
      <c r="M660" s="1">
        <v>43</v>
      </c>
      <c r="N660" s="10">
        <v>4</v>
      </c>
    </row>
    <row r="661" spans="1:14" x14ac:dyDescent="0.2">
      <c r="A661" s="7">
        <v>44125</v>
      </c>
      <c r="B661" s="1" t="s">
        <v>26</v>
      </c>
      <c r="C661" s="1" t="s">
        <v>11</v>
      </c>
      <c r="D661" s="1" t="s">
        <v>8</v>
      </c>
      <c r="E661" s="1" t="s">
        <v>75</v>
      </c>
      <c r="F661" s="1" t="s">
        <v>89</v>
      </c>
      <c r="G661" s="8">
        <v>1159072</v>
      </c>
      <c r="H661" s="8">
        <v>231814.40000000002</v>
      </c>
      <c r="I661" s="9">
        <v>0.2</v>
      </c>
      <c r="J661" s="1" t="s">
        <v>106</v>
      </c>
      <c r="K661" s="1">
        <v>10</v>
      </c>
      <c r="L661" s="1">
        <v>2020</v>
      </c>
      <c r="M661" s="1">
        <v>43</v>
      </c>
      <c r="N661" s="10">
        <v>4</v>
      </c>
    </row>
    <row r="662" spans="1:14" x14ac:dyDescent="0.2">
      <c r="A662" s="7">
        <v>44126</v>
      </c>
      <c r="B662" s="1" t="s">
        <v>40</v>
      </c>
      <c r="C662" s="1" t="s">
        <v>17</v>
      </c>
      <c r="D662" s="1" t="s">
        <v>8</v>
      </c>
      <c r="E662" s="1" t="s">
        <v>82</v>
      </c>
      <c r="F662" s="1" t="s">
        <v>87</v>
      </c>
      <c r="G662" s="8">
        <v>506810</v>
      </c>
      <c r="H662" s="8">
        <v>202724</v>
      </c>
      <c r="I662" s="9">
        <v>0.4</v>
      </c>
      <c r="J662" s="1" t="s">
        <v>106</v>
      </c>
      <c r="K662" s="1">
        <v>10</v>
      </c>
      <c r="L662" s="1">
        <v>2020</v>
      </c>
      <c r="M662" s="1">
        <v>43</v>
      </c>
      <c r="N662" s="10">
        <v>4</v>
      </c>
    </row>
    <row r="663" spans="1:14" x14ac:dyDescent="0.2">
      <c r="A663" s="7">
        <v>44127</v>
      </c>
      <c r="B663" s="1" t="s">
        <v>32</v>
      </c>
      <c r="C663" s="1" t="s">
        <v>7</v>
      </c>
      <c r="D663" s="1" t="s">
        <v>8</v>
      </c>
      <c r="E663" s="1" t="s">
        <v>71</v>
      </c>
      <c r="F663" s="1" t="s">
        <v>89</v>
      </c>
      <c r="G663" s="8">
        <v>1048498</v>
      </c>
      <c r="H663" s="8">
        <v>419399.2</v>
      </c>
      <c r="I663" s="9">
        <v>0.4</v>
      </c>
      <c r="J663" s="1" t="s">
        <v>106</v>
      </c>
      <c r="K663" s="1">
        <v>10</v>
      </c>
      <c r="L663" s="1">
        <v>2020</v>
      </c>
      <c r="M663" s="1">
        <v>43</v>
      </c>
      <c r="N663" s="10">
        <v>4</v>
      </c>
    </row>
    <row r="664" spans="1:14" x14ac:dyDescent="0.2">
      <c r="A664" s="7">
        <v>44128</v>
      </c>
      <c r="B664" s="1" t="s">
        <v>36</v>
      </c>
      <c r="C664" s="1" t="s">
        <v>11</v>
      </c>
      <c r="D664" s="1" t="s">
        <v>14</v>
      </c>
      <c r="E664" s="1" t="s">
        <v>78</v>
      </c>
      <c r="F664" s="1" t="s">
        <v>9</v>
      </c>
      <c r="G664" s="8">
        <v>289478</v>
      </c>
      <c r="H664" s="8">
        <v>81053.840000000011</v>
      </c>
      <c r="I664" s="9">
        <v>0.28000000000000003</v>
      </c>
      <c r="J664" s="1" t="s">
        <v>106</v>
      </c>
      <c r="K664" s="1">
        <v>10</v>
      </c>
      <c r="L664" s="1">
        <v>2020</v>
      </c>
      <c r="M664" s="1">
        <v>43</v>
      </c>
      <c r="N664" s="10">
        <v>4</v>
      </c>
    </row>
    <row r="665" spans="1:14" x14ac:dyDescent="0.2">
      <c r="A665" s="7">
        <v>44129</v>
      </c>
      <c r="B665" s="1" t="s">
        <v>49</v>
      </c>
      <c r="C665" s="1" t="s">
        <v>7</v>
      </c>
      <c r="D665" s="1" t="s">
        <v>8</v>
      </c>
      <c r="E665" s="1" t="s">
        <v>66</v>
      </c>
      <c r="F665" s="1" t="s">
        <v>88</v>
      </c>
      <c r="G665" s="8">
        <v>849965</v>
      </c>
      <c r="H665" s="8">
        <v>339986</v>
      </c>
      <c r="I665" s="9">
        <v>0.4</v>
      </c>
      <c r="J665" s="1" t="s">
        <v>106</v>
      </c>
      <c r="K665" s="1">
        <v>10</v>
      </c>
      <c r="L665" s="1">
        <v>2020</v>
      </c>
      <c r="M665" s="1">
        <v>43</v>
      </c>
      <c r="N665" s="10">
        <v>4</v>
      </c>
    </row>
    <row r="666" spans="1:14" x14ac:dyDescent="0.2">
      <c r="A666" s="7">
        <v>44130</v>
      </c>
      <c r="B666" s="1" t="s">
        <v>38</v>
      </c>
      <c r="C666" s="1" t="s">
        <v>11</v>
      </c>
      <c r="D666" s="1" t="s">
        <v>18</v>
      </c>
      <c r="E666" s="1" t="s">
        <v>80</v>
      </c>
      <c r="F666" s="1" t="s">
        <v>87</v>
      </c>
      <c r="G666" s="8">
        <v>249416</v>
      </c>
      <c r="H666" s="8">
        <v>42400.72</v>
      </c>
      <c r="I666" s="9">
        <v>0.17</v>
      </c>
      <c r="J666" s="1" t="s">
        <v>106</v>
      </c>
      <c r="K666" s="1">
        <v>10</v>
      </c>
      <c r="L666" s="1">
        <v>2020</v>
      </c>
      <c r="M666" s="1">
        <v>44</v>
      </c>
      <c r="N666" s="10">
        <v>4</v>
      </c>
    </row>
    <row r="667" spans="1:14" x14ac:dyDescent="0.2">
      <c r="A667" s="7">
        <v>44131</v>
      </c>
      <c r="B667" s="1" t="s">
        <v>47</v>
      </c>
      <c r="C667" s="1" t="s">
        <v>11</v>
      </c>
      <c r="D667" s="1" t="s">
        <v>14</v>
      </c>
      <c r="E667" s="1" t="s">
        <v>81</v>
      </c>
      <c r="F667" s="1" t="s">
        <v>89</v>
      </c>
      <c r="G667" s="8">
        <v>369502</v>
      </c>
      <c r="H667" s="8">
        <v>129325.7</v>
      </c>
      <c r="I667" s="9">
        <v>0.35</v>
      </c>
      <c r="J667" s="1" t="s">
        <v>106</v>
      </c>
      <c r="K667" s="1">
        <v>10</v>
      </c>
      <c r="L667" s="1">
        <v>2020</v>
      </c>
      <c r="M667" s="1">
        <v>44</v>
      </c>
      <c r="N667" s="10">
        <v>4</v>
      </c>
    </row>
    <row r="668" spans="1:14" x14ac:dyDescent="0.2">
      <c r="A668" s="7">
        <v>44132</v>
      </c>
      <c r="B668" s="1" t="s">
        <v>6</v>
      </c>
      <c r="C668" s="1" t="s">
        <v>7</v>
      </c>
      <c r="D668" s="1" t="s">
        <v>8</v>
      </c>
      <c r="E668" s="1" t="s">
        <v>77</v>
      </c>
      <c r="F668" s="1" t="s">
        <v>89</v>
      </c>
      <c r="G668" s="8">
        <v>562940</v>
      </c>
      <c r="H668" s="8">
        <v>275840.59999999998</v>
      </c>
      <c r="I668" s="9">
        <v>0.49</v>
      </c>
      <c r="J668" s="1" t="s">
        <v>106</v>
      </c>
      <c r="K668" s="1">
        <v>10</v>
      </c>
      <c r="L668" s="1">
        <v>2020</v>
      </c>
      <c r="M668" s="1">
        <v>44</v>
      </c>
      <c r="N668" s="10">
        <v>4</v>
      </c>
    </row>
    <row r="669" spans="1:14" x14ac:dyDescent="0.2">
      <c r="A669" s="7">
        <v>44133</v>
      </c>
      <c r="B669" s="1" t="s">
        <v>6</v>
      </c>
      <c r="C669" s="1" t="s">
        <v>11</v>
      </c>
      <c r="D669" s="1" t="s">
        <v>8</v>
      </c>
      <c r="E669" s="1" t="s">
        <v>77</v>
      </c>
      <c r="F669" s="1" t="s">
        <v>9</v>
      </c>
      <c r="G669" s="8">
        <v>1095524</v>
      </c>
      <c r="H669" s="8">
        <v>317701.95999999996</v>
      </c>
      <c r="I669" s="9">
        <v>0.28999999999999998</v>
      </c>
      <c r="J669" s="1" t="s">
        <v>106</v>
      </c>
      <c r="K669" s="1">
        <v>10</v>
      </c>
      <c r="L669" s="1">
        <v>2020</v>
      </c>
      <c r="M669" s="1">
        <v>44</v>
      </c>
      <c r="N669" s="10">
        <v>4</v>
      </c>
    </row>
    <row r="670" spans="1:14" x14ac:dyDescent="0.2">
      <c r="A670" s="7">
        <v>44134</v>
      </c>
      <c r="B670" s="1" t="s">
        <v>28</v>
      </c>
      <c r="C670" s="1" t="s">
        <v>7</v>
      </c>
      <c r="D670" s="1" t="s">
        <v>8</v>
      </c>
      <c r="E670" s="1" t="s">
        <v>66</v>
      </c>
      <c r="F670" s="1" t="s">
        <v>87</v>
      </c>
      <c r="G670" s="8">
        <v>663961</v>
      </c>
      <c r="H670" s="8">
        <v>398376.6</v>
      </c>
      <c r="I670" s="9">
        <v>0.6</v>
      </c>
      <c r="J670" s="1" t="s">
        <v>106</v>
      </c>
      <c r="K670" s="1">
        <v>10</v>
      </c>
      <c r="L670" s="1">
        <v>2020</v>
      </c>
      <c r="M670" s="1">
        <v>44</v>
      </c>
      <c r="N670" s="10">
        <v>4</v>
      </c>
    </row>
    <row r="671" spans="1:14" x14ac:dyDescent="0.2">
      <c r="A671" s="7">
        <v>44135</v>
      </c>
      <c r="B671" s="1" t="s">
        <v>19</v>
      </c>
      <c r="C671" s="1" t="s">
        <v>7</v>
      </c>
      <c r="D671" s="1" t="s">
        <v>8</v>
      </c>
      <c r="E671" s="1" t="s">
        <v>76</v>
      </c>
      <c r="F671" s="1" t="s">
        <v>88</v>
      </c>
      <c r="G671" s="8">
        <v>624427</v>
      </c>
      <c r="H671" s="8">
        <v>249770.80000000002</v>
      </c>
      <c r="I671" s="9">
        <v>0.4</v>
      </c>
      <c r="J671" s="1" t="s">
        <v>106</v>
      </c>
      <c r="K671" s="1">
        <v>10</v>
      </c>
      <c r="L671" s="1">
        <v>2020</v>
      </c>
      <c r="M671" s="1">
        <v>44</v>
      </c>
      <c r="N671" s="10">
        <v>4</v>
      </c>
    </row>
    <row r="672" spans="1:14" x14ac:dyDescent="0.2">
      <c r="A672" s="7">
        <v>44136</v>
      </c>
      <c r="B672" s="1" t="s">
        <v>28</v>
      </c>
      <c r="C672" s="1" t="s">
        <v>17</v>
      </c>
      <c r="D672" s="1" t="s">
        <v>8</v>
      </c>
      <c r="E672" s="1" t="s">
        <v>66</v>
      </c>
      <c r="F672" s="1" t="s">
        <v>90</v>
      </c>
      <c r="G672" s="8">
        <v>555273</v>
      </c>
      <c r="H672" s="8">
        <v>149923.71000000002</v>
      </c>
      <c r="I672" s="9">
        <v>0.27</v>
      </c>
      <c r="J672" s="1" t="s">
        <v>107</v>
      </c>
      <c r="K672" s="1">
        <v>11</v>
      </c>
      <c r="L672" s="1">
        <v>2020</v>
      </c>
      <c r="M672" s="1">
        <v>44</v>
      </c>
      <c r="N672" s="10">
        <v>4</v>
      </c>
    </row>
    <row r="673" spans="1:14" x14ac:dyDescent="0.2">
      <c r="A673" s="7">
        <v>44137</v>
      </c>
      <c r="B673" s="1" t="s">
        <v>42</v>
      </c>
      <c r="C673" s="1" t="s">
        <v>11</v>
      </c>
      <c r="D673" s="1" t="s">
        <v>8</v>
      </c>
      <c r="E673" s="1" t="s">
        <v>84</v>
      </c>
      <c r="F673" s="1" t="s">
        <v>87</v>
      </c>
      <c r="G673" s="8">
        <v>1041368</v>
      </c>
      <c r="H673" s="8">
        <v>343651.44</v>
      </c>
      <c r="I673" s="9">
        <v>0.33</v>
      </c>
      <c r="J673" s="1" t="s">
        <v>107</v>
      </c>
      <c r="K673" s="1">
        <v>11</v>
      </c>
      <c r="L673" s="1">
        <v>2020</v>
      </c>
      <c r="M673" s="1">
        <v>45</v>
      </c>
      <c r="N673" s="10">
        <v>4</v>
      </c>
    </row>
    <row r="674" spans="1:14" x14ac:dyDescent="0.2">
      <c r="A674" s="7">
        <v>44138</v>
      </c>
      <c r="B674" s="1" t="s">
        <v>36</v>
      </c>
      <c r="C674" s="1" t="s">
        <v>7</v>
      </c>
      <c r="D674" s="1" t="s">
        <v>14</v>
      </c>
      <c r="E674" s="1" t="s">
        <v>78</v>
      </c>
      <c r="F674" s="1" t="s">
        <v>88</v>
      </c>
      <c r="G674" s="8">
        <v>355155</v>
      </c>
      <c r="H674" s="8">
        <v>149165.1</v>
      </c>
      <c r="I674" s="9">
        <v>0.42</v>
      </c>
      <c r="J674" s="1" t="s">
        <v>107</v>
      </c>
      <c r="K674" s="1">
        <v>11</v>
      </c>
      <c r="L674" s="1">
        <v>2020</v>
      </c>
      <c r="M674" s="1">
        <v>45</v>
      </c>
      <c r="N674" s="10">
        <v>4</v>
      </c>
    </row>
    <row r="675" spans="1:14" x14ac:dyDescent="0.2">
      <c r="A675" s="7">
        <v>44139</v>
      </c>
      <c r="B675" s="1" t="s">
        <v>37</v>
      </c>
      <c r="C675" s="1" t="s">
        <v>11</v>
      </c>
      <c r="D675" s="1" t="s">
        <v>18</v>
      </c>
      <c r="E675" s="1" t="s">
        <v>79</v>
      </c>
      <c r="F675" s="1" t="s">
        <v>90</v>
      </c>
      <c r="G675" s="8">
        <v>106683</v>
      </c>
      <c r="H675" s="8">
        <v>35205.39</v>
      </c>
      <c r="I675" s="9">
        <v>0.33</v>
      </c>
      <c r="J675" s="1" t="s">
        <v>107</v>
      </c>
      <c r="K675" s="1">
        <v>11</v>
      </c>
      <c r="L675" s="1">
        <v>2020</v>
      </c>
      <c r="M675" s="1">
        <v>45</v>
      </c>
      <c r="N675" s="10">
        <v>4</v>
      </c>
    </row>
    <row r="676" spans="1:14" x14ac:dyDescent="0.2">
      <c r="A676" s="7">
        <v>44140</v>
      </c>
      <c r="B676" s="1" t="s">
        <v>56</v>
      </c>
      <c r="C676" s="1" t="s">
        <v>11</v>
      </c>
      <c r="D676" s="1" t="s">
        <v>18</v>
      </c>
      <c r="E676" s="1" t="s">
        <v>70</v>
      </c>
      <c r="F676" s="1" t="s">
        <v>89</v>
      </c>
      <c r="G676" s="8">
        <v>247923</v>
      </c>
      <c r="H676" s="8">
        <v>37188.449999999997</v>
      </c>
      <c r="I676" s="9">
        <v>0.15</v>
      </c>
      <c r="J676" s="1" t="s">
        <v>107</v>
      </c>
      <c r="K676" s="1">
        <v>11</v>
      </c>
      <c r="L676" s="1">
        <v>2020</v>
      </c>
      <c r="M676" s="1">
        <v>45</v>
      </c>
      <c r="N676" s="10">
        <v>4</v>
      </c>
    </row>
    <row r="677" spans="1:14" x14ac:dyDescent="0.2">
      <c r="A677" s="7">
        <v>44141</v>
      </c>
      <c r="B677" s="1" t="s">
        <v>46</v>
      </c>
      <c r="C677" s="1" t="s">
        <v>11</v>
      </c>
      <c r="D677" s="1" t="s">
        <v>8</v>
      </c>
      <c r="E677" s="1" t="s">
        <v>80</v>
      </c>
      <c r="F677" s="1" t="s">
        <v>87</v>
      </c>
      <c r="G677" s="8">
        <v>1111553</v>
      </c>
      <c r="H677" s="8">
        <v>177848.48</v>
      </c>
      <c r="I677" s="9">
        <v>0.16</v>
      </c>
      <c r="J677" s="1" t="s">
        <v>107</v>
      </c>
      <c r="K677" s="1">
        <v>11</v>
      </c>
      <c r="L677" s="1">
        <v>2020</v>
      </c>
      <c r="M677" s="1">
        <v>45</v>
      </c>
      <c r="N677" s="10">
        <v>4</v>
      </c>
    </row>
    <row r="678" spans="1:14" x14ac:dyDescent="0.2">
      <c r="A678" s="7">
        <v>44142</v>
      </c>
      <c r="B678" s="1" t="s">
        <v>47</v>
      </c>
      <c r="C678" s="1" t="s">
        <v>11</v>
      </c>
      <c r="D678" s="1" t="s">
        <v>14</v>
      </c>
      <c r="E678" s="1" t="s">
        <v>81</v>
      </c>
      <c r="F678" s="1" t="s">
        <v>90</v>
      </c>
      <c r="G678" s="8">
        <v>304753</v>
      </c>
      <c r="H678" s="8">
        <v>100568.49</v>
      </c>
      <c r="I678" s="9">
        <v>0.33</v>
      </c>
      <c r="J678" s="1" t="s">
        <v>107</v>
      </c>
      <c r="K678" s="1">
        <v>11</v>
      </c>
      <c r="L678" s="1">
        <v>2020</v>
      </c>
      <c r="M678" s="1">
        <v>45</v>
      </c>
      <c r="N678" s="10">
        <v>4</v>
      </c>
    </row>
    <row r="679" spans="1:14" x14ac:dyDescent="0.2">
      <c r="A679" s="7">
        <v>44143</v>
      </c>
      <c r="B679" s="1" t="s">
        <v>22</v>
      </c>
      <c r="C679" s="1" t="s">
        <v>17</v>
      </c>
      <c r="D679" s="1" t="s">
        <v>8</v>
      </c>
      <c r="E679" s="1" t="s">
        <v>74</v>
      </c>
      <c r="F679" s="1" t="s">
        <v>9</v>
      </c>
      <c r="G679" s="8">
        <v>555769</v>
      </c>
      <c r="H679" s="8">
        <v>116711.48999999999</v>
      </c>
      <c r="I679" s="9">
        <v>0.21</v>
      </c>
      <c r="J679" s="1" t="s">
        <v>107</v>
      </c>
      <c r="K679" s="1">
        <v>11</v>
      </c>
      <c r="L679" s="1">
        <v>2020</v>
      </c>
      <c r="M679" s="1">
        <v>45</v>
      </c>
      <c r="N679" s="10">
        <v>4</v>
      </c>
    </row>
    <row r="680" spans="1:14" x14ac:dyDescent="0.2">
      <c r="A680" s="7">
        <v>44144</v>
      </c>
      <c r="B680" s="1" t="s">
        <v>36</v>
      </c>
      <c r="C680" s="1" t="s">
        <v>7</v>
      </c>
      <c r="D680" s="1" t="s">
        <v>14</v>
      </c>
      <c r="E680" s="1" t="s">
        <v>78</v>
      </c>
      <c r="F680" s="1" t="s">
        <v>87</v>
      </c>
      <c r="G680" s="8">
        <v>409064</v>
      </c>
      <c r="H680" s="8">
        <v>175897.52</v>
      </c>
      <c r="I680" s="9">
        <v>0.43</v>
      </c>
      <c r="J680" s="1" t="s">
        <v>107</v>
      </c>
      <c r="K680" s="1">
        <v>11</v>
      </c>
      <c r="L680" s="1">
        <v>2020</v>
      </c>
      <c r="M680" s="1">
        <v>46</v>
      </c>
      <c r="N680" s="10">
        <v>4</v>
      </c>
    </row>
    <row r="681" spans="1:14" x14ac:dyDescent="0.2">
      <c r="A681" s="7">
        <v>44145</v>
      </c>
      <c r="B681" s="1" t="s">
        <v>47</v>
      </c>
      <c r="C681" s="1" t="s">
        <v>7</v>
      </c>
      <c r="D681" s="1" t="s">
        <v>14</v>
      </c>
      <c r="E681" s="1" t="s">
        <v>81</v>
      </c>
      <c r="F681" s="1" t="s">
        <v>87</v>
      </c>
      <c r="G681" s="8">
        <v>333147</v>
      </c>
      <c r="H681" s="8">
        <v>133258.80000000002</v>
      </c>
      <c r="I681" s="9">
        <v>0.4</v>
      </c>
      <c r="J681" s="1" t="s">
        <v>107</v>
      </c>
      <c r="K681" s="1">
        <v>11</v>
      </c>
      <c r="L681" s="1">
        <v>2020</v>
      </c>
      <c r="M681" s="1">
        <v>46</v>
      </c>
      <c r="N681" s="10">
        <v>4</v>
      </c>
    </row>
    <row r="682" spans="1:14" x14ac:dyDescent="0.2">
      <c r="A682" s="7">
        <v>44146</v>
      </c>
      <c r="B682" s="1" t="s">
        <v>33</v>
      </c>
      <c r="C682" s="1" t="s">
        <v>11</v>
      </c>
      <c r="D682" s="1" t="s">
        <v>8</v>
      </c>
      <c r="E682" s="1" t="s">
        <v>80</v>
      </c>
      <c r="F682" s="1" t="s">
        <v>9</v>
      </c>
      <c r="G682" s="8">
        <v>1123829</v>
      </c>
      <c r="H682" s="8">
        <v>213527.51</v>
      </c>
      <c r="I682" s="9">
        <v>0.19</v>
      </c>
      <c r="J682" s="1" t="s">
        <v>107</v>
      </c>
      <c r="K682" s="1">
        <v>11</v>
      </c>
      <c r="L682" s="1">
        <v>2020</v>
      </c>
      <c r="M682" s="1">
        <v>46</v>
      </c>
      <c r="N682" s="10">
        <v>4</v>
      </c>
    </row>
    <row r="683" spans="1:14" x14ac:dyDescent="0.2">
      <c r="A683" s="7">
        <v>44147</v>
      </c>
      <c r="B683" s="1" t="s">
        <v>19</v>
      </c>
      <c r="C683" s="1" t="s">
        <v>7</v>
      </c>
      <c r="D683" s="1" t="s">
        <v>8</v>
      </c>
      <c r="E683" s="1" t="s">
        <v>76</v>
      </c>
      <c r="F683" s="1" t="s">
        <v>87</v>
      </c>
      <c r="G683" s="8">
        <v>756276</v>
      </c>
      <c r="H683" s="8">
        <v>476453.88</v>
      </c>
      <c r="I683" s="9">
        <v>0.63</v>
      </c>
      <c r="J683" s="1" t="s">
        <v>107</v>
      </c>
      <c r="K683" s="1">
        <v>11</v>
      </c>
      <c r="L683" s="1">
        <v>2020</v>
      </c>
      <c r="M683" s="1">
        <v>46</v>
      </c>
      <c r="N683" s="10">
        <v>4</v>
      </c>
    </row>
    <row r="684" spans="1:14" x14ac:dyDescent="0.2">
      <c r="A684" s="7">
        <v>44148</v>
      </c>
      <c r="B684" s="1" t="s">
        <v>19</v>
      </c>
      <c r="C684" s="1" t="s">
        <v>17</v>
      </c>
      <c r="D684" s="1" t="s">
        <v>8</v>
      </c>
      <c r="E684" s="1" t="s">
        <v>76</v>
      </c>
      <c r="F684" s="1" t="s">
        <v>90</v>
      </c>
      <c r="G684" s="8">
        <v>1196260</v>
      </c>
      <c r="H684" s="8">
        <v>287102.39999999997</v>
      </c>
      <c r="I684" s="9">
        <v>0.24</v>
      </c>
      <c r="J684" s="1" t="s">
        <v>107</v>
      </c>
      <c r="K684" s="1">
        <v>11</v>
      </c>
      <c r="L684" s="1">
        <v>2020</v>
      </c>
      <c r="M684" s="1">
        <v>46</v>
      </c>
      <c r="N684" s="10">
        <v>4</v>
      </c>
    </row>
    <row r="685" spans="1:14" x14ac:dyDescent="0.2">
      <c r="A685" s="7">
        <v>44149</v>
      </c>
      <c r="B685" s="1" t="s">
        <v>33</v>
      </c>
      <c r="C685" s="1" t="s">
        <v>17</v>
      </c>
      <c r="D685" s="1" t="s">
        <v>8</v>
      </c>
      <c r="E685" s="1" t="s">
        <v>80</v>
      </c>
      <c r="F685" s="1" t="s">
        <v>90</v>
      </c>
      <c r="G685" s="8">
        <v>972181</v>
      </c>
      <c r="H685" s="8">
        <v>388872.4</v>
      </c>
      <c r="I685" s="9">
        <v>0.4</v>
      </c>
      <c r="J685" s="1" t="s">
        <v>107</v>
      </c>
      <c r="K685" s="1">
        <v>11</v>
      </c>
      <c r="L685" s="1">
        <v>2020</v>
      </c>
      <c r="M685" s="1">
        <v>46</v>
      </c>
      <c r="N685" s="10">
        <v>4</v>
      </c>
    </row>
    <row r="686" spans="1:14" x14ac:dyDescent="0.2">
      <c r="A686" s="7">
        <v>44150</v>
      </c>
      <c r="B686" s="1" t="s">
        <v>12</v>
      </c>
      <c r="C686" s="1" t="s">
        <v>17</v>
      </c>
      <c r="D686" s="1" t="s">
        <v>8</v>
      </c>
      <c r="E686" s="1" t="s">
        <v>77</v>
      </c>
      <c r="F686" s="1" t="s">
        <v>90</v>
      </c>
      <c r="G686" s="8">
        <v>1181684</v>
      </c>
      <c r="H686" s="8">
        <v>283604.15999999997</v>
      </c>
      <c r="I686" s="9">
        <v>0.24</v>
      </c>
      <c r="J686" s="1" t="s">
        <v>107</v>
      </c>
      <c r="K686" s="1">
        <v>11</v>
      </c>
      <c r="L686" s="1">
        <v>2020</v>
      </c>
      <c r="M686" s="1">
        <v>46</v>
      </c>
      <c r="N686" s="10">
        <v>4</v>
      </c>
    </row>
    <row r="687" spans="1:14" x14ac:dyDescent="0.2">
      <c r="A687" s="7">
        <v>44151</v>
      </c>
      <c r="B687" s="1" t="s">
        <v>59</v>
      </c>
      <c r="C687" s="1" t="s">
        <v>17</v>
      </c>
      <c r="D687" s="1" t="s">
        <v>18</v>
      </c>
      <c r="E687" s="1" t="s">
        <v>75</v>
      </c>
      <c r="F687" s="1" t="s">
        <v>87</v>
      </c>
      <c r="G687" s="8">
        <v>207428</v>
      </c>
      <c r="H687" s="8">
        <v>58079.840000000004</v>
      </c>
      <c r="I687" s="9">
        <v>0.28000000000000003</v>
      </c>
      <c r="J687" s="1" t="s">
        <v>107</v>
      </c>
      <c r="K687" s="1">
        <v>11</v>
      </c>
      <c r="L687" s="1">
        <v>2020</v>
      </c>
      <c r="M687" s="1">
        <v>47</v>
      </c>
      <c r="N687" s="10">
        <v>4</v>
      </c>
    </row>
    <row r="688" spans="1:14" x14ac:dyDescent="0.2">
      <c r="A688" s="7">
        <v>44152</v>
      </c>
      <c r="B688" s="1" t="s">
        <v>44</v>
      </c>
      <c r="C688" s="1" t="s">
        <v>11</v>
      </c>
      <c r="D688" s="1" t="s">
        <v>8</v>
      </c>
      <c r="E688" s="1" t="s">
        <v>78</v>
      </c>
      <c r="F688" s="1" t="s">
        <v>88</v>
      </c>
      <c r="G688" s="8">
        <v>1108926</v>
      </c>
      <c r="H688" s="8">
        <v>310499.28000000003</v>
      </c>
      <c r="I688" s="9">
        <v>0.28000000000000003</v>
      </c>
      <c r="J688" s="1" t="s">
        <v>107</v>
      </c>
      <c r="K688" s="1">
        <v>11</v>
      </c>
      <c r="L688" s="1">
        <v>2020</v>
      </c>
      <c r="M688" s="1">
        <v>47</v>
      </c>
      <c r="N688" s="10">
        <v>4</v>
      </c>
    </row>
    <row r="689" spans="1:14" x14ac:dyDescent="0.2">
      <c r="A689" s="7">
        <v>44153</v>
      </c>
      <c r="B689" s="1" t="s">
        <v>32</v>
      </c>
      <c r="C689" s="1" t="s">
        <v>7</v>
      </c>
      <c r="D689" s="1" t="s">
        <v>8</v>
      </c>
      <c r="E689" s="1" t="s">
        <v>71</v>
      </c>
      <c r="F689" s="1" t="s">
        <v>90</v>
      </c>
      <c r="G689" s="8">
        <v>780312</v>
      </c>
      <c r="H689" s="8">
        <v>444777.83999999997</v>
      </c>
      <c r="I689" s="9">
        <v>0.56999999999999995</v>
      </c>
      <c r="J689" s="1" t="s">
        <v>107</v>
      </c>
      <c r="K689" s="1">
        <v>11</v>
      </c>
      <c r="L689" s="1">
        <v>2020</v>
      </c>
      <c r="M689" s="1">
        <v>47</v>
      </c>
      <c r="N689" s="10">
        <v>4</v>
      </c>
    </row>
    <row r="690" spans="1:14" x14ac:dyDescent="0.2">
      <c r="A690" s="7">
        <v>44154</v>
      </c>
      <c r="B690" s="1" t="s">
        <v>16</v>
      </c>
      <c r="C690" s="1" t="s">
        <v>7</v>
      </c>
      <c r="D690" s="1" t="s">
        <v>18</v>
      </c>
      <c r="E690" s="1" t="s">
        <v>75</v>
      </c>
      <c r="F690" s="1" t="s">
        <v>89</v>
      </c>
      <c r="G690" s="8">
        <v>110083</v>
      </c>
      <c r="H690" s="8">
        <v>60545.65</v>
      </c>
      <c r="I690" s="9">
        <v>0.55000000000000004</v>
      </c>
      <c r="J690" s="1" t="s">
        <v>107</v>
      </c>
      <c r="K690" s="1">
        <v>11</v>
      </c>
      <c r="L690" s="1">
        <v>2020</v>
      </c>
      <c r="M690" s="1">
        <v>47</v>
      </c>
      <c r="N690" s="10">
        <v>4</v>
      </c>
    </row>
    <row r="691" spans="1:14" x14ac:dyDescent="0.2">
      <c r="A691" s="7">
        <v>44155</v>
      </c>
      <c r="B691" s="1" t="s">
        <v>55</v>
      </c>
      <c r="C691" s="1" t="s">
        <v>17</v>
      </c>
      <c r="D691" s="1" t="s">
        <v>14</v>
      </c>
      <c r="E691" s="1" t="s">
        <v>69</v>
      </c>
      <c r="F691" s="1" t="s">
        <v>87</v>
      </c>
      <c r="G691" s="8">
        <v>399372</v>
      </c>
      <c r="H691" s="8">
        <v>111824.16</v>
      </c>
      <c r="I691" s="9">
        <v>0.28000000000000003</v>
      </c>
      <c r="J691" s="1" t="s">
        <v>107</v>
      </c>
      <c r="K691" s="1">
        <v>11</v>
      </c>
      <c r="L691" s="1">
        <v>2020</v>
      </c>
      <c r="M691" s="1">
        <v>47</v>
      </c>
      <c r="N691" s="10">
        <v>4</v>
      </c>
    </row>
    <row r="692" spans="1:14" x14ac:dyDescent="0.2">
      <c r="A692" s="7">
        <v>44156</v>
      </c>
      <c r="B692" s="1" t="s">
        <v>52</v>
      </c>
      <c r="C692" s="1" t="s">
        <v>17</v>
      </c>
      <c r="D692" s="1" t="s">
        <v>8</v>
      </c>
      <c r="E692" s="1" t="s">
        <v>66</v>
      </c>
      <c r="F692" s="1" t="s">
        <v>90</v>
      </c>
      <c r="G692" s="8">
        <v>891468</v>
      </c>
      <c r="H692" s="8">
        <v>231781.68000000002</v>
      </c>
      <c r="I692" s="9">
        <v>0.26</v>
      </c>
      <c r="J692" s="1" t="s">
        <v>107</v>
      </c>
      <c r="K692" s="1">
        <v>11</v>
      </c>
      <c r="L692" s="1">
        <v>2020</v>
      </c>
      <c r="M692" s="1">
        <v>47</v>
      </c>
      <c r="N692" s="10">
        <v>4</v>
      </c>
    </row>
    <row r="693" spans="1:14" x14ac:dyDescent="0.2">
      <c r="A693" s="7">
        <v>44157</v>
      </c>
      <c r="B693" s="1" t="s">
        <v>49</v>
      </c>
      <c r="C693" s="1" t="s">
        <v>17</v>
      </c>
      <c r="D693" s="1" t="s">
        <v>8</v>
      </c>
      <c r="E693" s="1" t="s">
        <v>66</v>
      </c>
      <c r="F693" s="1" t="s">
        <v>87</v>
      </c>
      <c r="G693" s="8">
        <v>718872</v>
      </c>
      <c r="H693" s="8">
        <v>215661.6</v>
      </c>
      <c r="I693" s="9">
        <v>0.3</v>
      </c>
      <c r="J693" s="1" t="s">
        <v>107</v>
      </c>
      <c r="K693" s="1">
        <v>11</v>
      </c>
      <c r="L693" s="1">
        <v>2020</v>
      </c>
      <c r="M693" s="1">
        <v>47</v>
      </c>
      <c r="N693" s="10">
        <v>4</v>
      </c>
    </row>
    <row r="694" spans="1:14" x14ac:dyDescent="0.2">
      <c r="A694" s="7">
        <v>44158</v>
      </c>
      <c r="B694" s="1" t="s">
        <v>30</v>
      </c>
      <c r="C694" s="1" t="s">
        <v>7</v>
      </c>
      <c r="D694" s="1" t="s">
        <v>14</v>
      </c>
      <c r="E694" s="1" t="s">
        <v>77</v>
      </c>
      <c r="F694" s="1" t="s">
        <v>87</v>
      </c>
      <c r="G694" s="8">
        <v>344071</v>
      </c>
      <c r="H694" s="8">
        <v>168594.79</v>
      </c>
      <c r="I694" s="9">
        <v>0.49</v>
      </c>
      <c r="J694" s="1" t="s">
        <v>107</v>
      </c>
      <c r="K694" s="1">
        <v>11</v>
      </c>
      <c r="L694" s="1">
        <v>2020</v>
      </c>
      <c r="M694" s="1">
        <v>48</v>
      </c>
      <c r="N694" s="10">
        <v>4</v>
      </c>
    </row>
    <row r="695" spans="1:14" x14ac:dyDescent="0.2">
      <c r="A695" s="7">
        <v>44159</v>
      </c>
      <c r="B695" s="1" t="s">
        <v>26</v>
      </c>
      <c r="C695" s="1" t="s">
        <v>11</v>
      </c>
      <c r="D695" s="1" t="s">
        <v>8</v>
      </c>
      <c r="E695" s="1" t="s">
        <v>75</v>
      </c>
      <c r="F695" s="1" t="s">
        <v>87</v>
      </c>
      <c r="G695" s="8">
        <v>931267</v>
      </c>
      <c r="H695" s="8">
        <v>242129.42</v>
      </c>
      <c r="I695" s="9">
        <v>0.26</v>
      </c>
      <c r="J695" s="1" t="s">
        <v>107</v>
      </c>
      <c r="K695" s="1">
        <v>11</v>
      </c>
      <c r="L695" s="1">
        <v>2020</v>
      </c>
      <c r="M695" s="1">
        <v>48</v>
      </c>
      <c r="N695" s="10">
        <v>4</v>
      </c>
    </row>
    <row r="696" spans="1:14" x14ac:dyDescent="0.2">
      <c r="A696" s="7">
        <v>44160</v>
      </c>
      <c r="B696" s="1" t="s">
        <v>21</v>
      </c>
      <c r="C696" s="1" t="s">
        <v>17</v>
      </c>
      <c r="D696" s="1" t="s">
        <v>14</v>
      </c>
      <c r="E696" s="1" t="s">
        <v>73</v>
      </c>
      <c r="F696" s="1" t="s">
        <v>90</v>
      </c>
      <c r="G696" s="8">
        <v>387452</v>
      </c>
      <c r="H696" s="8">
        <v>96863</v>
      </c>
      <c r="I696" s="9">
        <v>0.25</v>
      </c>
      <c r="J696" s="1" t="s">
        <v>107</v>
      </c>
      <c r="K696" s="1">
        <v>11</v>
      </c>
      <c r="L696" s="1">
        <v>2020</v>
      </c>
      <c r="M696" s="1">
        <v>48</v>
      </c>
      <c r="N696" s="10">
        <v>4</v>
      </c>
    </row>
    <row r="697" spans="1:14" x14ac:dyDescent="0.2">
      <c r="A697" s="7">
        <v>44161</v>
      </c>
      <c r="B697" s="1" t="s">
        <v>35</v>
      </c>
      <c r="C697" s="1" t="s">
        <v>17</v>
      </c>
      <c r="D697" s="1" t="s">
        <v>14</v>
      </c>
      <c r="E697" s="1" t="s">
        <v>71</v>
      </c>
      <c r="F697" s="1" t="s">
        <v>9</v>
      </c>
      <c r="G697" s="8">
        <v>267575</v>
      </c>
      <c r="H697" s="8">
        <v>82948.25</v>
      </c>
      <c r="I697" s="9">
        <v>0.31</v>
      </c>
      <c r="J697" s="1" t="s">
        <v>107</v>
      </c>
      <c r="K697" s="1">
        <v>11</v>
      </c>
      <c r="L697" s="1">
        <v>2020</v>
      </c>
      <c r="M697" s="1">
        <v>48</v>
      </c>
      <c r="N697" s="10">
        <v>4</v>
      </c>
    </row>
    <row r="698" spans="1:14" x14ac:dyDescent="0.2">
      <c r="A698" s="7">
        <v>44162</v>
      </c>
      <c r="B698" s="1" t="s">
        <v>56</v>
      </c>
      <c r="C698" s="1" t="s">
        <v>17</v>
      </c>
      <c r="D698" s="1" t="s">
        <v>18</v>
      </c>
      <c r="E698" s="1" t="s">
        <v>70</v>
      </c>
      <c r="F698" s="1" t="s">
        <v>88</v>
      </c>
      <c r="G698" s="8">
        <v>93259</v>
      </c>
      <c r="H698" s="8">
        <v>30775.47</v>
      </c>
      <c r="I698" s="9">
        <v>0.33</v>
      </c>
      <c r="J698" s="1" t="s">
        <v>107</v>
      </c>
      <c r="K698" s="1">
        <v>11</v>
      </c>
      <c r="L698" s="1">
        <v>2020</v>
      </c>
      <c r="M698" s="1">
        <v>48</v>
      </c>
      <c r="N698" s="10">
        <v>4</v>
      </c>
    </row>
    <row r="699" spans="1:14" x14ac:dyDescent="0.2">
      <c r="A699" s="7">
        <v>44163</v>
      </c>
      <c r="B699" s="1" t="s">
        <v>31</v>
      </c>
      <c r="C699" s="1" t="s">
        <v>11</v>
      </c>
      <c r="D699" s="1" t="s">
        <v>18</v>
      </c>
      <c r="E699" s="1" t="s">
        <v>72</v>
      </c>
      <c r="F699" s="1" t="s">
        <v>87</v>
      </c>
      <c r="G699" s="8">
        <v>155578</v>
      </c>
      <c r="H699" s="8">
        <v>46673.4</v>
      </c>
      <c r="I699" s="9">
        <v>0.3</v>
      </c>
      <c r="J699" s="1" t="s">
        <v>107</v>
      </c>
      <c r="K699" s="1">
        <v>11</v>
      </c>
      <c r="L699" s="1">
        <v>2020</v>
      </c>
      <c r="M699" s="1">
        <v>48</v>
      </c>
      <c r="N699" s="10">
        <v>4</v>
      </c>
    </row>
    <row r="700" spans="1:14" x14ac:dyDescent="0.2">
      <c r="A700" s="7">
        <v>44164</v>
      </c>
      <c r="B700" s="1" t="s">
        <v>38</v>
      </c>
      <c r="C700" s="1" t="s">
        <v>7</v>
      </c>
      <c r="D700" s="1" t="s">
        <v>18</v>
      </c>
      <c r="E700" s="1" t="s">
        <v>80</v>
      </c>
      <c r="F700" s="1" t="s">
        <v>90</v>
      </c>
      <c r="G700" s="8">
        <v>204279</v>
      </c>
      <c r="H700" s="8">
        <v>116439.02999999998</v>
      </c>
      <c r="I700" s="9">
        <v>0.56999999999999995</v>
      </c>
      <c r="J700" s="1" t="s">
        <v>107</v>
      </c>
      <c r="K700" s="1">
        <v>11</v>
      </c>
      <c r="L700" s="1">
        <v>2020</v>
      </c>
      <c r="M700" s="1">
        <v>48</v>
      </c>
      <c r="N700" s="10">
        <v>4</v>
      </c>
    </row>
    <row r="701" spans="1:14" x14ac:dyDescent="0.2">
      <c r="A701" s="7">
        <v>44165</v>
      </c>
      <c r="B701" s="1" t="s">
        <v>28</v>
      </c>
      <c r="C701" s="1" t="s">
        <v>11</v>
      </c>
      <c r="D701" s="1" t="s">
        <v>8</v>
      </c>
      <c r="E701" s="1" t="s">
        <v>66</v>
      </c>
      <c r="F701" s="1" t="s">
        <v>87</v>
      </c>
      <c r="G701" s="8">
        <v>607431</v>
      </c>
      <c r="H701" s="8">
        <v>121486.20000000001</v>
      </c>
      <c r="I701" s="9">
        <v>0.2</v>
      </c>
      <c r="J701" s="1" t="s">
        <v>107</v>
      </c>
      <c r="K701" s="1">
        <v>11</v>
      </c>
      <c r="L701" s="1">
        <v>2020</v>
      </c>
      <c r="M701" s="1">
        <v>49</v>
      </c>
      <c r="N701" s="10">
        <v>4</v>
      </c>
    </row>
    <row r="702" spans="1:14" x14ac:dyDescent="0.2">
      <c r="A702" s="7">
        <v>44166</v>
      </c>
      <c r="B702" s="1" t="s">
        <v>50</v>
      </c>
      <c r="C702" s="1" t="s">
        <v>11</v>
      </c>
      <c r="D702" s="1" t="s">
        <v>18</v>
      </c>
      <c r="E702" s="1" t="s">
        <v>67</v>
      </c>
      <c r="F702" s="1" t="s">
        <v>89</v>
      </c>
      <c r="G702" s="8">
        <v>112455</v>
      </c>
      <c r="H702" s="8">
        <v>21366.45</v>
      </c>
      <c r="I702" s="9">
        <v>0.19</v>
      </c>
      <c r="J702" s="1" t="s">
        <v>108</v>
      </c>
      <c r="K702" s="1">
        <v>12</v>
      </c>
      <c r="L702" s="1">
        <v>2020</v>
      </c>
      <c r="M702" s="1">
        <v>49</v>
      </c>
      <c r="N702" s="10">
        <v>4</v>
      </c>
    </row>
    <row r="703" spans="1:14" x14ac:dyDescent="0.2">
      <c r="A703" s="7">
        <v>44167</v>
      </c>
      <c r="B703" s="1" t="s">
        <v>60</v>
      </c>
      <c r="C703" s="1" t="s">
        <v>7</v>
      </c>
      <c r="D703" s="1" t="s">
        <v>14</v>
      </c>
      <c r="E703" s="1" t="s">
        <v>76</v>
      </c>
      <c r="F703" s="1" t="s">
        <v>87</v>
      </c>
      <c r="G703" s="8">
        <v>447961</v>
      </c>
      <c r="H703" s="8">
        <v>206062.06</v>
      </c>
      <c r="I703" s="9">
        <v>0.46</v>
      </c>
      <c r="J703" s="1" t="s">
        <v>108</v>
      </c>
      <c r="K703" s="1">
        <v>12</v>
      </c>
      <c r="L703" s="1">
        <v>2020</v>
      </c>
      <c r="M703" s="1">
        <v>49</v>
      </c>
      <c r="N703" s="10">
        <v>4</v>
      </c>
    </row>
    <row r="704" spans="1:14" x14ac:dyDescent="0.2">
      <c r="A704" s="7">
        <v>44168</v>
      </c>
      <c r="B704" s="1" t="s">
        <v>49</v>
      </c>
      <c r="C704" s="1" t="s">
        <v>11</v>
      </c>
      <c r="D704" s="1" t="s">
        <v>8</v>
      </c>
      <c r="E704" s="1" t="s">
        <v>66</v>
      </c>
      <c r="F704" s="1" t="s">
        <v>87</v>
      </c>
      <c r="G704" s="8">
        <v>894716</v>
      </c>
      <c r="H704" s="8">
        <v>196837.52</v>
      </c>
      <c r="I704" s="9">
        <v>0.22</v>
      </c>
      <c r="J704" s="1" t="s">
        <v>108</v>
      </c>
      <c r="K704" s="1">
        <v>12</v>
      </c>
      <c r="L704" s="1">
        <v>2020</v>
      </c>
      <c r="M704" s="1">
        <v>49</v>
      </c>
      <c r="N704" s="10">
        <v>4</v>
      </c>
    </row>
    <row r="705" spans="1:14" x14ac:dyDescent="0.2">
      <c r="A705" s="7">
        <v>44169</v>
      </c>
      <c r="B705" s="1" t="s">
        <v>34</v>
      </c>
      <c r="C705" s="1" t="s">
        <v>17</v>
      </c>
      <c r="D705" s="1" t="s">
        <v>14</v>
      </c>
      <c r="E705" s="1" t="s">
        <v>65</v>
      </c>
      <c r="F705" s="1" t="s">
        <v>90</v>
      </c>
      <c r="G705" s="8">
        <v>360903</v>
      </c>
      <c r="H705" s="8">
        <v>119097.99</v>
      </c>
      <c r="I705" s="9">
        <v>0.33</v>
      </c>
      <c r="J705" s="1" t="s">
        <v>108</v>
      </c>
      <c r="K705" s="1">
        <v>12</v>
      </c>
      <c r="L705" s="1">
        <v>2020</v>
      </c>
      <c r="M705" s="1">
        <v>49</v>
      </c>
      <c r="N705" s="10">
        <v>4</v>
      </c>
    </row>
    <row r="706" spans="1:14" x14ac:dyDescent="0.2">
      <c r="A706" s="7">
        <v>44170</v>
      </c>
      <c r="B706" s="1" t="s">
        <v>39</v>
      </c>
      <c r="C706" s="1" t="s">
        <v>7</v>
      </c>
      <c r="D706" s="1" t="s">
        <v>8</v>
      </c>
      <c r="E706" s="1" t="s">
        <v>81</v>
      </c>
      <c r="F706" s="1" t="s">
        <v>9</v>
      </c>
      <c r="G706" s="8">
        <v>657099</v>
      </c>
      <c r="H706" s="8">
        <v>348262.47000000003</v>
      </c>
      <c r="I706" s="9">
        <v>0.53</v>
      </c>
      <c r="J706" s="1" t="s">
        <v>108</v>
      </c>
      <c r="K706" s="1">
        <v>12</v>
      </c>
      <c r="L706" s="1">
        <v>2020</v>
      </c>
      <c r="M706" s="1">
        <v>49</v>
      </c>
      <c r="N706" s="10">
        <v>4</v>
      </c>
    </row>
    <row r="707" spans="1:14" x14ac:dyDescent="0.2">
      <c r="A707" s="7">
        <v>44171</v>
      </c>
      <c r="B707" s="1" t="s">
        <v>20</v>
      </c>
      <c r="C707" s="1" t="s">
        <v>7</v>
      </c>
      <c r="D707" s="1" t="s">
        <v>8</v>
      </c>
      <c r="E707" s="1" t="s">
        <v>72</v>
      </c>
      <c r="F707" s="1" t="s">
        <v>87</v>
      </c>
      <c r="G707" s="8">
        <v>734488</v>
      </c>
      <c r="H707" s="8">
        <v>301140.07999999996</v>
      </c>
      <c r="I707" s="9">
        <v>0.41</v>
      </c>
      <c r="J707" s="1" t="s">
        <v>108</v>
      </c>
      <c r="K707" s="1">
        <v>12</v>
      </c>
      <c r="L707" s="1">
        <v>2020</v>
      </c>
      <c r="M707" s="1">
        <v>49</v>
      </c>
      <c r="N707" s="10">
        <v>4</v>
      </c>
    </row>
    <row r="708" spans="1:14" x14ac:dyDescent="0.2">
      <c r="A708" s="7">
        <v>44172</v>
      </c>
      <c r="B708" s="1" t="s">
        <v>33</v>
      </c>
      <c r="C708" s="1" t="s">
        <v>7</v>
      </c>
      <c r="D708" s="1" t="s">
        <v>8</v>
      </c>
      <c r="E708" s="1" t="s">
        <v>80</v>
      </c>
      <c r="F708" s="1" t="s">
        <v>87</v>
      </c>
      <c r="G708" s="8">
        <v>1065516</v>
      </c>
      <c r="H708" s="8">
        <v>490137.36000000004</v>
      </c>
      <c r="I708" s="9">
        <v>0.46</v>
      </c>
      <c r="J708" s="1" t="s">
        <v>108</v>
      </c>
      <c r="K708" s="1">
        <v>12</v>
      </c>
      <c r="L708" s="1">
        <v>2020</v>
      </c>
      <c r="M708" s="1">
        <v>50</v>
      </c>
      <c r="N708" s="10">
        <v>4</v>
      </c>
    </row>
    <row r="709" spans="1:14" x14ac:dyDescent="0.2">
      <c r="A709" s="7">
        <v>44173</v>
      </c>
      <c r="B709" s="1" t="s">
        <v>53</v>
      </c>
      <c r="C709" s="1" t="s">
        <v>11</v>
      </c>
      <c r="D709" s="1" t="s">
        <v>14</v>
      </c>
      <c r="E709" s="1" t="s">
        <v>67</v>
      </c>
      <c r="F709" s="1" t="s">
        <v>87</v>
      </c>
      <c r="G709" s="8">
        <v>401513</v>
      </c>
      <c r="H709" s="8">
        <v>136514.42000000001</v>
      </c>
      <c r="I709" s="9">
        <v>0.34</v>
      </c>
      <c r="J709" s="1" t="s">
        <v>108</v>
      </c>
      <c r="K709" s="1">
        <v>12</v>
      </c>
      <c r="L709" s="1">
        <v>2020</v>
      </c>
      <c r="M709" s="1">
        <v>50</v>
      </c>
      <c r="N709" s="10">
        <v>4</v>
      </c>
    </row>
    <row r="710" spans="1:14" x14ac:dyDescent="0.2">
      <c r="A710" s="7">
        <v>44174</v>
      </c>
      <c r="B710" s="1" t="s">
        <v>45</v>
      </c>
      <c r="C710" s="1" t="s">
        <v>17</v>
      </c>
      <c r="D710" s="1" t="s">
        <v>18</v>
      </c>
      <c r="E710" s="1" t="s">
        <v>79</v>
      </c>
      <c r="F710" s="1" t="s">
        <v>90</v>
      </c>
      <c r="G710" s="8">
        <v>138309</v>
      </c>
      <c r="H710" s="8">
        <v>40109.61</v>
      </c>
      <c r="I710" s="9">
        <v>0.28999999999999998</v>
      </c>
      <c r="J710" s="1" t="s">
        <v>108</v>
      </c>
      <c r="K710" s="1">
        <v>12</v>
      </c>
      <c r="L710" s="1">
        <v>2020</v>
      </c>
      <c r="M710" s="1">
        <v>50</v>
      </c>
      <c r="N710" s="10">
        <v>4</v>
      </c>
    </row>
    <row r="711" spans="1:14" x14ac:dyDescent="0.2">
      <c r="A711" s="7">
        <v>44175</v>
      </c>
      <c r="B711" s="1" t="s">
        <v>38</v>
      </c>
      <c r="C711" s="1" t="s">
        <v>11</v>
      </c>
      <c r="D711" s="1" t="s">
        <v>18</v>
      </c>
      <c r="E711" s="1" t="s">
        <v>80</v>
      </c>
      <c r="F711" s="1" t="s">
        <v>88</v>
      </c>
      <c r="G711" s="8">
        <v>162235</v>
      </c>
      <c r="H711" s="8">
        <v>51915.200000000004</v>
      </c>
      <c r="I711" s="9">
        <v>0.32</v>
      </c>
      <c r="J711" s="1" t="s">
        <v>108</v>
      </c>
      <c r="K711" s="1">
        <v>12</v>
      </c>
      <c r="L711" s="1">
        <v>2020</v>
      </c>
      <c r="M711" s="1">
        <v>50</v>
      </c>
      <c r="N711" s="10">
        <v>4</v>
      </c>
    </row>
    <row r="712" spans="1:14" x14ac:dyDescent="0.2">
      <c r="A712" s="7">
        <v>44176</v>
      </c>
      <c r="B712" s="1" t="s">
        <v>47</v>
      </c>
      <c r="C712" s="1" t="s">
        <v>7</v>
      </c>
      <c r="D712" s="1" t="s">
        <v>14</v>
      </c>
      <c r="E712" s="1" t="s">
        <v>81</v>
      </c>
      <c r="F712" s="1" t="s">
        <v>87</v>
      </c>
      <c r="G712" s="8">
        <v>251249</v>
      </c>
      <c r="H712" s="8">
        <v>125624.5</v>
      </c>
      <c r="I712" s="9">
        <v>0.5</v>
      </c>
      <c r="J712" s="1" t="s">
        <v>108</v>
      </c>
      <c r="K712" s="1">
        <v>12</v>
      </c>
      <c r="L712" s="1">
        <v>2020</v>
      </c>
      <c r="M712" s="1">
        <v>50</v>
      </c>
      <c r="N712" s="10">
        <v>4</v>
      </c>
    </row>
    <row r="713" spans="1:14" x14ac:dyDescent="0.2">
      <c r="A713" s="7">
        <v>44177</v>
      </c>
      <c r="B713" s="1" t="s">
        <v>15</v>
      </c>
      <c r="C713" s="1" t="s">
        <v>7</v>
      </c>
      <c r="D713" s="1" t="s">
        <v>14</v>
      </c>
      <c r="E713" s="1" t="s">
        <v>74</v>
      </c>
      <c r="F713" s="1" t="s">
        <v>87</v>
      </c>
      <c r="G713" s="8">
        <v>483256</v>
      </c>
      <c r="H713" s="8">
        <v>236795.44</v>
      </c>
      <c r="I713" s="9">
        <v>0.49</v>
      </c>
      <c r="J713" s="1" t="s">
        <v>108</v>
      </c>
      <c r="K713" s="1">
        <v>12</v>
      </c>
      <c r="L713" s="1">
        <v>2020</v>
      </c>
      <c r="M713" s="1">
        <v>50</v>
      </c>
      <c r="N713" s="10">
        <v>4</v>
      </c>
    </row>
    <row r="714" spans="1:14" x14ac:dyDescent="0.2">
      <c r="A714" s="7">
        <v>44178</v>
      </c>
      <c r="B714" s="1" t="s">
        <v>50</v>
      </c>
      <c r="C714" s="1" t="s">
        <v>17</v>
      </c>
      <c r="D714" s="1" t="s">
        <v>18</v>
      </c>
      <c r="E714" s="1" t="s">
        <v>67</v>
      </c>
      <c r="F714" s="1" t="s">
        <v>90</v>
      </c>
      <c r="G714" s="8">
        <v>73402</v>
      </c>
      <c r="H714" s="8">
        <v>17616.48</v>
      </c>
      <c r="I714" s="9">
        <v>0.24</v>
      </c>
      <c r="J714" s="1" t="s">
        <v>108</v>
      </c>
      <c r="K714" s="1">
        <v>12</v>
      </c>
      <c r="L714" s="1">
        <v>2020</v>
      </c>
      <c r="M714" s="1">
        <v>50</v>
      </c>
      <c r="N714" s="10">
        <v>4</v>
      </c>
    </row>
    <row r="715" spans="1:14" x14ac:dyDescent="0.2">
      <c r="A715" s="7">
        <v>44179</v>
      </c>
      <c r="B715" s="1" t="s">
        <v>34</v>
      </c>
      <c r="C715" s="1" t="s">
        <v>7</v>
      </c>
      <c r="D715" s="1" t="s">
        <v>14</v>
      </c>
      <c r="E715" s="1" t="s">
        <v>65</v>
      </c>
      <c r="F715" s="1" t="s">
        <v>9</v>
      </c>
      <c r="G715" s="8">
        <v>395917</v>
      </c>
      <c r="H715" s="8">
        <v>150448.46</v>
      </c>
      <c r="I715" s="9">
        <v>0.38</v>
      </c>
      <c r="J715" s="1" t="s">
        <v>108</v>
      </c>
      <c r="K715" s="1">
        <v>12</v>
      </c>
      <c r="L715" s="1">
        <v>2020</v>
      </c>
      <c r="M715" s="1">
        <v>51</v>
      </c>
      <c r="N715" s="10">
        <v>4</v>
      </c>
    </row>
    <row r="716" spans="1:14" x14ac:dyDescent="0.2">
      <c r="A716" s="7">
        <v>44180</v>
      </c>
      <c r="B716" s="1" t="s">
        <v>50</v>
      </c>
      <c r="C716" s="1" t="s">
        <v>17</v>
      </c>
      <c r="D716" s="1" t="s">
        <v>18</v>
      </c>
      <c r="E716" s="1" t="s">
        <v>67</v>
      </c>
      <c r="F716" s="1" t="s">
        <v>9</v>
      </c>
      <c r="G716" s="8">
        <v>136485</v>
      </c>
      <c r="H716" s="8">
        <v>32756.399999999998</v>
      </c>
      <c r="I716" s="9">
        <v>0.24</v>
      </c>
      <c r="J716" s="1" t="s">
        <v>108</v>
      </c>
      <c r="K716" s="1">
        <v>12</v>
      </c>
      <c r="L716" s="1">
        <v>2020</v>
      </c>
      <c r="M716" s="1">
        <v>51</v>
      </c>
      <c r="N716" s="10">
        <v>4</v>
      </c>
    </row>
    <row r="717" spans="1:14" x14ac:dyDescent="0.2">
      <c r="A717" s="7">
        <v>44181</v>
      </c>
      <c r="B717" s="1" t="s">
        <v>49</v>
      </c>
      <c r="C717" s="1" t="s">
        <v>7</v>
      </c>
      <c r="D717" s="1" t="s">
        <v>8</v>
      </c>
      <c r="E717" s="1" t="s">
        <v>66</v>
      </c>
      <c r="F717" s="1" t="s">
        <v>89</v>
      </c>
      <c r="G717" s="8">
        <v>938959</v>
      </c>
      <c r="H717" s="8">
        <v>572764.99</v>
      </c>
      <c r="I717" s="9">
        <v>0.61</v>
      </c>
      <c r="J717" s="1" t="s">
        <v>108</v>
      </c>
      <c r="K717" s="1">
        <v>12</v>
      </c>
      <c r="L717" s="1">
        <v>2020</v>
      </c>
      <c r="M717" s="1">
        <v>51</v>
      </c>
      <c r="N717" s="10">
        <v>4</v>
      </c>
    </row>
    <row r="718" spans="1:14" x14ac:dyDescent="0.2">
      <c r="A718" s="7">
        <v>44182</v>
      </c>
      <c r="B718" s="1" t="s">
        <v>57</v>
      </c>
      <c r="C718" s="1" t="s">
        <v>11</v>
      </c>
      <c r="D718" s="1" t="s">
        <v>18</v>
      </c>
      <c r="E718" s="1" t="s">
        <v>67</v>
      </c>
      <c r="F718" s="1" t="s">
        <v>88</v>
      </c>
      <c r="G718" s="8">
        <v>92418</v>
      </c>
      <c r="H718" s="8">
        <v>32346.3</v>
      </c>
      <c r="I718" s="9">
        <v>0.35</v>
      </c>
      <c r="J718" s="1" t="s">
        <v>108</v>
      </c>
      <c r="K718" s="1">
        <v>12</v>
      </c>
      <c r="L718" s="1">
        <v>2020</v>
      </c>
      <c r="M718" s="1">
        <v>51</v>
      </c>
      <c r="N718" s="10">
        <v>4</v>
      </c>
    </row>
    <row r="719" spans="1:14" x14ac:dyDescent="0.2">
      <c r="A719" s="7">
        <v>44183</v>
      </c>
      <c r="B719" s="1" t="s">
        <v>24</v>
      </c>
      <c r="C719" s="1" t="s">
        <v>17</v>
      </c>
      <c r="D719" s="1" t="s">
        <v>14</v>
      </c>
      <c r="E719" s="1" t="s">
        <v>81</v>
      </c>
      <c r="F719" s="1" t="s">
        <v>90</v>
      </c>
      <c r="G719" s="8">
        <v>251845</v>
      </c>
      <c r="H719" s="8">
        <v>93182.65</v>
      </c>
      <c r="I719" s="9">
        <v>0.37</v>
      </c>
      <c r="J719" s="1" t="s">
        <v>108</v>
      </c>
      <c r="K719" s="1">
        <v>12</v>
      </c>
      <c r="L719" s="1">
        <v>2020</v>
      </c>
      <c r="M719" s="1">
        <v>51</v>
      </c>
      <c r="N719" s="10">
        <v>4</v>
      </c>
    </row>
    <row r="720" spans="1:14" x14ac:dyDescent="0.2">
      <c r="A720" s="7">
        <v>44184</v>
      </c>
      <c r="B720" s="1" t="s">
        <v>27</v>
      </c>
      <c r="C720" s="1" t="s">
        <v>11</v>
      </c>
      <c r="D720" s="1" t="s">
        <v>8</v>
      </c>
      <c r="E720" s="1" t="s">
        <v>76</v>
      </c>
      <c r="F720" s="1" t="s">
        <v>87</v>
      </c>
      <c r="G720" s="8">
        <v>977258</v>
      </c>
      <c r="H720" s="8">
        <v>234541.91999999998</v>
      </c>
      <c r="I720" s="9">
        <v>0.24</v>
      </c>
      <c r="J720" s="1" t="s">
        <v>108</v>
      </c>
      <c r="K720" s="1">
        <v>12</v>
      </c>
      <c r="L720" s="1">
        <v>2020</v>
      </c>
      <c r="M720" s="1">
        <v>51</v>
      </c>
      <c r="N720" s="10">
        <v>4</v>
      </c>
    </row>
    <row r="721" spans="1:14" x14ac:dyDescent="0.2">
      <c r="A721" s="7">
        <v>44185</v>
      </c>
      <c r="B721" s="1" t="s">
        <v>47</v>
      </c>
      <c r="C721" s="1" t="s">
        <v>11</v>
      </c>
      <c r="D721" s="1" t="s">
        <v>14</v>
      </c>
      <c r="E721" s="1" t="s">
        <v>81</v>
      </c>
      <c r="F721" s="1" t="s">
        <v>87</v>
      </c>
      <c r="G721" s="8">
        <v>491305</v>
      </c>
      <c r="H721" s="8">
        <v>78608.800000000003</v>
      </c>
      <c r="I721" s="9">
        <v>0.16</v>
      </c>
      <c r="J721" s="1" t="s">
        <v>108</v>
      </c>
      <c r="K721" s="1">
        <v>12</v>
      </c>
      <c r="L721" s="1">
        <v>2020</v>
      </c>
      <c r="M721" s="1">
        <v>51</v>
      </c>
      <c r="N721" s="10">
        <v>4</v>
      </c>
    </row>
    <row r="722" spans="1:14" x14ac:dyDescent="0.2">
      <c r="A722" s="7">
        <v>44186</v>
      </c>
      <c r="B722" s="1" t="s">
        <v>51</v>
      </c>
      <c r="C722" s="1" t="s">
        <v>17</v>
      </c>
      <c r="D722" s="1" t="s">
        <v>8</v>
      </c>
      <c r="E722" s="1" t="s">
        <v>65</v>
      </c>
      <c r="F722" s="1" t="s">
        <v>90</v>
      </c>
      <c r="G722" s="8">
        <v>572969</v>
      </c>
      <c r="H722" s="8">
        <v>183350.08000000002</v>
      </c>
      <c r="I722" s="9">
        <v>0.32</v>
      </c>
      <c r="J722" s="1" t="s">
        <v>108</v>
      </c>
      <c r="K722" s="1">
        <v>12</v>
      </c>
      <c r="L722" s="1">
        <v>2020</v>
      </c>
      <c r="M722" s="1">
        <v>52</v>
      </c>
      <c r="N722" s="10">
        <v>4</v>
      </c>
    </row>
    <row r="723" spans="1:14" x14ac:dyDescent="0.2">
      <c r="A723" s="7">
        <v>44187</v>
      </c>
      <c r="B723" s="1" t="s">
        <v>12</v>
      </c>
      <c r="C723" s="1" t="s">
        <v>17</v>
      </c>
      <c r="D723" s="1" t="s">
        <v>8</v>
      </c>
      <c r="E723" s="1" t="s">
        <v>77</v>
      </c>
      <c r="F723" s="1" t="s">
        <v>90</v>
      </c>
      <c r="G723" s="8">
        <v>563857</v>
      </c>
      <c r="H723" s="8">
        <v>191711.38</v>
      </c>
      <c r="I723" s="9">
        <v>0.34</v>
      </c>
      <c r="J723" s="1" t="s">
        <v>108</v>
      </c>
      <c r="K723" s="1">
        <v>12</v>
      </c>
      <c r="L723" s="1">
        <v>2020</v>
      </c>
      <c r="M723" s="1">
        <v>52</v>
      </c>
      <c r="N723" s="10">
        <v>4</v>
      </c>
    </row>
    <row r="724" spans="1:14" x14ac:dyDescent="0.2">
      <c r="A724" s="7">
        <v>44188</v>
      </c>
      <c r="B724" s="1" t="s">
        <v>22</v>
      </c>
      <c r="C724" s="1" t="s">
        <v>17</v>
      </c>
      <c r="D724" s="1" t="s">
        <v>8</v>
      </c>
      <c r="E724" s="1" t="s">
        <v>74</v>
      </c>
      <c r="F724" s="1" t="s">
        <v>90</v>
      </c>
      <c r="G724" s="8">
        <v>730660</v>
      </c>
      <c r="H724" s="8">
        <v>219198</v>
      </c>
      <c r="I724" s="9">
        <v>0.3</v>
      </c>
      <c r="J724" s="1" t="s">
        <v>108</v>
      </c>
      <c r="K724" s="1">
        <v>12</v>
      </c>
      <c r="L724" s="1">
        <v>2020</v>
      </c>
      <c r="M724" s="1">
        <v>52</v>
      </c>
      <c r="N724" s="10">
        <v>4</v>
      </c>
    </row>
    <row r="725" spans="1:14" x14ac:dyDescent="0.2">
      <c r="A725" s="7">
        <v>44189</v>
      </c>
      <c r="B725" s="1" t="s">
        <v>20</v>
      </c>
      <c r="C725" s="1" t="s">
        <v>11</v>
      </c>
      <c r="D725" s="1" t="s">
        <v>8</v>
      </c>
      <c r="E725" s="1" t="s">
        <v>72</v>
      </c>
      <c r="F725" s="1" t="s">
        <v>9</v>
      </c>
      <c r="G725" s="8">
        <v>650648</v>
      </c>
      <c r="H725" s="8">
        <v>162662</v>
      </c>
      <c r="I725" s="9">
        <v>0.25</v>
      </c>
      <c r="J725" s="1" t="s">
        <v>108</v>
      </c>
      <c r="K725" s="1">
        <v>12</v>
      </c>
      <c r="L725" s="1">
        <v>2020</v>
      </c>
      <c r="M725" s="1">
        <v>52</v>
      </c>
      <c r="N725" s="10">
        <v>4</v>
      </c>
    </row>
    <row r="726" spans="1:14" x14ac:dyDescent="0.2">
      <c r="A726" s="7">
        <v>44190</v>
      </c>
      <c r="B726" s="1" t="s">
        <v>48</v>
      </c>
      <c r="C726" s="1" t="s">
        <v>11</v>
      </c>
      <c r="D726" s="1" t="s">
        <v>8</v>
      </c>
      <c r="E726" s="1" t="s">
        <v>65</v>
      </c>
      <c r="F726" s="1" t="s">
        <v>87</v>
      </c>
      <c r="G726" s="8">
        <v>542372</v>
      </c>
      <c r="H726" s="8">
        <v>151864.16</v>
      </c>
      <c r="I726" s="9">
        <v>0.28000000000000003</v>
      </c>
      <c r="J726" s="1" t="s">
        <v>108</v>
      </c>
      <c r="K726" s="1">
        <v>12</v>
      </c>
      <c r="L726" s="1">
        <v>2020</v>
      </c>
      <c r="M726" s="1">
        <v>52</v>
      </c>
      <c r="N726" s="10">
        <v>4</v>
      </c>
    </row>
    <row r="727" spans="1:14" x14ac:dyDescent="0.2">
      <c r="A727" s="7">
        <v>44191</v>
      </c>
      <c r="B727" s="1" t="s">
        <v>61</v>
      </c>
      <c r="C727" s="1" t="s">
        <v>17</v>
      </c>
      <c r="D727" s="1" t="s">
        <v>8</v>
      </c>
      <c r="E727" s="1" t="s">
        <v>77</v>
      </c>
      <c r="F727" s="1" t="s">
        <v>87</v>
      </c>
      <c r="G727" s="8">
        <v>1170238</v>
      </c>
      <c r="H727" s="8">
        <v>432988.06</v>
      </c>
      <c r="I727" s="9">
        <v>0.37</v>
      </c>
      <c r="J727" s="1" t="s">
        <v>108</v>
      </c>
      <c r="K727" s="1">
        <v>12</v>
      </c>
      <c r="L727" s="1">
        <v>2020</v>
      </c>
      <c r="M727" s="1">
        <v>52</v>
      </c>
      <c r="N727" s="10">
        <v>4</v>
      </c>
    </row>
    <row r="728" spans="1:14" x14ac:dyDescent="0.2">
      <c r="A728" s="7">
        <v>44192</v>
      </c>
      <c r="B728" s="1" t="s">
        <v>51</v>
      </c>
      <c r="C728" s="1" t="s">
        <v>17</v>
      </c>
      <c r="D728" s="1" t="s">
        <v>8</v>
      </c>
      <c r="E728" s="1" t="s">
        <v>65</v>
      </c>
      <c r="F728" s="1" t="s">
        <v>87</v>
      </c>
      <c r="G728" s="8">
        <v>620434</v>
      </c>
      <c r="H728" s="8">
        <v>241969.26</v>
      </c>
      <c r="I728" s="9">
        <v>0.39</v>
      </c>
      <c r="J728" s="1" t="s">
        <v>108</v>
      </c>
      <c r="K728" s="1">
        <v>12</v>
      </c>
      <c r="L728" s="1">
        <v>2020</v>
      </c>
      <c r="M728" s="1">
        <v>52</v>
      </c>
      <c r="N728" s="10">
        <v>4</v>
      </c>
    </row>
    <row r="729" spans="1:14" x14ac:dyDescent="0.2">
      <c r="A729" s="7">
        <v>44193</v>
      </c>
      <c r="B729" s="1" t="s">
        <v>42</v>
      </c>
      <c r="C729" s="1" t="s">
        <v>11</v>
      </c>
      <c r="D729" s="1" t="s">
        <v>8</v>
      </c>
      <c r="E729" s="1" t="s">
        <v>84</v>
      </c>
      <c r="F729" s="1" t="s">
        <v>89</v>
      </c>
      <c r="G729" s="8">
        <v>656083</v>
      </c>
      <c r="H729" s="8">
        <v>209946.56</v>
      </c>
      <c r="I729" s="9">
        <v>0.32</v>
      </c>
      <c r="J729" s="1" t="s">
        <v>108</v>
      </c>
      <c r="K729" s="1">
        <v>12</v>
      </c>
      <c r="L729" s="1">
        <v>2020</v>
      </c>
      <c r="M729" s="1">
        <v>53</v>
      </c>
      <c r="N729" s="10">
        <v>4</v>
      </c>
    </row>
    <row r="730" spans="1:14" x14ac:dyDescent="0.2">
      <c r="A730" s="7">
        <v>44194</v>
      </c>
      <c r="B730" s="1" t="s">
        <v>51</v>
      </c>
      <c r="C730" s="1" t="s">
        <v>11</v>
      </c>
      <c r="D730" s="1" t="s">
        <v>8</v>
      </c>
      <c r="E730" s="1" t="s">
        <v>65</v>
      </c>
      <c r="F730" s="1" t="s">
        <v>87</v>
      </c>
      <c r="G730" s="8">
        <v>507676</v>
      </c>
      <c r="H730" s="8">
        <v>137072.52000000002</v>
      </c>
      <c r="I730" s="9">
        <v>0.27</v>
      </c>
      <c r="J730" s="1" t="s">
        <v>108</v>
      </c>
      <c r="K730" s="1">
        <v>12</v>
      </c>
      <c r="L730" s="1">
        <v>2020</v>
      </c>
      <c r="M730" s="1">
        <v>53</v>
      </c>
      <c r="N730" s="10">
        <v>4</v>
      </c>
    </row>
    <row r="731" spans="1:14" x14ac:dyDescent="0.2">
      <c r="A731" s="7">
        <v>44195</v>
      </c>
      <c r="B731" s="1" t="s">
        <v>28</v>
      </c>
      <c r="C731" s="1" t="s">
        <v>17</v>
      </c>
      <c r="D731" s="1" t="s">
        <v>8</v>
      </c>
      <c r="E731" s="1" t="s">
        <v>66</v>
      </c>
      <c r="F731" s="1" t="s">
        <v>88</v>
      </c>
      <c r="G731" s="8">
        <v>589995</v>
      </c>
      <c r="H731" s="8">
        <v>235998</v>
      </c>
      <c r="I731" s="9">
        <v>0.4</v>
      </c>
      <c r="J731" s="1" t="s">
        <v>108</v>
      </c>
      <c r="K731" s="1">
        <v>12</v>
      </c>
      <c r="L731" s="1">
        <v>2020</v>
      </c>
      <c r="M731" s="1">
        <v>53</v>
      </c>
      <c r="N731" s="10">
        <v>4</v>
      </c>
    </row>
    <row r="732" spans="1:14" x14ac:dyDescent="0.2">
      <c r="A732" s="7">
        <v>44196</v>
      </c>
      <c r="B732" s="1" t="s">
        <v>49</v>
      </c>
      <c r="C732" s="1" t="s">
        <v>7</v>
      </c>
      <c r="D732" s="1" t="s">
        <v>8</v>
      </c>
      <c r="E732" s="1" t="s">
        <v>66</v>
      </c>
      <c r="F732" s="1" t="s">
        <v>90</v>
      </c>
      <c r="G732" s="8">
        <v>811808</v>
      </c>
      <c r="H732" s="8">
        <v>373431.68</v>
      </c>
      <c r="I732" s="9">
        <v>0.46</v>
      </c>
      <c r="J732" s="1" t="s">
        <v>108</v>
      </c>
      <c r="K732" s="1">
        <v>12</v>
      </c>
      <c r="L732" s="1">
        <v>2020</v>
      </c>
      <c r="M732" s="1">
        <v>53</v>
      </c>
      <c r="N732" s="10">
        <v>4</v>
      </c>
    </row>
    <row r="733" spans="1:14" x14ac:dyDescent="0.2">
      <c r="A733" s="7">
        <v>44197</v>
      </c>
      <c r="B733" s="1" t="s">
        <v>44</v>
      </c>
      <c r="C733" s="1" t="s">
        <v>17</v>
      </c>
      <c r="D733" s="1" t="s">
        <v>8</v>
      </c>
      <c r="E733" s="1" t="s">
        <v>78</v>
      </c>
      <c r="F733" s="1" t="s">
        <v>87</v>
      </c>
      <c r="G733" s="8">
        <v>878310</v>
      </c>
      <c r="H733" s="8">
        <v>281059.20000000001</v>
      </c>
      <c r="I733" s="9">
        <v>0.32</v>
      </c>
      <c r="J733" s="1" t="s">
        <v>97</v>
      </c>
      <c r="K733" s="1">
        <v>1</v>
      </c>
      <c r="L733" s="1">
        <v>2021</v>
      </c>
      <c r="M733" s="1">
        <v>1</v>
      </c>
      <c r="N733" s="10">
        <v>1</v>
      </c>
    </row>
    <row r="734" spans="1:14" x14ac:dyDescent="0.2">
      <c r="A734" s="7">
        <v>44198</v>
      </c>
      <c r="B734" s="1" t="s">
        <v>51</v>
      </c>
      <c r="C734" s="1" t="s">
        <v>17</v>
      </c>
      <c r="D734" s="1" t="s">
        <v>8</v>
      </c>
      <c r="E734" s="1" t="s">
        <v>65</v>
      </c>
      <c r="F734" s="1" t="s">
        <v>9</v>
      </c>
      <c r="G734" s="8">
        <v>579013</v>
      </c>
      <c r="H734" s="8">
        <v>144753.25</v>
      </c>
      <c r="I734" s="9">
        <v>0.25</v>
      </c>
      <c r="J734" s="1" t="s">
        <v>97</v>
      </c>
      <c r="K734" s="1">
        <v>1</v>
      </c>
      <c r="L734" s="1">
        <v>2021</v>
      </c>
      <c r="M734" s="1">
        <v>1</v>
      </c>
      <c r="N734" s="10">
        <v>1</v>
      </c>
    </row>
    <row r="735" spans="1:14" x14ac:dyDescent="0.2">
      <c r="A735" s="7">
        <v>44199</v>
      </c>
      <c r="B735" s="1" t="s">
        <v>25</v>
      </c>
      <c r="C735" s="1" t="s">
        <v>7</v>
      </c>
      <c r="D735" s="1" t="s">
        <v>8</v>
      </c>
      <c r="E735" s="1" t="s">
        <v>74</v>
      </c>
      <c r="F735" s="1" t="s">
        <v>87</v>
      </c>
      <c r="G735" s="8">
        <v>693191</v>
      </c>
      <c r="H735" s="8">
        <v>277276.40000000002</v>
      </c>
      <c r="I735" s="9">
        <v>0.4</v>
      </c>
      <c r="J735" s="1" t="s">
        <v>97</v>
      </c>
      <c r="K735" s="1">
        <v>1</v>
      </c>
      <c r="L735" s="1">
        <v>2021</v>
      </c>
      <c r="M735" s="1">
        <v>1</v>
      </c>
      <c r="N735" s="10">
        <v>1</v>
      </c>
    </row>
    <row r="736" spans="1:14" x14ac:dyDescent="0.2">
      <c r="A736" s="7">
        <v>44200</v>
      </c>
      <c r="B736" s="1" t="s">
        <v>51</v>
      </c>
      <c r="C736" s="1" t="s">
        <v>17</v>
      </c>
      <c r="D736" s="1" t="s">
        <v>8</v>
      </c>
      <c r="E736" s="1" t="s">
        <v>65</v>
      </c>
      <c r="F736" s="1" t="s">
        <v>87</v>
      </c>
      <c r="G736" s="8">
        <v>748170</v>
      </c>
      <c r="H736" s="8">
        <v>231932.7</v>
      </c>
      <c r="I736" s="9">
        <v>0.31</v>
      </c>
      <c r="J736" s="1" t="s">
        <v>97</v>
      </c>
      <c r="K736" s="1">
        <v>1</v>
      </c>
      <c r="L736" s="1">
        <v>2021</v>
      </c>
      <c r="M736" s="1">
        <v>2</v>
      </c>
      <c r="N736" s="10">
        <v>1</v>
      </c>
    </row>
    <row r="737" spans="1:14" x14ac:dyDescent="0.2">
      <c r="A737" s="7">
        <v>44201</v>
      </c>
      <c r="B737" s="1" t="s">
        <v>62</v>
      </c>
      <c r="C737" s="1" t="s">
        <v>7</v>
      </c>
      <c r="D737" s="1" t="s">
        <v>8</v>
      </c>
      <c r="E737" s="1" t="s">
        <v>78</v>
      </c>
      <c r="F737" s="1" t="s">
        <v>9</v>
      </c>
      <c r="G737" s="8">
        <v>1020611</v>
      </c>
      <c r="H737" s="8">
        <v>530717.72</v>
      </c>
      <c r="I737" s="9">
        <v>0.52</v>
      </c>
      <c r="J737" s="1" t="s">
        <v>97</v>
      </c>
      <c r="K737" s="1">
        <v>1</v>
      </c>
      <c r="L737" s="1">
        <v>2021</v>
      </c>
      <c r="M737" s="1">
        <v>2</v>
      </c>
      <c r="N737" s="10">
        <v>1</v>
      </c>
    </row>
    <row r="738" spans="1:14" x14ac:dyDescent="0.2">
      <c r="A738" s="7">
        <v>44202</v>
      </c>
      <c r="B738" s="1" t="s">
        <v>56</v>
      </c>
      <c r="C738" s="1" t="s">
        <v>17</v>
      </c>
      <c r="D738" s="1" t="s">
        <v>18</v>
      </c>
      <c r="E738" s="1" t="s">
        <v>70</v>
      </c>
      <c r="F738" s="1" t="s">
        <v>90</v>
      </c>
      <c r="G738" s="8">
        <v>136846</v>
      </c>
      <c r="H738" s="8">
        <v>36948.420000000006</v>
      </c>
      <c r="I738" s="9">
        <v>0.27</v>
      </c>
      <c r="J738" s="1" t="s">
        <v>97</v>
      </c>
      <c r="K738" s="1">
        <v>1</v>
      </c>
      <c r="L738" s="1">
        <v>2021</v>
      </c>
      <c r="M738" s="1">
        <v>2</v>
      </c>
      <c r="N738" s="10">
        <v>1</v>
      </c>
    </row>
    <row r="739" spans="1:14" x14ac:dyDescent="0.2">
      <c r="A739" s="7">
        <v>44203</v>
      </c>
      <c r="B739" s="1" t="s">
        <v>51</v>
      </c>
      <c r="C739" s="1" t="s">
        <v>11</v>
      </c>
      <c r="D739" s="1" t="s">
        <v>8</v>
      </c>
      <c r="E739" s="1" t="s">
        <v>65</v>
      </c>
      <c r="F739" s="1" t="s">
        <v>9</v>
      </c>
      <c r="G739" s="8">
        <v>632925</v>
      </c>
      <c r="H739" s="8">
        <v>145572.75</v>
      </c>
      <c r="I739" s="9">
        <v>0.23</v>
      </c>
      <c r="J739" s="1" t="s">
        <v>97</v>
      </c>
      <c r="K739" s="1">
        <v>1</v>
      </c>
      <c r="L739" s="1">
        <v>2021</v>
      </c>
      <c r="M739" s="1">
        <v>2</v>
      </c>
      <c r="N739" s="10">
        <v>1</v>
      </c>
    </row>
    <row r="740" spans="1:14" x14ac:dyDescent="0.2">
      <c r="A740" s="7">
        <v>44204</v>
      </c>
      <c r="B740" s="1" t="s">
        <v>22</v>
      </c>
      <c r="C740" s="1" t="s">
        <v>7</v>
      </c>
      <c r="D740" s="1" t="s">
        <v>8</v>
      </c>
      <c r="E740" s="1" t="s">
        <v>74</v>
      </c>
      <c r="F740" s="1" t="s">
        <v>87</v>
      </c>
      <c r="G740" s="8">
        <v>763408</v>
      </c>
      <c r="H740" s="8">
        <v>442776.63999999996</v>
      </c>
      <c r="I740" s="9">
        <v>0.57999999999999996</v>
      </c>
      <c r="J740" s="1" t="s">
        <v>97</v>
      </c>
      <c r="K740" s="1">
        <v>1</v>
      </c>
      <c r="L740" s="1">
        <v>2021</v>
      </c>
      <c r="M740" s="1">
        <v>2</v>
      </c>
      <c r="N740" s="10">
        <v>1</v>
      </c>
    </row>
    <row r="741" spans="1:14" x14ac:dyDescent="0.2">
      <c r="A741" s="7">
        <v>44205</v>
      </c>
      <c r="B741" s="1" t="s">
        <v>42</v>
      </c>
      <c r="C741" s="1" t="s">
        <v>11</v>
      </c>
      <c r="D741" s="1" t="s">
        <v>8</v>
      </c>
      <c r="E741" s="1" t="s">
        <v>84</v>
      </c>
      <c r="F741" s="1" t="s">
        <v>89</v>
      </c>
      <c r="G741" s="8">
        <v>643507</v>
      </c>
      <c r="H741" s="8">
        <v>167311.82</v>
      </c>
      <c r="I741" s="9">
        <v>0.26</v>
      </c>
      <c r="J741" s="1" t="s">
        <v>97</v>
      </c>
      <c r="K741" s="1">
        <v>1</v>
      </c>
      <c r="L741" s="1">
        <v>2021</v>
      </c>
      <c r="M741" s="1">
        <v>2</v>
      </c>
      <c r="N741" s="10">
        <v>1</v>
      </c>
    </row>
    <row r="742" spans="1:14" x14ac:dyDescent="0.2">
      <c r="A742" s="7">
        <v>44206</v>
      </c>
      <c r="B742" s="1" t="s">
        <v>56</v>
      </c>
      <c r="C742" s="1" t="s">
        <v>11</v>
      </c>
      <c r="D742" s="1" t="s">
        <v>18</v>
      </c>
      <c r="E742" s="1" t="s">
        <v>70</v>
      </c>
      <c r="F742" s="1" t="s">
        <v>88</v>
      </c>
      <c r="G742" s="8">
        <v>188615</v>
      </c>
      <c r="H742" s="8">
        <v>56584.5</v>
      </c>
      <c r="I742" s="9">
        <v>0.3</v>
      </c>
      <c r="J742" s="1" t="s">
        <v>97</v>
      </c>
      <c r="K742" s="1">
        <v>1</v>
      </c>
      <c r="L742" s="1">
        <v>2021</v>
      </c>
      <c r="M742" s="1">
        <v>2</v>
      </c>
      <c r="N742" s="10">
        <v>1</v>
      </c>
    </row>
    <row r="743" spans="1:14" x14ac:dyDescent="0.2">
      <c r="A743" s="7">
        <v>44207</v>
      </c>
      <c r="B743" s="1" t="s">
        <v>45</v>
      </c>
      <c r="C743" s="1" t="s">
        <v>11</v>
      </c>
      <c r="D743" s="1" t="s">
        <v>18</v>
      </c>
      <c r="E743" s="1" t="s">
        <v>79</v>
      </c>
      <c r="F743" s="1" t="s">
        <v>90</v>
      </c>
      <c r="G743" s="8">
        <v>142028</v>
      </c>
      <c r="H743" s="8">
        <v>34086.720000000001</v>
      </c>
      <c r="I743" s="9">
        <v>0.24</v>
      </c>
      <c r="J743" s="1" t="s">
        <v>97</v>
      </c>
      <c r="K743" s="1">
        <v>1</v>
      </c>
      <c r="L743" s="1">
        <v>2021</v>
      </c>
      <c r="M743" s="1">
        <v>3</v>
      </c>
      <c r="N743" s="10">
        <v>1</v>
      </c>
    </row>
    <row r="744" spans="1:14" x14ac:dyDescent="0.2">
      <c r="A744" s="7">
        <v>44208</v>
      </c>
      <c r="B744" s="1" t="s">
        <v>39</v>
      </c>
      <c r="C744" s="1" t="s">
        <v>17</v>
      </c>
      <c r="D744" s="1" t="s">
        <v>8</v>
      </c>
      <c r="E744" s="1" t="s">
        <v>81</v>
      </c>
      <c r="F744" s="1" t="s">
        <v>88</v>
      </c>
      <c r="G744" s="8">
        <v>901150</v>
      </c>
      <c r="H744" s="8">
        <v>315402.5</v>
      </c>
      <c r="I744" s="9">
        <v>0.35</v>
      </c>
      <c r="J744" s="1" t="s">
        <v>97</v>
      </c>
      <c r="K744" s="1">
        <v>1</v>
      </c>
      <c r="L744" s="1">
        <v>2021</v>
      </c>
      <c r="M744" s="1">
        <v>3</v>
      </c>
      <c r="N744" s="10">
        <v>1</v>
      </c>
    </row>
    <row r="745" spans="1:14" x14ac:dyDescent="0.2">
      <c r="A745" s="7">
        <v>44209</v>
      </c>
      <c r="B745" s="1" t="s">
        <v>12</v>
      </c>
      <c r="C745" s="1" t="s">
        <v>11</v>
      </c>
      <c r="D745" s="1" t="s">
        <v>8</v>
      </c>
      <c r="E745" s="1" t="s">
        <v>77</v>
      </c>
      <c r="F745" s="1" t="s">
        <v>90</v>
      </c>
      <c r="G745" s="8">
        <v>639588</v>
      </c>
      <c r="H745" s="8">
        <v>185480.52</v>
      </c>
      <c r="I745" s="9">
        <v>0.28999999999999998</v>
      </c>
      <c r="J745" s="1" t="s">
        <v>97</v>
      </c>
      <c r="K745" s="1">
        <v>1</v>
      </c>
      <c r="L745" s="1">
        <v>2021</v>
      </c>
      <c r="M745" s="1">
        <v>3</v>
      </c>
      <c r="N745" s="10">
        <v>1</v>
      </c>
    </row>
    <row r="746" spans="1:14" x14ac:dyDescent="0.2">
      <c r="A746" s="7">
        <v>44210</v>
      </c>
      <c r="B746" s="1" t="s">
        <v>36</v>
      </c>
      <c r="C746" s="1" t="s">
        <v>7</v>
      </c>
      <c r="D746" s="1" t="s">
        <v>14</v>
      </c>
      <c r="E746" s="1" t="s">
        <v>78</v>
      </c>
      <c r="F746" s="1" t="s">
        <v>90</v>
      </c>
      <c r="G746" s="8">
        <v>415789</v>
      </c>
      <c r="H746" s="8">
        <v>212052.39</v>
      </c>
      <c r="I746" s="9">
        <v>0.51</v>
      </c>
      <c r="J746" s="1" t="s">
        <v>97</v>
      </c>
      <c r="K746" s="1">
        <v>1</v>
      </c>
      <c r="L746" s="1">
        <v>2021</v>
      </c>
      <c r="M746" s="1">
        <v>3</v>
      </c>
      <c r="N746" s="10">
        <v>1</v>
      </c>
    </row>
    <row r="747" spans="1:14" x14ac:dyDescent="0.2">
      <c r="A747" s="7">
        <v>44211</v>
      </c>
      <c r="B747" s="1" t="s">
        <v>40</v>
      </c>
      <c r="C747" s="1" t="s">
        <v>17</v>
      </c>
      <c r="D747" s="1" t="s">
        <v>8</v>
      </c>
      <c r="E747" s="1" t="s">
        <v>82</v>
      </c>
      <c r="F747" s="1" t="s">
        <v>89</v>
      </c>
      <c r="G747" s="8">
        <v>958889</v>
      </c>
      <c r="H747" s="8">
        <v>335611.14999999997</v>
      </c>
      <c r="I747" s="9">
        <v>0.35</v>
      </c>
      <c r="J747" s="1" t="s">
        <v>97</v>
      </c>
      <c r="K747" s="1">
        <v>1</v>
      </c>
      <c r="L747" s="1">
        <v>2021</v>
      </c>
      <c r="M747" s="1">
        <v>3</v>
      </c>
      <c r="N747" s="10">
        <v>1</v>
      </c>
    </row>
    <row r="748" spans="1:14" x14ac:dyDescent="0.2">
      <c r="A748" s="7">
        <v>44212</v>
      </c>
      <c r="B748" s="1" t="s">
        <v>52</v>
      </c>
      <c r="C748" s="1" t="s">
        <v>7</v>
      </c>
      <c r="D748" s="1" t="s">
        <v>8</v>
      </c>
      <c r="E748" s="1" t="s">
        <v>66</v>
      </c>
      <c r="F748" s="1" t="s">
        <v>89</v>
      </c>
      <c r="G748" s="8">
        <v>653671</v>
      </c>
      <c r="H748" s="8">
        <v>385665.88999999996</v>
      </c>
      <c r="I748" s="9">
        <v>0.59</v>
      </c>
      <c r="J748" s="1" t="s">
        <v>97</v>
      </c>
      <c r="K748" s="1">
        <v>1</v>
      </c>
      <c r="L748" s="1">
        <v>2021</v>
      </c>
      <c r="M748" s="1">
        <v>3</v>
      </c>
      <c r="N748" s="10">
        <v>1</v>
      </c>
    </row>
    <row r="749" spans="1:14" x14ac:dyDescent="0.2">
      <c r="A749" s="7">
        <v>44213</v>
      </c>
      <c r="B749" s="1" t="s">
        <v>29</v>
      </c>
      <c r="C749" s="1" t="s">
        <v>17</v>
      </c>
      <c r="D749" s="1" t="s">
        <v>8</v>
      </c>
      <c r="E749" s="1" t="s">
        <v>67</v>
      </c>
      <c r="F749" s="1" t="s">
        <v>89</v>
      </c>
      <c r="G749" s="8">
        <v>816442</v>
      </c>
      <c r="H749" s="8">
        <v>285754.69999999995</v>
      </c>
      <c r="I749" s="9">
        <v>0.35</v>
      </c>
      <c r="J749" s="1" t="s">
        <v>97</v>
      </c>
      <c r="K749" s="1">
        <v>1</v>
      </c>
      <c r="L749" s="1">
        <v>2021</v>
      </c>
      <c r="M749" s="1">
        <v>3</v>
      </c>
      <c r="N749" s="10">
        <v>1</v>
      </c>
    </row>
    <row r="750" spans="1:14" x14ac:dyDescent="0.2">
      <c r="A750" s="7">
        <v>44214</v>
      </c>
      <c r="B750" s="1" t="s">
        <v>43</v>
      </c>
      <c r="C750" s="1" t="s">
        <v>11</v>
      </c>
      <c r="D750" s="1" t="s">
        <v>8</v>
      </c>
      <c r="E750" s="1" t="s">
        <v>79</v>
      </c>
      <c r="F750" s="1" t="s">
        <v>90</v>
      </c>
      <c r="G750" s="8">
        <v>543359</v>
      </c>
      <c r="H750" s="8">
        <v>179308.47</v>
      </c>
      <c r="I750" s="9">
        <v>0.33</v>
      </c>
      <c r="J750" s="1" t="s">
        <v>97</v>
      </c>
      <c r="K750" s="1">
        <v>1</v>
      </c>
      <c r="L750" s="1">
        <v>2021</v>
      </c>
      <c r="M750" s="1">
        <v>4</v>
      </c>
      <c r="N750" s="10">
        <v>1</v>
      </c>
    </row>
    <row r="751" spans="1:14" x14ac:dyDescent="0.2">
      <c r="A751" s="7">
        <v>44215</v>
      </c>
      <c r="B751" s="1" t="s">
        <v>58</v>
      </c>
      <c r="C751" s="1" t="s">
        <v>11</v>
      </c>
      <c r="D751" s="1" t="s">
        <v>8</v>
      </c>
      <c r="E751" s="1" t="s">
        <v>74</v>
      </c>
      <c r="F751" s="1" t="s">
        <v>90</v>
      </c>
      <c r="G751" s="8">
        <v>508888</v>
      </c>
      <c r="H751" s="8">
        <v>106866.48</v>
      </c>
      <c r="I751" s="9">
        <v>0.21</v>
      </c>
      <c r="J751" s="1" t="s">
        <v>97</v>
      </c>
      <c r="K751" s="1">
        <v>1</v>
      </c>
      <c r="L751" s="1">
        <v>2021</v>
      </c>
      <c r="M751" s="1">
        <v>4</v>
      </c>
      <c r="N751" s="10">
        <v>1</v>
      </c>
    </row>
    <row r="752" spans="1:14" x14ac:dyDescent="0.2">
      <c r="A752" s="7">
        <v>44216</v>
      </c>
      <c r="B752" s="1" t="s">
        <v>41</v>
      </c>
      <c r="C752" s="1" t="s">
        <v>11</v>
      </c>
      <c r="D752" s="1" t="s">
        <v>14</v>
      </c>
      <c r="E752" s="1" t="s">
        <v>83</v>
      </c>
      <c r="F752" s="1" t="s">
        <v>89</v>
      </c>
      <c r="G752" s="8">
        <v>380225</v>
      </c>
      <c r="H752" s="8">
        <v>106463.00000000001</v>
      </c>
      <c r="I752" s="9">
        <v>0.28000000000000003</v>
      </c>
      <c r="J752" s="1" t="s">
        <v>97</v>
      </c>
      <c r="K752" s="1">
        <v>1</v>
      </c>
      <c r="L752" s="1">
        <v>2021</v>
      </c>
      <c r="M752" s="1">
        <v>4</v>
      </c>
      <c r="N752" s="10">
        <v>1</v>
      </c>
    </row>
    <row r="753" spans="1:14" x14ac:dyDescent="0.2">
      <c r="A753" s="7">
        <v>44217</v>
      </c>
      <c r="B753" s="1" t="s">
        <v>59</v>
      </c>
      <c r="C753" s="1" t="s">
        <v>11</v>
      </c>
      <c r="D753" s="1" t="s">
        <v>18</v>
      </c>
      <c r="E753" s="1" t="s">
        <v>75</v>
      </c>
      <c r="F753" s="1" t="s">
        <v>90</v>
      </c>
      <c r="G753" s="8">
        <v>107205</v>
      </c>
      <c r="H753" s="8">
        <v>23585.1</v>
      </c>
      <c r="I753" s="9">
        <v>0.22</v>
      </c>
      <c r="J753" s="1" t="s">
        <v>97</v>
      </c>
      <c r="K753" s="1">
        <v>1</v>
      </c>
      <c r="L753" s="1">
        <v>2021</v>
      </c>
      <c r="M753" s="1">
        <v>4</v>
      </c>
      <c r="N753" s="10">
        <v>1</v>
      </c>
    </row>
    <row r="754" spans="1:14" x14ac:dyDescent="0.2">
      <c r="A754" s="7">
        <v>44218</v>
      </c>
      <c r="B754" s="1" t="s">
        <v>15</v>
      </c>
      <c r="C754" s="1" t="s">
        <v>7</v>
      </c>
      <c r="D754" s="1" t="s">
        <v>14</v>
      </c>
      <c r="E754" s="1" t="s">
        <v>74</v>
      </c>
      <c r="F754" s="1" t="s">
        <v>87</v>
      </c>
      <c r="G754" s="8">
        <v>255986</v>
      </c>
      <c r="H754" s="8">
        <v>140792.30000000002</v>
      </c>
      <c r="I754" s="9">
        <v>0.55000000000000004</v>
      </c>
      <c r="J754" s="1" t="s">
        <v>97</v>
      </c>
      <c r="K754" s="1">
        <v>1</v>
      </c>
      <c r="L754" s="1">
        <v>2021</v>
      </c>
      <c r="M754" s="1">
        <v>4</v>
      </c>
      <c r="N754" s="10">
        <v>1</v>
      </c>
    </row>
    <row r="755" spans="1:14" x14ac:dyDescent="0.2">
      <c r="A755" s="7">
        <v>44219</v>
      </c>
      <c r="B755" s="1" t="s">
        <v>32</v>
      </c>
      <c r="C755" s="1" t="s">
        <v>11</v>
      </c>
      <c r="D755" s="1" t="s">
        <v>8</v>
      </c>
      <c r="E755" s="1" t="s">
        <v>71</v>
      </c>
      <c r="F755" s="1" t="s">
        <v>87</v>
      </c>
      <c r="G755" s="8">
        <v>962143</v>
      </c>
      <c r="H755" s="8">
        <v>192428.6</v>
      </c>
      <c r="I755" s="9">
        <v>0.2</v>
      </c>
      <c r="J755" s="1" t="s">
        <v>97</v>
      </c>
      <c r="K755" s="1">
        <v>1</v>
      </c>
      <c r="L755" s="1">
        <v>2021</v>
      </c>
      <c r="M755" s="1">
        <v>4</v>
      </c>
      <c r="N755" s="10">
        <v>1</v>
      </c>
    </row>
    <row r="756" spans="1:14" x14ac:dyDescent="0.2">
      <c r="A756" s="7">
        <v>44220</v>
      </c>
      <c r="B756" s="1" t="s">
        <v>59</v>
      </c>
      <c r="C756" s="1" t="s">
        <v>11</v>
      </c>
      <c r="D756" s="1" t="s">
        <v>18</v>
      </c>
      <c r="E756" s="1" t="s">
        <v>75</v>
      </c>
      <c r="F756" s="1" t="s">
        <v>9</v>
      </c>
      <c r="G756" s="8">
        <v>163314</v>
      </c>
      <c r="H756" s="8">
        <v>37562.22</v>
      </c>
      <c r="I756" s="9">
        <v>0.23</v>
      </c>
      <c r="J756" s="1" t="s">
        <v>97</v>
      </c>
      <c r="K756" s="1">
        <v>1</v>
      </c>
      <c r="L756" s="1">
        <v>2021</v>
      </c>
      <c r="M756" s="1">
        <v>4</v>
      </c>
      <c r="N756" s="10">
        <v>1</v>
      </c>
    </row>
    <row r="757" spans="1:14" x14ac:dyDescent="0.2">
      <c r="A757" s="7">
        <v>44221</v>
      </c>
      <c r="B757" s="1" t="s">
        <v>16</v>
      </c>
      <c r="C757" s="1" t="s">
        <v>7</v>
      </c>
      <c r="D757" s="1" t="s">
        <v>18</v>
      </c>
      <c r="E757" s="1" t="s">
        <v>75</v>
      </c>
      <c r="F757" s="1" t="s">
        <v>87</v>
      </c>
      <c r="G757" s="8">
        <v>117143</v>
      </c>
      <c r="H757" s="8">
        <v>43342.909999999996</v>
      </c>
      <c r="I757" s="9">
        <v>0.37</v>
      </c>
      <c r="J757" s="1" t="s">
        <v>97</v>
      </c>
      <c r="K757" s="1">
        <v>1</v>
      </c>
      <c r="L757" s="1">
        <v>2021</v>
      </c>
      <c r="M757" s="1">
        <v>5</v>
      </c>
      <c r="N757" s="10">
        <v>1</v>
      </c>
    </row>
    <row r="758" spans="1:14" x14ac:dyDescent="0.2">
      <c r="A758" s="7">
        <v>44222</v>
      </c>
      <c r="B758" s="1" t="s">
        <v>37</v>
      </c>
      <c r="C758" s="1" t="s">
        <v>17</v>
      </c>
      <c r="D758" s="1" t="s">
        <v>18</v>
      </c>
      <c r="E758" s="1" t="s">
        <v>79</v>
      </c>
      <c r="F758" s="1" t="s">
        <v>9</v>
      </c>
      <c r="G758" s="8">
        <v>131896</v>
      </c>
      <c r="H758" s="8">
        <v>38249.839999999997</v>
      </c>
      <c r="I758" s="9">
        <v>0.28999999999999998</v>
      </c>
      <c r="J758" s="1" t="s">
        <v>97</v>
      </c>
      <c r="K758" s="1">
        <v>1</v>
      </c>
      <c r="L758" s="1">
        <v>2021</v>
      </c>
      <c r="M758" s="1">
        <v>5</v>
      </c>
      <c r="N758" s="10">
        <v>1</v>
      </c>
    </row>
    <row r="759" spans="1:14" x14ac:dyDescent="0.2">
      <c r="A759" s="7">
        <v>44223</v>
      </c>
      <c r="B759" s="1" t="s">
        <v>31</v>
      </c>
      <c r="C759" s="1" t="s">
        <v>11</v>
      </c>
      <c r="D759" s="1" t="s">
        <v>18</v>
      </c>
      <c r="E759" s="1" t="s">
        <v>72</v>
      </c>
      <c r="F759" s="1" t="s">
        <v>9</v>
      </c>
      <c r="G759" s="8">
        <v>139400</v>
      </c>
      <c r="H759" s="8">
        <v>29274</v>
      </c>
      <c r="I759" s="9">
        <v>0.21</v>
      </c>
      <c r="J759" s="1" t="s">
        <v>97</v>
      </c>
      <c r="K759" s="1">
        <v>1</v>
      </c>
      <c r="L759" s="1">
        <v>2021</v>
      </c>
      <c r="M759" s="1">
        <v>5</v>
      </c>
      <c r="N759" s="10">
        <v>1</v>
      </c>
    </row>
    <row r="760" spans="1:14" x14ac:dyDescent="0.2">
      <c r="A760" s="7">
        <v>44224</v>
      </c>
      <c r="B760" s="1" t="s">
        <v>26</v>
      </c>
      <c r="C760" s="1" t="s">
        <v>11</v>
      </c>
      <c r="D760" s="1" t="s">
        <v>8</v>
      </c>
      <c r="E760" s="1" t="s">
        <v>75</v>
      </c>
      <c r="F760" s="1" t="s">
        <v>88</v>
      </c>
      <c r="G760" s="8">
        <v>1017419</v>
      </c>
      <c r="H760" s="8">
        <v>203483.80000000002</v>
      </c>
      <c r="I760" s="9">
        <v>0.2</v>
      </c>
      <c r="J760" s="1" t="s">
        <v>97</v>
      </c>
      <c r="K760" s="1">
        <v>1</v>
      </c>
      <c r="L760" s="1">
        <v>2021</v>
      </c>
      <c r="M760" s="1">
        <v>5</v>
      </c>
      <c r="N760" s="10">
        <v>1</v>
      </c>
    </row>
    <row r="761" spans="1:14" x14ac:dyDescent="0.2">
      <c r="A761" s="7">
        <v>44225</v>
      </c>
      <c r="B761" s="1" t="s">
        <v>49</v>
      </c>
      <c r="C761" s="1" t="s">
        <v>11</v>
      </c>
      <c r="D761" s="1" t="s">
        <v>8</v>
      </c>
      <c r="E761" s="1" t="s">
        <v>66</v>
      </c>
      <c r="F761" s="1" t="s">
        <v>9</v>
      </c>
      <c r="G761" s="8">
        <v>1011883</v>
      </c>
      <c r="H761" s="8">
        <v>313683.73</v>
      </c>
      <c r="I761" s="9">
        <v>0.31</v>
      </c>
      <c r="J761" s="1" t="s">
        <v>97</v>
      </c>
      <c r="K761" s="1">
        <v>1</v>
      </c>
      <c r="L761" s="1">
        <v>2021</v>
      </c>
      <c r="M761" s="1">
        <v>5</v>
      </c>
      <c r="N761" s="10">
        <v>1</v>
      </c>
    </row>
    <row r="762" spans="1:14" x14ac:dyDescent="0.2">
      <c r="A762" s="7">
        <v>44226</v>
      </c>
      <c r="B762" s="1" t="s">
        <v>32</v>
      </c>
      <c r="C762" s="1" t="s">
        <v>11</v>
      </c>
      <c r="D762" s="1" t="s">
        <v>8</v>
      </c>
      <c r="E762" s="1" t="s">
        <v>71</v>
      </c>
      <c r="F762" s="1" t="s">
        <v>89</v>
      </c>
      <c r="G762" s="8">
        <v>871697</v>
      </c>
      <c r="H762" s="8">
        <v>305093.94999999995</v>
      </c>
      <c r="I762" s="9">
        <v>0.35</v>
      </c>
      <c r="J762" s="1" t="s">
        <v>97</v>
      </c>
      <c r="K762" s="1">
        <v>1</v>
      </c>
      <c r="L762" s="1">
        <v>2021</v>
      </c>
      <c r="M762" s="1">
        <v>5</v>
      </c>
      <c r="N762" s="10">
        <v>1</v>
      </c>
    </row>
    <row r="763" spans="1:14" x14ac:dyDescent="0.2">
      <c r="A763" s="7">
        <v>44227</v>
      </c>
      <c r="B763" s="1" t="s">
        <v>15</v>
      </c>
      <c r="C763" s="1" t="s">
        <v>7</v>
      </c>
      <c r="D763" s="1" t="s">
        <v>14</v>
      </c>
      <c r="E763" s="1" t="s">
        <v>74</v>
      </c>
      <c r="F763" s="1" t="s">
        <v>89</v>
      </c>
      <c r="G763" s="8">
        <v>416079</v>
      </c>
      <c r="H763" s="8">
        <v>270451.35000000003</v>
      </c>
      <c r="I763" s="9">
        <v>0.65</v>
      </c>
      <c r="J763" s="1" t="s">
        <v>97</v>
      </c>
      <c r="K763" s="1">
        <v>1</v>
      </c>
      <c r="L763" s="1">
        <v>2021</v>
      </c>
      <c r="M763" s="1">
        <v>5</v>
      </c>
      <c r="N763" s="10">
        <v>1</v>
      </c>
    </row>
    <row r="764" spans="1:14" x14ac:dyDescent="0.2">
      <c r="A764" s="7">
        <v>44228</v>
      </c>
      <c r="B764" s="1" t="s">
        <v>22</v>
      </c>
      <c r="C764" s="1" t="s">
        <v>11</v>
      </c>
      <c r="D764" s="1" t="s">
        <v>8</v>
      </c>
      <c r="E764" s="1" t="s">
        <v>74</v>
      </c>
      <c r="F764" s="1" t="s">
        <v>90</v>
      </c>
      <c r="G764" s="8">
        <v>1039552</v>
      </c>
      <c r="H764" s="8">
        <v>332656.64000000001</v>
      </c>
      <c r="I764" s="9">
        <v>0.32</v>
      </c>
      <c r="J764" s="1" t="s">
        <v>98</v>
      </c>
      <c r="K764" s="1">
        <v>2</v>
      </c>
      <c r="L764" s="1">
        <v>2021</v>
      </c>
      <c r="M764" s="1">
        <v>6</v>
      </c>
      <c r="N764" s="10">
        <v>1</v>
      </c>
    </row>
    <row r="765" spans="1:14" x14ac:dyDescent="0.2">
      <c r="A765" s="7">
        <v>44229</v>
      </c>
      <c r="B765" s="1" t="s">
        <v>16</v>
      </c>
      <c r="C765" s="1" t="s">
        <v>11</v>
      </c>
      <c r="D765" s="1" t="s">
        <v>18</v>
      </c>
      <c r="E765" s="1" t="s">
        <v>75</v>
      </c>
      <c r="F765" s="1" t="s">
        <v>89</v>
      </c>
      <c r="G765" s="8">
        <v>227256</v>
      </c>
      <c r="H765" s="8">
        <v>40906.080000000002</v>
      </c>
      <c r="I765" s="9">
        <v>0.18</v>
      </c>
      <c r="J765" s="1" t="s">
        <v>98</v>
      </c>
      <c r="K765" s="1">
        <v>2</v>
      </c>
      <c r="L765" s="1">
        <v>2021</v>
      </c>
      <c r="M765" s="1">
        <v>6</v>
      </c>
      <c r="N765" s="10">
        <v>1</v>
      </c>
    </row>
    <row r="766" spans="1:14" x14ac:dyDescent="0.2">
      <c r="A766" s="7">
        <v>44230</v>
      </c>
      <c r="B766" s="1" t="s">
        <v>6</v>
      </c>
      <c r="C766" s="1" t="s">
        <v>17</v>
      </c>
      <c r="D766" s="1" t="s">
        <v>8</v>
      </c>
      <c r="E766" s="1" t="s">
        <v>77</v>
      </c>
      <c r="F766" s="1" t="s">
        <v>87</v>
      </c>
      <c r="G766" s="8">
        <v>1022391</v>
      </c>
      <c r="H766" s="8">
        <v>296493.38999999996</v>
      </c>
      <c r="I766" s="9">
        <v>0.28999999999999998</v>
      </c>
      <c r="J766" s="1" t="s">
        <v>98</v>
      </c>
      <c r="K766" s="1">
        <v>2</v>
      </c>
      <c r="L766" s="1">
        <v>2021</v>
      </c>
      <c r="M766" s="1">
        <v>6</v>
      </c>
      <c r="N766" s="10">
        <v>1</v>
      </c>
    </row>
    <row r="767" spans="1:14" x14ac:dyDescent="0.2">
      <c r="A767" s="7">
        <v>44231</v>
      </c>
      <c r="B767" s="1" t="s">
        <v>36</v>
      </c>
      <c r="C767" s="1" t="s">
        <v>17</v>
      </c>
      <c r="D767" s="1" t="s">
        <v>14</v>
      </c>
      <c r="E767" s="1" t="s">
        <v>78</v>
      </c>
      <c r="F767" s="1" t="s">
        <v>88</v>
      </c>
      <c r="G767" s="8">
        <v>255068</v>
      </c>
      <c r="H767" s="8">
        <v>53564.28</v>
      </c>
      <c r="I767" s="9">
        <v>0.21</v>
      </c>
      <c r="J767" s="1" t="s">
        <v>98</v>
      </c>
      <c r="K767" s="1">
        <v>2</v>
      </c>
      <c r="L767" s="1">
        <v>2021</v>
      </c>
      <c r="M767" s="1">
        <v>6</v>
      </c>
      <c r="N767" s="10">
        <v>1</v>
      </c>
    </row>
    <row r="768" spans="1:14" x14ac:dyDescent="0.2">
      <c r="A768" s="7">
        <v>44232</v>
      </c>
      <c r="B768" s="1" t="s">
        <v>23</v>
      </c>
      <c r="C768" s="1" t="s">
        <v>7</v>
      </c>
      <c r="D768" s="1" t="s">
        <v>8</v>
      </c>
      <c r="E768" s="1" t="s">
        <v>75</v>
      </c>
      <c r="F768" s="1" t="s">
        <v>90</v>
      </c>
      <c r="G768" s="8">
        <v>589086</v>
      </c>
      <c r="H768" s="8">
        <v>329888.16000000003</v>
      </c>
      <c r="I768" s="9">
        <v>0.56000000000000005</v>
      </c>
      <c r="J768" s="1" t="s">
        <v>98</v>
      </c>
      <c r="K768" s="1">
        <v>2</v>
      </c>
      <c r="L768" s="1">
        <v>2021</v>
      </c>
      <c r="M768" s="1">
        <v>6</v>
      </c>
      <c r="N768" s="10">
        <v>1</v>
      </c>
    </row>
    <row r="769" spans="1:14" x14ac:dyDescent="0.2">
      <c r="A769" s="7">
        <v>44233</v>
      </c>
      <c r="B769" s="1" t="s">
        <v>38</v>
      </c>
      <c r="C769" s="1" t="s">
        <v>7</v>
      </c>
      <c r="D769" s="1" t="s">
        <v>18</v>
      </c>
      <c r="E769" s="1" t="s">
        <v>80</v>
      </c>
      <c r="F769" s="1" t="s">
        <v>9</v>
      </c>
      <c r="G769" s="8">
        <v>174915</v>
      </c>
      <c r="H769" s="8">
        <v>101450.7</v>
      </c>
      <c r="I769" s="9">
        <v>0.57999999999999996</v>
      </c>
      <c r="J769" s="1" t="s">
        <v>98</v>
      </c>
      <c r="K769" s="1">
        <v>2</v>
      </c>
      <c r="L769" s="1">
        <v>2021</v>
      </c>
      <c r="M769" s="1">
        <v>6</v>
      </c>
      <c r="N769" s="10">
        <v>1</v>
      </c>
    </row>
    <row r="770" spans="1:14" x14ac:dyDescent="0.2">
      <c r="A770" s="7">
        <v>44234</v>
      </c>
      <c r="B770" s="1" t="s">
        <v>51</v>
      </c>
      <c r="C770" s="1" t="s">
        <v>11</v>
      </c>
      <c r="D770" s="1" t="s">
        <v>8</v>
      </c>
      <c r="E770" s="1" t="s">
        <v>65</v>
      </c>
      <c r="F770" s="1" t="s">
        <v>90</v>
      </c>
      <c r="G770" s="8">
        <v>1197976</v>
      </c>
      <c r="H770" s="8">
        <v>347413.04</v>
      </c>
      <c r="I770" s="9">
        <v>0.28999999999999998</v>
      </c>
      <c r="J770" s="1" t="s">
        <v>98</v>
      </c>
      <c r="K770" s="1">
        <v>2</v>
      </c>
      <c r="L770" s="1">
        <v>2021</v>
      </c>
      <c r="M770" s="1">
        <v>6</v>
      </c>
      <c r="N770" s="10">
        <v>1</v>
      </c>
    </row>
    <row r="771" spans="1:14" x14ac:dyDescent="0.2">
      <c r="A771" s="7">
        <v>44235</v>
      </c>
      <c r="B771" s="1" t="s">
        <v>15</v>
      </c>
      <c r="C771" s="1" t="s">
        <v>7</v>
      </c>
      <c r="D771" s="1" t="s">
        <v>14</v>
      </c>
      <c r="E771" s="1" t="s">
        <v>74</v>
      </c>
      <c r="F771" s="1" t="s">
        <v>90</v>
      </c>
      <c r="G771" s="8">
        <v>397503</v>
      </c>
      <c r="H771" s="8">
        <v>258376.95</v>
      </c>
      <c r="I771" s="9">
        <v>0.65</v>
      </c>
      <c r="J771" s="1" t="s">
        <v>98</v>
      </c>
      <c r="K771" s="1">
        <v>2</v>
      </c>
      <c r="L771" s="1">
        <v>2021</v>
      </c>
      <c r="M771" s="1">
        <v>7</v>
      </c>
      <c r="N771" s="10">
        <v>1</v>
      </c>
    </row>
    <row r="772" spans="1:14" x14ac:dyDescent="0.2">
      <c r="A772" s="7">
        <v>44236</v>
      </c>
      <c r="B772" s="1" t="s">
        <v>46</v>
      </c>
      <c r="C772" s="1" t="s">
        <v>11</v>
      </c>
      <c r="D772" s="1" t="s">
        <v>8</v>
      </c>
      <c r="E772" s="1" t="s">
        <v>80</v>
      </c>
      <c r="F772" s="1" t="s">
        <v>88</v>
      </c>
      <c r="G772" s="8">
        <v>752454</v>
      </c>
      <c r="H772" s="8">
        <v>158015.34</v>
      </c>
      <c r="I772" s="9">
        <v>0.21</v>
      </c>
      <c r="J772" s="1" t="s">
        <v>98</v>
      </c>
      <c r="K772" s="1">
        <v>2</v>
      </c>
      <c r="L772" s="1">
        <v>2021</v>
      </c>
      <c r="M772" s="1">
        <v>7</v>
      </c>
      <c r="N772" s="10">
        <v>1</v>
      </c>
    </row>
    <row r="773" spans="1:14" x14ac:dyDescent="0.2">
      <c r="A773" s="7">
        <v>44237</v>
      </c>
      <c r="B773" s="1" t="s">
        <v>23</v>
      </c>
      <c r="C773" s="1" t="s">
        <v>11</v>
      </c>
      <c r="D773" s="1" t="s">
        <v>8</v>
      </c>
      <c r="E773" s="1" t="s">
        <v>75</v>
      </c>
      <c r="F773" s="1" t="s">
        <v>87</v>
      </c>
      <c r="G773" s="8">
        <v>1187269</v>
      </c>
      <c r="H773" s="8">
        <v>296817.25</v>
      </c>
      <c r="I773" s="9">
        <v>0.25</v>
      </c>
      <c r="J773" s="1" t="s">
        <v>98</v>
      </c>
      <c r="K773" s="1">
        <v>2</v>
      </c>
      <c r="L773" s="1">
        <v>2021</v>
      </c>
      <c r="M773" s="1">
        <v>7</v>
      </c>
      <c r="N773" s="10">
        <v>1</v>
      </c>
    </row>
    <row r="774" spans="1:14" x14ac:dyDescent="0.2">
      <c r="A774" s="7">
        <v>44238</v>
      </c>
      <c r="B774" s="1" t="s">
        <v>25</v>
      </c>
      <c r="C774" s="1" t="s">
        <v>11</v>
      </c>
      <c r="D774" s="1" t="s">
        <v>8</v>
      </c>
      <c r="E774" s="1" t="s">
        <v>74</v>
      </c>
      <c r="F774" s="1" t="s">
        <v>89</v>
      </c>
      <c r="G774" s="8">
        <v>911587</v>
      </c>
      <c r="H774" s="8">
        <v>291707.84000000003</v>
      </c>
      <c r="I774" s="9">
        <v>0.32</v>
      </c>
      <c r="J774" s="1" t="s">
        <v>98</v>
      </c>
      <c r="K774" s="1">
        <v>2</v>
      </c>
      <c r="L774" s="1">
        <v>2021</v>
      </c>
      <c r="M774" s="1">
        <v>7</v>
      </c>
      <c r="N774" s="10">
        <v>1</v>
      </c>
    </row>
    <row r="775" spans="1:14" x14ac:dyDescent="0.2">
      <c r="A775" s="7">
        <v>44239</v>
      </c>
      <c r="B775" s="1" t="s">
        <v>21</v>
      </c>
      <c r="C775" s="1" t="s">
        <v>7</v>
      </c>
      <c r="D775" s="1" t="s">
        <v>14</v>
      </c>
      <c r="E775" s="1" t="s">
        <v>73</v>
      </c>
      <c r="F775" s="1" t="s">
        <v>90</v>
      </c>
      <c r="G775" s="8">
        <v>317104</v>
      </c>
      <c r="H775" s="8">
        <v>187091.36</v>
      </c>
      <c r="I775" s="9">
        <v>0.59</v>
      </c>
      <c r="J775" s="1" t="s">
        <v>98</v>
      </c>
      <c r="K775" s="1">
        <v>2</v>
      </c>
      <c r="L775" s="1">
        <v>2021</v>
      </c>
      <c r="M775" s="1">
        <v>7</v>
      </c>
      <c r="N775" s="10">
        <v>1</v>
      </c>
    </row>
    <row r="776" spans="1:14" x14ac:dyDescent="0.2">
      <c r="A776" s="7">
        <v>44240</v>
      </c>
      <c r="B776" s="1" t="s">
        <v>38</v>
      </c>
      <c r="C776" s="1" t="s">
        <v>7</v>
      </c>
      <c r="D776" s="1" t="s">
        <v>18</v>
      </c>
      <c r="E776" s="1" t="s">
        <v>80</v>
      </c>
      <c r="F776" s="1" t="s">
        <v>90</v>
      </c>
      <c r="G776" s="8">
        <v>92902</v>
      </c>
      <c r="H776" s="8">
        <v>56670.22</v>
      </c>
      <c r="I776" s="9">
        <v>0.61</v>
      </c>
      <c r="J776" s="1" t="s">
        <v>98</v>
      </c>
      <c r="K776" s="1">
        <v>2</v>
      </c>
      <c r="L776" s="1">
        <v>2021</v>
      </c>
      <c r="M776" s="1">
        <v>7</v>
      </c>
      <c r="N776" s="10">
        <v>1</v>
      </c>
    </row>
    <row r="777" spans="1:14" x14ac:dyDescent="0.2">
      <c r="A777" s="7">
        <v>44241</v>
      </c>
      <c r="B777" s="1" t="s">
        <v>15</v>
      </c>
      <c r="C777" s="1" t="s">
        <v>11</v>
      </c>
      <c r="D777" s="1" t="s">
        <v>14</v>
      </c>
      <c r="E777" s="1" t="s">
        <v>74</v>
      </c>
      <c r="F777" s="1" t="s">
        <v>87</v>
      </c>
      <c r="G777" s="8">
        <v>251122</v>
      </c>
      <c r="H777" s="8">
        <v>45201.96</v>
      </c>
      <c r="I777" s="9">
        <v>0.18</v>
      </c>
      <c r="J777" s="1" t="s">
        <v>98</v>
      </c>
      <c r="K777" s="1">
        <v>2</v>
      </c>
      <c r="L777" s="1">
        <v>2021</v>
      </c>
      <c r="M777" s="1">
        <v>7</v>
      </c>
      <c r="N777" s="10">
        <v>1</v>
      </c>
    </row>
    <row r="778" spans="1:14" x14ac:dyDescent="0.2">
      <c r="A778" s="7">
        <v>44242</v>
      </c>
      <c r="B778" s="1" t="s">
        <v>20</v>
      </c>
      <c r="C778" s="1" t="s">
        <v>11</v>
      </c>
      <c r="D778" s="1" t="s">
        <v>8</v>
      </c>
      <c r="E778" s="1" t="s">
        <v>72</v>
      </c>
      <c r="F778" s="1" t="s">
        <v>90</v>
      </c>
      <c r="G778" s="8">
        <v>627506</v>
      </c>
      <c r="H778" s="8">
        <v>119226.14</v>
      </c>
      <c r="I778" s="9">
        <v>0.19</v>
      </c>
      <c r="J778" s="1" t="s">
        <v>98</v>
      </c>
      <c r="K778" s="1">
        <v>2</v>
      </c>
      <c r="L778" s="1">
        <v>2021</v>
      </c>
      <c r="M778" s="1">
        <v>8</v>
      </c>
      <c r="N778" s="10">
        <v>1</v>
      </c>
    </row>
    <row r="779" spans="1:14" x14ac:dyDescent="0.2">
      <c r="A779" s="7">
        <v>44243</v>
      </c>
      <c r="B779" s="1" t="s">
        <v>48</v>
      </c>
      <c r="C779" s="1" t="s">
        <v>11</v>
      </c>
      <c r="D779" s="1" t="s">
        <v>8</v>
      </c>
      <c r="E779" s="1" t="s">
        <v>65</v>
      </c>
      <c r="F779" s="1" t="s">
        <v>9</v>
      </c>
      <c r="G779" s="8">
        <v>827409</v>
      </c>
      <c r="H779" s="8">
        <v>190304.07</v>
      </c>
      <c r="I779" s="9">
        <v>0.23</v>
      </c>
      <c r="J779" s="1" t="s">
        <v>98</v>
      </c>
      <c r="K779" s="1">
        <v>2</v>
      </c>
      <c r="L779" s="1">
        <v>2021</v>
      </c>
      <c r="M779" s="1">
        <v>8</v>
      </c>
      <c r="N779" s="10">
        <v>1</v>
      </c>
    </row>
    <row r="780" spans="1:14" x14ac:dyDescent="0.2">
      <c r="A780" s="7">
        <v>44244</v>
      </c>
      <c r="B780" s="1" t="s">
        <v>26</v>
      </c>
      <c r="C780" s="1" t="s">
        <v>17</v>
      </c>
      <c r="D780" s="1" t="s">
        <v>8</v>
      </c>
      <c r="E780" s="1" t="s">
        <v>75</v>
      </c>
      <c r="F780" s="1" t="s">
        <v>90</v>
      </c>
      <c r="G780" s="8">
        <v>638021</v>
      </c>
      <c r="H780" s="8">
        <v>153125.04</v>
      </c>
      <c r="I780" s="9">
        <v>0.24</v>
      </c>
      <c r="J780" s="1" t="s">
        <v>98</v>
      </c>
      <c r="K780" s="1">
        <v>2</v>
      </c>
      <c r="L780" s="1">
        <v>2021</v>
      </c>
      <c r="M780" s="1">
        <v>8</v>
      </c>
      <c r="N780" s="10">
        <v>1</v>
      </c>
    </row>
    <row r="781" spans="1:14" x14ac:dyDescent="0.2">
      <c r="A781" s="7">
        <v>44245</v>
      </c>
      <c r="B781" s="1" t="s">
        <v>53</v>
      </c>
      <c r="C781" s="1" t="s">
        <v>11</v>
      </c>
      <c r="D781" s="1" t="s">
        <v>14</v>
      </c>
      <c r="E781" s="1" t="s">
        <v>67</v>
      </c>
      <c r="F781" s="1" t="s">
        <v>87</v>
      </c>
      <c r="G781" s="8">
        <v>268968</v>
      </c>
      <c r="H781" s="8">
        <v>48414.239999999998</v>
      </c>
      <c r="I781" s="9">
        <v>0.18</v>
      </c>
      <c r="J781" s="1" t="s">
        <v>98</v>
      </c>
      <c r="K781" s="1">
        <v>2</v>
      </c>
      <c r="L781" s="1">
        <v>2021</v>
      </c>
      <c r="M781" s="1">
        <v>8</v>
      </c>
      <c r="N781" s="10">
        <v>1</v>
      </c>
    </row>
    <row r="782" spans="1:14" x14ac:dyDescent="0.2">
      <c r="A782" s="7">
        <v>44246</v>
      </c>
      <c r="B782" s="1" t="s">
        <v>25</v>
      </c>
      <c r="C782" s="1" t="s">
        <v>17</v>
      </c>
      <c r="D782" s="1" t="s">
        <v>8</v>
      </c>
      <c r="E782" s="1" t="s">
        <v>74</v>
      </c>
      <c r="F782" s="1" t="s">
        <v>90</v>
      </c>
      <c r="G782" s="8">
        <v>1095433</v>
      </c>
      <c r="H782" s="8">
        <v>427218.87</v>
      </c>
      <c r="I782" s="9">
        <v>0.39</v>
      </c>
      <c r="J782" s="1" t="s">
        <v>98</v>
      </c>
      <c r="K782" s="1">
        <v>2</v>
      </c>
      <c r="L782" s="1">
        <v>2021</v>
      </c>
      <c r="M782" s="1">
        <v>8</v>
      </c>
      <c r="N782" s="10">
        <v>1</v>
      </c>
    </row>
    <row r="783" spans="1:14" x14ac:dyDescent="0.2">
      <c r="A783" s="7">
        <v>44247</v>
      </c>
      <c r="B783" s="1" t="s">
        <v>21</v>
      </c>
      <c r="C783" s="1" t="s">
        <v>11</v>
      </c>
      <c r="D783" s="1" t="s">
        <v>14</v>
      </c>
      <c r="E783" s="1" t="s">
        <v>73</v>
      </c>
      <c r="F783" s="1" t="s">
        <v>87</v>
      </c>
      <c r="G783" s="8">
        <v>300682</v>
      </c>
      <c r="H783" s="8">
        <v>99225.06</v>
      </c>
      <c r="I783" s="9">
        <v>0.33</v>
      </c>
      <c r="J783" s="1" t="s">
        <v>98</v>
      </c>
      <c r="K783" s="1">
        <v>2</v>
      </c>
      <c r="L783" s="1">
        <v>2021</v>
      </c>
      <c r="M783" s="1">
        <v>8</v>
      </c>
      <c r="N783" s="10">
        <v>1</v>
      </c>
    </row>
    <row r="784" spans="1:14" x14ac:dyDescent="0.2">
      <c r="A784" s="7">
        <v>44248</v>
      </c>
      <c r="B784" s="1" t="s">
        <v>12</v>
      </c>
      <c r="C784" s="1" t="s">
        <v>11</v>
      </c>
      <c r="D784" s="1" t="s">
        <v>8</v>
      </c>
      <c r="E784" s="1" t="s">
        <v>77</v>
      </c>
      <c r="F784" s="1" t="s">
        <v>89</v>
      </c>
      <c r="G784" s="8">
        <v>614520</v>
      </c>
      <c r="H784" s="8">
        <v>178210.8</v>
      </c>
      <c r="I784" s="9">
        <v>0.28999999999999998</v>
      </c>
      <c r="J784" s="1" t="s">
        <v>98</v>
      </c>
      <c r="K784" s="1">
        <v>2</v>
      </c>
      <c r="L784" s="1">
        <v>2021</v>
      </c>
      <c r="M784" s="1">
        <v>8</v>
      </c>
      <c r="N784" s="10">
        <v>1</v>
      </c>
    </row>
    <row r="785" spans="1:14" x14ac:dyDescent="0.2">
      <c r="A785" s="7">
        <v>44249</v>
      </c>
      <c r="B785" s="1" t="s">
        <v>43</v>
      </c>
      <c r="C785" s="1" t="s">
        <v>17</v>
      </c>
      <c r="D785" s="1" t="s">
        <v>8</v>
      </c>
      <c r="E785" s="1" t="s">
        <v>79</v>
      </c>
      <c r="F785" s="1" t="s">
        <v>87</v>
      </c>
      <c r="G785" s="8">
        <v>579789</v>
      </c>
      <c r="H785" s="8">
        <v>121755.69</v>
      </c>
      <c r="I785" s="9">
        <v>0.21</v>
      </c>
      <c r="J785" s="1" t="s">
        <v>98</v>
      </c>
      <c r="K785" s="1">
        <v>2</v>
      </c>
      <c r="L785" s="1">
        <v>2021</v>
      </c>
      <c r="M785" s="1">
        <v>9</v>
      </c>
      <c r="N785" s="10">
        <v>1</v>
      </c>
    </row>
    <row r="786" spans="1:14" x14ac:dyDescent="0.2">
      <c r="A786" s="7">
        <v>44250</v>
      </c>
      <c r="B786" s="1" t="s">
        <v>43</v>
      </c>
      <c r="C786" s="1" t="s">
        <v>11</v>
      </c>
      <c r="D786" s="1" t="s">
        <v>8</v>
      </c>
      <c r="E786" s="1" t="s">
        <v>79</v>
      </c>
      <c r="F786" s="1" t="s">
        <v>9</v>
      </c>
      <c r="G786" s="8">
        <v>874047</v>
      </c>
      <c r="H786" s="8">
        <v>192290.34</v>
      </c>
      <c r="I786" s="9">
        <v>0.22</v>
      </c>
      <c r="J786" s="1" t="s">
        <v>98</v>
      </c>
      <c r="K786" s="1">
        <v>2</v>
      </c>
      <c r="L786" s="1">
        <v>2021</v>
      </c>
      <c r="M786" s="1">
        <v>9</v>
      </c>
      <c r="N786" s="10">
        <v>1</v>
      </c>
    </row>
    <row r="787" spans="1:14" x14ac:dyDescent="0.2">
      <c r="A787" s="7">
        <v>44251</v>
      </c>
      <c r="B787" s="1" t="s">
        <v>28</v>
      </c>
      <c r="C787" s="1" t="s">
        <v>17</v>
      </c>
      <c r="D787" s="1" t="s">
        <v>8</v>
      </c>
      <c r="E787" s="1" t="s">
        <v>66</v>
      </c>
      <c r="F787" s="1" t="s">
        <v>90</v>
      </c>
      <c r="G787" s="8">
        <v>648228</v>
      </c>
      <c r="H787" s="8">
        <v>175021.56</v>
      </c>
      <c r="I787" s="9">
        <v>0.27</v>
      </c>
      <c r="J787" s="1" t="s">
        <v>98</v>
      </c>
      <c r="K787" s="1">
        <v>2</v>
      </c>
      <c r="L787" s="1">
        <v>2021</v>
      </c>
      <c r="M787" s="1">
        <v>9</v>
      </c>
      <c r="N787" s="10">
        <v>1</v>
      </c>
    </row>
    <row r="788" spans="1:14" x14ac:dyDescent="0.2">
      <c r="A788" s="7">
        <v>44252</v>
      </c>
      <c r="B788" s="1" t="s">
        <v>20</v>
      </c>
      <c r="C788" s="1" t="s">
        <v>17</v>
      </c>
      <c r="D788" s="1" t="s">
        <v>8</v>
      </c>
      <c r="E788" s="1" t="s">
        <v>72</v>
      </c>
      <c r="F788" s="1" t="s">
        <v>89</v>
      </c>
      <c r="G788" s="8">
        <v>859512</v>
      </c>
      <c r="H788" s="8">
        <v>257853.59999999998</v>
      </c>
      <c r="I788" s="9">
        <v>0.3</v>
      </c>
      <c r="J788" s="1" t="s">
        <v>98</v>
      </c>
      <c r="K788" s="1">
        <v>2</v>
      </c>
      <c r="L788" s="1">
        <v>2021</v>
      </c>
      <c r="M788" s="1">
        <v>9</v>
      </c>
      <c r="N788" s="10">
        <v>1</v>
      </c>
    </row>
    <row r="789" spans="1:14" x14ac:dyDescent="0.2">
      <c r="A789" s="7">
        <v>44253</v>
      </c>
      <c r="B789" s="1" t="s">
        <v>15</v>
      </c>
      <c r="C789" s="1" t="s">
        <v>11</v>
      </c>
      <c r="D789" s="1" t="s">
        <v>14</v>
      </c>
      <c r="E789" s="1" t="s">
        <v>74</v>
      </c>
      <c r="F789" s="1" t="s">
        <v>88</v>
      </c>
      <c r="G789" s="8">
        <v>256710</v>
      </c>
      <c r="H789" s="8">
        <v>64177.5</v>
      </c>
      <c r="I789" s="9">
        <v>0.25</v>
      </c>
      <c r="J789" s="1" t="s">
        <v>98</v>
      </c>
      <c r="K789" s="1">
        <v>2</v>
      </c>
      <c r="L789" s="1">
        <v>2021</v>
      </c>
      <c r="M789" s="1">
        <v>9</v>
      </c>
      <c r="N789" s="10">
        <v>1</v>
      </c>
    </row>
    <row r="790" spans="1:14" x14ac:dyDescent="0.2">
      <c r="A790" s="7">
        <v>44254</v>
      </c>
      <c r="B790" s="1" t="s">
        <v>57</v>
      </c>
      <c r="C790" s="1" t="s">
        <v>7</v>
      </c>
      <c r="D790" s="1" t="s">
        <v>18</v>
      </c>
      <c r="E790" s="1" t="s">
        <v>67</v>
      </c>
      <c r="F790" s="1" t="s">
        <v>87</v>
      </c>
      <c r="G790" s="8">
        <v>226053</v>
      </c>
      <c r="H790" s="8">
        <v>142413.39000000001</v>
      </c>
      <c r="I790" s="9">
        <v>0.63</v>
      </c>
      <c r="J790" s="1" t="s">
        <v>98</v>
      </c>
      <c r="K790" s="1">
        <v>2</v>
      </c>
      <c r="L790" s="1">
        <v>2021</v>
      </c>
      <c r="M790" s="1">
        <v>9</v>
      </c>
      <c r="N790" s="10">
        <v>1</v>
      </c>
    </row>
    <row r="791" spans="1:14" x14ac:dyDescent="0.2">
      <c r="A791" s="7">
        <v>44255</v>
      </c>
      <c r="B791" s="1" t="s">
        <v>31</v>
      </c>
      <c r="C791" s="1" t="s">
        <v>11</v>
      </c>
      <c r="D791" s="1" t="s">
        <v>18</v>
      </c>
      <c r="E791" s="1" t="s">
        <v>72</v>
      </c>
      <c r="F791" s="1" t="s">
        <v>88</v>
      </c>
      <c r="G791" s="8">
        <v>218864</v>
      </c>
      <c r="H791" s="8">
        <v>61281.920000000006</v>
      </c>
      <c r="I791" s="9">
        <v>0.28000000000000003</v>
      </c>
      <c r="J791" s="1" t="s">
        <v>98</v>
      </c>
      <c r="K791" s="1">
        <v>2</v>
      </c>
      <c r="L791" s="1">
        <v>2021</v>
      </c>
      <c r="M791" s="1">
        <v>9</v>
      </c>
      <c r="N791" s="10">
        <v>1</v>
      </c>
    </row>
    <row r="792" spans="1:14" x14ac:dyDescent="0.2">
      <c r="A792" s="7">
        <v>44256</v>
      </c>
      <c r="B792" s="1" t="s">
        <v>61</v>
      </c>
      <c r="C792" s="1" t="s">
        <v>17</v>
      </c>
      <c r="D792" s="1" t="s">
        <v>8</v>
      </c>
      <c r="E792" s="1" t="s">
        <v>77</v>
      </c>
      <c r="F792" s="1" t="s">
        <v>90</v>
      </c>
      <c r="G792" s="8">
        <v>599488</v>
      </c>
      <c r="H792" s="8">
        <v>203825.92000000001</v>
      </c>
      <c r="I792" s="9">
        <v>0.34</v>
      </c>
      <c r="J792" s="1" t="s">
        <v>99</v>
      </c>
      <c r="K792" s="1">
        <v>3</v>
      </c>
      <c r="L792" s="1">
        <v>2021</v>
      </c>
      <c r="M792" s="1">
        <v>10</v>
      </c>
      <c r="N792" s="10">
        <v>1</v>
      </c>
    </row>
    <row r="793" spans="1:14" x14ac:dyDescent="0.2">
      <c r="A793" s="7">
        <v>44257</v>
      </c>
      <c r="B793" s="1" t="s">
        <v>28</v>
      </c>
      <c r="C793" s="1" t="s">
        <v>17</v>
      </c>
      <c r="D793" s="1" t="s">
        <v>8</v>
      </c>
      <c r="E793" s="1" t="s">
        <v>66</v>
      </c>
      <c r="F793" s="1" t="s">
        <v>87</v>
      </c>
      <c r="G793" s="8">
        <v>538461</v>
      </c>
      <c r="H793" s="8">
        <v>118461.42</v>
      </c>
      <c r="I793" s="9">
        <v>0.22</v>
      </c>
      <c r="J793" s="1" t="s">
        <v>99</v>
      </c>
      <c r="K793" s="1">
        <v>3</v>
      </c>
      <c r="L793" s="1">
        <v>2021</v>
      </c>
      <c r="M793" s="1">
        <v>10</v>
      </c>
      <c r="N793" s="10">
        <v>1</v>
      </c>
    </row>
    <row r="794" spans="1:14" x14ac:dyDescent="0.2">
      <c r="A794" s="7">
        <v>44258</v>
      </c>
      <c r="B794" s="1" t="s">
        <v>26</v>
      </c>
      <c r="C794" s="1" t="s">
        <v>17</v>
      </c>
      <c r="D794" s="1" t="s">
        <v>8</v>
      </c>
      <c r="E794" s="1" t="s">
        <v>75</v>
      </c>
      <c r="F794" s="1" t="s">
        <v>88</v>
      </c>
      <c r="G794" s="8">
        <v>827096</v>
      </c>
      <c r="H794" s="8">
        <v>322567.44</v>
      </c>
      <c r="I794" s="9">
        <v>0.39</v>
      </c>
      <c r="J794" s="1" t="s">
        <v>99</v>
      </c>
      <c r="K794" s="1">
        <v>3</v>
      </c>
      <c r="L794" s="1">
        <v>2021</v>
      </c>
      <c r="M794" s="1">
        <v>10</v>
      </c>
      <c r="N794" s="10">
        <v>1</v>
      </c>
    </row>
    <row r="795" spans="1:14" x14ac:dyDescent="0.2">
      <c r="A795" s="7">
        <v>44259</v>
      </c>
      <c r="B795" s="1" t="s">
        <v>27</v>
      </c>
      <c r="C795" s="1" t="s">
        <v>11</v>
      </c>
      <c r="D795" s="1" t="s">
        <v>8</v>
      </c>
      <c r="E795" s="1" t="s">
        <v>76</v>
      </c>
      <c r="F795" s="1" t="s">
        <v>90</v>
      </c>
      <c r="G795" s="8">
        <v>1111643</v>
      </c>
      <c r="H795" s="8">
        <v>322376.46999999997</v>
      </c>
      <c r="I795" s="9">
        <v>0.28999999999999998</v>
      </c>
      <c r="J795" s="1" t="s">
        <v>99</v>
      </c>
      <c r="K795" s="1">
        <v>3</v>
      </c>
      <c r="L795" s="1">
        <v>2021</v>
      </c>
      <c r="M795" s="1">
        <v>10</v>
      </c>
      <c r="N795" s="10">
        <v>1</v>
      </c>
    </row>
    <row r="796" spans="1:14" x14ac:dyDescent="0.2">
      <c r="A796" s="7">
        <v>44260</v>
      </c>
      <c r="B796" s="1" t="s">
        <v>21</v>
      </c>
      <c r="C796" s="1" t="s">
        <v>17</v>
      </c>
      <c r="D796" s="1" t="s">
        <v>14</v>
      </c>
      <c r="E796" s="1" t="s">
        <v>73</v>
      </c>
      <c r="F796" s="1" t="s">
        <v>87</v>
      </c>
      <c r="G796" s="8">
        <v>362726</v>
      </c>
      <c r="H796" s="8">
        <v>94308.760000000009</v>
      </c>
      <c r="I796" s="9">
        <v>0.26</v>
      </c>
      <c r="J796" s="1" t="s">
        <v>99</v>
      </c>
      <c r="K796" s="1">
        <v>3</v>
      </c>
      <c r="L796" s="1">
        <v>2021</v>
      </c>
      <c r="M796" s="1">
        <v>10</v>
      </c>
      <c r="N796" s="10">
        <v>1</v>
      </c>
    </row>
    <row r="797" spans="1:14" x14ac:dyDescent="0.2">
      <c r="A797" s="7">
        <v>44261</v>
      </c>
      <c r="B797" s="1" t="s">
        <v>44</v>
      </c>
      <c r="C797" s="1" t="s">
        <v>7</v>
      </c>
      <c r="D797" s="1" t="s">
        <v>8</v>
      </c>
      <c r="E797" s="1" t="s">
        <v>78</v>
      </c>
      <c r="F797" s="1" t="s">
        <v>88</v>
      </c>
      <c r="G797" s="8">
        <v>961656</v>
      </c>
      <c r="H797" s="8">
        <v>423128.64</v>
      </c>
      <c r="I797" s="9">
        <v>0.44</v>
      </c>
      <c r="J797" s="1" t="s">
        <v>99</v>
      </c>
      <c r="K797" s="1">
        <v>3</v>
      </c>
      <c r="L797" s="1">
        <v>2021</v>
      </c>
      <c r="M797" s="1">
        <v>10</v>
      </c>
      <c r="N797" s="10">
        <v>1</v>
      </c>
    </row>
    <row r="798" spans="1:14" x14ac:dyDescent="0.2">
      <c r="A798" s="7">
        <v>44262</v>
      </c>
      <c r="B798" s="1" t="s">
        <v>49</v>
      </c>
      <c r="C798" s="1" t="s">
        <v>11</v>
      </c>
      <c r="D798" s="1" t="s">
        <v>8</v>
      </c>
      <c r="E798" s="1" t="s">
        <v>66</v>
      </c>
      <c r="F798" s="1" t="s">
        <v>87</v>
      </c>
      <c r="G798" s="8">
        <v>869346</v>
      </c>
      <c r="H798" s="8">
        <v>130401.9</v>
      </c>
      <c r="I798" s="9">
        <v>0.15</v>
      </c>
      <c r="J798" s="1" t="s">
        <v>99</v>
      </c>
      <c r="K798" s="1">
        <v>3</v>
      </c>
      <c r="L798" s="1">
        <v>2021</v>
      </c>
      <c r="M798" s="1">
        <v>10</v>
      </c>
      <c r="N798" s="10">
        <v>1</v>
      </c>
    </row>
    <row r="799" spans="1:14" x14ac:dyDescent="0.2">
      <c r="A799" s="7">
        <v>44263</v>
      </c>
      <c r="B799" s="1" t="s">
        <v>43</v>
      </c>
      <c r="C799" s="1" t="s">
        <v>17</v>
      </c>
      <c r="D799" s="1" t="s">
        <v>8</v>
      </c>
      <c r="E799" s="1" t="s">
        <v>79</v>
      </c>
      <c r="F799" s="1" t="s">
        <v>90</v>
      </c>
      <c r="G799" s="8">
        <v>717566</v>
      </c>
      <c r="H799" s="8">
        <v>236796.78</v>
      </c>
      <c r="I799" s="9">
        <v>0.33</v>
      </c>
      <c r="J799" s="1" t="s">
        <v>99</v>
      </c>
      <c r="K799" s="1">
        <v>3</v>
      </c>
      <c r="L799" s="1">
        <v>2021</v>
      </c>
      <c r="M799" s="1">
        <v>11</v>
      </c>
      <c r="N799" s="10">
        <v>1</v>
      </c>
    </row>
    <row r="800" spans="1:14" x14ac:dyDescent="0.2">
      <c r="A800" s="7">
        <v>44264</v>
      </c>
      <c r="B800" s="1" t="s">
        <v>34</v>
      </c>
      <c r="C800" s="1" t="s">
        <v>17</v>
      </c>
      <c r="D800" s="1" t="s">
        <v>14</v>
      </c>
      <c r="E800" s="1" t="s">
        <v>65</v>
      </c>
      <c r="F800" s="1" t="s">
        <v>89</v>
      </c>
      <c r="G800" s="8">
        <v>427851</v>
      </c>
      <c r="H800" s="8">
        <v>166861.89000000001</v>
      </c>
      <c r="I800" s="9">
        <v>0.39</v>
      </c>
      <c r="J800" s="1" t="s">
        <v>99</v>
      </c>
      <c r="K800" s="1">
        <v>3</v>
      </c>
      <c r="L800" s="1">
        <v>2021</v>
      </c>
      <c r="M800" s="1">
        <v>11</v>
      </c>
      <c r="N800" s="10">
        <v>1</v>
      </c>
    </row>
    <row r="801" spans="1:14" x14ac:dyDescent="0.2">
      <c r="A801" s="7">
        <v>44265</v>
      </c>
      <c r="B801" s="1" t="s">
        <v>57</v>
      </c>
      <c r="C801" s="1" t="s">
        <v>17</v>
      </c>
      <c r="D801" s="1" t="s">
        <v>18</v>
      </c>
      <c r="E801" s="1" t="s">
        <v>67</v>
      </c>
      <c r="F801" s="1" t="s">
        <v>9</v>
      </c>
      <c r="G801" s="8">
        <v>135239</v>
      </c>
      <c r="H801" s="8">
        <v>35162.14</v>
      </c>
      <c r="I801" s="9">
        <v>0.26</v>
      </c>
      <c r="J801" s="1" t="s">
        <v>99</v>
      </c>
      <c r="K801" s="1">
        <v>3</v>
      </c>
      <c r="L801" s="1">
        <v>2021</v>
      </c>
      <c r="M801" s="1">
        <v>11</v>
      </c>
      <c r="N801" s="10">
        <v>1</v>
      </c>
    </row>
    <row r="802" spans="1:14" x14ac:dyDescent="0.2">
      <c r="A802" s="7">
        <v>44266</v>
      </c>
      <c r="B802" s="1" t="s">
        <v>13</v>
      </c>
      <c r="C802" s="1" t="s">
        <v>7</v>
      </c>
      <c r="D802" s="1" t="s">
        <v>14</v>
      </c>
      <c r="E802" s="1" t="s">
        <v>73</v>
      </c>
      <c r="F802" s="1" t="s">
        <v>88</v>
      </c>
      <c r="G802" s="8">
        <v>409705</v>
      </c>
      <c r="H802" s="8">
        <v>225337.75000000003</v>
      </c>
      <c r="I802" s="9">
        <v>0.55000000000000004</v>
      </c>
      <c r="J802" s="1" t="s">
        <v>99</v>
      </c>
      <c r="K802" s="1">
        <v>3</v>
      </c>
      <c r="L802" s="1">
        <v>2021</v>
      </c>
      <c r="M802" s="1">
        <v>11</v>
      </c>
      <c r="N802" s="10">
        <v>1</v>
      </c>
    </row>
    <row r="803" spans="1:14" x14ac:dyDescent="0.2">
      <c r="A803" s="7">
        <v>44267</v>
      </c>
      <c r="B803" s="1" t="s">
        <v>27</v>
      </c>
      <c r="C803" s="1" t="s">
        <v>11</v>
      </c>
      <c r="D803" s="1" t="s">
        <v>8</v>
      </c>
      <c r="E803" s="1" t="s">
        <v>76</v>
      </c>
      <c r="F803" s="1" t="s">
        <v>89</v>
      </c>
      <c r="G803" s="8">
        <v>610757</v>
      </c>
      <c r="H803" s="8">
        <v>158796.82</v>
      </c>
      <c r="I803" s="9">
        <v>0.26</v>
      </c>
      <c r="J803" s="1" t="s">
        <v>99</v>
      </c>
      <c r="K803" s="1">
        <v>3</v>
      </c>
      <c r="L803" s="1">
        <v>2021</v>
      </c>
      <c r="M803" s="1">
        <v>11</v>
      </c>
      <c r="N803" s="10">
        <v>1</v>
      </c>
    </row>
    <row r="804" spans="1:14" x14ac:dyDescent="0.2">
      <c r="A804" s="7">
        <v>44268</v>
      </c>
      <c r="B804" s="1" t="s">
        <v>51</v>
      </c>
      <c r="C804" s="1" t="s">
        <v>7</v>
      </c>
      <c r="D804" s="1" t="s">
        <v>8</v>
      </c>
      <c r="E804" s="1" t="s">
        <v>65</v>
      </c>
      <c r="F804" s="1" t="s">
        <v>90</v>
      </c>
      <c r="G804" s="8">
        <v>782998</v>
      </c>
      <c r="H804" s="8">
        <v>305369.22000000003</v>
      </c>
      <c r="I804" s="9">
        <v>0.39</v>
      </c>
      <c r="J804" s="1" t="s">
        <v>99</v>
      </c>
      <c r="K804" s="1">
        <v>3</v>
      </c>
      <c r="L804" s="1">
        <v>2021</v>
      </c>
      <c r="M804" s="1">
        <v>11</v>
      </c>
      <c r="N804" s="10">
        <v>1</v>
      </c>
    </row>
    <row r="805" spans="1:14" x14ac:dyDescent="0.2">
      <c r="A805" s="7">
        <v>44269</v>
      </c>
      <c r="B805" s="1" t="s">
        <v>59</v>
      </c>
      <c r="C805" s="1" t="s">
        <v>17</v>
      </c>
      <c r="D805" s="1" t="s">
        <v>18</v>
      </c>
      <c r="E805" s="1" t="s">
        <v>75</v>
      </c>
      <c r="F805" s="1" t="s">
        <v>87</v>
      </c>
      <c r="G805" s="8">
        <v>205731</v>
      </c>
      <c r="H805" s="8">
        <v>78177.78</v>
      </c>
      <c r="I805" s="9">
        <v>0.38</v>
      </c>
      <c r="J805" s="1" t="s">
        <v>99</v>
      </c>
      <c r="K805" s="1">
        <v>3</v>
      </c>
      <c r="L805" s="1">
        <v>2021</v>
      </c>
      <c r="M805" s="1">
        <v>11</v>
      </c>
      <c r="N805" s="10">
        <v>1</v>
      </c>
    </row>
    <row r="806" spans="1:14" x14ac:dyDescent="0.2">
      <c r="A806" s="7">
        <v>44270</v>
      </c>
      <c r="B806" s="1" t="s">
        <v>61</v>
      </c>
      <c r="C806" s="1" t="s">
        <v>11</v>
      </c>
      <c r="D806" s="1" t="s">
        <v>8</v>
      </c>
      <c r="E806" s="1" t="s">
        <v>77</v>
      </c>
      <c r="F806" s="1" t="s">
        <v>87</v>
      </c>
      <c r="G806" s="8">
        <v>699521</v>
      </c>
      <c r="H806" s="8">
        <v>223846.72</v>
      </c>
      <c r="I806" s="9">
        <v>0.32</v>
      </c>
      <c r="J806" s="1" t="s">
        <v>99</v>
      </c>
      <c r="K806" s="1">
        <v>3</v>
      </c>
      <c r="L806" s="1">
        <v>2021</v>
      </c>
      <c r="M806" s="1">
        <v>12</v>
      </c>
      <c r="N806" s="10">
        <v>1</v>
      </c>
    </row>
    <row r="807" spans="1:14" x14ac:dyDescent="0.2">
      <c r="A807" s="7">
        <v>44271</v>
      </c>
      <c r="B807" s="1" t="s">
        <v>47</v>
      </c>
      <c r="C807" s="1" t="s">
        <v>17</v>
      </c>
      <c r="D807" s="1" t="s">
        <v>14</v>
      </c>
      <c r="E807" s="1" t="s">
        <v>81</v>
      </c>
      <c r="F807" s="1" t="s">
        <v>87</v>
      </c>
      <c r="G807" s="8">
        <v>295419</v>
      </c>
      <c r="H807" s="8">
        <v>91579.89</v>
      </c>
      <c r="I807" s="9">
        <v>0.31</v>
      </c>
      <c r="J807" s="1" t="s">
        <v>99</v>
      </c>
      <c r="K807" s="1">
        <v>3</v>
      </c>
      <c r="L807" s="1">
        <v>2021</v>
      </c>
      <c r="M807" s="1">
        <v>12</v>
      </c>
      <c r="N807" s="10">
        <v>1</v>
      </c>
    </row>
    <row r="808" spans="1:14" x14ac:dyDescent="0.2">
      <c r="A808" s="7">
        <v>44272</v>
      </c>
      <c r="B808" s="1" t="s">
        <v>47</v>
      </c>
      <c r="C808" s="1" t="s">
        <v>17</v>
      </c>
      <c r="D808" s="1" t="s">
        <v>14</v>
      </c>
      <c r="E808" s="1" t="s">
        <v>81</v>
      </c>
      <c r="F808" s="1" t="s">
        <v>88</v>
      </c>
      <c r="G808" s="8">
        <v>311766</v>
      </c>
      <c r="H808" s="8">
        <v>81059.16</v>
      </c>
      <c r="I808" s="9">
        <v>0.26</v>
      </c>
      <c r="J808" s="1" t="s">
        <v>99</v>
      </c>
      <c r="K808" s="1">
        <v>3</v>
      </c>
      <c r="L808" s="1">
        <v>2021</v>
      </c>
      <c r="M808" s="1">
        <v>12</v>
      </c>
      <c r="N808" s="10">
        <v>1</v>
      </c>
    </row>
    <row r="809" spans="1:14" x14ac:dyDescent="0.2">
      <c r="A809" s="7">
        <v>44273</v>
      </c>
      <c r="B809" s="1" t="s">
        <v>26</v>
      </c>
      <c r="C809" s="1" t="s">
        <v>17</v>
      </c>
      <c r="D809" s="1" t="s">
        <v>8</v>
      </c>
      <c r="E809" s="1" t="s">
        <v>75</v>
      </c>
      <c r="F809" s="1" t="s">
        <v>88</v>
      </c>
      <c r="G809" s="8">
        <v>537789</v>
      </c>
      <c r="H809" s="8">
        <v>193604.03999999998</v>
      </c>
      <c r="I809" s="9">
        <v>0.36</v>
      </c>
      <c r="J809" s="1" t="s">
        <v>99</v>
      </c>
      <c r="K809" s="1">
        <v>3</v>
      </c>
      <c r="L809" s="1">
        <v>2021</v>
      </c>
      <c r="M809" s="1">
        <v>12</v>
      </c>
      <c r="N809" s="10">
        <v>1</v>
      </c>
    </row>
    <row r="810" spans="1:14" x14ac:dyDescent="0.2">
      <c r="A810" s="7">
        <v>44274</v>
      </c>
      <c r="B810" s="1" t="s">
        <v>33</v>
      </c>
      <c r="C810" s="1" t="s">
        <v>17</v>
      </c>
      <c r="D810" s="1" t="s">
        <v>8</v>
      </c>
      <c r="E810" s="1" t="s">
        <v>80</v>
      </c>
      <c r="F810" s="1" t="s">
        <v>89</v>
      </c>
      <c r="G810" s="8">
        <v>1185785</v>
      </c>
      <c r="H810" s="8">
        <v>308304.10000000003</v>
      </c>
      <c r="I810" s="9">
        <v>0.26</v>
      </c>
      <c r="J810" s="1" t="s">
        <v>99</v>
      </c>
      <c r="K810" s="1">
        <v>3</v>
      </c>
      <c r="L810" s="1">
        <v>2021</v>
      </c>
      <c r="M810" s="1">
        <v>12</v>
      </c>
      <c r="N810" s="10">
        <v>1</v>
      </c>
    </row>
    <row r="811" spans="1:14" x14ac:dyDescent="0.2">
      <c r="A811" s="7">
        <v>44275</v>
      </c>
      <c r="B811" s="1" t="s">
        <v>55</v>
      </c>
      <c r="C811" s="1" t="s">
        <v>17</v>
      </c>
      <c r="D811" s="1" t="s">
        <v>14</v>
      </c>
      <c r="E811" s="1" t="s">
        <v>69</v>
      </c>
      <c r="F811" s="1" t="s">
        <v>87</v>
      </c>
      <c r="G811" s="8">
        <v>323568</v>
      </c>
      <c r="H811" s="8">
        <v>87363.36</v>
      </c>
      <c r="I811" s="9">
        <v>0.27</v>
      </c>
      <c r="J811" s="1" t="s">
        <v>99</v>
      </c>
      <c r="K811" s="1">
        <v>3</v>
      </c>
      <c r="L811" s="1">
        <v>2021</v>
      </c>
      <c r="M811" s="1">
        <v>12</v>
      </c>
      <c r="N811" s="10">
        <v>1</v>
      </c>
    </row>
    <row r="812" spans="1:14" x14ac:dyDescent="0.2">
      <c r="A812" s="7">
        <v>44276</v>
      </c>
      <c r="B812" s="1" t="s">
        <v>25</v>
      </c>
      <c r="C812" s="1" t="s">
        <v>11</v>
      </c>
      <c r="D812" s="1" t="s">
        <v>8</v>
      </c>
      <c r="E812" s="1" t="s">
        <v>74</v>
      </c>
      <c r="F812" s="1" t="s">
        <v>89</v>
      </c>
      <c r="G812" s="8">
        <v>579628</v>
      </c>
      <c r="H812" s="8">
        <v>173888.4</v>
      </c>
      <c r="I812" s="9">
        <v>0.3</v>
      </c>
      <c r="J812" s="1" t="s">
        <v>99</v>
      </c>
      <c r="K812" s="1">
        <v>3</v>
      </c>
      <c r="L812" s="1">
        <v>2021</v>
      </c>
      <c r="M812" s="1">
        <v>12</v>
      </c>
      <c r="N812" s="10">
        <v>1</v>
      </c>
    </row>
    <row r="813" spans="1:14" x14ac:dyDescent="0.2">
      <c r="A813" s="7">
        <v>44277</v>
      </c>
      <c r="B813" s="1" t="s">
        <v>60</v>
      </c>
      <c r="C813" s="1" t="s">
        <v>11</v>
      </c>
      <c r="D813" s="1" t="s">
        <v>14</v>
      </c>
      <c r="E813" s="1" t="s">
        <v>76</v>
      </c>
      <c r="F813" s="1" t="s">
        <v>89</v>
      </c>
      <c r="G813" s="8">
        <v>325140</v>
      </c>
      <c r="H813" s="8">
        <v>110547.6</v>
      </c>
      <c r="I813" s="9">
        <v>0.34</v>
      </c>
      <c r="J813" s="1" t="s">
        <v>99</v>
      </c>
      <c r="K813" s="1">
        <v>3</v>
      </c>
      <c r="L813" s="1">
        <v>2021</v>
      </c>
      <c r="M813" s="1">
        <v>13</v>
      </c>
      <c r="N813" s="10">
        <v>1</v>
      </c>
    </row>
    <row r="814" spans="1:14" x14ac:dyDescent="0.2">
      <c r="A814" s="7">
        <v>44278</v>
      </c>
      <c r="B814" s="1" t="s">
        <v>62</v>
      </c>
      <c r="C814" s="1" t="s">
        <v>7</v>
      </c>
      <c r="D814" s="1" t="s">
        <v>8</v>
      </c>
      <c r="E814" s="1" t="s">
        <v>78</v>
      </c>
      <c r="F814" s="1" t="s">
        <v>87</v>
      </c>
      <c r="G814" s="8">
        <v>641723</v>
      </c>
      <c r="H814" s="8">
        <v>359364.88000000006</v>
      </c>
      <c r="I814" s="9">
        <v>0.56000000000000005</v>
      </c>
      <c r="J814" s="1" t="s">
        <v>99</v>
      </c>
      <c r="K814" s="1">
        <v>3</v>
      </c>
      <c r="L814" s="1">
        <v>2021</v>
      </c>
      <c r="M814" s="1">
        <v>13</v>
      </c>
      <c r="N814" s="10">
        <v>1</v>
      </c>
    </row>
    <row r="815" spans="1:14" x14ac:dyDescent="0.2">
      <c r="A815" s="7">
        <v>44279</v>
      </c>
      <c r="B815" s="1" t="s">
        <v>57</v>
      </c>
      <c r="C815" s="1" t="s">
        <v>7</v>
      </c>
      <c r="D815" s="1" t="s">
        <v>18</v>
      </c>
      <c r="E815" s="1" t="s">
        <v>67</v>
      </c>
      <c r="F815" s="1" t="s">
        <v>89</v>
      </c>
      <c r="G815" s="8">
        <v>109972</v>
      </c>
      <c r="H815" s="8">
        <v>64883.479999999996</v>
      </c>
      <c r="I815" s="9">
        <v>0.59</v>
      </c>
      <c r="J815" s="1" t="s">
        <v>99</v>
      </c>
      <c r="K815" s="1">
        <v>3</v>
      </c>
      <c r="L815" s="1">
        <v>2021</v>
      </c>
      <c r="M815" s="1">
        <v>13</v>
      </c>
      <c r="N815" s="10">
        <v>1</v>
      </c>
    </row>
    <row r="816" spans="1:14" x14ac:dyDescent="0.2">
      <c r="A816" s="7">
        <v>44280</v>
      </c>
      <c r="B816" s="1" t="s">
        <v>53</v>
      </c>
      <c r="C816" s="1" t="s">
        <v>17</v>
      </c>
      <c r="D816" s="1" t="s">
        <v>14</v>
      </c>
      <c r="E816" s="1" t="s">
        <v>67</v>
      </c>
      <c r="F816" s="1" t="s">
        <v>90</v>
      </c>
      <c r="G816" s="8">
        <v>459565</v>
      </c>
      <c r="H816" s="8">
        <v>124082.55</v>
      </c>
      <c r="I816" s="9">
        <v>0.27</v>
      </c>
      <c r="J816" s="1" t="s">
        <v>99</v>
      </c>
      <c r="K816" s="1">
        <v>3</v>
      </c>
      <c r="L816" s="1">
        <v>2021</v>
      </c>
      <c r="M816" s="1">
        <v>13</v>
      </c>
      <c r="N816" s="10">
        <v>1</v>
      </c>
    </row>
    <row r="817" spans="1:14" x14ac:dyDescent="0.2">
      <c r="A817" s="7">
        <v>44281</v>
      </c>
      <c r="B817" s="1" t="s">
        <v>28</v>
      </c>
      <c r="C817" s="1" t="s">
        <v>7</v>
      </c>
      <c r="D817" s="1" t="s">
        <v>8</v>
      </c>
      <c r="E817" s="1" t="s">
        <v>66</v>
      </c>
      <c r="F817" s="1" t="s">
        <v>87</v>
      </c>
      <c r="G817" s="8">
        <v>593951</v>
      </c>
      <c r="H817" s="8">
        <v>308854.52</v>
      </c>
      <c r="I817" s="9">
        <v>0.52</v>
      </c>
      <c r="J817" s="1" t="s">
        <v>99</v>
      </c>
      <c r="K817" s="1">
        <v>3</v>
      </c>
      <c r="L817" s="1">
        <v>2021</v>
      </c>
      <c r="M817" s="1">
        <v>13</v>
      </c>
      <c r="N817" s="10">
        <v>1</v>
      </c>
    </row>
    <row r="818" spans="1:14" x14ac:dyDescent="0.2">
      <c r="A818" s="7">
        <v>44282</v>
      </c>
      <c r="B818" s="1" t="s">
        <v>26</v>
      </c>
      <c r="C818" s="1" t="s">
        <v>7</v>
      </c>
      <c r="D818" s="1" t="s">
        <v>8</v>
      </c>
      <c r="E818" s="1" t="s">
        <v>75</v>
      </c>
      <c r="F818" s="1" t="s">
        <v>90</v>
      </c>
      <c r="G818" s="8">
        <v>669957</v>
      </c>
      <c r="H818" s="8">
        <v>247884.09</v>
      </c>
      <c r="I818" s="9">
        <v>0.37</v>
      </c>
      <c r="J818" s="1" t="s">
        <v>99</v>
      </c>
      <c r="K818" s="1">
        <v>3</v>
      </c>
      <c r="L818" s="1">
        <v>2021</v>
      </c>
      <c r="M818" s="1">
        <v>13</v>
      </c>
      <c r="N818" s="10">
        <v>1</v>
      </c>
    </row>
    <row r="819" spans="1:14" x14ac:dyDescent="0.2">
      <c r="A819" s="7">
        <v>44283</v>
      </c>
      <c r="B819" s="1" t="s">
        <v>33</v>
      </c>
      <c r="C819" s="1" t="s">
        <v>17</v>
      </c>
      <c r="D819" s="1" t="s">
        <v>8</v>
      </c>
      <c r="E819" s="1" t="s">
        <v>80</v>
      </c>
      <c r="F819" s="1" t="s">
        <v>9</v>
      </c>
      <c r="G819" s="8">
        <v>941816</v>
      </c>
      <c r="H819" s="8">
        <v>310799.28000000003</v>
      </c>
      <c r="I819" s="9">
        <v>0.33</v>
      </c>
      <c r="J819" s="1" t="s">
        <v>99</v>
      </c>
      <c r="K819" s="1">
        <v>3</v>
      </c>
      <c r="L819" s="1">
        <v>2021</v>
      </c>
      <c r="M819" s="1">
        <v>13</v>
      </c>
      <c r="N819" s="10">
        <v>1</v>
      </c>
    </row>
    <row r="820" spans="1:14" x14ac:dyDescent="0.2">
      <c r="A820" s="7">
        <v>44284</v>
      </c>
      <c r="B820" s="1" t="s">
        <v>62</v>
      </c>
      <c r="C820" s="1" t="s">
        <v>11</v>
      </c>
      <c r="D820" s="1" t="s">
        <v>8</v>
      </c>
      <c r="E820" s="1" t="s">
        <v>78</v>
      </c>
      <c r="F820" s="1" t="s">
        <v>90</v>
      </c>
      <c r="G820" s="8">
        <v>867931</v>
      </c>
      <c r="H820" s="8">
        <v>164906.89000000001</v>
      </c>
      <c r="I820" s="9">
        <v>0.19</v>
      </c>
      <c r="J820" s="1" t="s">
        <v>99</v>
      </c>
      <c r="K820" s="1">
        <v>3</v>
      </c>
      <c r="L820" s="1">
        <v>2021</v>
      </c>
      <c r="M820" s="1">
        <v>14</v>
      </c>
      <c r="N820" s="10">
        <v>1</v>
      </c>
    </row>
    <row r="821" spans="1:14" x14ac:dyDescent="0.2">
      <c r="A821" s="7">
        <v>44285</v>
      </c>
      <c r="B821" s="1" t="s">
        <v>61</v>
      </c>
      <c r="C821" s="1" t="s">
        <v>11</v>
      </c>
      <c r="D821" s="1" t="s">
        <v>8</v>
      </c>
      <c r="E821" s="1" t="s">
        <v>77</v>
      </c>
      <c r="F821" s="1" t="s">
        <v>89</v>
      </c>
      <c r="G821" s="8">
        <v>1179433</v>
      </c>
      <c r="H821" s="8">
        <v>200503.61000000002</v>
      </c>
      <c r="I821" s="9">
        <v>0.17</v>
      </c>
      <c r="J821" s="1" t="s">
        <v>99</v>
      </c>
      <c r="K821" s="1">
        <v>3</v>
      </c>
      <c r="L821" s="1">
        <v>2021</v>
      </c>
      <c r="M821" s="1">
        <v>14</v>
      </c>
      <c r="N821" s="10">
        <v>1</v>
      </c>
    </row>
    <row r="822" spans="1:14" x14ac:dyDescent="0.2">
      <c r="A822" s="7">
        <v>44286</v>
      </c>
      <c r="B822" s="1" t="s">
        <v>39</v>
      </c>
      <c r="C822" s="1" t="s">
        <v>7</v>
      </c>
      <c r="D822" s="1" t="s">
        <v>8</v>
      </c>
      <c r="E822" s="1" t="s">
        <v>81</v>
      </c>
      <c r="F822" s="1" t="s">
        <v>87</v>
      </c>
      <c r="G822" s="8">
        <v>793542</v>
      </c>
      <c r="H822" s="8">
        <v>317416.80000000005</v>
      </c>
      <c r="I822" s="9">
        <v>0.4</v>
      </c>
      <c r="J822" s="1" t="s">
        <v>99</v>
      </c>
      <c r="K822" s="1">
        <v>3</v>
      </c>
      <c r="L822" s="1">
        <v>2021</v>
      </c>
      <c r="M822" s="1">
        <v>14</v>
      </c>
      <c r="N822" s="10">
        <v>1</v>
      </c>
    </row>
    <row r="823" spans="1:14" x14ac:dyDescent="0.2">
      <c r="A823" s="7">
        <v>44287</v>
      </c>
      <c r="B823" s="1" t="s">
        <v>47</v>
      </c>
      <c r="C823" s="1" t="s">
        <v>17</v>
      </c>
      <c r="D823" s="1" t="s">
        <v>14</v>
      </c>
      <c r="E823" s="1" t="s">
        <v>81</v>
      </c>
      <c r="F823" s="1" t="s">
        <v>87</v>
      </c>
      <c r="G823" s="8">
        <v>357701</v>
      </c>
      <c r="H823" s="8">
        <v>139503.39000000001</v>
      </c>
      <c r="I823" s="9">
        <v>0.39</v>
      </c>
      <c r="J823" s="1" t="s">
        <v>100</v>
      </c>
      <c r="K823" s="1">
        <v>4</v>
      </c>
      <c r="L823" s="1">
        <v>2021</v>
      </c>
      <c r="M823" s="1">
        <v>14</v>
      </c>
      <c r="N823" s="10">
        <v>2</v>
      </c>
    </row>
    <row r="824" spans="1:14" x14ac:dyDescent="0.2">
      <c r="A824" s="7">
        <v>44288</v>
      </c>
      <c r="B824" s="1" t="s">
        <v>40</v>
      </c>
      <c r="C824" s="1" t="s">
        <v>17</v>
      </c>
      <c r="D824" s="1" t="s">
        <v>8</v>
      </c>
      <c r="E824" s="1" t="s">
        <v>82</v>
      </c>
      <c r="F824" s="1" t="s">
        <v>9</v>
      </c>
      <c r="G824" s="8">
        <v>752448</v>
      </c>
      <c r="H824" s="8">
        <v>173063.04000000001</v>
      </c>
      <c r="I824" s="9">
        <v>0.23</v>
      </c>
      <c r="J824" s="1" t="s">
        <v>100</v>
      </c>
      <c r="K824" s="1">
        <v>4</v>
      </c>
      <c r="L824" s="1">
        <v>2021</v>
      </c>
      <c r="M824" s="1">
        <v>14</v>
      </c>
      <c r="N824" s="10">
        <v>2</v>
      </c>
    </row>
    <row r="825" spans="1:14" x14ac:dyDescent="0.2">
      <c r="A825" s="7">
        <v>44289</v>
      </c>
      <c r="B825" s="1" t="s">
        <v>48</v>
      </c>
      <c r="C825" s="1" t="s">
        <v>17</v>
      </c>
      <c r="D825" s="1" t="s">
        <v>8</v>
      </c>
      <c r="E825" s="1" t="s">
        <v>65</v>
      </c>
      <c r="F825" s="1" t="s">
        <v>87</v>
      </c>
      <c r="G825" s="8">
        <v>805473</v>
      </c>
      <c r="H825" s="8">
        <v>298025.01</v>
      </c>
      <c r="I825" s="9">
        <v>0.37</v>
      </c>
      <c r="J825" s="1" t="s">
        <v>100</v>
      </c>
      <c r="K825" s="1">
        <v>4</v>
      </c>
      <c r="L825" s="1">
        <v>2021</v>
      </c>
      <c r="M825" s="1">
        <v>14</v>
      </c>
      <c r="N825" s="10">
        <v>2</v>
      </c>
    </row>
    <row r="826" spans="1:14" x14ac:dyDescent="0.2">
      <c r="A826" s="7">
        <v>44290</v>
      </c>
      <c r="B826" s="1" t="s">
        <v>37</v>
      </c>
      <c r="C826" s="1" t="s">
        <v>11</v>
      </c>
      <c r="D826" s="1" t="s">
        <v>18</v>
      </c>
      <c r="E826" s="1" t="s">
        <v>79</v>
      </c>
      <c r="F826" s="1" t="s">
        <v>9</v>
      </c>
      <c r="G826" s="8">
        <v>210990</v>
      </c>
      <c r="H826" s="8">
        <v>37978.199999999997</v>
      </c>
      <c r="I826" s="9">
        <v>0.18</v>
      </c>
      <c r="J826" s="1" t="s">
        <v>100</v>
      </c>
      <c r="K826" s="1">
        <v>4</v>
      </c>
      <c r="L826" s="1">
        <v>2021</v>
      </c>
      <c r="M826" s="1">
        <v>14</v>
      </c>
      <c r="N826" s="10">
        <v>2</v>
      </c>
    </row>
    <row r="827" spans="1:14" x14ac:dyDescent="0.2">
      <c r="A827" s="7">
        <v>44291</v>
      </c>
      <c r="B827" s="1" t="s">
        <v>49</v>
      </c>
      <c r="C827" s="1" t="s">
        <v>11</v>
      </c>
      <c r="D827" s="1" t="s">
        <v>8</v>
      </c>
      <c r="E827" s="1" t="s">
        <v>66</v>
      </c>
      <c r="F827" s="1" t="s">
        <v>9</v>
      </c>
      <c r="G827" s="8">
        <v>997701</v>
      </c>
      <c r="H827" s="8">
        <v>169609.17</v>
      </c>
      <c r="I827" s="9">
        <v>0.17</v>
      </c>
      <c r="J827" s="1" t="s">
        <v>100</v>
      </c>
      <c r="K827" s="1">
        <v>4</v>
      </c>
      <c r="L827" s="1">
        <v>2021</v>
      </c>
      <c r="M827" s="1">
        <v>15</v>
      </c>
      <c r="N827" s="10">
        <v>2</v>
      </c>
    </row>
    <row r="828" spans="1:14" x14ac:dyDescent="0.2">
      <c r="A828" s="7">
        <v>44292</v>
      </c>
      <c r="B828" s="1" t="s">
        <v>45</v>
      </c>
      <c r="C828" s="1" t="s">
        <v>11</v>
      </c>
      <c r="D828" s="1" t="s">
        <v>18</v>
      </c>
      <c r="E828" s="1" t="s">
        <v>79</v>
      </c>
      <c r="F828" s="1" t="s">
        <v>88</v>
      </c>
      <c r="G828" s="8">
        <v>136907</v>
      </c>
      <c r="H828" s="8">
        <v>34226.75</v>
      </c>
      <c r="I828" s="9">
        <v>0.25</v>
      </c>
      <c r="J828" s="1" t="s">
        <v>100</v>
      </c>
      <c r="K828" s="1">
        <v>4</v>
      </c>
      <c r="L828" s="1">
        <v>2021</v>
      </c>
      <c r="M828" s="1">
        <v>15</v>
      </c>
      <c r="N828" s="10">
        <v>2</v>
      </c>
    </row>
    <row r="829" spans="1:14" x14ac:dyDescent="0.2">
      <c r="A829" s="7">
        <v>44293</v>
      </c>
      <c r="B829" s="1" t="s">
        <v>16</v>
      </c>
      <c r="C829" s="1" t="s">
        <v>7</v>
      </c>
      <c r="D829" s="1" t="s">
        <v>18</v>
      </c>
      <c r="E829" s="1" t="s">
        <v>75</v>
      </c>
      <c r="F829" s="1" t="s">
        <v>88</v>
      </c>
      <c r="G829" s="8">
        <v>129894</v>
      </c>
      <c r="H829" s="8">
        <v>72740.640000000014</v>
      </c>
      <c r="I829" s="9">
        <v>0.56000000000000005</v>
      </c>
      <c r="J829" s="1" t="s">
        <v>100</v>
      </c>
      <c r="K829" s="1">
        <v>4</v>
      </c>
      <c r="L829" s="1">
        <v>2021</v>
      </c>
      <c r="M829" s="1">
        <v>15</v>
      </c>
      <c r="N829" s="10">
        <v>2</v>
      </c>
    </row>
    <row r="830" spans="1:14" x14ac:dyDescent="0.2">
      <c r="A830" s="7">
        <v>44294</v>
      </c>
      <c r="B830" s="1" t="s">
        <v>35</v>
      </c>
      <c r="C830" s="1" t="s">
        <v>17</v>
      </c>
      <c r="D830" s="1" t="s">
        <v>14</v>
      </c>
      <c r="E830" s="1" t="s">
        <v>71</v>
      </c>
      <c r="F830" s="1" t="s">
        <v>87</v>
      </c>
      <c r="G830" s="8">
        <v>339299</v>
      </c>
      <c r="H830" s="8">
        <v>132326.61000000002</v>
      </c>
      <c r="I830" s="9">
        <v>0.39</v>
      </c>
      <c r="J830" s="1" t="s">
        <v>100</v>
      </c>
      <c r="K830" s="1">
        <v>4</v>
      </c>
      <c r="L830" s="1">
        <v>2021</v>
      </c>
      <c r="M830" s="1">
        <v>15</v>
      </c>
      <c r="N830" s="10">
        <v>2</v>
      </c>
    </row>
    <row r="831" spans="1:14" x14ac:dyDescent="0.2">
      <c r="A831" s="7">
        <v>44295</v>
      </c>
      <c r="B831" s="1" t="s">
        <v>62</v>
      </c>
      <c r="C831" s="1" t="s">
        <v>7</v>
      </c>
      <c r="D831" s="1" t="s">
        <v>8</v>
      </c>
      <c r="E831" s="1" t="s">
        <v>78</v>
      </c>
      <c r="F831" s="1" t="s">
        <v>89</v>
      </c>
      <c r="G831" s="8">
        <v>1125666</v>
      </c>
      <c r="H831" s="8">
        <v>472779.72</v>
      </c>
      <c r="I831" s="9">
        <v>0.42</v>
      </c>
      <c r="J831" s="1" t="s">
        <v>100</v>
      </c>
      <c r="K831" s="1">
        <v>4</v>
      </c>
      <c r="L831" s="1">
        <v>2021</v>
      </c>
      <c r="M831" s="1">
        <v>15</v>
      </c>
      <c r="N831" s="10">
        <v>2</v>
      </c>
    </row>
    <row r="832" spans="1:14" x14ac:dyDescent="0.2">
      <c r="A832" s="7">
        <v>44296</v>
      </c>
      <c r="B832" s="1" t="s">
        <v>41</v>
      </c>
      <c r="C832" s="1" t="s">
        <v>7</v>
      </c>
      <c r="D832" s="1" t="s">
        <v>14</v>
      </c>
      <c r="E832" s="1" t="s">
        <v>83</v>
      </c>
      <c r="F832" s="1" t="s">
        <v>87</v>
      </c>
      <c r="G832" s="8">
        <v>480211</v>
      </c>
      <c r="H832" s="8">
        <v>187282.29</v>
      </c>
      <c r="I832" s="9">
        <v>0.39</v>
      </c>
      <c r="J832" s="1" t="s">
        <v>100</v>
      </c>
      <c r="K832" s="1">
        <v>4</v>
      </c>
      <c r="L832" s="1">
        <v>2021</v>
      </c>
      <c r="M832" s="1">
        <v>15</v>
      </c>
      <c r="N832" s="10">
        <v>2</v>
      </c>
    </row>
    <row r="833" spans="1:14" x14ac:dyDescent="0.2">
      <c r="A833" s="7">
        <v>44297</v>
      </c>
      <c r="B833" s="1" t="s">
        <v>46</v>
      </c>
      <c r="C833" s="1" t="s">
        <v>11</v>
      </c>
      <c r="D833" s="1" t="s">
        <v>8</v>
      </c>
      <c r="E833" s="1" t="s">
        <v>80</v>
      </c>
      <c r="F833" s="1" t="s">
        <v>88</v>
      </c>
      <c r="G833" s="8">
        <v>545462</v>
      </c>
      <c r="H833" s="8">
        <v>169093.22</v>
      </c>
      <c r="I833" s="9">
        <v>0.31</v>
      </c>
      <c r="J833" s="1" t="s">
        <v>100</v>
      </c>
      <c r="K833" s="1">
        <v>4</v>
      </c>
      <c r="L833" s="1">
        <v>2021</v>
      </c>
      <c r="M833" s="1">
        <v>15</v>
      </c>
      <c r="N833" s="10">
        <v>2</v>
      </c>
    </row>
    <row r="834" spans="1:14" x14ac:dyDescent="0.2">
      <c r="A834" s="7">
        <v>44298</v>
      </c>
      <c r="B834" s="1" t="s">
        <v>50</v>
      </c>
      <c r="C834" s="1" t="s">
        <v>7</v>
      </c>
      <c r="D834" s="1" t="s">
        <v>18</v>
      </c>
      <c r="E834" s="1" t="s">
        <v>67</v>
      </c>
      <c r="F834" s="1" t="s">
        <v>89</v>
      </c>
      <c r="G834" s="8">
        <v>76773</v>
      </c>
      <c r="H834" s="8">
        <v>40689.69</v>
      </c>
      <c r="I834" s="9">
        <v>0.53</v>
      </c>
      <c r="J834" s="1" t="s">
        <v>100</v>
      </c>
      <c r="K834" s="1">
        <v>4</v>
      </c>
      <c r="L834" s="1">
        <v>2021</v>
      </c>
      <c r="M834" s="1">
        <v>16</v>
      </c>
      <c r="N834" s="10">
        <v>2</v>
      </c>
    </row>
    <row r="835" spans="1:14" x14ac:dyDescent="0.2">
      <c r="A835" s="7">
        <v>44299</v>
      </c>
      <c r="B835" s="1" t="s">
        <v>45</v>
      </c>
      <c r="C835" s="1" t="s">
        <v>11</v>
      </c>
      <c r="D835" s="1" t="s">
        <v>18</v>
      </c>
      <c r="E835" s="1" t="s">
        <v>79</v>
      </c>
      <c r="F835" s="1" t="s">
        <v>90</v>
      </c>
      <c r="G835" s="8">
        <v>132385</v>
      </c>
      <c r="H835" s="8">
        <v>43687.05</v>
      </c>
      <c r="I835" s="9">
        <v>0.33</v>
      </c>
      <c r="J835" s="1" t="s">
        <v>100</v>
      </c>
      <c r="K835" s="1">
        <v>4</v>
      </c>
      <c r="L835" s="1">
        <v>2021</v>
      </c>
      <c r="M835" s="1">
        <v>16</v>
      </c>
      <c r="N835" s="10">
        <v>2</v>
      </c>
    </row>
    <row r="836" spans="1:14" x14ac:dyDescent="0.2">
      <c r="A836" s="7">
        <v>44300</v>
      </c>
      <c r="B836" s="1" t="s">
        <v>25</v>
      </c>
      <c r="C836" s="1" t="s">
        <v>17</v>
      </c>
      <c r="D836" s="1" t="s">
        <v>8</v>
      </c>
      <c r="E836" s="1" t="s">
        <v>74</v>
      </c>
      <c r="F836" s="1" t="s">
        <v>90</v>
      </c>
      <c r="G836" s="8">
        <v>534444</v>
      </c>
      <c r="H836" s="8">
        <v>176366.52000000002</v>
      </c>
      <c r="I836" s="9">
        <v>0.33</v>
      </c>
      <c r="J836" s="1" t="s">
        <v>100</v>
      </c>
      <c r="K836" s="1">
        <v>4</v>
      </c>
      <c r="L836" s="1">
        <v>2021</v>
      </c>
      <c r="M836" s="1">
        <v>16</v>
      </c>
      <c r="N836" s="10">
        <v>2</v>
      </c>
    </row>
    <row r="837" spans="1:14" x14ac:dyDescent="0.2">
      <c r="A837" s="7">
        <v>44301</v>
      </c>
      <c r="B837" s="1" t="s">
        <v>35</v>
      </c>
      <c r="C837" s="1" t="s">
        <v>7</v>
      </c>
      <c r="D837" s="1" t="s">
        <v>14</v>
      </c>
      <c r="E837" s="1" t="s">
        <v>71</v>
      </c>
      <c r="F837" s="1" t="s">
        <v>90</v>
      </c>
      <c r="G837" s="8">
        <v>344435</v>
      </c>
      <c r="H837" s="8">
        <v>210105.35</v>
      </c>
      <c r="I837" s="9">
        <v>0.61</v>
      </c>
      <c r="J837" s="1" t="s">
        <v>100</v>
      </c>
      <c r="K837" s="1">
        <v>4</v>
      </c>
      <c r="L837" s="1">
        <v>2021</v>
      </c>
      <c r="M837" s="1">
        <v>16</v>
      </c>
      <c r="N837" s="10">
        <v>2</v>
      </c>
    </row>
    <row r="838" spans="1:14" x14ac:dyDescent="0.2">
      <c r="A838" s="7">
        <v>44302</v>
      </c>
      <c r="B838" s="1" t="s">
        <v>62</v>
      </c>
      <c r="C838" s="1" t="s">
        <v>7</v>
      </c>
      <c r="D838" s="1" t="s">
        <v>8</v>
      </c>
      <c r="E838" s="1" t="s">
        <v>78</v>
      </c>
      <c r="F838" s="1" t="s">
        <v>90</v>
      </c>
      <c r="G838" s="8">
        <v>696788</v>
      </c>
      <c r="H838" s="8">
        <v>438976.44</v>
      </c>
      <c r="I838" s="9">
        <v>0.63</v>
      </c>
      <c r="J838" s="1" t="s">
        <v>100</v>
      </c>
      <c r="K838" s="1">
        <v>4</v>
      </c>
      <c r="L838" s="1">
        <v>2021</v>
      </c>
      <c r="M838" s="1">
        <v>16</v>
      </c>
      <c r="N838" s="10">
        <v>2</v>
      </c>
    </row>
    <row r="839" spans="1:14" x14ac:dyDescent="0.2">
      <c r="A839" s="7">
        <v>44303</v>
      </c>
      <c r="B839" s="1" t="s">
        <v>51</v>
      </c>
      <c r="C839" s="1" t="s">
        <v>11</v>
      </c>
      <c r="D839" s="1" t="s">
        <v>8</v>
      </c>
      <c r="E839" s="1" t="s">
        <v>65</v>
      </c>
      <c r="F839" s="1" t="s">
        <v>90</v>
      </c>
      <c r="G839" s="8">
        <v>887951</v>
      </c>
      <c r="H839" s="8">
        <v>186469.71</v>
      </c>
      <c r="I839" s="9">
        <v>0.21</v>
      </c>
      <c r="J839" s="1" t="s">
        <v>100</v>
      </c>
      <c r="K839" s="1">
        <v>4</v>
      </c>
      <c r="L839" s="1">
        <v>2021</v>
      </c>
      <c r="M839" s="1">
        <v>16</v>
      </c>
      <c r="N839" s="10">
        <v>2</v>
      </c>
    </row>
    <row r="840" spans="1:14" x14ac:dyDescent="0.2">
      <c r="A840" s="7">
        <v>44304</v>
      </c>
      <c r="B840" s="1" t="s">
        <v>45</v>
      </c>
      <c r="C840" s="1" t="s">
        <v>17</v>
      </c>
      <c r="D840" s="1" t="s">
        <v>18</v>
      </c>
      <c r="E840" s="1" t="s">
        <v>79</v>
      </c>
      <c r="F840" s="1" t="s">
        <v>9</v>
      </c>
      <c r="G840" s="8">
        <v>230755</v>
      </c>
      <c r="H840" s="8">
        <v>50766.1</v>
      </c>
      <c r="I840" s="9">
        <v>0.22</v>
      </c>
      <c r="J840" s="1" t="s">
        <v>100</v>
      </c>
      <c r="K840" s="1">
        <v>4</v>
      </c>
      <c r="L840" s="1">
        <v>2021</v>
      </c>
      <c r="M840" s="1">
        <v>16</v>
      </c>
      <c r="N840" s="10">
        <v>2</v>
      </c>
    </row>
    <row r="841" spans="1:14" x14ac:dyDescent="0.2">
      <c r="A841" s="7">
        <v>44305</v>
      </c>
      <c r="B841" s="1" t="s">
        <v>26</v>
      </c>
      <c r="C841" s="1" t="s">
        <v>11</v>
      </c>
      <c r="D841" s="1" t="s">
        <v>8</v>
      </c>
      <c r="E841" s="1" t="s">
        <v>75</v>
      </c>
      <c r="F841" s="1" t="s">
        <v>87</v>
      </c>
      <c r="G841" s="8">
        <v>773212</v>
      </c>
      <c r="H841" s="8">
        <v>216499.36000000002</v>
      </c>
      <c r="I841" s="9">
        <v>0.28000000000000003</v>
      </c>
      <c r="J841" s="1" t="s">
        <v>100</v>
      </c>
      <c r="K841" s="1">
        <v>4</v>
      </c>
      <c r="L841" s="1">
        <v>2021</v>
      </c>
      <c r="M841" s="1">
        <v>17</v>
      </c>
      <c r="N841" s="10">
        <v>2</v>
      </c>
    </row>
    <row r="842" spans="1:14" x14ac:dyDescent="0.2">
      <c r="A842" s="7">
        <v>44306</v>
      </c>
      <c r="B842" s="1" t="s">
        <v>19</v>
      </c>
      <c r="C842" s="1" t="s">
        <v>11</v>
      </c>
      <c r="D842" s="1" t="s">
        <v>8</v>
      </c>
      <c r="E842" s="1" t="s">
        <v>76</v>
      </c>
      <c r="F842" s="1" t="s">
        <v>90</v>
      </c>
      <c r="G842" s="8">
        <v>642678</v>
      </c>
      <c r="H842" s="8">
        <v>205656.95999999999</v>
      </c>
      <c r="I842" s="9">
        <v>0.32</v>
      </c>
      <c r="J842" s="1" t="s">
        <v>100</v>
      </c>
      <c r="K842" s="1">
        <v>4</v>
      </c>
      <c r="L842" s="1">
        <v>2021</v>
      </c>
      <c r="M842" s="1">
        <v>17</v>
      </c>
      <c r="N842" s="10">
        <v>2</v>
      </c>
    </row>
    <row r="843" spans="1:14" x14ac:dyDescent="0.2">
      <c r="A843" s="7">
        <v>44307</v>
      </c>
      <c r="B843" s="1" t="s">
        <v>38</v>
      </c>
      <c r="C843" s="1" t="s">
        <v>7</v>
      </c>
      <c r="D843" s="1" t="s">
        <v>18</v>
      </c>
      <c r="E843" s="1" t="s">
        <v>80</v>
      </c>
      <c r="F843" s="1" t="s">
        <v>87</v>
      </c>
      <c r="G843" s="8">
        <v>170105</v>
      </c>
      <c r="H843" s="8">
        <v>85052.5</v>
      </c>
      <c r="I843" s="9">
        <v>0.5</v>
      </c>
      <c r="J843" s="1" t="s">
        <v>100</v>
      </c>
      <c r="K843" s="1">
        <v>4</v>
      </c>
      <c r="L843" s="1">
        <v>2021</v>
      </c>
      <c r="M843" s="1">
        <v>17</v>
      </c>
      <c r="N843" s="10">
        <v>2</v>
      </c>
    </row>
    <row r="844" spans="1:14" x14ac:dyDescent="0.2">
      <c r="A844" s="7">
        <v>44308</v>
      </c>
      <c r="B844" s="1" t="s">
        <v>59</v>
      </c>
      <c r="C844" s="1" t="s">
        <v>11</v>
      </c>
      <c r="D844" s="1" t="s">
        <v>18</v>
      </c>
      <c r="E844" s="1" t="s">
        <v>75</v>
      </c>
      <c r="F844" s="1" t="s">
        <v>9</v>
      </c>
      <c r="G844" s="8">
        <v>196579</v>
      </c>
      <c r="H844" s="8">
        <v>45213.170000000006</v>
      </c>
      <c r="I844" s="9">
        <v>0.23</v>
      </c>
      <c r="J844" s="1" t="s">
        <v>100</v>
      </c>
      <c r="K844" s="1">
        <v>4</v>
      </c>
      <c r="L844" s="1">
        <v>2021</v>
      </c>
      <c r="M844" s="1">
        <v>17</v>
      </c>
      <c r="N844" s="10">
        <v>2</v>
      </c>
    </row>
    <row r="845" spans="1:14" x14ac:dyDescent="0.2">
      <c r="A845" s="7">
        <v>44309</v>
      </c>
      <c r="B845" s="1" t="s">
        <v>20</v>
      </c>
      <c r="C845" s="1" t="s">
        <v>17</v>
      </c>
      <c r="D845" s="1" t="s">
        <v>8</v>
      </c>
      <c r="E845" s="1" t="s">
        <v>72</v>
      </c>
      <c r="F845" s="1" t="s">
        <v>9</v>
      </c>
      <c r="G845" s="8">
        <v>662192</v>
      </c>
      <c r="H845" s="8">
        <v>205279.52</v>
      </c>
      <c r="I845" s="9">
        <v>0.31</v>
      </c>
      <c r="J845" s="1" t="s">
        <v>100</v>
      </c>
      <c r="K845" s="1">
        <v>4</v>
      </c>
      <c r="L845" s="1">
        <v>2021</v>
      </c>
      <c r="M845" s="1">
        <v>17</v>
      </c>
      <c r="N845" s="10">
        <v>2</v>
      </c>
    </row>
    <row r="846" spans="1:14" x14ac:dyDescent="0.2">
      <c r="A846" s="7">
        <v>44310</v>
      </c>
      <c r="B846" s="1" t="s">
        <v>23</v>
      </c>
      <c r="C846" s="1" t="s">
        <v>11</v>
      </c>
      <c r="D846" s="1" t="s">
        <v>8</v>
      </c>
      <c r="E846" s="1" t="s">
        <v>75</v>
      </c>
      <c r="F846" s="1" t="s">
        <v>9</v>
      </c>
      <c r="G846" s="8">
        <v>712770</v>
      </c>
      <c r="H846" s="8">
        <v>192447.90000000002</v>
      </c>
      <c r="I846" s="9">
        <v>0.27</v>
      </c>
      <c r="J846" s="1" t="s">
        <v>100</v>
      </c>
      <c r="K846" s="1">
        <v>4</v>
      </c>
      <c r="L846" s="1">
        <v>2021</v>
      </c>
      <c r="M846" s="1">
        <v>17</v>
      </c>
      <c r="N846" s="10">
        <v>2</v>
      </c>
    </row>
    <row r="847" spans="1:14" x14ac:dyDescent="0.2">
      <c r="A847" s="7">
        <v>44311</v>
      </c>
      <c r="B847" s="1" t="s">
        <v>20</v>
      </c>
      <c r="C847" s="1" t="s">
        <v>11</v>
      </c>
      <c r="D847" s="1" t="s">
        <v>8</v>
      </c>
      <c r="E847" s="1" t="s">
        <v>72</v>
      </c>
      <c r="F847" s="1" t="s">
        <v>89</v>
      </c>
      <c r="G847" s="8">
        <v>815768</v>
      </c>
      <c r="H847" s="8">
        <v>220257.36000000002</v>
      </c>
      <c r="I847" s="9">
        <v>0.27</v>
      </c>
      <c r="J847" s="1" t="s">
        <v>100</v>
      </c>
      <c r="K847" s="1">
        <v>4</v>
      </c>
      <c r="L847" s="1">
        <v>2021</v>
      </c>
      <c r="M847" s="1">
        <v>17</v>
      </c>
      <c r="N847" s="10">
        <v>2</v>
      </c>
    </row>
    <row r="848" spans="1:14" x14ac:dyDescent="0.2">
      <c r="A848" s="7">
        <v>44312</v>
      </c>
      <c r="B848" s="1" t="s">
        <v>45</v>
      </c>
      <c r="C848" s="1" t="s">
        <v>11</v>
      </c>
      <c r="D848" s="1" t="s">
        <v>18</v>
      </c>
      <c r="E848" s="1" t="s">
        <v>79</v>
      </c>
      <c r="F848" s="1" t="s">
        <v>87</v>
      </c>
      <c r="G848" s="8">
        <v>190193</v>
      </c>
      <c r="H848" s="8">
        <v>57057.9</v>
      </c>
      <c r="I848" s="9">
        <v>0.3</v>
      </c>
      <c r="J848" s="1" t="s">
        <v>100</v>
      </c>
      <c r="K848" s="1">
        <v>4</v>
      </c>
      <c r="L848" s="1">
        <v>2021</v>
      </c>
      <c r="M848" s="1">
        <v>18</v>
      </c>
      <c r="N848" s="10">
        <v>2</v>
      </c>
    </row>
    <row r="849" spans="1:14" x14ac:dyDescent="0.2">
      <c r="A849" s="7">
        <v>44313</v>
      </c>
      <c r="B849" s="1" t="s">
        <v>13</v>
      </c>
      <c r="C849" s="1" t="s">
        <v>7</v>
      </c>
      <c r="D849" s="1" t="s">
        <v>14</v>
      </c>
      <c r="E849" s="1" t="s">
        <v>73</v>
      </c>
      <c r="F849" s="1" t="s">
        <v>9</v>
      </c>
      <c r="G849" s="8">
        <v>439342</v>
      </c>
      <c r="H849" s="8">
        <v>158163.12</v>
      </c>
      <c r="I849" s="9">
        <v>0.36</v>
      </c>
      <c r="J849" s="1" t="s">
        <v>100</v>
      </c>
      <c r="K849" s="1">
        <v>4</v>
      </c>
      <c r="L849" s="1">
        <v>2021</v>
      </c>
      <c r="M849" s="1">
        <v>18</v>
      </c>
      <c r="N849" s="10">
        <v>2</v>
      </c>
    </row>
    <row r="850" spans="1:14" x14ac:dyDescent="0.2">
      <c r="A850" s="7">
        <v>44314</v>
      </c>
      <c r="B850" s="1" t="s">
        <v>43</v>
      </c>
      <c r="C850" s="1" t="s">
        <v>7</v>
      </c>
      <c r="D850" s="1" t="s">
        <v>8</v>
      </c>
      <c r="E850" s="1" t="s">
        <v>79</v>
      </c>
      <c r="F850" s="1" t="s">
        <v>87</v>
      </c>
      <c r="G850" s="8">
        <v>503655</v>
      </c>
      <c r="H850" s="8">
        <v>176279.25</v>
      </c>
      <c r="I850" s="9">
        <v>0.35</v>
      </c>
      <c r="J850" s="1" t="s">
        <v>100</v>
      </c>
      <c r="K850" s="1">
        <v>4</v>
      </c>
      <c r="L850" s="1">
        <v>2021</v>
      </c>
      <c r="M850" s="1">
        <v>18</v>
      </c>
      <c r="N850" s="10">
        <v>2</v>
      </c>
    </row>
    <row r="851" spans="1:14" x14ac:dyDescent="0.2">
      <c r="A851" s="7">
        <v>44315</v>
      </c>
      <c r="B851" s="1" t="s">
        <v>33</v>
      </c>
      <c r="C851" s="1" t="s">
        <v>11</v>
      </c>
      <c r="D851" s="1" t="s">
        <v>8</v>
      </c>
      <c r="E851" s="1" t="s">
        <v>80</v>
      </c>
      <c r="F851" s="1" t="s">
        <v>9</v>
      </c>
      <c r="G851" s="8">
        <v>909022</v>
      </c>
      <c r="H851" s="8">
        <v>218165.28</v>
      </c>
      <c r="I851" s="9">
        <v>0.24</v>
      </c>
      <c r="J851" s="1" t="s">
        <v>100</v>
      </c>
      <c r="K851" s="1">
        <v>4</v>
      </c>
      <c r="L851" s="1">
        <v>2021</v>
      </c>
      <c r="M851" s="1">
        <v>18</v>
      </c>
      <c r="N851" s="10">
        <v>2</v>
      </c>
    </row>
    <row r="852" spans="1:14" x14ac:dyDescent="0.2">
      <c r="A852" s="7">
        <v>44316</v>
      </c>
      <c r="B852" s="1" t="s">
        <v>56</v>
      </c>
      <c r="C852" s="1" t="s">
        <v>7</v>
      </c>
      <c r="D852" s="1" t="s">
        <v>18</v>
      </c>
      <c r="E852" s="1" t="s">
        <v>70</v>
      </c>
      <c r="F852" s="1" t="s">
        <v>88</v>
      </c>
      <c r="G852" s="8">
        <v>225841</v>
      </c>
      <c r="H852" s="8">
        <v>124212.55</v>
      </c>
      <c r="I852" s="9">
        <v>0.55000000000000004</v>
      </c>
      <c r="J852" s="1" t="s">
        <v>100</v>
      </c>
      <c r="K852" s="1">
        <v>4</v>
      </c>
      <c r="L852" s="1">
        <v>2021</v>
      </c>
      <c r="M852" s="1">
        <v>18</v>
      </c>
      <c r="N852" s="10">
        <v>2</v>
      </c>
    </row>
    <row r="853" spans="1:14" x14ac:dyDescent="0.2">
      <c r="A853" s="7">
        <v>44317</v>
      </c>
      <c r="B853" s="1" t="s">
        <v>27</v>
      </c>
      <c r="C853" s="1" t="s">
        <v>7</v>
      </c>
      <c r="D853" s="1" t="s">
        <v>8</v>
      </c>
      <c r="E853" s="1" t="s">
        <v>76</v>
      </c>
      <c r="F853" s="1" t="s">
        <v>9</v>
      </c>
      <c r="G853" s="8">
        <v>1151572</v>
      </c>
      <c r="H853" s="8">
        <v>495175.96</v>
      </c>
      <c r="I853" s="9">
        <v>0.43</v>
      </c>
      <c r="J853" s="1" t="s">
        <v>101</v>
      </c>
      <c r="K853" s="1">
        <v>5</v>
      </c>
      <c r="L853" s="1">
        <v>2021</v>
      </c>
      <c r="M853" s="1">
        <v>18</v>
      </c>
      <c r="N853" s="10">
        <v>2</v>
      </c>
    </row>
    <row r="854" spans="1:14" x14ac:dyDescent="0.2">
      <c r="A854" s="7">
        <v>44318</v>
      </c>
      <c r="B854" s="1" t="s">
        <v>37</v>
      </c>
      <c r="C854" s="1" t="s">
        <v>11</v>
      </c>
      <c r="D854" s="1" t="s">
        <v>18</v>
      </c>
      <c r="E854" s="1" t="s">
        <v>79</v>
      </c>
      <c r="F854" s="1" t="s">
        <v>9</v>
      </c>
      <c r="G854" s="8">
        <v>184461</v>
      </c>
      <c r="H854" s="8">
        <v>35047.590000000004</v>
      </c>
      <c r="I854" s="9">
        <v>0.19</v>
      </c>
      <c r="J854" s="1" t="s">
        <v>101</v>
      </c>
      <c r="K854" s="1">
        <v>5</v>
      </c>
      <c r="L854" s="1">
        <v>2021</v>
      </c>
      <c r="M854" s="1">
        <v>18</v>
      </c>
      <c r="N854" s="10">
        <v>2</v>
      </c>
    </row>
    <row r="855" spans="1:14" x14ac:dyDescent="0.2">
      <c r="A855" s="7">
        <v>44319</v>
      </c>
      <c r="B855" s="1" t="s">
        <v>22</v>
      </c>
      <c r="C855" s="1" t="s">
        <v>17</v>
      </c>
      <c r="D855" s="1" t="s">
        <v>8</v>
      </c>
      <c r="E855" s="1" t="s">
        <v>74</v>
      </c>
      <c r="F855" s="1" t="s">
        <v>9</v>
      </c>
      <c r="G855" s="8">
        <v>694924</v>
      </c>
      <c r="H855" s="8">
        <v>208477.19999999998</v>
      </c>
      <c r="I855" s="9">
        <v>0.3</v>
      </c>
      <c r="J855" s="1" t="s">
        <v>101</v>
      </c>
      <c r="K855" s="1">
        <v>5</v>
      </c>
      <c r="L855" s="1">
        <v>2021</v>
      </c>
      <c r="M855" s="1">
        <v>19</v>
      </c>
      <c r="N855" s="10">
        <v>2</v>
      </c>
    </row>
    <row r="856" spans="1:14" x14ac:dyDescent="0.2">
      <c r="A856" s="7">
        <v>44320</v>
      </c>
      <c r="B856" s="1" t="s">
        <v>33</v>
      </c>
      <c r="C856" s="1" t="s">
        <v>11</v>
      </c>
      <c r="D856" s="1" t="s">
        <v>8</v>
      </c>
      <c r="E856" s="1" t="s">
        <v>80</v>
      </c>
      <c r="F856" s="1" t="s">
        <v>89</v>
      </c>
      <c r="G856" s="8">
        <v>987183</v>
      </c>
      <c r="H856" s="8">
        <v>266539.41000000003</v>
      </c>
      <c r="I856" s="9">
        <v>0.27</v>
      </c>
      <c r="J856" s="1" t="s">
        <v>101</v>
      </c>
      <c r="K856" s="1">
        <v>5</v>
      </c>
      <c r="L856" s="1">
        <v>2021</v>
      </c>
      <c r="M856" s="1">
        <v>19</v>
      </c>
      <c r="N856" s="10">
        <v>2</v>
      </c>
    </row>
    <row r="857" spans="1:14" x14ac:dyDescent="0.2">
      <c r="A857" s="7">
        <v>44321</v>
      </c>
      <c r="B857" s="1" t="s">
        <v>45</v>
      </c>
      <c r="C857" s="1" t="s">
        <v>7</v>
      </c>
      <c r="D857" s="1" t="s">
        <v>18</v>
      </c>
      <c r="E857" s="1" t="s">
        <v>79</v>
      </c>
      <c r="F857" s="1" t="s">
        <v>87</v>
      </c>
      <c r="G857" s="8">
        <v>216235</v>
      </c>
      <c r="H857" s="8">
        <v>116766.90000000001</v>
      </c>
      <c r="I857" s="9">
        <v>0.54</v>
      </c>
      <c r="J857" s="1" t="s">
        <v>101</v>
      </c>
      <c r="K857" s="1">
        <v>5</v>
      </c>
      <c r="L857" s="1">
        <v>2021</v>
      </c>
      <c r="M857" s="1">
        <v>19</v>
      </c>
      <c r="N857" s="10">
        <v>2</v>
      </c>
    </row>
    <row r="858" spans="1:14" x14ac:dyDescent="0.2">
      <c r="A858" s="7">
        <v>44322</v>
      </c>
      <c r="B858" s="1" t="s">
        <v>49</v>
      </c>
      <c r="C858" s="1" t="s">
        <v>17</v>
      </c>
      <c r="D858" s="1" t="s">
        <v>8</v>
      </c>
      <c r="E858" s="1" t="s">
        <v>66</v>
      </c>
      <c r="F858" s="1" t="s">
        <v>90</v>
      </c>
      <c r="G858" s="8">
        <v>1000914</v>
      </c>
      <c r="H858" s="8">
        <v>260237.64</v>
      </c>
      <c r="I858" s="9">
        <v>0.26</v>
      </c>
      <c r="J858" s="1" t="s">
        <v>101</v>
      </c>
      <c r="K858" s="1">
        <v>5</v>
      </c>
      <c r="L858" s="1">
        <v>2021</v>
      </c>
      <c r="M858" s="1">
        <v>19</v>
      </c>
      <c r="N858" s="10">
        <v>2</v>
      </c>
    </row>
    <row r="859" spans="1:14" x14ac:dyDescent="0.2">
      <c r="A859" s="7">
        <v>44323</v>
      </c>
      <c r="B859" s="1" t="s">
        <v>22</v>
      </c>
      <c r="C859" s="1" t="s">
        <v>11</v>
      </c>
      <c r="D859" s="1" t="s">
        <v>8</v>
      </c>
      <c r="E859" s="1" t="s">
        <v>74</v>
      </c>
      <c r="F859" s="1" t="s">
        <v>87</v>
      </c>
      <c r="G859" s="8">
        <v>572844</v>
      </c>
      <c r="H859" s="8">
        <v>91655.040000000008</v>
      </c>
      <c r="I859" s="9">
        <v>0.16</v>
      </c>
      <c r="J859" s="1" t="s">
        <v>101</v>
      </c>
      <c r="K859" s="1">
        <v>5</v>
      </c>
      <c r="L859" s="1">
        <v>2021</v>
      </c>
      <c r="M859" s="1">
        <v>19</v>
      </c>
      <c r="N859" s="10">
        <v>2</v>
      </c>
    </row>
    <row r="860" spans="1:14" x14ac:dyDescent="0.2">
      <c r="A860" s="7">
        <v>44324</v>
      </c>
      <c r="B860" s="1" t="s">
        <v>44</v>
      </c>
      <c r="C860" s="1" t="s">
        <v>7</v>
      </c>
      <c r="D860" s="1" t="s">
        <v>8</v>
      </c>
      <c r="E860" s="1" t="s">
        <v>78</v>
      </c>
      <c r="F860" s="1" t="s">
        <v>90</v>
      </c>
      <c r="G860" s="8">
        <v>1095238</v>
      </c>
      <c r="H860" s="8">
        <v>602380.9</v>
      </c>
      <c r="I860" s="9">
        <v>0.55000000000000004</v>
      </c>
      <c r="J860" s="1" t="s">
        <v>101</v>
      </c>
      <c r="K860" s="1">
        <v>5</v>
      </c>
      <c r="L860" s="1">
        <v>2021</v>
      </c>
      <c r="M860" s="1">
        <v>19</v>
      </c>
      <c r="N860" s="10">
        <v>2</v>
      </c>
    </row>
    <row r="861" spans="1:14" x14ac:dyDescent="0.2">
      <c r="A861" s="7">
        <v>44325</v>
      </c>
      <c r="B861" s="1" t="s">
        <v>36</v>
      </c>
      <c r="C861" s="1" t="s">
        <v>17</v>
      </c>
      <c r="D861" s="1" t="s">
        <v>14</v>
      </c>
      <c r="E861" s="1" t="s">
        <v>78</v>
      </c>
      <c r="F861" s="1" t="s">
        <v>88</v>
      </c>
      <c r="G861" s="8">
        <v>479764</v>
      </c>
      <c r="H861" s="8">
        <v>129536.28000000001</v>
      </c>
      <c r="I861" s="9">
        <v>0.27</v>
      </c>
      <c r="J861" s="1" t="s">
        <v>101</v>
      </c>
      <c r="K861" s="1">
        <v>5</v>
      </c>
      <c r="L861" s="1">
        <v>2021</v>
      </c>
      <c r="M861" s="1">
        <v>19</v>
      </c>
      <c r="N861" s="10">
        <v>2</v>
      </c>
    </row>
    <row r="862" spans="1:14" x14ac:dyDescent="0.2">
      <c r="A862" s="7">
        <v>44326</v>
      </c>
      <c r="B862" s="1" t="s">
        <v>19</v>
      </c>
      <c r="C862" s="1" t="s">
        <v>7</v>
      </c>
      <c r="D862" s="1" t="s">
        <v>8</v>
      </c>
      <c r="E862" s="1" t="s">
        <v>76</v>
      </c>
      <c r="F862" s="1" t="s">
        <v>87</v>
      </c>
      <c r="G862" s="8">
        <v>868367</v>
      </c>
      <c r="H862" s="8">
        <v>364714.14</v>
      </c>
      <c r="I862" s="9">
        <v>0.42</v>
      </c>
      <c r="J862" s="1" t="s">
        <v>101</v>
      </c>
      <c r="K862" s="1">
        <v>5</v>
      </c>
      <c r="L862" s="1">
        <v>2021</v>
      </c>
      <c r="M862" s="1">
        <v>20</v>
      </c>
      <c r="N862" s="10">
        <v>2</v>
      </c>
    </row>
    <row r="863" spans="1:14" x14ac:dyDescent="0.2">
      <c r="A863" s="7">
        <v>44327</v>
      </c>
      <c r="B863" s="1" t="s">
        <v>36</v>
      </c>
      <c r="C863" s="1" t="s">
        <v>17</v>
      </c>
      <c r="D863" s="1" t="s">
        <v>14</v>
      </c>
      <c r="E863" s="1" t="s">
        <v>78</v>
      </c>
      <c r="F863" s="1" t="s">
        <v>88</v>
      </c>
      <c r="G863" s="8">
        <v>423819</v>
      </c>
      <c r="H863" s="8">
        <v>169527.6</v>
      </c>
      <c r="I863" s="9">
        <v>0.4</v>
      </c>
      <c r="J863" s="1" t="s">
        <v>101</v>
      </c>
      <c r="K863" s="1">
        <v>5</v>
      </c>
      <c r="L863" s="1">
        <v>2021</v>
      </c>
      <c r="M863" s="1">
        <v>20</v>
      </c>
      <c r="N863" s="10">
        <v>2</v>
      </c>
    </row>
    <row r="864" spans="1:14" x14ac:dyDescent="0.2">
      <c r="A864" s="7">
        <v>44328</v>
      </c>
      <c r="B864" s="1" t="s">
        <v>43</v>
      </c>
      <c r="C864" s="1" t="s">
        <v>11</v>
      </c>
      <c r="D864" s="1" t="s">
        <v>8</v>
      </c>
      <c r="E864" s="1" t="s">
        <v>79</v>
      </c>
      <c r="F864" s="1" t="s">
        <v>88</v>
      </c>
      <c r="G864" s="8">
        <v>1154781</v>
      </c>
      <c r="H864" s="8">
        <v>207860.58</v>
      </c>
      <c r="I864" s="9">
        <v>0.18</v>
      </c>
      <c r="J864" s="1" t="s">
        <v>101</v>
      </c>
      <c r="K864" s="1">
        <v>5</v>
      </c>
      <c r="L864" s="1">
        <v>2021</v>
      </c>
      <c r="M864" s="1">
        <v>20</v>
      </c>
      <c r="N864" s="10">
        <v>2</v>
      </c>
    </row>
    <row r="865" spans="1:14" x14ac:dyDescent="0.2">
      <c r="A865" s="7">
        <v>44329</v>
      </c>
      <c r="B865" s="1" t="s">
        <v>61</v>
      </c>
      <c r="C865" s="1" t="s">
        <v>11</v>
      </c>
      <c r="D865" s="1" t="s">
        <v>8</v>
      </c>
      <c r="E865" s="1" t="s">
        <v>77</v>
      </c>
      <c r="F865" s="1" t="s">
        <v>87</v>
      </c>
      <c r="G865" s="8">
        <v>530407</v>
      </c>
      <c r="H865" s="8">
        <v>106081.40000000001</v>
      </c>
      <c r="I865" s="9">
        <v>0.2</v>
      </c>
      <c r="J865" s="1" t="s">
        <v>101</v>
      </c>
      <c r="K865" s="1">
        <v>5</v>
      </c>
      <c r="L865" s="1">
        <v>2021</v>
      </c>
      <c r="M865" s="1">
        <v>20</v>
      </c>
      <c r="N865" s="10">
        <v>2</v>
      </c>
    </row>
    <row r="866" spans="1:14" x14ac:dyDescent="0.2">
      <c r="A866" s="7">
        <v>44330</v>
      </c>
      <c r="B866" s="1" t="s">
        <v>43</v>
      </c>
      <c r="C866" s="1" t="s">
        <v>11</v>
      </c>
      <c r="D866" s="1" t="s">
        <v>8</v>
      </c>
      <c r="E866" s="1" t="s">
        <v>79</v>
      </c>
      <c r="F866" s="1" t="s">
        <v>87</v>
      </c>
      <c r="G866" s="8">
        <v>962890</v>
      </c>
      <c r="H866" s="8">
        <v>269609.2</v>
      </c>
      <c r="I866" s="9">
        <v>0.28000000000000003</v>
      </c>
      <c r="J866" s="1" t="s">
        <v>101</v>
      </c>
      <c r="K866" s="1">
        <v>5</v>
      </c>
      <c r="L866" s="1">
        <v>2021</v>
      </c>
      <c r="M866" s="1">
        <v>20</v>
      </c>
      <c r="N866" s="10">
        <v>2</v>
      </c>
    </row>
    <row r="867" spans="1:14" x14ac:dyDescent="0.2">
      <c r="A867" s="7">
        <v>44331</v>
      </c>
      <c r="B867" s="1" t="s">
        <v>52</v>
      </c>
      <c r="C867" s="1" t="s">
        <v>7</v>
      </c>
      <c r="D867" s="1" t="s">
        <v>8</v>
      </c>
      <c r="E867" s="1" t="s">
        <v>66</v>
      </c>
      <c r="F867" s="1" t="s">
        <v>87</v>
      </c>
      <c r="G867" s="8">
        <v>657053</v>
      </c>
      <c r="H867" s="8">
        <v>302244.38</v>
      </c>
      <c r="I867" s="9">
        <v>0.46</v>
      </c>
      <c r="J867" s="1" t="s">
        <v>101</v>
      </c>
      <c r="K867" s="1">
        <v>5</v>
      </c>
      <c r="L867" s="1">
        <v>2021</v>
      </c>
      <c r="M867" s="1">
        <v>20</v>
      </c>
      <c r="N867" s="10">
        <v>2</v>
      </c>
    </row>
    <row r="868" spans="1:14" x14ac:dyDescent="0.2">
      <c r="A868" s="7">
        <v>44332</v>
      </c>
      <c r="B868" s="1" t="s">
        <v>36</v>
      </c>
      <c r="C868" s="1" t="s">
        <v>7</v>
      </c>
      <c r="D868" s="1" t="s">
        <v>14</v>
      </c>
      <c r="E868" s="1" t="s">
        <v>78</v>
      </c>
      <c r="F868" s="1" t="s">
        <v>90</v>
      </c>
      <c r="G868" s="8">
        <v>455515</v>
      </c>
      <c r="H868" s="8">
        <v>168540.55</v>
      </c>
      <c r="I868" s="9">
        <v>0.37</v>
      </c>
      <c r="J868" s="1" t="s">
        <v>101</v>
      </c>
      <c r="K868" s="1">
        <v>5</v>
      </c>
      <c r="L868" s="1">
        <v>2021</v>
      </c>
      <c r="M868" s="1">
        <v>20</v>
      </c>
      <c r="N868" s="10">
        <v>2</v>
      </c>
    </row>
    <row r="869" spans="1:14" x14ac:dyDescent="0.2">
      <c r="A869" s="7">
        <v>44333</v>
      </c>
      <c r="B869" s="1" t="s">
        <v>56</v>
      </c>
      <c r="C869" s="1" t="s">
        <v>7</v>
      </c>
      <c r="D869" s="1" t="s">
        <v>18</v>
      </c>
      <c r="E869" s="1" t="s">
        <v>70</v>
      </c>
      <c r="F869" s="1" t="s">
        <v>90</v>
      </c>
      <c r="G869" s="8">
        <v>230342</v>
      </c>
      <c r="H869" s="8">
        <v>99047.06</v>
      </c>
      <c r="I869" s="9">
        <v>0.43</v>
      </c>
      <c r="J869" s="1" t="s">
        <v>101</v>
      </c>
      <c r="K869" s="1">
        <v>5</v>
      </c>
      <c r="L869" s="1">
        <v>2021</v>
      </c>
      <c r="M869" s="1">
        <v>21</v>
      </c>
      <c r="N869" s="10">
        <v>2</v>
      </c>
    </row>
    <row r="870" spans="1:14" x14ac:dyDescent="0.2">
      <c r="A870" s="7">
        <v>44334</v>
      </c>
      <c r="B870" s="1" t="s">
        <v>53</v>
      </c>
      <c r="C870" s="1" t="s">
        <v>7</v>
      </c>
      <c r="D870" s="1" t="s">
        <v>14</v>
      </c>
      <c r="E870" s="1" t="s">
        <v>67</v>
      </c>
      <c r="F870" s="1" t="s">
        <v>89</v>
      </c>
      <c r="G870" s="8">
        <v>369555</v>
      </c>
      <c r="H870" s="8">
        <v>206950.80000000002</v>
      </c>
      <c r="I870" s="9">
        <v>0.56000000000000005</v>
      </c>
      <c r="J870" s="1" t="s">
        <v>101</v>
      </c>
      <c r="K870" s="1">
        <v>5</v>
      </c>
      <c r="L870" s="1">
        <v>2021</v>
      </c>
      <c r="M870" s="1">
        <v>21</v>
      </c>
      <c r="N870" s="10">
        <v>2</v>
      </c>
    </row>
    <row r="871" spans="1:14" x14ac:dyDescent="0.2">
      <c r="A871" s="7">
        <v>44335</v>
      </c>
      <c r="B871" s="1" t="s">
        <v>34</v>
      </c>
      <c r="C871" s="1" t="s">
        <v>7</v>
      </c>
      <c r="D871" s="1" t="s">
        <v>14</v>
      </c>
      <c r="E871" s="1" t="s">
        <v>65</v>
      </c>
      <c r="F871" s="1" t="s">
        <v>87</v>
      </c>
      <c r="G871" s="8">
        <v>467172</v>
      </c>
      <c r="H871" s="8">
        <v>275631.48</v>
      </c>
      <c r="I871" s="9">
        <v>0.59</v>
      </c>
      <c r="J871" s="1" t="s">
        <v>101</v>
      </c>
      <c r="K871" s="1">
        <v>5</v>
      </c>
      <c r="L871" s="1">
        <v>2021</v>
      </c>
      <c r="M871" s="1">
        <v>21</v>
      </c>
      <c r="N871" s="10">
        <v>2</v>
      </c>
    </row>
    <row r="872" spans="1:14" x14ac:dyDescent="0.2">
      <c r="A872" s="7">
        <v>44336</v>
      </c>
      <c r="B872" s="1" t="s">
        <v>39</v>
      </c>
      <c r="C872" s="1" t="s">
        <v>7</v>
      </c>
      <c r="D872" s="1" t="s">
        <v>8</v>
      </c>
      <c r="E872" s="1" t="s">
        <v>81</v>
      </c>
      <c r="F872" s="1" t="s">
        <v>90</v>
      </c>
      <c r="G872" s="8">
        <v>797859</v>
      </c>
      <c r="H872" s="8">
        <v>398929.5</v>
      </c>
      <c r="I872" s="9">
        <v>0.5</v>
      </c>
      <c r="J872" s="1" t="s">
        <v>101</v>
      </c>
      <c r="K872" s="1">
        <v>5</v>
      </c>
      <c r="L872" s="1">
        <v>2021</v>
      </c>
      <c r="M872" s="1">
        <v>21</v>
      </c>
      <c r="N872" s="10">
        <v>2</v>
      </c>
    </row>
    <row r="873" spans="1:14" x14ac:dyDescent="0.2">
      <c r="A873" s="7">
        <v>44337</v>
      </c>
      <c r="B873" s="1" t="s">
        <v>44</v>
      </c>
      <c r="C873" s="1" t="s">
        <v>7</v>
      </c>
      <c r="D873" s="1" t="s">
        <v>8</v>
      </c>
      <c r="E873" s="1" t="s">
        <v>78</v>
      </c>
      <c r="F873" s="1" t="s">
        <v>9</v>
      </c>
      <c r="G873" s="8">
        <v>741683</v>
      </c>
      <c r="H873" s="8">
        <v>467260.29</v>
      </c>
      <c r="I873" s="9">
        <v>0.63</v>
      </c>
      <c r="J873" s="1" t="s">
        <v>101</v>
      </c>
      <c r="K873" s="1">
        <v>5</v>
      </c>
      <c r="L873" s="1">
        <v>2021</v>
      </c>
      <c r="M873" s="1">
        <v>21</v>
      </c>
      <c r="N873" s="10">
        <v>2</v>
      </c>
    </row>
    <row r="874" spans="1:14" x14ac:dyDescent="0.2">
      <c r="A874" s="7">
        <v>44338</v>
      </c>
      <c r="B874" s="1" t="s">
        <v>46</v>
      </c>
      <c r="C874" s="1" t="s">
        <v>17</v>
      </c>
      <c r="D874" s="1" t="s">
        <v>8</v>
      </c>
      <c r="E874" s="1" t="s">
        <v>80</v>
      </c>
      <c r="F874" s="1" t="s">
        <v>89</v>
      </c>
      <c r="G874" s="8">
        <v>975693</v>
      </c>
      <c r="H874" s="8">
        <v>292707.89999999997</v>
      </c>
      <c r="I874" s="9">
        <v>0.3</v>
      </c>
      <c r="J874" s="1" t="s">
        <v>101</v>
      </c>
      <c r="K874" s="1">
        <v>5</v>
      </c>
      <c r="L874" s="1">
        <v>2021</v>
      </c>
      <c r="M874" s="1">
        <v>21</v>
      </c>
      <c r="N874" s="10">
        <v>2</v>
      </c>
    </row>
    <row r="875" spans="1:14" x14ac:dyDescent="0.2">
      <c r="A875" s="7">
        <v>44339</v>
      </c>
      <c r="B875" s="1" t="s">
        <v>42</v>
      </c>
      <c r="C875" s="1" t="s">
        <v>11</v>
      </c>
      <c r="D875" s="1" t="s">
        <v>8</v>
      </c>
      <c r="E875" s="1" t="s">
        <v>84</v>
      </c>
      <c r="F875" s="1" t="s">
        <v>87</v>
      </c>
      <c r="G875" s="8">
        <v>638180</v>
      </c>
      <c r="H875" s="8">
        <v>178690.40000000002</v>
      </c>
      <c r="I875" s="9">
        <v>0.28000000000000003</v>
      </c>
      <c r="J875" s="1" t="s">
        <v>101</v>
      </c>
      <c r="K875" s="1">
        <v>5</v>
      </c>
      <c r="L875" s="1">
        <v>2021</v>
      </c>
      <c r="M875" s="1">
        <v>21</v>
      </c>
      <c r="N875" s="10">
        <v>2</v>
      </c>
    </row>
    <row r="876" spans="1:14" x14ac:dyDescent="0.2">
      <c r="A876" s="7">
        <v>44340</v>
      </c>
      <c r="B876" s="1" t="s">
        <v>33</v>
      </c>
      <c r="C876" s="1" t="s">
        <v>17</v>
      </c>
      <c r="D876" s="1" t="s">
        <v>8</v>
      </c>
      <c r="E876" s="1" t="s">
        <v>80</v>
      </c>
      <c r="F876" s="1" t="s">
        <v>9</v>
      </c>
      <c r="G876" s="8">
        <v>899768</v>
      </c>
      <c r="H876" s="8">
        <v>350909.52</v>
      </c>
      <c r="I876" s="9">
        <v>0.39</v>
      </c>
      <c r="J876" s="1" t="s">
        <v>101</v>
      </c>
      <c r="K876" s="1">
        <v>5</v>
      </c>
      <c r="L876" s="1">
        <v>2021</v>
      </c>
      <c r="M876" s="1">
        <v>22</v>
      </c>
      <c r="N876" s="10">
        <v>2</v>
      </c>
    </row>
    <row r="877" spans="1:14" x14ac:dyDescent="0.2">
      <c r="A877" s="7">
        <v>44341</v>
      </c>
      <c r="B877" s="1" t="s">
        <v>10</v>
      </c>
      <c r="C877" s="1" t="s">
        <v>11</v>
      </c>
      <c r="D877" s="1" t="s">
        <v>8</v>
      </c>
      <c r="E877" s="1" t="s">
        <v>66</v>
      </c>
      <c r="F877" s="1" t="s">
        <v>9</v>
      </c>
      <c r="G877" s="8">
        <v>896924</v>
      </c>
      <c r="H877" s="8">
        <v>143507.84</v>
      </c>
      <c r="I877" s="9">
        <v>0.16</v>
      </c>
      <c r="J877" s="1" t="s">
        <v>101</v>
      </c>
      <c r="K877" s="1">
        <v>5</v>
      </c>
      <c r="L877" s="1">
        <v>2021</v>
      </c>
      <c r="M877" s="1">
        <v>22</v>
      </c>
      <c r="N877" s="10">
        <v>2</v>
      </c>
    </row>
    <row r="878" spans="1:14" x14ac:dyDescent="0.2">
      <c r="A878" s="7">
        <v>44342</v>
      </c>
      <c r="B878" s="1" t="s">
        <v>21</v>
      </c>
      <c r="C878" s="1" t="s">
        <v>17</v>
      </c>
      <c r="D878" s="1" t="s">
        <v>14</v>
      </c>
      <c r="E878" s="1" t="s">
        <v>73</v>
      </c>
      <c r="F878" s="1" t="s">
        <v>89</v>
      </c>
      <c r="G878" s="8">
        <v>449185</v>
      </c>
      <c r="H878" s="8">
        <v>166198.45000000001</v>
      </c>
      <c r="I878" s="9">
        <v>0.37</v>
      </c>
      <c r="J878" s="1" t="s">
        <v>101</v>
      </c>
      <c r="K878" s="1">
        <v>5</v>
      </c>
      <c r="L878" s="1">
        <v>2021</v>
      </c>
      <c r="M878" s="1">
        <v>22</v>
      </c>
      <c r="N878" s="10">
        <v>2</v>
      </c>
    </row>
    <row r="879" spans="1:14" x14ac:dyDescent="0.2">
      <c r="A879" s="7">
        <v>44343</v>
      </c>
      <c r="B879" s="1" t="s">
        <v>53</v>
      </c>
      <c r="C879" s="1" t="s">
        <v>7</v>
      </c>
      <c r="D879" s="1" t="s">
        <v>14</v>
      </c>
      <c r="E879" s="1" t="s">
        <v>67</v>
      </c>
      <c r="F879" s="1" t="s">
        <v>87</v>
      </c>
      <c r="G879" s="8">
        <v>331499</v>
      </c>
      <c r="H879" s="8">
        <v>139229.57999999999</v>
      </c>
      <c r="I879" s="9">
        <v>0.42</v>
      </c>
      <c r="J879" s="1" t="s">
        <v>101</v>
      </c>
      <c r="K879" s="1">
        <v>5</v>
      </c>
      <c r="L879" s="1">
        <v>2021</v>
      </c>
      <c r="M879" s="1">
        <v>22</v>
      </c>
      <c r="N879" s="10">
        <v>2</v>
      </c>
    </row>
    <row r="880" spans="1:14" x14ac:dyDescent="0.2">
      <c r="A880" s="7">
        <v>44344</v>
      </c>
      <c r="B880" s="1" t="s">
        <v>52</v>
      </c>
      <c r="C880" s="1" t="s">
        <v>17</v>
      </c>
      <c r="D880" s="1" t="s">
        <v>8</v>
      </c>
      <c r="E880" s="1" t="s">
        <v>66</v>
      </c>
      <c r="F880" s="1" t="s">
        <v>87</v>
      </c>
      <c r="G880" s="8">
        <v>949123</v>
      </c>
      <c r="H880" s="8">
        <v>294228.13</v>
      </c>
      <c r="I880" s="9">
        <v>0.31</v>
      </c>
      <c r="J880" s="1" t="s">
        <v>101</v>
      </c>
      <c r="K880" s="1">
        <v>5</v>
      </c>
      <c r="L880" s="1">
        <v>2021</v>
      </c>
      <c r="M880" s="1">
        <v>22</v>
      </c>
      <c r="N880" s="10">
        <v>2</v>
      </c>
    </row>
    <row r="881" spans="1:14" x14ac:dyDescent="0.2">
      <c r="A881" s="7">
        <v>44345</v>
      </c>
      <c r="B881" s="1" t="s">
        <v>28</v>
      </c>
      <c r="C881" s="1" t="s">
        <v>11</v>
      </c>
      <c r="D881" s="1" t="s">
        <v>8</v>
      </c>
      <c r="E881" s="1" t="s">
        <v>66</v>
      </c>
      <c r="F881" s="1" t="s">
        <v>88</v>
      </c>
      <c r="G881" s="8">
        <v>952012</v>
      </c>
      <c r="H881" s="8">
        <v>238003</v>
      </c>
      <c r="I881" s="9">
        <v>0.25</v>
      </c>
      <c r="J881" s="1" t="s">
        <v>101</v>
      </c>
      <c r="K881" s="1">
        <v>5</v>
      </c>
      <c r="L881" s="1">
        <v>2021</v>
      </c>
      <c r="M881" s="1">
        <v>22</v>
      </c>
      <c r="N881" s="10">
        <v>2</v>
      </c>
    </row>
    <row r="882" spans="1:14" x14ac:dyDescent="0.2">
      <c r="A882" s="7">
        <v>44346</v>
      </c>
      <c r="B882" s="1" t="s">
        <v>22</v>
      </c>
      <c r="C882" s="1" t="s">
        <v>7</v>
      </c>
      <c r="D882" s="1" t="s">
        <v>8</v>
      </c>
      <c r="E882" s="1" t="s">
        <v>74</v>
      </c>
      <c r="F882" s="1" t="s">
        <v>9</v>
      </c>
      <c r="G882" s="8">
        <v>909687</v>
      </c>
      <c r="H882" s="8">
        <v>482134.11000000004</v>
      </c>
      <c r="I882" s="9">
        <v>0.53</v>
      </c>
      <c r="J882" s="1" t="s">
        <v>101</v>
      </c>
      <c r="K882" s="1">
        <v>5</v>
      </c>
      <c r="L882" s="1">
        <v>2021</v>
      </c>
      <c r="M882" s="1">
        <v>22</v>
      </c>
      <c r="N882" s="10">
        <v>2</v>
      </c>
    </row>
    <row r="883" spans="1:14" x14ac:dyDescent="0.2">
      <c r="A883" s="7">
        <v>44347</v>
      </c>
      <c r="B883" s="1" t="s">
        <v>43</v>
      </c>
      <c r="C883" s="1" t="s">
        <v>7</v>
      </c>
      <c r="D883" s="1" t="s">
        <v>8</v>
      </c>
      <c r="E883" s="1" t="s">
        <v>79</v>
      </c>
      <c r="F883" s="1" t="s">
        <v>89</v>
      </c>
      <c r="G883" s="8">
        <v>869783</v>
      </c>
      <c r="H883" s="8">
        <v>330517.53999999998</v>
      </c>
      <c r="I883" s="9">
        <v>0.38</v>
      </c>
      <c r="J883" s="1" t="s">
        <v>101</v>
      </c>
      <c r="K883" s="1">
        <v>5</v>
      </c>
      <c r="L883" s="1">
        <v>2021</v>
      </c>
      <c r="M883" s="1">
        <v>23</v>
      </c>
      <c r="N883" s="10">
        <v>2</v>
      </c>
    </row>
    <row r="884" spans="1:14" x14ac:dyDescent="0.2">
      <c r="A884" s="7">
        <v>44348</v>
      </c>
      <c r="B884" s="1" t="s">
        <v>24</v>
      </c>
      <c r="C884" s="1" t="s">
        <v>11</v>
      </c>
      <c r="D884" s="1" t="s">
        <v>14</v>
      </c>
      <c r="E884" s="1" t="s">
        <v>81</v>
      </c>
      <c r="F884" s="1" t="s">
        <v>87</v>
      </c>
      <c r="G884" s="8">
        <v>266058</v>
      </c>
      <c r="H884" s="8">
        <v>69175.08</v>
      </c>
      <c r="I884" s="9">
        <v>0.26</v>
      </c>
      <c r="J884" s="1" t="s">
        <v>102</v>
      </c>
      <c r="K884" s="1">
        <v>6</v>
      </c>
      <c r="L884" s="1">
        <v>2021</v>
      </c>
      <c r="M884" s="1">
        <v>23</v>
      </c>
      <c r="N884" s="10">
        <v>2</v>
      </c>
    </row>
    <row r="885" spans="1:14" x14ac:dyDescent="0.2">
      <c r="A885" s="7">
        <v>44349</v>
      </c>
      <c r="B885" s="1" t="s">
        <v>38</v>
      </c>
      <c r="C885" s="1" t="s">
        <v>7</v>
      </c>
      <c r="D885" s="1" t="s">
        <v>18</v>
      </c>
      <c r="E885" s="1" t="s">
        <v>80</v>
      </c>
      <c r="F885" s="1" t="s">
        <v>89</v>
      </c>
      <c r="G885" s="8">
        <v>181687</v>
      </c>
      <c r="H885" s="8">
        <v>92660.37</v>
      </c>
      <c r="I885" s="9">
        <v>0.51</v>
      </c>
      <c r="J885" s="1" t="s">
        <v>102</v>
      </c>
      <c r="K885" s="1">
        <v>6</v>
      </c>
      <c r="L885" s="1">
        <v>2021</v>
      </c>
      <c r="M885" s="1">
        <v>23</v>
      </c>
      <c r="N885" s="10">
        <v>2</v>
      </c>
    </row>
    <row r="886" spans="1:14" x14ac:dyDescent="0.2">
      <c r="A886" s="7">
        <v>44350</v>
      </c>
      <c r="B886" s="1" t="s">
        <v>38</v>
      </c>
      <c r="C886" s="1" t="s">
        <v>17</v>
      </c>
      <c r="D886" s="1" t="s">
        <v>18</v>
      </c>
      <c r="E886" s="1" t="s">
        <v>80</v>
      </c>
      <c r="F886" s="1" t="s">
        <v>89</v>
      </c>
      <c r="G886" s="8">
        <v>98522</v>
      </c>
      <c r="H886" s="8">
        <v>28571.379999999997</v>
      </c>
      <c r="I886" s="9">
        <v>0.28999999999999998</v>
      </c>
      <c r="J886" s="1" t="s">
        <v>102</v>
      </c>
      <c r="K886" s="1">
        <v>6</v>
      </c>
      <c r="L886" s="1">
        <v>2021</v>
      </c>
      <c r="M886" s="1">
        <v>23</v>
      </c>
      <c r="N886" s="10">
        <v>2</v>
      </c>
    </row>
    <row r="887" spans="1:14" x14ac:dyDescent="0.2">
      <c r="A887" s="7">
        <v>44351</v>
      </c>
      <c r="B887" s="1" t="s">
        <v>57</v>
      </c>
      <c r="C887" s="1" t="s">
        <v>17</v>
      </c>
      <c r="D887" s="1" t="s">
        <v>18</v>
      </c>
      <c r="E887" s="1" t="s">
        <v>67</v>
      </c>
      <c r="F887" s="1" t="s">
        <v>90</v>
      </c>
      <c r="G887" s="8">
        <v>196529</v>
      </c>
      <c r="H887" s="8">
        <v>47166.96</v>
      </c>
      <c r="I887" s="9">
        <v>0.24</v>
      </c>
      <c r="J887" s="1" t="s">
        <v>102</v>
      </c>
      <c r="K887" s="1">
        <v>6</v>
      </c>
      <c r="L887" s="1">
        <v>2021</v>
      </c>
      <c r="M887" s="1">
        <v>23</v>
      </c>
      <c r="N887" s="10">
        <v>2</v>
      </c>
    </row>
    <row r="888" spans="1:14" x14ac:dyDescent="0.2">
      <c r="A888" s="7">
        <v>44352</v>
      </c>
      <c r="B888" s="1" t="s">
        <v>54</v>
      </c>
      <c r="C888" s="1" t="s">
        <v>7</v>
      </c>
      <c r="D888" s="1" t="s">
        <v>18</v>
      </c>
      <c r="E888" s="1" t="s">
        <v>68</v>
      </c>
      <c r="F888" s="1" t="s">
        <v>89</v>
      </c>
      <c r="G888" s="8">
        <v>205834</v>
      </c>
      <c r="H888" s="8">
        <v>109092.02</v>
      </c>
      <c r="I888" s="9">
        <v>0.53</v>
      </c>
      <c r="J888" s="1" t="s">
        <v>102</v>
      </c>
      <c r="K888" s="1">
        <v>6</v>
      </c>
      <c r="L888" s="1">
        <v>2021</v>
      </c>
      <c r="M888" s="1">
        <v>23</v>
      </c>
      <c r="N888" s="10">
        <v>2</v>
      </c>
    </row>
    <row r="889" spans="1:14" x14ac:dyDescent="0.2">
      <c r="A889" s="7">
        <v>44353</v>
      </c>
      <c r="B889" s="1" t="s">
        <v>56</v>
      </c>
      <c r="C889" s="1" t="s">
        <v>17</v>
      </c>
      <c r="D889" s="1" t="s">
        <v>18</v>
      </c>
      <c r="E889" s="1" t="s">
        <v>70</v>
      </c>
      <c r="F889" s="1" t="s">
        <v>87</v>
      </c>
      <c r="G889" s="8">
        <v>82552</v>
      </c>
      <c r="H889" s="8">
        <v>21463.52</v>
      </c>
      <c r="I889" s="9">
        <v>0.26</v>
      </c>
      <c r="J889" s="1" t="s">
        <v>102</v>
      </c>
      <c r="K889" s="1">
        <v>6</v>
      </c>
      <c r="L889" s="1">
        <v>2021</v>
      </c>
      <c r="M889" s="1">
        <v>23</v>
      </c>
      <c r="N889" s="10">
        <v>2</v>
      </c>
    </row>
    <row r="890" spans="1:14" x14ac:dyDescent="0.2">
      <c r="A890" s="7">
        <v>44354</v>
      </c>
      <c r="B890" s="1" t="s">
        <v>24</v>
      </c>
      <c r="C890" s="1" t="s">
        <v>7</v>
      </c>
      <c r="D890" s="1" t="s">
        <v>14</v>
      </c>
      <c r="E890" s="1" t="s">
        <v>81</v>
      </c>
      <c r="F890" s="1" t="s">
        <v>87</v>
      </c>
      <c r="G890" s="8">
        <v>390942</v>
      </c>
      <c r="H890" s="8">
        <v>144648.54</v>
      </c>
      <c r="I890" s="9">
        <v>0.37</v>
      </c>
      <c r="J890" s="1" t="s">
        <v>102</v>
      </c>
      <c r="K890" s="1">
        <v>6</v>
      </c>
      <c r="L890" s="1">
        <v>2021</v>
      </c>
      <c r="M890" s="1">
        <v>24</v>
      </c>
      <c r="N890" s="10">
        <v>2</v>
      </c>
    </row>
    <row r="891" spans="1:14" x14ac:dyDescent="0.2">
      <c r="A891" s="7">
        <v>44355</v>
      </c>
      <c r="B891" s="1" t="s">
        <v>51</v>
      </c>
      <c r="C891" s="1" t="s">
        <v>11</v>
      </c>
      <c r="D891" s="1" t="s">
        <v>8</v>
      </c>
      <c r="E891" s="1" t="s">
        <v>65</v>
      </c>
      <c r="F891" s="1" t="s">
        <v>87</v>
      </c>
      <c r="G891" s="8">
        <v>1062606</v>
      </c>
      <c r="H891" s="8">
        <v>265651.5</v>
      </c>
      <c r="I891" s="9">
        <v>0.25</v>
      </c>
      <c r="J891" s="1" t="s">
        <v>102</v>
      </c>
      <c r="K891" s="1">
        <v>6</v>
      </c>
      <c r="L891" s="1">
        <v>2021</v>
      </c>
      <c r="M891" s="1">
        <v>24</v>
      </c>
      <c r="N891" s="10">
        <v>2</v>
      </c>
    </row>
    <row r="892" spans="1:14" x14ac:dyDescent="0.2">
      <c r="A892" s="7">
        <v>44356</v>
      </c>
      <c r="B892" s="1" t="s">
        <v>16</v>
      </c>
      <c r="C892" s="1" t="s">
        <v>7</v>
      </c>
      <c r="D892" s="1" t="s">
        <v>18</v>
      </c>
      <c r="E892" s="1" t="s">
        <v>75</v>
      </c>
      <c r="F892" s="1" t="s">
        <v>88</v>
      </c>
      <c r="G892" s="8">
        <v>244274</v>
      </c>
      <c r="H892" s="8">
        <v>102595.08</v>
      </c>
      <c r="I892" s="9">
        <v>0.42</v>
      </c>
      <c r="J892" s="1" t="s">
        <v>102</v>
      </c>
      <c r="K892" s="1">
        <v>6</v>
      </c>
      <c r="L892" s="1">
        <v>2021</v>
      </c>
      <c r="M892" s="1">
        <v>24</v>
      </c>
      <c r="N892" s="10">
        <v>2</v>
      </c>
    </row>
    <row r="893" spans="1:14" x14ac:dyDescent="0.2">
      <c r="A893" s="7">
        <v>44357</v>
      </c>
      <c r="B893" s="1" t="s">
        <v>46</v>
      </c>
      <c r="C893" s="1" t="s">
        <v>11</v>
      </c>
      <c r="D893" s="1" t="s">
        <v>8</v>
      </c>
      <c r="E893" s="1" t="s">
        <v>80</v>
      </c>
      <c r="F893" s="1" t="s">
        <v>87</v>
      </c>
      <c r="G893" s="8">
        <v>753827</v>
      </c>
      <c r="H893" s="8">
        <v>158303.66999999998</v>
      </c>
      <c r="I893" s="9">
        <v>0.21</v>
      </c>
      <c r="J893" s="1" t="s">
        <v>102</v>
      </c>
      <c r="K893" s="1">
        <v>6</v>
      </c>
      <c r="L893" s="1">
        <v>2021</v>
      </c>
      <c r="M893" s="1">
        <v>24</v>
      </c>
      <c r="N893" s="10">
        <v>2</v>
      </c>
    </row>
    <row r="894" spans="1:14" x14ac:dyDescent="0.2">
      <c r="A894" s="7">
        <v>44358</v>
      </c>
      <c r="B894" s="1" t="s">
        <v>28</v>
      </c>
      <c r="C894" s="1" t="s">
        <v>7</v>
      </c>
      <c r="D894" s="1" t="s">
        <v>8</v>
      </c>
      <c r="E894" s="1" t="s">
        <v>66</v>
      </c>
      <c r="F894" s="1" t="s">
        <v>88</v>
      </c>
      <c r="G894" s="8">
        <v>677187</v>
      </c>
      <c r="H894" s="8">
        <v>257331.06</v>
      </c>
      <c r="I894" s="9">
        <v>0.38</v>
      </c>
      <c r="J894" s="1" t="s">
        <v>102</v>
      </c>
      <c r="K894" s="1">
        <v>6</v>
      </c>
      <c r="L894" s="1">
        <v>2021</v>
      </c>
      <c r="M894" s="1">
        <v>24</v>
      </c>
      <c r="N894" s="10">
        <v>2</v>
      </c>
    </row>
    <row r="895" spans="1:14" x14ac:dyDescent="0.2">
      <c r="A895" s="7">
        <v>44359</v>
      </c>
      <c r="B895" s="1" t="s">
        <v>57</v>
      </c>
      <c r="C895" s="1" t="s">
        <v>7</v>
      </c>
      <c r="D895" s="1" t="s">
        <v>18</v>
      </c>
      <c r="E895" s="1" t="s">
        <v>67</v>
      </c>
      <c r="F895" s="1" t="s">
        <v>87</v>
      </c>
      <c r="G895" s="8">
        <v>212779</v>
      </c>
      <c r="H895" s="8">
        <v>112772.87000000001</v>
      </c>
      <c r="I895" s="9">
        <v>0.53</v>
      </c>
      <c r="J895" s="1" t="s">
        <v>102</v>
      </c>
      <c r="K895" s="1">
        <v>6</v>
      </c>
      <c r="L895" s="1">
        <v>2021</v>
      </c>
      <c r="M895" s="1">
        <v>24</v>
      </c>
      <c r="N895" s="10">
        <v>2</v>
      </c>
    </row>
    <row r="896" spans="1:14" x14ac:dyDescent="0.2">
      <c r="A896" s="7">
        <v>44360</v>
      </c>
      <c r="B896" s="1" t="s">
        <v>16</v>
      </c>
      <c r="C896" s="1" t="s">
        <v>7</v>
      </c>
      <c r="D896" s="1" t="s">
        <v>18</v>
      </c>
      <c r="E896" s="1" t="s">
        <v>75</v>
      </c>
      <c r="F896" s="1" t="s">
        <v>88</v>
      </c>
      <c r="G896" s="8">
        <v>198488</v>
      </c>
      <c r="H896" s="8">
        <v>115123.04</v>
      </c>
      <c r="I896" s="9">
        <v>0.57999999999999996</v>
      </c>
      <c r="J896" s="1" t="s">
        <v>102</v>
      </c>
      <c r="K896" s="1">
        <v>6</v>
      </c>
      <c r="L896" s="1">
        <v>2021</v>
      </c>
      <c r="M896" s="1">
        <v>24</v>
      </c>
      <c r="N896" s="10">
        <v>2</v>
      </c>
    </row>
    <row r="897" spans="1:14" x14ac:dyDescent="0.2">
      <c r="A897" s="7">
        <v>44361</v>
      </c>
      <c r="B897" s="1" t="s">
        <v>19</v>
      </c>
      <c r="C897" s="1" t="s">
        <v>17</v>
      </c>
      <c r="D897" s="1" t="s">
        <v>8</v>
      </c>
      <c r="E897" s="1" t="s">
        <v>76</v>
      </c>
      <c r="F897" s="1" t="s">
        <v>89</v>
      </c>
      <c r="G897" s="8">
        <v>626220</v>
      </c>
      <c r="H897" s="8">
        <v>162817.20000000001</v>
      </c>
      <c r="I897" s="9">
        <v>0.26</v>
      </c>
      <c r="J897" s="1" t="s">
        <v>102</v>
      </c>
      <c r="K897" s="1">
        <v>6</v>
      </c>
      <c r="L897" s="1">
        <v>2021</v>
      </c>
      <c r="M897" s="1">
        <v>25</v>
      </c>
      <c r="N897" s="10">
        <v>2</v>
      </c>
    </row>
    <row r="898" spans="1:14" x14ac:dyDescent="0.2">
      <c r="A898" s="7">
        <v>44362</v>
      </c>
      <c r="B898" s="1" t="s">
        <v>62</v>
      </c>
      <c r="C898" s="1" t="s">
        <v>11</v>
      </c>
      <c r="D898" s="1" t="s">
        <v>8</v>
      </c>
      <c r="E898" s="1" t="s">
        <v>78</v>
      </c>
      <c r="F898" s="1" t="s">
        <v>89</v>
      </c>
      <c r="G898" s="8">
        <v>650373</v>
      </c>
      <c r="H898" s="8">
        <v>117067.14</v>
      </c>
      <c r="I898" s="9">
        <v>0.18</v>
      </c>
      <c r="J898" s="1" t="s">
        <v>102</v>
      </c>
      <c r="K898" s="1">
        <v>6</v>
      </c>
      <c r="L898" s="1">
        <v>2021</v>
      </c>
      <c r="M898" s="1">
        <v>25</v>
      </c>
      <c r="N898" s="10">
        <v>2</v>
      </c>
    </row>
    <row r="899" spans="1:14" x14ac:dyDescent="0.2">
      <c r="A899" s="7">
        <v>44363</v>
      </c>
      <c r="B899" s="1" t="s">
        <v>34</v>
      </c>
      <c r="C899" s="1" t="s">
        <v>17</v>
      </c>
      <c r="D899" s="1" t="s">
        <v>14</v>
      </c>
      <c r="E899" s="1" t="s">
        <v>65</v>
      </c>
      <c r="F899" s="1" t="s">
        <v>89</v>
      </c>
      <c r="G899" s="8">
        <v>417294</v>
      </c>
      <c r="H899" s="8">
        <v>141879.96000000002</v>
      </c>
      <c r="I899" s="9">
        <v>0.34</v>
      </c>
      <c r="J899" s="1" t="s">
        <v>102</v>
      </c>
      <c r="K899" s="1">
        <v>6</v>
      </c>
      <c r="L899" s="1">
        <v>2021</v>
      </c>
      <c r="M899" s="1">
        <v>25</v>
      </c>
      <c r="N899" s="10">
        <v>2</v>
      </c>
    </row>
    <row r="900" spans="1:14" x14ac:dyDescent="0.2">
      <c r="A900" s="7">
        <v>44364</v>
      </c>
      <c r="B900" s="1" t="s">
        <v>55</v>
      </c>
      <c r="C900" s="1" t="s">
        <v>17</v>
      </c>
      <c r="D900" s="1" t="s">
        <v>14</v>
      </c>
      <c r="E900" s="1" t="s">
        <v>69</v>
      </c>
      <c r="F900" s="1" t="s">
        <v>89</v>
      </c>
      <c r="G900" s="8">
        <v>387347</v>
      </c>
      <c r="H900" s="8">
        <v>135571.44999999998</v>
      </c>
      <c r="I900" s="9">
        <v>0.35</v>
      </c>
      <c r="J900" s="1" t="s">
        <v>102</v>
      </c>
      <c r="K900" s="1">
        <v>6</v>
      </c>
      <c r="L900" s="1">
        <v>2021</v>
      </c>
      <c r="M900" s="1">
        <v>25</v>
      </c>
      <c r="N900" s="10">
        <v>2</v>
      </c>
    </row>
    <row r="901" spans="1:14" x14ac:dyDescent="0.2">
      <c r="A901" s="7">
        <v>44365</v>
      </c>
      <c r="B901" s="1" t="s">
        <v>20</v>
      </c>
      <c r="C901" s="1" t="s">
        <v>17</v>
      </c>
      <c r="D901" s="1" t="s">
        <v>8</v>
      </c>
      <c r="E901" s="1" t="s">
        <v>72</v>
      </c>
      <c r="F901" s="1" t="s">
        <v>87</v>
      </c>
      <c r="G901" s="8">
        <v>675369</v>
      </c>
      <c r="H901" s="8">
        <v>148581.18</v>
      </c>
      <c r="I901" s="9">
        <v>0.22</v>
      </c>
      <c r="J901" s="1" t="s">
        <v>102</v>
      </c>
      <c r="K901" s="1">
        <v>6</v>
      </c>
      <c r="L901" s="1">
        <v>2021</v>
      </c>
      <c r="M901" s="1">
        <v>25</v>
      </c>
      <c r="N901" s="10">
        <v>2</v>
      </c>
    </row>
    <row r="902" spans="1:14" x14ac:dyDescent="0.2">
      <c r="A902" s="7">
        <v>44366</v>
      </c>
      <c r="B902" s="1" t="s">
        <v>16</v>
      </c>
      <c r="C902" s="1" t="s">
        <v>17</v>
      </c>
      <c r="D902" s="1" t="s">
        <v>18</v>
      </c>
      <c r="E902" s="1" t="s">
        <v>75</v>
      </c>
      <c r="F902" s="1" t="s">
        <v>89</v>
      </c>
      <c r="G902" s="8">
        <v>179535</v>
      </c>
      <c r="H902" s="8">
        <v>61041.9</v>
      </c>
      <c r="I902" s="9">
        <v>0.34</v>
      </c>
      <c r="J902" s="1" t="s">
        <v>102</v>
      </c>
      <c r="K902" s="1">
        <v>6</v>
      </c>
      <c r="L902" s="1">
        <v>2021</v>
      </c>
      <c r="M902" s="1">
        <v>25</v>
      </c>
      <c r="N902" s="10">
        <v>2</v>
      </c>
    </row>
    <row r="903" spans="1:14" x14ac:dyDescent="0.2">
      <c r="A903" s="7">
        <v>44367</v>
      </c>
      <c r="B903" s="1" t="s">
        <v>33</v>
      </c>
      <c r="C903" s="1" t="s">
        <v>7</v>
      </c>
      <c r="D903" s="1" t="s">
        <v>8</v>
      </c>
      <c r="E903" s="1" t="s">
        <v>80</v>
      </c>
      <c r="F903" s="1" t="s">
        <v>87</v>
      </c>
      <c r="G903" s="8">
        <v>671861</v>
      </c>
      <c r="H903" s="8">
        <v>248588.57</v>
      </c>
      <c r="I903" s="9">
        <v>0.37</v>
      </c>
      <c r="J903" s="1" t="s">
        <v>102</v>
      </c>
      <c r="K903" s="1">
        <v>6</v>
      </c>
      <c r="L903" s="1">
        <v>2021</v>
      </c>
      <c r="M903" s="1">
        <v>25</v>
      </c>
      <c r="N903" s="10">
        <v>2</v>
      </c>
    </row>
    <row r="904" spans="1:14" x14ac:dyDescent="0.2">
      <c r="A904" s="7">
        <v>44368</v>
      </c>
      <c r="B904" s="1" t="s">
        <v>35</v>
      </c>
      <c r="C904" s="1" t="s">
        <v>7</v>
      </c>
      <c r="D904" s="1" t="s">
        <v>14</v>
      </c>
      <c r="E904" s="1" t="s">
        <v>71</v>
      </c>
      <c r="F904" s="1" t="s">
        <v>87</v>
      </c>
      <c r="G904" s="8">
        <v>348921</v>
      </c>
      <c r="H904" s="8">
        <v>181438.92</v>
      </c>
      <c r="I904" s="9">
        <v>0.52</v>
      </c>
      <c r="J904" s="1" t="s">
        <v>102</v>
      </c>
      <c r="K904" s="1">
        <v>6</v>
      </c>
      <c r="L904" s="1">
        <v>2021</v>
      </c>
      <c r="M904" s="1">
        <v>26</v>
      </c>
      <c r="N904" s="10">
        <v>2</v>
      </c>
    </row>
    <row r="905" spans="1:14" x14ac:dyDescent="0.2">
      <c r="A905" s="7">
        <v>44369</v>
      </c>
      <c r="B905" s="1" t="s">
        <v>34</v>
      </c>
      <c r="C905" s="1" t="s">
        <v>11</v>
      </c>
      <c r="D905" s="1" t="s">
        <v>14</v>
      </c>
      <c r="E905" s="1" t="s">
        <v>65</v>
      </c>
      <c r="F905" s="1" t="s">
        <v>90</v>
      </c>
      <c r="G905" s="8">
        <v>361747</v>
      </c>
      <c r="H905" s="8">
        <v>119376.51000000001</v>
      </c>
      <c r="I905" s="9">
        <v>0.33</v>
      </c>
      <c r="J905" s="1" t="s">
        <v>102</v>
      </c>
      <c r="K905" s="1">
        <v>6</v>
      </c>
      <c r="L905" s="1">
        <v>2021</v>
      </c>
      <c r="M905" s="1">
        <v>26</v>
      </c>
      <c r="N905" s="10">
        <v>2</v>
      </c>
    </row>
    <row r="906" spans="1:14" x14ac:dyDescent="0.2">
      <c r="A906" s="7">
        <v>44370</v>
      </c>
      <c r="B906" s="1" t="s">
        <v>53</v>
      </c>
      <c r="C906" s="1" t="s">
        <v>11</v>
      </c>
      <c r="D906" s="1" t="s">
        <v>14</v>
      </c>
      <c r="E906" s="1" t="s">
        <v>67</v>
      </c>
      <c r="F906" s="1" t="s">
        <v>87</v>
      </c>
      <c r="G906" s="8">
        <v>464388</v>
      </c>
      <c r="H906" s="8">
        <v>148604.16</v>
      </c>
      <c r="I906" s="9">
        <v>0.32</v>
      </c>
      <c r="J906" s="1" t="s">
        <v>102</v>
      </c>
      <c r="K906" s="1">
        <v>6</v>
      </c>
      <c r="L906" s="1">
        <v>2021</v>
      </c>
      <c r="M906" s="1">
        <v>26</v>
      </c>
      <c r="N906" s="10">
        <v>2</v>
      </c>
    </row>
    <row r="907" spans="1:14" x14ac:dyDescent="0.2">
      <c r="A907" s="7">
        <v>44371</v>
      </c>
      <c r="B907" s="1" t="s">
        <v>37</v>
      </c>
      <c r="C907" s="1" t="s">
        <v>17</v>
      </c>
      <c r="D907" s="1" t="s">
        <v>18</v>
      </c>
      <c r="E907" s="1" t="s">
        <v>79</v>
      </c>
      <c r="F907" s="1" t="s">
        <v>87</v>
      </c>
      <c r="G907" s="8">
        <v>90454</v>
      </c>
      <c r="H907" s="8">
        <v>28040.74</v>
      </c>
      <c r="I907" s="9">
        <v>0.31</v>
      </c>
      <c r="J907" s="1" t="s">
        <v>102</v>
      </c>
      <c r="K907" s="1">
        <v>6</v>
      </c>
      <c r="L907" s="1">
        <v>2021</v>
      </c>
      <c r="M907" s="1">
        <v>26</v>
      </c>
      <c r="N907" s="10">
        <v>2</v>
      </c>
    </row>
    <row r="908" spans="1:14" x14ac:dyDescent="0.2">
      <c r="A908" s="7">
        <v>44372</v>
      </c>
      <c r="B908" s="1" t="s">
        <v>52</v>
      </c>
      <c r="C908" s="1" t="s">
        <v>11</v>
      </c>
      <c r="D908" s="1" t="s">
        <v>8</v>
      </c>
      <c r="E908" s="1" t="s">
        <v>66</v>
      </c>
      <c r="F908" s="1" t="s">
        <v>88</v>
      </c>
      <c r="G908" s="8">
        <v>837681</v>
      </c>
      <c r="H908" s="8">
        <v>159159.39000000001</v>
      </c>
      <c r="I908" s="9">
        <v>0.19</v>
      </c>
      <c r="J908" s="1" t="s">
        <v>102</v>
      </c>
      <c r="K908" s="1">
        <v>6</v>
      </c>
      <c r="L908" s="1">
        <v>2021</v>
      </c>
      <c r="M908" s="1">
        <v>26</v>
      </c>
      <c r="N908" s="10">
        <v>2</v>
      </c>
    </row>
    <row r="909" spans="1:14" x14ac:dyDescent="0.2">
      <c r="A909" s="7">
        <v>44373</v>
      </c>
      <c r="B909" s="1" t="s">
        <v>35</v>
      </c>
      <c r="C909" s="1" t="s">
        <v>7</v>
      </c>
      <c r="D909" s="1" t="s">
        <v>14</v>
      </c>
      <c r="E909" s="1" t="s">
        <v>71</v>
      </c>
      <c r="F909" s="1" t="s">
        <v>88</v>
      </c>
      <c r="G909" s="8">
        <v>377846</v>
      </c>
      <c r="H909" s="8">
        <v>230486.06</v>
      </c>
      <c r="I909" s="9">
        <v>0.61</v>
      </c>
      <c r="J909" s="1" t="s">
        <v>102</v>
      </c>
      <c r="K909" s="1">
        <v>6</v>
      </c>
      <c r="L909" s="1">
        <v>2021</v>
      </c>
      <c r="M909" s="1">
        <v>26</v>
      </c>
      <c r="N909" s="10">
        <v>2</v>
      </c>
    </row>
    <row r="910" spans="1:14" x14ac:dyDescent="0.2">
      <c r="A910" s="7">
        <v>44374</v>
      </c>
      <c r="B910" s="1" t="s">
        <v>23</v>
      </c>
      <c r="C910" s="1" t="s">
        <v>11</v>
      </c>
      <c r="D910" s="1" t="s">
        <v>8</v>
      </c>
      <c r="E910" s="1" t="s">
        <v>75</v>
      </c>
      <c r="F910" s="1" t="s">
        <v>88</v>
      </c>
      <c r="G910" s="8">
        <v>681039</v>
      </c>
      <c r="H910" s="8">
        <v>136207.80000000002</v>
      </c>
      <c r="I910" s="9">
        <v>0.2</v>
      </c>
      <c r="J910" s="1" t="s">
        <v>102</v>
      </c>
      <c r="K910" s="1">
        <v>6</v>
      </c>
      <c r="L910" s="1">
        <v>2021</v>
      </c>
      <c r="M910" s="1">
        <v>26</v>
      </c>
      <c r="N910" s="10">
        <v>2</v>
      </c>
    </row>
    <row r="911" spans="1:14" x14ac:dyDescent="0.2">
      <c r="A911" s="7">
        <v>44375</v>
      </c>
      <c r="B911" s="1" t="s">
        <v>56</v>
      </c>
      <c r="C911" s="1" t="s">
        <v>17</v>
      </c>
      <c r="D911" s="1" t="s">
        <v>18</v>
      </c>
      <c r="E911" s="1" t="s">
        <v>70</v>
      </c>
      <c r="F911" s="1" t="s">
        <v>9</v>
      </c>
      <c r="G911" s="8">
        <v>80940</v>
      </c>
      <c r="H911" s="8">
        <v>27519.600000000002</v>
      </c>
      <c r="I911" s="9">
        <v>0.34</v>
      </c>
      <c r="J911" s="1" t="s">
        <v>102</v>
      </c>
      <c r="K911" s="1">
        <v>6</v>
      </c>
      <c r="L911" s="1">
        <v>2021</v>
      </c>
      <c r="M911" s="1">
        <v>27</v>
      </c>
      <c r="N911" s="10">
        <v>2</v>
      </c>
    </row>
    <row r="912" spans="1:14" x14ac:dyDescent="0.2">
      <c r="A912" s="7">
        <v>44376</v>
      </c>
      <c r="B912" s="1" t="s">
        <v>25</v>
      </c>
      <c r="C912" s="1" t="s">
        <v>11</v>
      </c>
      <c r="D912" s="1" t="s">
        <v>8</v>
      </c>
      <c r="E912" s="1" t="s">
        <v>74</v>
      </c>
      <c r="F912" s="1" t="s">
        <v>88</v>
      </c>
      <c r="G912" s="8">
        <v>993801</v>
      </c>
      <c r="H912" s="8">
        <v>308078.31</v>
      </c>
      <c r="I912" s="9">
        <v>0.31</v>
      </c>
      <c r="J912" s="1" t="s">
        <v>102</v>
      </c>
      <c r="K912" s="1">
        <v>6</v>
      </c>
      <c r="L912" s="1">
        <v>2021</v>
      </c>
      <c r="M912" s="1">
        <v>27</v>
      </c>
      <c r="N912" s="10">
        <v>2</v>
      </c>
    </row>
    <row r="913" spans="1:14" x14ac:dyDescent="0.2">
      <c r="A913" s="7">
        <v>44377</v>
      </c>
      <c r="B913" s="1" t="s">
        <v>50</v>
      </c>
      <c r="C913" s="1" t="s">
        <v>7</v>
      </c>
      <c r="D913" s="1" t="s">
        <v>18</v>
      </c>
      <c r="E913" s="1" t="s">
        <v>67</v>
      </c>
      <c r="F913" s="1" t="s">
        <v>88</v>
      </c>
      <c r="G913" s="8">
        <v>237176</v>
      </c>
      <c r="H913" s="8">
        <v>135190.31999999998</v>
      </c>
      <c r="I913" s="9">
        <v>0.56999999999999995</v>
      </c>
      <c r="J913" s="1" t="s">
        <v>102</v>
      </c>
      <c r="K913" s="1">
        <v>6</v>
      </c>
      <c r="L913" s="1">
        <v>2021</v>
      </c>
      <c r="M913" s="1">
        <v>27</v>
      </c>
      <c r="N913" s="10">
        <v>2</v>
      </c>
    </row>
    <row r="914" spans="1:14" x14ac:dyDescent="0.2">
      <c r="A914" s="7">
        <v>44378</v>
      </c>
      <c r="B914" s="1" t="s">
        <v>20</v>
      </c>
      <c r="C914" s="1" t="s">
        <v>7</v>
      </c>
      <c r="D914" s="1" t="s">
        <v>8</v>
      </c>
      <c r="E914" s="1" t="s">
        <v>72</v>
      </c>
      <c r="F914" s="1" t="s">
        <v>88</v>
      </c>
      <c r="G914" s="8">
        <v>1051744</v>
      </c>
      <c r="H914" s="8">
        <v>525872</v>
      </c>
      <c r="I914" s="9">
        <v>0.5</v>
      </c>
      <c r="J914" s="1" t="s">
        <v>103</v>
      </c>
      <c r="K914" s="1">
        <v>7</v>
      </c>
      <c r="L914" s="1">
        <v>2021</v>
      </c>
      <c r="M914" s="1">
        <v>27</v>
      </c>
      <c r="N914" s="10">
        <v>3</v>
      </c>
    </row>
    <row r="915" spans="1:14" x14ac:dyDescent="0.2">
      <c r="A915" s="7">
        <v>44379</v>
      </c>
      <c r="B915" s="1" t="s">
        <v>57</v>
      </c>
      <c r="C915" s="1" t="s">
        <v>11</v>
      </c>
      <c r="D915" s="1" t="s">
        <v>18</v>
      </c>
      <c r="E915" s="1" t="s">
        <v>67</v>
      </c>
      <c r="F915" s="1" t="s">
        <v>9</v>
      </c>
      <c r="G915" s="8">
        <v>194369</v>
      </c>
      <c r="H915" s="8">
        <v>68029.149999999994</v>
      </c>
      <c r="I915" s="9">
        <v>0.35</v>
      </c>
      <c r="J915" s="1" t="s">
        <v>103</v>
      </c>
      <c r="K915" s="1">
        <v>7</v>
      </c>
      <c r="L915" s="1">
        <v>2021</v>
      </c>
      <c r="M915" s="1">
        <v>27</v>
      </c>
      <c r="N915" s="10">
        <v>3</v>
      </c>
    </row>
    <row r="916" spans="1:14" x14ac:dyDescent="0.2">
      <c r="A916" s="7">
        <v>44380</v>
      </c>
      <c r="B916" s="1" t="s">
        <v>6</v>
      </c>
      <c r="C916" s="1" t="s">
        <v>11</v>
      </c>
      <c r="D916" s="1" t="s">
        <v>8</v>
      </c>
      <c r="E916" s="1" t="s">
        <v>77</v>
      </c>
      <c r="F916" s="1" t="s">
        <v>87</v>
      </c>
      <c r="G916" s="8">
        <v>907246</v>
      </c>
      <c r="H916" s="8">
        <v>208666.58000000002</v>
      </c>
      <c r="I916" s="9">
        <v>0.23</v>
      </c>
      <c r="J916" s="1" t="s">
        <v>103</v>
      </c>
      <c r="K916" s="1">
        <v>7</v>
      </c>
      <c r="L916" s="1">
        <v>2021</v>
      </c>
      <c r="M916" s="1">
        <v>27</v>
      </c>
      <c r="N916" s="10">
        <v>3</v>
      </c>
    </row>
    <row r="917" spans="1:14" x14ac:dyDescent="0.2">
      <c r="A917" s="7">
        <v>44381</v>
      </c>
      <c r="B917" s="1" t="s">
        <v>62</v>
      </c>
      <c r="C917" s="1" t="s">
        <v>7</v>
      </c>
      <c r="D917" s="1" t="s">
        <v>8</v>
      </c>
      <c r="E917" s="1" t="s">
        <v>78</v>
      </c>
      <c r="F917" s="1" t="s">
        <v>89</v>
      </c>
      <c r="G917" s="8">
        <v>692848</v>
      </c>
      <c r="H917" s="8">
        <v>415708.8</v>
      </c>
      <c r="I917" s="9">
        <v>0.6</v>
      </c>
      <c r="J917" s="1" t="s">
        <v>103</v>
      </c>
      <c r="K917" s="1">
        <v>7</v>
      </c>
      <c r="L917" s="1">
        <v>2021</v>
      </c>
      <c r="M917" s="1">
        <v>27</v>
      </c>
      <c r="N917" s="10">
        <v>3</v>
      </c>
    </row>
    <row r="918" spans="1:14" x14ac:dyDescent="0.2">
      <c r="A918" s="7">
        <v>44382</v>
      </c>
      <c r="B918" s="1" t="s">
        <v>41</v>
      </c>
      <c r="C918" s="1" t="s">
        <v>7</v>
      </c>
      <c r="D918" s="1" t="s">
        <v>14</v>
      </c>
      <c r="E918" s="1" t="s">
        <v>83</v>
      </c>
      <c r="F918" s="1" t="s">
        <v>87</v>
      </c>
      <c r="G918" s="8">
        <v>484767</v>
      </c>
      <c r="H918" s="8">
        <v>218145.15</v>
      </c>
      <c r="I918" s="9">
        <v>0.45</v>
      </c>
      <c r="J918" s="1" t="s">
        <v>103</v>
      </c>
      <c r="K918" s="1">
        <v>7</v>
      </c>
      <c r="L918" s="1">
        <v>2021</v>
      </c>
      <c r="M918" s="1">
        <v>28</v>
      </c>
      <c r="N918" s="10">
        <v>3</v>
      </c>
    </row>
    <row r="919" spans="1:14" x14ac:dyDescent="0.2">
      <c r="A919" s="7">
        <v>44383</v>
      </c>
      <c r="B919" s="1" t="s">
        <v>52</v>
      </c>
      <c r="C919" s="1" t="s">
        <v>11</v>
      </c>
      <c r="D919" s="1" t="s">
        <v>8</v>
      </c>
      <c r="E919" s="1" t="s">
        <v>66</v>
      </c>
      <c r="F919" s="1" t="s">
        <v>90</v>
      </c>
      <c r="G919" s="8">
        <v>611782</v>
      </c>
      <c r="H919" s="8">
        <v>195770.23999999999</v>
      </c>
      <c r="I919" s="9">
        <v>0.32</v>
      </c>
      <c r="J919" s="1" t="s">
        <v>103</v>
      </c>
      <c r="K919" s="1">
        <v>7</v>
      </c>
      <c r="L919" s="1">
        <v>2021</v>
      </c>
      <c r="M919" s="1">
        <v>28</v>
      </c>
      <c r="N919" s="10">
        <v>3</v>
      </c>
    </row>
    <row r="920" spans="1:14" x14ac:dyDescent="0.2">
      <c r="A920" s="7">
        <v>44384</v>
      </c>
      <c r="B920" s="1" t="s">
        <v>36</v>
      </c>
      <c r="C920" s="1" t="s">
        <v>7</v>
      </c>
      <c r="D920" s="1" t="s">
        <v>14</v>
      </c>
      <c r="E920" s="1" t="s">
        <v>78</v>
      </c>
      <c r="F920" s="1" t="s">
        <v>88</v>
      </c>
      <c r="G920" s="8">
        <v>420642</v>
      </c>
      <c r="H920" s="8">
        <v>193495.32</v>
      </c>
      <c r="I920" s="9">
        <v>0.46</v>
      </c>
      <c r="J920" s="1" t="s">
        <v>103</v>
      </c>
      <c r="K920" s="1">
        <v>7</v>
      </c>
      <c r="L920" s="1">
        <v>2021</v>
      </c>
      <c r="M920" s="1">
        <v>28</v>
      </c>
      <c r="N920" s="10">
        <v>3</v>
      </c>
    </row>
    <row r="921" spans="1:14" x14ac:dyDescent="0.2">
      <c r="A921" s="7">
        <v>44385</v>
      </c>
      <c r="B921" s="1" t="s">
        <v>6</v>
      </c>
      <c r="C921" s="1" t="s">
        <v>17</v>
      </c>
      <c r="D921" s="1" t="s">
        <v>8</v>
      </c>
      <c r="E921" s="1" t="s">
        <v>77</v>
      </c>
      <c r="F921" s="1" t="s">
        <v>88</v>
      </c>
      <c r="G921" s="8">
        <v>1120734</v>
      </c>
      <c r="H921" s="8">
        <v>313805.52</v>
      </c>
      <c r="I921" s="9">
        <v>0.28000000000000003</v>
      </c>
      <c r="J921" s="1" t="s">
        <v>103</v>
      </c>
      <c r="K921" s="1">
        <v>7</v>
      </c>
      <c r="L921" s="1">
        <v>2021</v>
      </c>
      <c r="M921" s="1">
        <v>28</v>
      </c>
      <c r="N921" s="10">
        <v>3</v>
      </c>
    </row>
    <row r="922" spans="1:14" x14ac:dyDescent="0.2">
      <c r="A922" s="7">
        <v>44386</v>
      </c>
      <c r="B922" s="1" t="s">
        <v>49</v>
      </c>
      <c r="C922" s="1" t="s">
        <v>17</v>
      </c>
      <c r="D922" s="1" t="s">
        <v>8</v>
      </c>
      <c r="E922" s="1" t="s">
        <v>66</v>
      </c>
      <c r="F922" s="1" t="s">
        <v>89</v>
      </c>
      <c r="G922" s="8">
        <v>895081</v>
      </c>
      <c r="H922" s="8">
        <v>232721.06</v>
      </c>
      <c r="I922" s="9">
        <v>0.26</v>
      </c>
      <c r="J922" s="1" t="s">
        <v>103</v>
      </c>
      <c r="K922" s="1">
        <v>7</v>
      </c>
      <c r="L922" s="1">
        <v>2021</v>
      </c>
      <c r="M922" s="1">
        <v>28</v>
      </c>
      <c r="N922" s="10">
        <v>3</v>
      </c>
    </row>
    <row r="923" spans="1:14" x14ac:dyDescent="0.2">
      <c r="A923" s="7">
        <v>44387</v>
      </c>
      <c r="B923" s="1" t="s">
        <v>31</v>
      </c>
      <c r="C923" s="1" t="s">
        <v>17</v>
      </c>
      <c r="D923" s="1" t="s">
        <v>18</v>
      </c>
      <c r="E923" s="1" t="s">
        <v>72</v>
      </c>
      <c r="F923" s="1" t="s">
        <v>88</v>
      </c>
      <c r="G923" s="8">
        <v>97325</v>
      </c>
      <c r="H923" s="8">
        <v>34063.75</v>
      </c>
      <c r="I923" s="9">
        <v>0.35</v>
      </c>
      <c r="J923" s="1" t="s">
        <v>103</v>
      </c>
      <c r="K923" s="1">
        <v>7</v>
      </c>
      <c r="L923" s="1">
        <v>2021</v>
      </c>
      <c r="M923" s="1">
        <v>28</v>
      </c>
      <c r="N923" s="10">
        <v>3</v>
      </c>
    </row>
    <row r="924" spans="1:14" x14ac:dyDescent="0.2">
      <c r="A924" s="7">
        <v>44388</v>
      </c>
      <c r="B924" s="1" t="s">
        <v>34</v>
      </c>
      <c r="C924" s="1" t="s">
        <v>7</v>
      </c>
      <c r="D924" s="1" t="s">
        <v>14</v>
      </c>
      <c r="E924" s="1" t="s">
        <v>65</v>
      </c>
      <c r="F924" s="1" t="s">
        <v>87</v>
      </c>
      <c r="G924" s="8">
        <v>469884</v>
      </c>
      <c r="H924" s="8">
        <v>263135.04000000004</v>
      </c>
      <c r="I924" s="9">
        <v>0.56000000000000005</v>
      </c>
      <c r="J924" s="1" t="s">
        <v>103</v>
      </c>
      <c r="K924" s="1">
        <v>7</v>
      </c>
      <c r="L924" s="1">
        <v>2021</v>
      </c>
      <c r="M924" s="1">
        <v>28</v>
      </c>
      <c r="N924" s="10">
        <v>3</v>
      </c>
    </row>
    <row r="925" spans="1:14" x14ac:dyDescent="0.2">
      <c r="A925" s="7">
        <v>44389</v>
      </c>
      <c r="B925" s="1" t="s">
        <v>6</v>
      </c>
      <c r="C925" s="1" t="s">
        <v>17</v>
      </c>
      <c r="D925" s="1" t="s">
        <v>8</v>
      </c>
      <c r="E925" s="1" t="s">
        <v>77</v>
      </c>
      <c r="F925" s="1" t="s">
        <v>87</v>
      </c>
      <c r="G925" s="8">
        <v>662060</v>
      </c>
      <c r="H925" s="8">
        <v>139032.6</v>
      </c>
      <c r="I925" s="9">
        <v>0.21</v>
      </c>
      <c r="J925" s="1" t="s">
        <v>103</v>
      </c>
      <c r="K925" s="1">
        <v>7</v>
      </c>
      <c r="L925" s="1">
        <v>2021</v>
      </c>
      <c r="M925" s="1">
        <v>29</v>
      </c>
      <c r="N925" s="10">
        <v>3</v>
      </c>
    </row>
    <row r="926" spans="1:14" x14ac:dyDescent="0.2">
      <c r="A926" s="7">
        <v>44390</v>
      </c>
      <c r="B926" s="1" t="s">
        <v>34</v>
      </c>
      <c r="C926" s="1" t="s">
        <v>11</v>
      </c>
      <c r="D926" s="1" t="s">
        <v>14</v>
      </c>
      <c r="E926" s="1" t="s">
        <v>65</v>
      </c>
      <c r="F926" s="1" t="s">
        <v>87</v>
      </c>
      <c r="G926" s="8">
        <v>469993</v>
      </c>
      <c r="H926" s="8">
        <v>155097.69</v>
      </c>
      <c r="I926" s="9">
        <v>0.33</v>
      </c>
      <c r="J926" s="1" t="s">
        <v>103</v>
      </c>
      <c r="K926" s="1">
        <v>7</v>
      </c>
      <c r="L926" s="1">
        <v>2021</v>
      </c>
      <c r="M926" s="1">
        <v>29</v>
      </c>
      <c r="N926" s="10">
        <v>3</v>
      </c>
    </row>
    <row r="927" spans="1:14" x14ac:dyDescent="0.2">
      <c r="A927" s="7">
        <v>44391</v>
      </c>
      <c r="B927" s="1" t="s">
        <v>49</v>
      </c>
      <c r="C927" s="1" t="s">
        <v>11</v>
      </c>
      <c r="D927" s="1" t="s">
        <v>8</v>
      </c>
      <c r="E927" s="1" t="s">
        <v>66</v>
      </c>
      <c r="F927" s="1" t="s">
        <v>89</v>
      </c>
      <c r="G927" s="8">
        <v>959074</v>
      </c>
      <c r="H927" s="8">
        <v>335675.89999999997</v>
      </c>
      <c r="I927" s="9">
        <v>0.35</v>
      </c>
      <c r="J927" s="1" t="s">
        <v>103</v>
      </c>
      <c r="K927" s="1">
        <v>7</v>
      </c>
      <c r="L927" s="1">
        <v>2021</v>
      </c>
      <c r="M927" s="1">
        <v>29</v>
      </c>
      <c r="N927" s="10">
        <v>3</v>
      </c>
    </row>
    <row r="928" spans="1:14" x14ac:dyDescent="0.2">
      <c r="A928" s="7">
        <v>44392</v>
      </c>
      <c r="B928" s="1" t="s">
        <v>58</v>
      </c>
      <c r="C928" s="1" t="s">
        <v>7</v>
      </c>
      <c r="D928" s="1" t="s">
        <v>8</v>
      </c>
      <c r="E928" s="1" t="s">
        <v>74</v>
      </c>
      <c r="F928" s="1" t="s">
        <v>87</v>
      </c>
      <c r="G928" s="8">
        <v>522311</v>
      </c>
      <c r="H928" s="8">
        <v>266378.61</v>
      </c>
      <c r="I928" s="9">
        <v>0.51</v>
      </c>
      <c r="J928" s="1" t="s">
        <v>103</v>
      </c>
      <c r="K928" s="1">
        <v>7</v>
      </c>
      <c r="L928" s="1">
        <v>2021</v>
      </c>
      <c r="M928" s="1">
        <v>29</v>
      </c>
      <c r="N928" s="10">
        <v>3</v>
      </c>
    </row>
    <row r="929" spans="1:14" x14ac:dyDescent="0.2">
      <c r="A929" s="7">
        <v>44393</v>
      </c>
      <c r="B929" s="1" t="s">
        <v>38</v>
      </c>
      <c r="C929" s="1" t="s">
        <v>11</v>
      </c>
      <c r="D929" s="1" t="s">
        <v>18</v>
      </c>
      <c r="E929" s="1" t="s">
        <v>80</v>
      </c>
      <c r="F929" s="1" t="s">
        <v>87</v>
      </c>
      <c r="G929" s="8">
        <v>135581</v>
      </c>
      <c r="H929" s="8">
        <v>40674.299999999996</v>
      </c>
      <c r="I929" s="9">
        <v>0.3</v>
      </c>
      <c r="J929" s="1" t="s">
        <v>103</v>
      </c>
      <c r="K929" s="1">
        <v>7</v>
      </c>
      <c r="L929" s="1">
        <v>2021</v>
      </c>
      <c r="M929" s="1">
        <v>29</v>
      </c>
      <c r="N929" s="10">
        <v>3</v>
      </c>
    </row>
    <row r="930" spans="1:14" x14ac:dyDescent="0.2">
      <c r="A930" s="7">
        <v>44394</v>
      </c>
      <c r="B930" s="1" t="s">
        <v>46</v>
      </c>
      <c r="C930" s="1" t="s">
        <v>11</v>
      </c>
      <c r="D930" s="1" t="s">
        <v>8</v>
      </c>
      <c r="E930" s="1" t="s">
        <v>80</v>
      </c>
      <c r="F930" s="1" t="s">
        <v>89</v>
      </c>
      <c r="G930" s="8">
        <v>739021</v>
      </c>
      <c r="H930" s="8">
        <v>169974.83000000002</v>
      </c>
      <c r="I930" s="9">
        <v>0.23</v>
      </c>
      <c r="J930" s="1" t="s">
        <v>103</v>
      </c>
      <c r="K930" s="1">
        <v>7</v>
      </c>
      <c r="L930" s="1">
        <v>2021</v>
      </c>
      <c r="M930" s="1">
        <v>29</v>
      </c>
      <c r="N930" s="10">
        <v>3</v>
      </c>
    </row>
    <row r="931" spans="1:14" x14ac:dyDescent="0.2">
      <c r="A931" s="7">
        <v>44395</v>
      </c>
      <c r="B931" s="1" t="s">
        <v>43</v>
      </c>
      <c r="C931" s="1" t="s">
        <v>7</v>
      </c>
      <c r="D931" s="1" t="s">
        <v>8</v>
      </c>
      <c r="E931" s="1" t="s">
        <v>79</v>
      </c>
      <c r="F931" s="1" t="s">
        <v>88</v>
      </c>
      <c r="G931" s="8">
        <v>993831</v>
      </c>
      <c r="H931" s="8">
        <v>645990.15</v>
      </c>
      <c r="I931" s="9">
        <v>0.65</v>
      </c>
      <c r="J931" s="1" t="s">
        <v>103</v>
      </c>
      <c r="K931" s="1">
        <v>7</v>
      </c>
      <c r="L931" s="1">
        <v>2021</v>
      </c>
      <c r="M931" s="1">
        <v>29</v>
      </c>
      <c r="N931" s="10">
        <v>3</v>
      </c>
    </row>
    <row r="932" spans="1:14" x14ac:dyDescent="0.2">
      <c r="A932" s="7">
        <v>44396</v>
      </c>
      <c r="B932" s="1" t="s">
        <v>50</v>
      </c>
      <c r="C932" s="1" t="s">
        <v>7</v>
      </c>
      <c r="D932" s="1" t="s">
        <v>18</v>
      </c>
      <c r="E932" s="1" t="s">
        <v>67</v>
      </c>
      <c r="F932" s="1" t="s">
        <v>87</v>
      </c>
      <c r="G932" s="8">
        <v>211783</v>
      </c>
      <c r="H932" s="8">
        <v>74124.049999999988</v>
      </c>
      <c r="I932" s="9">
        <v>0.35</v>
      </c>
      <c r="J932" s="1" t="s">
        <v>103</v>
      </c>
      <c r="K932" s="1">
        <v>7</v>
      </c>
      <c r="L932" s="1">
        <v>2021</v>
      </c>
      <c r="M932" s="1">
        <v>30</v>
      </c>
      <c r="N932" s="10">
        <v>3</v>
      </c>
    </row>
    <row r="933" spans="1:14" x14ac:dyDescent="0.2">
      <c r="A933" s="7">
        <v>44397</v>
      </c>
      <c r="B933" s="1" t="s">
        <v>50</v>
      </c>
      <c r="C933" s="1" t="s">
        <v>11</v>
      </c>
      <c r="D933" s="1" t="s">
        <v>18</v>
      </c>
      <c r="E933" s="1" t="s">
        <v>67</v>
      </c>
      <c r="F933" s="1" t="s">
        <v>87</v>
      </c>
      <c r="G933" s="8">
        <v>90379</v>
      </c>
      <c r="H933" s="8">
        <v>21690.959999999999</v>
      </c>
      <c r="I933" s="9">
        <v>0.24</v>
      </c>
      <c r="J933" s="1" t="s">
        <v>103</v>
      </c>
      <c r="K933" s="1">
        <v>7</v>
      </c>
      <c r="L933" s="1">
        <v>2021</v>
      </c>
      <c r="M933" s="1">
        <v>30</v>
      </c>
      <c r="N933" s="10">
        <v>3</v>
      </c>
    </row>
    <row r="934" spans="1:14" x14ac:dyDescent="0.2">
      <c r="A934" s="7">
        <v>44398</v>
      </c>
      <c r="B934" s="1" t="s">
        <v>37</v>
      </c>
      <c r="C934" s="1" t="s">
        <v>17</v>
      </c>
      <c r="D934" s="1" t="s">
        <v>18</v>
      </c>
      <c r="E934" s="1" t="s">
        <v>79</v>
      </c>
      <c r="F934" s="1" t="s">
        <v>87</v>
      </c>
      <c r="G934" s="8">
        <v>198502</v>
      </c>
      <c r="H934" s="8">
        <v>73445.740000000005</v>
      </c>
      <c r="I934" s="9">
        <v>0.37</v>
      </c>
      <c r="J934" s="1" t="s">
        <v>103</v>
      </c>
      <c r="K934" s="1">
        <v>7</v>
      </c>
      <c r="L934" s="1">
        <v>2021</v>
      </c>
      <c r="M934" s="1">
        <v>30</v>
      </c>
      <c r="N934" s="10">
        <v>3</v>
      </c>
    </row>
    <row r="935" spans="1:14" x14ac:dyDescent="0.2">
      <c r="A935" s="7">
        <v>44399</v>
      </c>
      <c r="B935" s="1" t="s">
        <v>27</v>
      </c>
      <c r="C935" s="1" t="s">
        <v>11</v>
      </c>
      <c r="D935" s="1" t="s">
        <v>8</v>
      </c>
      <c r="E935" s="1" t="s">
        <v>76</v>
      </c>
      <c r="F935" s="1" t="s">
        <v>88</v>
      </c>
      <c r="G935" s="8">
        <v>597407</v>
      </c>
      <c r="H935" s="8">
        <v>167273.96000000002</v>
      </c>
      <c r="I935" s="9">
        <v>0.28000000000000003</v>
      </c>
      <c r="J935" s="1" t="s">
        <v>103</v>
      </c>
      <c r="K935" s="1">
        <v>7</v>
      </c>
      <c r="L935" s="1">
        <v>2021</v>
      </c>
      <c r="M935" s="1">
        <v>30</v>
      </c>
      <c r="N935" s="10">
        <v>3</v>
      </c>
    </row>
    <row r="936" spans="1:14" x14ac:dyDescent="0.2">
      <c r="A936" s="7">
        <v>44400</v>
      </c>
      <c r="B936" s="1" t="s">
        <v>32</v>
      </c>
      <c r="C936" s="1" t="s">
        <v>7</v>
      </c>
      <c r="D936" s="1" t="s">
        <v>8</v>
      </c>
      <c r="E936" s="1" t="s">
        <v>71</v>
      </c>
      <c r="F936" s="1" t="s">
        <v>89</v>
      </c>
      <c r="G936" s="8">
        <v>1097029</v>
      </c>
      <c r="H936" s="8">
        <v>713068.85</v>
      </c>
      <c r="I936" s="9">
        <v>0.65</v>
      </c>
      <c r="J936" s="1" t="s">
        <v>103</v>
      </c>
      <c r="K936" s="1">
        <v>7</v>
      </c>
      <c r="L936" s="1">
        <v>2021</v>
      </c>
      <c r="M936" s="1">
        <v>30</v>
      </c>
      <c r="N936" s="10">
        <v>3</v>
      </c>
    </row>
    <row r="937" spans="1:14" x14ac:dyDescent="0.2">
      <c r="A937" s="7">
        <v>44401</v>
      </c>
      <c r="B937" s="1" t="s">
        <v>56</v>
      </c>
      <c r="C937" s="1" t="s">
        <v>11</v>
      </c>
      <c r="D937" s="1" t="s">
        <v>18</v>
      </c>
      <c r="E937" s="1" t="s">
        <v>70</v>
      </c>
      <c r="F937" s="1" t="s">
        <v>89</v>
      </c>
      <c r="G937" s="8">
        <v>162949</v>
      </c>
      <c r="H937" s="8">
        <v>52143.68</v>
      </c>
      <c r="I937" s="9">
        <v>0.32</v>
      </c>
      <c r="J937" s="1" t="s">
        <v>103</v>
      </c>
      <c r="K937" s="1">
        <v>7</v>
      </c>
      <c r="L937" s="1">
        <v>2021</v>
      </c>
      <c r="M937" s="1">
        <v>30</v>
      </c>
      <c r="N937" s="10">
        <v>3</v>
      </c>
    </row>
    <row r="938" spans="1:14" x14ac:dyDescent="0.2">
      <c r="A938" s="7">
        <v>44402</v>
      </c>
      <c r="B938" s="1" t="s">
        <v>37</v>
      </c>
      <c r="C938" s="1" t="s">
        <v>17</v>
      </c>
      <c r="D938" s="1" t="s">
        <v>18</v>
      </c>
      <c r="E938" s="1" t="s">
        <v>79</v>
      </c>
      <c r="F938" s="1" t="s">
        <v>88</v>
      </c>
      <c r="G938" s="8">
        <v>171702</v>
      </c>
      <c r="H938" s="8">
        <v>46359.54</v>
      </c>
      <c r="I938" s="9">
        <v>0.27</v>
      </c>
      <c r="J938" s="1" t="s">
        <v>103</v>
      </c>
      <c r="K938" s="1">
        <v>7</v>
      </c>
      <c r="L938" s="1">
        <v>2021</v>
      </c>
      <c r="M938" s="1">
        <v>30</v>
      </c>
      <c r="N938" s="10">
        <v>3</v>
      </c>
    </row>
    <row r="939" spans="1:14" x14ac:dyDescent="0.2">
      <c r="A939" s="7">
        <v>44403</v>
      </c>
      <c r="B939" s="1" t="s">
        <v>56</v>
      </c>
      <c r="C939" s="1" t="s">
        <v>11</v>
      </c>
      <c r="D939" s="1" t="s">
        <v>18</v>
      </c>
      <c r="E939" s="1" t="s">
        <v>70</v>
      </c>
      <c r="F939" s="1" t="s">
        <v>9</v>
      </c>
      <c r="G939" s="8">
        <v>176191</v>
      </c>
      <c r="H939" s="8">
        <v>44047.75</v>
      </c>
      <c r="I939" s="9">
        <v>0.25</v>
      </c>
      <c r="J939" s="1" t="s">
        <v>103</v>
      </c>
      <c r="K939" s="1">
        <v>7</v>
      </c>
      <c r="L939" s="1">
        <v>2021</v>
      </c>
      <c r="M939" s="1">
        <v>31</v>
      </c>
      <c r="N939" s="10">
        <v>3</v>
      </c>
    </row>
    <row r="940" spans="1:14" x14ac:dyDescent="0.2">
      <c r="A940" s="7">
        <v>44404</v>
      </c>
      <c r="B940" s="1" t="s">
        <v>59</v>
      </c>
      <c r="C940" s="1" t="s">
        <v>7</v>
      </c>
      <c r="D940" s="1" t="s">
        <v>18</v>
      </c>
      <c r="E940" s="1" t="s">
        <v>75</v>
      </c>
      <c r="F940" s="1" t="s">
        <v>90</v>
      </c>
      <c r="G940" s="8">
        <v>97729</v>
      </c>
      <c r="H940" s="8">
        <v>40068.89</v>
      </c>
      <c r="I940" s="9">
        <v>0.41</v>
      </c>
      <c r="J940" s="1" t="s">
        <v>103</v>
      </c>
      <c r="K940" s="1">
        <v>7</v>
      </c>
      <c r="L940" s="1">
        <v>2021</v>
      </c>
      <c r="M940" s="1">
        <v>31</v>
      </c>
      <c r="N940" s="10">
        <v>3</v>
      </c>
    </row>
    <row r="941" spans="1:14" x14ac:dyDescent="0.2">
      <c r="A941" s="7">
        <v>44405</v>
      </c>
      <c r="B941" s="1" t="s">
        <v>28</v>
      </c>
      <c r="C941" s="1" t="s">
        <v>7</v>
      </c>
      <c r="D941" s="1" t="s">
        <v>8</v>
      </c>
      <c r="E941" s="1" t="s">
        <v>66</v>
      </c>
      <c r="F941" s="1" t="s">
        <v>88</v>
      </c>
      <c r="G941" s="8">
        <v>918915</v>
      </c>
      <c r="H941" s="8">
        <v>514592.4</v>
      </c>
      <c r="I941" s="9">
        <v>0.56000000000000005</v>
      </c>
      <c r="J941" s="1" t="s">
        <v>103</v>
      </c>
      <c r="K941" s="1">
        <v>7</v>
      </c>
      <c r="L941" s="1">
        <v>2021</v>
      </c>
      <c r="M941" s="1">
        <v>31</v>
      </c>
      <c r="N941" s="10">
        <v>3</v>
      </c>
    </row>
    <row r="942" spans="1:14" x14ac:dyDescent="0.2">
      <c r="A942" s="7">
        <v>44406</v>
      </c>
      <c r="B942" s="1" t="s">
        <v>43</v>
      </c>
      <c r="C942" s="1" t="s">
        <v>7</v>
      </c>
      <c r="D942" s="1" t="s">
        <v>8</v>
      </c>
      <c r="E942" s="1" t="s">
        <v>79</v>
      </c>
      <c r="F942" s="1" t="s">
        <v>90</v>
      </c>
      <c r="G942" s="8">
        <v>788872</v>
      </c>
      <c r="H942" s="8">
        <v>370769.83999999997</v>
      </c>
      <c r="I942" s="9">
        <v>0.47</v>
      </c>
      <c r="J942" s="1" t="s">
        <v>103</v>
      </c>
      <c r="K942" s="1">
        <v>7</v>
      </c>
      <c r="L942" s="1">
        <v>2021</v>
      </c>
      <c r="M942" s="1">
        <v>31</v>
      </c>
      <c r="N942" s="10">
        <v>3</v>
      </c>
    </row>
    <row r="943" spans="1:14" x14ac:dyDescent="0.2">
      <c r="A943" s="7">
        <v>44407</v>
      </c>
      <c r="B943" s="1" t="s">
        <v>21</v>
      </c>
      <c r="C943" s="1" t="s">
        <v>11</v>
      </c>
      <c r="D943" s="1" t="s">
        <v>14</v>
      </c>
      <c r="E943" s="1" t="s">
        <v>73</v>
      </c>
      <c r="F943" s="1" t="s">
        <v>9</v>
      </c>
      <c r="G943" s="8">
        <v>256486</v>
      </c>
      <c r="H943" s="8">
        <v>41037.760000000002</v>
      </c>
      <c r="I943" s="9">
        <v>0.16</v>
      </c>
      <c r="J943" s="1" t="s">
        <v>103</v>
      </c>
      <c r="K943" s="1">
        <v>7</v>
      </c>
      <c r="L943" s="1">
        <v>2021</v>
      </c>
      <c r="M943" s="1">
        <v>31</v>
      </c>
      <c r="N943" s="10">
        <v>3</v>
      </c>
    </row>
    <row r="944" spans="1:14" x14ac:dyDescent="0.2">
      <c r="A944" s="7">
        <v>44408</v>
      </c>
      <c r="B944" s="1" t="s">
        <v>46</v>
      </c>
      <c r="C944" s="1" t="s">
        <v>7</v>
      </c>
      <c r="D944" s="1" t="s">
        <v>8</v>
      </c>
      <c r="E944" s="1" t="s">
        <v>80</v>
      </c>
      <c r="F944" s="1" t="s">
        <v>9</v>
      </c>
      <c r="G944" s="8">
        <v>634039</v>
      </c>
      <c r="H944" s="8">
        <v>253615.6</v>
      </c>
      <c r="I944" s="9">
        <v>0.4</v>
      </c>
      <c r="J944" s="1" t="s">
        <v>103</v>
      </c>
      <c r="K944" s="1">
        <v>7</v>
      </c>
      <c r="L944" s="1">
        <v>2021</v>
      </c>
      <c r="M944" s="1">
        <v>31</v>
      </c>
      <c r="N944" s="10">
        <v>3</v>
      </c>
    </row>
    <row r="945" spans="1:14" x14ac:dyDescent="0.2">
      <c r="A945" s="7">
        <v>44409</v>
      </c>
      <c r="B945" s="1" t="s">
        <v>46</v>
      </c>
      <c r="C945" s="1" t="s">
        <v>11</v>
      </c>
      <c r="D945" s="1" t="s">
        <v>8</v>
      </c>
      <c r="E945" s="1" t="s">
        <v>80</v>
      </c>
      <c r="F945" s="1" t="s">
        <v>90</v>
      </c>
      <c r="G945" s="8">
        <v>565015</v>
      </c>
      <c r="H945" s="8">
        <v>124303.3</v>
      </c>
      <c r="I945" s="9">
        <v>0.22</v>
      </c>
      <c r="J945" s="1" t="s">
        <v>104</v>
      </c>
      <c r="K945" s="1">
        <v>8</v>
      </c>
      <c r="L945" s="1">
        <v>2021</v>
      </c>
      <c r="M945" s="1">
        <v>31</v>
      </c>
      <c r="N945" s="10">
        <v>3</v>
      </c>
    </row>
    <row r="946" spans="1:14" x14ac:dyDescent="0.2">
      <c r="A946" s="7">
        <v>44410</v>
      </c>
      <c r="B946" s="1" t="s">
        <v>58</v>
      </c>
      <c r="C946" s="1" t="s">
        <v>7</v>
      </c>
      <c r="D946" s="1" t="s">
        <v>8</v>
      </c>
      <c r="E946" s="1" t="s">
        <v>74</v>
      </c>
      <c r="F946" s="1" t="s">
        <v>90</v>
      </c>
      <c r="G946" s="8">
        <v>785970</v>
      </c>
      <c r="H946" s="8">
        <v>448002.89999999997</v>
      </c>
      <c r="I946" s="9">
        <v>0.56999999999999995</v>
      </c>
      <c r="J946" s="1" t="s">
        <v>104</v>
      </c>
      <c r="K946" s="1">
        <v>8</v>
      </c>
      <c r="L946" s="1">
        <v>2021</v>
      </c>
      <c r="M946" s="1">
        <v>32</v>
      </c>
      <c r="N946" s="10">
        <v>3</v>
      </c>
    </row>
    <row r="947" spans="1:14" x14ac:dyDescent="0.2">
      <c r="A947" s="7">
        <v>44411</v>
      </c>
      <c r="B947" s="1" t="s">
        <v>31</v>
      </c>
      <c r="C947" s="1" t="s">
        <v>17</v>
      </c>
      <c r="D947" s="1" t="s">
        <v>18</v>
      </c>
      <c r="E947" s="1" t="s">
        <v>72</v>
      </c>
      <c r="F947" s="1" t="s">
        <v>90</v>
      </c>
      <c r="G947" s="8">
        <v>180533</v>
      </c>
      <c r="H947" s="8">
        <v>50549.240000000005</v>
      </c>
      <c r="I947" s="9">
        <v>0.28000000000000003</v>
      </c>
      <c r="J947" s="1" t="s">
        <v>104</v>
      </c>
      <c r="K947" s="1">
        <v>8</v>
      </c>
      <c r="L947" s="1">
        <v>2021</v>
      </c>
      <c r="M947" s="1">
        <v>32</v>
      </c>
      <c r="N947" s="10">
        <v>3</v>
      </c>
    </row>
    <row r="948" spans="1:14" x14ac:dyDescent="0.2">
      <c r="A948" s="7">
        <v>44412</v>
      </c>
      <c r="B948" s="1" t="s">
        <v>60</v>
      </c>
      <c r="C948" s="1" t="s">
        <v>7</v>
      </c>
      <c r="D948" s="1" t="s">
        <v>14</v>
      </c>
      <c r="E948" s="1" t="s">
        <v>76</v>
      </c>
      <c r="F948" s="1" t="s">
        <v>87</v>
      </c>
      <c r="G948" s="8">
        <v>297911</v>
      </c>
      <c r="H948" s="8">
        <v>181725.71</v>
      </c>
      <c r="I948" s="9">
        <v>0.61</v>
      </c>
      <c r="J948" s="1" t="s">
        <v>104</v>
      </c>
      <c r="K948" s="1">
        <v>8</v>
      </c>
      <c r="L948" s="1">
        <v>2021</v>
      </c>
      <c r="M948" s="1">
        <v>32</v>
      </c>
      <c r="N948" s="10">
        <v>3</v>
      </c>
    </row>
    <row r="949" spans="1:14" x14ac:dyDescent="0.2">
      <c r="A949" s="7">
        <v>44413</v>
      </c>
      <c r="B949" s="1" t="s">
        <v>40</v>
      </c>
      <c r="C949" s="1" t="s">
        <v>7</v>
      </c>
      <c r="D949" s="1" t="s">
        <v>8</v>
      </c>
      <c r="E949" s="1" t="s">
        <v>82</v>
      </c>
      <c r="F949" s="1" t="s">
        <v>87</v>
      </c>
      <c r="G949" s="8">
        <v>509158</v>
      </c>
      <c r="H949" s="8">
        <v>259670.58000000002</v>
      </c>
      <c r="I949" s="9">
        <v>0.51</v>
      </c>
      <c r="J949" s="1" t="s">
        <v>104</v>
      </c>
      <c r="K949" s="1">
        <v>8</v>
      </c>
      <c r="L949" s="1">
        <v>2021</v>
      </c>
      <c r="M949" s="1">
        <v>32</v>
      </c>
      <c r="N949" s="10">
        <v>3</v>
      </c>
    </row>
    <row r="950" spans="1:14" x14ac:dyDescent="0.2">
      <c r="A950" s="7">
        <v>44414</v>
      </c>
      <c r="B950" s="1" t="s">
        <v>22</v>
      </c>
      <c r="C950" s="1" t="s">
        <v>17</v>
      </c>
      <c r="D950" s="1" t="s">
        <v>8</v>
      </c>
      <c r="E950" s="1" t="s">
        <v>74</v>
      </c>
      <c r="F950" s="1" t="s">
        <v>87</v>
      </c>
      <c r="G950" s="8">
        <v>917059</v>
      </c>
      <c r="H950" s="8">
        <v>357653.01</v>
      </c>
      <c r="I950" s="9">
        <v>0.39</v>
      </c>
      <c r="J950" s="1" t="s">
        <v>104</v>
      </c>
      <c r="K950" s="1">
        <v>8</v>
      </c>
      <c r="L950" s="1">
        <v>2021</v>
      </c>
      <c r="M950" s="1">
        <v>32</v>
      </c>
      <c r="N950" s="10">
        <v>3</v>
      </c>
    </row>
    <row r="951" spans="1:14" x14ac:dyDescent="0.2">
      <c r="A951" s="7">
        <v>44415</v>
      </c>
      <c r="B951" s="1" t="s">
        <v>25</v>
      </c>
      <c r="C951" s="1" t="s">
        <v>11</v>
      </c>
      <c r="D951" s="1" t="s">
        <v>8</v>
      </c>
      <c r="E951" s="1" t="s">
        <v>74</v>
      </c>
      <c r="F951" s="1" t="s">
        <v>88</v>
      </c>
      <c r="G951" s="8">
        <v>643939</v>
      </c>
      <c r="H951" s="8">
        <v>206060.48</v>
      </c>
      <c r="I951" s="9">
        <v>0.32</v>
      </c>
      <c r="J951" s="1" t="s">
        <v>104</v>
      </c>
      <c r="K951" s="1">
        <v>8</v>
      </c>
      <c r="L951" s="1">
        <v>2021</v>
      </c>
      <c r="M951" s="1">
        <v>32</v>
      </c>
      <c r="N951" s="10">
        <v>3</v>
      </c>
    </row>
    <row r="952" spans="1:14" x14ac:dyDescent="0.2">
      <c r="A952" s="7">
        <v>44416</v>
      </c>
      <c r="B952" s="1" t="s">
        <v>6</v>
      </c>
      <c r="C952" s="1" t="s">
        <v>11</v>
      </c>
      <c r="D952" s="1" t="s">
        <v>8</v>
      </c>
      <c r="E952" s="1" t="s">
        <v>77</v>
      </c>
      <c r="F952" s="1" t="s">
        <v>90</v>
      </c>
      <c r="G952" s="8">
        <v>1197251</v>
      </c>
      <c r="H952" s="8">
        <v>179587.65</v>
      </c>
      <c r="I952" s="9">
        <v>0.15</v>
      </c>
      <c r="J952" s="1" t="s">
        <v>104</v>
      </c>
      <c r="K952" s="1">
        <v>8</v>
      </c>
      <c r="L952" s="1">
        <v>2021</v>
      </c>
      <c r="M952" s="1">
        <v>32</v>
      </c>
      <c r="N952" s="10">
        <v>3</v>
      </c>
    </row>
    <row r="953" spans="1:14" x14ac:dyDescent="0.2">
      <c r="A953" s="7">
        <v>44417</v>
      </c>
      <c r="B953" s="1" t="s">
        <v>61</v>
      </c>
      <c r="C953" s="1" t="s">
        <v>11</v>
      </c>
      <c r="D953" s="1" t="s">
        <v>8</v>
      </c>
      <c r="E953" s="1" t="s">
        <v>77</v>
      </c>
      <c r="F953" s="1" t="s">
        <v>88</v>
      </c>
      <c r="G953" s="8">
        <v>646916</v>
      </c>
      <c r="H953" s="8">
        <v>142321.51999999999</v>
      </c>
      <c r="I953" s="9">
        <v>0.22</v>
      </c>
      <c r="J953" s="1" t="s">
        <v>104</v>
      </c>
      <c r="K953" s="1">
        <v>8</v>
      </c>
      <c r="L953" s="1">
        <v>2021</v>
      </c>
      <c r="M953" s="1">
        <v>33</v>
      </c>
      <c r="N953" s="10">
        <v>3</v>
      </c>
    </row>
    <row r="954" spans="1:14" x14ac:dyDescent="0.2">
      <c r="A954" s="7">
        <v>44418</v>
      </c>
      <c r="B954" s="1" t="s">
        <v>43</v>
      </c>
      <c r="C954" s="1" t="s">
        <v>7</v>
      </c>
      <c r="D954" s="1" t="s">
        <v>8</v>
      </c>
      <c r="E954" s="1" t="s">
        <v>79</v>
      </c>
      <c r="F954" s="1" t="s">
        <v>89</v>
      </c>
      <c r="G954" s="8">
        <v>934403</v>
      </c>
      <c r="H954" s="8">
        <v>513921.65</v>
      </c>
      <c r="I954" s="9">
        <v>0.55000000000000004</v>
      </c>
      <c r="J954" s="1" t="s">
        <v>104</v>
      </c>
      <c r="K954" s="1">
        <v>8</v>
      </c>
      <c r="L954" s="1">
        <v>2021</v>
      </c>
      <c r="M954" s="1">
        <v>33</v>
      </c>
      <c r="N954" s="10">
        <v>3</v>
      </c>
    </row>
    <row r="955" spans="1:14" x14ac:dyDescent="0.2">
      <c r="A955" s="7">
        <v>44419</v>
      </c>
      <c r="B955" s="1" t="s">
        <v>22</v>
      </c>
      <c r="C955" s="1" t="s">
        <v>7</v>
      </c>
      <c r="D955" s="1" t="s">
        <v>8</v>
      </c>
      <c r="E955" s="1" t="s">
        <v>74</v>
      </c>
      <c r="F955" s="1" t="s">
        <v>87</v>
      </c>
      <c r="G955" s="8">
        <v>622563</v>
      </c>
      <c r="H955" s="8">
        <v>373537.8</v>
      </c>
      <c r="I955" s="9">
        <v>0.6</v>
      </c>
      <c r="J955" s="1" t="s">
        <v>104</v>
      </c>
      <c r="K955" s="1">
        <v>8</v>
      </c>
      <c r="L955" s="1">
        <v>2021</v>
      </c>
      <c r="M955" s="1">
        <v>33</v>
      </c>
      <c r="N955" s="10">
        <v>3</v>
      </c>
    </row>
    <row r="956" spans="1:14" x14ac:dyDescent="0.2">
      <c r="A956" s="7">
        <v>44420</v>
      </c>
      <c r="B956" s="1" t="s">
        <v>22</v>
      </c>
      <c r="C956" s="1" t="s">
        <v>17</v>
      </c>
      <c r="D956" s="1" t="s">
        <v>8</v>
      </c>
      <c r="E956" s="1" t="s">
        <v>74</v>
      </c>
      <c r="F956" s="1" t="s">
        <v>89</v>
      </c>
      <c r="G956" s="8">
        <v>1103162</v>
      </c>
      <c r="H956" s="8">
        <v>297853.74</v>
      </c>
      <c r="I956" s="9">
        <v>0.27</v>
      </c>
      <c r="J956" s="1" t="s">
        <v>104</v>
      </c>
      <c r="K956" s="1">
        <v>8</v>
      </c>
      <c r="L956" s="1">
        <v>2021</v>
      </c>
      <c r="M956" s="1">
        <v>33</v>
      </c>
      <c r="N956" s="10">
        <v>3</v>
      </c>
    </row>
    <row r="957" spans="1:14" x14ac:dyDescent="0.2">
      <c r="A957" s="7">
        <v>44421</v>
      </c>
      <c r="B957" s="1" t="s">
        <v>58</v>
      </c>
      <c r="C957" s="1" t="s">
        <v>17</v>
      </c>
      <c r="D957" s="1" t="s">
        <v>8</v>
      </c>
      <c r="E957" s="1" t="s">
        <v>74</v>
      </c>
      <c r="F957" s="1" t="s">
        <v>9</v>
      </c>
      <c r="G957" s="8">
        <v>1044060</v>
      </c>
      <c r="H957" s="8">
        <v>417624</v>
      </c>
      <c r="I957" s="9">
        <v>0.4</v>
      </c>
      <c r="J957" s="1" t="s">
        <v>104</v>
      </c>
      <c r="K957" s="1">
        <v>8</v>
      </c>
      <c r="L957" s="1">
        <v>2021</v>
      </c>
      <c r="M957" s="1">
        <v>33</v>
      </c>
      <c r="N957" s="10">
        <v>3</v>
      </c>
    </row>
    <row r="958" spans="1:14" x14ac:dyDescent="0.2">
      <c r="A958" s="7">
        <v>44422</v>
      </c>
      <c r="B958" s="1" t="s">
        <v>41</v>
      </c>
      <c r="C958" s="1" t="s">
        <v>7</v>
      </c>
      <c r="D958" s="1" t="s">
        <v>14</v>
      </c>
      <c r="E958" s="1" t="s">
        <v>83</v>
      </c>
      <c r="F958" s="1" t="s">
        <v>90</v>
      </c>
      <c r="G958" s="8">
        <v>411101</v>
      </c>
      <c r="H958" s="8">
        <v>201439.49</v>
      </c>
      <c r="I958" s="9">
        <v>0.49</v>
      </c>
      <c r="J958" s="1" t="s">
        <v>104</v>
      </c>
      <c r="K958" s="1">
        <v>8</v>
      </c>
      <c r="L958" s="1">
        <v>2021</v>
      </c>
      <c r="M958" s="1">
        <v>33</v>
      </c>
      <c r="N958" s="10">
        <v>3</v>
      </c>
    </row>
    <row r="959" spans="1:14" x14ac:dyDescent="0.2">
      <c r="A959" s="7">
        <v>44423</v>
      </c>
      <c r="B959" s="1" t="s">
        <v>38</v>
      </c>
      <c r="C959" s="1" t="s">
        <v>17</v>
      </c>
      <c r="D959" s="1" t="s">
        <v>18</v>
      </c>
      <c r="E959" s="1" t="s">
        <v>80</v>
      </c>
      <c r="F959" s="1" t="s">
        <v>87</v>
      </c>
      <c r="G959" s="8">
        <v>108250</v>
      </c>
      <c r="H959" s="8">
        <v>40052.5</v>
      </c>
      <c r="I959" s="9">
        <v>0.37</v>
      </c>
      <c r="J959" s="1" t="s">
        <v>104</v>
      </c>
      <c r="K959" s="1">
        <v>8</v>
      </c>
      <c r="L959" s="1">
        <v>2021</v>
      </c>
      <c r="M959" s="1">
        <v>33</v>
      </c>
      <c r="N959" s="10">
        <v>3</v>
      </c>
    </row>
    <row r="960" spans="1:14" x14ac:dyDescent="0.2">
      <c r="A960" s="7">
        <v>44424</v>
      </c>
      <c r="B960" s="1" t="s">
        <v>26</v>
      </c>
      <c r="C960" s="1" t="s">
        <v>17</v>
      </c>
      <c r="D960" s="1" t="s">
        <v>8</v>
      </c>
      <c r="E960" s="1" t="s">
        <v>75</v>
      </c>
      <c r="F960" s="1" t="s">
        <v>87</v>
      </c>
      <c r="G960" s="8">
        <v>737014</v>
      </c>
      <c r="H960" s="8">
        <v>243214.62000000002</v>
      </c>
      <c r="I960" s="9">
        <v>0.33</v>
      </c>
      <c r="J960" s="1" t="s">
        <v>104</v>
      </c>
      <c r="K960" s="1">
        <v>8</v>
      </c>
      <c r="L960" s="1">
        <v>2021</v>
      </c>
      <c r="M960" s="1">
        <v>34</v>
      </c>
      <c r="N960" s="10">
        <v>3</v>
      </c>
    </row>
    <row r="961" spans="1:14" x14ac:dyDescent="0.2">
      <c r="A961" s="7">
        <v>44425</v>
      </c>
      <c r="B961" s="1" t="s">
        <v>6</v>
      </c>
      <c r="C961" s="1" t="s">
        <v>11</v>
      </c>
      <c r="D961" s="1" t="s">
        <v>8</v>
      </c>
      <c r="E961" s="1" t="s">
        <v>77</v>
      </c>
      <c r="F961" s="1" t="s">
        <v>90</v>
      </c>
      <c r="G961" s="8">
        <v>550910</v>
      </c>
      <c r="H961" s="8">
        <v>93654.700000000012</v>
      </c>
      <c r="I961" s="9">
        <v>0.17</v>
      </c>
      <c r="J961" s="1" t="s">
        <v>104</v>
      </c>
      <c r="K961" s="1">
        <v>8</v>
      </c>
      <c r="L961" s="1">
        <v>2021</v>
      </c>
      <c r="M961" s="1">
        <v>34</v>
      </c>
      <c r="N961" s="10">
        <v>3</v>
      </c>
    </row>
    <row r="962" spans="1:14" x14ac:dyDescent="0.2">
      <c r="A962" s="7">
        <v>44426</v>
      </c>
      <c r="B962" s="1" t="s">
        <v>27</v>
      </c>
      <c r="C962" s="1" t="s">
        <v>7</v>
      </c>
      <c r="D962" s="1" t="s">
        <v>8</v>
      </c>
      <c r="E962" s="1" t="s">
        <v>76</v>
      </c>
      <c r="F962" s="1" t="s">
        <v>87</v>
      </c>
      <c r="G962" s="8">
        <v>556581</v>
      </c>
      <c r="H962" s="8">
        <v>222632.40000000002</v>
      </c>
      <c r="I962" s="9">
        <v>0.4</v>
      </c>
      <c r="J962" s="1" t="s">
        <v>104</v>
      </c>
      <c r="K962" s="1">
        <v>8</v>
      </c>
      <c r="L962" s="1">
        <v>2021</v>
      </c>
      <c r="M962" s="1">
        <v>34</v>
      </c>
      <c r="N962" s="10">
        <v>3</v>
      </c>
    </row>
    <row r="963" spans="1:14" x14ac:dyDescent="0.2">
      <c r="A963" s="7">
        <v>44427</v>
      </c>
      <c r="B963" s="1" t="s">
        <v>30</v>
      </c>
      <c r="C963" s="1" t="s">
        <v>7</v>
      </c>
      <c r="D963" s="1" t="s">
        <v>14</v>
      </c>
      <c r="E963" s="1" t="s">
        <v>77</v>
      </c>
      <c r="F963" s="1" t="s">
        <v>87</v>
      </c>
      <c r="G963" s="8">
        <v>323135</v>
      </c>
      <c r="H963" s="8">
        <v>138948.04999999999</v>
      </c>
      <c r="I963" s="9">
        <v>0.43</v>
      </c>
      <c r="J963" s="1" t="s">
        <v>104</v>
      </c>
      <c r="K963" s="1">
        <v>8</v>
      </c>
      <c r="L963" s="1">
        <v>2021</v>
      </c>
      <c r="M963" s="1">
        <v>34</v>
      </c>
      <c r="N963" s="10">
        <v>3</v>
      </c>
    </row>
    <row r="964" spans="1:14" x14ac:dyDescent="0.2">
      <c r="A964" s="7">
        <v>44428</v>
      </c>
      <c r="B964" s="1" t="s">
        <v>48</v>
      </c>
      <c r="C964" s="1" t="s">
        <v>17</v>
      </c>
      <c r="D964" s="1" t="s">
        <v>8</v>
      </c>
      <c r="E964" s="1" t="s">
        <v>65</v>
      </c>
      <c r="F964" s="1" t="s">
        <v>87</v>
      </c>
      <c r="G964" s="8">
        <v>1117737</v>
      </c>
      <c r="H964" s="8">
        <v>268256.88</v>
      </c>
      <c r="I964" s="9">
        <v>0.24</v>
      </c>
      <c r="J964" s="1" t="s">
        <v>104</v>
      </c>
      <c r="K964" s="1">
        <v>8</v>
      </c>
      <c r="L964" s="1">
        <v>2021</v>
      </c>
      <c r="M964" s="1">
        <v>34</v>
      </c>
      <c r="N964" s="10">
        <v>3</v>
      </c>
    </row>
    <row r="965" spans="1:14" x14ac:dyDescent="0.2">
      <c r="A965" s="7">
        <v>44429</v>
      </c>
      <c r="B965" s="1" t="s">
        <v>15</v>
      </c>
      <c r="C965" s="1" t="s">
        <v>7</v>
      </c>
      <c r="D965" s="1" t="s">
        <v>14</v>
      </c>
      <c r="E965" s="1" t="s">
        <v>74</v>
      </c>
      <c r="F965" s="1" t="s">
        <v>87</v>
      </c>
      <c r="G965" s="8">
        <v>473203</v>
      </c>
      <c r="H965" s="8">
        <v>227137.44</v>
      </c>
      <c r="I965" s="9">
        <v>0.48</v>
      </c>
      <c r="J965" s="1" t="s">
        <v>104</v>
      </c>
      <c r="K965" s="1">
        <v>8</v>
      </c>
      <c r="L965" s="1">
        <v>2021</v>
      </c>
      <c r="M965" s="1">
        <v>34</v>
      </c>
      <c r="N965" s="10">
        <v>3</v>
      </c>
    </row>
    <row r="966" spans="1:14" x14ac:dyDescent="0.2">
      <c r="A966" s="7">
        <v>44430</v>
      </c>
      <c r="B966" s="1" t="s">
        <v>40</v>
      </c>
      <c r="C966" s="1" t="s">
        <v>11</v>
      </c>
      <c r="D966" s="1" t="s">
        <v>8</v>
      </c>
      <c r="E966" s="1" t="s">
        <v>82</v>
      </c>
      <c r="F966" s="1" t="s">
        <v>87</v>
      </c>
      <c r="G966" s="8">
        <v>503034</v>
      </c>
      <c r="H966" s="8">
        <v>125758.5</v>
      </c>
      <c r="I966" s="9">
        <v>0.25</v>
      </c>
      <c r="J966" s="1" t="s">
        <v>104</v>
      </c>
      <c r="K966" s="1">
        <v>8</v>
      </c>
      <c r="L966" s="1">
        <v>2021</v>
      </c>
      <c r="M966" s="1">
        <v>34</v>
      </c>
      <c r="N966" s="10">
        <v>3</v>
      </c>
    </row>
    <row r="967" spans="1:14" x14ac:dyDescent="0.2">
      <c r="A967" s="7">
        <v>44431</v>
      </c>
      <c r="B967" s="1" t="s">
        <v>13</v>
      </c>
      <c r="C967" s="1" t="s">
        <v>7</v>
      </c>
      <c r="D967" s="1" t="s">
        <v>14</v>
      </c>
      <c r="E967" s="1" t="s">
        <v>73</v>
      </c>
      <c r="F967" s="1" t="s">
        <v>87</v>
      </c>
      <c r="G967" s="8">
        <v>292187</v>
      </c>
      <c r="H967" s="8">
        <v>157780.98000000001</v>
      </c>
      <c r="I967" s="9">
        <v>0.54</v>
      </c>
      <c r="J967" s="1" t="s">
        <v>104</v>
      </c>
      <c r="K967" s="1">
        <v>8</v>
      </c>
      <c r="L967" s="1">
        <v>2021</v>
      </c>
      <c r="M967" s="1">
        <v>35</v>
      </c>
      <c r="N967" s="10">
        <v>3</v>
      </c>
    </row>
    <row r="968" spans="1:14" x14ac:dyDescent="0.2">
      <c r="A968" s="7">
        <v>44432</v>
      </c>
      <c r="B968" s="1" t="s">
        <v>38</v>
      </c>
      <c r="C968" s="1" t="s">
        <v>7</v>
      </c>
      <c r="D968" s="1" t="s">
        <v>18</v>
      </c>
      <c r="E968" s="1" t="s">
        <v>80</v>
      </c>
      <c r="F968" s="1" t="s">
        <v>88</v>
      </c>
      <c r="G968" s="8">
        <v>196253</v>
      </c>
      <c r="H968" s="8">
        <v>82426.259999999995</v>
      </c>
      <c r="I968" s="9">
        <v>0.42</v>
      </c>
      <c r="J968" s="1" t="s">
        <v>104</v>
      </c>
      <c r="K968" s="1">
        <v>8</v>
      </c>
      <c r="L968" s="1">
        <v>2021</v>
      </c>
      <c r="M968" s="1">
        <v>35</v>
      </c>
      <c r="N968" s="10">
        <v>3</v>
      </c>
    </row>
    <row r="969" spans="1:14" x14ac:dyDescent="0.2">
      <c r="A969" s="7">
        <v>44433</v>
      </c>
      <c r="B969" s="1" t="s">
        <v>34</v>
      </c>
      <c r="C969" s="1" t="s">
        <v>11</v>
      </c>
      <c r="D969" s="1" t="s">
        <v>14</v>
      </c>
      <c r="E969" s="1" t="s">
        <v>65</v>
      </c>
      <c r="F969" s="1" t="s">
        <v>88</v>
      </c>
      <c r="G969" s="8">
        <v>384748</v>
      </c>
      <c r="H969" s="8">
        <v>61559.68</v>
      </c>
      <c r="I969" s="9">
        <v>0.16</v>
      </c>
      <c r="J969" s="1" t="s">
        <v>104</v>
      </c>
      <c r="K969" s="1">
        <v>8</v>
      </c>
      <c r="L969" s="1">
        <v>2021</v>
      </c>
      <c r="M969" s="1">
        <v>35</v>
      </c>
      <c r="N969" s="10">
        <v>3</v>
      </c>
    </row>
    <row r="970" spans="1:14" x14ac:dyDescent="0.2">
      <c r="A970" s="7">
        <v>44434</v>
      </c>
      <c r="B970" s="1" t="s">
        <v>47</v>
      </c>
      <c r="C970" s="1" t="s">
        <v>7</v>
      </c>
      <c r="D970" s="1" t="s">
        <v>14</v>
      </c>
      <c r="E970" s="1" t="s">
        <v>81</v>
      </c>
      <c r="F970" s="1" t="s">
        <v>87</v>
      </c>
      <c r="G970" s="8">
        <v>366707</v>
      </c>
      <c r="H970" s="8">
        <v>223691.27</v>
      </c>
      <c r="I970" s="9">
        <v>0.61</v>
      </c>
      <c r="J970" s="1" t="s">
        <v>104</v>
      </c>
      <c r="K970" s="1">
        <v>8</v>
      </c>
      <c r="L970" s="1">
        <v>2021</v>
      </c>
      <c r="M970" s="1">
        <v>35</v>
      </c>
      <c r="N970" s="10">
        <v>3</v>
      </c>
    </row>
    <row r="971" spans="1:14" x14ac:dyDescent="0.2">
      <c r="A971" s="7">
        <v>44435</v>
      </c>
      <c r="B971" s="1" t="s">
        <v>28</v>
      </c>
      <c r="C971" s="1" t="s">
        <v>7</v>
      </c>
      <c r="D971" s="1" t="s">
        <v>8</v>
      </c>
      <c r="E971" s="1" t="s">
        <v>66</v>
      </c>
      <c r="F971" s="1" t="s">
        <v>9</v>
      </c>
      <c r="G971" s="8">
        <v>520839</v>
      </c>
      <c r="H971" s="8">
        <v>265627.89</v>
      </c>
      <c r="I971" s="9">
        <v>0.51</v>
      </c>
      <c r="J971" s="1" t="s">
        <v>104</v>
      </c>
      <c r="K971" s="1">
        <v>8</v>
      </c>
      <c r="L971" s="1">
        <v>2021</v>
      </c>
      <c r="M971" s="1">
        <v>35</v>
      </c>
      <c r="N971" s="10">
        <v>3</v>
      </c>
    </row>
    <row r="972" spans="1:14" x14ac:dyDescent="0.2">
      <c r="A972" s="7">
        <v>44436</v>
      </c>
      <c r="B972" s="1" t="s">
        <v>45</v>
      </c>
      <c r="C972" s="1" t="s">
        <v>7</v>
      </c>
      <c r="D972" s="1" t="s">
        <v>18</v>
      </c>
      <c r="E972" s="1" t="s">
        <v>79</v>
      </c>
      <c r="F972" s="1" t="s">
        <v>89</v>
      </c>
      <c r="G972" s="8">
        <v>238709</v>
      </c>
      <c r="H972" s="8">
        <v>90709.42</v>
      </c>
      <c r="I972" s="9">
        <v>0.38</v>
      </c>
      <c r="J972" s="1" t="s">
        <v>104</v>
      </c>
      <c r="K972" s="1">
        <v>8</v>
      </c>
      <c r="L972" s="1">
        <v>2021</v>
      </c>
      <c r="M972" s="1">
        <v>35</v>
      </c>
      <c r="N972" s="10">
        <v>3</v>
      </c>
    </row>
    <row r="973" spans="1:14" x14ac:dyDescent="0.2">
      <c r="A973" s="7">
        <v>44437</v>
      </c>
      <c r="B973" s="1" t="s">
        <v>60</v>
      </c>
      <c r="C973" s="1" t="s">
        <v>11</v>
      </c>
      <c r="D973" s="1" t="s">
        <v>14</v>
      </c>
      <c r="E973" s="1" t="s">
        <v>76</v>
      </c>
      <c r="F973" s="1" t="s">
        <v>9</v>
      </c>
      <c r="G973" s="8">
        <v>462691</v>
      </c>
      <c r="H973" s="8">
        <v>69403.649999999994</v>
      </c>
      <c r="I973" s="9">
        <v>0.15</v>
      </c>
      <c r="J973" s="1" t="s">
        <v>104</v>
      </c>
      <c r="K973" s="1">
        <v>8</v>
      </c>
      <c r="L973" s="1">
        <v>2021</v>
      </c>
      <c r="M973" s="1">
        <v>35</v>
      </c>
      <c r="N973" s="10">
        <v>3</v>
      </c>
    </row>
    <row r="974" spans="1:14" x14ac:dyDescent="0.2">
      <c r="A974" s="7">
        <v>44438</v>
      </c>
      <c r="B974" s="1" t="s">
        <v>35</v>
      </c>
      <c r="C974" s="1" t="s">
        <v>17</v>
      </c>
      <c r="D974" s="1" t="s">
        <v>14</v>
      </c>
      <c r="E974" s="1" t="s">
        <v>71</v>
      </c>
      <c r="F974" s="1" t="s">
        <v>87</v>
      </c>
      <c r="G974" s="8">
        <v>345133</v>
      </c>
      <c r="H974" s="8">
        <v>131150.54</v>
      </c>
      <c r="I974" s="9">
        <v>0.38</v>
      </c>
      <c r="J974" s="1" t="s">
        <v>104</v>
      </c>
      <c r="K974" s="1">
        <v>8</v>
      </c>
      <c r="L974" s="1">
        <v>2021</v>
      </c>
      <c r="M974" s="1">
        <v>36</v>
      </c>
      <c r="N974" s="10">
        <v>3</v>
      </c>
    </row>
    <row r="975" spans="1:14" x14ac:dyDescent="0.2">
      <c r="A975" s="7">
        <v>44439</v>
      </c>
      <c r="B975" s="1" t="s">
        <v>12</v>
      </c>
      <c r="C975" s="1" t="s">
        <v>17</v>
      </c>
      <c r="D975" s="1" t="s">
        <v>8</v>
      </c>
      <c r="E975" s="1" t="s">
        <v>77</v>
      </c>
      <c r="F975" s="1" t="s">
        <v>9</v>
      </c>
      <c r="G975" s="8">
        <v>815218</v>
      </c>
      <c r="H975" s="8">
        <v>293478.48</v>
      </c>
      <c r="I975" s="9">
        <v>0.36</v>
      </c>
      <c r="J975" s="1" t="s">
        <v>104</v>
      </c>
      <c r="K975" s="1">
        <v>8</v>
      </c>
      <c r="L975" s="1">
        <v>2021</v>
      </c>
      <c r="M975" s="1">
        <v>36</v>
      </c>
      <c r="N975" s="10">
        <v>3</v>
      </c>
    </row>
    <row r="976" spans="1:14" x14ac:dyDescent="0.2">
      <c r="A976" s="7">
        <v>44440</v>
      </c>
      <c r="B976" s="1" t="s">
        <v>58</v>
      </c>
      <c r="C976" s="1" t="s">
        <v>17</v>
      </c>
      <c r="D976" s="1" t="s">
        <v>8</v>
      </c>
      <c r="E976" s="1" t="s">
        <v>74</v>
      </c>
      <c r="F976" s="1" t="s">
        <v>89</v>
      </c>
      <c r="G976" s="8">
        <v>1154716</v>
      </c>
      <c r="H976" s="8">
        <v>438792.08</v>
      </c>
      <c r="I976" s="9">
        <v>0.38</v>
      </c>
      <c r="J976" s="1" t="s">
        <v>105</v>
      </c>
      <c r="K976" s="1">
        <v>9</v>
      </c>
      <c r="L976" s="1">
        <v>2021</v>
      </c>
      <c r="M976" s="1">
        <v>36</v>
      </c>
      <c r="N976" s="10">
        <v>3</v>
      </c>
    </row>
    <row r="977" spans="1:14" x14ac:dyDescent="0.2">
      <c r="A977" s="7">
        <v>44441</v>
      </c>
      <c r="B977" s="1" t="s">
        <v>26</v>
      </c>
      <c r="C977" s="1" t="s">
        <v>7</v>
      </c>
      <c r="D977" s="1" t="s">
        <v>8</v>
      </c>
      <c r="E977" s="1" t="s">
        <v>75</v>
      </c>
      <c r="F977" s="1" t="s">
        <v>9</v>
      </c>
      <c r="G977" s="8">
        <v>808781</v>
      </c>
      <c r="H977" s="8">
        <v>331600.20999999996</v>
      </c>
      <c r="I977" s="9">
        <v>0.41</v>
      </c>
      <c r="J977" s="1" t="s">
        <v>105</v>
      </c>
      <c r="K977" s="1">
        <v>9</v>
      </c>
      <c r="L977" s="1">
        <v>2021</v>
      </c>
      <c r="M977" s="1">
        <v>36</v>
      </c>
      <c r="N977" s="10">
        <v>3</v>
      </c>
    </row>
    <row r="978" spans="1:14" x14ac:dyDescent="0.2">
      <c r="A978" s="7">
        <v>44442</v>
      </c>
      <c r="B978" s="1" t="s">
        <v>28</v>
      </c>
      <c r="C978" s="1" t="s">
        <v>11</v>
      </c>
      <c r="D978" s="1" t="s">
        <v>8</v>
      </c>
      <c r="E978" s="1" t="s">
        <v>66</v>
      </c>
      <c r="F978" s="1" t="s">
        <v>87</v>
      </c>
      <c r="G978" s="8">
        <v>1133026</v>
      </c>
      <c r="H978" s="8">
        <v>181284.16</v>
      </c>
      <c r="I978" s="9">
        <v>0.16</v>
      </c>
      <c r="J978" s="1" t="s">
        <v>105</v>
      </c>
      <c r="K978" s="1">
        <v>9</v>
      </c>
      <c r="L978" s="1">
        <v>2021</v>
      </c>
      <c r="M978" s="1">
        <v>36</v>
      </c>
      <c r="N978" s="10">
        <v>3</v>
      </c>
    </row>
    <row r="979" spans="1:14" x14ac:dyDescent="0.2">
      <c r="A979" s="7">
        <v>44443</v>
      </c>
      <c r="B979" s="1" t="s">
        <v>42</v>
      </c>
      <c r="C979" s="1" t="s">
        <v>11</v>
      </c>
      <c r="D979" s="1" t="s">
        <v>8</v>
      </c>
      <c r="E979" s="1" t="s">
        <v>84</v>
      </c>
      <c r="F979" s="1" t="s">
        <v>87</v>
      </c>
      <c r="G979" s="8">
        <v>909490</v>
      </c>
      <c r="H979" s="8">
        <v>172803.1</v>
      </c>
      <c r="I979" s="9">
        <v>0.19</v>
      </c>
      <c r="J979" s="1" t="s">
        <v>105</v>
      </c>
      <c r="K979" s="1">
        <v>9</v>
      </c>
      <c r="L979" s="1">
        <v>2021</v>
      </c>
      <c r="M979" s="1">
        <v>36</v>
      </c>
      <c r="N979" s="10">
        <v>3</v>
      </c>
    </row>
    <row r="980" spans="1:14" x14ac:dyDescent="0.2">
      <c r="A980" s="7">
        <v>44444</v>
      </c>
      <c r="B980" s="1" t="s">
        <v>27</v>
      </c>
      <c r="C980" s="1" t="s">
        <v>11</v>
      </c>
      <c r="D980" s="1" t="s">
        <v>8</v>
      </c>
      <c r="E980" s="1" t="s">
        <v>76</v>
      </c>
      <c r="F980" s="1" t="s">
        <v>89</v>
      </c>
      <c r="G980" s="8">
        <v>745809</v>
      </c>
      <c r="H980" s="8">
        <v>223742.69999999998</v>
      </c>
      <c r="I980" s="9">
        <v>0.3</v>
      </c>
      <c r="J980" s="1" t="s">
        <v>105</v>
      </c>
      <c r="K980" s="1">
        <v>9</v>
      </c>
      <c r="L980" s="1">
        <v>2021</v>
      </c>
      <c r="M980" s="1">
        <v>36</v>
      </c>
      <c r="N980" s="10">
        <v>3</v>
      </c>
    </row>
    <row r="981" spans="1:14" x14ac:dyDescent="0.2">
      <c r="A981" s="7">
        <v>44445</v>
      </c>
      <c r="B981" s="1" t="s">
        <v>24</v>
      </c>
      <c r="C981" s="1" t="s">
        <v>17</v>
      </c>
      <c r="D981" s="1" t="s">
        <v>14</v>
      </c>
      <c r="E981" s="1" t="s">
        <v>81</v>
      </c>
      <c r="F981" s="1" t="s">
        <v>9</v>
      </c>
      <c r="G981" s="8">
        <v>483044</v>
      </c>
      <c r="H981" s="8">
        <v>193217.6</v>
      </c>
      <c r="I981" s="9">
        <v>0.4</v>
      </c>
      <c r="J981" s="1" t="s">
        <v>105</v>
      </c>
      <c r="K981" s="1">
        <v>9</v>
      </c>
      <c r="L981" s="1">
        <v>2021</v>
      </c>
      <c r="M981" s="1">
        <v>37</v>
      </c>
      <c r="N981" s="10">
        <v>3</v>
      </c>
    </row>
    <row r="982" spans="1:14" x14ac:dyDescent="0.2">
      <c r="A982" s="7">
        <v>44446</v>
      </c>
      <c r="B982" s="1" t="s">
        <v>15</v>
      </c>
      <c r="C982" s="1" t="s">
        <v>7</v>
      </c>
      <c r="D982" s="1" t="s">
        <v>14</v>
      </c>
      <c r="E982" s="1" t="s">
        <v>74</v>
      </c>
      <c r="F982" s="1" t="s">
        <v>9</v>
      </c>
      <c r="G982" s="8">
        <v>491090</v>
      </c>
      <c r="H982" s="8">
        <v>294654</v>
      </c>
      <c r="I982" s="9">
        <v>0.6</v>
      </c>
      <c r="J982" s="1" t="s">
        <v>105</v>
      </c>
      <c r="K982" s="1">
        <v>9</v>
      </c>
      <c r="L982" s="1">
        <v>2021</v>
      </c>
      <c r="M982" s="1">
        <v>37</v>
      </c>
      <c r="N982" s="10">
        <v>3</v>
      </c>
    </row>
    <row r="983" spans="1:14" x14ac:dyDescent="0.2">
      <c r="A983" s="7">
        <v>44447</v>
      </c>
      <c r="B983" s="1" t="s">
        <v>20</v>
      </c>
      <c r="C983" s="1" t="s">
        <v>11</v>
      </c>
      <c r="D983" s="1" t="s">
        <v>8</v>
      </c>
      <c r="E983" s="1" t="s">
        <v>72</v>
      </c>
      <c r="F983" s="1" t="s">
        <v>9</v>
      </c>
      <c r="G983" s="8">
        <v>602191</v>
      </c>
      <c r="H983" s="8">
        <v>174635.38999999998</v>
      </c>
      <c r="I983" s="9">
        <v>0.28999999999999998</v>
      </c>
      <c r="J983" s="1" t="s">
        <v>105</v>
      </c>
      <c r="K983" s="1">
        <v>9</v>
      </c>
      <c r="L983" s="1">
        <v>2021</v>
      </c>
      <c r="M983" s="1">
        <v>37</v>
      </c>
      <c r="N983" s="10">
        <v>3</v>
      </c>
    </row>
    <row r="984" spans="1:14" x14ac:dyDescent="0.2">
      <c r="A984" s="7">
        <v>44448</v>
      </c>
      <c r="B984" s="1" t="s">
        <v>57</v>
      </c>
      <c r="C984" s="1" t="s">
        <v>7</v>
      </c>
      <c r="D984" s="1" t="s">
        <v>18</v>
      </c>
      <c r="E984" s="1" t="s">
        <v>67</v>
      </c>
      <c r="F984" s="1" t="s">
        <v>87</v>
      </c>
      <c r="G984" s="8">
        <v>131124</v>
      </c>
      <c r="H984" s="8">
        <v>52449.600000000006</v>
      </c>
      <c r="I984" s="9">
        <v>0.4</v>
      </c>
      <c r="J984" s="1" t="s">
        <v>105</v>
      </c>
      <c r="K984" s="1">
        <v>9</v>
      </c>
      <c r="L984" s="1">
        <v>2021</v>
      </c>
      <c r="M984" s="1">
        <v>37</v>
      </c>
      <c r="N984" s="10">
        <v>3</v>
      </c>
    </row>
    <row r="985" spans="1:14" x14ac:dyDescent="0.2">
      <c r="A985" s="7">
        <v>44449</v>
      </c>
      <c r="B985" s="1" t="s">
        <v>39</v>
      </c>
      <c r="C985" s="1" t="s">
        <v>17</v>
      </c>
      <c r="D985" s="1" t="s">
        <v>8</v>
      </c>
      <c r="E985" s="1" t="s">
        <v>81</v>
      </c>
      <c r="F985" s="1" t="s">
        <v>87</v>
      </c>
      <c r="G985" s="8">
        <v>1170804</v>
      </c>
      <c r="H985" s="8">
        <v>468321.60000000003</v>
      </c>
      <c r="I985" s="9">
        <v>0.4</v>
      </c>
      <c r="J985" s="1" t="s">
        <v>105</v>
      </c>
      <c r="K985" s="1">
        <v>9</v>
      </c>
      <c r="L985" s="1">
        <v>2021</v>
      </c>
      <c r="M985" s="1">
        <v>37</v>
      </c>
      <c r="N985" s="10">
        <v>3</v>
      </c>
    </row>
    <row r="986" spans="1:14" x14ac:dyDescent="0.2">
      <c r="A986" s="7">
        <v>44450</v>
      </c>
      <c r="B986" s="1" t="s">
        <v>13</v>
      </c>
      <c r="C986" s="1" t="s">
        <v>17</v>
      </c>
      <c r="D986" s="1" t="s">
        <v>14</v>
      </c>
      <c r="E986" s="1" t="s">
        <v>73</v>
      </c>
      <c r="F986" s="1" t="s">
        <v>9</v>
      </c>
      <c r="G986" s="8">
        <v>499494</v>
      </c>
      <c r="H986" s="8">
        <v>164833.02000000002</v>
      </c>
      <c r="I986" s="9">
        <v>0.33</v>
      </c>
      <c r="J986" s="1" t="s">
        <v>105</v>
      </c>
      <c r="K986" s="1">
        <v>9</v>
      </c>
      <c r="L986" s="1">
        <v>2021</v>
      </c>
      <c r="M986" s="1">
        <v>37</v>
      </c>
      <c r="N986" s="10">
        <v>3</v>
      </c>
    </row>
    <row r="987" spans="1:14" x14ac:dyDescent="0.2">
      <c r="A987" s="7">
        <v>44451</v>
      </c>
      <c r="B987" s="1" t="s">
        <v>57</v>
      </c>
      <c r="C987" s="1" t="s">
        <v>17</v>
      </c>
      <c r="D987" s="1" t="s">
        <v>18</v>
      </c>
      <c r="E987" s="1" t="s">
        <v>67</v>
      </c>
      <c r="F987" s="1" t="s">
        <v>88</v>
      </c>
      <c r="G987" s="8">
        <v>74775</v>
      </c>
      <c r="H987" s="8">
        <v>26171.25</v>
      </c>
      <c r="I987" s="9">
        <v>0.35</v>
      </c>
      <c r="J987" s="1" t="s">
        <v>105</v>
      </c>
      <c r="K987" s="1">
        <v>9</v>
      </c>
      <c r="L987" s="1">
        <v>2021</v>
      </c>
      <c r="M987" s="1">
        <v>37</v>
      </c>
      <c r="N987" s="10">
        <v>3</v>
      </c>
    </row>
    <row r="988" spans="1:14" x14ac:dyDescent="0.2">
      <c r="A988" s="7">
        <v>44452</v>
      </c>
      <c r="B988" s="1" t="s">
        <v>52</v>
      </c>
      <c r="C988" s="1" t="s">
        <v>7</v>
      </c>
      <c r="D988" s="1" t="s">
        <v>8</v>
      </c>
      <c r="E988" s="1" t="s">
        <v>66</v>
      </c>
      <c r="F988" s="1" t="s">
        <v>9</v>
      </c>
      <c r="G988" s="8">
        <v>565100</v>
      </c>
      <c r="H988" s="8">
        <v>350362</v>
      </c>
      <c r="I988" s="9">
        <v>0.62</v>
      </c>
      <c r="J988" s="1" t="s">
        <v>105</v>
      </c>
      <c r="K988" s="1">
        <v>9</v>
      </c>
      <c r="L988" s="1">
        <v>2021</v>
      </c>
      <c r="M988" s="1">
        <v>38</v>
      </c>
      <c r="N988" s="10">
        <v>3</v>
      </c>
    </row>
    <row r="989" spans="1:14" x14ac:dyDescent="0.2">
      <c r="A989" s="7">
        <v>44453</v>
      </c>
      <c r="B989" s="1" t="s">
        <v>56</v>
      </c>
      <c r="C989" s="1" t="s">
        <v>11</v>
      </c>
      <c r="D989" s="1" t="s">
        <v>18</v>
      </c>
      <c r="E989" s="1" t="s">
        <v>70</v>
      </c>
      <c r="F989" s="1" t="s">
        <v>88</v>
      </c>
      <c r="G989" s="8">
        <v>229759</v>
      </c>
      <c r="H989" s="8">
        <v>57439.75</v>
      </c>
      <c r="I989" s="9">
        <v>0.25</v>
      </c>
      <c r="J989" s="1" t="s">
        <v>105</v>
      </c>
      <c r="K989" s="1">
        <v>9</v>
      </c>
      <c r="L989" s="1">
        <v>2021</v>
      </c>
      <c r="M989" s="1">
        <v>38</v>
      </c>
      <c r="N989" s="10">
        <v>3</v>
      </c>
    </row>
    <row r="990" spans="1:14" x14ac:dyDescent="0.2">
      <c r="A990" s="7">
        <v>44454</v>
      </c>
      <c r="B990" s="1" t="s">
        <v>27</v>
      </c>
      <c r="C990" s="1" t="s">
        <v>17</v>
      </c>
      <c r="D990" s="1" t="s">
        <v>8</v>
      </c>
      <c r="E990" s="1" t="s">
        <v>76</v>
      </c>
      <c r="F990" s="1" t="s">
        <v>88</v>
      </c>
      <c r="G990" s="8">
        <v>1016833</v>
      </c>
      <c r="H990" s="8">
        <v>213534.93</v>
      </c>
      <c r="I990" s="9">
        <v>0.21</v>
      </c>
      <c r="J990" s="1" t="s">
        <v>105</v>
      </c>
      <c r="K990" s="1">
        <v>9</v>
      </c>
      <c r="L990" s="1">
        <v>2021</v>
      </c>
      <c r="M990" s="1">
        <v>38</v>
      </c>
      <c r="N990" s="10">
        <v>3</v>
      </c>
    </row>
    <row r="991" spans="1:14" x14ac:dyDescent="0.2">
      <c r="A991" s="7">
        <v>44455</v>
      </c>
      <c r="B991" s="1" t="s">
        <v>51</v>
      </c>
      <c r="C991" s="1" t="s">
        <v>11</v>
      </c>
      <c r="D991" s="1" t="s">
        <v>8</v>
      </c>
      <c r="E991" s="1" t="s">
        <v>65</v>
      </c>
      <c r="F991" s="1" t="s">
        <v>87</v>
      </c>
      <c r="G991" s="8">
        <v>719855</v>
      </c>
      <c r="H991" s="8">
        <v>230353.6</v>
      </c>
      <c r="I991" s="9">
        <v>0.32</v>
      </c>
      <c r="J991" s="1" t="s">
        <v>105</v>
      </c>
      <c r="K991" s="1">
        <v>9</v>
      </c>
      <c r="L991" s="1">
        <v>2021</v>
      </c>
      <c r="M991" s="1">
        <v>38</v>
      </c>
      <c r="N991" s="10">
        <v>3</v>
      </c>
    </row>
    <row r="992" spans="1:14" x14ac:dyDescent="0.2">
      <c r="A992" s="7">
        <v>44456</v>
      </c>
      <c r="B992" s="1" t="s">
        <v>21</v>
      </c>
      <c r="C992" s="1" t="s">
        <v>11</v>
      </c>
      <c r="D992" s="1" t="s">
        <v>14</v>
      </c>
      <c r="E992" s="1" t="s">
        <v>73</v>
      </c>
      <c r="F992" s="1" t="s">
        <v>89</v>
      </c>
      <c r="G992" s="8">
        <v>277897</v>
      </c>
      <c r="H992" s="8">
        <v>69474.25</v>
      </c>
      <c r="I992" s="9">
        <v>0.25</v>
      </c>
      <c r="J992" s="1" t="s">
        <v>105</v>
      </c>
      <c r="K992" s="1">
        <v>9</v>
      </c>
      <c r="L992" s="1">
        <v>2021</v>
      </c>
      <c r="M992" s="1">
        <v>38</v>
      </c>
      <c r="N992" s="10">
        <v>3</v>
      </c>
    </row>
    <row r="993" spans="1:14" x14ac:dyDescent="0.2">
      <c r="A993" s="7">
        <v>44457</v>
      </c>
      <c r="B993" s="1" t="s">
        <v>46</v>
      </c>
      <c r="C993" s="1" t="s">
        <v>11</v>
      </c>
      <c r="D993" s="1" t="s">
        <v>8</v>
      </c>
      <c r="E993" s="1" t="s">
        <v>80</v>
      </c>
      <c r="F993" s="1" t="s">
        <v>88</v>
      </c>
      <c r="G993" s="8">
        <v>812952</v>
      </c>
      <c r="H993" s="8">
        <v>138201.84</v>
      </c>
      <c r="I993" s="9">
        <v>0.17</v>
      </c>
      <c r="J993" s="1" t="s">
        <v>105</v>
      </c>
      <c r="K993" s="1">
        <v>9</v>
      </c>
      <c r="L993" s="1">
        <v>2021</v>
      </c>
      <c r="M993" s="1">
        <v>38</v>
      </c>
      <c r="N993" s="10">
        <v>3</v>
      </c>
    </row>
    <row r="994" spans="1:14" x14ac:dyDescent="0.2">
      <c r="A994" s="7">
        <v>44458</v>
      </c>
      <c r="B994" s="1" t="s">
        <v>62</v>
      </c>
      <c r="C994" s="1" t="s">
        <v>7</v>
      </c>
      <c r="D994" s="1" t="s">
        <v>8</v>
      </c>
      <c r="E994" s="1" t="s">
        <v>78</v>
      </c>
      <c r="F994" s="1" t="s">
        <v>88</v>
      </c>
      <c r="G994" s="8">
        <v>514452</v>
      </c>
      <c r="H994" s="8">
        <v>298382.15999999997</v>
      </c>
      <c r="I994" s="9">
        <v>0.57999999999999996</v>
      </c>
      <c r="J994" s="1" t="s">
        <v>105</v>
      </c>
      <c r="K994" s="1">
        <v>9</v>
      </c>
      <c r="L994" s="1">
        <v>2021</v>
      </c>
      <c r="M994" s="1">
        <v>38</v>
      </c>
      <c r="N994" s="10">
        <v>3</v>
      </c>
    </row>
    <row r="995" spans="1:14" x14ac:dyDescent="0.2">
      <c r="A995" s="7">
        <v>44459</v>
      </c>
      <c r="B995" s="1" t="s">
        <v>45</v>
      </c>
      <c r="C995" s="1" t="s">
        <v>11</v>
      </c>
      <c r="D995" s="1" t="s">
        <v>18</v>
      </c>
      <c r="E995" s="1" t="s">
        <v>79</v>
      </c>
      <c r="F995" s="1" t="s">
        <v>9</v>
      </c>
      <c r="G995" s="8">
        <v>85509</v>
      </c>
      <c r="H995" s="8">
        <v>24797.609999999997</v>
      </c>
      <c r="I995" s="9">
        <v>0.28999999999999998</v>
      </c>
      <c r="J995" s="1" t="s">
        <v>105</v>
      </c>
      <c r="K995" s="1">
        <v>9</v>
      </c>
      <c r="L995" s="1">
        <v>2021</v>
      </c>
      <c r="M995" s="1">
        <v>39</v>
      </c>
      <c r="N995" s="10">
        <v>3</v>
      </c>
    </row>
    <row r="996" spans="1:14" x14ac:dyDescent="0.2">
      <c r="A996" s="7">
        <v>44460</v>
      </c>
      <c r="B996" s="1" t="s">
        <v>58</v>
      </c>
      <c r="C996" s="1" t="s">
        <v>11</v>
      </c>
      <c r="D996" s="1" t="s">
        <v>8</v>
      </c>
      <c r="E996" s="1" t="s">
        <v>74</v>
      </c>
      <c r="F996" s="1" t="s">
        <v>87</v>
      </c>
      <c r="G996" s="8">
        <v>897309</v>
      </c>
      <c r="H996" s="8">
        <v>314058.14999999997</v>
      </c>
      <c r="I996" s="9">
        <v>0.35</v>
      </c>
      <c r="J996" s="1" t="s">
        <v>105</v>
      </c>
      <c r="K996" s="1">
        <v>9</v>
      </c>
      <c r="L996" s="1">
        <v>2021</v>
      </c>
      <c r="M996" s="1">
        <v>39</v>
      </c>
      <c r="N996" s="10">
        <v>3</v>
      </c>
    </row>
    <row r="997" spans="1:14" x14ac:dyDescent="0.2">
      <c r="A997" s="7">
        <v>44461</v>
      </c>
      <c r="B997" s="1" t="s">
        <v>35</v>
      </c>
      <c r="C997" s="1" t="s">
        <v>11</v>
      </c>
      <c r="D997" s="1" t="s">
        <v>14</v>
      </c>
      <c r="E997" s="1" t="s">
        <v>71</v>
      </c>
      <c r="F997" s="1" t="s">
        <v>89</v>
      </c>
      <c r="G997" s="8">
        <v>462048</v>
      </c>
      <c r="H997" s="8">
        <v>124752.96000000001</v>
      </c>
      <c r="I997" s="9">
        <v>0.27</v>
      </c>
      <c r="J997" s="1" t="s">
        <v>105</v>
      </c>
      <c r="K997" s="1">
        <v>9</v>
      </c>
      <c r="L997" s="1">
        <v>2021</v>
      </c>
      <c r="M997" s="1">
        <v>39</v>
      </c>
      <c r="N997" s="10">
        <v>3</v>
      </c>
    </row>
    <row r="998" spans="1:14" x14ac:dyDescent="0.2">
      <c r="A998" s="7">
        <v>44462</v>
      </c>
      <c r="B998" s="1" t="s">
        <v>47</v>
      </c>
      <c r="C998" s="1" t="s">
        <v>17</v>
      </c>
      <c r="D998" s="1" t="s">
        <v>14</v>
      </c>
      <c r="E998" s="1" t="s">
        <v>81</v>
      </c>
      <c r="F998" s="1" t="s">
        <v>88</v>
      </c>
      <c r="G998" s="8">
        <v>393120</v>
      </c>
      <c r="H998" s="8">
        <v>129729.60000000001</v>
      </c>
      <c r="I998" s="9">
        <v>0.33</v>
      </c>
      <c r="J998" s="1" t="s">
        <v>105</v>
      </c>
      <c r="K998" s="1">
        <v>9</v>
      </c>
      <c r="L998" s="1">
        <v>2021</v>
      </c>
      <c r="M998" s="1">
        <v>39</v>
      </c>
      <c r="N998" s="10">
        <v>3</v>
      </c>
    </row>
    <row r="999" spans="1:14" x14ac:dyDescent="0.2">
      <c r="A999" s="7">
        <v>44463</v>
      </c>
      <c r="B999" s="1" t="s">
        <v>46</v>
      </c>
      <c r="C999" s="1" t="s">
        <v>11</v>
      </c>
      <c r="D999" s="1" t="s">
        <v>8</v>
      </c>
      <c r="E999" s="1" t="s">
        <v>80</v>
      </c>
      <c r="F999" s="1" t="s">
        <v>89</v>
      </c>
      <c r="G999" s="8">
        <v>709944</v>
      </c>
      <c r="H999" s="8">
        <v>198784.32</v>
      </c>
      <c r="I999" s="9">
        <v>0.28000000000000003</v>
      </c>
      <c r="J999" s="1" t="s">
        <v>105</v>
      </c>
      <c r="K999" s="1">
        <v>9</v>
      </c>
      <c r="L999" s="1">
        <v>2021</v>
      </c>
      <c r="M999" s="1">
        <v>39</v>
      </c>
      <c r="N999" s="10">
        <v>3</v>
      </c>
    </row>
    <row r="1000" spans="1:14" x14ac:dyDescent="0.2">
      <c r="A1000" s="7">
        <v>44464</v>
      </c>
      <c r="B1000" s="1" t="s">
        <v>57</v>
      </c>
      <c r="C1000" s="1" t="s">
        <v>7</v>
      </c>
      <c r="D1000" s="1" t="s">
        <v>18</v>
      </c>
      <c r="E1000" s="1" t="s">
        <v>67</v>
      </c>
      <c r="F1000" s="1" t="s">
        <v>87</v>
      </c>
      <c r="G1000" s="8">
        <v>150050</v>
      </c>
      <c r="H1000" s="8">
        <v>81027</v>
      </c>
      <c r="I1000" s="9">
        <v>0.54</v>
      </c>
      <c r="J1000" s="1" t="s">
        <v>105</v>
      </c>
      <c r="K1000" s="1">
        <v>9</v>
      </c>
      <c r="L1000" s="1">
        <v>2021</v>
      </c>
      <c r="M1000" s="1">
        <v>39</v>
      </c>
      <c r="N1000" s="10">
        <v>3</v>
      </c>
    </row>
    <row r="1001" spans="1:14" x14ac:dyDescent="0.2">
      <c r="A1001" s="7">
        <v>44465</v>
      </c>
      <c r="B1001" s="1" t="s">
        <v>23</v>
      </c>
      <c r="C1001" s="1" t="s">
        <v>7</v>
      </c>
      <c r="D1001" s="1" t="s">
        <v>8</v>
      </c>
      <c r="E1001" s="1" t="s">
        <v>75</v>
      </c>
      <c r="F1001" s="1" t="s">
        <v>88</v>
      </c>
      <c r="G1001" s="8">
        <v>575096</v>
      </c>
      <c r="H1001" s="8">
        <v>299049.92</v>
      </c>
      <c r="I1001" s="9">
        <v>0.52</v>
      </c>
      <c r="J1001" s="1" t="s">
        <v>105</v>
      </c>
      <c r="K1001" s="1">
        <v>9</v>
      </c>
      <c r="L1001" s="1">
        <v>2021</v>
      </c>
      <c r="M1001" s="1">
        <v>39</v>
      </c>
      <c r="N1001" s="10">
        <v>3</v>
      </c>
    </row>
    <row r="1002" spans="1:14" x14ac:dyDescent="0.2">
      <c r="A1002" s="7">
        <v>44466</v>
      </c>
      <c r="B1002" s="1" t="s">
        <v>56</v>
      </c>
      <c r="C1002" s="1" t="s">
        <v>7</v>
      </c>
      <c r="D1002" s="1" t="s">
        <v>18</v>
      </c>
      <c r="E1002" s="1" t="s">
        <v>70</v>
      </c>
      <c r="F1002" s="1" t="s">
        <v>88</v>
      </c>
      <c r="G1002" s="8">
        <v>219920</v>
      </c>
      <c r="H1002" s="8">
        <v>87968</v>
      </c>
      <c r="I1002" s="9">
        <v>0.4</v>
      </c>
      <c r="J1002" s="1" t="s">
        <v>105</v>
      </c>
      <c r="K1002" s="1">
        <v>9</v>
      </c>
      <c r="L1002" s="1">
        <v>2021</v>
      </c>
      <c r="M1002" s="1">
        <v>40</v>
      </c>
      <c r="N1002" s="10">
        <v>3</v>
      </c>
    </row>
    <row r="1003" spans="1:14" x14ac:dyDescent="0.2">
      <c r="A1003" s="7">
        <v>44467</v>
      </c>
      <c r="B1003" s="1" t="s">
        <v>61</v>
      </c>
      <c r="C1003" s="1" t="s">
        <v>7</v>
      </c>
      <c r="D1003" s="1" t="s">
        <v>8</v>
      </c>
      <c r="E1003" s="1" t="s">
        <v>77</v>
      </c>
      <c r="F1003" s="1" t="s">
        <v>89</v>
      </c>
      <c r="G1003" s="8">
        <v>798727</v>
      </c>
      <c r="H1003" s="8">
        <v>439299.85000000003</v>
      </c>
      <c r="I1003" s="9">
        <v>0.55000000000000004</v>
      </c>
      <c r="J1003" s="1" t="s">
        <v>105</v>
      </c>
      <c r="K1003" s="1">
        <v>9</v>
      </c>
      <c r="L1003" s="1">
        <v>2021</v>
      </c>
      <c r="M1003" s="1">
        <v>40</v>
      </c>
      <c r="N1003" s="10">
        <v>3</v>
      </c>
    </row>
    <row r="1004" spans="1:14" x14ac:dyDescent="0.2">
      <c r="A1004" s="7">
        <v>44468</v>
      </c>
      <c r="B1004" s="1" t="s">
        <v>6</v>
      </c>
      <c r="C1004" s="1" t="s">
        <v>11</v>
      </c>
      <c r="D1004" s="1" t="s">
        <v>8</v>
      </c>
      <c r="E1004" s="1" t="s">
        <v>77</v>
      </c>
      <c r="F1004" s="1" t="s">
        <v>9</v>
      </c>
      <c r="G1004" s="8">
        <v>515306</v>
      </c>
      <c r="H1004" s="8">
        <v>154591.79999999999</v>
      </c>
      <c r="I1004" s="9">
        <v>0.3</v>
      </c>
      <c r="J1004" s="1" t="s">
        <v>105</v>
      </c>
      <c r="K1004" s="1">
        <v>9</v>
      </c>
      <c r="L1004" s="1">
        <v>2021</v>
      </c>
      <c r="M1004" s="1">
        <v>40</v>
      </c>
      <c r="N1004" s="10">
        <v>3</v>
      </c>
    </row>
    <row r="1005" spans="1:14" x14ac:dyDescent="0.2">
      <c r="A1005" s="7">
        <v>44469</v>
      </c>
      <c r="B1005" s="1" t="s">
        <v>6</v>
      </c>
      <c r="C1005" s="1" t="s">
        <v>17</v>
      </c>
      <c r="D1005" s="1" t="s">
        <v>8</v>
      </c>
      <c r="E1005" s="1" t="s">
        <v>77</v>
      </c>
      <c r="F1005" s="1" t="s">
        <v>90</v>
      </c>
      <c r="G1005" s="8">
        <v>565076</v>
      </c>
      <c r="H1005" s="8">
        <v>226030.40000000002</v>
      </c>
      <c r="I1005" s="9">
        <v>0.4</v>
      </c>
      <c r="J1005" s="1" t="s">
        <v>105</v>
      </c>
      <c r="K1005" s="1">
        <v>9</v>
      </c>
      <c r="L1005" s="1">
        <v>2021</v>
      </c>
      <c r="M1005" s="1">
        <v>40</v>
      </c>
      <c r="N1005" s="10">
        <v>3</v>
      </c>
    </row>
    <row r="1006" spans="1:14" x14ac:dyDescent="0.2">
      <c r="A1006" s="7">
        <v>44470</v>
      </c>
      <c r="B1006" s="1" t="s">
        <v>44</v>
      </c>
      <c r="C1006" s="1" t="s">
        <v>17</v>
      </c>
      <c r="D1006" s="1" t="s">
        <v>8</v>
      </c>
      <c r="E1006" s="1" t="s">
        <v>78</v>
      </c>
      <c r="F1006" s="1" t="s">
        <v>88</v>
      </c>
      <c r="G1006" s="8">
        <v>766213</v>
      </c>
      <c r="H1006" s="8">
        <v>291160.94</v>
      </c>
      <c r="I1006" s="9">
        <v>0.38</v>
      </c>
      <c r="J1006" s="1" t="s">
        <v>106</v>
      </c>
      <c r="K1006" s="1">
        <v>10</v>
      </c>
      <c r="L1006" s="1">
        <v>2021</v>
      </c>
      <c r="M1006" s="1">
        <v>40</v>
      </c>
      <c r="N1006" s="10">
        <v>4</v>
      </c>
    </row>
    <row r="1007" spans="1:14" x14ac:dyDescent="0.2">
      <c r="A1007" s="7">
        <v>44471</v>
      </c>
      <c r="B1007" s="1" t="s">
        <v>29</v>
      </c>
      <c r="C1007" s="1" t="s">
        <v>11</v>
      </c>
      <c r="D1007" s="1" t="s">
        <v>8</v>
      </c>
      <c r="E1007" s="1" t="s">
        <v>67</v>
      </c>
      <c r="F1007" s="1" t="s">
        <v>87</v>
      </c>
      <c r="G1007" s="8">
        <v>884450</v>
      </c>
      <c r="H1007" s="8">
        <v>212268</v>
      </c>
      <c r="I1007" s="9">
        <v>0.24</v>
      </c>
      <c r="J1007" s="1" t="s">
        <v>106</v>
      </c>
      <c r="K1007" s="1">
        <v>10</v>
      </c>
      <c r="L1007" s="1">
        <v>2021</v>
      </c>
      <c r="M1007" s="1">
        <v>40</v>
      </c>
      <c r="N1007" s="10">
        <v>4</v>
      </c>
    </row>
    <row r="1008" spans="1:14" x14ac:dyDescent="0.2">
      <c r="A1008" s="7">
        <v>44472</v>
      </c>
      <c r="B1008" s="1" t="s">
        <v>50</v>
      </c>
      <c r="C1008" s="1" t="s">
        <v>17</v>
      </c>
      <c r="D1008" s="1" t="s">
        <v>18</v>
      </c>
      <c r="E1008" s="1" t="s">
        <v>67</v>
      </c>
      <c r="F1008" s="1" t="s">
        <v>9</v>
      </c>
      <c r="G1008" s="8">
        <v>131065</v>
      </c>
      <c r="H1008" s="8">
        <v>51115.35</v>
      </c>
      <c r="I1008" s="9">
        <v>0.39</v>
      </c>
      <c r="J1008" s="1" t="s">
        <v>106</v>
      </c>
      <c r="K1008" s="1">
        <v>10</v>
      </c>
      <c r="L1008" s="1">
        <v>2021</v>
      </c>
      <c r="M1008" s="1">
        <v>40</v>
      </c>
      <c r="N1008" s="10">
        <v>4</v>
      </c>
    </row>
    <row r="1009" spans="1:14" x14ac:dyDescent="0.2">
      <c r="A1009" s="7">
        <v>44473</v>
      </c>
      <c r="B1009" s="1" t="s">
        <v>44</v>
      </c>
      <c r="C1009" s="1" t="s">
        <v>17</v>
      </c>
      <c r="D1009" s="1" t="s">
        <v>8</v>
      </c>
      <c r="E1009" s="1" t="s">
        <v>78</v>
      </c>
      <c r="F1009" s="1" t="s">
        <v>9</v>
      </c>
      <c r="G1009" s="8">
        <v>570925</v>
      </c>
      <c r="H1009" s="8">
        <v>125603.5</v>
      </c>
      <c r="I1009" s="9">
        <v>0.22</v>
      </c>
      <c r="J1009" s="1" t="s">
        <v>106</v>
      </c>
      <c r="K1009" s="1">
        <v>10</v>
      </c>
      <c r="L1009" s="1">
        <v>2021</v>
      </c>
      <c r="M1009" s="1">
        <v>41</v>
      </c>
      <c r="N1009" s="10">
        <v>4</v>
      </c>
    </row>
    <row r="1010" spans="1:14" x14ac:dyDescent="0.2">
      <c r="A1010" s="7">
        <v>44474</v>
      </c>
      <c r="B1010" s="1" t="s">
        <v>15</v>
      </c>
      <c r="C1010" s="1" t="s">
        <v>17</v>
      </c>
      <c r="D1010" s="1" t="s">
        <v>14</v>
      </c>
      <c r="E1010" s="1" t="s">
        <v>74</v>
      </c>
      <c r="F1010" s="1" t="s">
        <v>87</v>
      </c>
      <c r="G1010" s="8">
        <v>401992</v>
      </c>
      <c r="H1010" s="8">
        <v>88438.24</v>
      </c>
      <c r="I1010" s="9">
        <v>0.22</v>
      </c>
      <c r="J1010" s="1" t="s">
        <v>106</v>
      </c>
      <c r="K1010" s="1">
        <v>10</v>
      </c>
      <c r="L1010" s="1">
        <v>2021</v>
      </c>
      <c r="M1010" s="1">
        <v>41</v>
      </c>
      <c r="N1010" s="10">
        <v>4</v>
      </c>
    </row>
    <row r="1011" spans="1:14" x14ac:dyDescent="0.2">
      <c r="A1011" s="7">
        <v>44475</v>
      </c>
      <c r="B1011" s="1" t="s">
        <v>21</v>
      </c>
      <c r="C1011" s="1" t="s">
        <v>7</v>
      </c>
      <c r="D1011" s="1" t="s">
        <v>14</v>
      </c>
      <c r="E1011" s="1" t="s">
        <v>73</v>
      </c>
      <c r="F1011" s="1" t="s">
        <v>90</v>
      </c>
      <c r="G1011" s="8">
        <v>441158</v>
      </c>
      <c r="H1011" s="8">
        <v>251460.05999999997</v>
      </c>
      <c r="I1011" s="9">
        <v>0.56999999999999995</v>
      </c>
      <c r="J1011" s="1" t="s">
        <v>106</v>
      </c>
      <c r="K1011" s="1">
        <v>10</v>
      </c>
      <c r="L1011" s="1">
        <v>2021</v>
      </c>
      <c r="M1011" s="1">
        <v>41</v>
      </c>
      <c r="N1011" s="10">
        <v>4</v>
      </c>
    </row>
    <row r="1012" spans="1:14" x14ac:dyDescent="0.2">
      <c r="A1012" s="7">
        <v>44476</v>
      </c>
      <c r="B1012" s="1" t="s">
        <v>10</v>
      </c>
      <c r="C1012" s="1" t="s">
        <v>11</v>
      </c>
      <c r="D1012" s="1" t="s">
        <v>8</v>
      </c>
      <c r="E1012" s="1" t="s">
        <v>66</v>
      </c>
      <c r="F1012" s="1" t="s">
        <v>89</v>
      </c>
      <c r="G1012" s="8">
        <v>528711</v>
      </c>
      <c r="H1012" s="8">
        <v>95167.98</v>
      </c>
      <c r="I1012" s="9">
        <v>0.18</v>
      </c>
      <c r="J1012" s="1" t="s">
        <v>106</v>
      </c>
      <c r="K1012" s="1">
        <v>10</v>
      </c>
      <c r="L1012" s="1">
        <v>2021</v>
      </c>
      <c r="M1012" s="1">
        <v>41</v>
      </c>
      <c r="N1012" s="10">
        <v>4</v>
      </c>
    </row>
    <row r="1013" spans="1:14" x14ac:dyDescent="0.2">
      <c r="A1013" s="7">
        <v>44477</v>
      </c>
      <c r="B1013" s="1" t="s">
        <v>6</v>
      </c>
      <c r="C1013" s="1" t="s">
        <v>7</v>
      </c>
      <c r="D1013" s="1" t="s">
        <v>8</v>
      </c>
      <c r="E1013" s="1" t="s">
        <v>77</v>
      </c>
      <c r="F1013" s="1" t="s">
        <v>87</v>
      </c>
      <c r="G1013" s="8">
        <v>655218</v>
      </c>
      <c r="H1013" s="8">
        <v>406235.16</v>
      </c>
      <c r="I1013" s="9">
        <v>0.62</v>
      </c>
      <c r="J1013" s="1" t="s">
        <v>106</v>
      </c>
      <c r="K1013" s="1">
        <v>10</v>
      </c>
      <c r="L1013" s="1">
        <v>2021</v>
      </c>
      <c r="M1013" s="1">
        <v>41</v>
      </c>
      <c r="N1013" s="10">
        <v>4</v>
      </c>
    </row>
    <row r="1014" spans="1:14" x14ac:dyDescent="0.2">
      <c r="A1014" s="7">
        <v>44478</v>
      </c>
      <c r="B1014" s="1" t="s">
        <v>61</v>
      </c>
      <c r="C1014" s="1" t="s">
        <v>11</v>
      </c>
      <c r="D1014" s="1" t="s">
        <v>8</v>
      </c>
      <c r="E1014" s="1" t="s">
        <v>77</v>
      </c>
      <c r="F1014" s="1" t="s">
        <v>90</v>
      </c>
      <c r="G1014" s="8">
        <v>957621</v>
      </c>
      <c r="H1014" s="8">
        <v>335167.34999999998</v>
      </c>
      <c r="I1014" s="9">
        <v>0.35</v>
      </c>
      <c r="J1014" s="1" t="s">
        <v>106</v>
      </c>
      <c r="K1014" s="1">
        <v>10</v>
      </c>
      <c r="L1014" s="1">
        <v>2021</v>
      </c>
      <c r="M1014" s="1">
        <v>41</v>
      </c>
      <c r="N1014" s="10">
        <v>4</v>
      </c>
    </row>
    <row r="1015" spans="1:14" x14ac:dyDescent="0.2">
      <c r="A1015" s="7">
        <v>44479</v>
      </c>
      <c r="B1015" s="1" t="s">
        <v>50</v>
      </c>
      <c r="C1015" s="1" t="s">
        <v>7</v>
      </c>
      <c r="D1015" s="1" t="s">
        <v>18</v>
      </c>
      <c r="E1015" s="1" t="s">
        <v>67</v>
      </c>
      <c r="F1015" s="1" t="s">
        <v>89</v>
      </c>
      <c r="G1015" s="8">
        <v>199198</v>
      </c>
      <c r="H1015" s="8">
        <v>73703.259999999995</v>
      </c>
      <c r="I1015" s="9">
        <v>0.37</v>
      </c>
      <c r="J1015" s="1" t="s">
        <v>106</v>
      </c>
      <c r="K1015" s="1">
        <v>10</v>
      </c>
      <c r="L1015" s="1">
        <v>2021</v>
      </c>
      <c r="M1015" s="1">
        <v>41</v>
      </c>
      <c r="N1015" s="10">
        <v>4</v>
      </c>
    </row>
    <row r="1016" spans="1:14" x14ac:dyDescent="0.2">
      <c r="A1016" s="7">
        <v>44480</v>
      </c>
      <c r="B1016" s="1" t="s">
        <v>55</v>
      </c>
      <c r="C1016" s="1" t="s">
        <v>7</v>
      </c>
      <c r="D1016" s="1" t="s">
        <v>14</v>
      </c>
      <c r="E1016" s="1" t="s">
        <v>69</v>
      </c>
      <c r="F1016" s="1" t="s">
        <v>87</v>
      </c>
      <c r="G1016" s="8">
        <v>453187</v>
      </c>
      <c r="H1016" s="8">
        <v>240189.11000000002</v>
      </c>
      <c r="I1016" s="9">
        <v>0.53</v>
      </c>
      <c r="J1016" s="1" t="s">
        <v>106</v>
      </c>
      <c r="K1016" s="1">
        <v>10</v>
      </c>
      <c r="L1016" s="1">
        <v>2021</v>
      </c>
      <c r="M1016" s="1">
        <v>42</v>
      </c>
      <c r="N1016" s="10">
        <v>4</v>
      </c>
    </row>
    <row r="1017" spans="1:14" x14ac:dyDescent="0.2">
      <c r="A1017" s="7">
        <v>44481</v>
      </c>
      <c r="B1017" s="1" t="s">
        <v>43</v>
      </c>
      <c r="C1017" s="1" t="s">
        <v>17</v>
      </c>
      <c r="D1017" s="1" t="s">
        <v>8</v>
      </c>
      <c r="E1017" s="1" t="s">
        <v>79</v>
      </c>
      <c r="F1017" s="1" t="s">
        <v>89</v>
      </c>
      <c r="G1017" s="8">
        <v>787271</v>
      </c>
      <c r="H1017" s="8">
        <v>188945.03999999998</v>
      </c>
      <c r="I1017" s="9">
        <v>0.24</v>
      </c>
      <c r="J1017" s="1" t="s">
        <v>106</v>
      </c>
      <c r="K1017" s="1">
        <v>10</v>
      </c>
      <c r="L1017" s="1">
        <v>2021</v>
      </c>
      <c r="M1017" s="1">
        <v>42</v>
      </c>
      <c r="N1017" s="10">
        <v>4</v>
      </c>
    </row>
    <row r="1018" spans="1:14" x14ac:dyDescent="0.2">
      <c r="A1018" s="7">
        <v>44482</v>
      </c>
      <c r="B1018" s="1" t="s">
        <v>24</v>
      </c>
      <c r="C1018" s="1" t="s">
        <v>17</v>
      </c>
      <c r="D1018" s="1" t="s">
        <v>14</v>
      </c>
      <c r="E1018" s="1" t="s">
        <v>81</v>
      </c>
      <c r="F1018" s="1" t="s">
        <v>90</v>
      </c>
      <c r="G1018" s="8">
        <v>389975</v>
      </c>
      <c r="H1018" s="8">
        <v>140391</v>
      </c>
      <c r="I1018" s="9">
        <v>0.36</v>
      </c>
      <c r="J1018" s="1" t="s">
        <v>106</v>
      </c>
      <c r="K1018" s="1">
        <v>10</v>
      </c>
      <c r="L1018" s="1">
        <v>2021</v>
      </c>
      <c r="M1018" s="1">
        <v>42</v>
      </c>
      <c r="N1018" s="10">
        <v>4</v>
      </c>
    </row>
    <row r="1019" spans="1:14" x14ac:dyDescent="0.2">
      <c r="A1019" s="7">
        <v>44483</v>
      </c>
      <c r="B1019" s="1" t="s">
        <v>56</v>
      </c>
      <c r="C1019" s="1" t="s">
        <v>11</v>
      </c>
      <c r="D1019" s="1" t="s">
        <v>18</v>
      </c>
      <c r="E1019" s="1" t="s">
        <v>70</v>
      </c>
      <c r="F1019" s="1" t="s">
        <v>89</v>
      </c>
      <c r="G1019" s="8">
        <v>170692</v>
      </c>
      <c r="H1019" s="8">
        <v>58035.280000000006</v>
      </c>
      <c r="I1019" s="9">
        <v>0.34</v>
      </c>
      <c r="J1019" s="1" t="s">
        <v>106</v>
      </c>
      <c r="K1019" s="1">
        <v>10</v>
      </c>
      <c r="L1019" s="1">
        <v>2021</v>
      </c>
      <c r="M1019" s="1">
        <v>42</v>
      </c>
      <c r="N1019" s="10">
        <v>4</v>
      </c>
    </row>
    <row r="1020" spans="1:14" x14ac:dyDescent="0.2">
      <c r="A1020" s="7">
        <v>44484</v>
      </c>
      <c r="B1020" s="1" t="s">
        <v>54</v>
      </c>
      <c r="C1020" s="1" t="s">
        <v>17</v>
      </c>
      <c r="D1020" s="1" t="s">
        <v>18</v>
      </c>
      <c r="E1020" s="1" t="s">
        <v>68</v>
      </c>
      <c r="F1020" s="1" t="s">
        <v>87</v>
      </c>
      <c r="G1020" s="8">
        <v>198429</v>
      </c>
      <c r="H1020" s="8">
        <v>51591.54</v>
      </c>
      <c r="I1020" s="9">
        <v>0.26</v>
      </c>
      <c r="J1020" s="1" t="s">
        <v>106</v>
      </c>
      <c r="K1020" s="1">
        <v>10</v>
      </c>
      <c r="L1020" s="1">
        <v>2021</v>
      </c>
      <c r="M1020" s="1">
        <v>42</v>
      </c>
      <c r="N1020" s="10">
        <v>4</v>
      </c>
    </row>
    <row r="1021" spans="1:14" x14ac:dyDescent="0.2">
      <c r="A1021" s="7">
        <v>44485</v>
      </c>
      <c r="B1021" s="1" t="s">
        <v>59</v>
      </c>
      <c r="C1021" s="1" t="s">
        <v>11</v>
      </c>
      <c r="D1021" s="1" t="s">
        <v>18</v>
      </c>
      <c r="E1021" s="1" t="s">
        <v>75</v>
      </c>
      <c r="F1021" s="1" t="s">
        <v>89</v>
      </c>
      <c r="G1021" s="8">
        <v>126765</v>
      </c>
      <c r="H1021" s="8">
        <v>36761.85</v>
      </c>
      <c r="I1021" s="9">
        <v>0.28999999999999998</v>
      </c>
      <c r="J1021" s="1" t="s">
        <v>106</v>
      </c>
      <c r="K1021" s="1">
        <v>10</v>
      </c>
      <c r="L1021" s="1">
        <v>2021</v>
      </c>
      <c r="M1021" s="1">
        <v>42</v>
      </c>
      <c r="N1021" s="10">
        <v>4</v>
      </c>
    </row>
    <row r="1022" spans="1:14" x14ac:dyDescent="0.2">
      <c r="A1022" s="7">
        <v>44486</v>
      </c>
      <c r="B1022" s="1" t="s">
        <v>34</v>
      </c>
      <c r="C1022" s="1" t="s">
        <v>17</v>
      </c>
      <c r="D1022" s="1" t="s">
        <v>14</v>
      </c>
      <c r="E1022" s="1" t="s">
        <v>65</v>
      </c>
      <c r="F1022" s="1" t="s">
        <v>90</v>
      </c>
      <c r="G1022" s="8">
        <v>469540</v>
      </c>
      <c r="H1022" s="8">
        <v>159643.6</v>
      </c>
      <c r="I1022" s="9">
        <v>0.34</v>
      </c>
      <c r="J1022" s="1" t="s">
        <v>106</v>
      </c>
      <c r="K1022" s="1">
        <v>10</v>
      </c>
      <c r="L1022" s="1">
        <v>2021</v>
      </c>
      <c r="M1022" s="1">
        <v>42</v>
      </c>
      <c r="N1022" s="10">
        <v>4</v>
      </c>
    </row>
    <row r="1023" spans="1:14" x14ac:dyDescent="0.2">
      <c r="A1023" s="7">
        <v>44487</v>
      </c>
      <c r="B1023" s="1" t="s">
        <v>35</v>
      </c>
      <c r="C1023" s="1" t="s">
        <v>17</v>
      </c>
      <c r="D1023" s="1" t="s">
        <v>14</v>
      </c>
      <c r="E1023" s="1" t="s">
        <v>71</v>
      </c>
      <c r="F1023" s="1" t="s">
        <v>88</v>
      </c>
      <c r="G1023" s="8">
        <v>413873</v>
      </c>
      <c r="H1023" s="8">
        <v>161410.47</v>
      </c>
      <c r="I1023" s="9">
        <v>0.39</v>
      </c>
      <c r="J1023" s="1" t="s">
        <v>106</v>
      </c>
      <c r="K1023" s="1">
        <v>10</v>
      </c>
      <c r="L1023" s="1">
        <v>2021</v>
      </c>
      <c r="M1023" s="1">
        <v>43</v>
      </c>
      <c r="N1023" s="10">
        <v>4</v>
      </c>
    </row>
    <row r="1024" spans="1:14" x14ac:dyDescent="0.2">
      <c r="A1024" s="7">
        <v>44488</v>
      </c>
      <c r="B1024" s="1" t="s">
        <v>28</v>
      </c>
      <c r="C1024" s="1" t="s">
        <v>11</v>
      </c>
      <c r="D1024" s="1" t="s">
        <v>8</v>
      </c>
      <c r="E1024" s="1" t="s">
        <v>66</v>
      </c>
      <c r="F1024" s="1" t="s">
        <v>9</v>
      </c>
      <c r="G1024" s="8">
        <v>832442</v>
      </c>
      <c r="H1024" s="8">
        <v>199786.08</v>
      </c>
      <c r="I1024" s="9">
        <v>0.24</v>
      </c>
      <c r="J1024" s="1" t="s">
        <v>106</v>
      </c>
      <c r="K1024" s="1">
        <v>10</v>
      </c>
      <c r="L1024" s="1">
        <v>2021</v>
      </c>
      <c r="M1024" s="1">
        <v>43</v>
      </c>
      <c r="N1024" s="10">
        <v>4</v>
      </c>
    </row>
    <row r="1025" spans="1:14" x14ac:dyDescent="0.2">
      <c r="A1025" s="7">
        <v>44489</v>
      </c>
      <c r="B1025" s="1" t="s">
        <v>32</v>
      </c>
      <c r="C1025" s="1" t="s">
        <v>17</v>
      </c>
      <c r="D1025" s="1" t="s">
        <v>8</v>
      </c>
      <c r="E1025" s="1" t="s">
        <v>71</v>
      </c>
      <c r="F1025" s="1" t="s">
        <v>90</v>
      </c>
      <c r="G1025" s="8">
        <v>514838</v>
      </c>
      <c r="H1025" s="8">
        <v>113264.36</v>
      </c>
      <c r="I1025" s="9">
        <v>0.22</v>
      </c>
      <c r="J1025" s="1" t="s">
        <v>106</v>
      </c>
      <c r="K1025" s="1">
        <v>10</v>
      </c>
      <c r="L1025" s="1">
        <v>2021</v>
      </c>
      <c r="M1025" s="1">
        <v>43</v>
      </c>
      <c r="N1025" s="10">
        <v>4</v>
      </c>
    </row>
    <row r="1026" spans="1:14" x14ac:dyDescent="0.2">
      <c r="A1026" s="7">
        <v>44490</v>
      </c>
      <c r="B1026" s="1" t="s">
        <v>31</v>
      </c>
      <c r="C1026" s="1" t="s">
        <v>17</v>
      </c>
      <c r="D1026" s="1" t="s">
        <v>18</v>
      </c>
      <c r="E1026" s="1" t="s">
        <v>72</v>
      </c>
      <c r="F1026" s="1" t="s">
        <v>89</v>
      </c>
      <c r="G1026" s="8">
        <v>106396</v>
      </c>
      <c r="H1026" s="8">
        <v>41494.44</v>
      </c>
      <c r="I1026" s="9">
        <v>0.39</v>
      </c>
      <c r="J1026" s="1" t="s">
        <v>106</v>
      </c>
      <c r="K1026" s="1">
        <v>10</v>
      </c>
      <c r="L1026" s="1">
        <v>2021</v>
      </c>
      <c r="M1026" s="1">
        <v>43</v>
      </c>
      <c r="N1026" s="10">
        <v>4</v>
      </c>
    </row>
    <row r="1027" spans="1:14" x14ac:dyDescent="0.2">
      <c r="A1027" s="7">
        <v>44491</v>
      </c>
      <c r="B1027" s="1" t="s">
        <v>19</v>
      </c>
      <c r="C1027" s="1" t="s">
        <v>7</v>
      </c>
      <c r="D1027" s="1" t="s">
        <v>8</v>
      </c>
      <c r="E1027" s="1" t="s">
        <v>76</v>
      </c>
      <c r="F1027" s="1" t="s">
        <v>88</v>
      </c>
      <c r="G1027" s="8">
        <v>1168985</v>
      </c>
      <c r="H1027" s="8">
        <v>713080.85</v>
      </c>
      <c r="I1027" s="9">
        <v>0.61</v>
      </c>
      <c r="J1027" s="1" t="s">
        <v>106</v>
      </c>
      <c r="K1027" s="1">
        <v>10</v>
      </c>
      <c r="L1027" s="1">
        <v>2021</v>
      </c>
      <c r="M1027" s="1">
        <v>43</v>
      </c>
      <c r="N1027" s="10">
        <v>4</v>
      </c>
    </row>
    <row r="1028" spans="1:14" x14ac:dyDescent="0.2">
      <c r="A1028" s="7">
        <v>44492</v>
      </c>
      <c r="B1028" s="1" t="s">
        <v>40</v>
      </c>
      <c r="C1028" s="1" t="s">
        <v>11</v>
      </c>
      <c r="D1028" s="1" t="s">
        <v>8</v>
      </c>
      <c r="E1028" s="1" t="s">
        <v>82</v>
      </c>
      <c r="F1028" s="1" t="s">
        <v>87</v>
      </c>
      <c r="G1028" s="8">
        <v>868700</v>
      </c>
      <c r="H1028" s="8">
        <v>277984</v>
      </c>
      <c r="I1028" s="9">
        <v>0.32</v>
      </c>
      <c r="J1028" s="1" t="s">
        <v>106</v>
      </c>
      <c r="K1028" s="1">
        <v>10</v>
      </c>
      <c r="L1028" s="1">
        <v>2021</v>
      </c>
      <c r="M1028" s="1">
        <v>43</v>
      </c>
      <c r="N1028" s="10">
        <v>4</v>
      </c>
    </row>
    <row r="1029" spans="1:14" x14ac:dyDescent="0.2">
      <c r="A1029" s="7">
        <v>44493</v>
      </c>
      <c r="B1029" s="1" t="s">
        <v>39</v>
      </c>
      <c r="C1029" s="1" t="s">
        <v>11</v>
      </c>
      <c r="D1029" s="1" t="s">
        <v>8</v>
      </c>
      <c r="E1029" s="1" t="s">
        <v>81</v>
      </c>
      <c r="F1029" s="1" t="s">
        <v>87</v>
      </c>
      <c r="G1029" s="8">
        <v>859624</v>
      </c>
      <c r="H1029" s="8">
        <v>137539.84</v>
      </c>
      <c r="I1029" s="9">
        <v>0.16</v>
      </c>
      <c r="J1029" s="1" t="s">
        <v>106</v>
      </c>
      <c r="K1029" s="1">
        <v>10</v>
      </c>
      <c r="L1029" s="1">
        <v>2021</v>
      </c>
      <c r="M1029" s="1">
        <v>43</v>
      </c>
      <c r="N1029" s="10">
        <v>4</v>
      </c>
    </row>
    <row r="1030" spans="1:14" x14ac:dyDescent="0.2">
      <c r="A1030" s="7">
        <v>44494</v>
      </c>
      <c r="B1030" s="1" t="s">
        <v>12</v>
      </c>
      <c r="C1030" s="1" t="s">
        <v>7</v>
      </c>
      <c r="D1030" s="1" t="s">
        <v>8</v>
      </c>
      <c r="E1030" s="1" t="s">
        <v>77</v>
      </c>
      <c r="F1030" s="1" t="s">
        <v>87</v>
      </c>
      <c r="G1030" s="8">
        <v>862083</v>
      </c>
      <c r="H1030" s="8">
        <v>465524.82</v>
      </c>
      <c r="I1030" s="9">
        <v>0.54</v>
      </c>
      <c r="J1030" s="1" t="s">
        <v>106</v>
      </c>
      <c r="K1030" s="1">
        <v>10</v>
      </c>
      <c r="L1030" s="1">
        <v>2021</v>
      </c>
      <c r="M1030" s="1">
        <v>44</v>
      </c>
      <c r="N1030" s="10">
        <v>4</v>
      </c>
    </row>
    <row r="1031" spans="1:14" x14ac:dyDescent="0.2">
      <c r="A1031" s="7">
        <v>44495</v>
      </c>
      <c r="B1031" s="1" t="s">
        <v>47</v>
      </c>
      <c r="C1031" s="1" t="s">
        <v>17</v>
      </c>
      <c r="D1031" s="1" t="s">
        <v>14</v>
      </c>
      <c r="E1031" s="1" t="s">
        <v>81</v>
      </c>
      <c r="F1031" s="1" t="s">
        <v>90</v>
      </c>
      <c r="G1031" s="8">
        <v>289768</v>
      </c>
      <c r="H1031" s="8">
        <v>95623.44</v>
      </c>
      <c r="I1031" s="9">
        <v>0.33</v>
      </c>
      <c r="J1031" s="1" t="s">
        <v>106</v>
      </c>
      <c r="K1031" s="1">
        <v>10</v>
      </c>
      <c r="L1031" s="1">
        <v>2021</v>
      </c>
      <c r="M1031" s="1">
        <v>44</v>
      </c>
      <c r="N1031" s="10">
        <v>4</v>
      </c>
    </row>
    <row r="1032" spans="1:14" x14ac:dyDescent="0.2">
      <c r="A1032" s="7">
        <v>44496</v>
      </c>
      <c r="B1032" s="1" t="s">
        <v>23</v>
      </c>
      <c r="C1032" s="1" t="s">
        <v>7</v>
      </c>
      <c r="D1032" s="1" t="s">
        <v>8</v>
      </c>
      <c r="E1032" s="1" t="s">
        <v>75</v>
      </c>
      <c r="F1032" s="1" t="s">
        <v>90</v>
      </c>
      <c r="G1032" s="8">
        <v>1087151</v>
      </c>
      <c r="H1032" s="8">
        <v>684905.13</v>
      </c>
      <c r="I1032" s="9">
        <v>0.63</v>
      </c>
      <c r="J1032" s="1" t="s">
        <v>106</v>
      </c>
      <c r="K1032" s="1">
        <v>10</v>
      </c>
      <c r="L1032" s="1">
        <v>2021</v>
      </c>
      <c r="M1032" s="1">
        <v>44</v>
      </c>
      <c r="N1032" s="10">
        <v>4</v>
      </c>
    </row>
    <row r="1033" spans="1:14" x14ac:dyDescent="0.2">
      <c r="A1033" s="7">
        <v>44497</v>
      </c>
      <c r="B1033" s="1" t="s">
        <v>31</v>
      </c>
      <c r="C1033" s="1" t="s">
        <v>7</v>
      </c>
      <c r="D1033" s="1" t="s">
        <v>18</v>
      </c>
      <c r="E1033" s="1" t="s">
        <v>72</v>
      </c>
      <c r="F1033" s="1" t="s">
        <v>9</v>
      </c>
      <c r="G1033" s="8">
        <v>89085</v>
      </c>
      <c r="H1033" s="8">
        <v>37415.699999999997</v>
      </c>
      <c r="I1033" s="9">
        <v>0.42</v>
      </c>
      <c r="J1033" s="1" t="s">
        <v>106</v>
      </c>
      <c r="K1033" s="1">
        <v>10</v>
      </c>
      <c r="L1033" s="1">
        <v>2021</v>
      </c>
      <c r="M1033" s="1">
        <v>44</v>
      </c>
      <c r="N1033" s="10">
        <v>4</v>
      </c>
    </row>
    <row r="1034" spans="1:14" x14ac:dyDescent="0.2">
      <c r="A1034" s="7">
        <v>44498</v>
      </c>
      <c r="B1034" s="1" t="s">
        <v>53</v>
      </c>
      <c r="C1034" s="1" t="s">
        <v>11</v>
      </c>
      <c r="D1034" s="1" t="s">
        <v>14</v>
      </c>
      <c r="E1034" s="1" t="s">
        <v>67</v>
      </c>
      <c r="F1034" s="1" t="s">
        <v>88</v>
      </c>
      <c r="G1034" s="8">
        <v>357488</v>
      </c>
      <c r="H1034" s="8">
        <v>57198.080000000002</v>
      </c>
      <c r="I1034" s="9">
        <v>0.16</v>
      </c>
      <c r="J1034" s="1" t="s">
        <v>106</v>
      </c>
      <c r="K1034" s="1">
        <v>10</v>
      </c>
      <c r="L1034" s="1">
        <v>2021</v>
      </c>
      <c r="M1034" s="1">
        <v>44</v>
      </c>
      <c r="N1034" s="10">
        <v>4</v>
      </c>
    </row>
    <row r="1035" spans="1:14" x14ac:dyDescent="0.2">
      <c r="A1035" s="7">
        <v>44499</v>
      </c>
      <c r="B1035" s="1" t="s">
        <v>33</v>
      </c>
      <c r="C1035" s="1" t="s">
        <v>17</v>
      </c>
      <c r="D1035" s="1" t="s">
        <v>8</v>
      </c>
      <c r="E1035" s="1" t="s">
        <v>80</v>
      </c>
      <c r="F1035" s="1" t="s">
        <v>90</v>
      </c>
      <c r="G1035" s="8">
        <v>1123978</v>
      </c>
      <c r="H1035" s="8">
        <v>415871.86</v>
      </c>
      <c r="I1035" s="9">
        <v>0.37</v>
      </c>
      <c r="J1035" s="1" t="s">
        <v>106</v>
      </c>
      <c r="K1035" s="1">
        <v>10</v>
      </c>
      <c r="L1035" s="1">
        <v>2021</v>
      </c>
      <c r="M1035" s="1">
        <v>44</v>
      </c>
      <c r="N1035" s="10">
        <v>4</v>
      </c>
    </row>
    <row r="1036" spans="1:14" x14ac:dyDescent="0.2">
      <c r="A1036" s="7">
        <v>44500</v>
      </c>
      <c r="B1036" s="1" t="s">
        <v>16</v>
      </c>
      <c r="C1036" s="1" t="s">
        <v>17</v>
      </c>
      <c r="D1036" s="1" t="s">
        <v>18</v>
      </c>
      <c r="E1036" s="1" t="s">
        <v>75</v>
      </c>
      <c r="F1036" s="1" t="s">
        <v>88</v>
      </c>
      <c r="G1036" s="8">
        <v>230713</v>
      </c>
      <c r="H1036" s="8">
        <v>55371.119999999995</v>
      </c>
      <c r="I1036" s="9">
        <v>0.24</v>
      </c>
      <c r="J1036" s="1" t="s">
        <v>106</v>
      </c>
      <c r="K1036" s="1">
        <v>10</v>
      </c>
      <c r="L1036" s="1">
        <v>2021</v>
      </c>
      <c r="M1036" s="1">
        <v>44</v>
      </c>
      <c r="N1036" s="10">
        <v>4</v>
      </c>
    </row>
    <row r="1037" spans="1:14" x14ac:dyDescent="0.2">
      <c r="A1037" s="7">
        <v>44501</v>
      </c>
      <c r="B1037" s="1" t="s">
        <v>48</v>
      </c>
      <c r="C1037" s="1" t="s">
        <v>17</v>
      </c>
      <c r="D1037" s="1" t="s">
        <v>8</v>
      </c>
      <c r="E1037" s="1" t="s">
        <v>65</v>
      </c>
      <c r="F1037" s="1" t="s">
        <v>9</v>
      </c>
      <c r="G1037" s="8">
        <v>937234</v>
      </c>
      <c r="H1037" s="8">
        <v>187446.80000000002</v>
      </c>
      <c r="I1037" s="9">
        <v>0.2</v>
      </c>
      <c r="J1037" s="1" t="s">
        <v>107</v>
      </c>
      <c r="K1037" s="1">
        <v>11</v>
      </c>
      <c r="L1037" s="1">
        <v>2021</v>
      </c>
      <c r="M1037" s="1">
        <v>45</v>
      </c>
      <c r="N1037" s="10">
        <v>4</v>
      </c>
    </row>
    <row r="1038" spans="1:14" x14ac:dyDescent="0.2">
      <c r="A1038" s="7">
        <v>44502</v>
      </c>
      <c r="B1038" s="1" t="s">
        <v>31</v>
      </c>
      <c r="C1038" s="1" t="s">
        <v>17</v>
      </c>
      <c r="D1038" s="1" t="s">
        <v>18</v>
      </c>
      <c r="E1038" s="1" t="s">
        <v>72</v>
      </c>
      <c r="F1038" s="1" t="s">
        <v>90</v>
      </c>
      <c r="G1038" s="8">
        <v>247071</v>
      </c>
      <c r="H1038" s="8">
        <v>84004.14</v>
      </c>
      <c r="I1038" s="9">
        <v>0.34</v>
      </c>
      <c r="J1038" s="1" t="s">
        <v>107</v>
      </c>
      <c r="K1038" s="1">
        <v>11</v>
      </c>
      <c r="L1038" s="1">
        <v>2021</v>
      </c>
      <c r="M1038" s="1">
        <v>45</v>
      </c>
      <c r="N1038" s="10">
        <v>4</v>
      </c>
    </row>
    <row r="1039" spans="1:14" x14ac:dyDescent="0.2">
      <c r="A1039" s="7">
        <v>44503</v>
      </c>
      <c r="B1039" s="1" t="s">
        <v>56</v>
      </c>
      <c r="C1039" s="1" t="s">
        <v>17</v>
      </c>
      <c r="D1039" s="1" t="s">
        <v>18</v>
      </c>
      <c r="E1039" s="1" t="s">
        <v>70</v>
      </c>
      <c r="F1039" s="1" t="s">
        <v>90</v>
      </c>
      <c r="G1039" s="8">
        <v>119221</v>
      </c>
      <c r="H1039" s="8">
        <v>30997.460000000003</v>
      </c>
      <c r="I1039" s="9">
        <v>0.26</v>
      </c>
      <c r="J1039" s="1" t="s">
        <v>107</v>
      </c>
      <c r="K1039" s="1">
        <v>11</v>
      </c>
      <c r="L1039" s="1">
        <v>2021</v>
      </c>
      <c r="M1039" s="1">
        <v>45</v>
      </c>
      <c r="N1039" s="10">
        <v>4</v>
      </c>
    </row>
    <row r="1040" spans="1:14" x14ac:dyDescent="0.2">
      <c r="A1040" s="7">
        <v>44504</v>
      </c>
      <c r="B1040" s="1" t="s">
        <v>52</v>
      </c>
      <c r="C1040" s="1" t="s">
        <v>7</v>
      </c>
      <c r="D1040" s="1" t="s">
        <v>8</v>
      </c>
      <c r="E1040" s="1" t="s">
        <v>66</v>
      </c>
      <c r="F1040" s="1" t="s">
        <v>87</v>
      </c>
      <c r="G1040" s="8">
        <v>763038</v>
      </c>
      <c r="H1040" s="8">
        <v>412040.52</v>
      </c>
      <c r="I1040" s="9">
        <v>0.54</v>
      </c>
      <c r="J1040" s="1" t="s">
        <v>107</v>
      </c>
      <c r="K1040" s="1">
        <v>11</v>
      </c>
      <c r="L1040" s="1">
        <v>2021</v>
      </c>
      <c r="M1040" s="1">
        <v>45</v>
      </c>
      <c r="N1040" s="10">
        <v>4</v>
      </c>
    </row>
    <row r="1041" spans="1:14" x14ac:dyDescent="0.2">
      <c r="A1041" s="7">
        <v>44505</v>
      </c>
      <c r="B1041" s="1" t="s">
        <v>27</v>
      </c>
      <c r="C1041" s="1" t="s">
        <v>7</v>
      </c>
      <c r="D1041" s="1" t="s">
        <v>8</v>
      </c>
      <c r="E1041" s="1" t="s">
        <v>76</v>
      </c>
      <c r="F1041" s="1" t="s">
        <v>90</v>
      </c>
      <c r="G1041" s="8">
        <v>644414</v>
      </c>
      <c r="H1041" s="8">
        <v>412424.96000000002</v>
      </c>
      <c r="I1041" s="9">
        <v>0.64</v>
      </c>
      <c r="J1041" s="1" t="s">
        <v>107</v>
      </c>
      <c r="K1041" s="1">
        <v>11</v>
      </c>
      <c r="L1041" s="1">
        <v>2021</v>
      </c>
      <c r="M1041" s="1">
        <v>45</v>
      </c>
      <c r="N1041" s="10">
        <v>4</v>
      </c>
    </row>
    <row r="1042" spans="1:14" x14ac:dyDescent="0.2">
      <c r="A1042" s="7">
        <v>44506</v>
      </c>
      <c r="B1042" s="1" t="s">
        <v>48</v>
      </c>
      <c r="C1042" s="1" t="s">
        <v>11</v>
      </c>
      <c r="D1042" s="1" t="s">
        <v>8</v>
      </c>
      <c r="E1042" s="1" t="s">
        <v>65</v>
      </c>
      <c r="F1042" s="1" t="s">
        <v>90</v>
      </c>
      <c r="G1042" s="8">
        <v>736513</v>
      </c>
      <c r="H1042" s="8">
        <v>198858.51</v>
      </c>
      <c r="I1042" s="9">
        <v>0.27</v>
      </c>
      <c r="J1042" s="1" t="s">
        <v>107</v>
      </c>
      <c r="K1042" s="1">
        <v>11</v>
      </c>
      <c r="L1042" s="1">
        <v>2021</v>
      </c>
      <c r="M1042" s="1">
        <v>45</v>
      </c>
      <c r="N1042" s="10">
        <v>4</v>
      </c>
    </row>
    <row r="1043" spans="1:14" x14ac:dyDescent="0.2">
      <c r="A1043" s="7">
        <v>44507</v>
      </c>
      <c r="B1043" s="1" t="s">
        <v>60</v>
      </c>
      <c r="C1043" s="1" t="s">
        <v>11</v>
      </c>
      <c r="D1043" s="1" t="s">
        <v>14</v>
      </c>
      <c r="E1043" s="1" t="s">
        <v>76</v>
      </c>
      <c r="F1043" s="1" t="s">
        <v>88</v>
      </c>
      <c r="G1043" s="8">
        <v>402942</v>
      </c>
      <c r="H1043" s="8">
        <v>141029.69999999998</v>
      </c>
      <c r="I1043" s="9">
        <v>0.35</v>
      </c>
      <c r="J1043" s="1" t="s">
        <v>107</v>
      </c>
      <c r="K1043" s="1">
        <v>11</v>
      </c>
      <c r="L1043" s="1">
        <v>2021</v>
      </c>
      <c r="M1043" s="1">
        <v>45</v>
      </c>
      <c r="N1043" s="10">
        <v>4</v>
      </c>
    </row>
    <row r="1044" spans="1:14" x14ac:dyDescent="0.2">
      <c r="A1044" s="7">
        <v>44508</v>
      </c>
      <c r="B1044" s="1" t="s">
        <v>54</v>
      </c>
      <c r="C1044" s="1" t="s">
        <v>11</v>
      </c>
      <c r="D1044" s="1" t="s">
        <v>18</v>
      </c>
      <c r="E1044" s="1" t="s">
        <v>68</v>
      </c>
      <c r="F1044" s="1" t="s">
        <v>87</v>
      </c>
      <c r="G1044" s="8">
        <v>97176</v>
      </c>
      <c r="H1044" s="8">
        <v>30124.560000000001</v>
      </c>
      <c r="I1044" s="9">
        <v>0.31</v>
      </c>
      <c r="J1044" s="1" t="s">
        <v>107</v>
      </c>
      <c r="K1044" s="1">
        <v>11</v>
      </c>
      <c r="L1044" s="1">
        <v>2021</v>
      </c>
      <c r="M1044" s="1">
        <v>46</v>
      </c>
      <c r="N1044" s="10">
        <v>4</v>
      </c>
    </row>
    <row r="1045" spans="1:14" x14ac:dyDescent="0.2">
      <c r="A1045" s="7">
        <v>44509</v>
      </c>
      <c r="B1045" s="1" t="s">
        <v>46</v>
      </c>
      <c r="C1045" s="1" t="s">
        <v>11</v>
      </c>
      <c r="D1045" s="1" t="s">
        <v>8</v>
      </c>
      <c r="E1045" s="1" t="s">
        <v>80</v>
      </c>
      <c r="F1045" s="1" t="s">
        <v>87</v>
      </c>
      <c r="G1045" s="8">
        <v>1017752</v>
      </c>
      <c r="H1045" s="8">
        <v>173017.84000000003</v>
      </c>
      <c r="I1045" s="9">
        <v>0.17</v>
      </c>
      <c r="J1045" s="1" t="s">
        <v>107</v>
      </c>
      <c r="K1045" s="1">
        <v>11</v>
      </c>
      <c r="L1045" s="1">
        <v>2021</v>
      </c>
      <c r="M1045" s="1">
        <v>46</v>
      </c>
      <c r="N1045" s="10">
        <v>4</v>
      </c>
    </row>
    <row r="1046" spans="1:14" x14ac:dyDescent="0.2">
      <c r="A1046" s="7">
        <v>44510</v>
      </c>
      <c r="B1046" s="1" t="s">
        <v>34</v>
      </c>
      <c r="C1046" s="1" t="s">
        <v>7</v>
      </c>
      <c r="D1046" s="1" t="s">
        <v>14</v>
      </c>
      <c r="E1046" s="1" t="s">
        <v>65</v>
      </c>
      <c r="F1046" s="1" t="s">
        <v>89</v>
      </c>
      <c r="G1046" s="8">
        <v>325095</v>
      </c>
      <c r="H1046" s="8">
        <v>130038</v>
      </c>
      <c r="I1046" s="9">
        <v>0.4</v>
      </c>
      <c r="J1046" s="1" t="s">
        <v>107</v>
      </c>
      <c r="K1046" s="1">
        <v>11</v>
      </c>
      <c r="L1046" s="1">
        <v>2021</v>
      </c>
      <c r="M1046" s="1">
        <v>46</v>
      </c>
      <c r="N1046" s="10">
        <v>4</v>
      </c>
    </row>
    <row r="1047" spans="1:14" x14ac:dyDescent="0.2">
      <c r="A1047" s="7">
        <v>44511</v>
      </c>
      <c r="B1047" s="1" t="s">
        <v>16</v>
      </c>
      <c r="C1047" s="1" t="s">
        <v>11</v>
      </c>
      <c r="D1047" s="1" t="s">
        <v>18</v>
      </c>
      <c r="E1047" s="1" t="s">
        <v>75</v>
      </c>
      <c r="F1047" s="1" t="s">
        <v>87</v>
      </c>
      <c r="G1047" s="8">
        <v>87386</v>
      </c>
      <c r="H1047" s="8">
        <v>13107.9</v>
      </c>
      <c r="I1047" s="9">
        <v>0.15</v>
      </c>
      <c r="J1047" s="1" t="s">
        <v>107</v>
      </c>
      <c r="K1047" s="1">
        <v>11</v>
      </c>
      <c r="L1047" s="1">
        <v>2021</v>
      </c>
      <c r="M1047" s="1">
        <v>46</v>
      </c>
      <c r="N1047" s="10">
        <v>4</v>
      </c>
    </row>
    <row r="1048" spans="1:14" x14ac:dyDescent="0.2">
      <c r="A1048" s="7">
        <v>44512</v>
      </c>
      <c r="B1048" s="1" t="s">
        <v>56</v>
      </c>
      <c r="C1048" s="1" t="s">
        <v>11</v>
      </c>
      <c r="D1048" s="1" t="s">
        <v>18</v>
      </c>
      <c r="E1048" s="1" t="s">
        <v>70</v>
      </c>
      <c r="F1048" s="1" t="s">
        <v>87</v>
      </c>
      <c r="G1048" s="8">
        <v>195586</v>
      </c>
      <c r="H1048" s="8">
        <v>62587.520000000004</v>
      </c>
      <c r="I1048" s="9">
        <v>0.32</v>
      </c>
      <c r="J1048" s="1" t="s">
        <v>107</v>
      </c>
      <c r="K1048" s="1">
        <v>11</v>
      </c>
      <c r="L1048" s="1">
        <v>2021</v>
      </c>
      <c r="M1048" s="1">
        <v>46</v>
      </c>
      <c r="N1048" s="10">
        <v>4</v>
      </c>
    </row>
    <row r="1049" spans="1:14" x14ac:dyDescent="0.2">
      <c r="A1049" s="7">
        <v>44513</v>
      </c>
      <c r="B1049" s="1" t="s">
        <v>29</v>
      </c>
      <c r="C1049" s="1" t="s">
        <v>17</v>
      </c>
      <c r="D1049" s="1" t="s">
        <v>8</v>
      </c>
      <c r="E1049" s="1" t="s">
        <v>67</v>
      </c>
      <c r="F1049" s="1" t="s">
        <v>9</v>
      </c>
      <c r="G1049" s="8">
        <v>765172</v>
      </c>
      <c r="H1049" s="8">
        <v>260158.48</v>
      </c>
      <c r="I1049" s="9">
        <v>0.34</v>
      </c>
      <c r="J1049" s="1" t="s">
        <v>107</v>
      </c>
      <c r="K1049" s="1">
        <v>11</v>
      </c>
      <c r="L1049" s="1">
        <v>2021</v>
      </c>
      <c r="M1049" s="1">
        <v>46</v>
      </c>
      <c r="N1049" s="10">
        <v>4</v>
      </c>
    </row>
    <row r="1050" spans="1:14" x14ac:dyDescent="0.2">
      <c r="A1050" s="7">
        <v>44514</v>
      </c>
      <c r="B1050" s="1" t="s">
        <v>16</v>
      </c>
      <c r="C1050" s="1" t="s">
        <v>7</v>
      </c>
      <c r="D1050" s="1" t="s">
        <v>18</v>
      </c>
      <c r="E1050" s="1" t="s">
        <v>75</v>
      </c>
      <c r="F1050" s="1" t="s">
        <v>90</v>
      </c>
      <c r="G1050" s="8">
        <v>245339</v>
      </c>
      <c r="H1050" s="8">
        <v>125122.89</v>
      </c>
      <c r="I1050" s="9">
        <v>0.51</v>
      </c>
      <c r="J1050" s="1" t="s">
        <v>107</v>
      </c>
      <c r="K1050" s="1">
        <v>11</v>
      </c>
      <c r="L1050" s="1">
        <v>2021</v>
      </c>
      <c r="M1050" s="1">
        <v>46</v>
      </c>
      <c r="N1050" s="10">
        <v>4</v>
      </c>
    </row>
    <row r="1051" spans="1:14" x14ac:dyDescent="0.2">
      <c r="A1051" s="7">
        <v>44515</v>
      </c>
      <c r="B1051" s="1" t="s">
        <v>36</v>
      </c>
      <c r="C1051" s="1" t="s">
        <v>17</v>
      </c>
      <c r="D1051" s="1" t="s">
        <v>14</v>
      </c>
      <c r="E1051" s="1" t="s">
        <v>78</v>
      </c>
      <c r="F1051" s="1" t="s">
        <v>9</v>
      </c>
      <c r="G1051" s="8">
        <v>401835</v>
      </c>
      <c r="H1051" s="8">
        <v>92422.05</v>
      </c>
      <c r="I1051" s="9">
        <v>0.23</v>
      </c>
      <c r="J1051" s="1" t="s">
        <v>107</v>
      </c>
      <c r="K1051" s="1">
        <v>11</v>
      </c>
      <c r="L1051" s="1">
        <v>2021</v>
      </c>
      <c r="M1051" s="1">
        <v>47</v>
      </c>
      <c r="N1051" s="10">
        <v>4</v>
      </c>
    </row>
    <row r="1052" spans="1:14" x14ac:dyDescent="0.2">
      <c r="A1052" s="7">
        <v>44516</v>
      </c>
      <c r="B1052" s="1" t="s">
        <v>16</v>
      </c>
      <c r="C1052" s="1" t="s">
        <v>17</v>
      </c>
      <c r="D1052" s="1" t="s">
        <v>18</v>
      </c>
      <c r="E1052" s="1" t="s">
        <v>75</v>
      </c>
      <c r="F1052" s="1" t="s">
        <v>90</v>
      </c>
      <c r="G1052" s="8">
        <v>163878</v>
      </c>
      <c r="H1052" s="8">
        <v>44247.060000000005</v>
      </c>
      <c r="I1052" s="9">
        <v>0.27</v>
      </c>
      <c r="J1052" s="1" t="s">
        <v>107</v>
      </c>
      <c r="K1052" s="1">
        <v>11</v>
      </c>
      <c r="L1052" s="1">
        <v>2021</v>
      </c>
      <c r="M1052" s="1">
        <v>47</v>
      </c>
      <c r="N1052" s="10">
        <v>4</v>
      </c>
    </row>
    <row r="1053" spans="1:14" x14ac:dyDescent="0.2">
      <c r="A1053" s="7">
        <v>44517</v>
      </c>
      <c r="B1053" s="1" t="s">
        <v>25</v>
      </c>
      <c r="C1053" s="1" t="s">
        <v>11</v>
      </c>
      <c r="D1053" s="1" t="s">
        <v>8</v>
      </c>
      <c r="E1053" s="1" t="s">
        <v>74</v>
      </c>
      <c r="F1053" s="1" t="s">
        <v>89</v>
      </c>
      <c r="G1053" s="8">
        <v>615317</v>
      </c>
      <c r="H1053" s="8">
        <v>116910.23</v>
      </c>
      <c r="I1053" s="9">
        <v>0.19</v>
      </c>
      <c r="J1053" s="1" t="s">
        <v>107</v>
      </c>
      <c r="K1053" s="1">
        <v>11</v>
      </c>
      <c r="L1053" s="1">
        <v>2021</v>
      </c>
      <c r="M1053" s="1">
        <v>47</v>
      </c>
      <c r="N1053" s="10">
        <v>4</v>
      </c>
    </row>
    <row r="1054" spans="1:14" x14ac:dyDescent="0.2">
      <c r="A1054" s="7">
        <v>44518</v>
      </c>
      <c r="B1054" s="1" t="s">
        <v>25</v>
      </c>
      <c r="C1054" s="1" t="s">
        <v>11</v>
      </c>
      <c r="D1054" s="1" t="s">
        <v>8</v>
      </c>
      <c r="E1054" s="1" t="s">
        <v>74</v>
      </c>
      <c r="F1054" s="1" t="s">
        <v>87</v>
      </c>
      <c r="G1054" s="8">
        <v>1005039</v>
      </c>
      <c r="H1054" s="8">
        <v>170856.63</v>
      </c>
      <c r="I1054" s="9">
        <v>0.17</v>
      </c>
      <c r="J1054" s="1" t="s">
        <v>107</v>
      </c>
      <c r="K1054" s="1">
        <v>11</v>
      </c>
      <c r="L1054" s="1">
        <v>2021</v>
      </c>
      <c r="M1054" s="1">
        <v>47</v>
      </c>
      <c r="N1054" s="10">
        <v>4</v>
      </c>
    </row>
    <row r="1055" spans="1:14" x14ac:dyDescent="0.2">
      <c r="A1055" s="7">
        <v>44519</v>
      </c>
      <c r="B1055" s="1" t="s">
        <v>45</v>
      </c>
      <c r="C1055" s="1" t="s">
        <v>11</v>
      </c>
      <c r="D1055" s="1" t="s">
        <v>18</v>
      </c>
      <c r="E1055" s="1" t="s">
        <v>79</v>
      </c>
      <c r="F1055" s="1" t="s">
        <v>9</v>
      </c>
      <c r="G1055" s="8">
        <v>119107</v>
      </c>
      <c r="H1055" s="8">
        <v>38114.239999999998</v>
      </c>
      <c r="I1055" s="9">
        <v>0.32</v>
      </c>
      <c r="J1055" s="1" t="s">
        <v>107</v>
      </c>
      <c r="K1055" s="1">
        <v>11</v>
      </c>
      <c r="L1055" s="1">
        <v>2021</v>
      </c>
      <c r="M1055" s="1">
        <v>47</v>
      </c>
      <c r="N1055" s="10">
        <v>4</v>
      </c>
    </row>
    <row r="1056" spans="1:14" x14ac:dyDescent="0.2">
      <c r="A1056" s="7">
        <v>44520</v>
      </c>
      <c r="B1056" s="1" t="s">
        <v>39</v>
      </c>
      <c r="C1056" s="1" t="s">
        <v>11</v>
      </c>
      <c r="D1056" s="1" t="s">
        <v>8</v>
      </c>
      <c r="E1056" s="1" t="s">
        <v>81</v>
      </c>
      <c r="F1056" s="1" t="s">
        <v>88</v>
      </c>
      <c r="G1056" s="8">
        <v>735467</v>
      </c>
      <c r="H1056" s="8">
        <v>125029.39000000001</v>
      </c>
      <c r="I1056" s="9">
        <v>0.17</v>
      </c>
      <c r="J1056" s="1" t="s">
        <v>107</v>
      </c>
      <c r="K1056" s="1">
        <v>11</v>
      </c>
      <c r="L1056" s="1">
        <v>2021</v>
      </c>
      <c r="M1056" s="1">
        <v>47</v>
      </c>
      <c r="N1056" s="10">
        <v>4</v>
      </c>
    </row>
    <row r="1057" spans="1:14" x14ac:dyDescent="0.2">
      <c r="A1057" s="7">
        <v>44521</v>
      </c>
      <c r="B1057" s="1" t="s">
        <v>43</v>
      </c>
      <c r="C1057" s="1" t="s">
        <v>17</v>
      </c>
      <c r="D1057" s="1" t="s">
        <v>8</v>
      </c>
      <c r="E1057" s="1" t="s">
        <v>79</v>
      </c>
      <c r="F1057" s="1" t="s">
        <v>87</v>
      </c>
      <c r="G1057" s="8">
        <v>1055666</v>
      </c>
      <c r="H1057" s="8">
        <v>316699.8</v>
      </c>
      <c r="I1057" s="9">
        <v>0.3</v>
      </c>
      <c r="J1057" s="1" t="s">
        <v>107</v>
      </c>
      <c r="K1057" s="1">
        <v>11</v>
      </c>
      <c r="L1057" s="1">
        <v>2021</v>
      </c>
      <c r="M1057" s="1">
        <v>47</v>
      </c>
      <c r="N1057" s="10">
        <v>4</v>
      </c>
    </row>
    <row r="1058" spans="1:14" x14ac:dyDescent="0.2">
      <c r="A1058" s="7">
        <v>44522</v>
      </c>
      <c r="B1058" s="1" t="s">
        <v>58</v>
      </c>
      <c r="C1058" s="1" t="s">
        <v>7</v>
      </c>
      <c r="D1058" s="1" t="s">
        <v>8</v>
      </c>
      <c r="E1058" s="1" t="s">
        <v>74</v>
      </c>
      <c r="F1058" s="1" t="s">
        <v>9</v>
      </c>
      <c r="G1058" s="8">
        <v>576724</v>
      </c>
      <c r="H1058" s="8">
        <v>305663.72000000003</v>
      </c>
      <c r="I1058" s="9">
        <v>0.53</v>
      </c>
      <c r="J1058" s="1" t="s">
        <v>107</v>
      </c>
      <c r="K1058" s="1">
        <v>11</v>
      </c>
      <c r="L1058" s="1">
        <v>2021</v>
      </c>
      <c r="M1058" s="1">
        <v>48</v>
      </c>
      <c r="N1058" s="10">
        <v>4</v>
      </c>
    </row>
    <row r="1059" spans="1:14" x14ac:dyDescent="0.2">
      <c r="A1059" s="7">
        <v>44523</v>
      </c>
      <c r="B1059" s="1" t="s">
        <v>56</v>
      </c>
      <c r="C1059" s="1" t="s">
        <v>11</v>
      </c>
      <c r="D1059" s="1" t="s">
        <v>18</v>
      </c>
      <c r="E1059" s="1" t="s">
        <v>70</v>
      </c>
      <c r="F1059" s="1" t="s">
        <v>88</v>
      </c>
      <c r="G1059" s="8">
        <v>214951</v>
      </c>
      <c r="H1059" s="8">
        <v>36541.670000000006</v>
      </c>
      <c r="I1059" s="9">
        <v>0.17</v>
      </c>
      <c r="J1059" s="1" t="s">
        <v>107</v>
      </c>
      <c r="K1059" s="1">
        <v>11</v>
      </c>
      <c r="L1059" s="1">
        <v>2021</v>
      </c>
      <c r="M1059" s="1">
        <v>48</v>
      </c>
      <c r="N1059" s="10">
        <v>4</v>
      </c>
    </row>
    <row r="1060" spans="1:14" x14ac:dyDescent="0.2">
      <c r="A1060" s="7">
        <v>44524</v>
      </c>
      <c r="B1060" s="1" t="s">
        <v>53</v>
      </c>
      <c r="C1060" s="1" t="s">
        <v>17</v>
      </c>
      <c r="D1060" s="1" t="s">
        <v>14</v>
      </c>
      <c r="E1060" s="1" t="s">
        <v>67</v>
      </c>
      <c r="F1060" s="1" t="s">
        <v>87</v>
      </c>
      <c r="G1060" s="8">
        <v>283457</v>
      </c>
      <c r="H1060" s="8">
        <v>96375.38</v>
      </c>
      <c r="I1060" s="9">
        <v>0.34</v>
      </c>
      <c r="J1060" s="1" t="s">
        <v>107</v>
      </c>
      <c r="K1060" s="1">
        <v>11</v>
      </c>
      <c r="L1060" s="1">
        <v>2021</v>
      </c>
      <c r="M1060" s="1">
        <v>48</v>
      </c>
      <c r="N1060" s="10">
        <v>4</v>
      </c>
    </row>
    <row r="1061" spans="1:14" x14ac:dyDescent="0.2">
      <c r="A1061" s="7">
        <v>44525</v>
      </c>
      <c r="B1061" s="1" t="s">
        <v>27</v>
      </c>
      <c r="C1061" s="1" t="s">
        <v>11</v>
      </c>
      <c r="D1061" s="1" t="s">
        <v>8</v>
      </c>
      <c r="E1061" s="1" t="s">
        <v>76</v>
      </c>
      <c r="F1061" s="1" t="s">
        <v>87</v>
      </c>
      <c r="G1061" s="8">
        <v>1005716</v>
      </c>
      <c r="H1061" s="8">
        <v>241371.84</v>
      </c>
      <c r="I1061" s="9">
        <v>0.24</v>
      </c>
      <c r="J1061" s="1" t="s">
        <v>107</v>
      </c>
      <c r="K1061" s="1">
        <v>11</v>
      </c>
      <c r="L1061" s="1">
        <v>2021</v>
      </c>
      <c r="M1061" s="1">
        <v>48</v>
      </c>
      <c r="N1061" s="10">
        <v>4</v>
      </c>
    </row>
    <row r="1062" spans="1:14" x14ac:dyDescent="0.2">
      <c r="A1062" s="7">
        <v>44526</v>
      </c>
      <c r="B1062" s="1" t="s">
        <v>30</v>
      </c>
      <c r="C1062" s="1" t="s">
        <v>7</v>
      </c>
      <c r="D1062" s="1" t="s">
        <v>14</v>
      </c>
      <c r="E1062" s="1" t="s">
        <v>77</v>
      </c>
      <c r="F1062" s="1" t="s">
        <v>87</v>
      </c>
      <c r="G1062" s="8">
        <v>296209</v>
      </c>
      <c r="H1062" s="8">
        <v>136256.14000000001</v>
      </c>
      <c r="I1062" s="9">
        <v>0.46</v>
      </c>
      <c r="J1062" s="1" t="s">
        <v>107</v>
      </c>
      <c r="K1062" s="1">
        <v>11</v>
      </c>
      <c r="L1062" s="1">
        <v>2021</v>
      </c>
      <c r="M1062" s="1">
        <v>48</v>
      </c>
      <c r="N1062" s="10">
        <v>4</v>
      </c>
    </row>
    <row r="1063" spans="1:14" x14ac:dyDescent="0.2">
      <c r="A1063" s="7">
        <v>44527</v>
      </c>
      <c r="B1063" s="1" t="s">
        <v>32</v>
      </c>
      <c r="C1063" s="1" t="s">
        <v>7</v>
      </c>
      <c r="D1063" s="1" t="s">
        <v>8</v>
      </c>
      <c r="E1063" s="1" t="s">
        <v>71</v>
      </c>
      <c r="F1063" s="1" t="s">
        <v>87</v>
      </c>
      <c r="G1063" s="8">
        <v>610819</v>
      </c>
      <c r="H1063" s="8">
        <v>397032.35000000003</v>
      </c>
      <c r="I1063" s="9">
        <v>0.65</v>
      </c>
      <c r="J1063" s="1" t="s">
        <v>107</v>
      </c>
      <c r="K1063" s="1">
        <v>11</v>
      </c>
      <c r="L1063" s="1">
        <v>2021</v>
      </c>
      <c r="M1063" s="1">
        <v>48</v>
      </c>
      <c r="N1063" s="10">
        <v>4</v>
      </c>
    </row>
    <row r="1064" spans="1:14" x14ac:dyDescent="0.2">
      <c r="A1064" s="7">
        <v>44528</v>
      </c>
      <c r="B1064" s="1" t="s">
        <v>13</v>
      </c>
      <c r="C1064" s="1" t="s">
        <v>7</v>
      </c>
      <c r="D1064" s="1" t="s">
        <v>14</v>
      </c>
      <c r="E1064" s="1" t="s">
        <v>73</v>
      </c>
      <c r="F1064" s="1" t="s">
        <v>9</v>
      </c>
      <c r="G1064" s="8">
        <v>261646</v>
      </c>
      <c r="H1064" s="8">
        <v>170069.9</v>
      </c>
      <c r="I1064" s="9">
        <v>0.65</v>
      </c>
      <c r="J1064" s="1" t="s">
        <v>107</v>
      </c>
      <c r="K1064" s="1">
        <v>11</v>
      </c>
      <c r="L1064" s="1">
        <v>2021</v>
      </c>
      <c r="M1064" s="1">
        <v>48</v>
      </c>
      <c r="N1064" s="10">
        <v>4</v>
      </c>
    </row>
    <row r="1065" spans="1:14" x14ac:dyDescent="0.2">
      <c r="A1065" s="7">
        <v>44529</v>
      </c>
      <c r="B1065" s="1" t="s">
        <v>29</v>
      </c>
      <c r="C1065" s="1" t="s">
        <v>17</v>
      </c>
      <c r="D1065" s="1" t="s">
        <v>8</v>
      </c>
      <c r="E1065" s="1" t="s">
        <v>67</v>
      </c>
      <c r="F1065" s="1" t="s">
        <v>87</v>
      </c>
      <c r="G1065" s="8">
        <v>544739</v>
      </c>
      <c r="H1065" s="8">
        <v>163421.69999999998</v>
      </c>
      <c r="I1065" s="9">
        <v>0.3</v>
      </c>
      <c r="J1065" s="1" t="s">
        <v>107</v>
      </c>
      <c r="K1065" s="1">
        <v>11</v>
      </c>
      <c r="L1065" s="1">
        <v>2021</v>
      </c>
      <c r="M1065" s="1">
        <v>49</v>
      </c>
      <c r="N1065" s="10">
        <v>4</v>
      </c>
    </row>
    <row r="1066" spans="1:14" x14ac:dyDescent="0.2">
      <c r="A1066" s="7">
        <v>44530</v>
      </c>
      <c r="B1066" s="1" t="s">
        <v>39</v>
      </c>
      <c r="C1066" s="1" t="s">
        <v>7</v>
      </c>
      <c r="D1066" s="1" t="s">
        <v>8</v>
      </c>
      <c r="E1066" s="1" t="s">
        <v>81</v>
      </c>
      <c r="F1066" s="1" t="s">
        <v>87</v>
      </c>
      <c r="G1066" s="8">
        <v>1144979</v>
      </c>
      <c r="H1066" s="8">
        <v>732786.56</v>
      </c>
      <c r="I1066" s="9">
        <v>0.64</v>
      </c>
      <c r="J1066" s="1" t="s">
        <v>107</v>
      </c>
      <c r="K1066" s="1">
        <v>11</v>
      </c>
      <c r="L1066" s="1">
        <v>2021</v>
      </c>
      <c r="M1066" s="1">
        <v>49</v>
      </c>
      <c r="N1066" s="10">
        <v>4</v>
      </c>
    </row>
    <row r="1067" spans="1:14" x14ac:dyDescent="0.2">
      <c r="A1067" s="7">
        <v>44531</v>
      </c>
      <c r="B1067" s="1" t="s">
        <v>62</v>
      </c>
      <c r="C1067" s="1" t="s">
        <v>17</v>
      </c>
      <c r="D1067" s="1" t="s">
        <v>8</v>
      </c>
      <c r="E1067" s="1" t="s">
        <v>78</v>
      </c>
      <c r="F1067" s="1" t="s">
        <v>88</v>
      </c>
      <c r="G1067" s="8">
        <v>953253</v>
      </c>
      <c r="H1067" s="8">
        <v>209715.66</v>
      </c>
      <c r="I1067" s="9">
        <v>0.22</v>
      </c>
      <c r="J1067" s="1" t="s">
        <v>108</v>
      </c>
      <c r="K1067" s="1">
        <v>12</v>
      </c>
      <c r="L1067" s="1">
        <v>2021</v>
      </c>
      <c r="M1067" s="1">
        <v>49</v>
      </c>
      <c r="N1067" s="10">
        <v>4</v>
      </c>
    </row>
    <row r="1068" spans="1:14" x14ac:dyDescent="0.2">
      <c r="A1068" s="7">
        <v>44532</v>
      </c>
      <c r="B1068" s="1" t="s">
        <v>52</v>
      </c>
      <c r="C1068" s="1" t="s">
        <v>17</v>
      </c>
      <c r="D1068" s="1" t="s">
        <v>8</v>
      </c>
      <c r="E1068" s="1" t="s">
        <v>66</v>
      </c>
      <c r="F1068" s="1" t="s">
        <v>87</v>
      </c>
      <c r="G1068" s="8">
        <v>581530</v>
      </c>
      <c r="H1068" s="8">
        <v>122121.29999999999</v>
      </c>
      <c r="I1068" s="9">
        <v>0.21</v>
      </c>
      <c r="J1068" s="1" t="s">
        <v>108</v>
      </c>
      <c r="K1068" s="1">
        <v>12</v>
      </c>
      <c r="L1068" s="1">
        <v>2021</v>
      </c>
      <c r="M1068" s="1">
        <v>49</v>
      </c>
      <c r="N1068" s="10">
        <v>4</v>
      </c>
    </row>
    <row r="1069" spans="1:14" x14ac:dyDescent="0.2">
      <c r="A1069" s="7">
        <v>44533</v>
      </c>
      <c r="B1069" s="1" t="s">
        <v>61</v>
      </c>
      <c r="C1069" s="1" t="s">
        <v>7</v>
      </c>
      <c r="D1069" s="1" t="s">
        <v>8</v>
      </c>
      <c r="E1069" s="1" t="s">
        <v>77</v>
      </c>
      <c r="F1069" s="1" t="s">
        <v>87</v>
      </c>
      <c r="G1069" s="8">
        <v>837160</v>
      </c>
      <c r="H1069" s="8">
        <v>376722</v>
      </c>
      <c r="I1069" s="9">
        <v>0.45</v>
      </c>
      <c r="J1069" s="1" t="s">
        <v>108</v>
      </c>
      <c r="K1069" s="1">
        <v>12</v>
      </c>
      <c r="L1069" s="1">
        <v>2021</v>
      </c>
      <c r="M1069" s="1">
        <v>49</v>
      </c>
      <c r="N1069" s="10">
        <v>4</v>
      </c>
    </row>
    <row r="1070" spans="1:14" x14ac:dyDescent="0.2">
      <c r="A1070" s="7">
        <v>44534</v>
      </c>
      <c r="B1070" s="1" t="s">
        <v>36</v>
      </c>
      <c r="C1070" s="1" t="s">
        <v>17</v>
      </c>
      <c r="D1070" s="1" t="s">
        <v>14</v>
      </c>
      <c r="E1070" s="1" t="s">
        <v>78</v>
      </c>
      <c r="F1070" s="1" t="s">
        <v>90</v>
      </c>
      <c r="G1070" s="8">
        <v>294886</v>
      </c>
      <c r="H1070" s="8">
        <v>94363.520000000004</v>
      </c>
      <c r="I1070" s="9">
        <v>0.32</v>
      </c>
      <c r="J1070" s="1" t="s">
        <v>108</v>
      </c>
      <c r="K1070" s="1">
        <v>12</v>
      </c>
      <c r="L1070" s="1">
        <v>2021</v>
      </c>
      <c r="M1070" s="1">
        <v>49</v>
      </c>
      <c r="N1070" s="10">
        <v>4</v>
      </c>
    </row>
    <row r="1071" spans="1:14" x14ac:dyDescent="0.2">
      <c r="A1071" s="7">
        <v>44535</v>
      </c>
      <c r="B1071" s="1" t="s">
        <v>43</v>
      </c>
      <c r="C1071" s="1" t="s">
        <v>11</v>
      </c>
      <c r="D1071" s="1" t="s">
        <v>8</v>
      </c>
      <c r="E1071" s="1" t="s">
        <v>79</v>
      </c>
      <c r="F1071" s="1" t="s">
        <v>87</v>
      </c>
      <c r="G1071" s="8">
        <v>942840</v>
      </c>
      <c r="H1071" s="8">
        <v>263995.2</v>
      </c>
      <c r="I1071" s="9">
        <v>0.28000000000000003</v>
      </c>
      <c r="J1071" s="1" t="s">
        <v>108</v>
      </c>
      <c r="K1071" s="1">
        <v>12</v>
      </c>
      <c r="L1071" s="1">
        <v>2021</v>
      </c>
      <c r="M1071" s="1">
        <v>49</v>
      </c>
      <c r="N1071" s="10">
        <v>4</v>
      </c>
    </row>
    <row r="1072" spans="1:14" x14ac:dyDescent="0.2">
      <c r="A1072" s="7">
        <v>44536</v>
      </c>
      <c r="B1072" s="1" t="s">
        <v>43</v>
      </c>
      <c r="C1072" s="1" t="s">
        <v>17</v>
      </c>
      <c r="D1072" s="1" t="s">
        <v>8</v>
      </c>
      <c r="E1072" s="1" t="s">
        <v>79</v>
      </c>
      <c r="F1072" s="1" t="s">
        <v>89</v>
      </c>
      <c r="G1072" s="8">
        <v>771172</v>
      </c>
      <c r="H1072" s="8">
        <v>277621.92</v>
      </c>
      <c r="I1072" s="9">
        <v>0.36</v>
      </c>
      <c r="J1072" s="1" t="s">
        <v>108</v>
      </c>
      <c r="K1072" s="1">
        <v>12</v>
      </c>
      <c r="L1072" s="1">
        <v>2021</v>
      </c>
      <c r="M1072" s="1">
        <v>50</v>
      </c>
      <c r="N1072" s="10">
        <v>4</v>
      </c>
    </row>
    <row r="1073" spans="1:14" x14ac:dyDescent="0.2">
      <c r="A1073" s="7">
        <v>44537</v>
      </c>
      <c r="B1073" s="1" t="s">
        <v>27</v>
      </c>
      <c r="C1073" s="1" t="s">
        <v>11</v>
      </c>
      <c r="D1073" s="1" t="s">
        <v>8</v>
      </c>
      <c r="E1073" s="1" t="s">
        <v>76</v>
      </c>
      <c r="F1073" s="1" t="s">
        <v>90</v>
      </c>
      <c r="G1073" s="8">
        <v>793986</v>
      </c>
      <c r="H1073" s="8">
        <v>198496.5</v>
      </c>
      <c r="I1073" s="9">
        <v>0.25</v>
      </c>
      <c r="J1073" s="1" t="s">
        <v>108</v>
      </c>
      <c r="K1073" s="1">
        <v>12</v>
      </c>
      <c r="L1073" s="1">
        <v>2021</v>
      </c>
      <c r="M1073" s="1">
        <v>50</v>
      </c>
      <c r="N1073" s="10">
        <v>4</v>
      </c>
    </row>
    <row r="1074" spans="1:14" x14ac:dyDescent="0.2">
      <c r="A1074" s="7">
        <v>44538</v>
      </c>
      <c r="B1074" s="1" t="s">
        <v>56</v>
      </c>
      <c r="C1074" s="1" t="s">
        <v>7</v>
      </c>
      <c r="D1074" s="1" t="s">
        <v>18</v>
      </c>
      <c r="E1074" s="1" t="s">
        <v>70</v>
      </c>
      <c r="F1074" s="1" t="s">
        <v>90</v>
      </c>
      <c r="G1074" s="8">
        <v>71061</v>
      </c>
      <c r="H1074" s="8">
        <v>42636.6</v>
      </c>
      <c r="I1074" s="9">
        <v>0.6</v>
      </c>
      <c r="J1074" s="1" t="s">
        <v>108</v>
      </c>
      <c r="K1074" s="1">
        <v>12</v>
      </c>
      <c r="L1074" s="1">
        <v>2021</v>
      </c>
      <c r="M1074" s="1">
        <v>50</v>
      </c>
      <c r="N1074" s="10">
        <v>4</v>
      </c>
    </row>
    <row r="1075" spans="1:14" x14ac:dyDescent="0.2">
      <c r="A1075" s="7">
        <v>44539</v>
      </c>
      <c r="B1075" s="1" t="s">
        <v>45</v>
      </c>
      <c r="C1075" s="1" t="s">
        <v>11</v>
      </c>
      <c r="D1075" s="1" t="s">
        <v>18</v>
      </c>
      <c r="E1075" s="1" t="s">
        <v>79</v>
      </c>
      <c r="F1075" s="1" t="s">
        <v>88</v>
      </c>
      <c r="G1075" s="8">
        <v>194663</v>
      </c>
      <c r="H1075" s="8">
        <v>68132.05</v>
      </c>
      <c r="I1075" s="9">
        <v>0.35</v>
      </c>
      <c r="J1075" s="1" t="s">
        <v>108</v>
      </c>
      <c r="K1075" s="1">
        <v>12</v>
      </c>
      <c r="L1075" s="1">
        <v>2021</v>
      </c>
      <c r="M1075" s="1">
        <v>50</v>
      </c>
      <c r="N1075" s="10">
        <v>4</v>
      </c>
    </row>
    <row r="1076" spans="1:14" x14ac:dyDescent="0.2">
      <c r="A1076" s="7">
        <v>44540</v>
      </c>
      <c r="B1076" s="1" t="s">
        <v>62</v>
      </c>
      <c r="C1076" s="1" t="s">
        <v>7</v>
      </c>
      <c r="D1076" s="1" t="s">
        <v>8</v>
      </c>
      <c r="E1076" s="1" t="s">
        <v>78</v>
      </c>
      <c r="F1076" s="1" t="s">
        <v>90</v>
      </c>
      <c r="G1076" s="8">
        <v>668567</v>
      </c>
      <c r="H1076" s="8">
        <v>367711.85000000003</v>
      </c>
      <c r="I1076" s="9">
        <v>0.55000000000000004</v>
      </c>
      <c r="J1076" s="1" t="s">
        <v>108</v>
      </c>
      <c r="K1076" s="1">
        <v>12</v>
      </c>
      <c r="L1076" s="1">
        <v>2021</v>
      </c>
      <c r="M1076" s="1">
        <v>50</v>
      </c>
      <c r="N1076" s="10">
        <v>4</v>
      </c>
    </row>
    <row r="1077" spans="1:14" x14ac:dyDescent="0.2">
      <c r="A1077" s="7">
        <v>44541</v>
      </c>
      <c r="B1077" s="1" t="s">
        <v>29</v>
      </c>
      <c r="C1077" s="1" t="s">
        <v>11</v>
      </c>
      <c r="D1077" s="1" t="s">
        <v>8</v>
      </c>
      <c r="E1077" s="1" t="s">
        <v>67</v>
      </c>
      <c r="F1077" s="1" t="s">
        <v>9</v>
      </c>
      <c r="G1077" s="8">
        <v>684543</v>
      </c>
      <c r="H1077" s="8">
        <v>177981.18</v>
      </c>
      <c r="I1077" s="9">
        <v>0.26</v>
      </c>
      <c r="J1077" s="1" t="s">
        <v>108</v>
      </c>
      <c r="K1077" s="1">
        <v>12</v>
      </c>
      <c r="L1077" s="1">
        <v>2021</v>
      </c>
      <c r="M1077" s="1">
        <v>50</v>
      </c>
      <c r="N1077" s="10">
        <v>4</v>
      </c>
    </row>
    <row r="1078" spans="1:14" x14ac:dyDescent="0.2">
      <c r="A1078" s="7">
        <v>44542</v>
      </c>
      <c r="B1078" s="1" t="s">
        <v>45</v>
      </c>
      <c r="C1078" s="1" t="s">
        <v>11</v>
      </c>
      <c r="D1078" s="1" t="s">
        <v>18</v>
      </c>
      <c r="E1078" s="1" t="s">
        <v>79</v>
      </c>
      <c r="F1078" s="1" t="s">
        <v>88</v>
      </c>
      <c r="G1078" s="8">
        <v>198100</v>
      </c>
      <c r="H1078" s="8">
        <v>57448.999999999993</v>
      </c>
      <c r="I1078" s="9">
        <v>0.28999999999999998</v>
      </c>
      <c r="J1078" s="1" t="s">
        <v>108</v>
      </c>
      <c r="K1078" s="1">
        <v>12</v>
      </c>
      <c r="L1078" s="1">
        <v>2021</v>
      </c>
      <c r="M1078" s="1">
        <v>50</v>
      </c>
      <c r="N1078" s="10">
        <v>4</v>
      </c>
    </row>
    <row r="1079" spans="1:14" x14ac:dyDescent="0.2">
      <c r="A1079" s="7">
        <v>44543</v>
      </c>
      <c r="B1079" s="1" t="s">
        <v>25</v>
      </c>
      <c r="C1079" s="1" t="s">
        <v>7</v>
      </c>
      <c r="D1079" s="1" t="s">
        <v>8</v>
      </c>
      <c r="E1079" s="1" t="s">
        <v>74</v>
      </c>
      <c r="F1079" s="1" t="s">
        <v>87</v>
      </c>
      <c r="G1079" s="8">
        <v>810299</v>
      </c>
      <c r="H1079" s="8">
        <v>437561.46</v>
      </c>
      <c r="I1079" s="9">
        <v>0.54</v>
      </c>
      <c r="J1079" s="1" t="s">
        <v>108</v>
      </c>
      <c r="K1079" s="1">
        <v>12</v>
      </c>
      <c r="L1079" s="1">
        <v>2021</v>
      </c>
      <c r="M1079" s="1">
        <v>51</v>
      </c>
      <c r="N1079" s="10">
        <v>4</v>
      </c>
    </row>
    <row r="1080" spans="1:14" x14ac:dyDescent="0.2">
      <c r="A1080" s="7">
        <v>44544</v>
      </c>
      <c r="B1080" s="1" t="s">
        <v>44</v>
      </c>
      <c r="C1080" s="1" t="s">
        <v>7</v>
      </c>
      <c r="D1080" s="1" t="s">
        <v>8</v>
      </c>
      <c r="E1080" s="1" t="s">
        <v>78</v>
      </c>
      <c r="F1080" s="1" t="s">
        <v>87</v>
      </c>
      <c r="G1080" s="8">
        <v>938059</v>
      </c>
      <c r="H1080" s="8">
        <v>525313.04</v>
      </c>
      <c r="I1080" s="9">
        <v>0.56000000000000005</v>
      </c>
      <c r="J1080" s="1" t="s">
        <v>108</v>
      </c>
      <c r="K1080" s="1">
        <v>12</v>
      </c>
      <c r="L1080" s="1">
        <v>2021</v>
      </c>
      <c r="M1080" s="1">
        <v>51</v>
      </c>
      <c r="N1080" s="10">
        <v>4</v>
      </c>
    </row>
    <row r="1081" spans="1:14" x14ac:dyDescent="0.2">
      <c r="A1081" s="7">
        <v>44545</v>
      </c>
      <c r="B1081" s="1" t="s">
        <v>43</v>
      </c>
      <c r="C1081" s="1" t="s">
        <v>11</v>
      </c>
      <c r="D1081" s="1" t="s">
        <v>8</v>
      </c>
      <c r="E1081" s="1" t="s">
        <v>79</v>
      </c>
      <c r="F1081" s="1" t="s">
        <v>87</v>
      </c>
      <c r="G1081" s="8">
        <v>683464</v>
      </c>
      <c r="H1081" s="8">
        <v>177700.64</v>
      </c>
      <c r="I1081" s="9">
        <v>0.26</v>
      </c>
      <c r="J1081" s="1" t="s">
        <v>108</v>
      </c>
      <c r="K1081" s="1">
        <v>12</v>
      </c>
      <c r="L1081" s="1">
        <v>2021</v>
      </c>
      <c r="M1081" s="1">
        <v>51</v>
      </c>
      <c r="N1081" s="10">
        <v>4</v>
      </c>
    </row>
    <row r="1082" spans="1:14" x14ac:dyDescent="0.2">
      <c r="A1082" s="7">
        <v>44546</v>
      </c>
      <c r="B1082" s="1" t="s">
        <v>19</v>
      </c>
      <c r="C1082" s="1" t="s">
        <v>11</v>
      </c>
      <c r="D1082" s="1" t="s">
        <v>8</v>
      </c>
      <c r="E1082" s="1" t="s">
        <v>76</v>
      </c>
      <c r="F1082" s="1" t="s">
        <v>87</v>
      </c>
      <c r="G1082" s="8">
        <v>1014399</v>
      </c>
      <c r="H1082" s="8">
        <v>304319.7</v>
      </c>
      <c r="I1082" s="9">
        <v>0.3</v>
      </c>
      <c r="J1082" s="1" t="s">
        <v>108</v>
      </c>
      <c r="K1082" s="1">
        <v>12</v>
      </c>
      <c r="L1082" s="1">
        <v>2021</v>
      </c>
      <c r="M1082" s="1">
        <v>51</v>
      </c>
      <c r="N1082" s="10">
        <v>4</v>
      </c>
    </row>
    <row r="1083" spans="1:14" x14ac:dyDescent="0.2">
      <c r="A1083" s="7">
        <v>44547</v>
      </c>
      <c r="B1083" s="1" t="s">
        <v>45</v>
      </c>
      <c r="C1083" s="1" t="s">
        <v>11</v>
      </c>
      <c r="D1083" s="1" t="s">
        <v>18</v>
      </c>
      <c r="E1083" s="1" t="s">
        <v>79</v>
      </c>
      <c r="F1083" s="1" t="s">
        <v>87</v>
      </c>
      <c r="G1083" s="8">
        <v>228956</v>
      </c>
      <c r="H1083" s="8">
        <v>66397.239999999991</v>
      </c>
      <c r="I1083" s="9">
        <v>0.28999999999999998</v>
      </c>
      <c r="J1083" s="1" t="s">
        <v>108</v>
      </c>
      <c r="K1083" s="1">
        <v>12</v>
      </c>
      <c r="L1083" s="1">
        <v>2021</v>
      </c>
      <c r="M1083" s="1">
        <v>51</v>
      </c>
      <c r="N1083" s="10">
        <v>4</v>
      </c>
    </row>
    <row r="1084" spans="1:14" x14ac:dyDescent="0.2">
      <c r="A1084" s="7">
        <v>44548</v>
      </c>
      <c r="B1084" s="1" t="s">
        <v>13</v>
      </c>
      <c r="C1084" s="1" t="s">
        <v>11</v>
      </c>
      <c r="D1084" s="1" t="s">
        <v>14</v>
      </c>
      <c r="E1084" s="1" t="s">
        <v>73</v>
      </c>
      <c r="F1084" s="1" t="s">
        <v>88</v>
      </c>
      <c r="G1084" s="8">
        <v>305837</v>
      </c>
      <c r="H1084" s="8">
        <v>55050.659999999996</v>
      </c>
      <c r="I1084" s="9">
        <v>0.18</v>
      </c>
      <c r="J1084" s="1" t="s">
        <v>108</v>
      </c>
      <c r="K1084" s="1">
        <v>12</v>
      </c>
      <c r="L1084" s="1">
        <v>2021</v>
      </c>
      <c r="M1084" s="1">
        <v>51</v>
      </c>
      <c r="N1084" s="10">
        <v>4</v>
      </c>
    </row>
    <row r="1085" spans="1:14" x14ac:dyDescent="0.2">
      <c r="A1085" s="7">
        <v>44549</v>
      </c>
      <c r="B1085" s="1" t="s">
        <v>60</v>
      </c>
      <c r="C1085" s="1" t="s">
        <v>11</v>
      </c>
      <c r="D1085" s="1" t="s">
        <v>14</v>
      </c>
      <c r="E1085" s="1" t="s">
        <v>76</v>
      </c>
      <c r="F1085" s="1" t="s">
        <v>87</v>
      </c>
      <c r="G1085" s="8">
        <v>250906</v>
      </c>
      <c r="H1085" s="8">
        <v>55199.32</v>
      </c>
      <c r="I1085" s="9">
        <v>0.22</v>
      </c>
      <c r="J1085" s="1" t="s">
        <v>108</v>
      </c>
      <c r="K1085" s="1">
        <v>12</v>
      </c>
      <c r="L1085" s="1">
        <v>2021</v>
      </c>
      <c r="M1085" s="1">
        <v>51</v>
      </c>
      <c r="N1085" s="10">
        <v>4</v>
      </c>
    </row>
    <row r="1086" spans="1:14" x14ac:dyDescent="0.2">
      <c r="A1086" s="7">
        <v>44550</v>
      </c>
      <c r="B1086" s="1" t="s">
        <v>36</v>
      </c>
      <c r="C1086" s="1" t="s">
        <v>11</v>
      </c>
      <c r="D1086" s="1" t="s">
        <v>14</v>
      </c>
      <c r="E1086" s="1" t="s">
        <v>78</v>
      </c>
      <c r="F1086" s="1" t="s">
        <v>90</v>
      </c>
      <c r="G1086" s="8">
        <v>267948</v>
      </c>
      <c r="H1086" s="8">
        <v>80384.399999999994</v>
      </c>
      <c r="I1086" s="9">
        <v>0.3</v>
      </c>
      <c r="J1086" s="1" t="s">
        <v>108</v>
      </c>
      <c r="K1086" s="1">
        <v>12</v>
      </c>
      <c r="L1086" s="1">
        <v>2021</v>
      </c>
      <c r="M1086" s="1">
        <v>52</v>
      </c>
      <c r="N1086" s="10">
        <v>4</v>
      </c>
    </row>
    <row r="1087" spans="1:14" x14ac:dyDescent="0.2">
      <c r="A1087" s="7">
        <v>44551</v>
      </c>
      <c r="B1087" s="1" t="s">
        <v>30</v>
      </c>
      <c r="C1087" s="1" t="s">
        <v>11</v>
      </c>
      <c r="D1087" s="1" t="s">
        <v>14</v>
      </c>
      <c r="E1087" s="1" t="s">
        <v>77</v>
      </c>
      <c r="F1087" s="1" t="s">
        <v>87</v>
      </c>
      <c r="G1087" s="8">
        <v>499047</v>
      </c>
      <c r="H1087" s="8">
        <v>89828.459999999992</v>
      </c>
      <c r="I1087" s="9">
        <v>0.18</v>
      </c>
      <c r="J1087" s="1" t="s">
        <v>108</v>
      </c>
      <c r="K1087" s="1">
        <v>12</v>
      </c>
      <c r="L1087" s="1">
        <v>2021</v>
      </c>
      <c r="M1087" s="1">
        <v>52</v>
      </c>
      <c r="N1087" s="10">
        <v>4</v>
      </c>
    </row>
    <row r="1088" spans="1:14" x14ac:dyDescent="0.2">
      <c r="A1088" s="7">
        <v>44552</v>
      </c>
      <c r="B1088" s="1" t="s">
        <v>44</v>
      </c>
      <c r="C1088" s="1" t="s">
        <v>17</v>
      </c>
      <c r="D1088" s="1" t="s">
        <v>8</v>
      </c>
      <c r="E1088" s="1" t="s">
        <v>78</v>
      </c>
      <c r="F1088" s="1" t="s">
        <v>88</v>
      </c>
      <c r="G1088" s="8">
        <v>590716</v>
      </c>
      <c r="H1088" s="8">
        <v>153586.16</v>
      </c>
      <c r="I1088" s="9">
        <v>0.26</v>
      </c>
      <c r="J1088" s="1" t="s">
        <v>108</v>
      </c>
      <c r="K1088" s="1">
        <v>12</v>
      </c>
      <c r="L1088" s="1">
        <v>2021</v>
      </c>
      <c r="M1088" s="1">
        <v>52</v>
      </c>
      <c r="N1088" s="10">
        <v>4</v>
      </c>
    </row>
    <row r="1089" spans="1:14" x14ac:dyDescent="0.2">
      <c r="A1089" s="7">
        <v>44553</v>
      </c>
      <c r="B1089" s="1" t="s">
        <v>60</v>
      </c>
      <c r="C1089" s="1" t="s">
        <v>11</v>
      </c>
      <c r="D1089" s="1" t="s">
        <v>14</v>
      </c>
      <c r="E1089" s="1" t="s">
        <v>76</v>
      </c>
      <c r="F1089" s="1" t="s">
        <v>87</v>
      </c>
      <c r="G1089" s="8">
        <v>493754</v>
      </c>
      <c r="H1089" s="8">
        <v>83938.180000000008</v>
      </c>
      <c r="I1089" s="9">
        <v>0.17</v>
      </c>
      <c r="J1089" s="1" t="s">
        <v>108</v>
      </c>
      <c r="K1089" s="1">
        <v>12</v>
      </c>
      <c r="L1089" s="1">
        <v>2021</v>
      </c>
      <c r="M1089" s="1">
        <v>52</v>
      </c>
      <c r="N1089" s="10">
        <v>4</v>
      </c>
    </row>
    <row r="1090" spans="1:14" x14ac:dyDescent="0.2">
      <c r="A1090" s="7">
        <v>44554</v>
      </c>
      <c r="B1090" s="1" t="s">
        <v>53</v>
      </c>
      <c r="C1090" s="1" t="s">
        <v>11</v>
      </c>
      <c r="D1090" s="1" t="s">
        <v>14</v>
      </c>
      <c r="E1090" s="1" t="s">
        <v>67</v>
      </c>
      <c r="F1090" s="1" t="s">
        <v>87</v>
      </c>
      <c r="G1090" s="8">
        <v>496253</v>
      </c>
      <c r="H1090" s="8">
        <v>94288.07</v>
      </c>
      <c r="I1090" s="9">
        <v>0.19</v>
      </c>
      <c r="J1090" s="1" t="s">
        <v>108</v>
      </c>
      <c r="K1090" s="1">
        <v>12</v>
      </c>
      <c r="L1090" s="1">
        <v>2021</v>
      </c>
      <c r="M1090" s="1">
        <v>52</v>
      </c>
      <c r="N1090" s="10">
        <v>4</v>
      </c>
    </row>
    <row r="1091" spans="1:14" x14ac:dyDescent="0.2">
      <c r="A1091" s="7">
        <v>44555</v>
      </c>
      <c r="B1091" s="1" t="s">
        <v>37</v>
      </c>
      <c r="C1091" s="1" t="s">
        <v>7</v>
      </c>
      <c r="D1091" s="1" t="s">
        <v>18</v>
      </c>
      <c r="E1091" s="1" t="s">
        <v>79</v>
      </c>
      <c r="F1091" s="1" t="s">
        <v>87</v>
      </c>
      <c r="G1091" s="8">
        <v>120608</v>
      </c>
      <c r="H1091" s="8">
        <v>63922.240000000005</v>
      </c>
      <c r="I1091" s="9">
        <v>0.53</v>
      </c>
      <c r="J1091" s="1" t="s">
        <v>108</v>
      </c>
      <c r="K1091" s="1">
        <v>12</v>
      </c>
      <c r="L1091" s="1">
        <v>2021</v>
      </c>
      <c r="M1091" s="1">
        <v>52</v>
      </c>
      <c r="N1091" s="10">
        <v>4</v>
      </c>
    </row>
    <row r="1092" spans="1:14" x14ac:dyDescent="0.2">
      <c r="A1092" s="7">
        <v>44556</v>
      </c>
      <c r="B1092" s="1" t="s">
        <v>59</v>
      </c>
      <c r="C1092" s="1" t="s">
        <v>17</v>
      </c>
      <c r="D1092" s="1" t="s">
        <v>18</v>
      </c>
      <c r="E1092" s="1" t="s">
        <v>75</v>
      </c>
      <c r="F1092" s="1" t="s">
        <v>9</v>
      </c>
      <c r="G1092" s="8">
        <v>87995</v>
      </c>
      <c r="H1092" s="8">
        <v>35198</v>
      </c>
      <c r="I1092" s="9">
        <v>0.4</v>
      </c>
      <c r="J1092" s="1" t="s">
        <v>108</v>
      </c>
      <c r="K1092" s="1">
        <v>12</v>
      </c>
      <c r="L1092" s="1">
        <v>2021</v>
      </c>
      <c r="M1092" s="1">
        <v>52</v>
      </c>
      <c r="N1092" s="10">
        <v>4</v>
      </c>
    </row>
    <row r="1093" spans="1:14" x14ac:dyDescent="0.2">
      <c r="A1093" s="7">
        <v>44557</v>
      </c>
      <c r="B1093" s="1" t="s">
        <v>20</v>
      </c>
      <c r="C1093" s="1" t="s">
        <v>7</v>
      </c>
      <c r="D1093" s="1" t="s">
        <v>8</v>
      </c>
      <c r="E1093" s="1" t="s">
        <v>72</v>
      </c>
      <c r="F1093" s="1" t="s">
        <v>9</v>
      </c>
      <c r="G1093" s="8">
        <v>616168</v>
      </c>
      <c r="H1093" s="8">
        <v>388185.84</v>
      </c>
      <c r="I1093" s="9">
        <v>0.63</v>
      </c>
      <c r="J1093" s="1" t="s">
        <v>108</v>
      </c>
      <c r="K1093" s="1">
        <v>12</v>
      </c>
      <c r="L1093" s="1">
        <v>2021</v>
      </c>
      <c r="M1093" s="1">
        <v>53</v>
      </c>
      <c r="N1093" s="10">
        <v>4</v>
      </c>
    </row>
    <row r="1094" spans="1:14" x14ac:dyDescent="0.2">
      <c r="A1094" s="7">
        <v>44558</v>
      </c>
      <c r="B1094" s="1" t="s">
        <v>62</v>
      </c>
      <c r="C1094" s="1" t="s">
        <v>17</v>
      </c>
      <c r="D1094" s="1" t="s">
        <v>8</v>
      </c>
      <c r="E1094" s="1" t="s">
        <v>78</v>
      </c>
      <c r="F1094" s="1" t="s">
        <v>87</v>
      </c>
      <c r="G1094" s="8">
        <v>511249</v>
      </c>
      <c r="H1094" s="8">
        <v>107362.29</v>
      </c>
      <c r="I1094" s="9">
        <v>0.21</v>
      </c>
      <c r="J1094" s="1" t="s">
        <v>108</v>
      </c>
      <c r="K1094" s="1">
        <v>12</v>
      </c>
      <c r="L1094" s="1">
        <v>2021</v>
      </c>
      <c r="M1094" s="1">
        <v>53</v>
      </c>
      <c r="N1094" s="10">
        <v>4</v>
      </c>
    </row>
    <row r="1095" spans="1:14" x14ac:dyDescent="0.2">
      <c r="A1095" s="7">
        <v>44559</v>
      </c>
      <c r="B1095" s="1" t="s">
        <v>6</v>
      </c>
      <c r="C1095" s="1" t="s">
        <v>17</v>
      </c>
      <c r="D1095" s="1" t="s">
        <v>8</v>
      </c>
      <c r="E1095" s="1" t="s">
        <v>77</v>
      </c>
      <c r="F1095" s="1" t="s">
        <v>90</v>
      </c>
      <c r="G1095" s="8">
        <v>1046541</v>
      </c>
      <c r="H1095" s="8">
        <v>366289.35</v>
      </c>
      <c r="I1095" s="9">
        <v>0.35</v>
      </c>
      <c r="J1095" s="1" t="s">
        <v>108</v>
      </c>
      <c r="K1095" s="1">
        <v>12</v>
      </c>
      <c r="L1095" s="1">
        <v>2021</v>
      </c>
      <c r="M1095" s="1">
        <v>53</v>
      </c>
      <c r="N1095" s="10">
        <v>4</v>
      </c>
    </row>
    <row r="1096" spans="1:14" x14ac:dyDescent="0.2">
      <c r="A1096" s="7">
        <v>44560</v>
      </c>
      <c r="B1096" s="1" t="s">
        <v>44</v>
      </c>
      <c r="C1096" s="1" t="s">
        <v>11</v>
      </c>
      <c r="D1096" s="1" t="s">
        <v>8</v>
      </c>
      <c r="E1096" s="1" t="s">
        <v>78</v>
      </c>
      <c r="F1096" s="1" t="s">
        <v>87</v>
      </c>
      <c r="G1096" s="8">
        <v>1114040</v>
      </c>
      <c r="H1096" s="8">
        <v>178246.39999999999</v>
      </c>
      <c r="I1096" s="9">
        <v>0.16</v>
      </c>
      <c r="J1096" s="1" t="s">
        <v>108</v>
      </c>
      <c r="K1096" s="1">
        <v>12</v>
      </c>
      <c r="L1096" s="1">
        <v>2021</v>
      </c>
      <c r="M1096" s="1">
        <v>53</v>
      </c>
      <c r="N1096" s="10">
        <v>4</v>
      </c>
    </row>
    <row r="1097" spans="1:14" x14ac:dyDescent="0.2">
      <c r="A1097" s="7">
        <v>44561</v>
      </c>
      <c r="B1097" s="1" t="s">
        <v>59</v>
      </c>
      <c r="C1097" s="1" t="s">
        <v>17</v>
      </c>
      <c r="D1097" s="1" t="s">
        <v>18</v>
      </c>
      <c r="E1097" s="1" t="s">
        <v>75</v>
      </c>
      <c r="F1097" s="1" t="s">
        <v>87</v>
      </c>
      <c r="G1097" s="8">
        <v>174009</v>
      </c>
      <c r="H1097" s="8">
        <v>41762.159999999996</v>
      </c>
      <c r="I1097" s="9">
        <v>0.24</v>
      </c>
      <c r="J1097" s="1" t="s">
        <v>108</v>
      </c>
      <c r="K1097" s="1">
        <v>12</v>
      </c>
      <c r="L1097" s="1">
        <v>2021</v>
      </c>
      <c r="M1097" s="1">
        <v>53</v>
      </c>
      <c r="N1097" s="10">
        <v>4</v>
      </c>
    </row>
    <row r="1098" spans="1:14" x14ac:dyDescent="0.2">
      <c r="A1098" s="7">
        <v>44562</v>
      </c>
      <c r="B1098" s="1" t="s">
        <v>41</v>
      </c>
      <c r="C1098" s="1" t="s">
        <v>11</v>
      </c>
      <c r="D1098" s="1" t="s">
        <v>14</v>
      </c>
      <c r="E1098" s="1" t="s">
        <v>83</v>
      </c>
      <c r="F1098" s="1" t="s">
        <v>9</v>
      </c>
      <c r="G1098" s="8">
        <v>319589</v>
      </c>
      <c r="H1098" s="8">
        <v>102268.48</v>
      </c>
      <c r="I1098" s="9">
        <v>0.32</v>
      </c>
      <c r="J1098" s="1" t="s">
        <v>97</v>
      </c>
      <c r="K1098" s="1">
        <v>1</v>
      </c>
      <c r="L1098" s="1">
        <v>2022</v>
      </c>
      <c r="M1098" s="1">
        <v>1</v>
      </c>
      <c r="N1098" s="10">
        <v>1</v>
      </c>
    </row>
    <row r="1099" spans="1:14" x14ac:dyDescent="0.2">
      <c r="A1099" s="7">
        <v>44563</v>
      </c>
      <c r="B1099" s="1" t="s">
        <v>26</v>
      </c>
      <c r="C1099" s="1" t="s">
        <v>7</v>
      </c>
      <c r="D1099" s="1" t="s">
        <v>8</v>
      </c>
      <c r="E1099" s="1" t="s">
        <v>75</v>
      </c>
      <c r="F1099" s="1" t="s">
        <v>89</v>
      </c>
      <c r="G1099" s="8">
        <v>1021019</v>
      </c>
      <c r="H1099" s="8">
        <v>530929.88</v>
      </c>
      <c r="I1099" s="9">
        <v>0.52</v>
      </c>
      <c r="J1099" s="1" t="s">
        <v>97</v>
      </c>
      <c r="K1099" s="1">
        <v>1</v>
      </c>
      <c r="L1099" s="1">
        <v>2022</v>
      </c>
      <c r="M1099" s="1">
        <v>1</v>
      </c>
      <c r="N1099" s="10">
        <v>1</v>
      </c>
    </row>
    <row r="1100" spans="1:14" x14ac:dyDescent="0.2">
      <c r="A1100" s="7">
        <v>44564</v>
      </c>
      <c r="B1100" s="1" t="s">
        <v>54</v>
      </c>
      <c r="C1100" s="1" t="s">
        <v>11</v>
      </c>
      <c r="D1100" s="1" t="s">
        <v>18</v>
      </c>
      <c r="E1100" s="1" t="s">
        <v>68</v>
      </c>
      <c r="F1100" s="1" t="s">
        <v>88</v>
      </c>
      <c r="G1100" s="8">
        <v>79404</v>
      </c>
      <c r="H1100" s="8">
        <v>14292.72</v>
      </c>
      <c r="I1100" s="9">
        <v>0.18</v>
      </c>
      <c r="J1100" s="1" t="s">
        <v>97</v>
      </c>
      <c r="K1100" s="1">
        <v>1</v>
      </c>
      <c r="L1100" s="1">
        <v>2022</v>
      </c>
      <c r="M1100" s="1">
        <v>2</v>
      </c>
      <c r="N1100" s="10">
        <v>1</v>
      </c>
    </row>
    <row r="1101" spans="1:14" x14ac:dyDescent="0.2">
      <c r="A1101" s="7">
        <v>44565</v>
      </c>
      <c r="B1101" s="1" t="s">
        <v>22</v>
      </c>
      <c r="C1101" s="1" t="s">
        <v>17</v>
      </c>
      <c r="D1101" s="1" t="s">
        <v>8</v>
      </c>
      <c r="E1101" s="1" t="s">
        <v>74</v>
      </c>
      <c r="F1101" s="1" t="s">
        <v>90</v>
      </c>
      <c r="G1101" s="8">
        <v>965687</v>
      </c>
      <c r="H1101" s="8">
        <v>251078.62</v>
      </c>
      <c r="I1101" s="9">
        <v>0.26</v>
      </c>
      <c r="J1101" s="1" t="s">
        <v>97</v>
      </c>
      <c r="K1101" s="1">
        <v>1</v>
      </c>
      <c r="L1101" s="1">
        <v>2022</v>
      </c>
      <c r="M1101" s="1">
        <v>2</v>
      </c>
      <c r="N1101" s="10">
        <v>1</v>
      </c>
    </row>
    <row r="1102" spans="1:14" x14ac:dyDescent="0.2">
      <c r="A1102" s="7">
        <v>44566</v>
      </c>
      <c r="B1102" s="1" t="s">
        <v>40</v>
      </c>
      <c r="C1102" s="1" t="s">
        <v>7</v>
      </c>
      <c r="D1102" s="1" t="s">
        <v>8</v>
      </c>
      <c r="E1102" s="1" t="s">
        <v>82</v>
      </c>
      <c r="F1102" s="1" t="s">
        <v>87</v>
      </c>
      <c r="G1102" s="8">
        <v>1071203</v>
      </c>
      <c r="H1102" s="8">
        <v>642721.79999999993</v>
      </c>
      <c r="I1102" s="9">
        <v>0.6</v>
      </c>
      <c r="J1102" s="1" t="s">
        <v>97</v>
      </c>
      <c r="K1102" s="1">
        <v>1</v>
      </c>
      <c r="L1102" s="1">
        <v>2022</v>
      </c>
      <c r="M1102" s="1">
        <v>2</v>
      </c>
      <c r="N1102" s="10">
        <v>1</v>
      </c>
    </row>
    <row r="1103" spans="1:14" x14ac:dyDescent="0.2">
      <c r="A1103" s="7">
        <v>44567</v>
      </c>
      <c r="B1103" s="1" t="s">
        <v>13</v>
      </c>
      <c r="C1103" s="1" t="s">
        <v>17</v>
      </c>
      <c r="D1103" s="1" t="s">
        <v>14</v>
      </c>
      <c r="E1103" s="1" t="s">
        <v>73</v>
      </c>
      <c r="F1103" s="1" t="s">
        <v>90</v>
      </c>
      <c r="G1103" s="8">
        <v>371056</v>
      </c>
      <c r="H1103" s="8">
        <v>107606.23999999999</v>
      </c>
      <c r="I1103" s="9">
        <v>0.28999999999999998</v>
      </c>
      <c r="J1103" s="1" t="s">
        <v>97</v>
      </c>
      <c r="K1103" s="1">
        <v>1</v>
      </c>
      <c r="L1103" s="1">
        <v>2022</v>
      </c>
      <c r="M1103" s="1">
        <v>2</v>
      </c>
      <c r="N1103" s="10">
        <v>1</v>
      </c>
    </row>
    <row r="1104" spans="1:14" x14ac:dyDescent="0.2">
      <c r="A1104" s="7">
        <v>44568</v>
      </c>
      <c r="B1104" s="1" t="s">
        <v>62</v>
      </c>
      <c r="C1104" s="1" t="s">
        <v>11</v>
      </c>
      <c r="D1104" s="1" t="s">
        <v>8</v>
      </c>
      <c r="E1104" s="1" t="s">
        <v>78</v>
      </c>
      <c r="F1104" s="1" t="s">
        <v>87</v>
      </c>
      <c r="G1104" s="8">
        <v>580754</v>
      </c>
      <c r="H1104" s="8">
        <v>92920.639999999999</v>
      </c>
      <c r="I1104" s="9">
        <v>0.16</v>
      </c>
      <c r="J1104" s="1" t="s">
        <v>97</v>
      </c>
      <c r="K1104" s="1">
        <v>1</v>
      </c>
      <c r="L1104" s="1">
        <v>2022</v>
      </c>
      <c r="M1104" s="1">
        <v>2</v>
      </c>
      <c r="N1104" s="10">
        <v>1</v>
      </c>
    </row>
    <row r="1105" spans="1:14" x14ac:dyDescent="0.2">
      <c r="A1105" s="7">
        <v>44569</v>
      </c>
      <c r="B1105" s="1" t="s">
        <v>16</v>
      </c>
      <c r="C1105" s="1" t="s">
        <v>11</v>
      </c>
      <c r="D1105" s="1" t="s">
        <v>18</v>
      </c>
      <c r="E1105" s="1" t="s">
        <v>75</v>
      </c>
      <c r="F1105" s="1" t="s">
        <v>87</v>
      </c>
      <c r="G1105" s="8">
        <v>214295</v>
      </c>
      <c r="H1105" s="8">
        <v>62145.549999999996</v>
      </c>
      <c r="I1105" s="9">
        <v>0.28999999999999998</v>
      </c>
      <c r="J1105" s="1" t="s">
        <v>97</v>
      </c>
      <c r="K1105" s="1">
        <v>1</v>
      </c>
      <c r="L1105" s="1">
        <v>2022</v>
      </c>
      <c r="M1105" s="1">
        <v>2</v>
      </c>
      <c r="N1105" s="10">
        <v>1</v>
      </c>
    </row>
    <row r="1106" spans="1:14" x14ac:dyDescent="0.2">
      <c r="A1106" s="7">
        <v>44570</v>
      </c>
      <c r="B1106" s="1" t="s">
        <v>31</v>
      </c>
      <c r="C1106" s="1" t="s">
        <v>7</v>
      </c>
      <c r="D1106" s="1" t="s">
        <v>18</v>
      </c>
      <c r="E1106" s="1" t="s">
        <v>72</v>
      </c>
      <c r="F1106" s="1" t="s">
        <v>90</v>
      </c>
      <c r="G1106" s="8">
        <v>230698</v>
      </c>
      <c r="H1106" s="8">
        <v>119962.96</v>
      </c>
      <c r="I1106" s="9">
        <v>0.52</v>
      </c>
      <c r="J1106" s="1" t="s">
        <v>97</v>
      </c>
      <c r="K1106" s="1">
        <v>1</v>
      </c>
      <c r="L1106" s="1">
        <v>2022</v>
      </c>
      <c r="M1106" s="1">
        <v>2</v>
      </c>
      <c r="N1106" s="10">
        <v>1</v>
      </c>
    </row>
    <row r="1107" spans="1:14" x14ac:dyDescent="0.2">
      <c r="A1107" s="7">
        <v>44571</v>
      </c>
      <c r="B1107" s="1" t="s">
        <v>20</v>
      </c>
      <c r="C1107" s="1" t="s">
        <v>11</v>
      </c>
      <c r="D1107" s="1" t="s">
        <v>8</v>
      </c>
      <c r="E1107" s="1" t="s">
        <v>72</v>
      </c>
      <c r="F1107" s="1" t="s">
        <v>90</v>
      </c>
      <c r="G1107" s="8">
        <v>722090</v>
      </c>
      <c r="H1107" s="8">
        <v>122755.3</v>
      </c>
      <c r="I1107" s="9">
        <v>0.17</v>
      </c>
      <c r="J1107" s="1" t="s">
        <v>97</v>
      </c>
      <c r="K1107" s="1">
        <v>1</v>
      </c>
      <c r="L1107" s="1">
        <v>2022</v>
      </c>
      <c r="M1107" s="1">
        <v>3</v>
      </c>
      <c r="N1107" s="10">
        <v>1</v>
      </c>
    </row>
    <row r="1108" spans="1:14" x14ac:dyDescent="0.2">
      <c r="A1108" s="7">
        <v>44572</v>
      </c>
      <c r="B1108" s="1" t="s">
        <v>53</v>
      </c>
      <c r="C1108" s="1" t="s">
        <v>7</v>
      </c>
      <c r="D1108" s="1" t="s">
        <v>14</v>
      </c>
      <c r="E1108" s="1" t="s">
        <v>67</v>
      </c>
      <c r="F1108" s="1" t="s">
        <v>90</v>
      </c>
      <c r="G1108" s="8">
        <v>325628</v>
      </c>
      <c r="H1108" s="8">
        <v>192120.52</v>
      </c>
      <c r="I1108" s="9">
        <v>0.59</v>
      </c>
      <c r="J1108" s="1" t="s">
        <v>97</v>
      </c>
      <c r="K1108" s="1">
        <v>1</v>
      </c>
      <c r="L1108" s="1">
        <v>2022</v>
      </c>
      <c r="M1108" s="1">
        <v>3</v>
      </c>
      <c r="N1108" s="10">
        <v>1</v>
      </c>
    </row>
    <row r="1109" spans="1:14" x14ac:dyDescent="0.2">
      <c r="A1109" s="7">
        <v>44573</v>
      </c>
      <c r="B1109" s="1" t="s">
        <v>54</v>
      </c>
      <c r="C1109" s="1" t="s">
        <v>17</v>
      </c>
      <c r="D1109" s="1" t="s">
        <v>18</v>
      </c>
      <c r="E1109" s="1" t="s">
        <v>68</v>
      </c>
      <c r="F1109" s="1" t="s">
        <v>89</v>
      </c>
      <c r="G1109" s="8">
        <v>207178</v>
      </c>
      <c r="H1109" s="8">
        <v>41435.600000000006</v>
      </c>
      <c r="I1109" s="9">
        <v>0.2</v>
      </c>
      <c r="J1109" s="1" t="s">
        <v>97</v>
      </c>
      <c r="K1109" s="1">
        <v>1</v>
      </c>
      <c r="L1109" s="1">
        <v>2022</v>
      </c>
      <c r="M1109" s="1">
        <v>3</v>
      </c>
      <c r="N1109" s="10">
        <v>1</v>
      </c>
    </row>
    <row r="1110" spans="1:14" x14ac:dyDescent="0.2">
      <c r="A1110" s="7">
        <v>44574</v>
      </c>
      <c r="B1110" s="1" t="s">
        <v>28</v>
      </c>
      <c r="C1110" s="1" t="s">
        <v>7</v>
      </c>
      <c r="D1110" s="1" t="s">
        <v>8</v>
      </c>
      <c r="E1110" s="1" t="s">
        <v>66</v>
      </c>
      <c r="F1110" s="1" t="s">
        <v>89</v>
      </c>
      <c r="G1110" s="8">
        <v>861388</v>
      </c>
      <c r="H1110" s="8">
        <v>456535.64</v>
      </c>
      <c r="I1110" s="9">
        <v>0.53</v>
      </c>
      <c r="J1110" s="1" t="s">
        <v>97</v>
      </c>
      <c r="K1110" s="1">
        <v>1</v>
      </c>
      <c r="L1110" s="1">
        <v>2022</v>
      </c>
      <c r="M1110" s="1">
        <v>3</v>
      </c>
      <c r="N1110" s="10">
        <v>1</v>
      </c>
    </row>
    <row r="1111" spans="1:14" x14ac:dyDescent="0.2">
      <c r="A1111" s="7">
        <v>44575</v>
      </c>
      <c r="B1111" s="1" t="s">
        <v>27</v>
      </c>
      <c r="C1111" s="1" t="s">
        <v>11</v>
      </c>
      <c r="D1111" s="1" t="s">
        <v>8</v>
      </c>
      <c r="E1111" s="1" t="s">
        <v>76</v>
      </c>
      <c r="F1111" s="1" t="s">
        <v>90</v>
      </c>
      <c r="G1111" s="8">
        <v>721563</v>
      </c>
      <c r="H1111" s="8">
        <v>137096.97</v>
      </c>
      <c r="I1111" s="9">
        <v>0.19</v>
      </c>
      <c r="J1111" s="1" t="s">
        <v>97</v>
      </c>
      <c r="K1111" s="1">
        <v>1</v>
      </c>
      <c r="L1111" s="1">
        <v>2022</v>
      </c>
      <c r="M1111" s="1">
        <v>3</v>
      </c>
      <c r="N1111" s="10">
        <v>1</v>
      </c>
    </row>
    <row r="1112" spans="1:14" x14ac:dyDescent="0.2">
      <c r="A1112" s="7">
        <v>44576</v>
      </c>
      <c r="B1112" s="1" t="s">
        <v>57</v>
      </c>
      <c r="C1112" s="1" t="s">
        <v>7</v>
      </c>
      <c r="D1112" s="1" t="s">
        <v>18</v>
      </c>
      <c r="E1112" s="1" t="s">
        <v>67</v>
      </c>
      <c r="F1112" s="1" t="s">
        <v>90</v>
      </c>
      <c r="G1112" s="8">
        <v>141714</v>
      </c>
      <c r="H1112" s="8">
        <v>86445.54</v>
      </c>
      <c r="I1112" s="9">
        <v>0.61</v>
      </c>
      <c r="J1112" s="1" t="s">
        <v>97</v>
      </c>
      <c r="K1112" s="1">
        <v>1</v>
      </c>
      <c r="L1112" s="1">
        <v>2022</v>
      </c>
      <c r="M1112" s="1">
        <v>3</v>
      </c>
      <c r="N1112" s="10">
        <v>1</v>
      </c>
    </row>
    <row r="1113" spans="1:14" x14ac:dyDescent="0.2">
      <c r="A1113" s="7">
        <v>44577</v>
      </c>
      <c r="B1113" s="1" t="s">
        <v>6</v>
      </c>
      <c r="C1113" s="1" t="s">
        <v>7</v>
      </c>
      <c r="D1113" s="1" t="s">
        <v>8</v>
      </c>
      <c r="E1113" s="1" t="s">
        <v>77</v>
      </c>
      <c r="F1113" s="1" t="s">
        <v>88</v>
      </c>
      <c r="G1113" s="8">
        <v>988045</v>
      </c>
      <c r="H1113" s="8">
        <v>563185.64999999991</v>
      </c>
      <c r="I1113" s="9">
        <v>0.56999999999999995</v>
      </c>
      <c r="J1113" s="1" t="s">
        <v>97</v>
      </c>
      <c r="K1113" s="1">
        <v>1</v>
      </c>
      <c r="L1113" s="1">
        <v>2022</v>
      </c>
      <c r="M1113" s="1">
        <v>3</v>
      </c>
      <c r="N1113" s="10">
        <v>1</v>
      </c>
    </row>
    <row r="1114" spans="1:14" x14ac:dyDescent="0.2">
      <c r="A1114" s="7">
        <v>44578</v>
      </c>
      <c r="B1114" s="1" t="s">
        <v>45</v>
      </c>
      <c r="C1114" s="1" t="s">
        <v>17</v>
      </c>
      <c r="D1114" s="1" t="s">
        <v>18</v>
      </c>
      <c r="E1114" s="1" t="s">
        <v>79</v>
      </c>
      <c r="F1114" s="1" t="s">
        <v>88</v>
      </c>
      <c r="G1114" s="8">
        <v>110805</v>
      </c>
      <c r="H1114" s="8">
        <v>29917.350000000002</v>
      </c>
      <c r="I1114" s="9">
        <v>0.27</v>
      </c>
      <c r="J1114" s="1" t="s">
        <v>97</v>
      </c>
      <c r="K1114" s="1">
        <v>1</v>
      </c>
      <c r="L1114" s="1">
        <v>2022</v>
      </c>
      <c r="M1114" s="1">
        <v>4</v>
      </c>
      <c r="N1114" s="10">
        <v>1</v>
      </c>
    </row>
    <row r="1115" spans="1:14" x14ac:dyDescent="0.2">
      <c r="A1115" s="7">
        <v>44579</v>
      </c>
      <c r="B1115" s="1" t="s">
        <v>53</v>
      </c>
      <c r="C1115" s="1" t="s">
        <v>11</v>
      </c>
      <c r="D1115" s="1" t="s">
        <v>14</v>
      </c>
      <c r="E1115" s="1" t="s">
        <v>67</v>
      </c>
      <c r="F1115" s="1" t="s">
        <v>90</v>
      </c>
      <c r="G1115" s="8">
        <v>412845</v>
      </c>
      <c r="H1115" s="8">
        <v>103211.25</v>
      </c>
      <c r="I1115" s="9">
        <v>0.25</v>
      </c>
      <c r="J1115" s="1" t="s">
        <v>97</v>
      </c>
      <c r="K1115" s="1">
        <v>1</v>
      </c>
      <c r="L1115" s="1">
        <v>2022</v>
      </c>
      <c r="M1115" s="1">
        <v>4</v>
      </c>
      <c r="N1115" s="10">
        <v>1</v>
      </c>
    </row>
    <row r="1116" spans="1:14" x14ac:dyDescent="0.2">
      <c r="A1116" s="7">
        <v>44580</v>
      </c>
      <c r="B1116" s="1" t="s">
        <v>15</v>
      </c>
      <c r="C1116" s="1" t="s">
        <v>17</v>
      </c>
      <c r="D1116" s="1" t="s">
        <v>14</v>
      </c>
      <c r="E1116" s="1" t="s">
        <v>74</v>
      </c>
      <c r="F1116" s="1" t="s">
        <v>9</v>
      </c>
      <c r="G1116" s="8">
        <v>293757</v>
      </c>
      <c r="H1116" s="8">
        <v>111627.66</v>
      </c>
      <c r="I1116" s="9">
        <v>0.38</v>
      </c>
      <c r="J1116" s="1" t="s">
        <v>97</v>
      </c>
      <c r="K1116" s="1">
        <v>1</v>
      </c>
      <c r="L1116" s="1">
        <v>2022</v>
      </c>
      <c r="M1116" s="1">
        <v>4</v>
      </c>
      <c r="N1116" s="10">
        <v>1</v>
      </c>
    </row>
    <row r="1117" spans="1:14" x14ac:dyDescent="0.2">
      <c r="A1117" s="7">
        <v>44581</v>
      </c>
      <c r="B1117" s="1" t="s">
        <v>28</v>
      </c>
      <c r="C1117" s="1" t="s">
        <v>11</v>
      </c>
      <c r="D1117" s="1" t="s">
        <v>8</v>
      </c>
      <c r="E1117" s="1" t="s">
        <v>66</v>
      </c>
      <c r="F1117" s="1" t="s">
        <v>88</v>
      </c>
      <c r="G1117" s="8">
        <v>804952</v>
      </c>
      <c r="H1117" s="8">
        <v>128792.32000000001</v>
      </c>
      <c r="I1117" s="9">
        <v>0.16</v>
      </c>
      <c r="J1117" s="1" t="s">
        <v>97</v>
      </c>
      <c r="K1117" s="1">
        <v>1</v>
      </c>
      <c r="L1117" s="1">
        <v>2022</v>
      </c>
      <c r="M1117" s="1">
        <v>4</v>
      </c>
      <c r="N1117" s="10">
        <v>1</v>
      </c>
    </row>
    <row r="1118" spans="1:14" x14ac:dyDescent="0.2">
      <c r="A1118" s="7">
        <v>44582</v>
      </c>
      <c r="B1118" s="1" t="s">
        <v>25</v>
      </c>
      <c r="C1118" s="1" t="s">
        <v>11</v>
      </c>
      <c r="D1118" s="1" t="s">
        <v>8</v>
      </c>
      <c r="E1118" s="1" t="s">
        <v>74</v>
      </c>
      <c r="F1118" s="1" t="s">
        <v>88</v>
      </c>
      <c r="G1118" s="8">
        <v>1038509</v>
      </c>
      <c r="H1118" s="8">
        <v>186931.62</v>
      </c>
      <c r="I1118" s="9">
        <v>0.18</v>
      </c>
      <c r="J1118" s="1" t="s">
        <v>97</v>
      </c>
      <c r="K1118" s="1">
        <v>1</v>
      </c>
      <c r="L1118" s="1">
        <v>2022</v>
      </c>
      <c r="M1118" s="1">
        <v>4</v>
      </c>
      <c r="N1118" s="10">
        <v>1</v>
      </c>
    </row>
    <row r="1119" spans="1:14" x14ac:dyDescent="0.2">
      <c r="A1119" s="7">
        <v>44583</v>
      </c>
      <c r="B1119" s="1" t="s">
        <v>43</v>
      </c>
      <c r="C1119" s="1" t="s">
        <v>7</v>
      </c>
      <c r="D1119" s="1" t="s">
        <v>8</v>
      </c>
      <c r="E1119" s="1" t="s">
        <v>79</v>
      </c>
      <c r="F1119" s="1" t="s">
        <v>88</v>
      </c>
      <c r="G1119" s="8">
        <v>1003492</v>
      </c>
      <c r="H1119" s="8">
        <v>612130.12</v>
      </c>
      <c r="I1119" s="9">
        <v>0.61</v>
      </c>
      <c r="J1119" s="1" t="s">
        <v>97</v>
      </c>
      <c r="K1119" s="1">
        <v>1</v>
      </c>
      <c r="L1119" s="1">
        <v>2022</v>
      </c>
      <c r="M1119" s="1">
        <v>4</v>
      </c>
      <c r="N1119" s="10">
        <v>1</v>
      </c>
    </row>
    <row r="1120" spans="1:14" x14ac:dyDescent="0.2">
      <c r="A1120" s="7">
        <v>44584</v>
      </c>
      <c r="B1120" s="1" t="s">
        <v>40</v>
      </c>
      <c r="C1120" s="1" t="s">
        <v>17</v>
      </c>
      <c r="D1120" s="1" t="s">
        <v>8</v>
      </c>
      <c r="E1120" s="1" t="s">
        <v>82</v>
      </c>
      <c r="F1120" s="1" t="s">
        <v>88</v>
      </c>
      <c r="G1120" s="8">
        <v>961657</v>
      </c>
      <c r="H1120" s="8">
        <v>355813.08999999997</v>
      </c>
      <c r="I1120" s="9">
        <v>0.37</v>
      </c>
      <c r="J1120" s="1" t="s">
        <v>97</v>
      </c>
      <c r="K1120" s="1">
        <v>1</v>
      </c>
      <c r="L1120" s="1">
        <v>2022</v>
      </c>
      <c r="M1120" s="1">
        <v>4</v>
      </c>
      <c r="N1120" s="10">
        <v>1</v>
      </c>
    </row>
    <row r="1121" spans="1:14" x14ac:dyDescent="0.2">
      <c r="A1121" s="7">
        <v>44585</v>
      </c>
      <c r="B1121" s="1" t="s">
        <v>6</v>
      </c>
      <c r="C1121" s="1" t="s">
        <v>7</v>
      </c>
      <c r="D1121" s="1" t="s">
        <v>8</v>
      </c>
      <c r="E1121" s="1" t="s">
        <v>77</v>
      </c>
      <c r="F1121" s="1" t="s">
        <v>9</v>
      </c>
      <c r="G1121" s="8">
        <v>1062270</v>
      </c>
      <c r="H1121" s="8">
        <v>446153.39999999997</v>
      </c>
      <c r="I1121" s="9">
        <v>0.42</v>
      </c>
      <c r="J1121" s="1" t="s">
        <v>97</v>
      </c>
      <c r="K1121" s="1">
        <v>1</v>
      </c>
      <c r="L1121" s="1">
        <v>2022</v>
      </c>
      <c r="M1121" s="1">
        <v>5</v>
      </c>
      <c r="N1121" s="10">
        <v>1</v>
      </c>
    </row>
    <row r="1122" spans="1:14" x14ac:dyDescent="0.2">
      <c r="A1122" s="7">
        <v>44586</v>
      </c>
      <c r="B1122" s="1" t="s">
        <v>13</v>
      </c>
      <c r="C1122" s="1" t="s">
        <v>7</v>
      </c>
      <c r="D1122" s="1" t="s">
        <v>14</v>
      </c>
      <c r="E1122" s="1" t="s">
        <v>73</v>
      </c>
      <c r="F1122" s="1" t="s">
        <v>9</v>
      </c>
      <c r="G1122" s="8">
        <v>314676</v>
      </c>
      <c r="H1122" s="8">
        <v>195099.12</v>
      </c>
      <c r="I1122" s="9">
        <v>0.62</v>
      </c>
      <c r="J1122" s="1" t="s">
        <v>97</v>
      </c>
      <c r="K1122" s="1">
        <v>1</v>
      </c>
      <c r="L1122" s="1">
        <v>2022</v>
      </c>
      <c r="M1122" s="1">
        <v>5</v>
      </c>
      <c r="N1122" s="10">
        <v>1</v>
      </c>
    </row>
    <row r="1123" spans="1:14" x14ac:dyDescent="0.2">
      <c r="A1123" s="7">
        <v>44587</v>
      </c>
      <c r="B1123" s="1" t="s">
        <v>31</v>
      </c>
      <c r="C1123" s="1" t="s">
        <v>17</v>
      </c>
      <c r="D1123" s="1" t="s">
        <v>18</v>
      </c>
      <c r="E1123" s="1" t="s">
        <v>72</v>
      </c>
      <c r="F1123" s="1" t="s">
        <v>9</v>
      </c>
      <c r="G1123" s="8">
        <v>82653</v>
      </c>
      <c r="H1123" s="8">
        <v>22316.31</v>
      </c>
      <c r="I1123" s="9">
        <v>0.27</v>
      </c>
      <c r="J1123" s="1" t="s">
        <v>97</v>
      </c>
      <c r="K1123" s="1">
        <v>1</v>
      </c>
      <c r="L1123" s="1">
        <v>2022</v>
      </c>
      <c r="M1123" s="1">
        <v>5</v>
      </c>
      <c r="N1123" s="10">
        <v>1</v>
      </c>
    </row>
    <row r="1124" spans="1:14" x14ac:dyDescent="0.2">
      <c r="A1124" s="7">
        <v>44588</v>
      </c>
      <c r="B1124" s="1" t="s">
        <v>55</v>
      </c>
      <c r="C1124" s="1" t="s">
        <v>17</v>
      </c>
      <c r="D1124" s="1" t="s">
        <v>14</v>
      </c>
      <c r="E1124" s="1" t="s">
        <v>69</v>
      </c>
      <c r="F1124" s="1" t="s">
        <v>90</v>
      </c>
      <c r="G1124" s="8">
        <v>302873</v>
      </c>
      <c r="H1124" s="8">
        <v>75718.25</v>
      </c>
      <c r="I1124" s="9">
        <v>0.25</v>
      </c>
      <c r="J1124" s="1" t="s">
        <v>97</v>
      </c>
      <c r="K1124" s="1">
        <v>1</v>
      </c>
      <c r="L1124" s="1">
        <v>2022</v>
      </c>
      <c r="M1124" s="1">
        <v>5</v>
      </c>
      <c r="N1124" s="10">
        <v>1</v>
      </c>
    </row>
    <row r="1125" spans="1:14" x14ac:dyDescent="0.2">
      <c r="A1125" s="7">
        <v>44589</v>
      </c>
      <c r="B1125" s="1" t="s">
        <v>13</v>
      </c>
      <c r="C1125" s="1" t="s">
        <v>11</v>
      </c>
      <c r="D1125" s="1" t="s">
        <v>14</v>
      </c>
      <c r="E1125" s="1" t="s">
        <v>73</v>
      </c>
      <c r="F1125" s="1" t="s">
        <v>89</v>
      </c>
      <c r="G1125" s="8">
        <v>318890</v>
      </c>
      <c r="H1125" s="8">
        <v>70155.8</v>
      </c>
      <c r="I1125" s="9">
        <v>0.22</v>
      </c>
      <c r="J1125" s="1" t="s">
        <v>97</v>
      </c>
      <c r="K1125" s="1">
        <v>1</v>
      </c>
      <c r="L1125" s="1">
        <v>2022</v>
      </c>
      <c r="M1125" s="1">
        <v>5</v>
      </c>
      <c r="N1125" s="10">
        <v>1</v>
      </c>
    </row>
    <row r="1126" spans="1:14" x14ac:dyDescent="0.2">
      <c r="A1126" s="7">
        <v>44590</v>
      </c>
      <c r="B1126" s="1" t="s">
        <v>59</v>
      </c>
      <c r="C1126" s="1" t="s">
        <v>17</v>
      </c>
      <c r="D1126" s="1" t="s">
        <v>18</v>
      </c>
      <c r="E1126" s="1" t="s">
        <v>75</v>
      </c>
      <c r="F1126" s="1" t="s">
        <v>87</v>
      </c>
      <c r="G1126" s="8">
        <v>117027</v>
      </c>
      <c r="H1126" s="8">
        <v>33937.829999999994</v>
      </c>
      <c r="I1126" s="9">
        <v>0.28999999999999998</v>
      </c>
      <c r="J1126" s="1" t="s">
        <v>97</v>
      </c>
      <c r="K1126" s="1">
        <v>1</v>
      </c>
      <c r="L1126" s="1">
        <v>2022</v>
      </c>
      <c r="M1126" s="1">
        <v>5</v>
      </c>
      <c r="N1126" s="10">
        <v>1</v>
      </c>
    </row>
    <row r="1127" spans="1:14" x14ac:dyDescent="0.2">
      <c r="A1127" s="7">
        <v>44591</v>
      </c>
      <c r="B1127" s="1" t="s">
        <v>35</v>
      </c>
      <c r="C1127" s="1" t="s">
        <v>11</v>
      </c>
      <c r="D1127" s="1" t="s">
        <v>14</v>
      </c>
      <c r="E1127" s="1" t="s">
        <v>71</v>
      </c>
      <c r="F1127" s="1" t="s">
        <v>89</v>
      </c>
      <c r="G1127" s="8">
        <v>449213</v>
      </c>
      <c r="H1127" s="8">
        <v>112303.25</v>
      </c>
      <c r="I1127" s="9">
        <v>0.25</v>
      </c>
      <c r="J1127" s="1" t="s">
        <v>97</v>
      </c>
      <c r="K1127" s="1">
        <v>1</v>
      </c>
      <c r="L1127" s="1">
        <v>2022</v>
      </c>
      <c r="M1127" s="1">
        <v>5</v>
      </c>
      <c r="N1127" s="10">
        <v>1</v>
      </c>
    </row>
    <row r="1128" spans="1:14" x14ac:dyDescent="0.2">
      <c r="A1128" s="7">
        <v>44592</v>
      </c>
      <c r="B1128" s="1" t="s">
        <v>51</v>
      </c>
      <c r="C1128" s="1" t="s">
        <v>11</v>
      </c>
      <c r="D1128" s="1" t="s">
        <v>8</v>
      </c>
      <c r="E1128" s="1" t="s">
        <v>65</v>
      </c>
      <c r="F1128" s="1" t="s">
        <v>87</v>
      </c>
      <c r="G1128" s="8">
        <v>1189823</v>
      </c>
      <c r="H1128" s="8">
        <v>249862.83</v>
      </c>
      <c r="I1128" s="9">
        <v>0.21</v>
      </c>
      <c r="J1128" s="1" t="s">
        <v>97</v>
      </c>
      <c r="K1128" s="1">
        <v>1</v>
      </c>
      <c r="L1128" s="1">
        <v>2022</v>
      </c>
      <c r="M1128" s="1">
        <v>6</v>
      </c>
      <c r="N1128" s="10">
        <v>1</v>
      </c>
    </row>
    <row r="1129" spans="1:14" x14ac:dyDescent="0.2">
      <c r="A1129" s="7">
        <v>44593</v>
      </c>
      <c r="B1129" s="1" t="s">
        <v>25</v>
      </c>
      <c r="C1129" s="1" t="s">
        <v>17</v>
      </c>
      <c r="D1129" s="1" t="s">
        <v>8</v>
      </c>
      <c r="E1129" s="1" t="s">
        <v>74</v>
      </c>
      <c r="F1129" s="1" t="s">
        <v>88</v>
      </c>
      <c r="G1129" s="8">
        <v>593738</v>
      </c>
      <c r="H1129" s="8">
        <v>231557.82</v>
      </c>
      <c r="I1129" s="9">
        <v>0.39</v>
      </c>
      <c r="J1129" s="1" t="s">
        <v>98</v>
      </c>
      <c r="K1129" s="1">
        <v>2</v>
      </c>
      <c r="L1129" s="1">
        <v>2022</v>
      </c>
      <c r="M1129" s="1">
        <v>6</v>
      </c>
      <c r="N1129" s="10">
        <v>1</v>
      </c>
    </row>
    <row r="1130" spans="1:14" x14ac:dyDescent="0.2">
      <c r="A1130" s="7">
        <v>44594</v>
      </c>
      <c r="B1130" s="1" t="s">
        <v>23</v>
      </c>
      <c r="C1130" s="1" t="s">
        <v>11</v>
      </c>
      <c r="D1130" s="1" t="s">
        <v>8</v>
      </c>
      <c r="E1130" s="1" t="s">
        <v>75</v>
      </c>
      <c r="F1130" s="1" t="s">
        <v>87</v>
      </c>
      <c r="G1130" s="8">
        <v>887032</v>
      </c>
      <c r="H1130" s="8">
        <v>230628.32</v>
      </c>
      <c r="I1130" s="9">
        <v>0.26</v>
      </c>
      <c r="J1130" s="1" t="s">
        <v>98</v>
      </c>
      <c r="K1130" s="1">
        <v>2</v>
      </c>
      <c r="L1130" s="1">
        <v>2022</v>
      </c>
      <c r="M1130" s="1">
        <v>6</v>
      </c>
      <c r="N1130" s="10">
        <v>1</v>
      </c>
    </row>
    <row r="1131" spans="1:14" x14ac:dyDescent="0.2">
      <c r="A1131" s="7">
        <v>44595</v>
      </c>
      <c r="B1131" s="1" t="s">
        <v>61</v>
      </c>
      <c r="C1131" s="1" t="s">
        <v>7</v>
      </c>
      <c r="D1131" s="1" t="s">
        <v>8</v>
      </c>
      <c r="E1131" s="1" t="s">
        <v>77</v>
      </c>
      <c r="F1131" s="1" t="s">
        <v>89</v>
      </c>
      <c r="G1131" s="8">
        <v>1077187</v>
      </c>
      <c r="H1131" s="8">
        <v>452418.54</v>
      </c>
      <c r="I1131" s="9">
        <v>0.42</v>
      </c>
      <c r="J1131" s="1" t="s">
        <v>98</v>
      </c>
      <c r="K1131" s="1">
        <v>2</v>
      </c>
      <c r="L1131" s="1">
        <v>2022</v>
      </c>
      <c r="M1131" s="1">
        <v>6</v>
      </c>
      <c r="N1131" s="10">
        <v>1</v>
      </c>
    </row>
    <row r="1132" spans="1:14" x14ac:dyDescent="0.2">
      <c r="A1132" s="7">
        <v>44596</v>
      </c>
      <c r="B1132" s="1" t="s">
        <v>36</v>
      </c>
      <c r="C1132" s="1" t="s">
        <v>7</v>
      </c>
      <c r="D1132" s="1" t="s">
        <v>14</v>
      </c>
      <c r="E1132" s="1" t="s">
        <v>78</v>
      </c>
      <c r="F1132" s="1" t="s">
        <v>88</v>
      </c>
      <c r="G1132" s="8">
        <v>329813</v>
      </c>
      <c r="H1132" s="8">
        <v>204484.06</v>
      </c>
      <c r="I1132" s="9">
        <v>0.62</v>
      </c>
      <c r="J1132" s="1" t="s">
        <v>98</v>
      </c>
      <c r="K1132" s="1">
        <v>2</v>
      </c>
      <c r="L1132" s="1">
        <v>2022</v>
      </c>
      <c r="M1132" s="1">
        <v>6</v>
      </c>
      <c r="N1132" s="10">
        <v>1</v>
      </c>
    </row>
    <row r="1133" spans="1:14" x14ac:dyDescent="0.2">
      <c r="A1133" s="7">
        <v>44597</v>
      </c>
      <c r="B1133" s="1" t="s">
        <v>37</v>
      </c>
      <c r="C1133" s="1" t="s">
        <v>11</v>
      </c>
      <c r="D1133" s="1" t="s">
        <v>18</v>
      </c>
      <c r="E1133" s="1" t="s">
        <v>79</v>
      </c>
      <c r="F1133" s="1" t="s">
        <v>89</v>
      </c>
      <c r="G1133" s="8">
        <v>130814</v>
      </c>
      <c r="H1133" s="8">
        <v>26162.800000000003</v>
      </c>
      <c r="I1133" s="9">
        <v>0.2</v>
      </c>
      <c r="J1133" s="1" t="s">
        <v>98</v>
      </c>
      <c r="K1133" s="1">
        <v>2</v>
      </c>
      <c r="L1133" s="1">
        <v>2022</v>
      </c>
      <c r="M1133" s="1">
        <v>6</v>
      </c>
      <c r="N1133" s="10">
        <v>1</v>
      </c>
    </row>
    <row r="1134" spans="1:14" x14ac:dyDescent="0.2">
      <c r="A1134" s="7">
        <v>44598</v>
      </c>
      <c r="B1134" s="1" t="s">
        <v>58</v>
      </c>
      <c r="C1134" s="1" t="s">
        <v>17</v>
      </c>
      <c r="D1134" s="1" t="s">
        <v>8</v>
      </c>
      <c r="E1134" s="1" t="s">
        <v>74</v>
      </c>
      <c r="F1134" s="1" t="s">
        <v>87</v>
      </c>
      <c r="G1134" s="8">
        <v>1151608</v>
      </c>
      <c r="H1134" s="8">
        <v>380030.64</v>
      </c>
      <c r="I1134" s="9">
        <v>0.33</v>
      </c>
      <c r="J1134" s="1" t="s">
        <v>98</v>
      </c>
      <c r="K1134" s="1">
        <v>2</v>
      </c>
      <c r="L1134" s="1">
        <v>2022</v>
      </c>
      <c r="M1134" s="1">
        <v>6</v>
      </c>
      <c r="N1134" s="10">
        <v>1</v>
      </c>
    </row>
    <row r="1135" spans="1:14" x14ac:dyDescent="0.2">
      <c r="A1135" s="7">
        <v>44599</v>
      </c>
      <c r="B1135" s="1" t="s">
        <v>37</v>
      </c>
      <c r="C1135" s="1" t="s">
        <v>11</v>
      </c>
      <c r="D1135" s="1" t="s">
        <v>18</v>
      </c>
      <c r="E1135" s="1" t="s">
        <v>79</v>
      </c>
      <c r="F1135" s="1" t="s">
        <v>87</v>
      </c>
      <c r="G1135" s="8">
        <v>174520</v>
      </c>
      <c r="H1135" s="8">
        <v>54101.2</v>
      </c>
      <c r="I1135" s="9">
        <v>0.31</v>
      </c>
      <c r="J1135" s="1" t="s">
        <v>98</v>
      </c>
      <c r="K1135" s="1">
        <v>2</v>
      </c>
      <c r="L1135" s="1">
        <v>2022</v>
      </c>
      <c r="M1135" s="1">
        <v>7</v>
      </c>
      <c r="N1135" s="10">
        <v>1</v>
      </c>
    </row>
    <row r="1136" spans="1:14" x14ac:dyDescent="0.2">
      <c r="A1136" s="7">
        <v>44600</v>
      </c>
      <c r="B1136" s="1" t="s">
        <v>56</v>
      </c>
      <c r="C1136" s="1" t="s">
        <v>11</v>
      </c>
      <c r="D1136" s="1" t="s">
        <v>18</v>
      </c>
      <c r="E1136" s="1" t="s">
        <v>70</v>
      </c>
      <c r="F1136" s="1" t="s">
        <v>88</v>
      </c>
      <c r="G1136" s="8">
        <v>136301</v>
      </c>
      <c r="H1136" s="8">
        <v>32712.239999999998</v>
      </c>
      <c r="I1136" s="9">
        <v>0.24</v>
      </c>
      <c r="J1136" s="1" t="s">
        <v>98</v>
      </c>
      <c r="K1136" s="1">
        <v>2</v>
      </c>
      <c r="L1136" s="1">
        <v>2022</v>
      </c>
      <c r="M1136" s="1">
        <v>7</v>
      </c>
      <c r="N1136" s="10">
        <v>1</v>
      </c>
    </row>
    <row r="1137" spans="1:14" x14ac:dyDescent="0.2">
      <c r="A1137" s="7">
        <v>44601</v>
      </c>
      <c r="B1137" s="1" t="s">
        <v>43</v>
      </c>
      <c r="C1137" s="1" t="s">
        <v>11</v>
      </c>
      <c r="D1137" s="1" t="s">
        <v>8</v>
      </c>
      <c r="E1137" s="1" t="s">
        <v>79</v>
      </c>
      <c r="F1137" s="1" t="s">
        <v>87</v>
      </c>
      <c r="G1137" s="8">
        <v>950315</v>
      </c>
      <c r="H1137" s="8">
        <v>304100.8</v>
      </c>
      <c r="I1137" s="9">
        <v>0.32</v>
      </c>
      <c r="J1137" s="1" t="s">
        <v>98</v>
      </c>
      <c r="K1137" s="1">
        <v>2</v>
      </c>
      <c r="L1137" s="1">
        <v>2022</v>
      </c>
      <c r="M1137" s="1">
        <v>7</v>
      </c>
      <c r="N1137" s="10">
        <v>1</v>
      </c>
    </row>
    <row r="1138" spans="1:14" x14ac:dyDescent="0.2">
      <c r="A1138" s="7">
        <v>44602</v>
      </c>
      <c r="B1138" s="1" t="s">
        <v>21</v>
      </c>
      <c r="C1138" s="1" t="s">
        <v>17</v>
      </c>
      <c r="D1138" s="1" t="s">
        <v>14</v>
      </c>
      <c r="E1138" s="1" t="s">
        <v>73</v>
      </c>
      <c r="F1138" s="1" t="s">
        <v>87</v>
      </c>
      <c r="G1138" s="8">
        <v>330338</v>
      </c>
      <c r="H1138" s="8">
        <v>82584.5</v>
      </c>
      <c r="I1138" s="9">
        <v>0.25</v>
      </c>
      <c r="J1138" s="1" t="s">
        <v>98</v>
      </c>
      <c r="K1138" s="1">
        <v>2</v>
      </c>
      <c r="L1138" s="1">
        <v>2022</v>
      </c>
      <c r="M1138" s="1">
        <v>7</v>
      </c>
      <c r="N1138" s="10">
        <v>1</v>
      </c>
    </row>
    <row r="1139" spans="1:14" x14ac:dyDescent="0.2">
      <c r="A1139" s="7">
        <v>44603</v>
      </c>
      <c r="B1139" s="1" t="s">
        <v>29</v>
      </c>
      <c r="C1139" s="1" t="s">
        <v>11</v>
      </c>
      <c r="D1139" s="1" t="s">
        <v>8</v>
      </c>
      <c r="E1139" s="1" t="s">
        <v>67</v>
      </c>
      <c r="F1139" s="1" t="s">
        <v>88</v>
      </c>
      <c r="G1139" s="8">
        <v>797126</v>
      </c>
      <c r="H1139" s="8">
        <v>159425.20000000001</v>
      </c>
      <c r="I1139" s="9">
        <v>0.2</v>
      </c>
      <c r="J1139" s="1" t="s">
        <v>98</v>
      </c>
      <c r="K1139" s="1">
        <v>2</v>
      </c>
      <c r="L1139" s="1">
        <v>2022</v>
      </c>
      <c r="M1139" s="1">
        <v>7</v>
      </c>
      <c r="N1139" s="10">
        <v>1</v>
      </c>
    </row>
    <row r="1140" spans="1:14" x14ac:dyDescent="0.2">
      <c r="A1140" s="7">
        <v>44604</v>
      </c>
      <c r="B1140" s="1" t="s">
        <v>30</v>
      </c>
      <c r="C1140" s="1" t="s">
        <v>11</v>
      </c>
      <c r="D1140" s="1" t="s">
        <v>14</v>
      </c>
      <c r="E1140" s="1" t="s">
        <v>77</v>
      </c>
      <c r="F1140" s="1" t="s">
        <v>88</v>
      </c>
      <c r="G1140" s="8">
        <v>477344</v>
      </c>
      <c r="H1140" s="8">
        <v>147976.63999999998</v>
      </c>
      <c r="I1140" s="9">
        <v>0.31</v>
      </c>
      <c r="J1140" s="1" t="s">
        <v>98</v>
      </c>
      <c r="K1140" s="1">
        <v>2</v>
      </c>
      <c r="L1140" s="1">
        <v>2022</v>
      </c>
      <c r="M1140" s="1">
        <v>7</v>
      </c>
      <c r="N1140" s="10">
        <v>1</v>
      </c>
    </row>
    <row r="1141" spans="1:14" x14ac:dyDescent="0.2">
      <c r="A1141" s="7">
        <v>44605</v>
      </c>
      <c r="B1141" s="1" t="s">
        <v>27</v>
      </c>
      <c r="C1141" s="1" t="s">
        <v>11</v>
      </c>
      <c r="D1141" s="1" t="s">
        <v>8</v>
      </c>
      <c r="E1141" s="1" t="s">
        <v>76</v>
      </c>
      <c r="F1141" s="1" t="s">
        <v>89</v>
      </c>
      <c r="G1141" s="8">
        <v>553717</v>
      </c>
      <c r="H1141" s="8">
        <v>182726.61000000002</v>
      </c>
      <c r="I1141" s="9">
        <v>0.33</v>
      </c>
      <c r="J1141" s="1" t="s">
        <v>98</v>
      </c>
      <c r="K1141" s="1">
        <v>2</v>
      </c>
      <c r="L1141" s="1">
        <v>2022</v>
      </c>
      <c r="M1141" s="1">
        <v>7</v>
      </c>
      <c r="N1141" s="10">
        <v>1</v>
      </c>
    </row>
    <row r="1142" spans="1:14" x14ac:dyDescent="0.2">
      <c r="A1142" s="7">
        <v>44606</v>
      </c>
      <c r="B1142" s="1" t="s">
        <v>48</v>
      </c>
      <c r="C1142" s="1" t="s">
        <v>11</v>
      </c>
      <c r="D1142" s="1" t="s">
        <v>8</v>
      </c>
      <c r="E1142" s="1" t="s">
        <v>65</v>
      </c>
      <c r="F1142" s="1" t="s">
        <v>89</v>
      </c>
      <c r="G1142" s="8">
        <v>620536</v>
      </c>
      <c r="H1142" s="8">
        <v>186160.8</v>
      </c>
      <c r="I1142" s="9">
        <v>0.3</v>
      </c>
      <c r="J1142" s="1" t="s">
        <v>98</v>
      </c>
      <c r="K1142" s="1">
        <v>2</v>
      </c>
      <c r="L1142" s="1">
        <v>2022</v>
      </c>
      <c r="M1142" s="1">
        <v>8</v>
      </c>
      <c r="N1142" s="10">
        <v>1</v>
      </c>
    </row>
    <row r="1143" spans="1:14" x14ac:dyDescent="0.2">
      <c r="A1143" s="7">
        <v>44607</v>
      </c>
      <c r="B1143" s="1" t="s">
        <v>31</v>
      </c>
      <c r="C1143" s="1" t="s">
        <v>17</v>
      </c>
      <c r="D1143" s="1" t="s">
        <v>18</v>
      </c>
      <c r="E1143" s="1" t="s">
        <v>72</v>
      </c>
      <c r="F1143" s="1" t="s">
        <v>90</v>
      </c>
      <c r="G1143" s="8">
        <v>243972</v>
      </c>
      <c r="H1143" s="8">
        <v>97588.800000000003</v>
      </c>
      <c r="I1143" s="9">
        <v>0.4</v>
      </c>
      <c r="J1143" s="1" t="s">
        <v>98</v>
      </c>
      <c r="K1143" s="1">
        <v>2</v>
      </c>
      <c r="L1143" s="1">
        <v>2022</v>
      </c>
      <c r="M1143" s="1">
        <v>8</v>
      </c>
      <c r="N1143" s="10">
        <v>1</v>
      </c>
    </row>
    <row r="1144" spans="1:14" x14ac:dyDescent="0.2">
      <c r="A1144" s="7">
        <v>44608</v>
      </c>
      <c r="B1144" s="1" t="s">
        <v>28</v>
      </c>
      <c r="C1144" s="1" t="s">
        <v>7</v>
      </c>
      <c r="D1144" s="1" t="s">
        <v>8</v>
      </c>
      <c r="E1144" s="1" t="s">
        <v>66</v>
      </c>
      <c r="F1144" s="1" t="s">
        <v>87</v>
      </c>
      <c r="G1144" s="8">
        <v>1040518</v>
      </c>
      <c r="H1144" s="8">
        <v>572284.9</v>
      </c>
      <c r="I1144" s="9">
        <v>0.55000000000000004</v>
      </c>
      <c r="J1144" s="1" t="s">
        <v>98</v>
      </c>
      <c r="K1144" s="1">
        <v>2</v>
      </c>
      <c r="L1144" s="1">
        <v>2022</v>
      </c>
      <c r="M1144" s="1">
        <v>8</v>
      </c>
      <c r="N1144" s="10">
        <v>1</v>
      </c>
    </row>
    <row r="1145" spans="1:14" x14ac:dyDescent="0.2">
      <c r="A1145" s="7">
        <v>44609</v>
      </c>
      <c r="B1145" s="1" t="s">
        <v>29</v>
      </c>
      <c r="C1145" s="1" t="s">
        <v>11</v>
      </c>
      <c r="D1145" s="1" t="s">
        <v>8</v>
      </c>
      <c r="E1145" s="1" t="s">
        <v>67</v>
      </c>
      <c r="F1145" s="1" t="s">
        <v>90</v>
      </c>
      <c r="G1145" s="8">
        <v>635068</v>
      </c>
      <c r="H1145" s="8">
        <v>120662.92</v>
      </c>
      <c r="I1145" s="9">
        <v>0.19</v>
      </c>
      <c r="J1145" s="1" t="s">
        <v>98</v>
      </c>
      <c r="K1145" s="1">
        <v>2</v>
      </c>
      <c r="L1145" s="1">
        <v>2022</v>
      </c>
      <c r="M1145" s="1">
        <v>8</v>
      </c>
      <c r="N1145" s="10">
        <v>1</v>
      </c>
    </row>
    <row r="1146" spans="1:14" x14ac:dyDescent="0.2">
      <c r="A1146" s="7">
        <v>44610</v>
      </c>
      <c r="B1146" s="1" t="s">
        <v>53</v>
      </c>
      <c r="C1146" s="1" t="s">
        <v>7</v>
      </c>
      <c r="D1146" s="1" t="s">
        <v>14</v>
      </c>
      <c r="E1146" s="1" t="s">
        <v>67</v>
      </c>
      <c r="F1146" s="1" t="s">
        <v>90</v>
      </c>
      <c r="G1146" s="8">
        <v>429366</v>
      </c>
      <c r="H1146" s="8">
        <v>240444.96000000002</v>
      </c>
      <c r="I1146" s="9">
        <v>0.56000000000000005</v>
      </c>
      <c r="J1146" s="1" t="s">
        <v>98</v>
      </c>
      <c r="K1146" s="1">
        <v>2</v>
      </c>
      <c r="L1146" s="1">
        <v>2022</v>
      </c>
      <c r="M1146" s="1">
        <v>8</v>
      </c>
      <c r="N1146" s="10">
        <v>1</v>
      </c>
    </row>
    <row r="1147" spans="1:14" x14ac:dyDescent="0.2">
      <c r="A1147" s="7">
        <v>44611</v>
      </c>
      <c r="B1147" s="1" t="s">
        <v>61</v>
      </c>
      <c r="C1147" s="1" t="s">
        <v>17</v>
      </c>
      <c r="D1147" s="1" t="s">
        <v>8</v>
      </c>
      <c r="E1147" s="1" t="s">
        <v>77</v>
      </c>
      <c r="F1147" s="1" t="s">
        <v>9</v>
      </c>
      <c r="G1147" s="8">
        <v>1158560</v>
      </c>
      <c r="H1147" s="8">
        <v>278054.39999999997</v>
      </c>
      <c r="I1147" s="9">
        <v>0.24</v>
      </c>
      <c r="J1147" s="1" t="s">
        <v>98</v>
      </c>
      <c r="K1147" s="1">
        <v>2</v>
      </c>
      <c r="L1147" s="1">
        <v>2022</v>
      </c>
      <c r="M1147" s="1">
        <v>8</v>
      </c>
      <c r="N1147" s="10">
        <v>1</v>
      </c>
    </row>
    <row r="1148" spans="1:14" x14ac:dyDescent="0.2">
      <c r="A1148" s="7">
        <v>44612</v>
      </c>
      <c r="B1148" s="1" t="s">
        <v>43</v>
      </c>
      <c r="C1148" s="1" t="s">
        <v>11</v>
      </c>
      <c r="D1148" s="1" t="s">
        <v>8</v>
      </c>
      <c r="E1148" s="1" t="s">
        <v>79</v>
      </c>
      <c r="F1148" s="1" t="s">
        <v>89</v>
      </c>
      <c r="G1148" s="8">
        <v>1093609</v>
      </c>
      <c r="H1148" s="8">
        <v>284338.34000000003</v>
      </c>
      <c r="I1148" s="9">
        <v>0.26</v>
      </c>
      <c r="J1148" s="1" t="s">
        <v>98</v>
      </c>
      <c r="K1148" s="1">
        <v>2</v>
      </c>
      <c r="L1148" s="1">
        <v>2022</v>
      </c>
      <c r="M1148" s="1">
        <v>8</v>
      </c>
      <c r="N1148" s="10">
        <v>1</v>
      </c>
    </row>
    <row r="1149" spans="1:14" x14ac:dyDescent="0.2">
      <c r="A1149" s="7">
        <v>44613</v>
      </c>
      <c r="B1149" s="1" t="s">
        <v>44</v>
      </c>
      <c r="C1149" s="1" t="s">
        <v>7</v>
      </c>
      <c r="D1149" s="1" t="s">
        <v>8</v>
      </c>
      <c r="E1149" s="1" t="s">
        <v>78</v>
      </c>
      <c r="F1149" s="1" t="s">
        <v>87</v>
      </c>
      <c r="G1149" s="8">
        <v>1189290</v>
      </c>
      <c r="H1149" s="8">
        <v>618430.80000000005</v>
      </c>
      <c r="I1149" s="9">
        <v>0.52</v>
      </c>
      <c r="J1149" s="1" t="s">
        <v>98</v>
      </c>
      <c r="K1149" s="1">
        <v>2</v>
      </c>
      <c r="L1149" s="1">
        <v>2022</v>
      </c>
      <c r="M1149" s="1">
        <v>9</v>
      </c>
      <c r="N1149" s="10">
        <v>1</v>
      </c>
    </row>
    <row r="1150" spans="1:14" x14ac:dyDescent="0.2">
      <c r="A1150" s="7">
        <v>44614</v>
      </c>
      <c r="B1150" s="1" t="s">
        <v>58</v>
      </c>
      <c r="C1150" s="1" t="s">
        <v>11</v>
      </c>
      <c r="D1150" s="1" t="s">
        <v>8</v>
      </c>
      <c r="E1150" s="1" t="s">
        <v>74</v>
      </c>
      <c r="F1150" s="1" t="s">
        <v>87</v>
      </c>
      <c r="G1150" s="8">
        <v>607653</v>
      </c>
      <c r="H1150" s="8">
        <v>188372.43</v>
      </c>
      <c r="I1150" s="9">
        <v>0.31</v>
      </c>
      <c r="J1150" s="1" t="s">
        <v>98</v>
      </c>
      <c r="K1150" s="1">
        <v>2</v>
      </c>
      <c r="L1150" s="1">
        <v>2022</v>
      </c>
      <c r="M1150" s="1">
        <v>9</v>
      </c>
      <c r="N1150" s="10">
        <v>1</v>
      </c>
    </row>
    <row r="1151" spans="1:14" x14ac:dyDescent="0.2">
      <c r="A1151" s="7">
        <v>44615</v>
      </c>
      <c r="B1151" s="1" t="s">
        <v>22</v>
      </c>
      <c r="C1151" s="1" t="s">
        <v>7</v>
      </c>
      <c r="D1151" s="1" t="s">
        <v>8</v>
      </c>
      <c r="E1151" s="1" t="s">
        <v>74</v>
      </c>
      <c r="F1151" s="1" t="s">
        <v>87</v>
      </c>
      <c r="G1151" s="8">
        <v>1112587</v>
      </c>
      <c r="H1151" s="8">
        <v>400531.32</v>
      </c>
      <c r="I1151" s="9">
        <v>0.36</v>
      </c>
      <c r="J1151" s="1" t="s">
        <v>98</v>
      </c>
      <c r="K1151" s="1">
        <v>2</v>
      </c>
      <c r="L1151" s="1">
        <v>2022</v>
      </c>
      <c r="M1151" s="1">
        <v>9</v>
      </c>
      <c r="N1151" s="10">
        <v>1</v>
      </c>
    </row>
    <row r="1152" spans="1:14" x14ac:dyDescent="0.2">
      <c r="A1152" s="7">
        <v>44616</v>
      </c>
      <c r="B1152" s="1" t="s">
        <v>51</v>
      </c>
      <c r="C1152" s="1" t="s">
        <v>17</v>
      </c>
      <c r="D1152" s="1" t="s">
        <v>8</v>
      </c>
      <c r="E1152" s="1" t="s">
        <v>65</v>
      </c>
      <c r="F1152" s="1" t="s">
        <v>88</v>
      </c>
      <c r="G1152" s="8">
        <v>737960</v>
      </c>
      <c r="H1152" s="8">
        <v>236147.20000000001</v>
      </c>
      <c r="I1152" s="9">
        <v>0.32</v>
      </c>
      <c r="J1152" s="1" t="s">
        <v>98</v>
      </c>
      <c r="K1152" s="1">
        <v>2</v>
      </c>
      <c r="L1152" s="1">
        <v>2022</v>
      </c>
      <c r="M1152" s="1">
        <v>9</v>
      </c>
      <c r="N1152" s="10">
        <v>1</v>
      </c>
    </row>
    <row r="1153" spans="1:14" x14ac:dyDescent="0.2">
      <c r="A1153" s="7">
        <v>44617</v>
      </c>
      <c r="B1153" s="1" t="s">
        <v>60</v>
      </c>
      <c r="C1153" s="1" t="s">
        <v>7</v>
      </c>
      <c r="D1153" s="1" t="s">
        <v>14</v>
      </c>
      <c r="E1153" s="1" t="s">
        <v>76</v>
      </c>
      <c r="F1153" s="1" t="s">
        <v>90</v>
      </c>
      <c r="G1153" s="8">
        <v>311985</v>
      </c>
      <c r="H1153" s="8">
        <v>155992.5</v>
      </c>
      <c r="I1153" s="9">
        <v>0.5</v>
      </c>
      <c r="J1153" s="1" t="s">
        <v>98</v>
      </c>
      <c r="K1153" s="1">
        <v>2</v>
      </c>
      <c r="L1153" s="1">
        <v>2022</v>
      </c>
      <c r="M1153" s="1">
        <v>9</v>
      </c>
      <c r="N1153" s="10">
        <v>1</v>
      </c>
    </row>
    <row r="1154" spans="1:14" x14ac:dyDescent="0.2">
      <c r="A1154" s="7">
        <v>44618</v>
      </c>
      <c r="B1154" s="1" t="s">
        <v>53</v>
      </c>
      <c r="C1154" s="1" t="s">
        <v>11</v>
      </c>
      <c r="D1154" s="1" t="s">
        <v>14</v>
      </c>
      <c r="E1154" s="1" t="s">
        <v>67</v>
      </c>
      <c r="F1154" s="1" t="s">
        <v>87</v>
      </c>
      <c r="G1154" s="8">
        <v>396076</v>
      </c>
      <c r="H1154" s="8">
        <v>122783.56</v>
      </c>
      <c r="I1154" s="9">
        <v>0.31</v>
      </c>
      <c r="J1154" s="1" t="s">
        <v>98</v>
      </c>
      <c r="K1154" s="1">
        <v>2</v>
      </c>
      <c r="L1154" s="1">
        <v>2022</v>
      </c>
      <c r="M1154" s="1">
        <v>9</v>
      </c>
      <c r="N1154" s="10">
        <v>1</v>
      </c>
    </row>
    <row r="1155" spans="1:14" x14ac:dyDescent="0.2">
      <c r="A1155" s="7">
        <v>44619</v>
      </c>
      <c r="B1155" s="1" t="s">
        <v>47</v>
      </c>
      <c r="C1155" s="1" t="s">
        <v>17</v>
      </c>
      <c r="D1155" s="1" t="s">
        <v>14</v>
      </c>
      <c r="E1155" s="1" t="s">
        <v>81</v>
      </c>
      <c r="F1155" s="1" t="s">
        <v>89</v>
      </c>
      <c r="G1155" s="8">
        <v>261008</v>
      </c>
      <c r="H1155" s="8">
        <v>104403.20000000001</v>
      </c>
      <c r="I1155" s="9">
        <v>0.4</v>
      </c>
      <c r="J1155" s="1" t="s">
        <v>98</v>
      </c>
      <c r="K1155" s="1">
        <v>2</v>
      </c>
      <c r="L1155" s="1">
        <v>2022</v>
      </c>
      <c r="M1155" s="1">
        <v>9</v>
      </c>
      <c r="N1155" s="10">
        <v>1</v>
      </c>
    </row>
    <row r="1156" spans="1:14" x14ac:dyDescent="0.2">
      <c r="A1156" s="7">
        <v>44620</v>
      </c>
      <c r="B1156" s="1" t="s">
        <v>6</v>
      </c>
      <c r="C1156" s="1" t="s">
        <v>7</v>
      </c>
      <c r="D1156" s="1" t="s">
        <v>8</v>
      </c>
      <c r="E1156" s="1" t="s">
        <v>77</v>
      </c>
      <c r="F1156" s="1" t="s">
        <v>89</v>
      </c>
      <c r="G1156" s="8">
        <v>738784</v>
      </c>
      <c r="H1156" s="8">
        <v>465433.92</v>
      </c>
      <c r="I1156" s="9">
        <v>0.63</v>
      </c>
      <c r="J1156" s="1" t="s">
        <v>98</v>
      </c>
      <c r="K1156" s="1">
        <v>2</v>
      </c>
      <c r="L1156" s="1">
        <v>2022</v>
      </c>
      <c r="M1156" s="1">
        <v>10</v>
      </c>
      <c r="N1156" s="10">
        <v>1</v>
      </c>
    </row>
    <row r="1157" spans="1:14" x14ac:dyDescent="0.2">
      <c r="A1157" s="7">
        <v>44621</v>
      </c>
      <c r="B1157" s="1" t="s">
        <v>37</v>
      </c>
      <c r="C1157" s="1" t="s">
        <v>11</v>
      </c>
      <c r="D1157" s="1" t="s">
        <v>18</v>
      </c>
      <c r="E1157" s="1" t="s">
        <v>79</v>
      </c>
      <c r="F1157" s="1" t="s">
        <v>90</v>
      </c>
      <c r="G1157" s="8">
        <v>246043</v>
      </c>
      <c r="H1157" s="8">
        <v>73812.899999999994</v>
      </c>
      <c r="I1157" s="9">
        <v>0.3</v>
      </c>
      <c r="J1157" s="1" t="s">
        <v>99</v>
      </c>
      <c r="K1157" s="1">
        <v>3</v>
      </c>
      <c r="L1157" s="1">
        <v>2022</v>
      </c>
      <c r="M1157" s="1">
        <v>10</v>
      </c>
      <c r="N1157" s="10">
        <v>1</v>
      </c>
    </row>
    <row r="1158" spans="1:14" x14ac:dyDescent="0.2">
      <c r="A1158" s="7">
        <v>44622</v>
      </c>
      <c r="B1158" s="1" t="s">
        <v>27</v>
      </c>
      <c r="C1158" s="1" t="s">
        <v>11</v>
      </c>
      <c r="D1158" s="1" t="s">
        <v>8</v>
      </c>
      <c r="E1158" s="1" t="s">
        <v>76</v>
      </c>
      <c r="F1158" s="1" t="s">
        <v>90</v>
      </c>
      <c r="G1158" s="8">
        <v>563219</v>
      </c>
      <c r="H1158" s="8">
        <v>140804.75</v>
      </c>
      <c r="I1158" s="9">
        <v>0.25</v>
      </c>
      <c r="J1158" s="1" t="s">
        <v>99</v>
      </c>
      <c r="K1158" s="1">
        <v>3</v>
      </c>
      <c r="L1158" s="1">
        <v>2022</v>
      </c>
      <c r="M1158" s="1">
        <v>10</v>
      </c>
      <c r="N1158" s="10">
        <v>1</v>
      </c>
    </row>
    <row r="1159" spans="1:14" x14ac:dyDescent="0.2">
      <c r="A1159" s="7">
        <v>44623</v>
      </c>
      <c r="B1159" s="1" t="s">
        <v>15</v>
      </c>
      <c r="C1159" s="1" t="s">
        <v>7</v>
      </c>
      <c r="D1159" s="1" t="s">
        <v>14</v>
      </c>
      <c r="E1159" s="1" t="s">
        <v>74</v>
      </c>
      <c r="F1159" s="1" t="s">
        <v>88</v>
      </c>
      <c r="G1159" s="8">
        <v>400719</v>
      </c>
      <c r="H1159" s="8">
        <v>252452.97</v>
      </c>
      <c r="I1159" s="9">
        <v>0.63</v>
      </c>
      <c r="J1159" s="1" t="s">
        <v>99</v>
      </c>
      <c r="K1159" s="1">
        <v>3</v>
      </c>
      <c r="L1159" s="1">
        <v>2022</v>
      </c>
      <c r="M1159" s="1">
        <v>10</v>
      </c>
      <c r="N1159" s="10">
        <v>1</v>
      </c>
    </row>
    <row r="1160" spans="1:14" x14ac:dyDescent="0.2">
      <c r="A1160" s="7">
        <v>44624</v>
      </c>
      <c r="B1160" s="1" t="s">
        <v>30</v>
      </c>
      <c r="C1160" s="1" t="s">
        <v>11</v>
      </c>
      <c r="D1160" s="1" t="s">
        <v>14</v>
      </c>
      <c r="E1160" s="1" t="s">
        <v>77</v>
      </c>
      <c r="F1160" s="1" t="s">
        <v>9</v>
      </c>
      <c r="G1160" s="8">
        <v>425791</v>
      </c>
      <c r="H1160" s="8">
        <v>140511.03</v>
      </c>
      <c r="I1160" s="9">
        <v>0.33</v>
      </c>
      <c r="J1160" s="1" t="s">
        <v>99</v>
      </c>
      <c r="K1160" s="1">
        <v>3</v>
      </c>
      <c r="L1160" s="1">
        <v>2022</v>
      </c>
      <c r="M1160" s="1">
        <v>10</v>
      </c>
      <c r="N1160" s="10">
        <v>1</v>
      </c>
    </row>
    <row r="1161" spans="1:14" x14ac:dyDescent="0.2">
      <c r="A1161" s="7">
        <v>44625</v>
      </c>
      <c r="B1161" s="1" t="s">
        <v>41</v>
      </c>
      <c r="C1161" s="1" t="s">
        <v>11</v>
      </c>
      <c r="D1161" s="1" t="s">
        <v>14</v>
      </c>
      <c r="E1161" s="1" t="s">
        <v>83</v>
      </c>
      <c r="F1161" s="1" t="s">
        <v>89</v>
      </c>
      <c r="G1161" s="8">
        <v>346763</v>
      </c>
      <c r="H1161" s="8">
        <v>104028.9</v>
      </c>
      <c r="I1161" s="9">
        <v>0.3</v>
      </c>
      <c r="J1161" s="1" t="s">
        <v>99</v>
      </c>
      <c r="K1161" s="1">
        <v>3</v>
      </c>
      <c r="L1161" s="1">
        <v>2022</v>
      </c>
      <c r="M1161" s="1">
        <v>10</v>
      </c>
      <c r="N1161" s="10">
        <v>1</v>
      </c>
    </row>
    <row r="1162" spans="1:14" x14ac:dyDescent="0.2">
      <c r="A1162" s="7">
        <v>44626</v>
      </c>
      <c r="B1162" s="1" t="s">
        <v>46</v>
      </c>
      <c r="C1162" s="1" t="s">
        <v>11</v>
      </c>
      <c r="D1162" s="1" t="s">
        <v>8</v>
      </c>
      <c r="E1162" s="1" t="s">
        <v>80</v>
      </c>
      <c r="F1162" s="1" t="s">
        <v>90</v>
      </c>
      <c r="G1162" s="8">
        <v>721483</v>
      </c>
      <c r="H1162" s="8">
        <v>230874.56</v>
      </c>
      <c r="I1162" s="9">
        <v>0.32</v>
      </c>
      <c r="J1162" s="1" t="s">
        <v>99</v>
      </c>
      <c r="K1162" s="1">
        <v>3</v>
      </c>
      <c r="L1162" s="1">
        <v>2022</v>
      </c>
      <c r="M1162" s="1">
        <v>10</v>
      </c>
      <c r="N1162" s="10">
        <v>1</v>
      </c>
    </row>
    <row r="1163" spans="1:14" x14ac:dyDescent="0.2">
      <c r="A1163" s="7">
        <v>44627</v>
      </c>
      <c r="B1163" s="1" t="s">
        <v>38</v>
      </c>
      <c r="C1163" s="1" t="s">
        <v>7</v>
      </c>
      <c r="D1163" s="1" t="s">
        <v>18</v>
      </c>
      <c r="E1163" s="1" t="s">
        <v>80</v>
      </c>
      <c r="F1163" s="1" t="s">
        <v>87</v>
      </c>
      <c r="G1163" s="8">
        <v>129090</v>
      </c>
      <c r="H1163" s="8">
        <v>55508.7</v>
      </c>
      <c r="I1163" s="9">
        <v>0.43</v>
      </c>
      <c r="J1163" s="1" t="s">
        <v>99</v>
      </c>
      <c r="K1163" s="1">
        <v>3</v>
      </c>
      <c r="L1163" s="1">
        <v>2022</v>
      </c>
      <c r="M1163" s="1">
        <v>11</v>
      </c>
      <c r="N1163" s="10">
        <v>1</v>
      </c>
    </row>
    <row r="1164" spans="1:14" x14ac:dyDescent="0.2">
      <c r="A1164" s="7">
        <v>44628</v>
      </c>
      <c r="B1164" s="1" t="s">
        <v>16</v>
      </c>
      <c r="C1164" s="1" t="s">
        <v>11</v>
      </c>
      <c r="D1164" s="1" t="s">
        <v>18</v>
      </c>
      <c r="E1164" s="1" t="s">
        <v>75</v>
      </c>
      <c r="F1164" s="1" t="s">
        <v>89</v>
      </c>
      <c r="G1164" s="8">
        <v>202695</v>
      </c>
      <c r="H1164" s="8">
        <v>50673.75</v>
      </c>
      <c r="I1164" s="9">
        <v>0.25</v>
      </c>
      <c r="J1164" s="1" t="s">
        <v>99</v>
      </c>
      <c r="K1164" s="1">
        <v>3</v>
      </c>
      <c r="L1164" s="1">
        <v>2022</v>
      </c>
      <c r="M1164" s="1">
        <v>11</v>
      </c>
      <c r="N1164" s="10">
        <v>1</v>
      </c>
    </row>
    <row r="1165" spans="1:14" x14ac:dyDescent="0.2">
      <c r="A1165" s="7">
        <v>44629</v>
      </c>
      <c r="B1165" s="1" t="s">
        <v>50</v>
      </c>
      <c r="C1165" s="1" t="s">
        <v>11</v>
      </c>
      <c r="D1165" s="1" t="s">
        <v>18</v>
      </c>
      <c r="E1165" s="1" t="s">
        <v>67</v>
      </c>
      <c r="F1165" s="1" t="s">
        <v>9</v>
      </c>
      <c r="G1165" s="8">
        <v>163071</v>
      </c>
      <c r="H1165" s="8">
        <v>32614.2</v>
      </c>
      <c r="I1165" s="9">
        <v>0.2</v>
      </c>
      <c r="J1165" s="1" t="s">
        <v>99</v>
      </c>
      <c r="K1165" s="1">
        <v>3</v>
      </c>
      <c r="L1165" s="1">
        <v>2022</v>
      </c>
      <c r="M1165" s="1">
        <v>11</v>
      </c>
      <c r="N1165" s="10">
        <v>1</v>
      </c>
    </row>
    <row r="1166" spans="1:14" x14ac:dyDescent="0.2">
      <c r="A1166" s="7">
        <v>44630</v>
      </c>
      <c r="B1166" s="1" t="s">
        <v>28</v>
      </c>
      <c r="C1166" s="1" t="s">
        <v>17</v>
      </c>
      <c r="D1166" s="1" t="s">
        <v>8</v>
      </c>
      <c r="E1166" s="1" t="s">
        <v>66</v>
      </c>
      <c r="F1166" s="1" t="s">
        <v>88</v>
      </c>
      <c r="G1166" s="8">
        <v>893646</v>
      </c>
      <c r="H1166" s="8">
        <v>303839.64</v>
      </c>
      <c r="I1166" s="9">
        <v>0.34</v>
      </c>
      <c r="J1166" s="1" t="s">
        <v>99</v>
      </c>
      <c r="K1166" s="1">
        <v>3</v>
      </c>
      <c r="L1166" s="1">
        <v>2022</v>
      </c>
      <c r="M1166" s="1">
        <v>11</v>
      </c>
      <c r="N1166" s="10">
        <v>1</v>
      </c>
    </row>
    <row r="1167" spans="1:14" x14ac:dyDescent="0.2">
      <c r="A1167" s="7">
        <v>44631</v>
      </c>
      <c r="B1167" s="1" t="s">
        <v>30</v>
      </c>
      <c r="C1167" s="1" t="s">
        <v>17</v>
      </c>
      <c r="D1167" s="1" t="s">
        <v>14</v>
      </c>
      <c r="E1167" s="1" t="s">
        <v>77</v>
      </c>
      <c r="F1167" s="1" t="s">
        <v>90</v>
      </c>
      <c r="G1167" s="8">
        <v>253207</v>
      </c>
      <c r="H1167" s="8">
        <v>83558.31</v>
      </c>
      <c r="I1167" s="9">
        <v>0.33</v>
      </c>
      <c r="J1167" s="1" t="s">
        <v>99</v>
      </c>
      <c r="K1167" s="1">
        <v>3</v>
      </c>
      <c r="L1167" s="1">
        <v>2022</v>
      </c>
      <c r="M1167" s="1">
        <v>11</v>
      </c>
      <c r="N1167" s="10">
        <v>1</v>
      </c>
    </row>
    <row r="1168" spans="1:14" x14ac:dyDescent="0.2">
      <c r="A1168" s="7">
        <v>44632</v>
      </c>
      <c r="B1168" s="1" t="s">
        <v>30</v>
      </c>
      <c r="C1168" s="1" t="s">
        <v>7</v>
      </c>
      <c r="D1168" s="1" t="s">
        <v>14</v>
      </c>
      <c r="E1168" s="1" t="s">
        <v>77</v>
      </c>
      <c r="F1168" s="1" t="s">
        <v>90</v>
      </c>
      <c r="G1168" s="8">
        <v>384905</v>
      </c>
      <c r="H1168" s="8">
        <v>177056.30000000002</v>
      </c>
      <c r="I1168" s="9">
        <v>0.46</v>
      </c>
      <c r="J1168" s="1" t="s">
        <v>99</v>
      </c>
      <c r="K1168" s="1">
        <v>3</v>
      </c>
      <c r="L1168" s="1">
        <v>2022</v>
      </c>
      <c r="M1168" s="1">
        <v>11</v>
      </c>
      <c r="N1168" s="10">
        <v>1</v>
      </c>
    </row>
    <row r="1169" spans="1:14" x14ac:dyDescent="0.2">
      <c r="A1169" s="7">
        <v>44633</v>
      </c>
      <c r="B1169" s="1" t="s">
        <v>35</v>
      </c>
      <c r="C1169" s="1" t="s">
        <v>17</v>
      </c>
      <c r="D1169" s="1" t="s">
        <v>14</v>
      </c>
      <c r="E1169" s="1" t="s">
        <v>71</v>
      </c>
      <c r="F1169" s="1" t="s">
        <v>87</v>
      </c>
      <c r="G1169" s="8">
        <v>297847</v>
      </c>
      <c r="H1169" s="8">
        <v>95311.040000000008</v>
      </c>
      <c r="I1169" s="9">
        <v>0.32</v>
      </c>
      <c r="J1169" s="1" t="s">
        <v>99</v>
      </c>
      <c r="K1169" s="1">
        <v>3</v>
      </c>
      <c r="L1169" s="1">
        <v>2022</v>
      </c>
      <c r="M1169" s="1">
        <v>11</v>
      </c>
      <c r="N1169" s="10">
        <v>1</v>
      </c>
    </row>
    <row r="1170" spans="1:14" x14ac:dyDescent="0.2">
      <c r="A1170" s="7">
        <v>44634</v>
      </c>
      <c r="B1170" s="1" t="s">
        <v>28</v>
      </c>
      <c r="C1170" s="1" t="s">
        <v>11</v>
      </c>
      <c r="D1170" s="1" t="s">
        <v>8</v>
      </c>
      <c r="E1170" s="1" t="s">
        <v>66</v>
      </c>
      <c r="F1170" s="1" t="s">
        <v>87</v>
      </c>
      <c r="G1170" s="8">
        <v>1131393</v>
      </c>
      <c r="H1170" s="8">
        <v>328103.96999999997</v>
      </c>
      <c r="I1170" s="9">
        <v>0.28999999999999998</v>
      </c>
      <c r="J1170" s="1" t="s">
        <v>99</v>
      </c>
      <c r="K1170" s="1">
        <v>3</v>
      </c>
      <c r="L1170" s="1">
        <v>2022</v>
      </c>
      <c r="M1170" s="1">
        <v>12</v>
      </c>
      <c r="N1170" s="10">
        <v>1</v>
      </c>
    </row>
    <row r="1171" spans="1:14" x14ac:dyDescent="0.2">
      <c r="A1171" s="7">
        <v>44635</v>
      </c>
      <c r="B1171" s="1" t="s">
        <v>37</v>
      </c>
      <c r="C1171" s="1" t="s">
        <v>17</v>
      </c>
      <c r="D1171" s="1" t="s">
        <v>18</v>
      </c>
      <c r="E1171" s="1" t="s">
        <v>79</v>
      </c>
      <c r="F1171" s="1" t="s">
        <v>87</v>
      </c>
      <c r="G1171" s="8">
        <v>181308</v>
      </c>
      <c r="H1171" s="8">
        <v>54392.4</v>
      </c>
      <c r="I1171" s="9">
        <v>0.3</v>
      </c>
      <c r="J1171" s="1" t="s">
        <v>99</v>
      </c>
      <c r="K1171" s="1">
        <v>3</v>
      </c>
      <c r="L1171" s="1">
        <v>2022</v>
      </c>
      <c r="M1171" s="1">
        <v>12</v>
      </c>
      <c r="N1171" s="10">
        <v>1</v>
      </c>
    </row>
    <row r="1172" spans="1:14" x14ac:dyDescent="0.2">
      <c r="A1172" s="7">
        <v>44636</v>
      </c>
      <c r="B1172" s="1" t="s">
        <v>6</v>
      </c>
      <c r="C1172" s="1" t="s">
        <v>11</v>
      </c>
      <c r="D1172" s="1" t="s">
        <v>8</v>
      </c>
      <c r="E1172" s="1" t="s">
        <v>77</v>
      </c>
      <c r="F1172" s="1" t="s">
        <v>89</v>
      </c>
      <c r="G1172" s="8">
        <v>997822</v>
      </c>
      <c r="H1172" s="8">
        <v>219520.84</v>
      </c>
      <c r="I1172" s="9">
        <v>0.22</v>
      </c>
      <c r="J1172" s="1" t="s">
        <v>99</v>
      </c>
      <c r="K1172" s="1">
        <v>3</v>
      </c>
      <c r="L1172" s="1">
        <v>2022</v>
      </c>
      <c r="M1172" s="1">
        <v>12</v>
      </c>
      <c r="N1172" s="10">
        <v>1</v>
      </c>
    </row>
    <row r="1173" spans="1:14" x14ac:dyDescent="0.2">
      <c r="A1173" s="7">
        <v>44637</v>
      </c>
      <c r="B1173" s="1" t="s">
        <v>62</v>
      </c>
      <c r="C1173" s="1" t="s">
        <v>11</v>
      </c>
      <c r="D1173" s="1" t="s">
        <v>8</v>
      </c>
      <c r="E1173" s="1" t="s">
        <v>78</v>
      </c>
      <c r="F1173" s="1" t="s">
        <v>9</v>
      </c>
      <c r="G1173" s="8">
        <v>850769</v>
      </c>
      <c r="H1173" s="8">
        <v>212692.25</v>
      </c>
      <c r="I1173" s="9">
        <v>0.25</v>
      </c>
      <c r="J1173" s="1" t="s">
        <v>99</v>
      </c>
      <c r="K1173" s="1">
        <v>3</v>
      </c>
      <c r="L1173" s="1">
        <v>2022</v>
      </c>
      <c r="M1173" s="1">
        <v>12</v>
      </c>
      <c r="N1173" s="10">
        <v>1</v>
      </c>
    </row>
    <row r="1174" spans="1:14" x14ac:dyDescent="0.2">
      <c r="A1174" s="7">
        <v>44638</v>
      </c>
      <c r="B1174" s="1" t="s">
        <v>42</v>
      </c>
      <c r="C1174" s="1" t="s">
        <v>7</v>
      </c>
      <c r="D1174" s="1" t="s">
        <v>8</v>
      </c>
      <c r="E1174" s="1" t="s">
        <v>84</v>
      </c>
      <c r="F1174" s="1" t="s">
        <v>9</v>
      </c>
      <c r="G1174" s="8">
        <v>613962</v>
      </c>
      <c r="H1174" s="8">
        <v>337679.10000000003</v>
      </c>
      <c r="I1174" s="9">
        <v>0.55000000000000004</v>
      </c>
      <c r="J1174" s="1" t="s">
        <v>99</v>
      </c>
      <c r="K1174" s="1">
        <v>3</v>
      </c>
      <c r="L1174" s="1">
        <v>2022</v>
      </c>
      <c r="M1174" s="1">
        <v>12</v>
      </c>
      <c r="N1174" s="10">
        <v>1</v>
      </c>
    </row>
    <row r="1175" spans="1:14" x14ac:dyDescent="0.2">
      <c r="A1175" s="7">
        <v>44639</v>
      </c>
      <c r="B1175" s="1" t="s">
        <v>10</v>
      </c>
      <c r="C1175" s="1" t="s">
        <v>11</v>
      </c>
      <c r="D1175" s="1" t="s">
        <v>8</v>
      </c>
      <c r="E1175" s="1" t="s">
        <v>66</v>
      </c>
      <c r="F1175" s="1" t="s">
        <v>87</v>
      </c>
      <c r="G1175" s="8">
        <v>529107</v>
      </c>
      <c r="H1175" s="8">
        <v>132276.75</v>
      </c>
      <c r="I1175" s="9">
        <v>0.25</v>
      </c>
      <c r="J1175" s="1" t="s">
        <v>99</v>
      </c>
      <c r="K1175" s="1">
        <v>3</v>
      </c>
      <c r="L1175" s="1">
        <v>2022</v>
      </c>
      <c r="M1175" s="1">
        <v>12</v>
      </c>
      <c r="N1175" s="10">
        <v>1</v>
      </c>
    </row>
    <row r="1176" spans="1:14" x14ac:dyDescent="0.2">
      <c r="A1176" s="7">
        <v>44640</v>
      </c>
      <c r="B1176" s="1" t="s">
        <v>20</v>
      </c>
      <c r="C1176" s="1" t="s">
        <v>17</v>
      </c>
      <c r="D1176" s="1" t="s">
        <v>8</v>
      </c>
      <c r="E1176" s="1" t="s">
        <v>72</v>
      </c>
      <c r="F1176" s="1" t="s">
        <v>9</v>
      </c>
      <c r="G1176" s="8">
        <v>707516</v>
      </c>
      <c r="H1176" s="8">
        <v>219329.96</v>
      </c>
      <c r="I1176" s="9">
        <v>0.31</v>
      </c>
      <c r="J1176" s="1" t="s">
        <v>99</v>
      </c>
      <c r="K1176" s="1">
        <v>3</v>
      </c>
      <c r="L1176" s="1">
        <v>2022</v>
      </c>
      <c r="M1176" s="1">
        <v>12</v>
      </c>
      <c r="N1176" s="10">
        <v>1</v>
      </c>
    </row>
    <row r="1177" spans="1:14" x14ac:dyDescent="0.2">
      <c r="A1177" s="7">
        <v>44641</v>
      </c>
      <c r="B1177" s="1" t="s">
        <v>10</v>
      </c>
      <c r="C1177" s="1" t="s">
        <v>17</v>
      </c>
      <c r="D1177" s="1" t="s">
        <v>8</v>
      </c>
      <c r="E1177" s="1" t="s">
        <v>66</v>
      </c>
      <c r="F1177" s="1" t="s">
        <v>9</v>
      </c>
      <c r="G1177" s="8">
        <v>1165037</v>
      </c>
      <c r="H1177" s="8">
        <v>291259.25</v>
      </c>
      <c r="I1177" s="9">
        <v>0.25</v>
      </c>
      <c r="J1177" s="1" t="s">
        <v>99</v>
      </c>
      <c r="K1177" s="1">
        <v>3</v>
      </c>
      <c r="L1177" s="1">
        <v>2022</v>
      </c>
      <c r="M1177" s="1">
        <v>13</v>
      </c>
      <c r="N1177" s="10">
        <v>1</v>
      </c>
    </row>
    <row r="1178" spans="1:14" x14ac:dyDescent="0.2">
      <c r="A1178" s="7">
        <v>44642</v>
      </c>
      <c r="B1178" s="1" t="s">
        <v>35</v>
      </c>
      <c r="C1178" s="1" t="s">
        <v>7</v>
      </c>
      <c r="D1178" s="1" t="s">
        <v>14</v>
      </c>
      <c r="E1178" s="1" t="s">
        <v>71</v>
      </c>
      <c r="F1178" s="1" t="s">
        <v>9</v>
      </c>
      <c r="G1178" s="8">
        <v>268055</v>
      </c>
      <c r="H1178" s="8">
        <v>152791.34999999998</v>
      </c>
      <c r="I1178" s="9">
        <v>0.56999999999999995</v>
      </c>
      <c r="J1178" s="1" t="s">
        <v>99</v>
      </c>
      <c r="K1178" s="1">
        <v>3</v>
      </c>
      <c r="L1178" s="1">
        <v>2022</v>
      </c>
      <c r="M1178" s="1">
        <v>13</v>
      </c>
      <c r="N1178" s="10">
        <v>1</v>
      </c>
    </row>
    <row r="1179" spans="1:14" x14ac:dyDescent="0.2">
      <c r="A1179" s="7">
        <v>44643</v>
      </c>
      <c r="B1179" s="1" t="s">
        <v>51</v>
      </c>
      <c r="C1179" s="1" t="s">
        <v>11</v>
      </c>
      <c r="D1179" s="1" t="s">
        <v>8</v>
      </c>
      <c r="E1179" s="1" t="s">
        <v>65</v>
      </c>
      <c r="F1179" s="1" t="s">
        <v>9</v>
      </c>
      <c r="G1179" s="8">
        <v>1096455</v>
      </c>
      <c r="H1179" s="8">
        <v>307007.40000000002</v>
      </c>
      <c r="I1179" s="9">
        <v>0.28000000000000003</v>
      </c>
      <c r="J1179" s="1" t="s">
        <v>99</v>
      </c>
      <c r="K1179" s="1">
        <v>3</v>
      </c>
      <c r="L1179" s="1">
        <v>2022</v>
      </c>
      <c r="M1179" s="1">
        <v>13</v>
      </c>
      <c r="N1179" s="10">
        <v>1</v>
      </c>
    </row>
    <row r="1180" spans="1:14" x14ac:dyDescent="0.2">
      <c r="A1180" s="7">
        <v>44644</v>
      </c>
      <c r="B1180" s="1" t="s">
        <v>35</v>
      </c>
      <c r="C1180" s="1" t="s">
        <v>11</v>
      </c>
      <c r="D1180" s="1" t="s">
        <v>14</v>
      </c>
      <c r="E1180" s="1" t="s">
        <v>71</v>
      </c>
      <c r="F1180" s="1" t="s">
        <v>9</v>
      </c>
      <c r="G1180" s="8">
        <v>398028</v>
      </c>
      <c r="H1180" s="8">
        <v>75625.320000000007</v>
      </c>
      <c r="I1180" s="9">
        <v>0.19</v>
      </c>
      <c r="J1180" s="1" t="s">
        <v>99</v>
      </c>
      <c r="K1180" s="1">
        <v>3</v>
      </c>
      <c r="L1180" s="1">
        <v>2022</v>
      </c>
      <c r="M1180" s="1">
        <v>13</v>
      </c>
      <c r="N1180" s="10">
        <v>1</v>
      </c>
    </row>
    <row r="1181" spans="1:14" x14ac:dyDescent="0.2">
      <c r="A1181" s="7">
        <v>44645</v>
      </c>
      <c r="B1181" s="1" t="s">
        <v>53</v>
      </c>
      <c r="C1181" s="1" t="s">
        <v>17</v>
      </c>
      <c r="D1181" s="1" t="s">
        <v>14</v>
      </c>
      <c r="E1181" s="1" t="s">
        <v>67</v>
      </c>
      <c r="F1181" s="1" t="s">
        <v>90</v>
      </c>
      <c r="G1181" s="8">
        <v>399576</v>
      </c>
      <c r="H1181" s="8">
        <v>87906.72</v>
      </c>
      <c r="I1181" s="9">
        <v>0.22</v>
      </c>
      <c r="J1181" s="1" t="s">
        <v>99</v>
      </c>
      <c r="K1181" s="1">
        <v>3</v>
      </c>
      <c r="L1181" s="1">
        <v>2022</v>
      </c>
      <c r="M1181" s="1">
        <v>13</v>
      </c>
      <c r="N1181" s="10">
        <v>1</v>
      </c>
    </row>
    <row r="1182" spans="1:14" x14ac:dyDescent="0.2">
      <c r="A1182" s="7">
        <v>44646</v>
      </c>
      <c r="B1182" s="1" t="s">
        <v>52</v>
      </c>
      <c r="C1182" s="1" t="s">
        <v>17</v>
      </c>
      <c r="D1182" s="1" t="s">
        <v>8</v>
      </c>
      <c r="E1182" s="1" t="s">
        <v>66</v>
      </c>
      <c r="F1182" s="1" t="s">
        <v>88</v>
      </c>
      <c r="G1182" s="8">
        <v>1096758</v>
      </c>
      <c r="H1182" s="8">
        <v>230319.18</v>
      </c>
      <c r="I1182" s="9">
        <v>0.21</v>
      </c>
      <c r="J1182" s="1" t="s">
        <v>99</v>
      </c>
      <c r="K1182" s="1">
        <v>3</v>
      </c>
      <c r="L1182" s="1">
        <v>2022</v>
      </c>
      <c r="M1182" s="1">
        <v>13</v>
      </c>
      <c r="N1182" s="10">
        <v>1</v>
      </c>
    </row>
    <row r="1183" spans="1:14" x14ac:dyDescent="0.2">
      <c r="A1183" s="7">
        <v>44647</v>
      </c>
      <c r="B1183" s="1" t="s">
        <v>39</v>
      </c>
      <c r="C1183" s="1" t="s">
        <v>17</v>
      </c>
      <c r="D1183" s="1" t="s">
        <v>8</v>
      </c>
      <c r="E1183" s="1" t="s">
        <v>81</v>
      </c>
      <c r="F1183" s="1" t="s">
        <v>87</v>
      </c>
      <c r="G1183" s="8">
        <v>847805</v>
      </c>
      <c r="H1183" s="8">
        <v>178039.05</v>
      </c>
      <c r="I1183" s="9">
        <v>0.21</v>
      </c>
      <c r="J1183" s="1" t="s">
        <v>99</v>
      </c>
      <c r="K1183" s="1">
        <v>3</v>
      </c>
      <c r="L1183" s="1">
        <v>2022</v>
      </c>
      <c r="M1183" s="1">
        <v>13</v>
      </c>
      <c r="N1183" s="10">
        <v>1</v>
      </c>
    </row>
    <row r="1184" spans="1:14" x14ac:dyDescent="0.2">
      <c r="A1184" s="7">
        <v>44648</v>
      </c>
      <c r="B1184" s="1" t="s">
        <v>55</v>
      </c>
      <c r="C1184" s="1" t="s">
        <v>7</v>
      </c>
      <c r="D1184" s="1" t="s">
        <v>14</v>
      </c>
      <c r="E1184" s="1" t="s">
        <v>69</v>
      </c>
      <c r="F1184" s="1" t="s">
        <v>89</v>
      </c>
      <c r="G1184" s="8">
        <v>281064</v>
      </c>
      <c r="H1184" s="8">
        <v>177070.32</v>
      </c>
      <c r="I1184" s="9">
        <v>0.63</v>
      </c>
      <c r="J1184" s="1" t="s">
        <v>99</v>
      </c>
      <c r="K1184" s="1">
        <v>3</v>
      </c>
      <c r="L1184" s="1">
        <v>2022</v>
      </c>
      <c r="M1184" s="1">
        <v>14</v>
      </c>
      <c r="N1184" s="10">
        <v>1</v>
      </c>
    </row>
    <row r="1185" spans="1:14" x14ac:dyDescent="0.2">
      <c r="A1185" s="7">
        <v>44649</v>
      </c>
      <c r="B1185" s="1" t="s">
        <v>55</v>
      </c>
      <c r="C1185" s="1" t="s">
        <v>11</v>
      </c>
      <c r="D1185" s="1" t="s">
        <v>14</v>
      </c>
      <c r="E1185" s="1" t="s">
        <v>69</v>
      </c>
      <c r="F1185" s="1" t="s">
        <v>87</v>
      </c>
      <c r="G1185" s="8">
        <v>457305</v>
      </c>
      <c r="H1185" s="8">
        <v>105180.15000000001</v>
      </c>
      <c r="I1185" s="9">
        <v>0.23</v>
      </c>
      <c r="J1185" s="1" t="s">
        <v>99</v>
      </c>
      <c r="K1185" s="1">
        <v>3</v>
      </c>
      <c r="L1185" s="1">
        <v>2022</v>
      </c>
      <c r="M1185" s="1">
        <v>14</v>
      </c>
      <c r="N1185" s="10">
        <v>1</v>
      </c>
    </row>
    <row r="1186" spans="1:14" x14ac:dyDescent="0.2">
      <c r="A1186" s="7">
        <v>44650</v>
      </c>
      <c r="B1186" s="1" t="s">
        <v>51</v>
      </c>
      <c r="C1186" s="1" t="s">
        <v>17</v>
      </c>
      <c r="D1186" s="1" t="s">
        <v>8</v>
      </c>
      <c r="E1186" s="1" t="s">
        <v>65</v>
      </c>
      <c r="F1186" s="1" t="s">
        <v>87</v>
      </c>
      <c r="G1186" s="8">
        <v>808799</v>
      </c>
      <c r="H1186" s="8">
        <v>299255.63</v>
      </c>
      <c r="I1186" s="9">
        <v>0.37</v>
      </c>
      <c r="J1186" s="1" t="s">
        <v>99</v>
      </c>
      <c r="K1186" s="1">
        <v>3</v>
      </c>
      <c r="L1186" s="1">
        <v>2022</v>
      </c>
      <c r="M1186" s="1">
        <v>14</v>
      </c>
      <c r="N1186" s="10">
        <v>1</v>
      </c>
    </row>
    <row r="1187" spans="1:14" x14ac:dyDescent="0.2">
      <c r="A1187" s="7">
        <v>44651</v>
      </c>
      <c r="B1187" s="1" t="s">
        <v>32</v>
      </c>
      <c r="C1187" s="1" t="s">
        <v>17</v>
      </c>
      <c r="D1187" s="1" t="s">
        <v>8</v>
      </c>
      <c r="E1187" s="1" t="s">
        <v>71</v>
      </c>
      <c r="F1187" s="1" t="s">
        <v>90</v>
      </c>
      <c r="G1187" s="8">
        <v>785765</v>
      </c>
      <c r="H1187" s="8">
        <v>290733.05</v>
      </c>
      <c r="I1187" s="9">
        <v>0.37</v>
      </c>
      <c r="J1187" s="1" t="s">
        <v>99</v>
      </c>
      <c r="K1187" s="1">
        <v>3</v>
      </c>
      <c r="L1187" s="1">
        <v>2022</v>
      </c>
      <c r="M1187" s="1">
        <v>14</v>
      </c>
      <c r="N1187" s="10">
        <v>1</v>
      </c>
    </row>
    <row r="1188" spans="1:14" x14ac:dyDescent="0.2">
      <c r="A1188" s="7">
        <v>44652</v>
      </c>
      <c r="B1188" s="1" t="s">
        <v>38</v>
      </c>
      <c r="C1188" s="1" t="s">
        <v>11</v>
      </c>
      <c r="D1188" s="1" t="s">
        <v>18</v>
      </c>
      <c r="E1188" s="1" t="s">
        <v>80</v>
      </c>
      <c r="F1188" s="1" t="s">
        <v>89</v>
      </c>
      <c r="G1188" s="8">
        <v>234887</v>
      </c>
      <c r="H1188" s="8">
        <v>70466.099999999991</v>
      </c>
      <c r="I1188" s="9">
        <v>0.3</v>
      </c>
      <c r="J1188" s="1" t="s">
        <v>100</v>
      </c>
      <c r="K1188" s="1">
        <v>4</v>
      </c>
      <c r="L1188" s="1">
        <v>2022</v>
      </c>
      <c r="M1188" s="1">
        <v>14</v>
      </c>
      <c r="N1188" s="10">
        <v>2</v>
      </c>
    </row>
    <row r="1189" spans="1:14" x14ac:dyDescent="0.2">
      <c r="A1189" s="7">
        <v>44653</v>
      </c>
      <c r="B1189" s="1" t="s">
        <v>26</v>
      </c>
      <c r="C1189" s="1" t="s">
        <v>7</v>
      </c>
      <c r="D1189" s="1" t="s">
        <v>8</v>
      </c>
      <c r="E1189" s="1" t="s">
        <v>75</v>
      </c>
      <c r="F1189" s="1" t="s">
        <v>87</v>
      </c>
      <c r="G1189" s="8">
        <v>509292</v>
      </c>
      <c r="H1189" s="8">
        <v>325946.88</v>
      </c>
      <c r="I1189" s="9">
        <v>0.64</v>
      </c>
      <c r="J1189" s="1" t="s">
        <v>100</v>
      </c>
      <c r="K1189" s="1">
        <v>4</v>
      </c>
      <c r="L1189" s="1">
        <v>2022</v>
      </c>
      <c r="M1189" s="1">
        <v>14</v>
      </c>
      <c r="N1189" s="10">
        <v>2</v>
      </c>
    </row>
    <row r="1190" spans="1:14" x14ac:dyDescent="0.2">
      <c r="A1190" s="7">
        <v>44654</v>
      </c>
      <c r="B1190" s="1" t="s">
        <v>43</v>
      </c>
      <c r="C1190" s="1" t="s">
        <v>17</v>
      </c>
      <c r="D1190" s="1" t="s">
        <v>8</v>
      </c>
      <c r="E1190" s="1" t="s">
        <v>79</v>
      </c>
      <c r="F1190" s="1" t="s">
        <v>90</v>
      </c>
      <c r="G1190" s="8">
        <v>519643</v>
      </c>
      <c r="H1190" s="8">
        <v>161089.32999999999</v>
      </c>
      <c r="I1190" s="9">
        <v>0.31</v>
      </c>
      <c r="J1190" s="1" t="s">
        <v>100</v>
      </c>
      <c r="K1190" s="1">
        <v>4</v>
      </c>
      <c r="L1190" s="1">
        <v>2022</v>
      </c>
      <c r="M1190" s="1">
        <v>14</v>
      </c>
      <c r="N1190" s="10">
        <v>2</v>
      </c>
    </row>
    <row r="1191" spans="1:14" x14ac:dyDescent="0.2">
      <c r="A1191" s="7">
        <v>44655</v>
      </c>
      <c r="B1191" s="1" t="s">
        <v>36</v>
      </c>
      <c r="C1191" s="1" t="s">
        <v>17</v>
      </c>
      <c r="D1191" s="1" t="s">
        <v>14</v>
      </c>
      <c r="E1191" s="1" t="s">
        <v>78</v>
      </c>
      <c r="F1191" s="1" t="s">
        <v>90</v>
      </c>
      <c r="G1191" s="8">
        <v>253363</v>
      </c>
      <c r="H1191" s="8">
        <v>91210.68</v>
      </c>
      <c r="I1191" s="9">
        <v>0.36</v>
      </c>
      <c r="J1191" s="1" t="s">
        <v>100</v>
      </c>
      <c r="K1191" s="1">
        <v>4</v>
      </c>
      <c r="L1191" s="1">
        <v>2022</v>
      </c>
      <c r="M1191" s="1">
        <v>15</v>
      </c>
      <c r="N1191" s="10">
        <v>2</v>
      </c>
    </row>
    <row r="1192" spans="1:14" x14ac:dyDescent="0.2">
      <c r="A1192" s="7">
        <v>44656</v>
      </c>
      <c r="B1192" s="1" t="s">
        <v>16</v>
      </c>
      <c r="C1192" s="1" t="s">
        <v>7</v>
      </c>
      <c r="D1192" s="1" t="s">
        <v>18</v>
      </c>
      <c r="E1192" s="1" t="s">
        <v>75</v>
      </c>
      <c r="F1192" s="1" t="s">
        <v>88</v>
      </c>
      <c r="G1192" s="8">
        <v>152654</v>
      </c>
      <c r="H1192" s="8">
        <v>93118.94</v>
      </c>
      <c r="I1192" s="9">
        <v>0.61</v>
      </c>
      <c r="J1192" s="1" t="s">
        <v>100</v>
      </c>
      <c r="K1192" s="1">
        <v>4</v>
      </c>
      <c r="L1192" s="1">
        <v>2022</v>
      </c>
      <c r="M1192" s="1">
        <v>15</v>
      </c>
      <c r="N1192" s="10">
        <v>2</v>
      </c>
    </row>
    <row r="1193" spans="1:14" x14ac:dyDescent="0.2">
      <c r="A1193" s="7">
        <v>44657</v>
      </c>
      <c r="B1193" s="1" t="s">
        <v>27</v>
      </c>
      <c r="C1193" s="1" t="s">
        <v>17</v>
      </c>
      <c r="D1193" s="1" t="s">
        <v>8</v>
      </c>
      <c r="E1193" s="1" t="s">
        <v>76</v>
      </c>
      <c r="F1193" s="1" t="s">
        <v>9</v>
      </c>
      <c r="G1193" s="8">
        <v>723702</v>
      </c>
      <c r="H1193" s="8">
        <v>275006.76</v>
      </c>
      <c r="I1193" s="9">
        <v>0.38</v>
      </c>
      <c r="J1193" s="1" t="s">
        <v>100</v>
      </c>
      <c r="K1193" s="1">
        <v>4</v>
      </c>
      <c r="L1193" s="1">
        <v>2022</v>
      </c>
      <c r="M1193" s="1">
        <v>15</v>
      </c>
      <c r="N1193" s="10">
        <v>2</v>
      </c>
    </row>
    <row r="1194" spans="1:14" x14ac:dyDescent="0.2">
      <c r="A1194" s="7">
        <v>44658</v>
      </c>
      <c r="B1194" s="1" t="s">
        <v>19</v>
      </c>
      <c r="C1194" s="1" t="s">
        <v>17</v>
      </c>
      <c r="D1194" s="1" t="s">
        <v>8</v>
      </c>
      <c r="E1194" s="1" t="s">
        <v>76</v>
      </c>
      <c r="F1194" s="1" t="s">
        <v>90</v>
      </c>
      <c r="G1194" s="8">
        <v>575967</v>
      </c>
      <c r="H1194" s="8">
        <v>132472.41</v>
      </c>
      <c r="I1194" s="9">
        <v>0.23</v>
      </c>
      <c r="J1194" s="1" t="s">
        <v>100</v>
      </c>
      <c r="K1194" s="1">
        <v>4</v>
      </c>
      <c r="L1194" s="1">
        <v>2022</v>
      </c>
      <c r="M1194" s="1">
        <v>15</v>
      </c>
      <c r="N1194" s="10">
        <v>2</v>
      </c>
    </row>
    <row r="1195" spans="1:14" x14ac:dyDescent="0.2">
      <c r="A1195" s="7">
        <v>44659</v>
      </c>
      <c r="B1195" s="1" t="s">
        <v>41</v>
      </c>
      <c r="C1195" s="1" t="s">
        <v>17</v>
      </c>
      <c r="D1195" s="1" t="s">
        <v>14</v>
      </c>
      <c r="E1195" s="1" t="s">
        <v>83</v>
      </c>
      <c r="F1195" s="1" t="s">
        <v>89</v>
      </c>
      <c r="G1195" s="8">
        <v>343924</v>
      </c>
      <c r="H1195" s="8">
        <v>120373.4</v>
      </c>
      <c r="I1195" s="9">
        <v>0.35</v>
      </c>
      <c r="J1195" s="1" t="s">
        <v>100</v>
      </c>
      <c r="K1195" s="1">
        <v>4</v>
      </c>
      <c r="L1195" s="1">
        <v>2022</v>
      </c>
      <c r="M1195" s="1">
        <v>15</v>
      </c>
      <c r="N1195" s="10">
        <v>2</v>
      </c>
    </row>
    <row r="1196" spans="1:14" x14ac:dyDescent="0.2">
      <c r="A1196" s="7">
        <v>44660</v>
      </c>
      <c r="B1196" s="1" t="s">
        <v>59</v>
      </c>
      <c r="C1196" s="1" t="s">
        <v>17</v>
      </c>
      <c r="D1196" s="1" t="s">
        <v>18</v>
      </c>
      <c r="E1196" s="1" t="s">
        <v>75</v>
      </c>
      <c r="F1196" s="1" t="s">
        <v>9</v>
      </c>
      <c r="G1196" s="8">
        <v>220033</v>
      </c>
      <c r="H1196" s="8">
        <v>59408.91</v>
      </c>
      <c r="I1196" s="9">
        <v>0.27</v>
      </c>
      <c r="J1196" s="1" t="s">
        <v>100</v>
      </c>
      <c r="K1196" s="1">
        <v>4</v>
      </c>
      <c r="L1196" s="1">
        <v>2022</v>
      </c>
      <c r="M1196" s="1">
        <v>15</v>
      </c>
      <c r="N1196" s="10">
        <v>2</v>
      </c>
    </row>
    <row r="1197" spans="1:14" x14ac:dyDescent="0.2">
      <c r="A1197" s="7">
        <v>44661</v>
      </c>
      <c r="B1197" s="1" t="s">
        <v>32</v>
      </c>
      <c r="C1197" s="1" t="s">
        <v>11</v>
      </c>
      <c r="D1197" s="1" t="s">
        <v>8</v>
      </c>
      <c r="E1197" s="1" t="s">
        <v>71</v>
      </c>
      <c r="F1197" s="1" t="s">
        <v>87</v>
      </c>
      <c r="G1197" s="8">
        <v>1199384</v>
      </c>
      <c r="H1197" s="8">
        <v>407790.56000000006</v>
      </c>
      <c r="I1197" s="9">
        <v>0.34</v>
      </c>
      <c r="J1197" s="1" t="s">
        <v>100</v>
      </c>
      <c r="K1197" s="1">
        <v>4</v>
      </c>
      <c r="L1197" s="1">
        <v>2022</v>
      </c>
      <c r="M1197" s="1">
        <v>15</v>
      </c>
      <c r="N1197" s="10">
        <v>2</v>
      </c>
    </row>
    <row r="1198" spans="1:14" x14ac:dyDescent="0.2">
      <c r="A1198" s="7">
        <v>44662</v>
      </c>
      <c r="B1198" s="1" t="s">
        <v>27</v>
      </c>
      <c r="C1198" s="1" t="s">
        <v>11</v>
      </c>
      <c r="D1198" s="1" t="s">
        <v>8</v>
      </c>
      <c r="E1198" s="1" t="s">
        <v>76</v>
      </c>
      <c r="F1198" s="1" t="s">
        <v>87</v>
      </c>
      <c r="G1198" s="8">
        <v>862803</v>
      </c>
      <c r="H1198" s="8">
        <v>215700.75</v>
      </c>
      <c r="I1198" s="9">
        <v>0.25</v>
      </c>
      <c r="J1198" s="1" t="s">
        <v>100</v>
      </c>
      <c r="K1198" s="1">
        <v>4</v>
      </c>
      <c r="L1198" s="1">
        <v>2022</v>
      </c>
      <c r="M1198" s="1">
        <v>16</v>
      </c>
      <c r="N1198" s="10">
        <v>2</v>
      </c>
    </row>
    <row r="1199" spans="1:14" x14ac:dyDescent="0.2">
      <c r="A1199" s="7">
        <v>44663</v>
      </c>
      <c r="B1199" s="1" t="s">
        <v>10</v>
      </c>
      <c r="C1199" s="1" t="s">
        <v>11</v>
      </c>
      <c r="D1199" s="1" t="s">
        <v>8</v>
      </c>
      <c r="E1199" s="1" t="s">
        <v>66</v>
      </c>
      <c r="F1199" s="1" t="s">
        <v>87</v>
      </c>
      <c r="G1199" s="8">
        <v>1064470</v>
      </c>
      <c r="H1199" s="8">
        <v>170315.2</v>
      </c>
      <c r="I1199" s="9">
        <v>0.16</v>
      </c>
      <c r="J1199" s="1" t="s">
        <v>100</v>
      </c>
      <c r="K1199" s="1">
        <v>4</v>
      </c>
      <c r="L1199" s="1">
        <v>2022</v>
      </c>
      <c r="M1199" s="1">
        <v>16</v>
      </c>
      <c r="N1199" s="10">
        <v>2</v>
      </c>
    </row>
    <row r="1200" spans="1:14" x14ac:dyDescent="0.2">
      <c r="A1200" s="7">
        <v>44664</v>
      </c>
      <c r="B1200" s="1" t="s">
        <v>45</v>
      </c>
      <c r="C1200" s="1" t="s">
        <v>7</v>
      </c>
      <c r="D1200" s="1" t="s">
        <v>18</v>
      </c>
      <c r="E1200" s="1" t="s">
        <v>79</v>
      </c>
      <c r="F1200" s="1" t="s">
        <v>89</v>
      </c>
      <c r="G1200" s="8">
        <v>180102</v>
      </c>
      <c r="H1200" s="8">
        <v>84647.94</v>
      </c>
      <c r="I1200" s="9">
        <v>0.47</v>
      </c>
      <c r="J1200" s="1" t="s">
        <v>100</v>
      </c>
      <c r="K1200" s="1">
        <v>4</v>
      </c>
      <c r="L1200" s="1">
        <v>2022</v>
      </c>
      <c r="M1200" s="1">
        <v>16</v>
      </c>
      <c r="N1200" s="10">
        <v>2</v>
      </c>
    </row>
    <row r="1201" spans="1:14" x14ac:dyDescent="0.2">
      <c r="A1201" s="7">
        <v>44665</v>
      </c>
      <c r="B1201" s="1" t="s">
        <v>44</v>
      </c>
      <c r="C1201" s="1" t="s">
        <v>17</v>
      </c>
      <c r="D1201" s="1" t="s">
        <v>8</v>
      </c>
      <c r="E1201" s="1" t="s">
        <v>78</v>
      </c>
      <c r="F1201" s="1" t="s">
        <v>9</v>
      </c>
      <c r="G1201" s="8">
        <v>731940</v>
      </c>
      <c r="H1201" s="8">
        <v>248859.6</v>
      </c>
      <c r="I1201" s="9">
        <v>0.34</v>
      </c>
      <c r="J1201" s="1" t="s">
        <v>100</v>
      </c>
      <c r="K1201" s="1">
        <v>4</v>
      </c>
      <c r="L1201" s="1">
        <v>2022</v>
      </c>
      <c r="M1201" s="1">
        <v>16</v>
      </c>
      <c r="N1201" s="10">
        <v>2</v>
      </c>
    </row>
    <row r="1202" spans="1:14" x14ac:dyDescent="0.2">
      <c r="A1202" s="7">
        <v>44666</v>
      </c>
      <c r="B1202" s="1" t="s">
        <v>27</v>
      </c>
      <c r="C1202" s="1" t="s">
        <v>7</v>
      </c>
      <c r="D1202" s="1" t="s">
        <v>8</v>
      </c>
      <c r="E1202" s="1" t="s">
        <v>76</v>
      </c>
      <c r="F1202" s="1" t="s">
        <v>87</v>
      </c>
      <c r="G1202" s="8">
        <v>912470</v>
      </c>
      <c r="H1202" s="8">
        <v>410611.5</v>
      </c>
      <c r="I1202" s="9">
        <v>0.45</v>
      </c>
      <c r="J1202" s="1" t="s">
        <v>100</v>
      </c>
      <c r="K1202" s="1">
        <v>4</v>
      </c>
      <c r="L1202" s="1">
        <v>2022</v>
      </c>
      <c r="M1202" s="1">
        <v>16</v>
      </c>
      <c r="N1202" s="10">
        <v>2</v>
      </c>
    </row>
    <row r="1203" spans="1:14" x14ac:dyDescent="0.2">
      <c r="A1203" s="7">
        <v>44667</v>
      </c>
      <c r="B1203" s="1" t="s">
        <v>35</v>
      </c>
      <c r="C1203" s="1" t="s">
        <v>7</v>
      </c>
      <c r="D1203" s="1" t="s">
        <v>14</v>
      </c>
      <c r="E1203" s="1" t="s">
        <v>71</v>
      </c>
      <c r="F1203" s="1" t="s">
        <v>9</v>
      </c>
      <c r="G1203" s="8">
        <v>278671</v>
      </c>
      <c r="H1203" s="8">
        <v>150482.34</v>
      </c>
      <c r="I1203" s="9">
        <v>0.54</v>
      </c>
      <c r="J1203" s="1" t="s">
        <v>100</v>
      </c>
      <c r="K1203" s="1">
        <v>4</v>
      </c>
      <c r="L1203" s="1">
        <v>2022</v>
      </c>
      <c r="M1203" s="1">
        <v>16</v>
      </c>
      <c r="N1203" s="10">
        <v>2</v>
      </c>
    </row>
    <row r="1204" spans="1:14" x14ac:dyDescent="0.2">
      <c r="A1204" s="7">
        <v>44668</v>
      </c>
      <c r="B1204" s="1" t="s">
        <v>15</v>
      </c>
      <c r="C1204" s="1" t="s">
        <v>17</v>
      </c>
      <c r="D1204" s="1" t="s">
        <v>14</v>
      </c>
      <c r="E1204" s="1" t="s">
        <v>74</v>
      </c>
      <c r="F1204" s="1" t="s">
        <v>9</v>
      </c>
      <c r="G1204" s="8">
        <v>252971</v>
      </c>
      <c r="H1204" s="8">
        <v>93599.27</v>
      </c>
      <c r="I1204" s="9">
        <v>0.37</v>
      </c>
      <c r="J1204" s="1" t="s">
        <v>100</v>
      </c>
      <c r="K1204" s="1">
        <v>4</v>
      </c>
      <c r="L1204" s="1">
        <v>2022</v>
      </c>
      <c r="M1204" s="1">
        <v>16</v>
      </c>
      <c r="N1204" s="10">
        <v>2</v>
      </c>
    </row>
    <row r="1205" spans="1:14" x14ac:dyDescent="0.2">
      <c r="A1205" s="7">
        <v>44669</v>
      </c>
      <c r="B1205" s="1" t="s">
        <v>38</v>
      </c>
      <c r="C1205" s="1" t="s">
        <v>7</v>
      </c>
      <c r="D1205" s="1" t="s">
        <v>18</v>
      </c>
      <c r="E1205" s="1" t="s">
        <v>80</v>
      </c>
      <c r="F1205" s="1" t="s">
        <v>87</v>
      </c>
      <c r="G1205" s="8">
        <v>127854</v>
      </c>
      <c r="H1205" s="8">
        <v>56255.76</v>
      </c>
      <c r="I1205" s="9">
        <v>0.44</v>
      </c>
      <c r="J1205" s="1" t="s">
        <v>100</v>
      </c>
      <c r="K1205" s="1">
        <v>4</v>
      </c>
      <c r="L1205" s="1">
        <v>2022</v>
      </c>
      <c r="M1205" s="1">
        <v>17</v>
      </c>
      <c r="N1205" s="10">
        <v>2</v>
      </c>
    </row>
    <row r="1206" spans="1:14" x14ac:dyDescent="0.2">
      <c r="A1206" s="7">
        <v>44670</v>
      </c>
      <c r="B1206" s="1" t="s">
        <v>54</v>
      </c>
      <c r="C1206" s="1" t="s">
        <v>17</v>
      </c>
      <c r="D1206" s="1" t="s">
        <v>18</v>
      </c>
      <c r="E1206" s="1" t="s">
        <v>68</v>
      </c>
      <c r="F1206" s="1" t="s">
        <v>89</v>
      </c>
      <c r="G1206" s="8">
        <v>71635</v>
      </c>
      <c r="H1206" s="8">
        <v>27221.3</v>
      </c>
      <c r="I1206" s="9">
        <v>0.38</v>
      </c>
      <c r="J1206" s="1" t="s">
        <v>100</v>
      </c>
      <c r="K1206" s="1">
        <v>4</v>
      </c>
      <c r="L1206" s="1">
        <v>2022</v>
      </c>
      <c r="M1206" s="1">
        <v>17</v>
      </c>
      <c r="N1206" s="10">
        <v>2</v>
      </c>
    </row>
    <row r="1207" spans="1:14" x14ac:dyDescent="0.2">
      <c r="A1207" s="7">
        <v>44671</v>
      </c>
      <c r="B1207" s="1" t="s">
        <v>10</v>
      </c>
      <c r="C1207" s="1" t="s">
        <v>7</v>
      </c>
      <c r="D1207" s="1" t="s">
        <v>8</v>
      </c>
      <c r="E1207" s="1" t="s">
        <v>66</v>
      </c>
      <c r="F1207" s="1" t="s">
        <v>89</v>
      </c>
      <c r="G1207" s="8">
        <v>904325</v>
      </c>
      <c r="H1207" s="8">
        <v>497378.75000000006</v>
      </c>
      <c r="I1207" s="9">
        <v>0.55000000000000004</v>
      </c>
      <c r="J1207" s="1" t="s">
        <v>100</v>
      </c>
      <c r="K1207" s="1">
        <v>4</v>
      </c>
      <c r="L1207" s="1">
        <v>2022</v>
      </c>
      <c r="M1207" s="1">
        <v>17</v>
      </c>
      <c r="N1207" s="10">
        <v>2</v>
      </c>
    </row>
    <row r="1208" spans="1:14" x14ac:dyDescent="0.2">
      <c r="A1208" s="7">
        <v>44672</v>
      </c>
      <c r="B1208" s="1" t="s">
        <v>42</v>
      </c>
      <c r="C1208" s="1" t="s">
        <v>7</v>
      </c>
      <c r="D1208" s="1" t="s">
        <v>8</v>
      </c>
      <c r="E1208" s="1" t="s">
        <v>84</v>
      </c>
      <c r="F1208" s="1" t="s">
        <v>9</v>
      </c>
      <c r="G1208" s="8">
        <v>1038098</v>
      </c>
      <c r="H1208" s="8">
        <v>612477.81999999995</v>
      </c>
      <c r="I1208" s="9">
        <v>0.59</v>
      </c>
      <c r="J1208" s="1" t="s">
        <v>100</v>
      </c>
      <c r="K1208" s="1">
        <v>4</v>
      </c>
      <c r="L1208" s="1">
        <v>2022</v>
      </c>
      <c r="M1208" s="1">
        <v>17</v>
      </c>
      <c r="N1208" s="10">
        <v>2</v>
      </c>
    </row>
    <row r="1209" spans="1:14" x14ac:dyDescent="0.2">
      <c r="A1209" s="7">
        <v>44673</v>
      </c>
      <c r="B1209" s="1" t="s">
        <v>49</v>
      </c>
      <c r="C1209" s="1" t="s">
        <v>17</v>
      </c>
      <c r="D1209" s="1" t="s">
        <v>8</v>
      </c>
      <c r="E1209" s="1" t="s">
        <v>66</v>
      </c>
      <c r="F1209" s="1" t="s">
        <v>90</v>
      </c>
      <c r="G1209" s="8">
        <v>642958</v>
      </c>
      <c r="H1209" s="8">
        <v>167169.08000000002</v>
      </c>
      <c r="I1209" s="9">
        <v>0.26</v>
      </c>
      <c r="J1209" s="1" t="s">
        <v>100</v>
      </c>
      <c r="K1209" s="1">
        <v>4</v>
      </c>
      <c r="L1209" s="1">
        <v>2022</v>
      </c>
      <c r="M1209" s="1">
        <v>17</v>
      </c>
      <c r="N1209" s="10">
        <v>2</v>
      </c>
    </row>
    <row r="1210" spans="1:14" x14ac:dyDescent="0.2">
      <c r="A1210" s="7">
        <v>44674</v>
      </c>
      <c r="B1210" s="1" t="s">
        <v>31</v>
      </c>
      <c r="C1210" s="1" t="s">
        <v>17</v>
      </c>
      <c r="D1210" s="1" t="s">
        <v>18</v>
      </c>
      <c r="E1210" s="1" t="s">
        <v>72</v>
      </c>
      <c r="F1210" s="1" t="s">
        <v>88</v>
      </c>
      <c r="G1210" s="8">
        <v>196851</v>
      </c>
      <c r="H1210" s="8">
        <v>53149.770000000004</v>
      </c>
      <c r="I1210" s="9">
        <v>0.27</v>
      </c>
      <c r="J1210" s="1" t="s">
        <v>100</v>
      </c>
      <c r="K1210" s="1">
        <v>4</v>
      </c>
      <c r="L1210" s="1">
        <v>2022</v>
      </c>
      <c r="M1210" s="1">
        <v>17</v>
      </c>
      <c r="N1210" s="10">
        <v>2</v>
      </c>
    </row>
    <row r="1211" spans="1:14" x14ac:dyDescent="0.2">
      <c r="A1211" s="7">
        <v>44675</v>
      </c>
      <c r="B1211" s="1" t="s">
        <v>15</v>
      </c>
      <c r="C1211" s="1" t="s">
        <v>7</v>
      </c>
      <c r="D1211" s="1" t="s">
        <v>14</v>
      </c>
      <c r="E1211" s="1" t="s">
        <v>74</v>
      </c>
      <c r="F1211" s="1" t="s">
        <v>87</v>
      </c>
      <c r="G1211" s="8">
        <v>283593</v>
      </c>
      <c r="H1211" s="8">
        <v>141796.5</v>
      </c>
      <c r="I1211" s="9">
        <v>0.5</v>
      </c>
      <c r="J1211" s="1" t="s">
        <v>100</v>
      </c>
      <c r="K1211" s="1">
        <v>4</v>
      </c>
      <c r="L1211" s="1">
        <v>2022</v>
      </c>
      <c r="M1211" s="1">
        <v>17</v>
      </c>
      <c r="N1211" s="10">
        <v>2</v>
      </c>
    </row>
    <row r="1212" spans="1:14" x14ac:dyDescent="0.2">
      <c r="A1212" s="7">
        <v>44676</v>
      </c>
      <c r="B1212" s="1" t="s">
        <v>56</v>
      </c>
      <c r="C1212" s="1" t="s">
        <v>11</v>
      </c>
      <c r="D1212" s="1" t="s">
        <v>18</v>
      </c>
      <c r="E1212" s="1" t="s">
        <v>70</v>
      </c>
      <c r="F1212" s="1" t="s">
        <v>89</v>
      </c>
      <c r="G1212" s="8">
        <v>139934</v>
      </c>
      <c r="H1212" s="8">
        <v>36382.840000000004</v>
      </c>
      <c r="I1212" s="9">
        <v>0.26</v>
      </c>
      <c r="J1212" s="1" t="s">
        <v>100</v>
      </c>
      <c r="K1212" s="1">
        <v>4</v>
      </c>
      <c r="L1212" s="1">
        <v>2022</v>
      </c>
      <c r="M1212" s="1">
        <v>18</v>
      </c>
      <c r="N1212" s="10">
        <v>2</v>
      </c>
    </row>
    <row r="1213" spans="1:14" x14ac:dyDescent="0.2">
      <c r="A1213" s="7">
        <v>44677</v>
      </c>
      <c r="B1213" s="1" t="s">
        <v>55</v>
      </c>
      <c r="C1213" s="1" t="s">
        <v>11</v>
      </c>
      <c r="D1213" s="1" t="s">
        <v>14</v>
      </c>
      <c r="E1213" s="1" t="s">
        <v>69</v>
      </c>
      <c r="F1213" s="1" t="s">
        <v>88</v>
      </c>
      <c r="G1213" s="8">
        <v>403289</v>
      </c>
      <c r="H1213" s="8">
        <v>129052.48</v>
      </c>
      <c r="I1213" s="9">
        <v>0.32</v>
      </c>
      <c r="J1213" s="1" t="s">
        <v>100</v>
      </c>
      <c r="K1213" s="1">
        <v>4</v>
      </c>
      <c r="L1213" s="1">
        <v>2022</v>
      </c>
      <c r="M1213" s="1">
        <v>18</v>
      </c>
      <c r="N1213" s="10">
        <v>2</v>
      </c>
    </row>
    <row r="1214" spans="1:14" x14ac:dyDescent="0.2">
      <c r="A1214" s="7">
        <v>44678</v>
      </c>
      <c r="B1214" s="1" t="s">
        <v>60</v>
      </c>
      <c r="C1214" s="1" t="s">
        <v>7</v>
      </c>
      <c r="D1214" s="1" t="s">
        <v>14</v>
      </c>
      <c r="E1214" s="1" t="s">
        <v>76</v>
      </c>
      <c r="F1214" s="1" t="s">
        <v>89</v>
      </c>
      <c r="G1214" s="8">
        <v>378163</v>
      </c>
      <c r="H1214" s="8">
        <v>170173.35</v>
      </c>
      <c r="I1214" s="9">
        <v>0.45</v>
      </c>
      <c r="J1214" s="1" t="s">
        <v>100</v>
      </c>
      <c r="K1214" s="1">
        <v>4</v>
      </c>
      <c r="L1214" s="1">
        <v>2022</v>
      </c>
      <c r="M1214" s="1">
        <v>18</v>
      </c>
      <c r="N1214" s="10">
        <v>2</v>
      </c>
    </row>
    <row r="1215" spans="1:14" x14ac:dyDescent="0.2">
      <c r="A1215" s="7">
        <v>44679</v>
      </c>
      <c r="B1215" s="1" t="s">
        <v>44</v>
      </c>
      <c r="C1215" s="1" t="s">
        <v>7</v>
      </c>
      <c r="D1215" s="1" t="s">
        <v>8</v>
      </c>
      <c r="E1215" s="1" t="s">
        <v>78</v>
      </c>
      <c r="F1215" s="1" t="s">
        <v>89</v>
      </c>
      <c r="G1215" s="8">
        <v>1158868</v>
      </c>
      <c r="H1215" s="8">
        <v>695320.79999999993</v>
      </c>
      <c r="I1215" s="9">
        <v>0.6</v>
      </c>
      <c r="J1215" s="1" t="s">
        <v>100</v>
      </c>
      <c r="K1215" s="1">
        <v>4</v>
      </c>
      <c r="L1215" s="1">
        <v>2022</v>
      </c>
      <c r="M1215" s="1">
        <v>18</v>
      </c>
      <c r="N1215" s="10">
        <v>2</v>
      </c>
    </row>
    <row r="1216" spans="1:14" x14ac:dyDescent="0.2">
      <c r="A1216" s="7">
        <v>44680</v>
      </c>
      <c r="B1216" s="1" t="s">
        <v>44</v>
      </c>
      <c r="C1216" s="1" t="s">
        <v>7</v>
      </c>
      <c r="D1216" s="1" t="s">
        <v>8</v>
      </c>
      <c r="E1216" s="1" t="s">
        <v>78</v>
      </c>
      <c r="F1216" s="1" t="s">
        <v>87</v>
      </c>
      <c r="G1216" s="8">
        <v>1173492</v>
      </c>
      <c r="H1216" s="8">
        <v>516336.48</v>
      </c>
      <c r="I1216" s="9">
        <v>0.44</v>
      </c>
      <c r="J1216" s="1" t="s">
        <v>100</v>
      </c>
      <c r="K1216" s="1">
        <v>4</v>
      </c>
      <c r="L1216" s="1">
        <v>2022</v>
      </c>
      <c r="M1216" s="1">
        <v>18</v>
      </c>
      <c r="N1216" s="10">
        <v>2</v>
      </c>
    </row>
    <row r="1217" spans="1:14" x14ac:dyDescent="0.2">
      <c r="A1217" s="7">
        <v>44681</v>
      </c>
      <c r="B1217" s="1" t="s">
        <v>51</v>
      </c>
      <c r="C1217" s="1" t="s">
        <v>17</v>
      </c>
      <c r="D1217" s="1" t="s">
        <v>8</v>
      </c>
      <c r="E1217" s="1" t="s">
        <v>65</v>
      </c>
      <c r="F1217" s="1" t="s">
        <v>90</v>
      </c>
      <c r="G1217" s="8">
        <v>1019742</v>
      </c>
      <c r="H1217" s="8">
        <v>356909.69999999995</v>
      </c>
      <c r="I1217" s="9">
        <v>0.35</v>
      </c>
      <c r="J1217" s="1" t="s">
        <v>100</v>
      </c>
      <c r="K1217" s="1">
        <v>4</v>
      </c>
      <c r="L1217" s="1">
        <v>2022</v>
      </c>
      <c r="M1217" s="1">
        <v>18</v>
      </c>
      <c r="N1217" s="10">
        <v>2</v>
      </c>
    </row>
    <row r="1218" spans="1:14" x14ac:dyDescent="0.2">
      <c r="A1218" s="7">
        <v>44682</v>
      </c>
      <c r="B1218" s="1" t="s">
        <v>25</v>
      </c>
      <c r="C1218" s="1" t="s">
        <v>17</v>
      </c>
      <c r="D1218" s="1" t="s">
        <v>8</v>
      </c>
      <c r="E1218" s="1" t="s">
        <v>74</v>
      </c>
      <c r="F1218" s="1" t="s">
        <v>9</v>
      </c>
      <c r="G1218" s="8">
        <v>588727</v>
      </c>
      <c r="H1218" s="8">
        <v>123632.67</v>
      </c>
      <c r="I1218" s="9">
        <v>0.21</v>
      </c>
      <c r="J1218" s="1" t="s">
        <v>101</v>
      </c>
      <c r="K1218" s="1">
        <v>5</v>
      </c>
      <c r="L1218" s="1">
        <v>2022</v>
      </c>
      <c r="M1218" s="1">
        <v>18</v>
      </c>
      <c r="N1218" s="10">
        <v>2</v>
      </c>
    </row>
    <row r="1219" spans="1:14" x14ac:dyDescent="0.2">
      <c r="A1219" s="7">
        <v>44683</v>
      </c>
      <c r="B1219" s="1" t="s">
        <v>21</v>
      </c>
      <c r="C1219" s="1" t="s">
        <v>17</v>
      </c>
      <c r="D1219" s="1" t="s">
        <v>14</v>
      </c>
      <c r="E1219" s="1" t="s">
        <v>73</v>
      </c>
      <c r="F1219" s="1" t="s">
        <v>89</v>
      </c>
      <c r="G1219" s="8">
        <v>401184</v>
      </c>
      <c r="H1219" s="8">
        <v>96284.160000000003</v>
      </c>
      <c r="I1219" s="9">
        <v>0.24</v>
      </c>
      <c r="J1219" s="1" t="s">
        <v>101</v>
      </c>
      <c r="K1219" s="1">
        <v>5</v>
      </c>
      <c r="L1219" s="1">
        <v>2022</v>
      </c>
      <c r="M1219" s="1">
        <v>19</v>
      </c>
      <c r="N1219" s="10">
        <v>2</v>
      </c>
    </row>
    <row r="1220" spans="1:14" x14ac:dyDescent="0.2">
      <c r="A1220" s="7">
        <v>44684</v>
      </c>
      <c r="B1220" s="1" t="s">
        <v>28</v>
      </c>
      <c r="C1220" s="1" t="s">
        <v>17</v>
      </c>
      <c r="D1220" s="1" t="s">
        <v>8</v>
      </c>
      <c r="E1220" s="1" t="s">
        <v>66</v>
      </c>
      <c r="F1220" s="1" t="s">
        <v>9</v>
      </c>
      <c r="G1220" s="8">
        <v>893070</v>
      </c>
      <c r="H1220" s="8">
        <v>241128.90000000002</v>
      </c>
      <c r="I1220" s="9">
        <v>0.27</v>
      </c>
      <c r="J1220" s="1" t="s">
        <v>101</v>
      </c>
      <c r="K1220" s="1">
        <v>5</v>
      </c>
      <c r="L1220" s="1">
        <v>2022</v>
      </c>
      <c r="M1220" s="1">
        <v>19</v>
      </c>
      <c r="N1220" s="10">
        <v>2</v>
      </c>
    </row>
    <row r="1221" spans="1:14" x14ac:dyDescent="0.2">
      <c r="A1221" s="7">
        <v>44685</v>
      </c>
      <c r="B1221" s="1" t="s">
        <v>12</v>
      </c>
      <c r="C1221" s="1" t="s">
        <v>7</v>
      </c>
      <c r="D1221" s="1" t="s">
        <v>8</v>
      </c>
      <c r="E1221" s="1" t="s">
        <v>77</v>
      </c>
      <c r="F1221" s="1" t="s">
        <v>88</v>
      </c>
      <c r="G1221" s="8">
        <v>1015766</v>
      </c>
      <c r="H1221" s="8">
        <v>660247.9</v>
      </c>
      <c r="I1221" s="9">
        <v>0.65</v>
      </c>
      <c r="J1221" s="1" t="s">
        <v>101</v>
      </c>
      <c r="K1221" s="1">
        <v>5</v>
      </c>
      <c r="L1221" s="1">
        <v>2022</v>
      </c>
      <c r="M1221" s="1">
        <v>19</v>
      </c>
      <c r="N1221" s="10">
        <v>2</v>
      </c>
    </row>
    <row r="1222" spans="1:14" x14ac:dyDescent="0.2">
      <c r="A1222" s="7">
        <v>44686</v>
      </c>
      <c r="B1222" s="1" t="s">
        <v>25</v>
      </c>
      <c r="C1222" s="1" t="s">
        <v>17</v>
      </c>
      <c r="D1222" s="1" t="s">
        <v>8</v>
      </c>
      <c r="E1222" s="1" t="s">
        <v>74</v>
      </c>
      <c r="F1222" s="1" t="s">
        <v>9</v>
      </c>
      <c r="G1222" s="8">
        <v>828205</v>
      </c>
      <c r="H1222" s="8">
        <v>173923.05</v>
      </c>
      <c r="I1222" s="9">
        <v>0.21</v>
      </c>
      <c r="J1222" s="1" t="s">
        <v>101</v>
      </c>
      <c r="K1222" s="1">
        <v>5</v>
      </c>
      <c r="L1222" s="1">
        <v>2022</v>
      </c>
      <c r="M1222" s="1">
        <v>19</v>
      </c>
      <c r="N1222" s="10">
        <v>2</v>
      </c>
    </row>
    <row r="1223" spans="1:14" x14ac:dyDescent="0.2">
      <c r="A1223" s="7">
        <v>44687</v>
      </c>
      <c r="B1223" s="1" t="s">
        <v>44</v>
      </c>
      <c r="C1223" s="1" t="s">
        <v>11</v>
      </c>
      <c r="D1223" s="1" t="s">
        <v>8</v>
      </c>
      <c r="E1223" s="1" t="s">
        <v>78</v>
      </c>
      <c r="F1223" s="1" t="s">
        <v>90</v>
      </c>
      <c r="G1223" s="8">
        <v>714712</v>
      </c>
      <c r="H1223" s="8">
        <v>207266.47999999998</v>
      </c>
      <c r="I1223" s="9">
        <v>0.28999999999999998</v>
      </c>
      <c r="J1223" s="1" t="s">
        <v>101</v>
      </c>
      <c r="K1223" s="1">
        <v>5</v>
      </c>
      <c r="L1223" s="1">
        <v>2022</v>
      </c>
      <c r="M1223" s="1">
        <v>19</v>
      </c>
      <c r="N1223" s="10">
        <v>2</v>
      </c>
    </row>
    <row r="1224" spans="1:14" x14ac:dyDescent="0.2">
      <c r="A1224" s="7">
        <v>44688</v>
      </c>
      <c r="B1224" s="1" t="s">
        <v>49</v>
      </c>
      <c r="C1224" s="1" t="s">
        <v>17</v>
      </c>
      <c r="D1224" s="1" t="s">
        <v>8</v>
      </c>
      <c r="E1224" s="1" t="s">
        <v>66</v>
      </c>
      <c r="F1224" s="1" t="s">
        <v>89</v>
      </c>
      <c r="G1224" s="8">
        <v>902861</v>
      </c>
      <c r="H1224" s="8">
        <v>243772.47000000003</v>
      </c>
      <c r="I1224" s="9">
        <v>0.27</v>
      </c>
      <c r="J1224" s="1" t="s">
        <v>101</v>
      </c>
      <c r="K1224" s="1">
        <v>5</v>
      </c>
      <c r="L1224" s="1">
        <v>2022</v>
      </c>
      <c r="M1224" s="1">
        <v>19</v>
      </c>
      <c r="N1224" s="10">
        <v>2</v>
      </c>
    </row>
    <row r="1225" spans="1:14" x14ac:dyDescent="0.2">
      <c r="A1225" s="7">
        <v>44689</v>
      </c>
      <c r="B1225" s="1" t="s">
        <v>55</v>
      </c>
      <c r="C1225" s="1" t="s">
        <v>17</v>
      </c>
      <c r="D1225" s="1" t="s">
        <v>14</v>
      </c>
      <c r="E1225" s="1" t="s">
        <v>69</v>
      </c>
      <c r="F1225" s="1" t="s">
        <v>88</v>
      </c>
      <c r="G1225" s="8">
        <v>407374</v>
      </c>
      <c r="H1225" s="8">
        <v>130359.68000000001</v>
      </c>
      <c r="I1225" s="9">
        <v>0.32</v>
      </c>
      <c r="J1225" s="1" t="s">
        <v>101</v>
      </c>
      <c r="K1225" s="1">
        <v>5</v>
      </c>
      <c r="L1225" s="1">
        <v>2022</v>
      </c>
      <c r="M1225" s="1">
        <v>19</v>
      </c>
      <c r="N1225" s="10">
        <v>2</v>
      </c>
    </row>
    <row r="1226" spans="1:14" x14ac:dyDescent="0.2">
      <c r="A1226" s="7">
        <v>44690</v>
      </c>
      <c r="B1226" s="1" t="s">
        <v>20</v>
      </c>
      <c r="C1226" s="1" t="s">
        <v>17</v>
      </c>
      <c r="D1226" s="1" t="s">
        <v>8</v>
      </c>
      <c r="E1226" s="1" t="s">
        <v>72</v>
      </c>
      <c r="F1226" s="1" t="s">
        <v>90</v>
      </c>
      <c r="G1226" s="8">
        <v>812106</v>
      </c>
      <c r="H1226" s="8">
        <v>308600.28000000003</v>
      </c>
      <c r="I1226" s="9">
        <v>0.38</v>
      </c>
      <c r="J1226" s="1" t="s">
        <v>101</v>
      </c>
      <c r="K1226" s="1">
        <v>5</v>
      </c>
      <c r="L1226" s="1">
        <v>2022</v>
      </c>
      <c r="M1226" s="1">
        <v>20</v>
      </c>
      <c r="N1226" s="10">
        <v>2</v>
      </c>
    </row>
    <row r="1227" spans="1:14" x14ac:dyDescent="0.2">
      <c r="A1227" s="7">
        <v>44691</v>
      </c>
      <c r="B1227" s="1" t="s">
        <v>31</v>
      </c>
      <c r="C1227" s="1" t="s">
        <v>17</v>
      </c>
      <c r="D1227" s="1" t="s">
        <v>18</v>
      </c>
      <c r="E1227" s="1" t="s">
        <v>72</v>
      </c>
      <c r="F1227" s="1" t="s">
        <v>9</v>
      </c>
      <c r="G1227" s="8">
        <v>225807</v>
      </c>
      <c r="H1227" s="8">
        <v>58709.82</v>
      </c>
      <c r="I1227" s="9">
        <v>0.26</v>
      </c>
      <c r="J1227" s="1" t="s">
        <v>101</v>
      </c>
      <c r="K1227" s="1">
        <v>5</v>
      </c>
      <c r="L1227" s="1">
        <v>2022</v>
      </c>
      <c r="M1227" s="1">
        <v>20</v>
      </c>
      <c r="N1227" s="10">
        <v>2</v>
      </c>
    </row>
    <row r="1228" spans="1:14" x14ac:dyDescent="0.2">
      <c r="A1228" s="7">
        <v>44692</v>
      </c>
      <c r="B1228" s="1" t="s">
        <v>55</v>
      </c>
      <c r="C1228" s="1" t="s">
        <v>7</v>
      </c>
      <c r="D1228" s="1" t="s">
        <v>14</v>
      </c>
      <c r="E1228" s="1" t="s">
        <v>69</v>
      </c>
      <c r="F1228" s="1" t="s">
        <v>87</v>
      </c>
      <c r="G1228" s="8">
        <v>302437</v>
      </c>
      <c r="H1228" s="8">
        <v>136096.65</v>
      </c>
      <c r="I1228" s="9">
        <v>0.45</v>
      </c>
      <c r="J1228" s="1" t="s">
        <v>101</v>
      </c>
      <c r="K1228" s="1">
        <v>5</v>
      </c>
      <c r="L1228" s="1">
        <v>2022</v>
      </c>
      <c r="M1228" s="1">
        <v>20</v>
      </c>
      <c r="N1228" s="10">
        <v>2</v>
      </c>
    </row>
    <row r="1229" spans="1:14" x14ac:dyDescent="0.2">
      <c r="A1229" s="7">
        <v>44693</v>
      </c>
      <c r="B1229" s="1" t="s">
        <v>51</v>
      </c>
      <c r="C1229" s="1" t="s">
        <v>11</v>
      </c>
      <c r="D1229" s="1" t="s">
        <v>8</v>
      </c>
      <c r="E1229" s="1" t="s">
        <v>65</v>
      </c>
      <c r="F1229" s="1" t="s">
        <v>90</v>
      </c>
      <c r="G1229" s="8">
        <v>821289</v>
      </c>
      <c r="H1229" s="8">
        <v>147832.01999999999</v>
      </c>
      <c r="I1229" s="9">
        <v>0.18</v>
      </c>
      <c r="J1229" s="1" t="s">
        <v>101</v>
      </c>
      <c r="K1229" s="1">
        <v>5</v>
      </c>
      <c r="L1229" s="1">
        <v>2022</v>
      </c>
      <c r="M1229" s="1">
        <v>20</v>
      </c>
      <c r="N1229" s="10">
        <v>2</v>
      </c>
    </row>
    <row r="1230" spans="1:14" x14ac:dyDescent="0.2">
      <c r="A1230" s="7">
        <v>44694</v>
      </c>
      <c r="B1230" s="1" t="s">
        <v>59</v>
      </c>
      <c r="C1230" s="1" t="s">
        <v>17</v>
      </c>
      <c r="D1230" s="1" t="s">
        <v>18</v>
      </c>
      <c r="E1230" s="1" t="s">
        <v>75</v>
      </c>
      <c r="F1230" s="1" t="s">
        <v>9</v>
      </c>
      <c r="G1230" s="8">
        <v>123658</v>
      </c>
      <c r="H1230" s="8">
        <v>35860.82</v>
      </c>
      <c r="I1230" s="9">
        <v>0.28999999999999998</v>
      </c>
      <c r="J1230" s="1" t="s">
        <v>101</v>
      </c>
      <c r="K1230" s="1">
        <v>5</v>
      </c>
      <c r="L1230" s="1">
        <v>2022</v>
      </c>
      <c r="M1230" s="1">
        <v>20</v>
      </c>
      <c r="N1230" s="10">
        <v>2</v>
      </c>
    </row>
    <row r="1231" spans="1:14" x14ac:dyDescent="0.2">
      <c r="A1231" s="7">
        <v>44695</v>
      </c>
      <c r="B1231" s="1" t="s">
        <v>38</v>
      </c>
      <c r="C1231" s="1" t="s">
        <v>17</v>
      </c>
      <c r="D1231" s="1" t="s">
        <v>18</v>
      </c>
      <c r="E1231" s="1" t="s">
        <v>80</v>
      </c>
      <c r="F1231" s="1" t="s">
        <v>87</v>
      </c>
      <c r="G1231" s="8">
        <v>198468</v>
      </c>
      <c r="H1231" s="8">
        <v>77402.52</v>
      </c>
      <c r="I1231" s="9">
        <v>0.39</v>
      </c>
      <c r="J1231" s="1" t="s">
        <v>101</v>
      </c>
      <c r="K1231" s="1">
        <v>5</v>
      </c>
      <c r="L1231" s="1">
        <v>2022</v>
      </c>
      <c r="M1231" s="1">
        <v>20</v>
      </c>
      <c r="N1231" s="10">
        <v>2</v>
      </c>
    </row>
    <row r="1232" spans="1:14" x14ac:dyDescent="0.2">
      <c r="A1232" s="7">
        <v>44696</v>
      </c>
      <c r="B1232" s="1" t="s">
        <v>23</v>
      </c>
      <c r="C1232" s="1" t="s">
        <v>11</v>
      </c>
      <c r="D1232" s="1" t="s">
        <v>8</v>
      </c>
      <c r="E1232" s="1" t="s">
        <v>75</v>
      </c>
      <c r="F1232" s="1" t="s">
        <v>87</v>
      </c>
      <c r="G1232" s="8">
        <v>1001074</v>
      </c>
      <c r="H1232" s="8">
        <v>340365.16000000003</v>
      </c>
      <c r="I1232" s="9">
        <v>0.34</v>
      </c>
      <c r="J1232" s="1" t="s">
        <v>101</v>
      </c>
      <c r="K1232" s="1">
        <v>5</v>
      </c>
      <c r="L1232" s="1">
        <v>2022</v>
      </c>
      <c r="M1232" s="1">
        <v>20</v>
      </c>
      <c r="N1232" s="10">
        <v>2</v>
      </c>
    </row>
    <row r="1233" spans="1:14" x14ac:dyDescent="0.2">
      <c r="A1233" s="7">
        <v>44697</v>
      </c>
      <c r="B1233" s="1" t="s">
        <v>28</v>
      </c>
      <c r="C1233" s="1" t="s">
        <v>17</v>
      </c>
      <c r="D1233" s="1" t="s">
        <v>8</v>
      </c>
      <c r="E1233" s="1" t="s">
        <v>66</v>
      </c>
      <c r="F1233" s="1" t="s">
        <v>87</v>
      </c>
      <c r="G1233" s="8">
        <v>889128</v>
      </c>
      <c r="H1233" s="8">
        <v>346759.92</v>
      </c>
      <c r="I1233" s="9">
        <v>0.39</v>
      </c>
      <c r="J1233" s="1" t="s">
        <v>101</v>
      </c>
      <c r="K1233" s="1">
        <v>5</v>
      </c>
      <c r="L1233" s="1">
        <v>2022</v>
      </c>
      <c r="M1233" s="1">
        <v>21</v>
      </c>
      <c r="N1233" s="10">
        <v>2</v>
      </c>
    </row>
    <row r="1234" spans="1:14" x14ac:dyDescent="0.2">
      <c r="A1234" s="7">
        <v>44698</v>
      </c>
      <c r="B1234" s="1" t="s">
        <v>56</v>
      </c>
      <c r="C1234" s="1" t="s">
        <v>7</v>
      </c>
      <c r="D1234" s="1" t="s">
        <v>18</v>
      </c>
      <c r="E1234" s="1" t="s">
        <v>70</v>
      </c>
      <c r="F1234" s="1" t="s">
        <v>87</v>
      </c>
      <c r="G1234" s="8">
        <v>230101</v>
      </c>
      <c r="H1234" s="8">
        <v>98943.43</v>
      </c>
      <c r="I1234" s="9">
        <v>0.43</v>
      </c>
      <c r="J1234" s="1" t="s">
        <v>101</v>
      </c>
      <c r="K1234" s="1">
        <v>5</v>
      </c>
      <c r="L1234" s="1">
        <v>2022</v>
      </c>
      <c r="M1234" s="1">
        <v>21</v>
      </c>
      <c r="N1234" s="10">
        <v>2</v>
      </c>
    </row>
    <row r="1235" spans="1:14" x14ac:dyDescent="0.2">
      <c r="A1235" s="7">
        <v>44699</v>
      </c>
      <c r="B1235" s="1" t="s">
        <v>27</v>
      </c>
      <c r="C1235" s="1" t="s">
        <v>17</v>
      </c>
      <c r="D1235" s="1" t="s">
        <v>8</v>
      </c>
      <c r="E1235" s="1" t="s">
        <v>76</v>
      </c>
      <c r="F1235" s="1" t="s">
        <v>89</v>
      </c>
      <c r="G1235" s="8">
        <v>959571</v>
      </c>
      <c r="H1235" s="8">
        <v>259084.17</v>
      </c>
      <c r="I1235" s="9">
        <v>0.27</v>
      </c>
      <c r="J1235" s="1" t="s">
        <v>101</v>
      </c>
      <c r="K1235" s="1">
        <v>5</v>
      </c>
      <c r="L1235" s="1">
        <v>2022</v>
      </c>
      <c r="M1235" s="1">
        <v>21</v>
      </c>
      <c r="N1235" s="10">
        <v>2</v>
      </c>
    </row>
    <row r="1236" spans="1:14" x14ac:dyDescent="0.2">
      <c r="A1236" s="7">
        <v>44700</v>
      </c>
      <c r="B1236" s="1" t="s">
        <v>28</v>
      </c>
      <c r="C1236" s="1" t="s">
        <v>11</v>
      </c>
      <c r="D1236" s="1" t="s">
        <v>8</v>
      </c>
      <c r="E1236" s="1" t="s">
        <v>66</v>
      </c>
      <c r="F1236" s="1" t="s">
        <v>88</v>
      </c>
      <c r="G1236" s="8">
        <v>1052137</v>
      </c>
      <c r="H1236" s="8">
        <v>284076.99</v>
      </c>
      <c r="I1236" s="9">
        <v>0.27</v>
      </c>
      <c r="J1236" s="1" t="s">
        <v>101</v>
      </c>
      <c r="K1236" s="1">
        <v>5</v>
      </c>
      <c r="L1236" s="1">
        <v>2022</v>
      </c>
      <c r="M1236" s="1">
        <v>21</v>
      </c>
      <c r="N1236" s="10">
        <v>2</v>
      </c>
    </row>
    <row r="1237" spans="1:14" x14ac:dyDescent="0.2">
      <c r="A1237" s="7">
        <v>44701</v>
      </c>
      <c r="B1237" s="1" t="s">
        <v>25</v>
      </c>
      <c r="C1237" s="1" t="s">
        <v>7</v>
      </c>
      <c r="D1237" s="1" t="s">
        <v>8</v>
      </c>
      <c r="E1237" s="1" t="s">
        <v>74</v>
      </c>
      <c r="F1237" s="1" t="s">
        <v>89</v>
      </c>
      <c r="G1237" s="8">
        <v>743845</v>
      </c>
      <c r="H1237" s="8">
        <v>334730.25</v>
      </c>
      <c r="I1237" s="9">
        <v>0.45</v>
      </c>
      <c r="J1237" s="1" t="s">
        <v>101</v>
      </c>
      <c r="K1237" s="1">
        <v>5</v>
      </c>
      <c r="L1237" s="1">
        <v>2022</v>
      </c>
      <c r="M1237" s="1">
        <v>21</v>
      </c>
      <c r="N1237" s="10">
        <v>2</v>
      </c>
    </row>
    <row r="1238" spans="1:14" x14ac:dyDescent="0.2">
      <c r="A1238" s="7">
        <v>44702</v>
      </c>
      <c r="B1238" s="1" t="s">
        <v>62</v>
      </c>
      <c r="C1238" s="1" t="s">
        <v>7</v>
      </c>
      <c r="D1238" s="1" t="s">
        <v>8</v>
      </c>
      <c r="E1238" s="1" t="s">
        <v>78</v>
      </c>
      <c r="F1238" s="1" t="s">
        <v>88</v>
      </c>
      <c r="G1238" s="8">
        <v>1058055</v>
      </c>
      <c r="H1238" s="8">
        <v>529027.5</v>
      </c>
      <c r="I1238" s="9">
        <v>0.5</v>
      </c>
      <c r="J1238" s="1" t="s">
        <v>101</v>
      </c>
      <c r="K1238" s="1">
        <v>5</v>
      </c>
      <c r="L1238" s="1">
        <v>2022</v>
      </c>
      <c r="M1238" s="1">
        <v>21</v>
      </c>
      <c r="N1238" s="10">
        <v>2</v>
      </c>
    </row>
    <row r="1239" spans="1:14" x14ac:dyDescent="0.2">
      <c r="A1239" s="7">
        <v>44703</v>
      </c>
      <c r="B1239" s="1" t="s">
        <v>60</v>
      </c>
      <c r="C1239" s="1" t="s">
        <v>7</v>
      </c>
      <c r="D1239" s="1" t="s">
        <v>14</v>
      </c>
      <c r="E1239" s="1" t="s">
        <v>76</v>
      </c>
      <c r="F1239" s="1" t="s">
        <v>87</v>
      </c>
      <c r="G1239" s="8">
        <v>251618</v>
      </c>
      <c r="H1239" s="8">
        <v>138389.90000000002</v>
      </c>
      <c r="I1239" s="9">
        <v>0.55000000000000004</v>
      </c>
      <c r="J1239" s="1" t="s">
        <v>101</v>
      </c>
      <c r="K1239" s="1">
        <v>5</v>
      </c>
      <c r="L1239" s="1">
        <v>2022</v>
      </c>
      <c r="M1239" s="1">
        <v>21</v>
      </c>
      <c r="N1239" s="10">
        <v>2</v>
      </c>
    </row>
    <row r="1240" spans="1:14" x14ac:dyDescent="0.2">
      <c r="A1240" s="7">
        <v>44704</v>
      </c>
      <c r="B1240" s="1" t="s">
        <v>19</v>
      </c>
      <c r="C1240" s="1" t="s">
        <v>11</v>
      </c>
      <c r="D1240" s="1" t="s">
        <v>8</v>
      </c>
      <c r="E1240" s="1" t="s">
        <v>76</v>
      </c>
      <c r="F1240" s="1" t="s">
        <v>9</v>
      </c>
      <c r="G1240" s="8">
        <v>987744</v>
      </c>
      <c r="H1240" s="8">
        <v>187671.36000000002</v>
      </c>
      <c r="I1240" s="9">
        <v>0.19</v>
      </c>
      <c r="J1240" s="1" t="s">
        <v>101</v>
      </c>
      <c r="K1240" s="1">
        <v>5</v>
      </c>
      <c r="L1240" s="1">
        <v>2022</v>
      </c>
      <c r="M1240" s="1">
        <v>22</v>
      </c>
      <c r="N1240" s="10">
        <v>2</v>
      </c>
    </row>
    <row r="1241" spans="1:14" x14ac:dyDescent="0.2">
      <c r="A1241" s="7">
        <v>44705</v>
      </c>
      <c r="B1241" s="1" t="s">
        <v>6</v>
      </c>
      <c r="C1241" s="1" t="s">
        <v>7</v>
      </c>
      <c r="D1241" s="1" t="s">
        <v>8</v>
      </c>
      <c r="E1241" s="1" t="s">
        <v>77</v>
      </c>
      <c r="F1241" s="1" t="s">
        <v>88</v>
      </c>
      <c r="G1241" s="8">
        <v>883112</v>
      </c>
      <c r="H1241" s="8">
        <v>406231.52</v>
      </c>
      <c r="I1241" s="9">
        <v>0.46</v>
      </c>
      <c r="J1241" s="1" t="s">
        <v>101</v>
      </c>
      <c r="K1241" s="1">
        <v>5</v>
      </c>
      <c r="L1241" s="1">
        <v>2022</v>
      </c>
      <c r="M1241" s="1">
        <v>22</v>
      </c>
      <c r="N1241" s="10">
        <v>2</v>
      </c>
    </row>
    <row r="1242" spans="1:14" x14ac:dyDescent="0.2">
      <c r="A1242" s="7">
        <v>44706</v>
      </c>
      <c r="B1242" s="1" t="s">
        <v>13</v>
      </c>
      <c r="C1242" s="1" t="s">
        <v>7</v>
      </c>
      <c r="D1242" s="1" t="s">
        <v>14</v>
      </c>
      <c r="E1242" s="1" t="s">
        <v>73</v>
      </c>
      <c r="F1242" s="1" t="s">
        <v>88</v>
      </c>
      <c r="G1242" s="8">
        <v>330946</v>
      </c>
      <c r="H1242" s="8">
        <v>155544.62</v>
      </c>
      <c r="I1242" s="9">
        <v>0.47</v>
      </c>
      <c r="J1242" s="1" t="s">
        <v>101</v>
      </c>
      <c r="K1242" s="1">
        <v>5</v>
      </c>
      <c r="L1242" s="1">
        <v>2022</v>
      </c>
      <c r="M1242" s="1">
        <v>22</v>
      </c>
      <c r="N1242" s="10">
        <v>2</v>
      </c>
    </row>
    <row r="1243" spans="1:14" x14ac:dyDescent="0.2">
      <c r="A1243" s="7">
        <v>44707</v>
      </c>
      <c r="B1243" s="1" t="s">
        <v>31</v>
      </c>
      <c r="C1243" s="1" t="s">
        <v>17</v>
      </c>
      <c r="D1243" s="1" t="s">
        <v>18</v>
      </c>
      <c r="E1243" s="1" t="s">
        <v>72</v>
      </c>
      <c r="F1243" s="1" t="s">
        <v>89</v>
      </c>
      <c r="G1243" s="8">
        <v>189045</v>
      </c>
      <c r="H1243" s="8">
        <v>49151.700000000004</v>
      </c>
      <c r="I1243" s="9">
        <v>0.26</v>
      </c>
      <c r="J1243" s="1" t="s">
        <v>101</v>
      </c>
      <c r="K1243" s="1">
        <v>5</v>
      </c>
      <c r="L1243" s="1">
        <v>2022</v>
      </c>
      <c r="M1243" s="1">
        <v>22</v>
      </c>
      <c r="N1243" s="10">
        <v>2</v>
      </c>
    </row>
    <row r="1244" spans="1:14" x14ac:dyDescent="0.2">
      <c r="A1244" s="7">
        <v>44708</v>
      </c>
      <c r="B1244" s="1" t="s">
        <v>55</v>
      </c>
      <c r="C1244" s="1" t="s">
        <v>17</v>
      </c>
      <c r="D1244" s="1" t="s">
        <v>14</v>
      </c>
      <c r="E1244" s="1" t="s">
        <v>69</v>
      </c>
      <c r="F1244" s="1" t="s">
        <v>90</v>
      </c>
      <c r="G1244" s="8">
        <v>498284</v>
      </c>
      <c r="H1244" s="8">
        <v>109622.48</v>
      </c>
      <c r="I1244" s="9">
        <v>0.22</v>
      </c>
      <c r="J1244" s="1" t="s">
        <v>101</v>
      </c>
      <c r="K1244" s="1">
        <v>5</v>
      </c>
      <c r="L1244" s="1">
        <v>2022</v>
      </c>
      <c r="M1244" s="1">
        <v>22</v>
      </c>
      <c r="N1244" s="10">
        <v>2</v>
      </c>
    </row>
    <row r="1245" spans="1:14" x14ac:dyDescent="0.2">
      <c r="A1245" s="7">
        <v>44709</v>
      </c>
      <c r="B1245" s="1" t="s">
        <v>56</v>
      </c>
      <c r="C1245" s="1" t="s">
        <v>17</v>
      </c>
      <c r="D1245" s="1" t="s">
        <v>18</v>
      </c>
      <c r="E1245" s="1" t="s">
        <v>70</v>
      </c>
      <c r="F1245" s="1" t="s">
        <v>87</v>
      </c>
      <c r="G1245" s="8">
        <v>80733</v>
      </c>
      <c r="H1245" s="8">
        <v>25027.23</v>
      </c>
      <c r="I1245" s="9">
        <v>0.31</v>
      </c>
      <c r="J1245" s="1" t="s">
        <v>101</v>
      </c>
      <c r="K1245" s="1">
        <v>5</v>
      </c>
      <c r="L1245" s="1">
        <v>2022</v>
      </c>
      <c r="M1245" s="1">
        <v>22</v>
      </c>
      <c r="N1245" s="10">
        <v>2</v>
      </c>
    </row>
    <row r="1246" spans="1:14" x14ac:dyDescent="0.2">
      <c r="A1246" s="7">
        <v>44710</v>
      </c>
      <c r="B1246" s="1" t="s">
        <v>53</v>
      </c>
      <c r="C1246" s="1" t="s">
        <v>17</v>
      </c>
      <c r="D1246" s="1" t="s">
        <v>14</v>
      </c>
      <c r="E1246" s="1" t="s">
        <v>67</v>
      </c>
      <c r="F1246" s="1" t="s">
        <v>88</v>
      </c>
      <c r="G1246" s="8">
        <v>356832</v>
      </c>
      <c r="H1246" s="8">
        <v>114186.24000000001</v>
      </c>
      <c r="I1246" s="9">
        <v>0.32</v>
      </c>
      <c r="J1246" s="1" t="s">
        <v>101</v>
      </c>
      <c r="K1246" s="1">
        <v>5</v>
      </c>
      <c r="L1246" s="1">
        <v>2022</v>
      </c>
      <c r="M1246" s="1">
        <v>22</v>
      </c>
      <c r="N1246" s="10">
        <v>2</v>
      </c>
    </row>
    <row r="1247" spans="1:14" x14ac:dyDescent="0.2">
      <c r="A1247" s="7">
        <v>44711</v>
      </c>
      <c r="B1247" s="1" t="s">
        <v>35</v>
      </c>
      <c r="C1247" s="1" t="s">
        <v>11</v>
      </c>
      <c r="D1247" s="1" t="s">
        <v>14</v>
      </c>
      <c r="E1247" s="1" t="s">
        <v>71</v>
      </c>
      <c r="F1247" s="1" t="s">
        <v>87</v>
      </c>
      <c r="G1247" s="8">
        <v>462559</v>
      </c>
      <c r="H1247" s="8">
        <v>83260.62</v>
      </c>
      <c r="I1247" s="9">
        <v>0.18</v>
      </c>
      <c r="J1247" s="1" t="s">
        <v>101</v>
      </c>
      <c r="K1247" s="1">
        <v>5</v>
      </c>
      <c r="L1247" s="1">
        <v>2022</v>
      </c>
      <c r="M1247" s="1">
        <v>23</v>
      </c>
      <c r="N1247" s="10">
        <v>2</v>
      </c>
    </row>
    <row r="1248" spans="1:14" x14ac:dyDescent="0.2">
      <c r="A1248" s="7">
        <v>44712</v>
      </c>
      <c r="B1248" s="1" t="s">
        <v>51</v>
      </c>
      <c r="C1248" s="1" t="s">
        <v>11</v>
      </c>
      <c r="D1248" s="1" t="s">
        <v>8</v>
      </c>
      <c r="E1248" s="1" t="s">
        <v>65</v>
      </c>
      <c r="F1248" s="1" t="s">
        <v>88</v>
      </c>
      <c r="G1248" s="8">
        <v>1132766</v>
      </c>
      <c r="H1248" s="8">
        <v>192570.22</v>
      </c>
      <c r="I1248" s="9">
        <v>0.17</v>
      </c>
      <c r="J1248" s="1" t="s">
        <v>101</v>
      </c>
      <c r="K1248" s="1">
        <v>5</v>
      </c>
      <c r="L1248" s="1">
        <v>2022</v>
      </c>
      <c r="M1248" s="1">
        <v>23</v>
      </c>
      <c r="N1248" s="10">
        <v>2</v>
      </c>
    </row>
    <row r="1249" spans="1:14" x14ac:dyDescent="0.2">
      <c r="A1249" s="7">
        <v>44713</v>
      </c>
      <c r="B1249" s="1" t="s">
        <v>61</v>
      </c>
      <c r="C1249" s="1" t="s">
        <v>7</v>
      </c>
      <c r="D1249" s="1" t="s">
        <v>8</v>
      </c>
      <c r="E1249" s="1" t="s">
        <v>77</v>
      </c>
      <c r="F1249" s="1" t="s">
        <v>87</v>
      </c>
      <c r="G1249" s="8">
        <v>622319</v>
      </c>
      <c r="H1249" s="8">
        <v>323605.88</v>
      </c>
      <c r="I1249" s="9">
        <v>0.52</v>
      </c>
      <c r="J1249" s="1" t="s">
        <v>102</v>
      </c>
      <c r="K1249" s="1">
        <v>6</v>
      </c>
      <c r="L1249" s="1">
        <v>2022</v>
      </c>
      <c r="M1249" s="1">
        <v>23</v>
      </c>
      <c r="N1249" s="10">
        <v>2</v>
      </c>
    </row>
    <row r="1250" spans="1:14" x14ac:dyDescent="0.2">
      <c r="A1250" s="7">
        <v>44714</v>
      </c>
      <c r="B1250" s="1" t="s">
        <v>52</v>
      </c>
      <c r="C1250" s="1" t="s">
        <v>11</v>
      </c>
      <c r="D1250" s="1" t="s">
        <v>8</v>
      </c>
      <c r="E1250" s="1" t="s">
        <v>66</v>
      </c>
      <c r="F1250" s="1" t="s">
        <v>9</v>
      </c>
      <c r="G1250" s="8">
        <v>883076</v>
      </c>
      <c r="H1250" s="8">
        <v>176615.2</v>
      </c>
      <c r="I1250" s="9">
        <v>0.2</v>
      </c>
      <c r="J1250" s="1" t="s">
        <v>102</v>
      </c>
      <c r="K1250" s="1">
        <v>6</v>
      </c>
      <c r="L1250" s="1">
        <v>2022</v>
      </c>
      <c r="M1250" s="1">
        <v>23</v>
      </c>
      <c r="N1250" s="10">
        <v>2</v>
      </c>
    </row>
    <row r="1251" spans="1:14" x14ac:dyDescent="0.2">
      <c r="A1251" s="7">
        <v>44715</v>
      </c>
      <c r="B1251" s="1" t="s">
        <v>22</v>
      </c>
      <c r="C1251" s="1" t="s">
        <v>17</v>
      </c>
      <c r="D1251" s="1" t="s">
        <v>8</v>
      </c>
      <c r="E1251" s="1" t="s">
        <v>74</v>
      </c>
      <c r="F1251" s="1" t="s">
        <v>90</v>
      </c>
      <c r="G1251" s="8">
        <v>682911</v>
      </c>
      <c r="H1251" s="8">
        <v>157069.53</v>
      </c>
      <c r="I1251" s="9">
        <v>0.23</v>
      </c>
      <c r="J1251" s="1" t="s">
        <v>102</v>
      </c>
      <c r="K1251" s="1">
        <v>6</v>
      </c>
      <c r="L1251" s="1">
        <v>2022</v>
      </c>
      <c r="M1251" s="1">
        <v>23</v>
      </c>
      <c r="N1251" s="10">
        <v>2</v>
      </c>
    </row>
    <row r="1252" spans="1:14" x14ac:dyDescent="0.2">
      <c r="A1252" s="7">
        <v>44716</v>
      </c>
      <c r="B1252" s="1" t="s">
        <v>21</v>
      </c>
      <c r="C1252" s="1" t="s">
        <v>17</v>
      </c>
      <c r="D1252" s="1" t="s">
        <v>14</v>
      </c>
      <c r="E1252" s="1" t="s">
        <v>73</v>
      </c>
      <c r="F1252" s="1" t="s">
        <v>87</v>
      </c>
      <c r="G1252" s="8">
        <v>473771</v>
      </c>
      <c r="H1252" s="8">
        <v>156344.43</v>
      </c>
      <c r="I1252" s="9">
        <v>0.33</v>
      </c>
      <c r="J1252" s="1" t="s">
        <v>102</v>
      </c>
      <c r="K1252" s="1">
        <v>6</v>
      </c>
      <c r="L1252" s="1">
        <v>2022</v>
      </c>
      <c r="M1252" s="1">
        <v>23</v>
      </c>
      <c r="N1252" s="10">
        <v>2</v>
      </c>
    </row>
    <row r="1253" spans="1:14" x14ac:dyDescent="0.2">
      <c r="A1253" s="7">
        <v>44717</v>
      </c>
      <c r="B1253" s="1" t="s">
        <v>51</v>
      </c>
      <c r="C1253" s="1" t="s">
        <v>11</v>
      </c>
      <c r="D1253" s="1" t="s">
        <v>8</v>
      </c>
      <c r="E1253" s="1" t="s">
        <v>65</v>
      </c>
      <c r="F1253" s="1" t="s">
        <v>87</v>
      </c>
      <c r="G1253" s="8">
        <v>1107785</v>
      </c>
      <c r="H1253" s="8">
        <v>365569.05</v>
      </c>
      <c r="I1253" s="9">
        <v>0.33</v>
      </c>
      <c r="J1253" s="1" t="s">
        <v>102</v>
      </c>
      <c r="K1253" s="1">
        <v>6</v>
      </c>
      <c r="L1253" s="1">
        <v>2022</v>
      </c>
      <c r="M1253" s="1">
        <v>23</v>
      </c>
      <c r="N1253" s="10">
        <v>2</v>
      </c>
    </row>
    <row r="1254" spans="1:14" x14ac:dyDescent="0.2">
      <c r="A1254" s="7">
        <v>44718</v>
      </c>
      <c r="B1254" s="1" t="s">
        <v>26</v>
      </c>
      <c r="C1254" s="1" t="s">
        <v>11</v>
      </c>
      <c r="D1254" s="1" t="s">
        <v>8</v>
      </c>
      <c r="E1254" s="1" t="s">
        <v>75</v>
      </c>
      <c r="F1254" s="1" t="s">
        <v>9</v>
      </c>
      <c r="G1254" s="8">
        <v>1043292</v>
      </c>
      <c r="H1254" s="8">
        <v>312987.59999999998</v>
      </c>
      <c r="I1254" s="9">
        <v>0.3</v>
      </c>
      <c r="J1254" s="1" t="s">
        <v>102</v>
      </c>
      <c r="K1254" s="1">
        <v>6</v>
      </c>
      <c r="L1254" s="1">
        <v>2022</v>
      </c>
      <c r="M1254" s="1">
        <v>24</v>
      </c>
      <c r="N1254" s="10">
        <v>2</v>
      </c>
    </row>
    <row r="1255" spans="1:14" x14ac:dyDescent="0.2">
      <c r="A1255" s="7">
        <v>44719</v>
      </c>
      <c r="B1255" s="1" t="s">
        <v>31</v>
      </c>
      <c r="C1255" s="1" t="s">
        <v>11</v>
      </c>
      <c r="D1255" s="1" t="s">
        <v>18</v>
      </c>
      <c r="E1255" s="1" t="s">
        <v>72</v>
      </c>
      <c r="F1255" s="1" t="s">
        <v>9</v>
      </c>
      <c r="G1255" s="8">
        <v>95511</v>
      </c>
      <c r="H1255" s="8">
        <v>31518.63</v>
      </c>
      <c r="I1255" s="9">
        <v>0.33</v>
      </c>
      <c r="J1255" s="1" t="s">
        <v>102</v>
      </c>
      <c r="K1255" s="1">
        <v>6</v>
      </c>
      <c r="L1255" s="1">
        <v>2022</v>
      </c>
      <c r="M1255" s="1">
        <v>24</v>
      </c>
      <c r="N1255" s="10">
        <v>2</v>
      </c>
    </row>
    <row r="1256" spans="1:14" x14ac:dyDescent="0.2">
      <c r="A1256" s="7">
        <v>44720</v>
      </c>
      <c r="B1256" s="1" t="s">
        <v>43</v>
      </c>
      <c r="C1256" s="1" t="s">
        <v>11</v>
      </c>
      <c r="D1256" s="1" t="s">
        <v>8</v>
      </c>
      <c r="E1256" s="1" t="s">
        <v>79</v>
      </c>
      <c r="F1256" s="1" t="s">
        <v>88</v>
      </c>
      <c r="G1256" s="8">
        <v>1055544</v>
      </c>
      <c r="H1256" s="8">
        <v>284996.88</v>
      </c>
      <c r="I1256" s="9">
        <v>0.27</v>
      </c>
      <c r="J1256" s="1" t="s">
        <v>102</v>
      </c>
      <c r="K1256" s="1">
        <v>6</v>
      </c>
      <c r="L1256" s="1">
        <v>2022</v>
      </c>
      <c r="M1256" s="1">
        <v>24</v>
      </c>
      <c r="N1256" s="10">
        <v>2</v>
      </c>
    </row>
    <row r="1257" spans="1:14" x14ac:dyDescent="0.2">
      <c r="A1257" s="7">
        <v>44721</v>
      </c>
      <c r="B1257" s="1" t="s">
        <v>20</v>
      </c>
      <c r="C1257" s="1" t="s">
        <v>7</v>
      </c>
      <c r="D1257" s="1" t="s">
        <v>8</v>
      </c>
      <c r="E1257" s="1" t="s">
        <v>72</v>
      </c>
      <c r="F1257" s="1" t="s">
        <v>9</v>
      </c>
      <c r="G1257" s="8">
        <v>1185078</v>
      </c>
      <c r="H1257" s="8">
        <v>722897.58</v>
      </c>
      <c r="I1257" s="9">
        <v>0.61</v>
      </c>
      <c r="J1257" s="1" t="s">
        <v>102</v>
      </c>
      <c r="K1257" s="1">
        <v>6</v>
      </c>
      <c r="L1257" s="1">
        <v>2022</v>
      </c>
      <c r="M1257" s="1">
        <v>24</v>
      </c>
      <c r="N1257" s="10">
        <v>2</v>
      </c>
    </row>
    <row r="1258" spans="1:14" x14ac:dyDescent="0.2">
      <c r="A1258" s="7">
        <v>44722</v>
      </c>
      <c r="B1258" s="1" t="s">
        <v>24</v>
      </c>
      <c r="C1258" s="1" t="s">
        <v>11</v>
      </c>
      <c r="D1258" s="1" t="s">
        <v>14</v>
      </c>
      <c r="E1258" s="1" t="s">
        <v>81</v>
      </c>
      <c r="F1258" s="1" t="s">
        <v>89</v>
      </c>
      <c r="G1258" s="8">
        <v>346117</v>
      </c>
      <c r="H1258" s="8">
        <v>83068.08</v>
      </c>
      <c r="I1258" s="9">
        <v>0.24</v>
      </c>
      <c r="J1258" s="1" t="s">
        <v>102</v>
      </c>
      <c r="K1258" s="1">
        <v>6</v>
      </c>
      <c r="L1258" s="1">
        <v>2022</v>
      </c>
      <c r="M1258" s="1">
        <v>24</v>
      </c>
      <c r="N1258" s="10">
        <v>2</v>
      </c>
    </row>
    <row r="1259" spans="1:14" x14ac:dyDescent="0.2">
      <c r="A1259" s="7">
        <v>44723</v>
      </c>
      <c r="B1259" s="1" t="s">
        <v>42</v>
      </c>
      <c r="C1259" s="1" t="s">
        <v>11</v>
      </c>
      <c r="D1259" s="1" t="s">
        <v>8</v>
      </c>
      <c r="E1259" s="1" t="s">
        <v>84</v>
      </c>
      <c r="F1259" s="1" t="s">
        <v>89</v>
      </c>
      <c r="G1259" s="8">
        <v>612639</v>
      </c>
      <c r="H1259" s="8">
        <v>104148.63</v>
      </c>
      <c r="I1259" s="9">
        <v>0.17</v>
      </c>
      <c r="J1259" s="1" t="s">
        <v>102</v>
      </c>
      <c r="K1259" s="1">
        <v>6</v>
      </c>
      <c r="L1259" s="1">
        <v>2022</v>
      </c>
      <c r="M1259" s="1">
        <v>24</v>
      </c>
      <c r="N1259" s="10">
        <v>2</v>
      </c>
    </row>
    <row r="1260" spans="1:14" x14ac:dyDescent="0.2">
      <c r="A1260" s="7">
        <v>44724</v>
      </c>
      <c r="B1260" s="1" t="s">
        <v>49</v>
      </c>
      <c r="C1260" s="1" t="s">
        <v>11</v>
      </c>
      <c r="D1260" s="1" t="s">
        <v>8</v>
      </c>
      <c r="E1260" s="1" t="s">
        <v>66</v>
      </c>
      <c r="F1260" s="1" t="s">
        <v>88</v>
      </c>
      <c r="G1260" s="8">
        <v>1186716</v>
      </c>
      <c r="H1260" s="8">
        <v>356014.8</v>
      </c>
      <c r="I1260" s="9">
        <v>0.3</v>
      </c>
      <c r="J1260" s="1" t="s">
        <v>102</v>
      </c>
      <c r="K1260" s="1">
        <v>6</v>
      </c>
      <c r="L1260" s="1">
        <v>2022</v>
      </c>
      <c r="M1260" s="1">
        <v>24</v>
      </c>
      <c r="N1260" s="10">
        <v>2</v>
      </c>
    </row>
    <row r="1261" spans="1:14" x14ac:dyDescent="0.2">
      <c r="A1261" s="7">
        <v>44725</v>
      </c>
      <c r="B1261" s="1" t="s">
        <v>36</v>
      </c>
      <c r="C1261" s="1" t="s">
        <v>11</v>
      </c>
      <c r="D1261" s="1" t="s">
        <v>14</v>
      </c>
      <c r="E1261" s="1" t="s">
        <v>78</v>
      </c>
      <c r="F1261" s="1" t="s">
        <v>88</v>
      </c>
      <c r="G1261" s="8">
        <v>344521</v>
      </c>
      <c r="H1261" s="8">
        <v>68904.2</v>
      </c>
      <c r="I1261" s="9">
        <v>0.2</v>
      </c>
      <c r="J1261" s="1" t="s">
        <v>102</v>
      </c>
      <c r="K1261" s="1">
        <v>6</v>
      </c>
      <c r="L1261" s="1">
        <v>2022</v>
      </c>
      <c r="M1261" s="1">
        <v>25</v>
      </c>
      <c r="N1261" s="10">
        <v>2</v>
      </c>
    </row>
    <row r="1262" spans="1:14" x14ac:dyDescent="0.2">
      <c r="A1262" s="7">
        <v>44726</v>
      </c>
      <c r="B1262" s="1" t="s">
        <v>40</v>
      </c>
      <c r="C1262" s="1" t="s">
        <v>17</v>
      </c>
      <c r="D1262" s="1" t="s">
        <v>8</v>
      </c>
      <c r="E1262" s="1" t="s">
        <v>82</v>
      </c>
      <c r="F1262" s="1" t="s">
        <v>89</v>
      </c>
      <c r="G1262" s="8">
        <v>665370</v>
      </c>
      <c r="H1262" s="8">
        <v>179649.90000000002</v>
      </c>
      <c r="I1262" s="9">
        <v>0.27</v>
      </c>
      <c r="J1262" s="1" t="s">
        <v>102</v>
      </c>
      <c r="K1262" s="1">
        <v>6</v>
      </c>
      <c r="L1262" s="1">
        <v>2022</v>
      </c>
      <c r="M1262" s="1">
        <v>25</v>
      </c>
      <c r="N1262" s="10">
        <v>2</v>
      </c>
    </row>
    <row r="1263" spans="1:14" x14ac:dyDescent="0.2">
      <c r="A1263" s="7">
        <v>44727</v>
      </c>
      <c r="B1263" s="1" t="s">
        <v>55</v>
      </c>
      <c r="C1263" s="1" t="s">
        <v>17</v>
      </c>
      <c r="D1263" s="1" t="s">
        <v>14</v>
      </c>
      <c r="E1263" s="1" t="s">
        <v>69</v>
      </c>
      <c r="F1263" s="1" t="s">
        <v>90</v>
      </c>
      <c r="G1263" s="8">
        <v>388498</v>
      </c>
      <c r="H1263" s="8">
        <v>104894.46</v>
      </c>
      <c r="I1263" s="9">
        <v>0.27</v>
      </c>
      <c r="J1263" s="1" t="s">
        <v>102</v>
      </c>
      <c r="K1263" s="1">
        <v>6</v>
      </c>
      <c r="L1263" s="1">
        <v>2022</v>
      </c>
      <c r="M1263" s="1">
        <v>25</v>
      </c>
      <c r="N1263" s="10">
        <v>2</v>
      </c>
    </row>
    <row r="1264" spans="1:14" x14ac:dyDescent="0.2">
      <c r="A1264" s="7">
        <v>44728</v>
      </c>
      <c r="B1264" s="1" t="s">
        <v>13</v>
      </c>
      <c r="C1264" s="1" t="s">
        <v>11</v>
      </c>
      <c r="D1264" s="1" t="s">
        <v>14</v>
      </c>
      <c r="E1264" s="1" t="s">
        <v>73</v>
      </c>
      <c r="F1264" s="1" t="s">
        <v>89</v>
      </c>
      <c r="G1264" s="8">
        <v>347076</v>
      </c>
      <c r="H1264" s="8">
        <v>121476.59999999999</v>
      </c>
      <c r="I1264" s="9">
        <v>0.35</v>
      </c>
      <c r="J1264" s="1" t="s">
        <v>102</v>
      </c>
      <c r="K1264" s="1">
        <v>6</v>
      </c>
      <c r="L1264" s="1">
        <v>2022</v>
      </c>
      <c r="M1264" s="1">
        <v>25</v>
      </c>
      <c r="N1264" s="10">
        <v>2</v>
      </c>
    </row>
    <row r="1265" spans="1:14" x14ac:dyDescent="0.2">
      <c r="A1265" s="7">
        <v>44729</v>
      </c>
      <c r="B1265" s="1" t="s">
        <v>58</v>
      </c>
      <c r="C1265" s="1" t="s">
        <v>7</v>
      </c>
      <c r="D1265" s="1" t="s">
        <v>8</v>
      </c>
      <c r="E1265" s="1" t="s">
        <v>74</v>
      </c>
      <c r="F1265" s="1" t="s">
        <v>88</v>
      </c>
      <c r="G1265" s="8">
        <v>1035658</v>
      </c>
      <c r="H1265" s="8">
        <v>642107.96</v>
      </c>
      <c r="I1265" s="9">
        <v>0.62</v>
      </c>
      <c r="J1265" s="1" t="s">
        <v>102</v>
      </c>
      <c r="K1265" s="1">
        <v>6</v>
      </c>
      <c r="L1265" s="1">
        <v>2022</v>
      </c>
      <c r="M1265" s="1">
        <v>25</v>
      </c>
      <c r="N1265" s="10">
        <v>2</v>
      </c>
    </row>
    <row r="1266" spans="1:14" x14ac:dyDescent="0.2">
      <c r="A1266" s="7">
        <v>44730</v>
      </c>
      <c r="B1266" s="1" t="s">
        <v>30</v>
      </c>
      <c r="C1266" s="1" t="s">
        <v>17</v>
      </c>
      <c r="D1266" s="1" t="s">
        <v>14</v>
      </c>
      <c r="E1266" s="1" t="s">
        <v>77</v>
      </c>
      <c r="F1266" s="1" t="s">
        <v>88</v>
      </c>
      <c r="G1266" s="8">
        <v>250628</v>
      </c>
      <c r="H1266" s="8">
        <v>77694.679999999993</v>
      </c>
      <c r="I1266" s="9">
        <v>0.31</v>
      </c>
      <c r="J1266" s="1" t="s">
        <v>102</v>
      </c>
      <c r="K1266" s="1">
        <v>6</v>
      </c>
      <c r="L1266" s="1">
        <v>2022</v>
      </c>
      <c r="M1266" s="1">
        <v>25</v>
      </c>
      <c r="N1266" s="10">
        <v>2</v>
      </c>
    </row>
    <row r="1267" spans="1:14" x14ac:dyDescent="0.2">
      <c r="A1267" s="7">
        <v>44731</v>
      </c>
      <c r="B1267" s="1" t="s">
        <v>10</v>
      </c>
      <c r="C1267" s="1" t="s">
        <v>7</v>
      </c>
      <c r="D1267" s="1" t="s">
        <v>8</v>
      </c>
      <c r="E1267" s="1" t="s">
        <v>66</v>
      </c>
      <c r="F1267" s="1" t="s">
        <v>90</v>
      </c>
      <c r="G1267" s="8">
        <v>953905</v>
      </c>
      <c r="H1267" s="8">
        <v>600960.15</v>
      </c>
      <c r="I1267" s="9">
        <v>0.63</v>
      </c>
      <c r="J1267" s="1" t="s">
        <v>102</v>
      </c>
      <c r="K1267" s="1">
        <v>6</v>
      </c>
      <c r="L1267" s="1">
        <v>2022</v>
      </c>
      <c r="M1267" s="1">
        <v>25</v>
      </c>
      <c r="N1267" s="10">
        <v>2</v>
      </c>
    </row>
    <row r="1268" spans="1:14" x14ac:dyDescent="0.2">
      <c r="A1268" s="7">
        <v>44732</v>
      </c>
      <c r="B1268" s="1" t="s">
        <v>49</v>
      </c>
      <c r="C1268" s="1" t="s">
        <v>11</v>
      </c>
      <c r="D1268" s="1" t="s">
        <v>8</v>
      </c>
      <c r="E1268" s="1" t="s">
        <v>66</v>
      </c>
      <c r="F1268" s="1" t="s">
        <v>88</v>
      </c>
      <c r="G1268" s="8">
        <v>807631</v>
      </c>
      <c r="H1268" s="8">
        <v>209984.06</v>
      </c>
      <c r="I1268" s="9">
        <v>0.26</v>
      </c>
      <c r="J1268" s="1" t="s">
        <v>102</v>
      </c>
      <c r="K1268" s="1">
        <v>6</v>
      </c>
      <c r="L1268" s="1">
        <v>2022</v>
      </c>
      <c r="M1268" s="1">
        <v>26</v>
      </c>
      <c r="N1268" s="10">
        <v>2</v>
      </c>
    </row>
    <row r="1269" spans="1:14" x14ac:dyDescent="0.2">
      <c r="A1269" s="7">
        <v>44733</v>
      </c>
      <c r="B1269" s="1" t="s">
        <v>46</v>
      </c>
      <c r="C1269" s="1" t="s">
        <v>11</v>
      </c>
      <c r="D1269" s="1" t="s">
        <v>8</v>
      </c>
      <c r="E1269" s="1" t="s">
        <v>80</v>
      </c>
      <c r="F1269" s="1" t="s">
        <v>90</v>
      </c>
      <c r="G1269" s="8">
        <v>725884</v>
      </c>
      <c r="H1269" s="8">
        <v>137917.96</v>
      </c>
      <c r="I1269" s="9">
        <v>0.19</v>
      </c>
      <c r="J1269" s="1" t="s">
        <v>102</v>
      </c>
      <c r="K1269" s="1">
        <v>6</v>
      </c>
      <c r="L1269" s="1">
        <v>2022</v>
      </c>
      <c r="M1269" s="1">
        <v>26</v>
      </c>
      <c r="N1269" s="10">
        <v>2</v>
      </c>
    </row>
    <row r="1270" spans="1:14" x14ac:dyDescent="0.2">
      <c r="A1270" s="7">
        <v>44734</v>
      </c>
      <c r="B1270" s="1" t="s">
        <v>49</v>
      </c>
      <c r="C1270" s="1" t="s">
        <v>17</v>
      </c>
      <c r="D1270" s="1" t="s">
        <v>8</v>
      </c>
      <c r="E1270" s="1" t="s">
        <v>66</v>
      </c>
      <c r="F1270" s="1" t="s">
        <v>9</v>
      </c>
      <c r="G1270" s="8">
        <v>568221</v>
      </c>
      <c r="H1270" s="8">
        <v>198877.34999999998</v>
      </c>
      <c r="I1270" s="9">
        <v>0.35</v>
      </c>
      <c r="J1270" s="1" t="s">
        <v>102</v>
      </c>
      <c r="K1270" s="1">
        <v>6</v>
      </c>
      <c r="L1270" s="1">
        <v>2022</v>
      </c>
      <c r="M1270" s="1">
        <v>26</v>
      </c>
      <c r="N1270" s="10">
        <v>2</v>
      </c>
    </row>
    <row r="1271" spans="1:14" x14ac:dyDescent="0.2">
      <c r="A1271" s="7">
        <v>44735</v>
      </c>
      <c r="B1271" s="1" t="s">
        <v>40</v>
      </c>
      <c r="C1271" s="1" t="s">
        <v>11</v>
      </c>
      <c r="D1271" s="1" t="s">
        <v>8</v>
      </c>
      <c r="E1271" s="1" t="s">
        <v>82</v>
      </c>
      <c r="F1271" s="1" t="s">
        <v>89</v>
      </c>
      <c r="G1271" s="8">
        <v>821193</v>
      </c>
      <c r="H1271" s="8">
        <v>139602.81</v>
      </c>
      <c r="I1271" s="9">
        <v>0.17</v>
      </c>
      <c r="J1271" s="1" t="s">
        <v>102</v>
      </c>
      <c r="K1271" s="1">
        <v>6</v>
      </c>
      <c r="L1271" s="1">
        <v>2022</v>
      </c>
      <c r="M1271" s="1">
        <v>26</v>
      </c>
      <c r="N1271" s="10">
        <v>2</v>
      </c>
    </row>
    <row r="1272" spans="1:14" x14ac:dyDescent="0.2">
      <c r="A1272" s="7">
        <v>44736</v>
      </c>
      <c r="B1272" s="1" t="s">
        <v>6</v>
      </c>
      <c r="C1272" s="1" t="s">
        <v>17</v>
      </c>
      <c r="D1272" s="1" t="s">
        <v>8</v>
      </c>
      <c r="E1272" s="1" t="s">
        <v>77</v>
      </c>
      <c r="F1272" s="1" t="s">
        <v>9</v>
      </c>
      <c r="G1272" s="8">
        <v>1157826</v>
      </c>
      <c r="H1272" s="8">
        <v>370504.32</v>
      </c>
      <c r="I1272" s="9">
        <v>0.32</v>
      </c>
      <c r="J1272" s="1" t="s">
        <v>102</v>
      </c>
      <c r="K1272" s="1">
        <v>6</v>
      </c>
      <c r="L1272" s="1">
        <v>2022</v>
      </c>
      <c r="M1272" s="1">
        <v>26</v>
      </c>
      <c r="N1272" s="10">
        <v>2</v>
      </c>
    </row>
    <row r="1273" spans="1:14" x14ac:dyDescent="0.2">
      <c r="A1273" s="7">
        <v>44737</v>
      </c>
      <c r="B1273" s="1" t="s">
        <v>13</v>
      </c>
      <c r="C1273" s="1" t="s">
        <v>17</v>
      </c>
      <c r="D1273" s="1" t="s">
        <v>14</v>
      </c>
      <c r="E1273" s="1" t="s">
        <v>73</v>
      </c>
      <c r="F1273" s="1" t="s">
        <v>9</v>
      </c>
      <c r="G1273" s="8">
        <v>315243</v>
      </c>
      <c r="H1273" s="8">
        <v>81963.180000000008</v>
      </c>
      <c r="I1273" s="9">
        <v>0.26</v>
      </c>
      <c r="J1273" s="1" t="s">
        <v>102</v>
      </c>
      <c r="K1273" s="1">
        <v>6</v>
      </c>
      <c r="L1273" s="1">
        <v>2022</v>
      </c>
      <c r="M1273" s="1">
        <v>26</v>
      </c>
      <c r="N1273" s="10">
        <v>2</v>
      </c>
    </row>
    <row r="1274" spans="1:14" x14ac:dyDescent="0.2">
      <c r="A1274" s="7">
        <v>44738</v>
      </c>
      <c r="B1274" s="1" t="s">
        <v>31</v>
      </c>
      <c r="C1274" s="1" t="s">
        <v>7</v>
      </c>
      <c r="D1274" s="1" t="s">
        <v>18</v>
      </c>
      <c r="E1274" s="1" t="s">
        <v>72</v>
      </c>
      <c r="F1274" s="1" t="s">
        <v>88</v>
      </c>
      <c r="G1274" s="8">
        <v>81166</v>
      </c>
      <c r="H1274" s="8">
        <v>39771.339999999997</v>
      </c>
      <c r="I1274" s="9">
        <v>0.49</v>
      </c>
      <c r="J1274" s="1" t="s">
        <v>102</v>
      </c>
      <c r="K1274" s="1">
        <v>6</v>
      </c>
      <c r="L1274" s="1">
        <v>2022</v>
      </c>
      <c r="M1274" s="1">
        <v>26</v>
      </c>
      <c r="N1274" s="10">
        <v>2</v>
      </c>
    </row>
    <row r="1275" spans="1:14" x14ac:dyDescent="0.2">
      <c r="A1275" s="7">
        <v>44739</v>
      </c>
      <c r="B1275" s="1" t="s">
        <v>45</v>
      </c>
      <c r="C1275" s="1" t="s">
        <v>11</v>
      </c>
      <c r="D1275" s="1" t="s">
        <v>18</v>
      </c>
      <c r="E1275" s="1" t="s">
        <v>79</v>
      </c>
      <c r="F1275" s="1" t="s">
        <v>88</v>
      </c>
      <c r="G1275" s="8">
        <v>98576</v>
      </c>
      <c r="H1275" s="8">
        <v>20700.96</v>
      </c>
      <c r="I1275" s="9">
        <v>0.21</v>
      </c>
      <c r="J1275" s="1" t="s">
        <v>102</v>
      </c>
      <c r="K1275" s="1">
        <v>6</v>
      </c>
      <c r="L1275" s="1">
        <v>2022</v>
      </c>
      <c r="M1275" s="1">
        <v>27</v>
      </c>
      <c r="N1275" s="10">
        <v>2</v>
      </c>
    </row>
    <row r="1276" spans="1:14" x14ac:dyDescent="0.2">
      <c r="A1276" s="7">
        <v>44740</v>
      </c>
      <c r="B1276" s="1" t="s">
        <v>36</v>
      </c>
      <c r="C1276" s="1" t="s">
        <v>17</v>
      </c>
      <c r="D1276" s="1" t="s">
        <v>14</v>
      </c>
      <c r="E1276" s="1" t="s">
        <v>78</v>
      </c>
      <c r="F1276" s="1" t="s">
        <v>9</v>
      </c>
      <c r="G1276" s="8">
        <v>427350</v>
      </c>
      <c r="H1276" s="8">
        <v>85470</v>
      </c>
      <c r="I1276" s="9">
        <v>0.2</v>
      </c>
      <c r="J1276" s="1" t="s">
        <v>102</v>
      </c>
      <c r="K1276" s="1">
        <v>6</v>
      </c>
      <c r="L1276" s="1">
        <v>2022</v>
      </c>
      <c r="M1276" s="1">
        <v>27</v>
      </c>
      <c r="N1276" s="10">
        <v>2</v>
      </c>
    </row>
    <row r="1277" spans="1:14" x14ac:dyDescent="0.2">
      <c r="A1277" s="7">
        <v>44741</v>
      </c>
      <c r="B1277" s="1" t="s">
        <v>34</v>
      </c>
      <c r="C1277" s="1" t="s">
        <v>17</v>
      </c>
      <c r="D1277" s="1" t="s">
        <v>14</v>
      </c>
      <c r="E1277" s="1" t="s">
        <v>65</v>
      </c>
      <c r="F1277" s="1" t="s">
        <v>89</v>
      </c>
      <c r="G1277" s="8">
        <v>265759</v>
      </c>
      <c r="H1277" s="8">
        <v>74412.52</v>
      </c>
      <c r="I1277" s="9">
        <v>0.28000000000000003</v>
      </c>
      <c r="J1277" s="1" t="s">
        <v>102</v>
      </c>
      <c r="K1277" s="1">
        <v>6</v>
      </c>
      <c r="L1277" s="1">
        <v>2022</v>
      </c>
      <c r="M1277" s="1">
        <v>27</v>
      </c>
      <c r="N1277" s="10">
        <v>2</v>
      </c>
    </row>
    <row r="1278" spans="1:14" x14ac:dyDescent="0.2">
      <c r="A1278" s="7">
        <v>44742</v>
      </c>
      <c r="B1278" s="1" t="s">
        <v>51</v>
      </c>
      <c r="C1278" s="1" t="s">
        <v>17</v>
      </c>
      <c r="D1278" s="1" t="s">
        <v>8</v>
      </c>
      <c r="E1278" s="1" t="s">
        <v>65</v>
      </c>
      <c r="F1278" s="1" t="s">
        <v>87</v>
      </c>
      <c r="G1278" s="8">
        <v>985412</v>
      </c>
      <c r="H1278" s="8">
        <v>305477.71999999997</v>
      </c>
      <c r="I1278" s="9">
        <v>0.31</v>
      </c>
      <c r="J1278" s="1" t="s">
        <v>102</v>
      </c>
      <c r="K1278" s="1">
        <v>6</v>
      </c>
      <c r="L1278" s="1">
        <v>2022</v>
      </c>
      <c r="M1278" s="1">
        <v>27</v>
      </c>
      <c r="N1278" s="10">
        <v>2</v>
      </c>
    </row>
    <row r="1279" spans="1:14" x14ac:dyDescent="0.2">
      <c r="A1279" s="7">
        <v>44743</v>
      </c>
      <c r="B1279" s="1" t="s">
        <v>39</v>
      </c>
      <c r="C1279" s="1" t="s">
        <v>17</v>
      </c>
      <c r="D1279" s="1" t="s">
        <v>8</v>
      </c>
      <c r="E1279" s="1" t="s">
        <v>81</v>
      </c>
      <c r="F1279" s="1" t="s">
        <v>88</v>
      </c>
      <c r="G1279" s="8">
        <v>565954</v>
      </c>
      <c r="H1279" s="8">
        <v>192424.36000000002</v>
      </c>
      <c r="I1279" s="9">
        <v>0.34</v>
      </c>
      <c r="J1279" s="1" t="s">
        <v>103</v>
      </c>
      <c r="K1279" s="1">
        <v>7</v>
      </c>
      <c r="L1279" s="1">
        <v>2022</v>
      </c>
      <c r="M1279" s="1">
        <v>27</v>
      </c>
      <c r="N1279" s="10">
        <v>3</v>
      </c>
    </row>
    <row r="1280" spans="1:14" x14ac:dyDescent="0.2">
      <c r="A1280" s="7">
        <v>44744</v>
      </c>
      <c r="B1280" s="1" t="s">
        <v>25</v>
      </c>
      <c r="C1280" s="1" t="s">
        <v>17</v>
      </c>
      <c r="D1280" s="1" t="s">
        <v>8</v>
      </c>
      <c r="E1280" s="1" t="s">
        <v>74</v>
      </c>
      <c r="F1280" s="1" t="s">
        <v>88</v>
      </c>
      <c r="G1280" s="8">
        <v>1032713</v>
      </c>
      <c r="H1280" s="8">
        <v>289159.64</v>
      </c>
      <c r="I1280" s="9">
        <v>0.28000000000000003</v>
      </c>
      <c r="J1280" s="1" t="s">
        <v>103</v>
      </c>
      <c r="K1280" s="1">
        <v>7</v>
      </c>
      <c r="L1280" s="1">
        <v>2022</v>
      </c>
      <c r="M1280" s="1">
        <v>27</v>
      </c>
      <c r="N1280" s="10">
        <v>3</v>
      </c>
    </row>
    <row r="1281" spans="1:14" x14ac:dyDescent="0.2">
      <c r="A1281" s="7">
        <v>44745</v>
      </c>
      <c r="B1281" s="1" t="s">
        <v>22</v>
      </c>
      <c r="C1281" s="1" t="s">
        <v>17</v>
      </c>
      <c r="D1281" s="1" t="s">
        <v>8</v>
      </c>
      <c r="E1281" s="1" t="s">
        <v>74</v>
      </c>
      <c r="F1281" s="1" t="s">
        <v>89</v>
      </c>
      <c r="G1281" s="8">
        <v>669722</v>
      </c>
      <c r="H1281" s="8">
        <v>247797.13999999998</v>
      </c>
      <c r="I1281" s="9">
        <v>0.37</v>
      </c>
      <c r="J1281" s="1" t="s">
        <v>103</v>
      </c>
      <c r="K1281" s="1">
        <v>7</v>
      </c>
      <c r="L1281" s="1">
        <v>2022</v>
      </c>
      <c r="M1281" s="1">
        <v>27</v>
      </c>
      <c r="N1281" s="10">
        <v>3</v>
      </c>
    </row>
    <row r="1282" spans="1:14" x14ac:dyDescent="0.2">
      <c r="A1282" s="7">
        <v>44746</v>
      </c>
      <c r="B1282" s="1" t="s">
        <v>60</v>
      </c>
      <c r="C1282" s="1" t="s">
        <v>17</v>
      </c>
      <c r="D1282" s="1" t="s">
        <v>14</v>
      </c>
      <c r="E1282" s="1" t="s">
        <v>76</v>
      </c>
      <c r="F1282" s="1" t="s">
        <v>88</v>
      </c>
      <c r="G1282" s="8">
        <v>355048</v>
      </c>
      <c r="H1282" s="8">
        <v>71009.600000000006</v>
      </c>
      <c r="I1282" s="9">
        <v>0.2</v>
      </c>
      <c r="J1282" s="1" t="s">
        <v>103</v>
      </c>
      <c r="K1282" s="1">
        <v>7</v>
      </c>
      <c r="L1282" s="1">
        <v>2022</v>
      </c>
      <c r="M1282" s="1">
        <v>28</v>
      </c>
      <c r="N1282" s="10">
        <v>3</v>
      </c>
    </row>
    <row r="1283" spans="1:14" x14ac:dyDescent="0.2">
      <c r="A1283" s="7">
        <v>44747</v>
      </c>
      <c r="B1283" s="1" t="s">
        <v>29</v>
      </c>
      <c r="C1283" s="1" t="s">
        <v>17</v>
      </c>
      <c r="D1283" s="1" t="s">
        <v>8</v>
      </c>
      <c r="E1283" s="1" t="s">
        <v>67</v>
      </c>
      <c r="F1283" s="1" t="s">
        <v>89</v>
      </c>
      <c r="G1283" s="8">
        <v>1039705</v>
      </c>
      <c r="H1283" s="8">
        <v>415882</v>
      </c>
      <c r="I1283" s="9">
        <v>0.4</v>
      </c>
      <c r="J1283" s="1" t="s">
        <v>103</v>
      </c>
      <c r="K1283" s="1">
        <v>7</v>
      </c>
      <c r="L1283" s="1">
        <v>2022</v>
      </c>
      <c r="M1283" s="1">
        <v>28</v>
      </c>
      <c r="N1283" s="10">
        <v>3</v>
      </c>
    </row>
    <row r="1284" spans="1:14" x14ac:dyDescent="0.2">
      <c r="A1284" s="7">
        <v>44748</v>
      </c>
      <c r="B1284" s="1" t="s">
        <v>50</v>
      </c>
      <c r="C1284" s="1" t="s">
        <v>11</v>
      </c>
      <c r="D1284" s="1" t="s">
        <v>18</v>
      </c>
      <c r="E1284" s="1" t="s">
        <v>67</v>
      </c>
      <c r="F1284" s="1" t="s">
        <v>90</v>
      </c>
      <c r="G1284" s="8">
        <v>126479</v>
      </c>
      <c r="H1284" s="8">
        <v>44267.649999999994</v>
      </c>
      <c r="I1284" s="9">
        <v>0.35</v>
      </c>
      <c r="J1284" s="1" t="s">
        <v>103</v>
      </c>
      <c r="K1284" s="1">
        <v>7</v>
      </c>
      <c r="L1284" s="1">
        <v>2022</v>
      </c>
      <c r="M1284" s="1">
        <v>28</v>
      </c>
      <c r="N1284" s="10">
        <v>3</v>
      </c>
    </row>
    <row r="1285" spans="1:14" x14ac:dyDescent="0.2">
      <c r="A1285" s="7">
        <v>44749</v>
      </c>
      <c r="B1285" s="1" t="s">
        <v>51</v>
      </c>
      <c r="C1285" s="1" t="s">
        <v>11</v>
      </c>
      <c r="D1285" s="1" t="s">
        <v>8</v>
      </c>
      <c r="E1285" s="1" t="s">
        <v>65</v>
      </c>
      <c r="F1285" s="1" t="s">
        <v>87</v>
      </c>
      <c r="G1285" s="8">
        <v>809054</v>
      </c>
      <c r="H1285" s="8">
        <v>266987.82</v>
      </c>
      <c r="I1285" s="9">
        <v>0.33</v>
      </c>
      <c r="J1285" s="1" t="s">
        <v>103</v>
      </c>
      <c r="K1285" s="1">
        <v>7</v>
      </c>
      <c r="L1285" s="1">
        <v>2022</v>
      </c>
      <c r="M1285" s="1">
        <v>28</v>
      </c>
      <c r="N1285" s="10">
        <v>3</v>
      </c>
    </row>
    <row r="1286" spans="1:14" x14ac:dyDescent="0.2">
      <c r="A1286" s="7">
        <v>44750</v>
      </c>
      <c r="B1286" s="1" t="s">
        <v>56</v>
      </c>
      <c r="C1286" s="1" t="s">
        <v>17</v>
      </c>
      <c r="D1286" s="1" t="s">
        <v>18</v>
      </c>
      <c r="E1286" s="1" t="s">
        <v>70</v>
      </c>
      <c r="F1286" s="1" t="s">
        <v>9</v>
      </c>
      <c r="G1286" s="8">
        <v>237549</v>
      </c>
      <c r="H1286" s="8">
        <v>83142.149999999994</v>
      </c>
      <c r="I1286" s="9">
        <v>0.35</v>
      </c>
      <c r="J1286" s="1" t="s">
        <v>103</v>
      </c>
      <c r="K1286" s="1">
        <v>7</v>
      </c>
      <c r="L1286" s="1">
        <v>2022</v>
      </c>
      <c r="M1286" s="1">
        <v>28</v>
      </c>
      <c r="N1286" s="10">
        <v>3</v>
      </c>
    </row>
    <row r="1287" spans="1:14" x14ac:dyDescent="0.2">
      <c r="A1287" s="7">
        <v>44751</v>
      </c>
      <c r="B1287" s="1" t="s">
        <v>47</v>
      </c>
      <c r="C1287" s="1" t="s">
        <v>7</v>
      </c>
      <c r="D1287" s="1" t="s">
        <v>14</v>
      </c>
      <c r="E1287" s="1" t="s">
        <v>81</v>
      </c>
      <c r="F1287" s="1" t="s">
        <v>88</v>
      </c>
      <c r="G1287" s="8">
        <v>406809</v>
      </c>
      <c r="H1287" s="8">
        <v>150519.32999999999</v>
      </c>
      <c r="I1287" s="9">
        <v>0.37</v>
      </c>
      <c r="J1287" s="1" t="s">
        <v>103</v>
      </c>
      <c r="K1287" s="1">
        <v>7</v>
      </c>
      <c r="L1287" s="1">
        <v>2022</v>
      </c>
      <c r="M1287" s="1">
        <v>28</v>
      </c>
      <c r="N1287" s="10">
        <v>3</v>
      </c>
    </row>
    <row r="1288" spans="1:14" x14ac:dyDescent="0.2">
      <c r="A1288" s="7">
        <v>44752</v>
      </c>
      <c r="B1288" s="1" t="s">
        <v>25</v>
      </c>
      <c r="C1288" s="1" t="s">
        <v>7</v>
      </c>
      <c r="D1288" s="1" t="s">
        <v>8</v>
      </c>
      <c r="E1288" s="1" t="s">
        <v>74</v>
      </c>
      <c r="F1288" s="1" t="s">
        <v>87</v>
      </c>
      <c r="G1288" s="8">
        <v>802497</v>
      </c>
      <c r="H1288" s="8">
        <v>393223.52999999997</v>
      </c>
      <c r="I1288" s="9">
        <v>0.49</v>
      </c>
      <c r="J1288" s="1" t="s">
        <v>103</v>
      </c>
      <c r="K1288" s="1">
        <v>7</v>
      </c>
      <c r="L1288" s="1">
        <v>2022</v>
      </c>
      <c r="M1288" s="1">
        <v>28</v>
      </c>
      <c r="N1288" s="10">
        <v>3</v>
      </c>
    </row>
    <row r="1289" spans="1:14" x14ac:dyDescent="0.2">
      <c r="A1289" s="7">
        <v>44753</v>
      </c>
      <c r="B1289" s="1" t="s">
        <v>57</v>
      </c>
      <c r="C1289" s="1" t="s">
        <v>11</v>
      </c>
      <c r="D1289" s="1" t="s">
        <v>18</v>
      </c>
      <c r="E1289" s="1" t="s">
        <v>67</v>
      </c>
      <c r="F1289" s="1" t="s">
        <v>87</v>
      </c>
      <c r="G1289" s="8">
        <v>124989</v>
      </c>
      <c r="H1289" s="8">
        <v>39996.480000000003</v>
      </c>
      <c r="I1289" s="9">
        <v>0.32</v>
      </c>
      <c r="J1289" s="1" t="s">
        <v>103</v>
      </c>
      <c r="K1289" s="1">
        <v>7</v>
      </c>
      <c r="L1289" s="1">
        <v>2022</v>
      </c>
      <c r="M1289" s="1">
        <v>29</v>
      </c>
      <c r="N1289" s="10">
        <v>3</v>
      </c>
    </row>
    <row r="1290" spans="1:14" x14ac:dyDescent="0.2">
      <c r="A1290" s="7">
        <v>44754</v>
      </c>
      <c r="B1290" s="1" t="s">
        <v>29</v>
      </c>
      <c r="C1290" s="1" t="s">
        <v>11</v>
      </c>
      <c r="D1290" s="1" t="s">
        <v>8</v>
      </c>
      <c r="E1290" s="1" t="s">
        <v>67</v>
      </c>
      <c r="F1290" s="1" t="s">
        <v>9</v>
      </c>
      <c r="G1290" s="8">
        <v>1070729</v>
      </c>
      <c r="H1290" s="8">
        <v>235560.38</v>
      </c>
      <c r="I1290" s="9">
        <v>0.22</v>
      </c>
      <c r="J1290" s="1" t="s">
        <v>103</v>
      </c>
      <c r="K1290" s="1">
        <v>7</v>
      </c>
      <c r="L1290" s="1">
        <v>2022</v>
      </c>
      <c r="M1290" s="1">
        <v>29</v>
      </c>
      <c r="N1290" s="10">
        <v>3</v>
      </c>
    </row>
    <row r="1291" spans="1:14" x14ac:dyDescent="0.2">
      <c r="A1291" s="7">
        <v>44755</v>
      </c>
      <c r="B1291" s="1" t="s">
        <v>38</v>
      </c>
      <c r="C1291" s="1" t="s">
        <v>7</v>
      </c>
      <c r="D1291" s="1" t="s">
        <v>18</v>
      </c>
      <c r="E1291" s="1" t="s">
        <v>80</v>
      </c>
      <c r="F1291" s="1" t="s">
        <v>90</v>
      </c>
      <c r="G1291" s="8">
        <v>206832</v>
      </c>
      <c r="H1291" s="8">
        <v>72391.199999999997</v>
      </c>
      <c r="I1291" s="9">
        <v>0.35</v>
      </c>
      <c r="J1291" s="1" t="s">
        <v>103</v>
      </c>
      <c r="K1291" s="1">
        <v>7</v>
      </c>
      <c r="L1291" s="1">
        <v>2022</v>
      </c>
      <c r="M1291" s="1">
        <v>29</v>
      </c>
      <c r="N1291" s="10">
        <v>3</v>
      </c>
    </row>
    <row r="1292" spans="1:14" x14ac:dyDescent="0.2">
      <c r="A1292" s="7">
        <v>44756</v>
      </c>
      <c r="B1292" s="1" t="s">
        <v>28</v>
      </c>
      <c r="C1292" s="1" t="s">
        <v>17</v>
      </c>
      <c r="D1292" s="1" t="s">
        <v>8</v>
      </c>
      <c r="E1292" s="1" t="s">
        <v>66</v>
      </c>
      <c r="F1292" s="1" t="s">
        <v>90</v>
      </c>
      <c r="G1292" s="8">
        <v>1073082</v>
      </c>
      <c r="H1292" s="8">
        <v>429232.80000000005</v>
      </c>
      <c r="I1292" s="9">
        <v>0.4</v>
      </c>
      <c r="J1292" s="1" t="s">
        <v>103</v>
      </c>
      <c r="K1292" s="1">
        <v>7</v>
      </c>
      <c r="L1292" s="1">
        <v>2022</v>
      </c>
      <c r="M1292" s="1">
        <v>29</v>
      </c>
      <c r="N1292" s="10">
        <v>3</v>
      </c>
    </row>
    <row r="1293" spans="1:14" x14ac:dyDescent="0.2">
      <c r="A1293" s="7">
        <v>44757</v>
      </c>
      <c r="B1293" s="1" t="s">
        <v>15</v>
      </c>
      <c r="C1293" s="1" t="s">
        <v>7</v>
      </c>
      <c r="D1293" s="1" t="s">
        <v>14</v>
      </c>
      <c r="E1293" s="1" t="s">
        <v>74</v>
      </c>
      <c r="F1293" s="1" t="s">
        <v>87</v>
      </c>
      <c r="G1293" s="8">
        <v>311160</v>
      </c>
      <c r="H1293" s="8">
        <v>189807.6</v>
      </c>
      <c r="I1293" s="9">
        <v>0.61</v>
      </c>
      <c r="J1293" s="1" t="s">
        <v>103</v>
      </c>
      <c r="K1293" s="1">
        <v>7</v>
      </c>
      <c r="L1293" s="1">
        <v>2022</v>
      </c>
      <c r="M1293" s="1">
        <v>29</v>
      </c>
      <c r="N1293" s="10">
        <v>3</v>
      </c>
    </row>
    <row r="1294" spans="1:14" x14ac:dyDescent="0.2">
      <c r="A1294" s="7">
        <v>44758</v>
      </c>
      <c r="B1294" s="1" t="s">
        <v>41</v>
      </c>
      <c r="C1294" s="1" t="s">
        <v>7</v>
      </c>
      <c r="D1294" s="1" t="s">
        <v>14</v>
      </c>
      <c r="E1294" s="1" t="s">
        <v>83</v>
      </c>
      <c r="F1294" s="1" t="s">
        <v>90</v>
      </c>
      <c r="G1294" s="8">
        <v>260806</v>
      </c>
      <c r="H1294" s="8">
        <v>133011.06</v>
      </c>
      <c r="I1294" s="9">
        <v>0.51</v>
      </c>
      <c r="J1294" s="1" t="s">
        <v>103</v>
      </c>
      <c r="K1294" s="1">
        <v>7</v>
      </c>
      <c r="L1294" s="1">
        <v>2022</v>
      </c>
      <c r="M1294" s="1">
        <v>29</v>
      </c>
      <c r="N1294" s="10">
        <v>3</v>
      </c>
    </row>
    <row r="1295" spans="1:14" x14ac:dyDescent="0.2">
      <c r="A1295" s="7">
        <v>44759</v>
      </c>
      <c r="B1295" s="1" t="s">
        <v>38</v>
      </c>
      <c r="C1295" s="1" t="s">
        <v>11</v>
      </c>
      <c r="D1295" s="1" t="s">
        <v>18</v>
      </c>
      <c r="E1295" s="1" t="s">
        <v>80</v>
      </c>
      <c r="F1295" s="1" t="s">
        <v>88</v>
      </c>
      <c r="G1295" s="8">
        <v>211308</v>
      </c>
      <c r="H1295" s="8">
        <v>67618.559999999998</v>
      </c>
      <c r="I1295" s="9">
        <v>0.32</v>
      </c>
      <c r="J1295" s="1" t="s">
        <v>103</v>
      </c>
      <c r="K1295" s="1">
        <v>7</v>
      </c>
      <c r="L1295" s="1">
        <v>2022</v>
      </c>
      <c r="M1295" s="1">
        <v>29</v>
      </c>
      <c r="N1295" s="10">
        <v>3</v>
      </c>
    </row>
    <row r="1296" spans="1:14" x14ac:dyDescent="0.2">
      <c r="A1296" s="7">
        <v>44760</v>
      </c>
      <c r="B1296" s="1" t="s">
        <v>38</v>
      </c>
      <c r="C1296" s="1" t="s">
        <v>11</v>
      </c>
      <c r="D1296" s="1" t="s">
        <v>18</v>
      </c>
      <c r="E1296" s="1" t="s">
        <v>80</v>
      </c>
      <c r="F1296" s="1" t="s">
        <v>89</v>
      </c>
      <c r="G1296" s="8">
        <v>96124</v>
      </c>
      <c r="H1296" s="8">
        <v>21147.279999999999</v>
      </c>
      <c r="I1296" s="9">
        <v>0.22</v>
      </c>
      <c r="J1296" s="1" t="s">
        <v>103</v>
      </c>
      <c r="K1296" s="1">
        <v>7</v>
      </c>
      <c r="L1296" s="1">
        <v>2022</v>
      </c>
      <c r="M1296" s="1">
        <v>30</v>
      </c>
      <c r="N1296" s="10">
        <v>3</v>
      </c>
    </row>
    <row r="1297" spans="1:14" x14ac:dyDescent="0.2">
      <c r="A1297" s="7">
        <v>44761</v>
      </c>
      <c r="B1297" s="1" t="s">
        <v>32</v>
      </c>
      <c r="C1297" s="1" t="s">
        <v>17</v>
      </c>
      <c r="D1297" s="1" t="s">
        <v>8</v>
      </c>
      <c r="E1297" s="1" t="s">
        <v>71</v>
      </c>
      <c r="F1297" s="1" t="s">
        <v>90</v>
      </c>
      <c r="G1297" s="8">
        <v>1176390</v>
      </c>
      <c r="H1297" s="8">
        <v>447028.2</v>
      </c>
      <c r="I1297" s="9">
        <v>0.38</v>
      </c>
      <c r="J1297" s="1" t="s">
        <v>103</v>
      </c>
      <c r="K1297" s="1">
        <v>7</v>
      </c>
      <c r="L1297" s="1">
        <v>2022</v>
      </c>
      <c r="M1297" s="1">
        <v>30</v>
      </c>
      <c r="N1297" s="10">
        <v>3</v>
      </c>
    </row>
    <row r="1298" spans="1:14" x14ac:dyDescent="0.2">
      <c r="A1298" s="7">
        <v>44762</v>
      </c>
      <c r="B1298" s="1" t="s">
        <v>48</v>
      </c>
      <c r="C1298" s="1" t="s">
        <v>7</v>
      </c>
      <c r="D1298" s="1" t="s">
        <v>8</v>
      </c>
      <c r="E1298" s="1" t="s">
        <v>65</v>
      </c>
      <c r="F1298" s="1" t="s">
        <v>89</v>
      </c>
      <c r="G1298" s="8">
        <v>1187260</v>
      </c>
      <c r="H1298" s="8">
        <v>641120.4</v>
      </c>
      <c r="I1298" s="9">
        <v>0.54</v>
      </c>
      <c r="J1298" s="1" t="s">
        <v>103</v>
      </c>
      <c r="K1298" s="1">
        <v>7</v>
      </c>
      <c r="L1298" s="1">
        <v>2022</v>
      </c>
      <c r="M1298" s="1">
        <v>30</v>
      </c>
      <c r="N1298" s="10">
        <v>3</v>
      </c>
    </row>
    <row r="1299" spans="1:14" x14ac:dyDescent="0.2">
      <c r="A1299" s="7">
        <v>44763</v>
      </c>
      <c r="B1299" s="1" t="s">
        <v>59</v>
      </c>
      <c r="C1299" s="1" t="s">
        <v>7</v>
      </c>
      <c r="D1299" s="1" t="s">
        <v>18</v>
      </c>
      <c r="E1299" s="1" t="s">
        <v>75</v>
      </c>
      <c r="F1299" s="1" t="s">
        <v>9</v>
      </c>
      <c r="G1299" s="8">
        <v>220921</v>
      </c>
      <c r="H1299" s="8">
        <v>119297.34000000001</v>
      </c>
      <c r="I1299" s="9">
        <v>0.54</v>
      </c>
      <c r="J1299" s="1" t="s">
        <v>103</v>
      </c>
      <c r="K1299" s="1">
        <v>7</v>
      </c>
      <c r="L1299" s="1">
        <v>2022</v>
      </c>
      <c r="M1299" s="1">
        <v>30</v>
      </c>
      <c r="N1299" s="10">
        <v>3</v>
      </c>
    </row>
    <row r="1300" spans="1:14" x14ac:dyDescent="0.2">
      <c r="A1300" s="7">
        <v>44764</v>
      </c>
      <c r="B1300" s="1" t="s">
        <v>12</v>
      </c>
      <c r="C1300" s="1" t="s">
        <v>7</v>
      </c>
      <c r="D1300" s="1" t="s">
        <v>8</v>
      </c>
      <c r="E1300" s="1" t="s">
        <v>77</v>
      </c>
      <c r="F1300" s="1" t="s">
        <v>90</v>
      </c>
      <c r="G1300" s="8">
        <v>1050036</v>
      </c>
      <c r="H1300" s="8">
        <v>409514.04000000004</v>
      </c>
      <c r="I1300" s="9">
        <v>0.39</v>
      </c>
      <c r="J1300" s="1" t="s">
        <v>103</v>
      </c>
      <c r="K1300" s="1">
        <v>7</v>
      </c>
      <c r="L1300" s="1">
        <v>2022</v>
      </c>
      <c r="M1300" s="1">
        <v>30</v>
      </c>
      <c r="N1300" s="10">
        <v>3</v>
      </c>
    </row>
    <row r="1301" spans="1:14" x14ac:dyDescent="0.2">
      <c r="A1301" s="7">
        <v>44765</v>
      </c>
      <c r="B1301" s="1" t="s">
        <v>61</v>
      </c>
      <c r="C1301" s="1" t="s">
        <v>17</v>
      </c>
      <c r="D1301" s="1" t="s">
        <v>8</v>
      </c>
      <c r="E1301" s="1" t="s">
        <v>77</v>
      </c>
      <c r="F1301" s="1" t="s">
        <v>87</v>
      </c>
      <c r="G1301" s="8">
        <v>803373</v>
      </c>
      <c r="H1301" s="8">
        <v>273146.82</v>
      </c>
      <c r="I1301" s="9">
        <v>0.34</v>
      </c>
      <c r="J1301" s="1" t="s">
        <v>103</v>
      </c>
      <c r="K1301" s="1">
        <v>7</v>
      </c>
      <c r="L1301" s="1">
        <v>2022</v>
      </c>
      <c r="M1301" s="1">
        <v>30</v>
      </c>
      <c r="N1301" s="10">
        <v>3</v>
      </c>
    </row>
    <row r="1302" spans="1:14" x14ac:dyDescent="0.2">
      <c r="A1302" s="7">
        <v>44766</v>
      </c>
      <c r="B1302" s="1" t="s">
        <v>16</v>
      </c>
      <c r="C1302" s="1" t="s">
        <v>7</v>
      </c>
      <c r="D1302" s="1" t="s">
        <v>18</v>
      </c>
      <c r="E1302" s="1" t="s">
        <v>75</v>
      </c>
      <c r="F1302" s="1" t="s">
        <v>87</v>
      </c>
      <c r="G1302" s="8">
        <v>184716</v>
      </c>
      <c r="H1302" s="8">
        <v>77580.72</v>
      </c>
      <c r="I1302" s="9">
        <v>0.42</v>
      </c>
      <c r="J1302" s="1" t="s">
        <v>103</v>
      </c>
      <c r="K1302" s="1">
        <v>7</v>
      </c>
      <c r="L1302" s="1">
        <v>2022</v>
      </c>
      <c r="M1302" s="1">
        <v>30</v>
      </c>
      <c r="N1302" s="10">
        <v>3</v>
      </c>
    </row>
    <row r="1303" spans="1:14" x14ac:dyDescent="0.2">
      <c r="A1303" s="7">
        <v>44767</v>
      </c>
      <c r="B1303" s="1" t="s">
        <v>35</v>
      </c>
      <c r="C1303" s="1" t="s">
        <v>11</v>
      </c>
      <c r="D1303" s="1" t="s">
        <v>14</v>
      </c>
      <c r="E1303" s="1" t="s">
        <v>71</v>
      </c>
      <c r="F1303" s="1" t="s">
        <v>89</v>
      </c>
      <c r="G1303" s="8">
        <v>496993</v>
      </c>
      <c r="H1303" s="8">
        <v>168977.62000000002</v>
      </c>
      <c r="I1303" s="9">
        <v>0.34</v>
      </c>
      <c r="J1303" s="1" t="s">
        <v>103</v>
      </c>
      <c r="K1303" s="1">
        <v>7</v>
      </c>
      <c r="L1303" s="1">
        <v>2022</v>
      </c>
      <c r="M1303" s="1">
        <v>31</v>
      </c>
      <c r="N1303" s="10">
        <v>3</v>
      </c>
    </row>
    <row r="1304" spans="1:14" x14ac:dyDescent="0.2">
      <c r="A1304" s="7">
        <v>44768</v>
      </c>
      <c r="B1304" s="1" t="s">
        <v>56</v>
      </c>
      <c r="C1304" s="1" t="s">
        <v>11</v>
      </c>
      <c r="D1304" s="1" t="s">
        <v>18</v>
      </c>
      <c r="E1304" s="1" t="s">
        <v>70</v>
      </c>
      <c r="F1304" s="1" t="s">
        <v>9</v>
      </c>
      <c r="G1304" s="8">
        <v>158170</v>
      </c>
      <c r="H1304" s="8">
        <v>47451</v>
      </c>
      <c r="I1304" s="9">
        <v>0.3</v>
      </c>
      <c r="J1304" s="1" t="s">
        <v>103</v>
      </c>
      <c r="K1304" s="1">
        <v>7</v>
      </c>
      <c r="L1304" s="1">
        <v>2022</v>
      </c>
      <c r="M1304" s="1">
        <v>31</v>
      </c>
      <c r="N1304" s="10">
        <v>3</v>
      </c>
    </row>
    <row r="1305" spans="1:14" x14ac:dyDescent="0.2">
      <c r="A1305" s="7">
        <v>44769</v>
      </c>
      <c r="B1305" s="1" t="s">
        <v>62</v>
      </c>
      <c r="C1305" s="1" t="s">
        <v>17</v>
      </c>
      <c r="D1305" s="1" t="s">
        <v>8</v>
      </c>
      <c r="E1305" s="1" t="s">
        <v>78</v>
      </c>
      <c r="F1305" s="1" t="s">
        <v>87</v>
      </c>
      <c r="G1305" s="8">
        <v>944307</v>
      </c>
      <c r="H1305" s="8">
        <v>358836.66000000003</v>
      </c>
      <c r="I1305" s="9">
        <v>0.38</v>
      </c>
      <c r="J1305" s="1" t="s">
        <v>103</v>
      </c>
      <c r="K1305" s="1">
        <v>7</v>
      </c>
      <c r="L1305" s="1">
        <v>2022</v>
      </c>
      <c r="M1305" s="1">
        <v>31</v>
      </c>
      <c r="N1305" s="10">
        <v>3</v>
      </c>
    </row>
    <row r="1306" spans="1:14" x14ac:dyDescent="0.2">
      <c r="A1306" s="7">
        <v>44770</v>
      </c>
      <c r="B1306" s="1" t="s">
        <v>27</v>
      </c>
      <c r="C1306" s="1" t="s">
        <v>17</v>
      </c>
      <c r="D1306" s="1" t="s">
        <v>8</v>
      </c>
      <c r="E1306" s="1" t="s">
        <v>76</v>
      </c>
      <c r="F1306" s="1" t="s">
        <v>89</v>
      </c>
      <c r="G1306" s="8">
        <v>1168946</v>
      </c>
      <c r="H1306" s="8">
        <v>327304.88</v>
      </c>
      <c r="I1306" s="9">
        <v>0.28000000000000003</v>
      </c>
      <c r="J1306" s="1" t="s">
        <v>103</v>
      </c>
      <c r="K1306" s="1">
        <v>7</v>
      </c>
      <c r="L1306" s="1">
        <v>2022</v>
      </c>
      <c r="M1306" s="1">
        <v>31</v>
      </c>
      <c r="N1306" s="10">
        <v>3</v>
      </c>
    </row>
    <row r="1307" spans="1:14" x14ac:dyDescent="0.2">
      <c r="A1307" s="7">
        <v>44771</v>
      </c>
      <c r="B1307" s="1" t="s">
        <v>62</v>
      </c>
      <c r="C1307" s="1" t="s">
        <v>11</v>
      </c>
      <c r="D1307" s="1" t="s">
        <v>8</v>
      </c>
      <c r="E1307" s="1" t="s">
        <v>78</v>
      </c>
      <c r="F1307" s="1" t="s">
        <v>9</v>
      </c>
      <c r="G1307" s="8">
        <v>741910</v>
      </c>
      <c r="H1307" s="8">
        <v>178058.4</v>
      </c>
      <c r="I1307" s="9">
        <v>0.24</v>
      </c>
      <c r="J1307" s="1" t="s">
        <v>103</v>
      </c>
      <c r="K1307" s="1">
        <v>7</v>
      </c>
      <c r="L1307" s="1">
        <v>2022</v>
      </c>
      <c r="M1307" s="1">
        <v>31</v>
      </c>
      <c r="N1307" s="10">
        <v>3</v>
      </c>
    </row>
    <row r="1308" spans="1:14" x14ac:dyDescent="0.2">
      <c r="A1308" s="7">
        <v>44772</v>
      </c>
      <c r="B1308" s="1" t="s">
        <v>55</v>
      </c>
      <c r="C1308" s="1" t="s">
        <v>7</v>
      </c>
      <c r="D1308" s="1" t="s">
        <v>14</v>
      </c>
      <c r="E1308" s="1" t="s">
        <v>69</v>
      </c>
      <c r="F1308" s="1" t="s">
        <v>9</v>
      </c>
      <c r="G1308" s="8">
        <v>319395</v>
      </c>
      <c r="H1308" s="8">
        <v>150115.65</v>
      </c>
      <c r="I1308" s="9">
        <v>0.47</v>
      </c>
      <c r="J1308" s="1" t="s">
        <v>103</v>
      </c>
      <c r="K1308" s="1">
        <v>7</v>
      </c>
      <c r="L1308" s="1">
        <v>2022</v>
      </c>
      <c r="M1308" s="1">
        <v>31</v>
      </c>
      <c r="N1308" s="10">
        <v>3</v>
      </c>
    </row>
    <row r="1309" spans="1:14" x14ac:dyDescent="0.2">
      <c r="A1309" s="7">
        <v>44773</v>
      </c>
      <c r="B1309" s="1" t="s">
        <v>51</v>
      </c>
      <c r="C1309" s="1" t="s">
        <v>17</v>
      </c>
      <c r="D1309" s="1" t="s">
        <v>8</v>
      </c>
      <c r="E1309" s="1" t="s">
        <v>65</v>
      </c>
      <c r="F1309" s="1" t="s">
        <v>90</v>
      </c>
      <c r="G1309" s="8">
        <v>584144</v>
      </c>
      <c r="H1309" s="8">
        <v>175243.19999999998</v>
      </c>
      <c r="I1309" s="9">
        <v>0.3</v>
      </c>
      <c r="J1309" s="1" t="s">
        <v>103</v>
      </c>
      <c r="K1309" s="1">
        <v>7</v>
      </c>
      <c r="L1309" s="1">
        <v>2022</v>
      </c>
      <c r="M1309" s="1">
        <v>31</v>
      </c>
      <c r="N1309" s="10">
        <v>3</v>
      </c>
    </row>
    <row r="1310" spans="1:14" x14ac:dyDescent="0.2">
      <c r="A1310" s="7">
        <v>44774</v>
      </c>
      <c r="B1310" s="1" t="s">
        <v>55</v>
      </c>
      <c r="C1310" s="1" t="s">
        <v>17</v>
      </c>
      <c r="D1310" s="1" t="s">
        <v>14</v>
      </c>
      <c r="E1310" s="1" t="s">
        <v>69</v>
      </c>
      <c r="F1310" s="1" t="s">
        <v>88</v>
      </c>
      <c r="G1310" s="8">
        <v>450531</v>
      </c>
      <c r="H1310" s="8">
        <v>148675.23000000001</v>
      </c>
      <c r="I1310" s="9">
        <v>0.33</v>
      </c>
      <c r="J1310" s="1" t="s">
        <v>104</v>
      </c>
      <c r="K1310" s="1">
        <v>8</v>
      </c>
      <c r="L1310" s="1">
        <v>2022</v>
      </c>
      <c r="M1310" s="1">
        <v>32</v>
      </c>
      <c r="N1310" s="10">
        <v>3</v>
      </c>
    </row>
    <row r="1311" spans="1:14" x14ac:dyDescent="0.2">
      <c r="A1311" s="7">
        <v>44775</v>
      </c>
      <c r="B1311" s="1" t="s">
        <v>23</v>
      </c>
      <c r="C1311" s="1" t="s">
        <v>7</v>
      </c>
      <c r="D1311" s="1" t="s">
        <v>8</v>
      </c>
      <c r="E1311" s="1" t="s">
        <v>75</v>
      </c>
      <c r="F1311" s="1" t="s">
        <v>87</v>
      </c>
      <c r="G1311" s="8">
        <v>623920</v>
      </c>
      <c r="H1311" s="8">
        <v>405548</v>
      </c>
      <c r="I1311" s="9">
        <v>0.65</v>
      </c>
      <c r="J1311" s="1" t="s">
        <v>104</v>
      </c>
      <c r="K1311" s="1">
        <v>8</v>
      </c>
      <c r="L1311" s="1">
        <v>2022</v>
      </c>
      <c r="M1311" s="1">
        <v>32</v>
      </c>
      <c r="N1311" s="10">
        <v>3</v>
      </c>
    </row>
    <row r="1312" spans="1:14" x14ac:dyDescent="0.2">
      <c r="A1312" s="7">
        <v>44776</v>
      </c>
      <c r="B1312" s="1" t="s">
        <v>27</v>
      </c>
      <c r="C1312" s="1" t="s">
        <v>17</v>
      </c>
      <c r="D1312" s="1" t="s">
        <v>8</v>
      </c>
      <c r="E1312" s="1" t="s">
        <v>76</v>
      </c>
      <c r="F1312" s="1" t="s">
        <v>90</v>
      </c>
      <c r="G1312" s="8">
        <v>750709</v>
      </c>
      <c r="H1312" s="8">
        <v>232719.79</v>
      </c>
      <c r="I1312" s="9">
        <v>0.31</v>
      </c>
      <c r="J1312" s="1" t="s">
        <v>104</v>
      </c>
      <c r="K1312" s="1">
        <v>8</v>
      </c>
      <c r="L1312" s="1">
        <v>2022</v>
      </c>
      <c r="M1312" s="1">
        <v>32</v>
      </c>
      <c r="N1312" s="10">
        <v>3</v>
      </c>
    </row>
    <row r="1313" spans="1:14" x14ac:dyDescent="0.2">
      <c r="A1313" s="7">
        <v>44777</v>
      </c>
      <c r="B1313" s="1" t="s">
        <v>58</v>
      </c>
      <c r="C1313" s="1" t="s">
        <v>17</v>
      </c>
      <c r="D1313" s="1" t="s">
        <v>8</v>
      </c>
      <c r="E1313" s="1" t="s">
        <v>74</v>
      </c>
      <c r="F1313" s="1" t="s">
        <v>89</v>
      </c>
      <c r="G1313" s="8">
        <v>724624</v>
      </c>
      <c r="H1313" s="8">
        <v>210140.96</v>
      </c>
      <c r="I1313" s="9">
        <v>0.28999999999999998</v>
      </c>
      <c r="J1313" s="1" t="s">
        <v>104</v>
      </c>
      <c r="K1313" s="1">
        <v>8</v>
      </c>
      <c r="L1313" s="1">
        <v>2022</v>
      </c>
      <c r="M1313" s="1">
        <v>32</v>
      </c>
      <c r="N1313" s="10">
        <v>3</v>
      </c>
    </row>
    <row r="1314" spans="1:14" x14ac:dyDescent="0.2">
      <c r="A1314" s="7">
        <v>44778</v>
      </c>
      <c r="B1314" s="1" t="s">
        <v>43</v>
      </c>
      <c r="C1314" s="1" t="s">
        <v>11</v>
      </c>
      <c r="D1314" s="1" t="s">
        <v>8</v>
      </c>
      <c r="E1314" s="1" t="s">
        <v>79</v>
      </c>
      <c r="F1314" s="1" t="s">
        <v>89</v>
      </c>
      <c r="G1314" s="8">
        <v>1015480</v>
      </c>
      <c r="H1314" s="8">
        <v>152322</v>
      </c>
      <c r="I1314" s="9">
        <v>0.15</v>
      </c>
      <c r="J1314" s="1" t="s">
        <v>104</v>
      </c>
      <c r="K1314" s="1">
        <v>8</v>
      </c>
      <c r="L1314" s="1">
        <v>2022</v>
      </c>
      <c r="M1314" s="1">
        <v>32</v>
      </c>
      <c r="N1314" s="10">
        <v>3</v>
      </c>
    </row>
    <row r="1315" spans="1:14" x14ac:dyDescent="0.2">
      <c r="A1315" s="7">
        <v>44779</v>
      </c>
      <c r="B1315" s="1" t="s">
        <v>10</v>
      </c>
      <c r="C1315" s="1" t="s">
        <v>11</v>
      </c>
      <c r="D1315" s="1" t="s">
        <v>8</v>
      </c>
      <c r="E1315" s="1" t="s">
        <v>66</v>
      </c>
      <c r="F1315" s="1" t="s">
        <v>87</v>
      </c>
      <c r="G1315" s="8">
        <v>951276</v>
      </c>
      <c r="H1315" s="8">
        <v>323433.84000000003</v>
      </c>
      <c r="I1315" s="9">
        <v>0.34</v>
      </c>
      <c r="J1315" s="1" t="s">
        <v>104</v>
      </c>
      <c r="K1315" s="1">
        <v>8</v>
      </c>
      <c r="L1315" s="1">
        <v>2022</v>
      </c>
      <c r="M1315" s="1">
        <v>32</v>
      </c>
      <c r="N1315" s="10">
        <v>3</v>
      </c>
    </row>
    <row r="1316" spans="1:14" x14ac:dyDescent="0.2">
      <c r="A1316" s="7">
        <v>44780</v>
      </c>
      <c r="B1316" s="1" t="s">
        <v>19</v>
      </c>
      <c r="C1316" s="1" t="s">
        <v>17</v>
      </c>
      <c r="D1316" s="1" t="s">
        <v>8</v>
      </c>
      <c r="E1316" s="1" t="s">
        <v>76</v>
      </c>
      <c r="F1316" s="1" t="s">
        <v>87</v>
      </c>
      <c r="G1316" s="8">
        <v>1079871</v>
      </c>
      <c r="H1316" s="8">
        <v>226772.91</v>
      </c>
      <c r="I1316" s="9">
        <v>0.21</v>
      </c>
      <c r="J1316" s="1" t="s">
        <v>104</v>
      </c>
      <c r="K1316" s="1">
        <v>8</v>
      </c>
      <c r="L1316" s="1">
        <v>2022</v>
      </c>
      <c r="M1316" s="1">
        <v>32</v>
      </c>
      <c r="N1316" s="10">
        <v>3</v>
      </c>
    </row>
    <row r="1317" spans="1:14" x14ac:dyDescent="0.2">
      <c r="A1317" s="7">
        <v>44781</v>
      </c>
      <c r="B1317" s="1" t="s">
        <v>55</v>
      </c>
      <c r="C1317" s="1" t="s">
        <v>17</v>
      </c>
      <c r="D1317" s="1" t="s">
        <v>14</v>
      </c>
      <c r="E1317" s="1" t="s">
        <v>69</v>
      </c>
      <c r="F1317" s="1" t="s">
        <v>87</v>
      </c>
      <c r="G1317" s="8">
        <v>435804</v>
      </c>
      <c r="H1317" s="8">
        <v>122025.12000000001</v>
      </c>
      <c r="I1317" s="9">
        <v>0.28000000000000003</v>
      </c>
      <c r="J1317" s="1" t="s">
        <v>104</v>
      </c>
      <c r="K1317" s="1">
        <v>8</v>
      </c>
      <c r="L1317" s="1">
        <v>2022</v>
      </c>
      <c r="M1317" s="1">
        <v>33</v>
      </c>
      <c r="N1317" s="10">
        <v>3</v>
      </c>
    </row>
    <row r="1318" spans="1:14" x14ac:dyDescent="0.2">
      <c r="A1318" s="7">
        <v>44782</v>
      </c>
      <c r="B1318" s="1" t="s">
        <v>62</v>
      </c>
      <c r="C1318" s="1" t="s">
        <v>11</v>
      </c>
      <c r="D1318" s="1" t="s">
        <v>8</v>
      </c>
      <c r="E1318" s="1" t="s">
        <v>78</v>
      </c>
      <c r="F1318" s="1" t="s">
        <v>9</v>
      </c>
      <c r="G1318" s="8">
        <v>1084385</v>
      </c>
      <c r="H1318" s="8">
        <v>184345.45</v>
      </c>
      <c r="I1318" s="9">
        <v>0.17</v>
      </c>
      <c r="J1318" s="1" t="s">
        <v>104</v>
      </c>
      <c r="K1318" s="1">
        <v>8</v>
      </c>
      <c r="L1318" s="1">
        <v>2022</v>
      </c>
      <c r="M1318" s="1">
        <v>33</v>
      </c>
      <c r="N1318" s="10">
        <v>3</v>
      </c>
    </row>
    <row r="1319" spans="1:14" x14ac:dyDescent="0.2">
      <c r="A1319" s="7">
        <v>44783</v>
      </c>
      <c r="B1319" s="1" t="s">
        <v>54</v>
      </c>
      <c r="C1319" s="1" t="s">
        <v>7</v>
      </c>
      <c r="D1319" s="1" t="s">
        <v>18</v>
      </c>
      <c r="E1319" s="1" t="s">
        <v>68</v>
      </c>
      <c r="F1319" s="1" t="s">
        <v>87</v>
      </c>
      <c r="G1319" s="8">
        <v>146611</v>
      </c>
      <c r="H1319" s="8">
        <v>85034.37999999999</v>
      </c>
      <c r="I1319" s="9">
        <v>0.57999999999999996</v>
      </c>
      <c r="J1319" s="1" t="s">
        <v>104</v>
      </c>
      <c r="K1319" s="1">
        <v>8</v>
      </c>
      <c r="L1319" s="1">
        <v>2022</v>
      </c>
      <c r="M1319" s="1">
        <v>33</v>
      </c>
      <c r="N1319" s="10">
        <v>3</v>
      </c>
    </row>
    <row r="1320" spans="1:14" x14ac:dyDescent="0.2">
      <c r="A1320" s="7">
        <v>44784</v>
      </c>
      <c r="B1320" s="1" t="s">
        <v>44</v>
      </c>
      <c r="C1320" s="1" t="s">
        <v>17</v>
      </c>
      <c r="D1320" s="1" t="s">
        <v>8</v>
      </c>
      <c r="E1320" s="1" t="s">
        <v>78</v>
      </c>
      <c r="F1320" s="1" t="s">
        <v>90</v>
      </c>
      <c r="G1320" s="8">
        <v>1113607</v>
      </c>
      <c r="H1320" s="8">
        <v>400898.51999999996</v>
      </c>
      <c r="I1320" s="9">
        <v>0.36</v>
      </c>
      <c r="J1320" s="1" t="s">
        <v>104</v>
      </c>
      <c r="K1320" s="1">
        <v>8</v>
      </c>
      <c r="L1320" s="1">
        <v>2022</v>
      </c>
      <c r="M1320" s="1">
        <v>33</v>
      </c>
      <c r="N1320" s="10">
        <v>3</v>
      </c>
    </row>
    <row r="1321" spans="1:14" x14ac:dyDescent="0.2">
      <c r="A1321" s="7">
        <v>44785</v>
      </c>
      <c r="B1321" s="1" t="s">
        <v>29</v>
      </c>
      <c r="C1321" s="1" t="s">
        <v>11</v>
      </c>
      <c r="D1321" s="1" t="s">
        <v>8</v>
      </c>
      <c r="E1321" s="1" t="s">
        <v>67</v>
      </c>
      <c r="F1321" s="1" t="s">
        <v>87</v>
      </c>
      <c r="G1321" s="8">
        <v>822131</v>
      </c>
      <c r="H1321" s="8">
        <v>213754.06</v>
      </c>
      <c r="I1321" s="9">
        <v>0.26</v>
      </c>
      <c r="J1321" s="1" t="s">
        <v>104</v>
      </c>
      <c r="K1321" s="1">
        <v>8</v>
      </c>
      <c r="L1321" s="1">
        <v>2022</v>
      </c>
      <c r="M1321" s="1">
        <v>33</v>
      </c>
      <c r="N1321" s="10">
        <v>3</v>
      </c>
    </row>
    <row r="1322" spans="1:14" x14ac:dyDescent="0.2">
      <c r="A1322" s="7">
        <v>44786</v>
      </c>
      <c r="B1322" s="1" t="s">
        <v>52</v>
      </c>
      <c r="C1322" s="1" t="s">
        <v>11</v>
      </c>
      <c r="D1322" s="1" t="s">
        <v>8</v>
      </c>
      <c r="E1322" s="1" t="s">
        <v>66</v>
      </c>
      <c r="F1322" s="1" t="s">
        <v>88</v>
      </c>
      <c r="G1322" s="8">
        <v>1156906</v>
      </c>
      <c r="H1322" s="8">
        <v>381778.98000000004</v>
      </c>
      <c r="I1322" s="9">
        <v>0.33</v>
      </c>
      <c r="J1322" s="1" t="s">
        <v>104</v>
      </c>
      <c r="K1322" s="1">
        <v>8</v>
      </c>
      <c r="L1322" s="1">
        <v>2022</v>
      </c>
      <c r="M1322" s="1">
        <v>33</v>
      </c>
      <c r="N1322" s="10">
        <v>3</v>
      </c>
    </row>
    <row r="1323" spans="1:14" x14ac:dyDescent="0.2">
      <c r="A1323" s="7">
        <v>44787</v>
      </c>
      <c r="B1323" s="1" t="s">
        <v>36</v>
      </c>
      <c r="C1323" s="1" t="s">
        <v>11</v>
      </c>
      <c r="D1323" s="1" t="s">
        <v>14</v>
      </c>
      <c r="E1323" s="1" t="s">
        <v>78</v>
      </c>
      <c r="F1323" s="1" t="s">
        <v>90</v>
      </c>
      <c r="G1323" s="8">
        <v>414980</v>
      </c>
      <c r="H1323" s="8">
        <v>74696.399999999994</v>
      </c>
      <c r="I1323" s="9">
        <v>0.18</v>
      </c>
      <c r="J1323" s="1" t="s">
        <v>104</v>
      </c>
      <c r="K1323" s="1">
        <v>8</v>
      </c>
      <c r="L1323" s="1">
        <v>2022</v>
      </c>
      <c r="M1323" s="1">
        <v>33</v>
      </c>
      <c r="N1323" s="10">
        <v>3</v>
      </c>
    </row>
    <row r="1324" spans="1:14" x14ac:dyDescent="0.2">
      <c r="A1324" s="7">
        <v>44788</v>
      </c>
      <c r="B1324" s="1" t="s">
        <v>31</v>
      </c>
      <c r="C1324" s="1" t="s">
        <v>17</v>
      </c>
      <c r="D1324" s="1" t="s">
        <v>18</v>
      </c>
      <c r="E1324" s="1" t="s">
        <v>72</v>
      </c>
      <c r="F1324" s="1" t="s">
        <v>90</v>
      </c>
      <c r="G1324" s="8">
        <v>180936</v>
      </c>
      <c r="H1324" s="8">
        <v>45234</v>
      </c>
      <c r="I1324" s="9">
        <v>0.25</v>
      </c>
      <c r="J1324" s="1" t="s">
        <v>104</v>
      </c>
      <c r="K1324" s="1">
        <v>8</v>
      </c>
      <c r="L1324" s="1">
        <v>2022</v>
      </c>
      <c r="M1324" s="1">
        <v>34</v>
      </c>
      <c r="N1324" s="10">
        <v>3</v>
      </c>
    </row>
    <row r="1325" spans="1:14" x14ac:dyDescent="0.2">
      <c r="A1325" s="7">
        <v>44789</v>
      </c>
      <c r="B1325" s="1" t="s">
        <v>54</v>
      </c>
      <c r="C1325" s="1" t="s">
        <v>17</v>
      </c>
      <c r="D1325" s="1" t="s">
        <v>18</v>
      </c>
      <c r="E1325" s="1" t="s">
        <v>68</v>
      </c>
      <c r="F1325" s="1" t="s">
        <v>87</v>
      </c>
      <c r="G1325" s="8">
        <v>205237</v>
      </c>
      <c r="H1325" s="8">
        <v>65675.839999999997</v>
      </c>
      <c r="I1325" s="9">
        <v>0.32</v>
      </c>
      <c r="J1325" s="1" t="s">
        <v>104</v>
      </c>
      <c r="K1325" s="1">
        <v>8</v>
      </c>
      <c r="L1325" s="1">
        <v>2022</v>
      </c>
      <c r="M1325" s="1">
        <v>34</v>
      </c>
      <c r="N1325" s="10">
        <v>3</v>
      </c>
    </row>
    <row r="1326" spans="1:14" x14ac:dyDescent="0.2">
      <c r="A1326" s="7">
        <v>44790</v>
      </c>
      <c r="B1326" s="1" t="s">
        <v>31</v>
      </c>
      <c r="C1326" s="1" t="s">
        <v>17</v>
      </c>
      <c r="D1326" s="1" t="s">
        <v>18</v>
      </c>
      <c r="E1326" s="1" t="s">
        <v>72</v>
      </c>
      <c r="F1326" s="1" t="s">
        <v>88</v>
      </c>
      <c r="G1326" s="8">
        <v>168277</v>
      </c>
      <c r="H1326" s="8">
        <v>55531.41</v>
      </c>
      <c r="I1326" s="9">
        <v>0.33</v>
      </c>
      <c r="J1326" s="1" t="s">
        <v>104</v>
      </c>
      <c r="K1326" s="1">
        <v>8</v>
      </c>
      <c r="L1326" s="1">
        <v>2022</v>
      </c>
      <c r="M1326" s="1">
        <v>34</v>
      </c>
      <c r="N1326" s="10">
        <v>3</v>
      </c>
    </row>
    <row r="1327" spans="1:14" x14ac:dyDescent="0.2">
      <c r="A1327" s="7">
        <v>44791</v>
      </c>
      <c r="B1327" s="1" t="s">
        <v>54</v>
      </c>
      <c r="C1327" s="1" t="s">
        <v>7</v>
      </c>
      <c r="D1327" s="1" t="s">
        <v>18</v>
      </c>
      <c r="E1327" s="1" t="s">
        <v>68</v>
      </c>
      <c r="F1327" s="1" t="s">
        <v>87</v>
      </c>
      <c r="G1327" s="8">
        <v>123605</v>
      </c>
      <c r="H1327" s="8">
        <v>50678.049999999996</v>
      </c>
      <c r="I1327" s="9">
        <v>0.41</v>
      </c>
      <c r="J1327" s="1" t="s">
        <v>104</v>
      </c>
      <c r="K1327" s="1">
        <v>8</v>
      </c>
      <c r="L1327" s="1">
        <v>2022</v>
      </c>
      <c r="M1327" s="1">
        <v>34</v>
      </c>
      <c r="N1327" s="10">
        <v>3</v>
      </c>
    </row>
    <row r="1328" spans="1:14" x14ac:dyDescent="0.2">
      <c r="A1328" s="7">
        <v>44792</v>
      </c>
      <c r="B1328" s="1" t="s">
        <v>58</v>
      </c>
      <c r="C1328" s="1" t="s">
        <v>11</v>
      </c>
      <c r="D1328" s="1" t="s">
        <v>8</v>
      </c>
      <c r="E1328" s="1" t="s">
        <v>74</v>
      </c>
      <c r="F1328" s="1" t="s">
        <v>88</v>
      </c>
      <c r="G1328" s="8">
        <v>618207</v>
      </c>
      <c r="H1328" s="8">
        <v>142187.61000000002</v>
      </c>
      <c r="I1328" s="9">
        <v>0.23</v>
      </c>
      <c r="J1328" s="1" t="s">
        <v>104</v>
      </c>
      <c r="K1328" s="1">
        <v>8</v>
      </c>
      <c r="L1328" s="1">
        <v>2022</v>
      </c>
      <c r="M1328" s="1">
        <v>34</v>
      </c>
      <c r="N1328" s="10">
        <v>3</v>
      </c>
    </row>
    <row r="1329" spans="1:14" x14ac:dyDescent="0.2">
      <c r="A1329" s="7">
        <v>44793</v>
      </c>
      <c r="B1329" s="1" t="s">
        <v>55</v>
      </c>
      <c r="C1329" s="1" t="s">
        <v>11</v>
      </c>
      <c r="D1329" s="1" t="s">
        <v>14</v>
      </c>
      <c r="E1329" s="1" t="s">
        <v>69</v>
      </c>
      <c r="F1329" s="1" t="s">
        <v>90</v>
      </c>
      <c r="G1329" s="8">
        <v>415906</v>
      </c>
      <c r="H1329" s="8">
        <v>108135.56</v>
      </c>
      <c r="I1329" s="9">
        <v>0.26</v>
      </c>
      <c r="J1329" s="1" t="s">
        <v>104</v>
      </c>
      <c r="K1329" s="1">
        <v>8</v>
      </c>
      <c r="L1329" s="1">
        <v>2022</v>
      </c>
      <c r="M1329" s="1">
        <v>34</v>
      </c>
      <c r="N1329" s="10">
        <v>3</v>
      </c>
    </row>
    <row r="1330" spans="1:14" x14ac:dyDescent="0.2">
      <c r="A1330" s="7">
        <v>44794</v>
      </c>
      <c r="B1330" s="1" t="s">
        <v>41</v>
      </c>
      <c r="C1330" s="1" t="s">
        <v>7</v>
      </c>
      <c r="D1330" s="1" t="s">
        <v>14</v>
      </c>
      <c r="E1330" s="1" t="s">
        <v>83</v>
      </c>
      <c r="F1330" s="1" t="s">
        <v>87</v>
      </c>
      <c r="G1330" s="8">
        <v>384052</v>
      </c>
      <c r="H1330" s="8">
        <v>142099.24</v>
      </c>
      <c r="I1330" s="9">
        <v>0.37</v>
      </c>
      <c r="J1330" s="1" t="s">
        <v>104</v>
      </c>
      <c r="K1330" s="1">
        <v>8</v>
      </c>
      <c r="L1330" s="1">
        <v>2022</v>
      </c>
      <c r="M1330" s="1">
        <v>34</v>
      </c>
      <c r="N1330" s="10">
        <v>3</v>
      </c>
    </row>
    <row r="1331" spans="1:14" x14ac:dyDescent="0.2">
      <c r="A1331" s="7">
        <v>44795</v>
      </c>
      <c r="B1331" s="1" t="s">
        <v>24</v>
      </c>
      <c r="C1331" s="1" t="s">
        <v>17</v>
      </c>
      <c r="D1331" s="1" t="s">
        <v>14</v>
      </c>
      <c r="E1331" s="1" t="s">
        <v>81</v>
      </c>
      <c r="F1331" s="1" t="s">
        <v>87</v>
      </c>
      <c r="G1331" s="8">
        <v>449567</v>
      </c>
      <c r="H1331" s="8">
        <v>89913.400000000009</v>
      </c>
      <c r="I1331" s="9">
        <v>0.2</v>
      </c>
      <c r="J1331" s="1" t="s">
        <v>104</v>
      </c>
      <c r="K1331" s="1">
        <v>8</v>
      </c>
      <c r="L1331" s="1">
        <v>2022</v>
      </c>
      <c r="M1331" s="1">
        <v>35</v>
      </c>
      <c r="N1331" s="10">
        <v>3</v>
      </c>
    </row>
    <row r="1332" spans="1:14" x14ac:dyDescent="0.2">
      <c r="A1332" s="7">
        <v>44796</v>
      </c>
      <c r="B1332" s="1" t="s">
        <v>20</v>
      </c>
      <c r="C1332" s="1" t="s">
        <v>17</v>
      </c>
      <c r="D1332" s="1" t="s">
        <v>8</v>
      </c>
      <c r="E1332" s="1" t="s">
        <v>72</v>
      </c>
      <c r="F1332" s="1" t="s">
        <v>87</v>
      </c>
      <c r="G1332" s="8">
        <v>897625</v>
      </c>
      <c r="H1332" s="8">
        <v>359050</v>
      </c>
      <c r="I1332" s="9">
        <v>0.4</v>
      </c>
      <c r="J1332" s="1" t="s">
        <v>104</v>
      </c>
      <c r="K1332" s="1">
        <v>8</v>
      </c>
      <c r="L1332" s="1">
        <v>2022</v>
      </c>
      <c r="M1332" s="1">
        <v>35</v>
      </c>
      <c r="N1332" s="10">
        <v>3</v>
      </c>
    </row>
    <row r="1333" spans="1:14" x14ac:dyDescent="0.2">
      <c r="A1333" s="7">
        <v>44797</v>
      </c>
      <c r="B1333" s="1" t="s">
        <v>16</v>
      </c>
      <c r="C1333" s="1" t="s">
        <v>17</v>
      </c>
      <c r="D1333" s="1" t="s">
        <v>18</v>
      </c>
      <c r="E1333" s="1" t="s">
        <v>75</v>
      </c>
      <c r="F1333" s="1" t="s">
        <v>89</v>
      </c>
      <c r="G1333" s="8">
        <v>227707</v>
      </c>
      <c r="H1333" s="8">
        <v>45541.4</v>
      </c>
      <c r="I1333" s="9">
        <v>0.2</v>
      </c>
      <c r="J1333" s="1" t="s">
        <v>104</v>
      </c>
      <c r="K1333" s="1">
        <v>8</v>
      </c>
      <c r="L1333" s="1">
        <v>2022</v>
      </c>
      <c r="M1333" s="1">
        <v>35</v>
      </c>
      <c r="N1333" s="10">
        <v>3</v>
      </c>
    </row>
    <row r="1334" spans="1:14" x14ac:dyDescent="0.2">
      <c r="A1334" s="7">
        <v>44798</v>
      </c>
      <c r="B1334" s="1" t="s">
        <v>35</v>
      </c>
      <c r="C1334" s="1" t="s">
        <v>7</v>
      </c>
      <c r="D1334" s="1" t="s">
        <v>14</v>
      </c>
      <c r="E1334" s="1" t="s">
        <v>71</v>
      </c>
      <c r="F1334" s="1" t="s">
        <v>87</v>
      </c>
      <c r="G1334" s="8">
        <v>451836</v>
      </c>
      <c r="H1334" s="8">
        <v>280138.32</v>
      </c>
      <c r="I1334" s="9">
        <v>0.62</v>
      </c>
      <c r="J1334" s="1" t="s">
        <v>104</v>
      </c>
      <c r="K1334" s="1">
        <v>8</v>
      </c>
      <c r="L1334" s="1">
        <v>2022</v>
      </c>
      <c r="M1334" s="1">
        <v>35</v>
      </c>
      <c r="N1334" s="10">
        <v>3</v>
      </c>
    </row>
    <row r="1335" spans="1:14" x14ac:dyDescent="0.2">
      <c r="A1335" s="7">
        <v>44799</v>
      </c>
      <c r="B1335" s="1" t="s">
        <v>56</v>
      </c>
      <c r="C1335" s="1" t="s">
        <v>17</v>
      </c>
      <c r="D1335" s="1" t="s">
        <v>18</v>
      </c>
      <c r="E1335" s="1" t="s">
        <v>70</v>
      </c>
      <c r="F1335" s="1" t="s">
        <v>90</v>
      </c>
      <c r="G1335" s="8">
        <v>213004</v>
      </c>
      <c r="H1335" s="8">
        <v>68161.279999999999</v>
      </c>
      <c r="I1335" s="9">
        <v>0.32</v>
      </c>
      <c r="J1335" s="1" t="s">
        <v>104</v>
      </c>
      <c r="K1335" s="1">
        <v>8</v>
      </c>
      <c r="L1335" s="1">
        <v>2022</v>
      </c>
      <c r="M1335" s="1">
        <v>35</v>
      </c>
      <c r="N1335" s="10">
        <v>3</v>
      </c>
    </row>
    <row r="1336" spans="1:14" x14ac:dyDescent="0.2">
      <c r="A1336" s="7">
        <v>44800</v>
      </c>
      <c r="B1336" s="1" t="s">
        <v>53</v>
      </c>
      <c r="C1336" s="1" t="s">
        <v>17</v>
      </c>
      <c r="D1336" s="1" t="s">
        <v>14</v>
      </c>
      <c r="E1336" s="1" t="s">
        <v>67</v>
      </c>
      <c r="F1336" s="1" t="s">
        <v>88</v>
      </c>
      <c r="G1336" s="8">
        <v>460047</v>
      </c>
      <c r="H1336" s="8">
        <v>128813.16000000002</v>
      </c>
      <c r="I1336" s="9">
        <v>0.28000000000000003</v>
      </c>
      <c r="J1336" s="1" t="s">
        <v>104</v>
      </c>
      <c r="K1336" s="1">
        <v>8</v>
      </c>
      <c r="L1336" s="1">
        <v>2022</v>
      </c>
      <c r="M1336" s="1">
        <v>35</v>
      </c>
      <c r="N1336" s="10">
        <v>3</v>
      </c>
    </row>
    <row r="1337" spans="1:14" x14ac:dyDescent="0.2">
      <c r="A1337" s="7">
        <v>44801</v>
      </c>
      <c r="B1337" s="1" t="s">
        <v>48</v>
      </c>
      <c r="C1337" s="1" t="s">
        <v>11</v>
      </c>
      <c r="D1337" s="1" t="s">
        <v>8</v>
      </c>
      <c r="E1337" s="1" t="s">
        <v>65</v>
      </c>
      <c r="F1337" s="1" t="s">
        <v>87</v>
      </c>
      <c r="G1337" s="8">
        <v>1188798</v>
      </c>
      <c r="H1337" s="8">
        <v>225871.62</v>
      </c>
      <c r="I1337" s="9">
        <v>0.19</v>
      </c>
      <c r="J1337" s="1" t="s">
        <v>104</v>
      </c>
      <c r="K1337" s="1">
        <v>8</v>
      </c>
      <c r="L1337" s="1">
        <v>2022</v>
      </c>
      <c r="M1337" s="1">
        <v>35</v>
      </c>
      <c r="N1337" s="10">
        <v>3</v>
      </c>
    </row>
    <row r="1338" spans="1:14" x14ac:dyDescent="0.2">
      <c r="A1338" s="7">
        <v>44802</v>
      </c>
      <c r="B1338" s="1" t="s">
        <v>15</v>
      </c>
      <c r="C1338" s="1" t="s">
        <v>7</v>
      </c>
      <c r="D1338" s="1" t="s">
        <v>14</v>
      </c>
      <c r="E1338" s="1" t="s">
        <v>74</v>
      </c>
      <c r="F1338" s="1" t="s">
        <v>88</v>
      </c>
      <c r="G1338" s="8">
        <v>323467</v>
      </c>
      <c r="H1338" s="8">
        <v>181141.52000000002</v>
      </c>
      <c r="I1338" s="9">
        <v>0.56000000000000005</v>
      </c>
      <c r="J1338" s="1" t="s">
        <v>104</v>
      </c>
      <c r="K1338" s="1">
        <v>8</v>
      </c>
      <c r="L1338" s="1">
        <v>2022</v>
      </c>
      <c r="M1338" s="1">
        <v>36</v>
      </c>
      <c r="N1338" s="10">
        <v>3</v>
      </c>
    </row>
    <row r="1339" spans="1:14" x14ac:dyDescent="0.2">
      <c r="A1339" s="7">
        <v>44803</v>
      </c>
      <c r="B1339" s="1" t="s">
        <v>55</v>
      </c>
      <c r="C1339" s="1" t="s">
        <v>11</v>
      </c>
      <c r="D1339" s="1" t="s">
        <v>14</v>
      </c>
      <c r="E1339" s="1" t="s">
        <v>69</v>
      </c>
      <c r="F1339" s="1" t="s">
        <v>90</v>
      </c>
      <c r="G1339" s="8">
        <v>318400</v>
      </c>
      <c r="H1339" s="8">
        <v>92336</v>
      </c>
      <c r="I1339" s="9">
        <v>0.28999999999999998</v>
      </c>
      <c r="J1339" s="1" t="s">
        <v>104</v>
      </c>
      <c r="K1339" s="1">
        <v>8</v>
      </c>
      <c r="L1339" s="1">
        <v>2022</v>
      </c>
      <c r="M1339" s="1">
        <v>36</v>
      </c>
      <c r="N1339" s="10">
        <v>3</v>
      </c>
    </row>
    <row r="1340" spans="1:14" x14ac:dyDescent="0.2">
      <c r="A1340" s="7">
        <v>44804</v>
      </c>
      <c r="B1340" s="1" t="s">
        <v>51</v>
      </c>
      <c r="C1340" s="1" t="s">
        <v>17</v>
      </c>
      <c r="D1340" s="1" t="s">
        <v>8</v>
      </c>
      <c r="E1340" s="1" t="s">
        <v>65</v>
      </c>
      <c r="F1340" s="1" t="s">
        <v>88</v>
      </c>
      <c r="G1340" s="8">
        <v>1197148</v>
      </c>
      <c r="H1340" s="8">
        <v>442944.76</v>
      </c>
      <c r="I1340" s="9">
        <v>0.37</v>
      </c>
      <c r="J1340" s="1" t="s">
        <v>104</v>
      </c>
      <c r="K1340" s="1">
        <v>8</v>
      </c>
      <c r="L1340" s="1">
        <v>2022</v>
      </c>
      <c r="M1340" s="1">
        <v>36</v>
      </c>
      <c r="N1340" s="10">
        <v>3</v>
      </c>
    </row>
    <row r="1341" spans="1:14" x14ac:dyDescent="0.2">
      <c r="A1341" s="7">
        <v>44805</v>
      </c>
      <c r="B1341" s="1" t="s">
        <v>43</v>
      </c>
      <c r="C1341" s="1" t="s">
        <v>11</v>
      </c>
      <c r="D1341" s="1" t="s">
        <v>8</v>
      </c>
      <c r="E1341" s="1" t="s">
        <v>79</v>
      </c>
      <c r="F1341" s="1" t="s">
        <v>87</v>
      </c>
      <c r="G1341" s="8">
        <v>1183134</v>
      </c>
      <c r="H1341" s="8">
        <v>177470.1</v>
      </c>
      <c r="I1341" s="9">
        <v>0.15</v>
      </c>
      <c r="J1341" s="1" t="s">
        <v>105</v>
      </c>
      <c r="K1341" s="1">
        <v>9</v>
      </c>
      <c r="L1341" s="1">
        <v>2022</v>
      </c>
      <c r="M1341" s="1">
        <v>36</v>
      </c>
      <c r="N1341" s="10">
        <v>3</v>
      </c>
    </row>
    <row r="1342" spans="1:14" x14ac:dyDescent="0.2">
      <c r="A1342" s="7">
        <v>44806</v>
      </c>
      <c r="B1342" s="1" t="s">
        <v>59</v>
      </c>
      <c r="C1342" s="1" t="s">
        <v>7</v>
      </c>
      <c r="D1342" s="1" t="s">
        <v>18</v>
      </c>
      <c r="E1342" s="1" t="s">
        <v>75</v>
      </c>
      <c r="F1342" s="1" t="s">
        <v>88</v>
      </c>
      <c r="G1342" s="8">
        <v>201677</v>
      </c>
      <c r="H1342" s="8">
        <v>114955.88999999998</v>
      </c>
      <c r="I1342" s="9">
        <v>0.56999999999999995</v>
      </c>
      <c r="J1342" s="1" t="s">
        <v>105</v>
      </c>
      <c r="K1342" s="1">
        <v>9</v>
      </c>
      <c r="L1342" s="1">
        <v>2022</v>
      </c>
      <c r="M1342" s="1">
        <v>36</v>
      </c>
      <c r="N1342" s="10">
        <v>3</v>
      </c>
    </row>
    <row r="1343" spans="1:14" x14ac:dyDescent="0.2">
      <c r="A1343" s="7">
        <v>44807</v>
      </c>
      <c r="B1343" s="1" t="s">
        <v>27</v>
      </c>
      <c r="C1343" s="1" t="s">
        <v>7</v>
      </c>
      <c r="D1343" s="1" t="s">
        <v>8</v>
      </c>
      <c r="E1343" s="1" t="s">
        <v>76</v>
      </c>
      <c r="F1343" s="1" t="s">
        <v>87</v>
      </c>
      <c r="G1343" s="8">
        <v>950236</v>
      </c>
      <c r="H1343" s="8">
        <v>475118</v>
      </c>
      <c r="I1343" s="9">
        <v>0.5</v>
      </c>
      <c r="J1343" s="1" t="s">
        <v>105</v>
      </c>
      <c r="K1343" s="1">
        <v>9</v>
      </c>
      <c r="L1343" s="1">
        <v>2022</v>
      </c>
      <c r="M1343" s="1">
        <v>36</v>
      </c>
      <c r="N1343" s="10">
        <v>3</v>
      </c>
    </row>
    <row r="1344" spans="1:14" x14ac:dyDescent="0.2">
      <c r="A1344" s="7">
        <v>44808</v>
      </c>
      <c r="B1344" s="1" t="s">
        <v>26</v>
      </c>
      <c r="C1344" s="1" t="s">
        <v>7</v>
      </c>
      <c r="D1344" s="1" t="s">
        <v>8</v>
      </c>
      <c r="E1344" s="1" t="s">
        <v>75</v>
      </c>
      <c r="F1344" s="1" t="s">
        <v>89</v>
      </c>
      <c r="G1344" s="8">
        <v>776881</v>
      </c>
      <c r="H1344" s="8">
        <v>466128.6</v>
      </c>
      <c r="I1344" s="9">
        <v>0.6</v>
      </c>
      <c r="J1344" s="1" t="s">
        <v>105</v>
      </c>
      <c r="K1344" s="1">
        <v>9</v>
      </c>
      <c r="L1344" s="1">
        <v>2022</v>
      </c>
      <c r="M1344" s="1">
        <v>36</v>
      </c>
      <c r="N1344" s="10">
        <v>3</v>
      </c>
    </row>
    <row r="1345" spans="1:14" x14ac:dyDescent="0.2">
      <c r="A1345" s="7">
        <v>44809</v>
      </c>
      <c r="B1345" s="1" t="s">
        <v>28</v>
      </c>
      <c r="C1345" s="1" t="s">
        <v>11</v>
      </c>
      <c r="D1345" s="1" t="s">
        <v>8</v>
      </c>
      <c r="E1345" s="1" t="s">
        <v>66</v>
      </c>
      <c r="F1345" s="1" t="s">
        <v>89</v>
      </c>
      <c r="G1345" s="8">
        <v>500426</v>
      </c>
      <c r="H1345" s="8">
        <v>155132.06</v>
      </c>
      <c r="I1345" s="9">
        <v>0.31</v>
      </c>
      <c r="J1345" s="1" t="s">
        <v>105</v>
      </c>
      <c r="K1345" s="1">
        <v>9</v>
      </c>
      <c r="L1345" s="1">
        <v>2022</v>
      </c>
      <c r="M1345" s="1">
        <v>37</v>
      </c>
      <c r="N1345" s="10">
        <v>3</v>
      </c>
    </row>
    <row r="1346" spans="1:14" x14ac:dyDescent="0.2">
      <c r="A1346" s="7">
        <v>44810</v>
      </c>
      <c r="B1346" s="1" t="s">
        <v>53</v>
      </c>
      <c r="C1346" s="1" t="s">
        <v>17</v>
      </c>
      <c r="D1346" s="1" t="s">
        <v>14</v>
      </c>
      <c r="E1346" s="1" t="s">
        <v>67</v>
      </c>
      <c r="F1346" s="1" t="s">
        <v>88</v>
      </c>
      <c r="G1346" s="8">
        <v>430039</v>
      </c>
      <c r="H1346" s="8">
        <v>137612.48000000001</v>
      </c>
      <c r="I1346" s="9">
        <v>0.32</v>
      </c>
      <c r="J1346" s="1" t="s">
        <v>105</v>
      </c>
      <c r="K1346" s="1">
        <v>9</v>
      </c>
      <c r="L1346" s="1">
        <v>2022</v>
      </c>
      <c r="M1346" s="1">
        <v>37</v>
      </c>
      <c r="N1346" s="10">
        <v>3</v>
      </c>
    </row>
    <row r="1347" spans="1:14" x14ac:dyDescent="0.2">
      <c r="A1347" s="7">
        <v>44811</v>
      </c>
      <c r="B1347" s="1" t="s">
        <v>59</v>
      </c>
      <c r="C1347" s="1" t="s">
        <v>7</v>
      </c>
      <c r="D1347" s="1" t="s">
        <v>18</v>
      </c>
      <c r="E1347" s="1" t="s">
        <v>75</v>
      </c>
      <c r="F1347" s="1" t="s">
        <v>9</v>
      </c>
      <c r="G1347" s="8">
        <v>75340</v>
      </c>
      <c r="H1347" s="8">
        <v>45204</v>
      </c>
      <c r="I1347" s="9">
        <v>0.6</v>
      </c>
      <c r="J1347" s="1" t="s">
        <v>105</v>
      </c>
      <c r="K1347" s="1">
        <v>9</v>
      </c>
      <c r="L1347" s="1">
        <v>2022</v>
      </c>
      <c r="M1347" s="1">
        <v>37</v>
      </c>
      <c r="N1347" s="10">
        <v>3</v>
      </c>
    </row>
    <row r="1348" spans="1:14" x14ac:dyDescent="0.2">
      <c r="A1348" s="7">
        <v>44812</v>
      </c>
      <c r="B1348" s="1" t="s">
        <v>25</v>
      </c>
      <c r="C1348" s="1" t="s">
        <v>7</v>
      </c>
      <c r="D1348" s="1" t="s">
        <v>8</v>
      </c>
      <c r="E1348" s="1" t="s">
        <v>74</v>
      </c>
      <c r="F1348" s="1" t="s">
        <v>87</v>
      </c>
      <c r="G1348" s="8">
        <v>916620</v>
      </c>
      <c r="H1348" s="8">
        <v>513307.20000000007</v>
      </c>
      <c r="I1348" s="9">
        <v>0.56000000000000005</v>
      </c>
      <c r="J1348" s="1" t="s">
        <v>105</v>
      </c>
      <c r="K1348" s="1">
        <v>9</v>
      </c>
      <c r="L1348" s="1">
        <v>2022</v>
      </c>
      <c r="M1348" s="1">
        <v>37</v>
      </c>
      <c r="N1348" s="10">
        <v>3</v>
      </c>
    </row>
    <row r="1349" spans="1:14" x14ac:dyDescent="0.2">
      <c r="A1349" s="7">
        <v>44813</v>
      </c>
      <c r="B1349" s="1" t="s">
        <v>33</v>
      </c>
      <c r="C1349" s="1" t="s">
        <v>7</v>
      </c>
      <c r="D1349" s="1" t="s">
        <v>8</v>
      </c>
      <c r="E1349" s="1" t="s">
        <v>80</v>
      </c>
      <c r="F1349" s="1" t="s">
        <v>87</v>
      </c>
      <c r="G1349" s="8">
        <v>1049429</v>
      </c>
      <c r="H1349" s="8">
        <v>482737.34</v>
      </c>
      <c r="I1349" s="9">
        <v>0.46</v>
      </c>
      <c r="J1349" s="1" t="s">
        <v>105</v>
      </c>
      <c r="K1349" s="1">
        <v>9</v>
      </c>
      <c r="L1349" s="1">
        <v>2022</v>
      </c>
      <c r="M1349" s="1">
        <v>37</v>
      </c>
      <c r="N1349" s="10">
        <v>3</v>
      </c>
    </row>
    <row r="1350" spans="1:14" x14ac:dyDescent="0.2">
      <c r="A1350" s="7">
        <v>44814</v>
      </c>
      <c r="B1350" s="1" t="s">
        <v>30</v>
      </c>
      <c r="C1350" s="1" t="s">
        <v>11</v>
      </c>
      <c r="D1350" s="1" t="s">
        <v>14</v>
      </c>
      <c r="E1350" s="1" t="s">
        <v>77</v>
      </c>
      <c r="F1350" s="1" t="s">
        <v>89</v>
      </c>
      <c r="G1350" s="8">
        <v>387803</v>
      </c>
      <c r="H1350" s="8">
        <v>85316.66</v>
      </c>
      <c r="I1350" s="9">
        <v>0.22</v>
      </c>
      <c r="J1350" s="1" t="s">
        <v>105</v>
      </c>
      <c r="K1350" s="1">
        <v>9</v>
      </c>
      <c r="L1350" s="1">
        <v>2022</v>
      </c>
      <c r="M1350" s="1">
        <v>37</v>
      </c>
      <c r="N1350" s="10">
        <v>3</v>
      </c>
    </row>
    <row r="1351" spans="1:14" x14ac:dyDescent="0.2">
      <c r="A1351" s="7">
        <v>44815</v>
      </c>
      <c r="B1351" s="1" t="s">
        <v>29</v>
      </c>
      <c r="C1351" s="1" t="s">
        <v>17</v>
      </c>
      <c r="D1351" s="1" t="s">
        <v>8</v>
      </c>
      <c r="E1351" s="1" t="s">
        <v>67</v>
      </c>
      <c r="F1351" s="1" t="s">
        <v>89</v>
      </c>
      <c r="G1351" s="8">
        <v>689312</v>
      </c>
      <c r="H1351" s="8">
        <v>206793.60000000001</v>
      </c>
      <c r="I1351" s="9">
        <v>0.3</v>
      </c>
      <c r="J1351" s="1" t="s">
        <v>105</v>
      </c>
      <c r="K1351" s="1">
        <v>9</v>
      </c>
      <c r="L1351" s="1">
        <v>2022</v>
      </c>
      <c r="M1351" s="1">
        <v>37</v>
      </c>
      <c r="N1351" s="10">
        <v>3</v>
      </c>
    </row>
    <row r="1352" spans="1:14" x14ac:dyDescent="0.2">
      <c r="A1352" s="7">
        <v>44816</v>
      </c>
      <c r="B1352" s="1" t="s">
        <v>34</v>
      </c>
      <c r="C1352" s="1" t="s">
        <v>11</v>
      </c>
      <c r="D1352" s="1" t="s">
        <v>14</v>
      </c>
      <c r="E1352" s="1" t="s">
        <v>65</v>
      </c>
      <c r="F1352" s="1" t="s">
        <v>88</v>
      </c>
      <c r="G1352" s="8">
        <v>291617</v>
      </c>
      <c r="H1352" s="8">
        <v>96233.61</v>
      </c>
      <c r="I1352" s="9">
        <v>0.33</v>
      </c>
      <c r="J1352" s="1" t="s">
        <v>105</v>
      </c>
      <c r="K1352" s="1">
        <v>9</v>
      </c>
      <c r="L1352" s="1">
        <v>2022</v>
      </c>
      <c r="M1352" s="1">
        <v>38</v>
      </c>
      <c r="N1352" s="10">
        <v>3</v>
      </c>
    </row>
    <row r="1353" spans="1:14" x14ac:dyDescent="0.2">
      <c r="A1353" s="7">
        <v>44817</v>
      </c>
      <c r="B1353" s="1" t="s">
        <v>32</v>
      </c>
      <c r="C1353" s="1" t="s">
        <v>17</v>
      </c>
      <c r="D1353" s="1" t="s">
        <v>8</v>
      </c>
      <c r="E1353" s="1" t="s">
        <v>71</v>
      </c>
      <c r="F1353" s="1" t="s">
        <v>87</v>
      </c>
      <c r="G1353" s="8">
        <v>545750</v>
      </c>
      <c r="H1353" s="8">
        <v>196470</v>
      </c>
      <c r="I1353" s="9">
        <v>0.36</v>
      </c>
      <c r="J1353" s="1" t="s">
        <v>105</v>
      </c>
      <c r="K1353" s="1">
        <v>9</v>
      </c>
      <c r="L1353" s="1">
        <v>2022</v>
      </c>
      <c r="M1353" s="1">
        <v>38</v>
      </c>
      <c r="N1353" s="10">
        <v>3</v>
      </c>
    </row>
    <row r="1354" spans="1:14" x14ac:dyDescent="0.2">
      <c r="A1354" s="7">
        <v>44818</v>
      </c>
      <c r="B1354" s="1" t="s">
        <v>40</v>
      </c>
      <c r="C1354" s="1" t="s">
        <v>17</v>
      </c>
      <c r="D1354" s="1" t="s">
        <v>8</v>
      </c>
      <c r="E1354" s="1" t="s">
        <v>82</v>
      </c>
      <c r="F1354" s="1" t="s">
        <v>87</v>
      </c>
      <c r="G1354" s="8">
        <v>1101522</v>
      </c>
      <c r="H1354" s="8">
        <v>440608.80000000005</v>
      </c>
      <c r="I1354" s="9">
        <v>0.4</v>
      </c>
      <c r="J1354" s="1" t="s">
        <v>105</v>
      </c>
      <c r="K1354" s="1">
        <v>9</v>
      </c>
      <c r="L1354" s="1">
        <v>2022</v>
      </c>
      <c r="M1354" s="1">
        <v>38</v>
      </c>
      <c r="N1354" s="10">
        <v>3</v>
      </c>
    </row>
    <row r="1355" spans="1:14" x14ac:dyDescent="0.2">
      <c r="A1355" s="7">
        <v>44819</v>
      </c>
      <c r="B1355" s="1" t="s">
        <v>52</v>
      </c>
      <c r="C1355" s="1" t="s">
        <v>17</v>
      </c>
      <c r="D1355" s="1" t="s">
        <v>8</v>
      </c>
      <c r="E1355" s="1" t="s">
        <v>66</v>
      </c>
      <c r="F1355" s="1" t="s">
        <v>87</v>
      </c>
      <c r="G1355" s="8">
        <v>1177938</v>
      </c>
      <c r="H1355" s="8">
        <v>353381.39999999997</v>
      </c>
      <c r="I1355" s="9">
        <v>0.3</v>
      </c>
      <c r="J1355" s="1" t="s">
        <v>105</v>
      </c>
      <c r="K1355" s="1">
        <v>9</v>
      </c>
      <c r="L1355" s="1">
        <v>2022</v>
      </c>
      <c r="M1355" s="1">
        <v>38</v>
      </c>
      <c r="N1355" s="10">
        <v>3</v>
      </c>
    </row>
    <row r="1356" spans="1:14" x14ac:dyDescent="0.2">
      <c r="A1356" s="7">
        <v>44820</v>
      </c>
      <c r="B1356" s="1" t="s">
        <v>58</v>
      </c>
      <c r="C1356" s="1" t="s">
        <v>7</v>
      </c>
      <c r="D1356" s="1" t="s">
        <v>8</v>
      </c>
      <c r="E1356" s="1" t="s">
        <v>74</v>
      </c>
      <c r="F1356" s="1" t="s">
        <v>88</v>
      </c>
      <c r="G1356" s="8">
        <v>1004885</v>
      </c>
      <c r="H1356" s="8">
        <v>422051.7</v>
      </c>
      <c r="I1356" s="9">
        <v>0.42</v>
      </c>
      <c r="J1356" s="1" t="s">
        <v>105</v>
      </c>
      <c r="K1356" s="1">
        <v>9</v>
      </c>
      <c r="L1356" s="1">
        <v>2022</v>
      </c>
      <c r="M1356" s="1">
        <v>38</v>
      </c>
      <c r="N1356" s="10">
        <v>3</v>
      </c>
    </row>
    <row r="1357" spans="1:14" x14ac:dyDescent="0.2">
      <c r="A1357" s="7">
        <v>44821</v>
      </c>
      <c r="B1357" s="1" t="s">
        <v>39</v>
      </c>
      <c r="C1357" s="1" t="s">
        <v>7</v>
      </c>
      <c r="D1357" s="1" t="s">
        <v>8</v>
      </c>
      <c r="E1357" s="1" t="s">
        <v>81</v>
      </c>
      <c r="F1357" s="1" t="s">
        <v>89</v>
      </c>
      <c r="G1357" s="8">
        <v>927814</v>
      </c>
      <c r="H1357" s="8">
        <v>352569.32</v>
      </c>
      <c r="I1357" s="9">
        <v>0.38</v>
      </c>
      <c r="J1357" s="1" t="s">
        <v>105</v>
      </c>
      <c r="K1357" s="1">
        <v>9</v>
      </c>
      <c r="L1357" s="1">
        <v>2022</v>
      </c>
      <c r="M1357" s="1">
        <v>38</v>
      </c>
      <c r="N1357" s="10">
        <v>3</v>
      </c>
    </row>
    <row r="1358" spans="1:14" x14ac:dyDescent="0.2">
      <c r="A1358" s="7">
        <v>44822</v>
      </c>
      <c r="B1358" s="1" t="s">
        <v>24</v>
      </c>
      <c r="C1358" s="1" t="s">
        <v>11</v>
      </c>
      <c r="D1358" s="1" t="s">
        <v>14</v>
      </c>
      <c r="E1358" s="1" t="s">
        <v>81</v>
      </c>
      <c r="F1358" s="1" t="s">
        <v>9</v>
      </c>
      <c r="G1358" s="8">
        <v>270275</v>
      </c>
      <c r="H1358" s="8">
        <v>70271.5</v>
      </c>
      <c r="I1358" s="9">
        <v>0.26</v>
      </c>
      <c r="J1358" s="1" t="s">
        <v>105</v>
      </c>
      <c r="K1358" s="1">
        <v>9</v>
      </c>
      <c r="L1358" s="1">
        <v>2022</v>
      </c>
      <c r="M1358" s="1">
        <v>38</v>
      </c>
      <c r="N1358" s="10">
        <v>3</v>
      </c>
    </row>
    <row r="1359" spans="1:14" x14ac:dyDescent="0.2">
      <c r="A1359" s="7">
        <v>44823</v>
      </c>
      <c r="B1359" s="1" t="s">
        <v>31</v>
      </c>
      <c r="C1359" s="1" t="s">
        <v>11</v>
      </c>
      <c r="D1359" s="1" t="s">
        <v>18</v>
      </c>
      <c r="E1359" s="1" t="s">
        <v>72</v>
      </c>
      <c r="F1359" s="1" t="s">
        <v>90</v>
      </c>
      <c r="G1359" s="8">
        <v>109593</v>
      </c>
      <c r="H1359" s="8">
        <v>32877.9</v>
      </c>
      <c r="I1359" s="9">
        <v>0.3</v>
      </c>
      <c r="J1359" s="1" t="s">
        <v>105</v>
      </c>
      <c r="K1359" s="1">
        <v>9</v>
      </c>
      <c r="L1359" s="1">
        <v>2022</v>
      </c>
      <c r="M1359" s="1">
        <v>39</v>
      </c>
      <c r="N1359" s="10">
        <v>3</v>
      </c>
    </row>
    <row r="1360" spans="1:14" x14ac:dyDescent="0.2">
      <c r="A1360" s="7">
        <v>44824</v>
      </c>
      <c r="B1360" s="1" t="s">
        <v>61</v>
      </c>
      <c r="C1360" s="1" t="s">
        <v>7</v>
      </c>
      <c r="D1360" s="1" t="s">
        <v>8</v>
      </c>
      <c r="E1360" s="1" t="s">
        <v>77</v>
      </c>
      <c r="F1360" s="1" t="s">
        <v>89</v>
      </c>
      <c r="G1360" s="8">
        <v>509078</v>
      </c>
      <c r="H1360" s="8">
        <v>188358.86</v>
      </c>
      <c r="I1360" s="9">
        <v>0.37</v>
      </c>
      <c r="J1360" s="1" t="s">
        <v>105</v>
      </c>
      <c r="K1360" s="1">
        <v>9</v>
      </c>
      <c r="L1360" s="1">
        <v>2022</v>
      </c>
      <c r="M1360" s="1">
        <v>39</v>
      </c>
      <c r="N1360" s="10">
        <v>3</v>
      </c>
    </row>
    <row r="1361" spans="1:14" x14ac:dyDescent="0.2">
      <c r="A1361" s="7">
        <v>44825</v>
      </c>
      <c r="B1361" s="1" t="s">
        <v>33</v>
      </c>
      <c r="C1361" s="1" t="s">
        <v>7</v>
      </c>
      <c r="D1361" s="1" t="s">
        <v>8</v>
      </c>
      <c r="E1361" s="1" t="s">
        <v>80</v>
      </c>
      <c r="F1361" s="1" t="s">
        <v>9</v>
      </c>
      <c r="G1361" s="8">
        <v>1137556</v>
      </c>
      <c r="H1361" s="8">
        <v>477773.51999999996</v>
      </c>
      <c r="I1361" s="9">
        <v>0.42</v>
      </c>
      <c r="J1361" s="1" t="s">
        <v>105</v>
      </c>
      <c r="K1361" s="1">
        <v>9</v>
      </c>
      <c r="L1361" s="1">
        <v>2022</v>
      </c>
      <c r="M1361" s="1">
        <v>39</v>
      </c>
      <c r="N1361" s="10">
        <v>3</v>
      </c>
    </row>
    <row r="1362" spans="1:14" x14ac:dyDescent="0.2">
      <c r="A1362" s="7">
        <v>44826</v>
      </c>
      <c r="B1362" s="1" t="s">
        <v>49</v>
      </c>
      <c r="C1362" s="1" t="s">
        <v>7</v>
      </c>
      <c r="D1362" s="1" t="s">
        <v>8</v>
      </c>
      <c r="E1362" s="1" t="s">
        <v>66</v>
      </c>
      <c r="F1362" s="1" t="s">
        <v>87</v>
      </c>
      <c r="G1362" s="8">
        <v>745381</v>
      </c>
      <c r="H1362" s="8">
        <v>283244.78000000003</v>
      </c>
      <c r="I1362" s="9">
        <v>0.38</v>
      </c>
      <c r="J1362" s="1" t="s">
        <v>105</v>
      </c>
      <c r="K1362" s="1">
        <v>9</v>
      </c>
      <c r="L1362" s="1">
        <v>2022</v>
      </c>
      <c r="M1362" s="1">
        <v>39</v>
      </c>
      <c r="N1362" s="10">
        <v>3</v>
      </c>
    </row>
    <row r="1363" spans="1:14" x14ac:dyDescent="0.2">
      <c r="A1363" s="7">
        <v>44827</v>
      </c>
      <c r="B1363" s="1" t="s">
        <v>25</v>
      </c>
      <c r="C1363" s="1" t="s">
        <v>17</v>
      </c>
      <c r="D1363" s="1" t="s">
        <v>8</v>
      </c>
      <c r="E1363" s="1" t="s">
        <v>74</v>
      </c>
      <c r="F1363" s="1" t="s">
        <v>9</v>
      </c>
      <c r="G1363" s="8">
        <v>1052130</v>
      </c>
      <c r="H1363" s="8">
        <v>336681.60000000003</v>
      </c>
      <c r="I1363" s="9">
        <v>0.32</v>
      </c>
      <c r="J1363" s="1" t="s">
        <v>105</v>
      </c>
      <c r="K1363" s="1">
        <v>9</v>
      </c>
      <c r="L1363" s="1">
        <v>2022</v>
      </c>
      <c r="M1363" s="1">
        <v>39</v>
      </c>
      <c r="N1363" s="10">
        <v>3</v>
      </c>
    </row>
    <row r="1364" spans="1:14" x14ac:dyDescent="0.2">
      <c r="A1364" s="7">
        <v>44828</v>
      </c>
      <c r="B1364" s="1" t="s">
        <v>15</v>
      </c>
      <c r="C1364" s="1" t="s">
        <v>17</v>
      </c>
      <c r="D1364" s="1" t="s">
        <v>14</v>
      </c>
      <c r="E1364" s="1" t="s">
        <v>74</v>
      </c>
      <c r="F1364" s="1" t="s">
        <v>87</v>
      </c>
      <c r="G1364" s="8">
        <v>282292</v>
      </c>
      <c r="H1364" s="8">
        <v>98802.2</v>
      </c>
      <c r="I1364" s="9">
        <v>0.35</v>
      </c>
      <c r="J1364" s="1" t="s">
        <v>105</v>
      </c>
      <c r="K1364" s="1">
        <v>9</v>
      </c>
      <c r="L1364" s="1">
        <v>2022</v>
      </c>
      <c r="M1364" s="1">
        <v>39</v>
      </c>
      <c r="N1364" s="10">
        <v>3</v>
      </c>
    </row>
    <row r="1365" spans="1:14" x14ac:dyDescent="0.2">
      <c r="A1365" s="7">
        <v>44829</v>
      </c>
      <c r="B1365" s="1" t="s">
        <v>56</v>
      </c>
      <c r="C1365" s="1" t="s">
        <v>11</v>
      </c>
      <c r="D1365" s="1" t="s">
        <v>18</v>
      </c>
      <c r="E1365" s="1" t="s">
        <v>70</v>
      </c>
      <c r="F1365" s="1" t="s">
        <v>9</v>
      </c>
      <c r="G1365" s="8">
        <v>243764</v>
      </c>
      <c r="H1365" s="8">
        <v>36564.6</v>
      </c>
      <c r="I1365" s="9">
        <v>0.15</v>
      </c>
      <c r="J1365" s="1" t="s">
        <v>105</v>
      </c>
      <c r="K1365" s="1">
        <v>9</v>
      </c>
      <c r="L1365" s="1">
        <v>2022</v>
      </c>
      <c r="M1365" s="1">
        <v>39</v>
      </c>
      <c r="N1365" s="10">
        <v>3</v>
      </c>
    </row>
    <row r="1366" spans="1:14" x14ac:dyDescent="0.2">
      <c r="A1366" s="7">
        <v>44830</v>
      </c>
      <c r="B1366" s="1" t="s">
        <v>55</v>
      </c>
      <c r="C1366" s="1" t="s">
        <v>17</v>
      </c>
      <c r="D1366" s="1" t="s">
        <v>14</v>
      </c>
      <c r="E1366" s="1" t="s">
        <v>69</v>
      </c>
      <c r="F1366" s="1" t="s">
        <v>89</v>
      </c>
      <c r="G1366" s="8">
        <v>409854</v>
      </c>
      <c r="H1366" s="8">
        <v>155744.51999999999</v>
      </c>
      <c r="I1366" s="9">
        <v>0.38</v>
      </c>
      <c r="J1366" s="1" t="s">
        <v>105</v>
      </c>
      <c r="K1366" s="1">
        <v>9</v>
      </c>
      <c r="L1366" s="1">
        <v>2022</v>
      </c>
      <c r="M1366" s="1">
        <v>40</v>
      </c>
      <c r="N1366" s="10">
        <v>3</v>
      </c>
    </row>
    <row r="1367" spans="1:14" x14ac:dyDescent="0.2">
      <c r="A1367" s="7">
        <v>44831</v>
      </c>
      <c r="B1367" s="1" t="s">
        <v>16</v>
      </c>
      <c r="C1367" s="1" t="s">
        <v>7</v>
      </c>
      <c r="D1367" s="1" t="s">
        <v>18</v>
      </c>
      <c r="E1367" s="1" t="s">
        <v>75</v>
      </c>
      <c r="F1367" s="1" t="s">
        <v>87</v>
      </c>
      <c r="G1367" s="8">
        <v>113207</v>
      </c>
      <c r="H1367" s="8">
        <v>50943.15</v>
      </c>
      <c r="I1367" s="9">
        <v>0.45</v>
      </c>
      <c r="J1367" s="1" t="s">
        <v>105</v>
      </c>
      <c r="K1367" s="1">
        <v>9</v>
      </c>
      <c r="L1367" s="1">
        <v>2022</v>
      </c>
      <c r="M1367" s="1">
        <v>40</v>
      </c>
      <c r="N1367" s="10">
        <v>3</v>
      </c>
    </row>
    <row r="1368" spans="1:14" x14ac:dyDescent="0.2">
      <c r="A1368" s="7">
        <v>44832</v>
      </c>
      <c r="B1368" s="1" t="s">
        <v>28</v>
      </c>
      <c r="C1368" s="1" t="s">
        <v>17</v>
      </c>
      <c r="D1368" s="1" t="s">
        <v>8</v>
      </c>
      <c r="E1368" s="1" t="s">
        <v>66</v>
      </c>
      <c r="F1368" s="1" t="s">
        <v>9</v>
      </c>
      <c r="G1368" s="8">
        <v>1179528</v>
      </c>
      <c r="H1368" s="8">
        <v>401039.52</v>
      </c>
      <c r="I1368" s="9">
        <v>0.34</v>
      </c>
      <c r="J1368" s="1" t="s">
        <v>105</v>
      </c>
      <c r="K1368" s="1">
        <v>9</v>
      </c>
      <c r="L1368" s="1">
        <v>2022</v>
      </c>
      <c r="M1368" s="1">
        <v>40</v>
      </c>
      <c r="N1368" s="10">
        <v>3</v>
      </c>
    </row>
    <row r="1369" spans="1:14" x14ac:dyDescent="0.2">
      <c r="A1369" s="7">
        <v>44833</v>
      </c>
      <c r="B1369" s="1" t="s">
        <v>54</v>
      </c>
      <c r="C1369" s="1" t="s">
        <v>17</v>
      </c>
      <c r="D1369" s="1" t="s">
        <v>18</v>
      </c>
      <c r="E1369" s="1" t="s">
        <v>68</v>
      </c>
      <c r="F1369" s="1" t="s">
        <v>9</v>
      </c>
      <c r="G1369" s="8">
        <v>248770</v>
      </c>
      <c r="H1369" s="8">
        <v>82094.100000000006</v>
      </c>
      <c r="I1369" s="9">
        <v>0.33</v>
      </c>
      <c r="J1369" s="1" t="s">
        <v>105</v>
      </c>
      <c r="K1369" s="1">
        <v>9</v>
      </c>
      <c r="L1369" s="1">
        <v>2022</v>
      </c>
      <c r="M1369" s="1">
        <v>40</v>
      </c>
      <c r="N1369" s="10">
        <v>3</v>
      </c>
    </row>
    <row r="1370" spans="1:14" x14ac:dyDescent="0.2">
      <c r="A1370" s="7">
        <v>44834</v>
      </c>
      <c r="B1370" s="1" t="s">
        <v>51</v>
      </c>
      <c r="C1370" s="1" t="s">
        <v>7</v>
      </c>
      <c r="D1370" s="1" t="s">
        <v>8</v>
      </c>
      <c r="E1370" s="1" t="s">
        <v>65</v>
      </c>
      <c r="F1370" s="1" t="s">
        <v>89</v>
      </c>
      <c r="G1370" s="8">
        <v>1069067</v>
      </c>
      <c r="H1370" s="8">
        <v>577296.18000000005</v>
      </c>
      <c r="I1370" s="9">
        <v>0.54</v>
      </c>
      <c r="J1370" s="1" t="s">
        <v>105</v>
      </c>
      <c r="K1370" s="1">
        <v>9</v>
      </c>
      <c r="L1370" s="1">
        <v>2022</v>
      </c>
      <c r="M1370" s="1">
        <v>40</v>
      </c>
      <c r="N1370" s="10">
        <v>3</v>
      </c>
    </row>
    <row r="1371" spans="1:14" x14ac:dyDescent="0.2">
      <c r="A1371" s="7">
        <v>44835</v>
      </c>
      <c r="B1371" s="1" t="s">
        <v>51</v>
      </c>
      <c r="C1371" s="1" t="s">
        <v>11</v>
      </c>
      <c r="D1371" s="1" t="s">
        <v>8</v>
      </c>
      <c r="E1371" s="1" t="s">
        <v>65</v>
      </c>
      <c r="F1371" s="1" t="s">
        <v>9</v>
      </c>
      <c r="G1371" s="8">
        <v>512794</v>
      </c>
      <c r="H1371" s="8">
        <v>174349.96000000002</v>
      </c>
      <c r="I1371" s="9">
        <v>0.34</v>
      </c>
      <c r="J1371" s="1" t="s">
        <v>106</v>
      </c>
      <c r="K1371" s="1">
        <v>10</v>
      </c>
      <c r="L1371" s="1">
        <v>2022</v>
      </c>
      <c r="M1371" s="1">
        <v>40</v>
      </c>
      <c r="N1371" s="10">
        <v>4</v>
      </c>
    </row>
    <row r="1372" spans="1:14" x14ac:dyDescent="0.2">
      <c r="A1372" s="7">
        <v>44836</v>
      </c>
      <c r="B1372" s="1" t="s">
        <v>50</v>
      </c>
      <c r="C1372" s="1" t="s">
        <v>11</v>
      </c>
      <c r="D1372" s="1" t="s">
        <v>18</v>
      </c>
      <c r="E1372" s="1" t="s">
        <v>67</v>
      </c>
      <c r="F1372" s="1" t="s">
        <v>90</v>
      </c>
      <c r="G1372" s="8">
        <v>187720</v>
      </c>
      <c r="H1372" s="8">
        <v>31912.400000000001</v>
      </c>
      <c r="I1372" s="9">
        <v>0.17</v>
      </c>
      <c r="J1372" s="1" t="s">
        <v>106</v>
      </c>
      <c r="K1372" s="1">
        <v>10</v>
      </c>
      <c r="L1372" s="1">
        <v>2022</v>
      </c>
      <c r="M1372" s="1">
        <v>40</v>
      </c>
      <c r="N1372" s="10">
        <v>4</v>
      </c>
    </row>
    <row r="1373" spans="1:14" x14ac:dyDescent="0.2">
      <c r="A1373" s="7">
        <v>44837</v>
      </c>
      <c r="B1373" s="1" t="s">
        <v>62</v>
      </c>
      <c r="C1373" s="1" t="s">
        <v>11</v>
      </c>
      <c r="D1373" s="1" t="s">
        <v>8</v>
      </c>
      <c r="E1373" s="1" t="s">
        <v>78</v>
      </c>
      <c r="F1373" s="1" t="s">
        <v>9</v>
      </c>
      <c r="G1373" s="8">
        <v>948795</v>
      </c>
      <c r="H1373" s="8">
        <v>227710.8</v>
      </c>
      <c r="I1373" s="9">
        <v>0.24</v>
      </c>
      <c r="J1373" s="1" t="s">
        <v>106</v>
      </c>
      <c r="K1373" s="1">
        <v>10</v>
      </c>
      <c r="L1373" s="1">
        <v>2022</v>
      </c>
      <c r="M1373" s="1">
        <v>41</v>
      </c>
      <c r="N1373" s="10">
        <v>4</v>
      </c>
    </row>
    <row r="1374" spans="1:14" x14ac:dyDescent="0.2">
      <c r="A1374" s="7">
        <v>44838</v>
      </c>
      <c r="B1374" s="1" t="s">
        <v>20</v>
      </c>
      <c r="C1374" s="1" t="s">
        <v>17</v>
      </c>
      <c r="D1374" s="1" t="s">
        <v>8</v>
      </c>
      <c r="E1374" s="1" t="s">
        <v>72</v>
      </c>
      <c r="F1374" s="1" t="s">
        <v>87</v>
      </c>
      <c r="G1374" s="8">
        <v>921870</v>
      </c>
      <c r="H1374" s="8">
        <v>304217.10000000003</v>
      </c>
      <c r="I1374" s="9">
        <v>0.33</v>
      </c>
      <c r="J1374" s="1" t="s">
        <v>106</v>
      </c>
      <c r="K1374" s="1">
        <v>10</v>
      </c>
      <c r="L1374" s="1">
        <v>2022</v>
      </c>
      <c r="M1374" s="1">
        <v>41</v>
      </c>
      <c r="N1374" s="10">
        <v>4</v>
      </c>
    </row>
    <row r="1375" spans="1:14" x14ac:dyDescent="0.2">
      <c r="A1375" s="7">
        <v>44839</v>
      </c>
      <c r="B1375" s="1" t="s">
        <v>54</v>
      </c>
      <c r="C1375" s="1" t="s">
        <v>17</v>
      </c>
      <c r="D1375" s="1" t="s">
        <v>18</v>
      </c>
      <c r="E1375" s="1" t="s">
        <v>68</v>
      </c>
      <c r="F1375" s="1" t="s">
        <v>88</v>
      </c>
      <c r="G1375" s="8">
        <v>200059</v>
      </c>
      <c r="H1375" s="8">
        <v>80023.600000000006</v>
      </c>
      <c r="I1375" s="9">
        <v>0.4</v>
      </c>
      <c r="J1375" s="1" t="s">
        <v>106</v>
      </c>
      <c r="K1375" s="1">
        <v>10</v>
      </c>
      <c r="L1375" s="1">
        <v>2022</v>
      </c>
      <c r="M1375" s="1">
        <v>41</v>
      </c>
      <c r="N1375" s="10">
        <v>4</v>
      </c>
    </row>
    <row r="1376" spans="1:14" x14ac:dyDescent="0.2">
      <c r="A1376" s="7">
        <v>44840</v>
      </c>
      <c r="B1376" s="1" t="s">
        <v>42</v>
      </c>
      <c r="C1376" s="1" t="s">
        <v>11</v>
      </c>
      <c r="D1376" s="1" t="s">
        <v>8</v>
      </c>
      <c r="E1376" s="1" t="s">
        <v>84</v>
      </c>
      <c r="F1376" s="1" t="s">
        <v>9</v>
      </c>
      <c r="G1376" s="8">
        <v>557836</v>
      </c>
      <c r="H1376" s="8">
        <v>94832.12000000001</v>
      </c>
      <c r="I1376" s="9">
        <v>0.17</v>
      </c>
      <c r="J1376" s="1" t="s">
        <v>106</v>
      </c>
      <c r="K1376" s="1">
        <v>10</v>
      </c>
      <c r="L1376" s="1">
        <v>2022</v>
      </c>
      <c r="M1376" s="1">
        <v>41</v>
      </c>
      <c r="N1376" s="10">
        <v>4</v>
      </c>
    </row>
    <row r="1377" spans="1:14" x14ac:dyDescent="0.2">
      <c r="A1377" s="7">
        <v>44841</v>
      </c>
      <c r="B1377" s="1" t="s">
        <v>58</v>
      </c>
      <c r="C1377" s="1" t="s">
        <v>7</v>
      </c>
      <c r="D1377" s="1" t="s">
        <v>8</v>
      </c>
      <c r="E1377" s="1" t="s">
        <v>74</v>
      </c>
      <c r="F1377" s="1" t="s">
        <v>87</v>
      </c>
      <c r="G1377" s="8">
        <v>675506</v>
      </c>
      <c r="H1377" s="8">
        <v>371528.30000000005</v>
      </c>
      <c r="I1377" s="9">
        <v>0.55000000000000004</v>
      </c>
      <c r="J1377" s="1" t="s">
        <v>106</v>
      </c>
      <c r="K1377" s="1">
        <v>10</v>
      </c>
      <c r="L1377" s="1">
        <v>2022</v>
      </c>
      <c r="M1377" s="1">
        <v>41</v>
      </c>
      <c r="N1377" s="10">
        <v>4</v>
      </c>
    </row>
    <row r="1378" spans="1:14" x14ac:dyDescent="0.2">
      <c r="A1378" s="7">
        <v>44842</v>
      </c>
      <c r="B1378" s="1" t="s">
        <v>29</v>
      </c>
      <c r="C1378" s="1" t="s">
        <v>7</v>
      </c>
      <c r="D1378" s="1" t="s">
        <v>8</v>
      </c>
      <c r="E1378" s="1" t="s">
        <v>67</v>
      </c>
      <c r="F1378" s="1" t="s">
        <v>87</v>
      </c>
      <c r="G1378" s="8">
        <v>985660</v>
      </c>
      <c r="H1378" s="8">
        <v>404120.6</v>
      </c>
      <c r="I1378" s="9">
        <v>0.41</v>
      </c>
      <c r="J1378" s="1" t="s">
        <v>106</v>
      </c>
      <c r="K1378" s="1">
        <v>10</v>
      </c>
      <c r="L1378" s="1">
        <v>2022</v>
      </c>
      <c r="M1378" s="1">
        <v>41</v>
      </c>
      <c r="N1378" s="10">
        <v>4</v>
      </c>
    </row>
    <row r="1379" spans="1:14" x14ac:dyDescent="0.2">
      <c r="A1379" s="7">
        <v>44843</v>
      </c>
      <c r="B1379" s="1" t="s">
        <v>16</v>
      </c>
      <c r="C1379" s="1" t="s">
        <v>7</v>
      </c>
      <c r="D1379" s="1" t="s">
        <v>18</v>
      </c>
      <c r="E1379" s="1" t="s">
        <v>75</v>
      </c>
      <c r="F1379" s="1" t="s">
        <v>87</v>
      </c>
      <c r="G1379" s="8">
        <v>235296</v>
      </c>
      <c r="H1379" s="8">
        <v>96471.360000000001</v>
      </c>
      <c r="I1379" s="9">
        <v>0.41</v>
      </c>
      <c r="J1379" s="1" t="s">
        <v>106</v>
      </c>
      <c r="K1379" s="1">
        <v>10</v>
      </c>
      <c r="L1379" s="1">
        <v>2022</v>
      </c>
      <c r="M1379" s="1">
        <v>41</v>
      </c>
      <c r="N1379" s="10">
        <v>4</v>
      </c>
    </row>
    <row r="1380" spans="1:14" x14ac:dyDescent="0.2">
      <c r="A1380" s="7">
        <v>44844</v>
      </c>
      <c r="B1380" s="1" t="s">
        <v>43</v>
      </c>
      <c r="C1380" s="1" t="s">
        <v>17</v>
      </c>
      <c r="D1380" s="1" t="s">
        <v>8</v>
      </c>
      <c r="E1380" s="1" t="s">
        <v>79</v>
      </c>
      <c r="F1380" s="1" t="s">
        <v>89</v>
      </c>
      <c r="G1380" s="8">
        <v>851079</v>
      </c>
      <c r="H1380" s="8">
        <v>280856.07</v>
      </c>
      <c r="I1380" s="9">
        <v>0.33</v>
      </c>
      <c r="J1380" s="1" t="s">
        <v>106</v>
      </c>
      <c r="K1380" s="1">
        <v>10</v>
      </c>
      <c r="L1380" s="1">
        <v>2022</v>
      </c>
      <c r="M1380" s="1">
        <v>42</v>
      </c>
      <c r="N1380" s="10">
        <v>4</v>
      </c>
    </row>
    <row r="1381" spans="1:14" x14ac:dyDescent="0.2">
      <c r="A1381" s="7">
        <v>44845</v>
      </c>
      <c r="B1381" s="1" t="s">
        <v>37</v>
      </c>
      <c r="C1381" s="1" t="s">
        <v>11</v>
      </c>
      <c r="D1381" s="1" t="s">
        <v>18</v>
      </c>
      <c r="E1381" s="1" t="s">
        <v>79</v>
      </c>
      <c r="F1381" s="1" t="s">
        <v>88</v>
      </c>
      <c r="G1381" s="8">
        <v>133893</v>
      </c>
      <c r="H1381" s="8">
        <v>40167.9</v>
      </c>
      <c r="I1381" s="9">
        <v>0.3</v>
      </c>
      <c r="J1381" s="1" t="s">
        <v>106</v>
      </c>
      <c r="K1381" s="1">
        <v>10</v>
      </c>
      <c r="L1381" s="1">
        <v>2022</v>
      </c>
      <c r="M1381" s="1">
        <v>42</v>
      </c>
      <c r="N1381" s="10">
        <v>4</v>
      </c>
    </row>
    <row r="1382" spans="1:14" x14ac:dyDescent="0.2">
      <c r="A1382" s="7">
        <v>44846</v>
      </c>
      <c r="B1382" s="1" t="s">
        <v>61</v>
      </c>
      <c r="C1382" s="1" t="s">
        <v>17</v>
      </c>
      <c r="D1382" s="1" t="s">
        <v>8</v>
      </c>
      <c r="E1382" s="1" t="s">
        <v>77</v>
      </c>
      <c r="F1382" s="1" t="s">
        <v>88</v>
      </c>
      <c r="G1382" s="8">
        <v>557949</v>
      </c>
      <c r="H1382" s="8">
        <v>178543.68</v>
      </c>
      <c r="I1382" s="9">
        <v>0.32</v>
      </c>
      <c r="J1382" s="1" t="s">
        <v>106</v>
      </c>
      <c r="K1382" s="1">
        <v>10</v>
      </c>
      <c r="L1382" s="1">
        <v>2022</v>
      </c>
      <c r="M1382" s="1">
        <v>42</v>
      </c>
      <c r="N1382" s="10">
        <v>4</v>
      </c>
    </row>
    <row r="1383" spans="1:14" x14ac:dyDescent="0.2">
      <c r="A1383" s="7">
        <v>44847</v>
      </c>
      <c r="B1383" s="1" t="s">
        <v>31</v>
      </c>
      <c r="C1383" s="1" t="s">
        <v>11</v>
      </c>
      <c r="D1383" s="1" t="s">
        <v>18</v>
      </c>
      <c r="E1383" s="1" t="s">
        <v>72</v>
      </c>
      <c r="F1383" s="1" t="s">
        <v>88</v>
      </c>
      <c r="G1383" s="8">
        <v>108980</v>
      </c>
      <c r="H1383" s="8">
        <v>34873.599999999999</v>
      </c>
      <c r="I1383" s="9">
        <v>0.32</v>
      </c>
      <c r="J1383" s="1" t="s">
        <v>106</v>
      </c>
      <c r="K1383" s="1">
        <v>10</v>
      </c>
      <c r="L1383" s="1">
        <v>2022</v>
      </c>
      <c r="M1383" s="1">
        <v>42</v>
      </c>
      <c r="N1383" s="10">
        <v>4</v>
      </c>
    </row>
    <row r="1384" spans="1:14" x14ac:dyDescent="0.2">
      <c r="A1384" s="7">
        <v>44848</v>
      </c>
      <c r="B1384" s="1" t="s">
        <v>20</v>
      </c>
      <c r="C1384" s="1" t="s">
        <v>7</v>
      </c>
      <c r="D1384" s="1" t="s">
        <v>8</v>
      </c>
      <c r="E1384" s="1" t="s">
        <v>72</v>
      </c>
      <c r="F1384" s="1" t="s">
        <v>89</v>
      </c>
      <c r="G1384" s="8">
        <v>798247</v>
      </c>
      <c r="H1384" s="8">
        <v>335263.74</v>
      </c>
      <c r="I1384" s="9">
        <v>0.42</v>
      </c>
      <c r="J1384" s="1" t="s">
        <v>106</v>
      </c>
      <c r="K1384" s="1">
        <v>10</v>
      </c>
      <c r="L1384" s="1">
        <v>2022</v>
      </c>
      <c r="M1384" s="1">
        <v>42</v>
      </c>
      <c r="N1384" s="10">
        <v>4</v>
      </c>
    </row>
    <row r="1385" spans="1:14" x14ac:dyDescent="0.2">
      <c r="A1385" s="7">
        <v>44849</v>
      </c>
      <c r="B1385" s="1" t="s">
        <v>20</v>
      </c>
      <c r="C1385" s="1" t="s">
        <v>17</v>
      </c>
      <c r="D1385" s="1" t="s">
        <v>8</v>
      </c>
      <c r="E1385" s="1" t="s">
        <v>72</v>
      </c>
      <c r="F1385" s="1" t="s">
        <v>90</v>
      </c>
      <c r="G1385" s="8">
        <v>536908</v>
      </c>
      <c r="H1385" s="8">
        <v>150334.24000000002</v>
      </c>
      <c r="I1385" s="9">
        <v>0.28000000000000003</v>
      </c>
      <c r="J1385" s="1" t="s">
        <v>106</v>
      </c>
      <c r="K1385" s="1">
        <v>10</v>
      </c>
      <c r="L1385" s="1">
        <v>2022</v>
      </c>
      <c r="M1385" s="1">
        <v>42</v>
      </c>
      <c r="N1385" s="10">
        <v>4</v>
      </c>
    </row>
    <row r="1386" spans="1:14" x14ac:dyDescent="0.2">
      <c r="A1386" s="7">
        <v>44850</v>
      </c>
      <c r="B1386" s="1" t="s">
        <v>28</v>
      </c>
      <c r="C1386" s="1" t="s">
        <v>7</v>
      </c>
      <c r="D1386" s="1" t="s">
        <v>8</v>
      </c>
      <c r="E1386" s="1" t="s">
        <v>66</v>
      </c>
      <c r="F1386" s="1" t="s">
        <v>87</v>
      </c>
      <c r="G1386" s="8">
        <v>716621</v>
      </c>
      <c r="H1386" s="8">
        <v>465803.65</v>
      </c>
      <c r="I1386" s="9">
        <v>0.65</v>
      </c>
      <c r="J1386" s="1" t="s">
        <v>106</v>
      </c>
      <c r="K1386" s="1">
        <v>10</v>
      </c>
      <c r="L1386" s="1">
        <v>2022</v>
      </c>
      <c r="M1386" s="1">
        <v>42</v>
      </c>
      <c r="N1386" s="10">
        <v>4</v>
      </c>
    </row>
    <row r="1387" spans="1:14" x14ac:dyDescent="0.2">
      <c r="A1387" s="7">
        <v>44851</v>
      </c>
      <c r="B1387" s="1" t="s">
        <v>38</v>
      </c>
      <c r="C1387" s="1" t="s">
        <v>17</v>
      </c>
      <c r="D1387" s="1" t="s">
        <v>18</v>
      </c>
      <c r="E1387" s="1" t="s">
        <v>80</v>
      </c>
      <c r="F1387" s="1" t="s">
        <v>9</v>
      </c>
      <c r="G1387" s="8">
        <v>114587</v>
      </c>
      <c r="H1387" s="8">
        <v>41251.32</v>
      </c>
      <c r="I1387" s="9">
        <v>0.36</v>
      </c>
      <c r="J1387" s="1" t="s">
        <v>106</v>
      </c>
      <c r="K1387" s="1">
        <v>10</v>
      </c>
      <c r="L1387" s="1">
        <v>2022</v>
      </c>
      <c r="M1387" s="1">
        <v>43</v>
      </c>
      <c r="N1387" s="10">
        <v>4</v>
      </c>
    </row>
    <row r="1388" spans="1:14" x14ac:dyDescent="0.2">
      <c r="A1388" s="7">
        <v>44852</v>
      </c>
      <c r="B1388" s="1" t="s">
        <v>10</v>
      </c>
      <c r="C1388" s="1" t="s">
        <v>11</v>
      </c>
      <c r="D1388" s="1" t="s">
        <v>8</v>
      </c>
      <c r="E1388" s="1" t="s">
        <v>66</v>
      </c>
      <c r="F1388" s="1" t="s">
        <v>87</v>
      </c>
      <c r="G1388" s="8">
        <v>1163380</v>
      </c>
      <c r="H1388" s="8">
        <v>349014</v>
      </c>
      <c r="I1388" s="9">
        <v>0.3</v>
      </c>
      <c r="J1388" s="1" t="s">
        <v>106</v>
      </c>
      <c r="K1388" s="1">
        <v>10</v>
      </c>
      <c r="L1388" s="1">
        <v>2022</v>
      </c>
      <c r="M1388" s="1">
        <v>43</v>
      </c>
      <c r="N1388" s="10">
        <v>4</v>
      </c>
    </row>
    <row r="1389" spans="1:14" x14ac:dyDescent="0.2">
      <c r="A1389" s="7">
        <v>44853</v>
      </c>
      <c r="B1389" s="1" t="s">
        <v>30</v>
      </c>
      <c r="C1389" s="1" t="s">
        <v>17</v>
      </c>
      <c r="D1389" s="1" t="s">
        <v>14</v>
      </c>
      <c r="E1389" s="1" t="s">
        <v>77</v>
      </c>
      <c r="F1389" s="1" t="s">
        <v>9</v>
      </c>
      <c r="G1389" s="8">
        <v>383687</v>
      </c>
      <c r="H1389" s="8">
        <v>115106.09999999999</v>
      </c>
      <c r="I1389" s="9">
        <v>0.3</v>
      </c>
      <c r="J1389" s="1" t="s">
        <v>106</v>
      </c>
      <c r="K1389" s="1">
        <v>10</v>
      </c>
      <c r="L1389" s="1">
        <v>2022</v>
      </c>
      <c r="M1389" s="1">
        <v>43</v>
      </c>
      <c r="N1389" s="10">
        <v>4</v>
      </c>
    </row>
    <row r="1390" spans="1:14" x14ac:dyDescent="0.2">
      <c r="A1390" s="7">
        <v>44854</v>
      </c>
      <c r="B1390" s="1" t="s">
        <v>57</v>
      </c>
      <c r="C1390" s="1" t="s">
        <v>11</v>
      </c>
      <c r="D1390" s="1" t="s">
        <v>18</v>
      </c>
      <c r="E1390" s="1" t="s">
        <v>67</v>
      </c>
      <c r="F1390" s="1" t="s">
        <v>88</v>
      </c>
      <c r="G1390" s="8">
        <v>155412</v>
      </c>
      <c r="H1390" s="8">
        <v>43515.360000000001</v>
      </c>
      <c r="I1390" s="9">
        <v>0.28000000000000003</v>
      </c>
      <c r="J1390" s="1" t="s">
        <v>106</v>
      </c>
      <c r="K1390" s="1">
        <v>10</v>
      </c>
      <c r="L1390" s="1">
        <v>2022</v>
      </c>
      <c r="M1390" s="1">
        <v>43</v>
      </c>
      <c r="N1390" s="10">
        <v>4</v>
      </c>
    </row>
    <row r="1391" spans="1:14" x14ac:dyDescent="0.2">
      <c r="A1391" s="7">
        <v>44855</v>
      </c>
      <c r="B1391" s="1" t="s">
        <v>44</v>
      </c>
      <c r="C1391" s="1" t="s">
        <v>11</v>
      </c>
      <c r="D1391" s="1" t="s">
        <v>8</v>
      </c>
      <c r="E1391" s="1" t="s">
        <v>78</v>
      </c>
      <c r="F1391" s="1" t="s">
        <v>89</v>
      </c>
      <c r="G1391" s="8">
        <v>636921</v>
      </c>
      <c r="H1391" s="8">
        <v>114645.78</v>
      </c>
      <c r="I1391" s="9">
        <v>0.18</v>
      </c>
      <c r="J1391" s="1" t="s">
        <v>106</v>
      </c>
      <c r="K1391" s="1">
        <v>10</v>
      </c>
      <c r="L1391" s="1">
        <v>2022</v>
      </c>
      <c r="M1391" s="1">
        <v>43</v>
      </c>
      <c r="N1391" s="10">
        <v>4</v>
      </c>
    </row>
    <row r="1392" spans="1:14" x14ac:dyDescent="0.2">
      <c r="A1392" s="7">
        <v>44856</v>
      </c>
      <c r="B1392" s="1" t="s">
        <v>6</v>
      </c>
      <c r="C1392" s="1" t="s">
        <v>11</v>
      </c>
      <c r="D1392" s="1" t="s">
        <v>8</v>
      </c>
      <c r="E1392" s="1" t="s">
        <v>77</v>
      </c>
      <c r="F1392" s="1" t="s">
        <v>87</v>
      </c>
      <c r="G1392" s="8">
        <v>1037433</v>
      </c>
      <c r="H1392" s="8">
        <v>321604.23</v>
      </c>
      <c r="I1392" s="9">
        <v>0.31</v>
      </c>
      <c r="J1392" s="1" t="s">
        <v>106</v>
      </c>
      <c r="K1392" s="1">
        <v>10</v>
      </c>
      <c r="L1392" s="1">
        <v>2022</v>
      </c>
      <c r="M1392" s="1">
        <v>43</v>
      </c>
      <c r="N1392" s="10">
        <v>4</v>
      </c>
    </row>
    <row r="1393" spans="1:14" x14ac:dyDescent="0.2">
      <c r="A1393" s="7">
        <v>44857</v>
      </c>
      <c r="B1393" s="1" t="s">
        <v>33</v>
      </c>
      <c r="C1393" s="1" t="s">
        <v>17</v>
      </c>
      <c r="D1393" s="1" t="s">
        <v>8</v>
      </c>
      <c r="E1393" s="1" t="s">
        <v>80</v>
      </c>
      <c r="F1393" s="1" t="s">
        <v>88</v>
      </c>
      <c r="G1393" s="8">
        <v>716470</v>
      </c>
      <c r="H1393" s="8">
        <v>193446.90000000002</v>
      </c>
      <c r="I1393" s="9">
        <v>0.27</v>
      </c>
      <c r="J1393" s="1" t="s">
        <v>106</v>
      </c>
      <c r="K1393" s="1">
        <v>10</v>
      </c>
      <c r="L1393" s="1">
        <v>2022</v>
      </c>
      <c r="M1393" s="1">
        <v>43</v>
      </c>
      <c r="N1393" s="10">
        <v>4</v>
      </c>
    </row>
    <row r="1394" spans="1:14" x14ac:dyDescent="0.2">
      <c r="A1394" s="7">
        <v>44858</v>
      </c>
      <c r="B1394" s="1" t="s">
        <v>56</v>
      </c>
      <c r="C1394" s="1" t="s">
        <v>17</v>
      </c>
      <c r="D1394" s="1" t="s">
        <v>18</v>
      </c>
      <c r="E1394" s="1" t="s">
        <v>70</v>
      </c>
      <c r="F1394" s="1" t="s">
        <v>90</v>
      </c>
      <c r="G1394" s="8">
        <v>243078</v>
      </c>
      <c r="H1394" s="8">
        <v>48615.600000000006</v>
      </c>
      <c r="I1394" s="9">
        <v>0.2</v>
      </c>
      <c r="J1394" s="1" t="s">
        <v>106</v>
      </c>
      <c r="K1394" s="1">
        <v>10</v>
      </c>
      <c r="L1394" s="1">
        <v>2022</v>
      </c>
      <c r="M1394" s="1">
        <v>44</v>
      </c>
      <c r="N1394" s="10">
        <v>4</v>
      </c>
    </row>
    <row r="1395" spans="1:14" x14ac:dyDescent="0.2">
      <c r="A1395" s="7">
        <v>44859</v>
      </c>
      <c r="B1395" s="1" t="s">
        <v>52</v>
      </c>
      <c r="C1395" s="1" t="s">
        <v>17</v>
      </c>
      <c r="D1395" s="1" t="s">
        <v>8</v>
      </c>
      <c r="E1395" s="1" t="s">
        <v>66</v>
      </c>
      <c r="F1395" s="1" t="s">
        <v>87</v>
      </c>
      <c r="G1395" s="8">
        <v>743550</v>
      </c>
      <c r="H1395" s="8">
        <v>267678</v>
      </c>
      <c r="I1395" s="9">
        <v>0.36</v>
      </c>
      <c r="J1395" s="1" t="s">
        <v>106</v>
      </c>
      <c r="K1395" s="1">
        <v>10</v>
      </c>
      <c r="L1395" s="1">
        <v>2022</v>
      </c>
      <c r="M1395" s="1">
        <v>44</v>
      </c>
      <c r="N1395" s="10">
        <v>4</v>
      </c>
    </row>
    <row r="1396" spans="1:14" x14ac:dyDescent="0.2">
      <c r="A1396" s="7">
        <v>44860</v>
      </c>
      <c r="B1396" s="1" t="s">
        <v>51</v>
      </c>
      <c r="C1396" s="1" t="s">
        <v>11</v>
      </c>
      <c r="D1396" s="1" t="s">
        <v>8</v>
      </c>
      <c r="E1396" s="1" t="s">
        <v>65</v>
      </c>
      <c r="F1396" s="1" t="s">
        <v>90</v>
      </c>
      <c r="G1396" s="8">
        <v>983929</v>
      </c>
      <c r="H1396" s="8">
        <v>147589.35</v>
      </c>
      <c r="I1396" s="9">
        <v>0.15</v>
      </c>
      <c r="J1396" s="1" t="s">
        <v>106</v>
      </c>
      <c r="K1396" s="1">
        <v>10</v>
      </c>
      <c r="L1396" s="1">
        <v>2022</v>
      </c>
      <c r="M1396" s="1">
        <v>44</v>
      </c>
      <c r="N1396" s="10">
        <v>4</v>
      </c>
    </row>
    <row r="1397" spans="1:14" x14ac:dyDescent="0.2">
      <c r="A1397" s="7">
        <v>44861</v>
      </c>
      <c r="B1397" s="1" t="s">
        <v>61</v>
      </c>
      <c r="C1397" s="1" t="s">
        <v>11</v>
      </c>
      <c r="D1397" s="1" t="s">
        <v>8</v>
      </c>
      <c r="E1397" s="1" t="s">
        <v>77</v>
      </c>
      <c r="F1397" s="1" t="s">
        <v>89</v>
      </c>
      <c r="G1397" s="8">
        <v>1198301</v>
      </c>
      <c r="H1397" s="8">
        <v>419405.35</v>
      </c>
      <c r="I1397" s="9">
        <v>0.35</v>
      </c>
      <c r="J1397" s="1" t="s">
        <v>106</v>
      </c>
      <c r="K1397" s="1">
        <v>10</v>
      </c>
      <c r="L1397" s="1">
        <v>2022</v>
      </c>
      <c r="M1397" s="1">
        <v>44</v>
      </c>
      <c r="N1397" s="10">
        <v>4</v>
      </c>
    </row>
    <row r="1398" spans="1:14" x14ac:dyDescent="0.2">
      <c r="A1398" s="7">
        <v>44862</v>
      </c>
      <c r="B1398" s="1" t="s">
        <v>39</v>
      </c>
      <c r="C1398" s="1" t="s">
        <v>11</v>
      </c>
      <c r="D1398" s="1" t="s">
        <v>8</v>
      </c>
      <c r="E1398" s="1" t="s">
        <v>81</v>
      </c>
      <c r="F1398" s="1" t="s">
        <v>89</v>
      </c>
      <c r="G1398" s="8">
        <v>998496</v>
      </c>
      <c r="H1398" s="8">
        <v>199699.20000000001</v>
      </c>
      <c r="I1398" s="9">
        <v>0.2</v>
      </c>
      <c r="J1398" s="1" t="s">
        <v>106</v>
      </c>
      <c r="K1398" s="1">
        <v>10</v>
      </c>
      <c r="L1398" s="1">
        <v>2022</v>
      </c>
      <c r="M1398" s="1">
        <v>44</v>
      </c>
      <c r="N1398" s="10">
        <v>4</v>
      </c>
    </row>
    <row r="1399" spans="1:14" x14ac:dyDescent="0.2">
      <c r="A1399" s="7">
        <v>44863</v>
      </c>
      <c r="B1399" s="1" t="s">
        <v>32</v>
      </c>
      <c r="C1399" s="1" t="s">
        <v>7</v>
      </c>
      <c r="D1399" s="1" t="s">
        <v>8</v>
      </c>
      <c r="E1399" s="1" t="s">
        <v>71</v>
      </c>
      <c r="F1399" s="1" t="s">
        <v>89</v>
      </c>
      <c r="G1399" s="8">
        <v>681758</v>
      </c>
      <c r="H1399" s="8">
        <v>327243.83999999997</v>
      </c>
      <c r="I1399" s="9">
        <v>0.48</v>
      </c>
      <c r="J1399" s="1" t="s">
        <v>106</v>
      </c>
      <c r="K1399" s="1">
        <v>10</v>
      </c>
      <c r="L1399" s="1">
        <v>2022</v>
      </c>
      <c r="M1399" s="1">
        <v>44</v>
      </c>
      <c r="N1399" s="10">
        <v>4</v>
      </c>
    </row>
    <row r="1400" spans="1:14" x14ac:dyDescent="0.2">
      <c r="A1400" s="7">
        <v>44864</v>
      </c>
      <c r="B1400" s="1" t="s">
        <v>6</v>
      </c>
      <c r="C1400" s="1" t="s">
        <v>7</v>
      </c>
      <c r="D1400" s="1" t="s">
        <v>8</v>
      </c>
      <c r="E1400" s="1" t="s">
        <v>77</v>
      </c>
      <c r="F1400" s="1" t="s">
        <v>87</v>
      </c>
      <c r="G1400" s="8">
        <v>530634</v>
      </c>
      <c r="H1400" s="8">
        <v>206947.26</v>
      </c>
      <c r="I1400" s="9">
        <v>0.39</v>
      </c>
      <c r="J1400" s="1" t="s">
        <v>106</v>
      </c>
      <c r="K1400" s="1">
        <v>10</v>
      </c>
      <c r="L1400" s="1">
        <v>2022</v>
      </c>
      <c r="M1400" s="1">
        <v>44</v>
      </c>
      <c r="N1400" s="10">
        <v>4</v>
      </c>
    </row>
    <row r="1401" spans="1:14" x14ac:dyDescent="0.2">
      <c r="A1401" s="7">
        <v>44865</v>
      </c>
      <c r="B1401" s="1" t="s">
        <v>35</v>
      </c>
      <c r="C1401" s="1" t="s">
        <v>11</v>
      </c>
      <c r="D1401" s="1" t="s">
        <v>14</v>
      </c>
      <c r="E1401" s="1" t="s">
        <v>71</v>
      </c>
      <c r="F1401" s="1" t="s">
        <v>89</v>
      </c>
      <c r="G1401" s="8">
        <v>305925</v>
      </c>
      <c r="H1401" s="8">
        <v>76481.25</v>
      </c>
      <c r="I1401" s="9">
        <v>0.25</v>
      </c>
      <c r="J1401" s="1" t="s">
        <v>106</v>
      </c>
      <c r="K1401" s="1">
        <v>10</v>
      </c>
      <c r="L1401" s="1">
        <v>2022</v>
      </c>
      <c r="M1401" s="1">
        <v>45</v>
      </c>
      <c r="N1401" s="10">
        <v>4</v>
      </c>
    </row>
    <row r="1402" spans="1:14" x14ac:dyDescent="0.2">
      <c r="A1402" s="7">
        <v>44866</v>
      </c>
      <c r="B1402" s="1" t="s">
        <v>28</v>
      </c>
      <c r="C1402" s="1" t="s">
        <v>17</v>
      </c>
      <c r="D1402" s="1" t="s">
        <v>8</v>
      </c>
      <c r="E1402" s="1" t="s">
        <v>66</v>
      </c>
      <c r="F1402" s="1" t="s">
        <v>90</v>
      </c>
      <c r="G1402" s="8">
        <v>803082</v>
      </c>
      <c r="H1402" s="8">
        <v>232893.77999999997</v>
      </c>
      <c r="I1402" s="9">
        <v>0.28999999999999998</v>
      </c>
      <c r="J1402" s="1" t="s">
        <v>107</v>
      </c>
      <c r="K1402" s="1">
        <v>11</v>
      </c>
      <c r="L1402" s="1">
        <v>2022</v>
      </c>
      <c r="M1402" s="1">
        <v>45</v>
      </c>
      <c r="N1402" s="10">
        <v>4</v>
      </c>
    </row>
    <row r="1403" spans="1:14" x14ac:dyDescent="0.2">
      <c r="A1403" s="7">
        <v>44867</v>
      </c>
      <c r="B1403" s="1" t="s">
        <v>21</v>
      </c>
      <c r="C1403" s="1" t="s">
        <v>11</v>
      </c>
      <c r="D1403" s="1" t="s">
        <v>14</v>
      </c>
      <c r="E1403" s="1" t="s">
        <v>73</v>
      </c>
      <c r="F1403" s="1" t="s">
        <v>9</v>
      </c>
      <c r="G1403" s="8">
        <v>357321</v>
      </c>
      <c r="H1403" s="8">
        <v>82183.83</v>
      </c>
      <c r="I1403" s="9">
        <v>0.23</v>
      </c>
      <c r="J1403" s="1" t="s">
        <v>107</v>
      </c>
      <c r="K1403" s="1">
        <v>11</v>
      </c>
      <c r="L1403" s="1">
        <v>2022</v>
      </c>
      <c r="M1403" s="1">
        <v>45</v>
      </c>
      <c r="N1403" s="10">
        <v>4</v>
      </c>
    </row>
    <row r="1404" spans="1:14" x14ac:dyDescent="0.2">
      <c r="A1404" s="7">
        <v>44868</v>
      </c>
      <c r="B1404" s="1" t="s">
        <v>50</v>
      </c>
      <c r="C1404" s="1" t="s">
        <v>7</v>
      </c>
      <c r="D1404" s="1" t="s">
        <v>18</v>
      </c>
      <c r="E1404" s="1" t="s">
        <v>67</v>
      </c>
      <c r="F1404" s="1" t="s">
        <v>88</v>
      </c>
      <c r="G1404" s="8">
        <v>224738</v>
      </c>
      <c r="H1404" s="8">
        <v>98884.72</v>
      </c>
      <c r="I1404" s="9">
        <v>0.44</v>
      </c>
      <c r="J1404" s="1" t="s">
        <v>107</v>
      </c>
      <c r="K1404" s="1">
        <v>11</v>
      </c>
      <c r="L1404" s="1">
        <v>2022</v>
      </c>
      <c r="M1404" s="1">
        <v>45</v>
      </c>
      <c r="N1404" s="10">
        <v>4</v>
      </c>
    </row>
    <row r="1405" spans="1:14" x14ac:dyDescent="0.2">
      <c r="A1405" s="7">
        <v>44869</v>
      </c>
      <c r="B1405" s="1" t="s">
        <v>55</v>
      </c>
      <c r="C1405" s="1" t="s">
        <v>7</v>
      </c>
      <c r="D1405" s="1" t="s">
        <v>14</v>
      </c>
      <c r="E1405" s="1" t="s">
        <v>69</v>
      </c>
      <c r="F1405" s="1" t="s">
        <v>89</v>
      </c>
      <c r="G1405" s="8">
        <v>486068</v>
      </c>
      <c r="H1405" s="8">
        <v>262476.72000000003</v>
      </c>
      <c r="I1405" s="9">
        <v>0.54</v>
      </c>
      <c r="J1405" s="1" t="s">
        <v>107</v>
      </c>
      <c r="K1405" s="1">
        <v>11</v>
      </c>
      <c r="L1405" s="1">
        <v>2022</v>
      </c>
      <c r="M1405" s="1">
        <v>45</v>
      </c>
      <c r="N1405" s="10">
        <v>4</v>
      </c>
    </row>
    <row r="1406" spans="1:14" x14ac:dyDescent="0.2">
      <c r="A1406" s="7">
        <v>44870</v>
      </c>
      <c r="B1406" s="1" t="s">
        <v>31</v>
      </c>
      <c r="C1406" s="1" t="s">
        <v>7</v>
      </c>
      <c r="D1406" s="1" t="s">
        <v>18</v>
      </c>
      <c r="E1406" s="1" t="s">
        <v>72</v>
      </c>
      <c r="F1406" s="1" t="s">
        <v>88</v>
      </c>
      <c r="G1406" s="8">
        <v>231159</v>
      </c>
      <c r="H1406" s="8">
        <v>110956.31999999999</v>
      </c>
      <c r="I1406" s="9">
        <v>0.48</v>
      </c>
      <c r="J1406" s="1" t="s">
        <v>107</v>
      </c>
      <c r="K1406" s="1">
        <v>11</v>
      </c>
      <c r="L1406" s="1">
        <v>2022</v>
      </c>
      <c r="M1406" s="1">
        <v>45</v>
      </c>
      <c r="N1406" s="10">
        <v>4</v>
      </c>
    </row>
    <row r="1407" spans="1:14" x14ac:dyDescent="0.2">
      <c r="A1407" s="7">
        <v>44871</v>
      </c>
      <c r="B1407" s="1" t="s">
        <v>26</v>
      </c>
      <c r="C1407" s="1" t="s">
        <v>7</v>
      </c>
      <c r="D1407" s="1" t="s">
        <v>8</v>
      </c>
      <c r="E1407" s="1" t="s">
        <v>75</v>
      </c>
      <c r="F1407" s="1" t="s">
        <v>87</v>
      </c>
      <c r="G1407" s="8">
        <v>744823</v>
      </c>
      <c r="H1407" s="8">
        <v>446893.8</v>
      </c>
      <c r="I1407" s="9">
        <v>0.6</v>
      </c>
      <c r="J1407" s="1" t="s">
        <v>107</v>
      </c>
      <c r="K1407" s="1">
        <v>11</v>
      </c>
      <c r="L1407" s="1">
        <v>2022</v>
      </c>
      <c r="M1407" s="1">
        <v>45</v>
      </c>
      <c r="N1407" s="10">
        <v>4</v>
      </c>
    </row>
    <row r="1408" spans="1:14" x14ac:dyDescent="0.2">
      <c r="A1408" s="7">
        <v>44872</v>
      </c>
      <c r="B1408" s="1" t="s">
        <v>24</v>
      </c>
      <c r="C1408" s="1" t="s">
        <v>11</v>
      </c>
      <c r="D1408" s="1" t="s">
        <v>14</v>
      </c>
      <c r="E1408" s="1" t="s">
        <v>81</v>
      </c>
      <c r="F1408" s="1" t="s">
        <v>9</v>
      </c>
      <c r="G1408" s="8">
        <v>307070</v>
      </c>
      <c r="H1408" s="8">
        <v>76767.5</v>
      </c>
      <c r="I1408" s="9">
        <v>0.25</v>
      </c>
      <c r="J1408" s="1" t="s">
        <v>107</v>
      </c>
      <c r="K1408" s="1">
        <v>11</v>
      </c>
      <c r="L1408" s="1">
        <v>2022</v>
      </c>
      <c r="M1408" s="1">
        <v>46</v>
      </c>
      <c r="N1408" s="10">
        <v>4</v>
      </c>
    </row>
    <row r="1409" spans="1:14" x14ac:dyDescent="0.2">
      <c r="A1409" s="7">
        <v>44873</v>
      </c>
      <c r="B1409" s="1" t="s">
        <v>50</v>
      </c>
      <c r="C1409" s="1" t="s">
        <v>7</v>
      </c>
      <c r="D1409" s="1" t="s">
        <v>18</v>
      </c>
      <c r="E1409" s="1" t="s">
        <v>67</v>
      </c>
      <c r="F1409" s="1" t="s">
        <v>90</v>
      </c>
      <c r="G1409" s="8">
        <v>127754</v>
      </c>
      <c r="H1409" s="8">
        <v>57489.3</v>
      </c>
      <c r="I1409" s="9">
        <v>0.45</v>
      </c>
      <c r="J1409" s="1" t="s">
        <v>107</v>
      </c>
      <c r="K1409" s="1">
        <v>11</v>
      </c>
      <c r="L1409" s="1">
        <v>2022</v>
      </c>
      <c r="M1409" s="1">
        <v>46</v>
      </c>
      <c r="N1409" s="10">
        <v>4</v>
      </c>
    </row>
    <row r="1410" spans="1:14" x14ac:dyDescent="0.2">
      <c r="A1410" s="7">
        <v>44874</v>
      </c>
      <c r="B1410" s="1" t="s">
        <v>45</v>
      </c>
      <c r="C1410" s="1" t="s">
        <v>7</v>
      </c>
      <c r="D1410" s="1" t="s">
        <v>18</v>
      </c>
      <c r="E1410" s="1" t="s">
        <v>79</v>
      </c>
      <c r="F1410" s="1" t="s">
        <v>9</v>
      </c>
      <c r="G1410" s="8">
        <v>213656</v>
      </c>
      <c r="H1410" s="8">
        <v>115374.24</v>
      </c>
      <c r="I1410" s="9">
        <v>0.54</v>
      </c>
      <c r="J1410" s="1" t="s">
        <v>107</v>
      </c>
      <c r="K1410" s="1">
        <v>11</v>
      </c>
      <c r="L1410" s="1">
        <v>2022</v>
      </c>
      <c r="M1410" s="1">
        <v>46</v>
      </c>
      <c r="N1410" s="10">
        <v>4</v>
      </c>
    </row>
    <row r="1411" spans="1:14" x14ac:dyDescent="0.2">
      <c r="A1411" s="7">
        <v>44875</v>
      </c>
      <c r="B1411" s="1" t="s">
        <v>61</v>
      </c>
      <c r="C1411" s="1" t="s">
        <v>11</v>
      </c>
      <c r="D1411" s="1" t="s">
        <v>8</v>
      </c>
      <c r="E1411" s="1" t="s">
        <v>77</v>
      </c>
      <c r="F1411" s="1" t="s">
        <v>87</v>
      </c>
      <c r="G1411" s="8">
        <v>1080579</v>
      </c>
      <c r="H1411" s="8">
        <v>345785.28</v>
      </c>
      <c r="I1411" s="9">
        <v>0.32</v>
      </c>
      <c r="J1411" s="1" t="s">
        <v>107</v>
      </c>
      <c r="K1411" s="1">
        <v>11</v>
      </c>
      <c r="L1411" s="1">
        <v>2022</v>
      </c>
      <c r="M1411" s="1">
        <v>46</v>
      </c>
      <c r="N1411" s="10">
        <v>4</v>
      </c>
    </row>
    <row r="1412" spans="1:14" x14ac:dyDescent="0.2">
      <c r="A1412" s="7">
        <v>44876</v>
      </c>
      <c r="B1412" s="1" t="s">
        <v>58</v>
      </c>
      <c r="C1412" s="1" t="s">
        <v>17</v>
      </c>
      <c r="D1412" s="1" t="s">
        <v>8</v>
      </c>
      <c r="E1412" s="1" t="s">
        <v>74</v>
      </c>
      <c r="F1412" s="1" t="s">
        <v>87</v>
      </c>
      <c r="G1412" s="8">
        <v>550955</v>
      </c>
      <c r="H1412" s="8">
        <v>154267.40000000002</v>
      </c>
      <c r="I1412" s="9">
        <v>0.28000000000000003</v>
      </c>
      <c r="J1412" s="1" t="s">
        <v>107</v>
      </c>
      <c r="K1412" s="1">
        <v>11</v>
      </c>
      <c r="L1412" s="1">
        <v>2022</v>
      </c>
      <c r="M1412" s="1">
        <v>46</v>
      </c>
      <c r="N1412" s="10">
        <v>4</v>
      </c>
    </row>
    <row r="1413" spans="1:14" x14ac:dyDescent="0.2">
      <c r="A1413" s="7">
        <v>44877</v>
      </c>
      <c r="B1413" s="1" t="s">
        <v>54</v>
      </c>
      <c r="C1413" s="1" t="s">
        <v>17</v>
      </c>
      <c r="D1413" s="1" t="s">
        <v>18</v>
      </c>
      <c r="E1413" s="1" t="s">
        <v>68</v>
      </c>
      <c r="F1413" s="1" t="s">
        <v>88</v>
      </c>
      <c r="G1413" s="8">
        <v>182909</v>
      </c>
      <c r="H1413" s="8">
        <v>47556.340000000004</v>
      </c>
      <c r="I1413" s="9">
        <v>0.26</v>
      </c>
      <c r="J1413" s="1" t="s">
        <v>107</v>
      </c>
      <c r="K1413" s="1">
        <v>11</v>
      </c>
      <c r="L1413" s="1">
        <v>2022</v>
      </c>
      <c r="M1413" s="1">
        <v>46</v>
      </c>
      <c r="N1413" s="10">
        <v>4</v>
      </c>
    </row>
    <row r="1414" spans="1:14" x14ac:dyDescent="0.2">
      <c r="A1414" s="7">
        <v>44878</v>
      </c>
      <c r="B1414" s="1" t="s">
        <v>51</v>
      </c>
      <c r="C1414" s="1" t="s">
        <v>11</v>
      </c>
      <c r="D1414" s="1" t="s">
        <v>8</v>
      </c>
      <c r="E1414" s="1" t="s">
        <v>65</v>
      </c>
      <c r="F1414" s="1" t="s">
        <v>90</v>
      </c>
      <c r="G1414" s="8">
        <v>530672</v>
      </c>
      <c r="H1414" s="8">
        <v>132668</v>
      </c>
      <c r="I1414" s="9">
        <v>0.25</v>
      </c>
      <c r="J1414" s="1" t="s">
        <v>107</v>
      </c>
      <c r="K1414" s="1">
        <v>11</v>
      </c>
      <c r="L1414" s="1">
        <v>2022</v>
      </c>
      <c r="M1414" s="1">
        <v>46</v>
      </c>
      <c r="N1414" s="10">
        <v>4</v>
      </c>
    </row>
    <row r="1415" spans="1:14" x14ac:dyDescent="0.2">
      <c r="A1415" s="7">
        <v>44879</v>
      </c>
      <c r="B1415" s="1" t="s">
        <v>23</v>
      </c>
      <c r="C1415" s="1" t="s">
        <v>11</v>
      </c>
      <c r="D1415" s="1" t="s">
        <v>8</v>
      </c>
      <c r="E1415" s="1" t="s">
        <v>75</v>
      </c>
      <c r="F1415" s="1" t="s">
        <v>87</v>
      </c>
      <c r="G1415" s="8">
        <v>984925</v>
      </c>
      <c r="H1415" s="8">
        <v>315176</v>
      </c>
      <c r="I1415" s="9">
        <v>0.32</v>
      </c>
      <c r="J1415" s="1" t="s">
        <v>107</v>
      </c>
      <c r="K1415" s="1">
        <v>11</v>
      </c>
      <c r="L1415" s="1">
        <v>2022</v>
      </c>
      <c r="M1415" s="1">
        <v>47</v>
      </c>
      <c r="N1415" s="10">
        <v>4</v>
      </c>
    </row>
    <row r="1416" spans="1:14" x14ac:dyDescent="0.2">
      <c r="A1416" s="7">
        <v>44880</v>
      </c>
      <c r="B1416" s="1" t="s">
        <v>51</v>
      </c>
      <c r="C1416" s="1" t="s">
        <v>17</v>
      </c>
      <c r="D1416" s="1" t="s">
        <v>8</v>
      </c>
      <c r="E1416" s="1" t="s">
        <v>65</v>
      </c>
      <c r="F1416" s="1" t="s">
        <v>87</v>
      </c>
      <c r="G1416" s="8">
        <v>660324</v>
      </c>
      <c r="H1416" s="8">
        <v>171684.24000000002</v>
      </c>
      <c r="I1416" s="9">
        <v>0.26</v>
      </c>
      <c r="J1416" s="1" t="s">
        <v>107</v>
      </c>
      <c r="K1416" s="1">
        <v>11</v>
      </c>
      <c r="L1416" s="1">
        <v>2022</v>
      </c>
      <c r="M1416" s="1">
        <v>47</v>
      </c>
      <c r="N1416" s="10">
        <v>4</v>
      </c>
    </row>
    <row r="1417" spans="1:14" x14ac:dyDescent="0.2">
      <c r="A1417" s="7">
        <v>44881</v>
      </c>
      <c r="B1417" s="1" t="s">
        <v>29</v>
      </c>
      <c r="C1417" s="1" t="s">
        <v>7</v>
      </c>
      <c r="D1417" s="1" t="s">
        <v>8</v>
      </c>
      <c r="E1417" s="1" t="s">
        <v>67</v>
      </c>
      <c r="F1417" s="1" t="s">
        <v>9</v>
      </c>
      <c r="G1417" s="8">
        <v>1048882</v>
      </c>
      <c r="H1417" s="8">
        <v>597862.74</v>
      </c>
      <c r="I1417" s="9">
        <v>0.56999999999999995</v>
      </c>
      <c r="J1417" s="1" t="s">
        <v>107</v>
      </c>
      <c r="K1417" s="1">
        <v>11</v>
      </c>
      <c r="L1417" s="1">
        <v>2022</v>
      </c>
      <c r="M1417" s="1">
        <v>47</v>
      </c>
      <c r="N1417" s="10">
        <v>4</v>
      </c>
    </row>
    <row r="1418" spans="1:14" x14ac:dyDescent="0.2">
      <c r="A1418" s="7">
        <v>44882</v>
      </c>
      <c r="B1418" s="1" t="s">
        <v>40</v>
      </c>
      <c r="C1418" s="1" t="s">
        <v>7</v>
      </c>
      <c r="D1418" s="1" t="s">
        <v>8</v>
      </c>
      <c r="E1418" s="1" t="s">
        <v>82</v>
      </c>
      <c r="F1418" s="1" t="s">
        <v>89</v>
      </c>
      <c r="G1418" s="8">
        <v>757267</v>
      </c>
      <c r="H1418" s="8">
        <v>439214.86</v>
      </c>
      <c r="I1418" s="9">
        <v>0.57999999999999996</v>
      </c>
      <c r="J1418" s="1" t="s">
        <v>107</v>
      </c>
      <c r="K1418" s="1">
        <v>11</v>
      </c>
      <c r="L1418" s="1">
        <v>2022</v>
      </c>
      <c r="M1418" s="1">
        <v>47</v>
      </c>
      <c r="N1418" s="10">
        <v>4</v>
      </c>
    </row>
    <row r="1419" spans="1:14" x14ac:dyDescent="0.2">
      <c r="A1419" s="7">
        <v>44883</v>
      </c>
      <c r="B1419" s="1" t="s">
        <v>26</v>
      </c>
      <c r="C1419" s="1" t="s">
        <v>11</v>
      </c>
      <c r="D1419" s="1" t="s">
        <v>8</v>
      </c>
      <c r="E1419" s="1" t="s">
        <v>75</v>
      </c>
      <c r="F1419" s="1" t="s">
        <v>88</v>
      </c>
      <c r="G1419" s="8">
        <v>655404</v>
      </c>
      <c r="H1419" s="8">
        <v>163851</v>
      </c>
      <c r="I1419" s="9">
        <v>0.25</v>
      </c>
      <c r="J1419" s="1" t="s">
        <v>107</v>
      </c>
      <c r="K1419" s="1">
        <v>11</v>
      </c>
      <c r="L1419" s="1">
        <v>2022</v>
      </c>
      <c r="M1419" s="1">
        <v>47</v>
      </c>
      <c r="N1419" s="10">
        <v>4</v>
      </c>
    </row>
    <row r="1420" spans="1:14" x14ac:dyDescent="0.2">
      <c r="A1420" s="7">
        <v>44884</v>
      </c>
      <c r="B1420" s="1" t="s">
        <v>21</v>
      </c>
      <c r="C1420" s="1" t="s">
        <v>11</v>
      </c>
      <c r="D1420" s="1" t="s">
        <v>14</v>
      </c>
      <c r="E1420" s="1" t="s">
        <v>73</v>
      </c>
      <c r="F1420" s="1" t="s">
        <v>90</v>
      </c>
      <c r="G1420" s="8">
        <v>401778</v>
      </c>
      <c r="H1420" s="8">
        <v>136604.52000000002</v>
      </c>
      <c r="I1420" s="9">
        <v>0.34</v>
      </c>
      <c r="J1420" s="1" t="s">
        <v>107</v>
      </c>
      <c r="K1420" s="1">
        <v>11</v>
      </c>
      <c r="L1420" s="1">
        <v>2022</v>
      </c>
      <c r="M1420" s="1">
        <v>47</v>
      </c>
      <c r="N1420" s="10">
        <v>4</v>
      </c>
    </row>
    <row r="1421" spans="1:14" x14ac:dyDescent="0.2">
      <c r="A1421" s="7">
        <v>44885</v>
      </c>
      <c r="B1421" s="1" t="s">
        <v>57</v>
      </c>
      <c r="C1421" s="1" t="s">
        <v>11</v>
      </c>
      <c r="D1421" s="1" t="s">
        <v>18</v>
      </c>
      <c r="E1421" s="1" t="s">
        <v>67</v>
      </c>
      <c r="F1421" s="1" t="s">
        <v>87</v>
      </c>
      <c r="G1421" s="8">
        <v>96510</v>
      </c>
      <c r="H1421" s="8">
        <v>27022.800000000003</v>
      </c>
      <c r="I1421" s="9">
        <v>0.28000000000000003</v>
      </c>
      <c r="J1421" s="1" t="s">
        <v>107</v>
      </c>
      <c r="K1421" s="1">
        <v>11</v>
      </c>
      <c r="L1421" s="1">
        <v>2022</v>
      </c>
      <c r="M1421" s="1">
        <v>47</v>
      </c>
      <c r="N1421" s="10">
        <v>4</v>
      </c>
    </row>
    <row r="1422" spans="1:14" x14ac:dyDescent="0.2">
      <c r="A1422" s="7">
        <v>44886</v>
      </c>
      <c r="B1422" s="1" t="s">
        <v>47</v>
      </c>
      <c r="C1422" s="1" t="s">
        <v>11</v>
      </c>
      <c r="D1422" s="1" t="s">
        <v>14</v>
      </c>
      <c r="E1422" s="1" t="s">
        <v>81</v>
      </c>
      <c r="F1422" s="1" t="s">
        <v>87</v>
      </c>
      <c r="G1422" s="8">
        <v>460021</v>
      </c>
      <c r="H1422" s="8">
        <v>151806.93</v>
      </c>
      <c r="I1422" s="9">
        <v>0.33</v>
      </c>
      <c r="J1422" s="1" t="s">
        <v>107</v>
      </c>
      <c r="K1422" s="1">
        <v>11</v>
      </c>
      <c r="L1422" s="1">
        <v>2022</v>
      </c>
      <c r="M1422" s="1">
        <v>48</v>
      </c>
      <c r="N1422" s="10">
        <v>4</v>
      </c>
    </row>
    <row r="1423" spans="1:14" x14ac:dyDescent="0.2">
      <c r="A1423" s="7">
        <v>44887</v>
      </c>
      <c r="B1423" s="1" t="s">
        <v>15</v>
      </c>
      <c r="C1423" s="1" t="s">
        <v>7</v>
      </c>
      <c r="D1423" s="1" t="s">
        <v>14</v>
      </c>
      <c r="E1423" s="1" t="s">
        <v>74</v>
      </c>
      <c r="F1423" s="1" t="s">
        <v>89</v>
      </c>
      <c r="G1423" s="8">
        <v>267718</v>
      </c>
      <c r="H1423" s="8">
        <v>163307.98000000001</v>
      </c>
      <c r="I1423" s="9">
        <v>0.61</v>
      </c>
      <c r="J1423" s="1" t="s">
        <v>107</v>
      </c>
      <c r="K1423" s="1">
        <v>11</v>
      </c>
      <c r="L1423" s="1">
        <v>2022</v>
      </c>
      <c r="M1423" s="1">
        <v>48</v>
      </c>
      <c r="N1423" s="10">
        <v>4</v>
      </c>
    </row>
    <row r="1424" spans="1:14" x14ac:dyDescent="0.2">
      <c r="A1424" s="7">
        <v>44888</v>
      </c>
      <c r="B1424" s="1" t="s">
        <v>24</v>
      </c>
      <c r="C1424" s="1" t="s">
        <v>7</v>
      </c>
      <c r="D1424" s="1" t="s">
        <v>14</v>
      </c>
      <c r="E1424" s="1" t="s">
        <v>81</v>
      </c>
      <c r="F1424" s="1" t="s">
        <v>90</v>
      </c>
      <c r="G1424" s="8">
        <v>400560</v>
      </c>
      <c r="H1424" s="8">
        <v>172240.8</v>
      </c>
      <c r="I1424" s="9">
        <v>0.43</v>
      </c>
      <c r="J1424" s="1" t="s">
        <v>107</v>
      </c>
      <c r="K1424" s="1">
        <v>11</v>
      </c>
      <c r="L1424" s="1">
        <v>2022</v>
      </c>
      <c r="M1424" s="1">
        <v>48</v>
      </c>
      <c r="N1424" s="10">
        <v>4</v>
      </c>
    </row>
    <row r="1425" spans="1:14" x14ac:dyDescent="0.2">
      <c r="A1425" s="7">
        <v>44889</v>
      </c>
      <c r="B1425" s="1" t="s">
        <v>15</v>
      </c>
      <c r="C1425" s="1" t="s">
        <v>11</v>
      </c>
      <c r="D1425" s="1" t="s">
        <v>14</v>
      </c>
      <c r="E1425" s="1" t="s">
        <v>74</v>
      </c>
      <c r="F1425" s="1" t="s">
        <v>89</v>
      </c>
      <c r="G1425" s="8">
        <v>457764</v>
      </c>
      <c r="H1425" s="8">
        <v>82397.52</v>
      </c>
      <c r="I1425" s="9">
        <v>0.18</v>
      </c>
      <c r="J1425" s="1" t="s">
        <v>107</v>
      </c>
      <c r="K1425" s="1">
        <v>11</v>
      </c>
      <c r="L1425" s="1">
        <v>2022</v>
      </c>
      <c r="M1425" s="1">
        <v>48</v>
      </c>
      <c r="N1425" s="10">
        <v>4</v>
      </c>
    </row>
    <row r="1426" spans="1:14" x14ac:dyDescent="0.2">
      <c r="A1426" s="7">
        <v>44890</v>
      </c>
      <c r="B1426" s="1" t="s">
        <v>56</v>
      </c>
      <c r="C1426" s="1" t="s">
        <v>7</v>
      </c>
      <c r="D1426" s="1" t="s">
        <v>18</v>
      </c>
      <c r="E1426" s="1" t="s">
        <v>70</v>
      </c>
      <c r="F1426" s="1" t="s">
        <v>87</v>
      </c>
      <c r="G1426" s="8">
        <v>158947</v>
      </c>
      <c r="H1426" s="8">
        <v>74705.09</v>
      </c>
      <c r="I1426" s="9">
        <v>0.47</v>
      </c>
      <c r="J1426" s="1" t="s">
        <v>107</v>
      </c>
      <c r="K1426" s="1">
        <v>11</v>
      </c>
      <c r="L1426" s="1">
        <v>2022</v>
      </c>
      <c r="M1426" s="1">
        <v>48</v>
      </c>
      <c r="N1426" s="10">
        <v>4</v>
      </c>
    </row>
    <row r="1427" spans="1:14" x14ac:dyDescent="0.2">
      <c r="A1427" s="7">
        <v>44891</v>
      </c>
      <c r="B1427" s="1" t="s">
        <v>55</v>
      </c>
      <c r="C1427" s="1" t="s">
        <v>17</v>
      </c>
      <c r="D1427" s="1" t="s">
        <v>14</v>
      </c>
      <c r="E1427" s="1" t="s">
        <v>69</v>
      </c>
      <c r="F1427" s="1" t="s">
        <v>88</v>
      </c>
      <c r="G1427" s="8">
        <v>347094</v>
      </c>
      <c r="H1427" s="8">
        <v>124953.84</v>
      </c>
      <c r="I1427" s="9">
        <v>0.36</v>
      </c>
      <c r="J1427" s="1" t="s">
        <v>107</v>
      </c>
      <c r="K1427" s="1">
        <v>11</v>
      </c>
      <c r="L1427" s="1">
        <v>2022</v>
      </c>
      <c r="M1427" s="1">
        <v>48</v>
      </c>
      <c r="N1427" s="10">
        <v>4</v>
      </c>
    </row>
    <row r="1428" spans="1:14" x14ac:dyDescent="0.2">
      <c r="A1428" s="7">
        <v>44892</v>
      </c>
      <c r="B1428" s="1" t="s">
        <v>50</v>
      </c>
      <c r="C1428" s="1" t="s">
        <v>11</v>
      </c>
      <c r="D1428" s="1" t="s">
        <v>18</v>
      </c>
      <c r="E1428" s="1" t="s">
        <v>67</v>
      </c>
      <c r="F1428" s="1" t="s">
        <v>87</v>
      </c>
      <c r="G1428" s="8">
        <v>120870</v>
      </c>
      <c r="H1428" s="8">
        <v>29008.799999999999</v>
      </c>
      <c r="I1428" s="9">
        <v>0.24</v>
      </c>
      <c r="J1428" s="1" t="s">
        <v>107</v>
      </c>
      <c r="K1428" s="1">
        <v>11</v>
      </c>
      <c r="L1428" s="1">
        <v>2022</v>
      </c>
      <c r="M1428" s="1">
        <v>48</v>
      </c>
      <c r="N1428" s="10">
        <v>4</v>
      </c>
    </row>
    <row r="1429" spans="1:14" x14ac:dyDescent="0.2">
      <c r="A1429" s="7">
        <v>44893</v>
      </c>
      <c r="B1429" s="1" t="s">
        <v>16</v>
      </c>
      <c r="C1429" s="1" t="s">
        <v>17</v>
      </c>
      <c r="D1429" s="1" t="s">
        <v>18</v>
      </c>
      <c r="E1429" s="1" t="s">
        <v>75</v>
      </c>
      <c r="F1429" s="1" t="s">
        <v>87</v>
      </c>
      <c r="G1429" s="8">
        <v>211037</v>
      </c>
      <c r="H1429" s="8">
        <v>84414.8</v>
      </c>
      <c r="I1429" s="9">
        <v>0.4</v>
      </c>
      <c r="J1429" s="1" t="s">
        <v>107</v>
      </c>
      <c r="K1429" s="1">
        <v>11</v>
      </c>
      <c r="L1429" s="1">
        <v>2022</v>
      </c>
      <c r="M1429" s="1">
        <v>49</v>
      </c>
      <c r="N1429" s="10">
        <v>4</v>
      </c>
    </row>
    <row r="1430" spans="1:14" x14ac:dyDescent="0.2">
      <c r="A1430" s="7">
        <v>44894</v>
      </c>
      <c r="B1430" s="1" t="s">
        <v>40</v>
      </c>
      <c r="C1430" s="1" t="s">
        <v>11</v>
      </c>
      <c r="D1430" s="1" t="s">
        <v>8</v>
      </c>
      <c r="E1430" s="1" t="s">
        <v>82</v>
      </c>
      <c r="F1430" s="1" t="s">
        <v>89</v>
      </c>
      <c r="G1430" s="8">
        <v>911338</v>
      </c>
      <c r="H1430" s="8">
        <v>227834.5</v>
      </c>
      <c r="I1430" s="9">
        <v>0.25</v>
      </c>
      <c r="J1430" s="1" t="s">
        <v>107</v>
      </c>
      <c r="K1430" s="1">
        <v>11</v>
      </c>
      <c r="L1430" s="1">
        <v>2022</v>
      </c>
      <c r="M1430" s="1">
        <v>49</v>
      </c>
      <c r="N1430" s="10">
        <v>4</v>
      </c>
    </row>
    <row r="1431" spans="1:14" x14ac:dyDescent="0.2">
      <c r="A1431" s="7">
        <v>44895</v>
      </c>
      <c r="B1431" s="1" t="s">
        <v>51</v>
      </c>
      <c r="C1431" s="1" t="s">
        <v>17</v>
      </c>
      <c r="D1431" s="1" t="s">
        <v>8</v>
      </c>
      <c r="E1431" s="1" t="s">
        <v>65</v>
      </c>
      <c r="F1431" s="1" t="s">
        <v>88</v>
      </c>
      <c r="G1431" s="8">
        <v>923801</v>
      </c>
      <c r="H1431" s="8">
        <v>304854.33</v>
      </c>
      <c r="I1431" s="9">
        <v>0.33</v>
      </c>
      <c r="J1431" s="1" t="s">
        <v>107</v>
      </c>
      <c r="K1431" s="1">
        <v>11</v>
      </c>
      <c r="L1431" s="1">
        <v>2022</v>
      </c>
      <c r="M1431" s="1">
        <v>49</v>
      </c>
      <c r="N1431" s="10">
        <v>4</v>
      </c>
    </row>
    <row r="1432" spans="1:14" x14ac:dyDescent="0.2">
      <c r="A1432" s="7">
        <v>44896</v>
      </c>
      <c r="B1432" s="1" t="s">
        <v>26</v>
      </c>
      <c r="C1432" s="1" t="s">
        <v>11</v>
      </c>
      <c r="D1432" s="1" t="s">
        <v>8</v>
      </c>
      <c r="E1432" s="1" t="s">
        <v>75</v>
      </c>
      <c r="F1432" s="1" t="s">
        <v>9</v>
      </c>
      <c r="G1432" s="8">
        <v>687316</v>
      </c>
      <c r="H1432" s="8">
        <v>226814.28</v>
      </c>
      <c r="I1432" s="9">
        <v>0.33</v>
      </c>
      <c r="J1432" s="1" t="s">
        <v>108</v>
      </c>
      <c r="K1432" s="1">
        <v>12</v>
      </c>
      <c r="L1432" s="1">
        <v>2022</v>
      </c>
      <c r="M1432" s="1">
        <v>49</v>
      </c>
      <c r="N1432" s="10">
        <v>4</v>
      </c>
    </row>
    <row r="1433" spans="1:14" x14ac:dyDescent="0.2">
      <c r="A1433" s="7">
        <v>44897</v>
      </c>
      <c r="B1433" s="1" t="s">
        <v>32</v>
      </c>
      <c r="C1433" s="1" t="s">
        <v>7</v>
      </c>
      <c r="D1433" s="1" t="s">
        <v>8</v>
      </c>
      <c r="E1433" s="1" t="s">
        <v>71</v>
      </c>
      <c r="F1433" s="1" t="s">
        <v>9</v>
      </c>
      <c r="G1433" s="8">
        <v>920296</v>
      </c>
      <c r="H1433" s="8">
        <v>377321.36</v>
      </c>
      <c r="I1433" s="9">
        <v>0.41</v>
      </c>
      <c r="J1433" s="1" t="s">
        <v>108</v>
      </c>
      <c r="K1433" s="1">
        <v>12</v>
      </c>
      <c r="L1433" s="1">
        <v>2022</v>
      </c>
      <c r="M1433" s="1">
        <v>49</v>
      </c>
      <c r="N1433" s="10">
        <v>4</v>
      </c>
    </row>
    <row r="1434" spans="1:14" x14ac:dyDescent="0.2">
      <c r="A1434" s="7">
        <v>44898</v>
      </c>
      <c r="B1434" s="1" t="s">
        <v>23</v>
      </c>
      <c r="C1434" s="1" t="s">
        <v>11</v>
      </c>
      <c r="D1434" s="1" t="s">
        <v>8</v>
      </c>
      <c r="E1434" s="1" t="s">
        <v>75</v>
      </c>
      <c r="F1434" s="1" t="s">
        <v>89</v>
      </c>
      <c r="G1434" s="8">
        <v>589674</v>
      </c>
      <c r="H1434" s="8">
        <v>117934.8</v>
      </c>
      <c r="I1434" s="9">
        <v>0.2</v>
      </c>
      <c r="J1434" s="1" t="s">
        <v>108</v>
      </c>
      <c r="K1434" s="1">
        <v>12</v>
      </c>
      <c r="L1434" s="1">
        <v>2022</v>
      </c>
      <c r="M1434" s="1">
        <v>49</v>
      </c>
      <c r="N1434" s="10">
        <v>4</v>
      </c>
    </row>
    <row r="1435" spans="1:14" x14ac:dyDescent="0.2">
      <c r="A1435" s="7">
        <v>44899</v>
      </c>
      <c r="B1435" s="1" t="s">
        <v>39</v>
      </c>
      <c r="C1435" s="1" t="s">
        <v>7</v>
      </c>
      <c r="D1435" s="1" t="s">
        <v>8</v>
      </c>
      <c r="E1435" s="1" t="s">
        <v>81</v>
      </c>
      <c r="F1435" s="1" t="s">
        <v>87</v>
      </c>
      <c r="G1435" s="8">
        <v>535148</v>
      </c>
      <c r="H1435" s="8">
        <v>230113.63999999998</v>
      </c>
      <c r="I1435" s="9">
        <v>0.43</v>
      </c>
      <c r="J1435" s="1" t="s">
        <v>108</v>
      </c>
      <c r="K1435" s="1">
        <v>12</v>
      </c>
      <c r="L1435" s="1">
        <v>2022</v>
      </c>
      <c r="M1435" s="1">
        <v>49</v>
      </c>
      <c r="N1435" s="10">
        <v>4</v>
      </c>
    </row>
    <row r="1436" spans="1:14" x14ac:dyDescent="0.2">
      <c r="A1436" s="7">
        <v>44900</v>
      </c>
      <c r="B1436" s="1" t="s">
        <v>12</v>
      </c>
      <c r="C1436" s="1" t="s">
        <v>11</v>
      </c>
      <c r="D1436" s="1" t="s">
        <v>8</v>
      </c>
      <c r="E1436" s="1" t="s">
        <v>77</v>
      </c>
      <c r="F1436" s="1" t="s">
        <v>87</v>
      </c>
      <c r="G1436" s="8">
        <v>990742</v>
      </c>
      <c r="H1436" s="8">
        <v>208055.81999999998</v>
      </c>
      <c r="I1436" s="9">
        <v>0.21</v>
      </c>
      <c r="J1436" s="1" t="s">
        <v>108</v>
      </c>
      <c r="K1436" s="1">
        <v>12</v>
      </c>
      <c r="L1436" s="1">
        <v>2022</v>
      </c>
      <c r="M1436" s="1">
        <v>50</v>
      </c>
      <c r="N1436" s="10">
        <v>4</v>
      </c>
    </row>
    <row r="1437" spans="1:14" x14ac:dyDescent="0.2">
      <c r="A1437" s="7">
        <v>44901</v>
      </c>
      <c r="B1437" s="1" t="s">
        <v>48</v>
      </c>
      <c r="C1437" s="1" t="s">
        <v>7</v>
      </c>
      <c r="D1437" s="1" t="s">
        <v>8</v>
      </c>
      <c r="E1437" s="1" t="s">
        <v>65</v>
      </c>
      <c r="F1437" s="1" t="s">
        <v>87</v>
      </c>
      <c r="G1437" s="8">
        <v>757731</v>
      </c>
      <c r="H1437" s="8">
        <v>295515.09000000003</v>
      </c>
      <c r="I1437" s="9">
        <v>0.39</v>
      </c>
      <c r="J1437" s="1" t="s">
        <v>108</v>
      </c>
      <c r="K1437" s="1">
        <v>12</v>
      </c>
      <c r="L1437" s="1">
        <v>2022</v>
      </c>
      <c r="M1437" s="1">
        <v>50</v>
      </c>
      <c r="N1437" s="10">
        <v>4</v>
      </c>
    </row>
    <row r="1438" spans="1:14" x14ac:dyDescent="0.2">
      <c r="A1438" s="7">
        <v>44902</v>
      </c>
      <c r="B1438" s="1" t="s">
        <v>35</v>
      </c>
      <c r="C1438" s="1" t="s">
        <v>7</v>
      </c>
      <c r="D1438" s="1" t="s">
        <v>14</v>
      </c>
      <c r="E1438" s="1" t="s">
        <v>71</v>
      </c>
      <c r="F1438" s="1" t="s">
        <v>89</v>
      </c>
      <c r="G1438" s="8">
        <v>485449</v>
      </c>
      <c r="H1438" s="8">
        <v>203888.58</v>
      </c>
      <c r="I1438" s="9">
        <v>0.42</v>
      </c>
      <c r="J1438" s="1" t="s">
        <v>108</v>
      </c>
      <c r="K1438" s="1">
        <v>12</v>
      </c>
      <c r="L1438" s="1">
        <v>2022</v>
      </c>
      <c r="M1438" s="1">
        <v>50</v>
      </c>
      <c r="N1438" s="10">
        <v>4</v>
      </c>
    </row>
    <row r="1439" spans="1:14" x14ac:dyDescent="0.2">
      <c r="A1439" s="7">
        <v>44903</v>
      </c>
      <c r="B1439" s="1" t="s">
        <v>50</v>
      </c>
      <c r="C1439" s="1" t="s">
        <v>17</v>
      </c>
      <c r="D1439" s="1" t="s">
        <v>18</v>
      </c>
      <c r="E1439" s="1" t="s">
        <v>67</v>
      </c>
      <c r="F1439" s="1" t="s">
        <v>90</v>
      </c>
      <c r="G1439" s="8">
        <v>156688</v>
      </c>
      <c r="H1439" s="8">
        <v>53273.920000000006</v>
      </c>
      <c r="I1439" s="9">
        <v>0.34</v>
      </c>
      <c r="J1439" s="1" t="s">
        <v>108</v>
      </c>
      <c r="K1439" s="1">
        <v>12</v>
      </c>
      <c r="L1439" s="1">
        <v>2022</v>
      </c>
      <c r="M1439" s="1">
        <v>50</v>
      </c>
      <c r="N1439" s="10">
        <v>4</v>
      </c>
    </row>
    <row r="1440" spans="1:14" x14ac:dyDescent="0.2">
      <c r="A1440" s="7">
        <v>44904</v>
      </c>
      <c r="B1440" s="1" t="s">
        <v>52</v>
      </c>
      <c r="C1440" s="1" t="s">
        <v>11</v>
      </c>
      <c r="D1440" s="1" t="s">
        <v>8</v>
      </c>
      <c r="E1440" s="1" t="s">
        <v>66</v>
      </c>
      <c r="F1440" s="1" t="s">
        <v>87</v>
      </c>
      <c r="G1440" s="8">
        <v>613801</v>
      </c>
      <c r="H1440" s="8">
        <v>171864.28000000003</v>
      </c>
      <c r="I1440" s="9">
        <v>0.28000000000000003</v>
      </c>
      <c r="J1440" s="1" t="s">
        <v>108</v>
      </c>
      <c r="K1440" s="1">
        <v>12</v>
      </c>
      <c r="L1440" s="1">
        <v>2022</v>
      </c>
      <c r="M1440" s="1">
        <v>50</v>
      </c>
      <c r="N1440" s="10">
        <v>4</v>
      </c>
    </row>
    <row r="1441" spans="1:14" x14ac:dyDescent="0.2">
      <c r="A1441" s="7">
        <v>44905</v>
      </c>
      <c r="B1441" s="1" t="s">
        <v>62</v>
      </c>
      <c r="C1441" s="1" t="s">
        <v>7</v>
      </c>
      <c r="D1441" s="1" t="s">
        <v>8</v>
      </c>
      <c r="E1441" s="1" t="s">
        <v>78</v>
      </c>
      <c r="F1441" s="1" t="s">
        <v>90</v>
      </c>
      <c r="G1441" s="8">
        <v>539042</v>
      </c>
      <c r="H1441" s="8">
        <v>301863.52</v>
      </c>
      <c r="I1441" s="9">
        <v>0.56000000000000005</v>
      </c>
      <c r="J1441" s="1" t="s">
        <v>108</v>
      </c>
      <c r="K1441" s="1">
        <v>12</v>
      </c>
      <c r="L1441" s="1">
        <v>2022</v>
      </c>
      <c r="M1441" s="1">
        <v>50</v>
      </c>
      <c r="N1441" s="10">
        <v>4</v>
      </c>
    </row>
    <row r="1442" spans="1:14" x14ac:dyDescent="0.2">
      <c r="A1442" s="7">
        <v>44906</v>
      </c>
      <c r="B1442" s="1" t="s">
        <v>46</v>
      </c>
      <c r="C1442" s="1" t="s">
        <v>7</v>
      </c>
      <c r="D1442" s="1" t="s">
        <v>8</v>
      </c>
      <c r="E1442" s="1" t="s">
        <v>80</v>
      </c>
      <c r="F1442" s="1" t="s">
        <v>89</v>
      </c>
      <c r="G1442" s="8">
        <v>893107</v>
      </c>
      <c r="H1442" s="8">
        <v>392967.08</v>
      </c>
      <c r="I1442" s="9">
        <v>0.44</v>
      </c>
      <c r="J1442" s="1" t="s">
        <v>108</v>
      </c>
      <c r="K1442" s="1">
        <v>12</v>
      </c>
      <c r="L1442" s="1">
        <v>2022</v>
      </c>
      <c r="M1442" s="1">
        <v>50</v>
      </c>
      <c r="N1442" s="10">
        <v>4</v>
      </c>
    </row>
    <row r="1443" spans="1:14" x14ac:dyDescent="0.2">
      <c r="A1443" s="7">
        <v>44907</v>
      </c>
      <c r="B1443" s="1" t="s">
        <v>45</v>
      </c>
      <c r="C1443" s="1" t="s">
        <v>7</v>
      </c>
      <c r="D1443" s="1" t="s">
        <v>18</v>
      </c>
      <c r="E1443" s="1" t="s">
        <v>79</v>
      </c>
      <c r="F1443" s="1" t="s">
        <v>87</v>
      </c>
      <c r="G1443" s="8">
        <v>132671</v>
      </c>
      <c r="H1443" s="8">
        <v>54395.109999999993</v>
      </c>
      <c r="I1443" s="9">
        <v>0.41</v>
      </c>
      <c r="J1443" s="1" t="s">
        <v>108</v>
      </c>
      <c r="K1443" s="1">
        <v>12</v>
      </c>
      <c r="L1443" s="1">
        <v>2022</v>
      </c>
      <c r="M1443" s="1">
        <v>51</v>
      </c>
      <c r="N1443" s="10">
        <v>4</v>
      </c>
    </row>
    <row r="1444" spans="1:14" x14ac:dyDescent="0.2">
      <c r="A1444" s="7">
        <v>44908</v>
      </c>
      <c r="B1444" s="1" t="s">
        <v>33</v>
      </c>
      <c r="C1444" s="1" t="s">
        <v>11</v>
      </c>
      <c r="D1444" s="1" t="s">
        <v>8</v>
      </c>
      <c r="E1444" s="1" t="s">
        <v>80</v>
      </c>
      <c r="F1444" s="1" t="s">
        <v>88</v>
      </c>
      <c r="G1444" s="8">
        <v>1160823</v>
      </c>
      <c r="H1444" s="8">
        <v>255381.06</v>
      </c>
      <c r="I1444" s="9">
        <v>0.22</v>
      </c>
      <c r="J1444" s="1" t="s">
        <v>108</v>
      </c>
      <c r="K1444" s="1">
        <v>12</v>
      </c>
      <c r="L1444" s="1">
        <v>2022</v>
      </c>
      <c r="M1444" s="1">
        <v>51</v>
      </c>
      <c r="N1444" s="10">
        <v>4</v>
      </c>
    </row>
    <row r="1445" spans="1:14" x14ac:dyDescent="0.2">
      <c r="A1445" s="7">
        <v>44909</v>
      </c>
      <c r="B1445" s="1" t="s">
        <v>58</v>
      </c>
      <c r="C1445" s="1" t="s">
        <v>11</v>
      </c>
      <c r="D1445" s="1" t="s">
        <v>8</v>
      </c>
      <c r="E1445" s="1" t="s">
        <v>74</v>
      </c>
      <c r="F1445" s="1" t="s">
        <v>88</v>
      </c>
      <c r="G1445" s="8">
        <v>1136001</v>
      </c>
      <c r="H1445" s="8">
        <v>340800.3</v>
      </c>
      <c r="I1445" s="9">
        <v>0.3</v>
      </c>
      <c r="J1445" s="1" t="s">
        <v>108</v>
      </c>
      <c r="K1445" s="1">
        <v>12</v>
      </c>
      <c r="L1445" s="1">
        <v>2022</v>
      </c>
      <c r="M1445" s="1">
        <v>51</v>
      </c>
      <c r="N1445" s="10">
        <v>4</v>
      </c>
    </row>
    <row r="1446" spans="1:14" x14ac:dyDescent="0.2">
      <c r="A1446" s="7">
        <v>44910</v>
      </c>
      <c r="B1446" s="1" t="s">
        <v>33</v>
      </c>
      <c r="C1446" s="1" t="s">
        <v>11</v>
      </c>
      <c r="D1446" s="1" t="s">
        <v>8</v>
      </c>
      <c r="E1446" s="1" t="s">
        <v>80</v>
      </c>
      <c r="F1446" s="1" t="s">
        <v>90</v>
      </c>
      <c r="G1446" s="8">
        <v>594392</v>
      </c>
      <c r="H1446" s="8">
        <v>148598</v>
      </c>
      <c r="I1446" s="9">
        <v>0.25</v>
      </c>
      <c r="J1446" s="1" t="s">
        <v>108</v>
      </c>
      <c r="K1446" s="1">
        <v>12</v>
      </c>
      <c r="L1446" s="1">
        <v>2022</v>
      </c>
      <c r="M1446" s="1">
        <v>51</v>
      </c>
      <c r="N1446" s="10">
        <v>4</v>
      </c>
    </row>
    <row r="1447" spans="1:14" x14ac:dyDescent="0.2">
      <c r="A1447" s="7">
        <v>44911</v>
      </c>
      <c r="B1447" s="1" t="s">
        <v>28</v>
      </c>
      <c r="C1447" s="1" t="s">
        <v>7</v>
      </c>
      <c r="D1447" s="1" t="s">
        <v>8</v>
      </c>
      <c r="E1447" s="1" t="s">
        <v>66</v>
      </c>
      <c r="F1447" s="1" t="s">
        <v>87</v>
      </c>
      <c r="G1447" s="8">
        <v>1054674</v>
      </c>
      <c r="H1447" s="8">
        <v>601164.17999999993</v>
      </c>
      <c r="I1447" s="9">
        <v>0.56999999999999995</v>
      </c>
      <c r="J1447" s="1" t="s">
        <v>108</v>
      </c>
      <c r="K1447" s="1">
        <v>12</v>
      </c>
      <c r="L1447" s="1">
        <v>2022</v>
      </c>
      <c r="M1447" s="1">
        <v>51</v>
      </c>
      <c r="N1447" s="10">
        <v>4</v>
      </c>
    </row>
    <row r="1448" spans="1:14" x14ac:dyDescent="0.2">
      <c r="A1448" s="7">
        <v>44912</v>
      </c>
      <c r="B1448" s="1" t="s">
        <v>19</v>
      </c>
      <c r="C1448" s="1" t="s">
        <v>7</v>
      </c>
      <c r="D1448" s="1" t="s">
        <v>8</v>
      </c>
      <c r="E1448" s="1" t="s">
        <v>76</v>
      </c>
      <c r="F1448" s="1" t="s">
        <v>89</v>
      </c>
      <c r="G1448" s="8">
        <v>667364</v>
      </c>
      <c r="H1448" s="8">
        <v>260271.96000000002</v>
      </c>
      <c r="I1448" s="9">
        <v>0.39</v>
      </c>
      <c r="J1448" s="1" t="s">
        <v>108</v>
      </c>
      <c r="K1448" s="1">
        <v>12</v>
      </c>
      <c r="L1448" s="1">
        <v>2022</v>
      </c>
      <c r="M1448" s="1">
        <v>51</v>
      </c>
      <c r="N1448" s="10">
        <v>4</v>
      </c>
    </row>
    <row r="1449" spans="1:14" x14ac:dyDescent="0.2">
      <c r="A1449" s="7">
        <v>44913</v>
      </c>
      <c r="B1449" s="1" t="s">
        <v>49</v>
      </c>
      <c r="C1449" s="1" t="s">
        <v>7</v>
      </c>
      <c r="D1449" s="1" t="s">
        <v>8</v>
      </c>
      <c r="E1449" s="1" t="s">
        <v>66</v>
      </c>
      <c r="F1449" s="1" t="s">
        <v>87</v>
      </c>
      <c r="G1449" s="8">
        <v>599237</v>
      </c>
      <c r="H1449" s="8">
        <v>263664.28000000003</v>
      </c>
      <c r="I1449" s="9">
        <v>0.44</v>
      </c>
      <c r="J1449" s="1" t="s">
        <v>108</v>
      </c>
      <c r="K1449" s="1">
        <v>12</v>
      </c>
      <c r="L1449" s="1">
        <v>2022</v>
      </c>
      <c r="M1449" s="1">
        <v>51</v>
      </c>
      <c r="N1449" s="10">
        <v>4</v>
      </c>
    </row>
    <row r="1450" spans="1:14" x14ac:dyDescent="0.2">
      <c r="A1450" s="7">
        <v>44914</v>
      </c>
      <c r="B1450" s="1" t="s">
        <v>16</v>
      </c>
      <c r="C1450" s="1" t="s">
        <v>17</v>
      </c>
      <c r="D1450" s="1" t="s">
        <v>18</v>
      </c>
      <c r="E1450" s="1" t="s">
        <v>75</v>
      </c>
      <c r="F1450" s="1" t="s">
        <v>88</v>
      </c>
      <c r="G1450" s="8">
        <v>171762</v>
      </c>
      <c r="H1450" s="8">
        <v>63551.94</v>
      </c>
      <c r="I1450" s="9">
        <v>0.37</v>
      </c>
      <c r="J1450" s="1" t="s">
        <v>108</v>
      </c>
      <c r="K1450" s="1">
        <v>12</v>
      </c>
      <c r="L1450" s="1">
        <v>2022</v>
      </c>
      <c r="M1450" s="1">
        <v>52</v>
      </c>
      <c r="N1450" s="10">
        <v>4</v>
      </c>
    </row>
    <row r="1451" spans="1:14" x14ac:dyDescent="0.2">
      <c r="A1451" s="7">
        <v>44915</v>
      </c>
      <c r="B1451" s="1" t="s">
        <v>43</v>
      </c>
      <c r="C1451" s="1" t="s">
        <v>11</v>
      </c>
      <c r="D1451" s="1" t="s">
        <v>8</v>
      </c>
      <c r="E1451" s="1" t="s">
        <v>79</v>
      </c>
      <c r="F1451" s="1" t="s">
        <v>90</v>
      </c>
      <c r="G1451" s="8">
        <v>1017617</v>
      </c>
      <c r="H1451" s="8">
        <v>356165.94999999995</v>
      </c>
      <c r="I1451" s="9">
        <v>0.35</v>
      </c>
      <c r="J1451" s="1" t="s">
        <v>108</v>
      </c>
      <c r="K1451" s="1">
        <v>12</v>
      </c>
      <c r="L1451" s="1">
        <v>2022</v>
      </c>
      <c r="M1451" s="1">
        <v>52</v>
      </c>
      <c r="N1451" s="10">
        <v>4</v>
      </c>
    </row>
    <row r="1452" spans="1:14" x14ac:dyDescent="0.2">
      <c r="A1452" s="7">
        <v>44916</v>
      </c>
      <c r="B1452" s="1" t="s">
        <v>54</v>
      </c>
      <c r="C1452" s="1" t="s">
        <v>7</v>
      </c>
      <c r="D1452" s="1" t="s">
        <v>18</v>
      </c>
      <c r="E1452" s="1" t="s">
        <v>68</v>
      </c>
      <c r="F1452" s="1" t="s">
        <v>89</v>
      </c>
      <c r="G1452" s="8">
        <v>197634</v>
      </c>
      <c r="H1452" s="8">
        <v>79053.600000000006</v>
      </c>
      <c r="I1452" s="9">
        <v>0.4</v>
      </c>
      <c r="J1452" s="1" t="s">
        <v>108</v>
      </c>
      <c r="K1452" s="1">
        <v>12</v>
      </c>
      <c r="L1452" s="1">
        <v>2022</v>
      </c>
      <c r="M1452" s="1">
        <v>52</v>
      </c>
      <c r="N1452" s="10">
        <v>4</v>
      </c>
    </row>
    <row r="1453" spans="1:14" x14ac:dyDescent="0.2">
      <c r="A1453" s="7">
        <v>44917</v>
      </c>
      <c r="B1453" s="1" t="s">
        <v>59</v>
      </c>
      <c r="C1453" s="1" t="s">
        <v>7</v>
      </c>
      <c r="D1453" s="1" t="s">
        <v>18</v>
      </c>
      <c r="E1453" s="1" t="s">
        <v>75</v>
      </c>
      <c r="F1453" s="1" t="s">
        <v>87</v>
      </c>
      <c r="G1453" s="8">
        <v>231048</v>
      </c>
      <c r="H1453" s="8">
        <v>138628.79999999999</v>
      </c>
      <c r="I1453" s="9">
        <v>0.6</v>
      </c>
      <c r="J1453" s="1" t="s">
        <v>108</v>
      </c>
      <c r="K1453" s="1">
        <v>12</v>
      </c>
      <c r="L1453" s="1">
        <v>2022</v>
      </c>
      <c r="M1453" s="1">
        <v>52</v>
      </c>
      <c r="N1453" s="10">
        <v>4</v>
      </c>
    </row>
    <row r="1454" spans="1:14" x14ac:dyDescent="0.2">
      <c r="A1454" s="7">
        <v>44918</v>
      </c>
      <c r="B1454" s="1" t="s">
        <v>47</v>
      </c>
      <c r="C1454" s="1" t="s">
        <v>11</v>
      </c>
      <c r="D1454" s="1" t="s">
        <v>14</v>
      </c>
      <c r="E1454" s="1" t="s">
        <v>81</v>
      </c>
      <c r="F1454" s="1" t="s">
        <v>90</v>
      </c>
      <c r="G1454" s="8">
        <v>270261</v>
      </c>
      <c r="H1454" s="8">
        <v>89186.13</v>
      </c>
      <c r="I1454" s="9">
        <v>0.33</v>
      </c>
      <c r="J1454" s="1" t="s">
        <v>108</v>
      </c>
      <c r="K1454" s="1">
        <v>12</v>
      </c>
      <c r="L1454" s="1">
        <v>2022</v>
      </c>
      <c r="M1454" s="1">
        <v>52</v>
      </c>
      <c r="N1454" s="10">
        <v>4</v>
      </c>
    </row>
    <row r="1455" spans="1:14" x14ac:dyDescent="0.2">
      <c r="A1455" s="7">
        <v>44919</v>
      </c>
      <c r="B1455" s="1" t="s">
        <v>13</v>
      </c>
      <c r="C1455" s="1" t="s">
        <v>17</v>
      </c>
      <c r="D1455" s="1" t="s">
        <v>14</v>
      </c>
      <c r="E1455" s="1" t="s">
        <v>73</v>
      </c>
      <c r="F1455" s="1" t="s">
        <v>87</v>
      </c>
      <c r="G1455" s="8">
        <v>348108</v>
      </c>
      <c r="H1455" s="8">
        <v>114875.64</v>
      </c>
      <c r="I1455" s="9">
        <v>0.33</v>
      </c>
      <c r="J1455" s="1" t="s">
        <v>108</v>
      </c>
      <c r="K1455" s="1">
        <v>12</v>
      </c>
      <c r="L1455" s="1">
        <v>2022</v>
      </c>
      <c r="M1455" s="1">
        <v>52</v>
      </c>
      <c r="N1455" s="10">
        <v>4</v>
      </c>
    </row>
    <row r="1456" spans="1:14" x14ac:dyDescent="0.2">
      <c r="A1456" s="7">
        <v>44920</v>
      </c>
      <c r="B1456" s="1" t="s">
        <v>55</v>
      </c>
      <c r="C1456" s="1" t="s">
        <v>7</v>
      </c>
      <c r="D1456" s="1" t="s">
        <v>14</v>
      </c>
      <c r="E1456" s="1" t="s">
        <v>69</v>
      </c>
      <c r="F1456" s="1" t="s">
        <v>9</v>
      </c>
      <c r="G1456" s="8">
        <v>338483</v>
      </c>
      <c r="H1456" s="8">
        <v>128623.54000000001</v>
      </c>
      <c r="I1456" s="9">
        <v>0.38</v>
      </c>
      <c r="J1456" s="1" t="s">
        <v>108</v>
      </c>
      <c r="K1456" s="1">
        <v>12</v>
      </c>
      <c r="L1456" s="1">
        <v>2022</v>
      </c>
      <c r="M1456" s="1">
        <v>52</v>
      </c>
      <c r="N1456" s="10">
        <v>4</v>
      </c>
    </row>
    <row r="1457" spans="1:14" x14ac:dyDescent="0.2">
      <c r="A1457" s="7">
        <v>44921</v>
      </c>
      <c r="B1457" s="1" t="s">
        <v>54</v>
      </c>
      <c r="C1457" s="1" t="s">
        <v>7</v>
      </c>
      <c r="D1457" s="1" t="s">
        <v>18</v>
      </c>
      <c r="E1457" s="1" t="s">
        <v>68</v>
      </c>
      <c r="F1457" s="1" t="s">
        <v>88</v>
      </c>
      <c r="G1457" s="8">
        <v>215696</v>
      </c>
      <c r="H1457" s="8">
        <v>114318.88</v>
      </c>
      <c r="I1457" s="9">
        <v>0.53</v>
      </c>
      <c r="J1457" s="1" t="s">
        <v>108</v>
      </c>
      <c r="K1457" s="1">
        <v>12</v>
      </c>
      <c r="L1457" s="1">
        <v>2022</v>
      </c>
      <c r="M1457" s="1">
        <v>53</v>
      </c>
      <c r="N1457" s="10">
        <v>4</v>
      </c>
    </row>
    <row r="1458" spans="1:14" x14ac:dyDescent="0.2">
      <c r="A1458" s="7">
        <v>44922</v>
      </c>
      <c r="B1458" s="1" t="s">
        <v>19</v>
      </c>
      <c r="C1458" s="1" t="s">
        <v>17</v>
      </c>
      <c r="D1458" s="1" t="s">
        <v>8</v>
      </c>
      <c r="E1458" s="1" t="s">
        <v>76</v>
      </c>
      <c r="F1458" s="1" t="s">
        <v>9</v>
      </c>
      <c r="G1458" s="8">
        <v>744544</v>
      </c>
      <c r="H1458" s="8">
        <v>290372.16000000003</v>
      </c>
      <c r="I1458" s="9">
        <v>0.39</v>
      </c>
      <c r="J1458" s="1" t="s">
        <v>108</v>
      </c>
      <c r="K1458" s="1">
        <v>12</v>
      </c>
      <c r="L1458" s="1">
        <v>2022</v>
      </c>
      <c r="M1458" s="1">
        <v>53</v>
      </c>
      <c r="N1458" s="10">
        <v>4</v>
      </c>
    </row>
    <row r="1459" spans="1:14" x14ac:dyDescent="0.2">
      <c r="A1459" s="7">
        <v>44923</v>
      </c>
      <c r="B1459" s="1" t="s">
        <v>25</v>
      </c>
      <c r="C1459" s="1" t="s">
        <v>17</v>
      </c>
      <c r="D1459" s="1" t="s">
        <v>8</v>
      </c>
      <c r="E1459" s="1" t="s">
        <v>74</v>
      </c>
      <c r="F1459" s="1" t="s">
        <v>88</v>
      </c>
      <c r="G1459" s="8">
        <v>1018398</v>
      </c>
      <c r="H1459" s="8">
        <v>346255.32</v>
      </c>
      <c r="I1459" s="9">
        <v>0.34</v>
      </c>
      <c r="J1459" s="1" t="s">
        <v>108</v>
      </c>
      <c r="K1459" s="1">
        <v>12</v>
      </c>
      <c r="L1459" s="1">
        <v>2022</v>
      </c>
      <c r="M1459" s="1">
        <v>53</v>
      </c>
      <c r="N1459" s="10">
        <v>4</v>
      </c>
    </row>
    <row r="1460" spans="1:14" x14ac:dyDescent="0.2">
      <c r="A1460" s="7">
        <v>44924</v>
      </c>
      <c r="B1460" s="1" t="s">
        <v>42</v>
      </c>
      <c r="C1460" s="1" t="s">
        <v>17</v>
      </c>
      <c r="D1460" s="1" t="s">
        <v>8</v>
      </c>
      <c r="E1460" s="1" t="s">
        <v>84</v>
      </c>
      <c r="F1460" s="1" t="s">
        <v>87</v>
      </c>
      <c r="G1460" s="8">
        <v>1050434</v>
      </c>
      <c r="H1460" s="8">
        <v>357147.56</v>
      </c>
      <c r="I1460" s="9">
        <v>0.34</v>
      </c>
      <c r="J1460" s="1" t="s">
        <v>108</v>
      </c>
      <c r="K1460" s="1">
        <v>12</v>
      </c>
      <c r="L1460" s="1">
        <v>2022</v>
      </c>
      <c r="M1460" s="1">
        <v>53</v>
      </c>
      <c r="N1460" s="10">
        <v>4</v>
      </c>
    </row>
    <row r="1461" spans="1:14" x14ac:dyDescent="0.2">
      <c r="A1461" s="7">
        <v>44925</v>
      </c>
      <c r="B1461" s="1" t="s">
        <v>53</v>
      </c>
      <c r="C1461" s="1" t="s">
        <v>7</v>
      </c>
      <c r="D1461" s="1" t="s">
        <v>14</v>
      </c>
      <c r="E1461" s="1" t="s">
        <v>67</v>
      </c>
      <c r="F1461" s="1" t="s">
        <v>9</v>
      </c>
      <c r="G1461" s="8">
        <v>496986</v>
      </c>
      <c r="H1461" s="8">
        <v>253462.86000000002</v>
      </c>
      <c r="I1461" s="9">
        <v>0.51</v>
      </c>
      <c r="J1461" s="1" t="s">
        <v>108</v>
      </c>
      <c r="K1461" s="1">
        <v>12</v>
      </c>
      <c r="L1461" s="1">
        <v>2022</v>
      </c>
      <c r="M1461" s="1">
        <v>53</v>
      </c>
      <c r="N1461" s="10">
        <v>4</v>
      </c>
    </row>
    <row r="1462" spans="1:14" x14ac:dyDescent="0.2">
      <c r="A1462" s="7">
        <v>44926</v>
      </c>
      <c r="B1462" s="1" t="s">
        <v>51</v>
      </c>
      <c r="C1462" s="1" t="s">
        <v>11</v>
      </c>
      <c r="D1462" s="1" t="s">
        <v>8</v>
      </c>
      <c r="E1462" s="1" t="s">
        <v>65</v>
      </c>
      <c r="F1462" s="1" t="s">
        <v>90</v>
      </c>
      <c r="G1462" s="8">
        <v>912836</v>
      </c>
      <c r="H1462" s="8">
        <v>273850.8</v>
      </c>
      <c r="I1462" s="9">
        <v>0.3</v>
      </c>
      <c r="J1462" s="1" t="s">
        <v>108</v>
      </c>
      <c r="K1462" s="1">
        <v>12</v>
      </c>
      <c r="L1462" s="1">
        <v>2022</v>
      </c>
      <c r="M1462" s="1">
        <v>53</v>
      </c>
      <c r="N1462" s="10">
        <v>4</v>
      </c>
    </row>
    <row r="1463" spans="1:14" x14ac:dyDescent="0.2">
      <c r="A1463" s="7">
        <v>44927</v>
      </c>
      <c r="B1463" s="1" t="s">
        <v>45</v>
      </c>
      <c r="C1463" s="1" t="s">
        <v>7</v>
      </c>
      <c r="D1463" s="1" t="s">
        <v>18</v>
      </c>
      <c r="E1463" s="1" t="s">
        <v>79</v>
      </c>
      <c r="F1463" s="1" t="s">
        <v>9</v>
      </c>
      <c r="G1463" s="8">
        <v>187967</v>
      </c>
      <c r="H1463" s="8">
        <v>73307.13</v>
      </c>
      <c r="I1463" s="9">
        <v>0.39</v>
      </c>
      <c r="J1463" s="1" t="s">
        <v>97</v>
      </c>
      <c r="K1463" s="1">
        <v>1</v>
      </c>
      <c r="L1463" s="1">
        <v>2023</v>
      </c>
      <c r="M1463" s="1">
        <v>1</v>
      </c>
      <c r="N1463" s="10">
        <v>1</v>
      </c>
    </row>
    <row r="1464" spans="1:14" x14ac:dyDescent="0.2">
      <c r="A1464" s="7">
        <v>44928</v>
      </c>
      <c r="B1464" s="1" t="s">
        <v>38</v>
      </c>
      <c r="C1464" s="1" t="s">
        <v>11</v>
      </c>
      <c r="D1464" s="1" t="s">
        <v>18</v>
      </c>
      <c r="E1464" s="1" t="s">
        <v>80</v>
      </c>
      <c r="F1464" s="1" t="s">
        <v>87</v>
      </c>
      <c r="G1464" s="8">
        <v>181084</v>
      </c>
      <c r="H1464" s="8">
        <v>27162.6</v>
      </c>
      <c r="I1464" s="9">
        <v>0.15</v>
      </c>
      <c r="J1464" s="1" t="s">
        <v>97</v>
      </c>
      <c r="K1464" s="1">
        <v>1</v>
      </c>
      <c r="L1464" s="1">
        <v>2023</v>
      </c>
      <c r="M1464" s="1">
        <v>2</v>
      </c>
      <c r="N1464" s="10">
        <v>1</v>
      </c>
    </row>
    <row r="1465" spans="1:14" x14ac:dyDescent="0.2">
      <c r="A1465" s="7">
        <v>44929</v>
      </c>
      <c r="B1465" s="1" t="s">
        <v>44</v>
      </c>
      <c r="C1465" s="1" t="s">
        <v>11</v>
      </c>
      <c r="D1465" s="1" t="s">
        <v>8</v>
      </c>
      <c r="E1465" s="1" t="s">
        <v>78</v>
      </c>
      <c r="F1465" s="1" t="s">
        <v>87</v>
      </c>
      <c r="G1465" s="8">
        <v>616123</v>
      </c>
      <c r="H1465" s="8">
        <v>184836.9</v>
      </c>
      <c r="I1465" s="9">
        <v>0.3</v>
      </c>
      <c r="J1465" s="1" t="s">
        <v>97</v>
      </c>
      <c r="K1465" s="1">
        <v>1</v>
      </c>
      <c r="L1465" s="1">
        <v>2023</v>
      </c>
      <c r="M1465" s="1">
        <v>2</v>
      </c>
      <c r="N1465" s="10">
        <v>1</v>
      </c>
    </row>
    <row r="1466" spans="1:14" x14ac:dyDescent="0.2">
      <c r="A1466" s="7">
        <v>44930</v>
      </c>
      <c r="B1466" s="1" t="s">
        <v>41</v>
      </c>
      <c r="C1466" s="1" t="s">
        <v>17</v>
      </c>
      <c r="D1466" s="1" t="s">
        <v>14</v>
      </c>
      <c r="E1466" s="1" t="s">
        <v>83</v>
      </c>
      <c r="F1466" s="1" t="s">
        <v>87</v>
      </c>
      <c r="G1466" s="8">
        <v>496421</v>
      </c>
      <c r="H1466" s="8">
        <v>163818.93000000002</v>
      </c>
      <c r="I1466" s="9">
        <v>0.33</v>
      </c>
      <c r="J1466" s="1" t="s">
        <v>97</v>
      </c>
      <c r="K1466" s="1">
        <v>1</v>
      </c>
      <c r="L1466" s="1">
        <v>2023</v>
      </c>
      <c r="M1466" s="1">
        <v>2</v>
      </c>
      <c r="N1466" s="10">
        <v>1</v>
      </c>
    </row>
    <row r="1467" spans="1:14" x14ac:dyDescent="0.2">
      <c r="A1467" s="7">
        <v>44931</v>
      </c>
      <c r="B1467" s="1" t="s">
        <v>60</v>
      </c>
      <c r="C1467" s="1" t="s">
        <v>17</v>
      </c>
      <c r="D1467" s="1" t="s">
        <v>14</v>
      </c>
      <c r="E1467" s="1" t="s">
        <v>76</v>
      </c>
      <c r="F1467" s="1" t="s">
        <v>89</v>
      </c>
      <c r="G1467" s="8">
        <v>486280</v>
      </c>
      <c r="H1467" s="8">
        <v>170198</v>
      </c>
      <c r="I1467" s="9">
        <v>0.35</v>
      </c>
      <c r="J1467" s="1" t="s">
        <v>97</v>
      </c>
      <c r="K1467" s="1">
        <v>1</v>
      </c>
      <c r="L1467" s="1">
        <v>2023</v>
      </c>
      <c r="M1467" s="1">
        <v>2</v>
      </c>
      <c r="N1467" s="10">
        <v>1</v>
      </c>
    </row>
    <row r="1468" spans="1:14" x14ac:dyDescent="0.2">
      <c r="A1468" s="7">
        <v>44932</v>
      </c>
      <c r="B1468" s="1" t="s">
        <v>62</v>
      </c>
      <c r="C1468" s="1" t="s">
        <v>11</v>
      </c>
      <c r="D1468" s="1" t="s">
        <v>8</v>
      </c>
      <c r="E1468" s="1" t="s">
        <v>78</v>
      </c>
      <c r="F1468" s="1" t="s">
        <v>88</v>
      </c>
      <c r="G1468" s="8">
        <v>777179</v>
      </c>
      <c r="H1468" s="8">
        <v>186522.96</v>
      </c>
      <c r="I1468" s="9">
        <v>0.24</v>
      </c>
      <c r="J1468" s="1" t="s">
        <v>97</v>
      </c>
      <c r="K1468" s="1">
        <v>1</v>
      </c>
      <c r="L1468" s="1">
        <v>2023</v>
      </c>
      <c r="M1468" s="1">
        <v>2</v>
      </c>
      <c r="N1468" s="10">
        <v>1</v>
      </c>
    </row>
    <row r="1469" spans="1:14" x14ac:dyDescent="0.2">
      <c r="A1469" s="7">
        <v>44933</v>
      </c>
      <c r="B1469" s="1" t="s">
        <v>44</v>
      </c>
      <c r="C1469" s="1" t="s">
        <v>7</v>
      </c>
      <c r="D1469" s="1" t="s">
        <v>8</v>
      </c>
      <c r="E1469" s="1" t="s">
        <v>78</v>
      </c>
      <c r="F1469" s="1" t="s">
        <v>9</v>
      </c>
      <c r="G1469" s="8">
        <v>950227</v>
      </c>
      <c r="H1469" s="8">
        <v>551131.65999999992</v>
      </c>
      <c r="I1469" s="9">
        <v>0.57999999999999996</v>
      </c>
      <c r="J1469" s="1" t="s">
        <v>97</v>
      </c>
      <c r="K1469" s="1">
        <v>1</v>
      </c>
      <c r="L1469" s="1">
        <v>2023</v>
      </c>
      <c r="M1469" s="1">
        <v>2</v>
      </c>
      <c r="N1469" s="10">
        <v>1</v>
      </c>
    </row>
    <row r="1470" spans="1:14" x14ac:dyDescent="0.2">
      <c r="A1470" s="7">
        <v>44934</v>
      </c>
      <c r="B1470" s="1" t="s">
        <v>10</v>
      </c>
      <c r="C1470" s="1" t="s">
        <v>7</v>
      </c>
      <c r="D1470" s="1" t="s">
        <v>8</v>
      </c>
      <c r="E1470" s="1" t="s">
        <v>66</v>
      </c>
      <c r="F1470" s="1" t="s">
        <v>87</v>
      </c>
      <c r="G1470" s="8">
        <v>1073985</v>
      </c>
      <c r="H1470" s="8">
        <v>665870.69999999995</v>
      </c>
      <c r="I1470" s="9">
        <v>0.62</v>
      </c>
      <c r="J1470" s="1" t="s">
        <v>97</v>
      </c>
      <c r="K1470" s="1">
        <v>1</v>
      </c>
      <c r="L1470" s="1">
        <v>2023</v>
      </c>
      <c r="M1470" s="1">
        <v>2</v>
      </c>
      <c r="N1470" s="10">
        <v>1</v>
      </c>
    </row>
    <row r="1471" spans="1:14" x14ac:dyDescent="0.2">
      <c r="A1471" s="7">
        <v>44935</v>
      </c>
      <c r="B1471" s="1" t="s">
        <v>61</v>
      </c>
      <c r="C1471" s="1" t="s">
        <v>17</v>
      </c>
      <c r="D1471" s="1" t="s">
        <v>8</v>
      </c>
      <c r="E1471" s="1" t="s">
        <v>77</v>
      </c>
      <c r="F1471" s="1" t="s">
        <v>88</v>
      </c>
      <c r="G1471" s="8">
        <v>720432</v>
      </c>
      <c r="H1471" s="8">
        <v>273764.15999999997</v>
      </c>
      <c r="I1471" s="9">
        <v>0.38</v>
      </c>
      <c r="J1471" s="1" t="s">
        <v>97</v>
      </c>
      <c r="K1471" s="1">
        <v>1</v>
      </c>
      <c r="L1471" s="1">
        <v>2023</v>
      </c>
      <c r="M1471" s="1">
        <v>3</v>
      </c>
      <c r="N1471" s="10">
        <v>1</v>
      </c>
    </row>
    <row r="1472" spans="1:14" x14ac:dyDescent="0.2">
      <c r="A1472" s="7">
        <v>44936</v>
      </c>
      <c r="B1472" s="1" t="s">
        <v>32</v>
      </c>
      <c r="C1472" s="1" t="s">
        <v>7</v>
      </c>
      <c r="D1472" s="1" t="s">
        <v>8</v>
      </c>
      <c r="E1472" s="1" t="s">
        <v>71</v>
      </c>
      <c r="F1472" s="1" t="s">
        <v>9</v>
      </c>
      <c r="G1472" s="8">
        <v>776077</v>
      </c>
      <c r="H1472" s="8">
        <v>279387.71999999997</v>
      </c>
      <c r="I1472" s="9">
        <v>0.36</v>
      </c>
      <c r="J1472" s="1" t="s">
        <v>97</v>
      </c>
      <c r="K1472" s="1">
        <v>1</v>
      </c>
      <c r="L1472" s="1">
        <v>2023</v>
      </c>
      <c r="M1472" s="1">
        <v>3</v>
      </c>
      <c r="N1472" s="10">
        <v>1</v>
      </c>
    </row>
    <row r="1473" spans="1:14" x14ac:dyDescent="0.2">
      <c r="A1473" s="7">
        <v>44937</v>
      </c>
      <c r="B1473" s="1" t="s">
        <v>61</v>
      </c>
      <c r="C1473" s="1" t="s">
        <v>17</v>
      </c>
      <c r="D1473" s="1" t="s">
        <v>8</v>
      </c>
      <c r="E1473" s="1" t="s">
        <v>77</v>
      </c>
      <c r="F1473" s="1" t="s">
        <v>89</v>
      </c>
      <c r="G1473" s="8">
        <v>1143437</v>
      </c>
      <c r="H1473" s="8">
        <v>240121.77</v>
      </c>
      <c r="I1473" s="9">
        <v>0.21</v>
      </c>
      <c r="J1473" s="1" t="s">
        <v>97</v>
      </c>
      <c r="K1473" s="1">
        <v>1</v>
      </c>
      <c r="L1473" s="1">
        <v>2023</v>
      </c>
      <c r="M1473" s="1">
        <v>3</v>
      </c>
      <c r="N1473" s="10">
        <v>1</v>
      </c>
    </row>
    <row r="1474" spans="1:14" x14ac:dyDescent="0.2">
      <c r="A1474" s="7">
        <v>44938</v>
      </c>
      <c r="B1474" s="1" t="s">
        <v>48</v>
      </c>
      <c r="C1474" s="1" t="s">
        <v>11</v>
      </c>
      <c r="D1474" s="1" t="s">
        <v>8</v>
      </c>
      <c r="E1474" s="1" t="s">
        <v>65</v>
      </c>
      <c r="F1474" s="1" t="s">
        <v>88</v>
      </c>
      <c r="G1474" s="8">
        <v>1127554</v>
      </c>
      <c r="H1474" s="8">
        <v>270612.95999999996</v>
      </c>
      <c r="I1474" s="9">
        <v>0.24</v>
      </c>
      <c r="J1474" s="1" t="s">
        <v>97</v>
      </c>
      <c r="K1474" s="1">
        <v>1</v>
      </c>
      <c r="L1474" s="1">
        <v>2023</v>
      </c>
      <c r="M1474" s="1">
        <v>3</v>
      </c>
      <c r="N1474" s="10">
        <v>1</v>
      </c>
    </row>
    <row r="1475" spans="1:14" x14ac:dyDescent="0.2">
      <c r="A1475" s="7">
        <v>44939</v>
      </c>
      <c r="B1475" s="1" t="s">
        <v>28</v>
      </c>
      <c r="C1475" s="1" t="s">
        <v>11</v>
      </c>
      <c r="D1475" s="1" t="s">
        <v>8</v>
      </c>
      <c r="E1475" s="1" t="s">
        <v>66</v>
      </c>
      <c r="F1475" s="1" t="s">
        <v>88</v>
      </c>
      <c r="G1475" s="8">
        <v>994173</v>
      </c>
      <c r="H1475" s="8">
        <v>228659.79</v>
      </c>
      <c r="I1475" s="9">
        <v>0.23</v>
      </c>
      <c r="J1475" s="1" t="s">
        <v>97</v>
      </c>
      <c r="K1475" s="1">
        <v>1</v>
      </c>
      <c r="L1475" s="1">
        <v>2023</v>
      </c>
      <c r="M1475" s="1">
        <v>3</v>
      </c>
      <c r="N1475" s="10">
        <v>1</v>
      </c>
    </row>
    <row r="1476" spans="1:14" x14ac:dyDescent="0.2">
      <c r="A1476" s="7">
        <v>44940</v>
      </c>
      <c r="B1476" s="1" t="s">
        <v>52</v>
      </c>
      <c r="C1476" s="1" t="s">
        <v>7</v>
      </c>
      <c r="D1476" s="1" t="s">
        <v>8</v>
      </c>
      <c r="E1476" s="1" t="s">
        <v>66</v>
      </c>
      <c r="F1476" s="1" t="s">
        <v>87</v>
      </c>
      <c r="G1476" s="8">
        <v>1016360</v>
      </c>
      <c r="H1476" s="8">
        <v>396380.4</v>
      </c>
      <c r="I1476" s="9">
        <v>0.39</v>
      </c>
      <c r="J1476" s="1" t="s">
        <v>97</v>
      </c>
      <c r="K1476" s="1">
        <v>1</v>
      </c>
      <c r="L1476" s="1">
        <v>2023</v>
      </c>
      <c r="M1476" s="1">
        <v>3</v>
      </c>
      <c r="N1476" s="10">
        <v>1</v>
      </c>
    </row>
    <row r="1477" spans="1:14" x14ac:dyDescent="0.2">
      <c r="A1477" s="7">
        <v>44941</v>
      </c>
      <c r="B1477" s="1" t="s">
        <v>37</v>
      </c>
      <c r="C1477" s="1" t="s">
        <v>11</v>
      </c>
      <c r="D1477" s="1" t="s">
        <v>18</v>
      </c>
      <c r="E1477" s="1" t="s">
        <v>79</v>
      </c>
      <c r="F1477" s="1" t="s">
        <v>87</v>
      </c>
      <c r="G1477" s="8">
        <v>113554</v>
      </c>
      <c r="H1477" s="8">
        <v>22710.800000000003</v>
      </c>
      <c r="I1477" s="9">
        <v>0.2</v>
      </c>
      <c r="J1477" s="1" t="s">
        <v>97</v>
      </c>
      <c r="K1477" s="1">
        <v>1</v>
      </c>
      <c r="L1477" s="1">
        <v>2023</v>
      </c>
      <c r="M1477" s="1">
        <v>3</v>
      </c>
      <c r="N1477" s="10">
        <v>1</v>
      </c>
    </row>
    <row r="1478" spans="1:14" x14ac:dyDescent="0.2">
      <c r="A1478" s="7">
        <v>44942</v>
      </c>
      <c r="B1478" s="1" t="s">
        <v>43</v>
      </c>
      <c r="C1478" s="1" t="s">
        <v>11</v>
      </c>
      <c r="D1478" s="1" t="s">
        <v>8</v>
      </c>
      <c r="E1478" s="1" t="s">
        <v>79</v>
      </c>
      <c r="F1478" s="1" t="s">
        <v>88</v>
      </c>
      <c r="G1478" s="8">
        <v>942320</v>
      </c>
      <c r="H1478" s="8">
        <v>160194.40000000002</v>
      </c>
      <c r="I1478" s="9">
        <v>0.17</v>
      </c>
      <c r="J1478" s="1" t="s">
        <v>97</v>
      </c>
      <c r="K1478" s="1">
        <v>1</v>
      </c>
      <c r="L1478" s="1">
        <v>2023</v>
      </c>
      <c r="M1478" s="1">
        <v>4</v>
      </c>
      <c r="N1478" s="10">
        <v>1</v>
      </c>
    </row>
    <row r="1479" spans="1:14" x14ac:dyDescent="0.2">
      <c r="A1479" s="7">
        <v>44943</v>
      </c>
      <c r="B1479" s="1" t="s">
        <v>62</v>
      </c>
      <c r="C1479" s="1" t="s">
        <v>17</v>
      </c>
      <c r="D1479" s="1" t="s">
        <v>8</v>
      </c>
      <c r="E1479" s="1" t="s">
        <v>78</v>
      </c>
      <c r="F1479" s="1" t="s">
        <v>88</v>
      </c>
      <c r="G1479" s="8">
        <v>747129</v>
      </c>
      <c r="H1479" s="8">
        <v>298851.60000000003</v>
      </c>
      <c r="I1479" s="9">
        <v>0.4</v>
      </c>
      <c r="J1479" s="1" t="s">
        <v>97</v>
      </c>
      <c r="K1479" s="1">
        <v>1</v>
      </c>
      <c r="L1479" s="1">
        <v>2023</v>
      </c>
      <c r="M1479" s="1">
        <v>4</v>
      </c>
      <c r="N1479" s="10">
        <v>1</v>
      </c>
    </row>
    <row r="1480" spans="1:14" x14ac:dyDescent="0.2">
      <c r="A1480" s="7">
        <v>44944</v>
      </c>
      <c r="B1480" s="1" t="s">
        <v>39</v>
      </c>
      <c r="C1480" s="1" t="s">
        <v>17</v>
      </c>
      <c r="D1480" s="1" t="s">
        <v>8</v>
      </c>
      <c r="E1480" s="1" t="s">
        <v>81</v>
      </c>
      <c r="F1480" s="1" t="s">
        <v>88</v>
      </c>
      <c r="G1480" s="8">
        <v>1171763</v>
      </c>
      <c r="H1480" s="8">
        <v>281223.12</v>
      </c>
      <c r="I1480" s="9">
        <v>0.24</v>
      </c>
      <c r="J1480" s="1" t="s">
        <v>97</v>
      </c>
      <c r="K1480" s="1">
        <v>1</v>
      </c>
      <c r="L1480" s="1">
        <v>2023</v>
      </c>
      <c r="M1480" s="1">
        <v>4</v>
      </c>
      <c r="N1480" s="10">
        <v>1</v>
      </c>
    </row>
    <row r="1481" spans="1:14" x14ac:dyDescent="0.2">
      <c r="A1481" s="7">
        <v>44945</v>
      </c>
      <c r="B1481" s="1" t="s">
        <v>12</v>
      </c>
      <c r="C1481" s="1" t="s">
        <v>7</v>
      </c>
      <c r="D1481" s="1" t="s">
        <v>8</v>
      </c>
      <c r="E1481" s="1" t="s">
        <v>77</v>
      </c>
      <c r="F1481" s="1" t="s">
        <v>87</v>
      </c>
      <c r="G1481" s="8">
        <v>1006855</v>
      </c>
      <c r="H1481" s="8">
        <v>604113</v>
      </c>
      <c r="I1481" s="9">
        <v>0.6</v>
      </c>
      <c r="J1481" s="1" t="s">
        <v>97</v>
      </c>
      <c r="K1481" s="1">
        <v>1</v>
      </c>
      <c r="L1481" s="1">
        <v>2023</v>
      </c>
      <c r="M1481" s="1">
        <v>4</v>
      </c>
      <c r="N1481" s="10">
        <v>1</v>
      </c>
    </row>
    <row r="1482" spans="1:14" x14ac:dyDescent="0.2">
      <c r="A1482" s="7">
        <v>44946</v>
      </c>
      <c r="B1482" s="1" t="s">
        <v>58</v>
      </c>
      <c r="C1482" s="1" t="s">
        <v>11</v>
      </c>
      <c r="D1482" s="1" t="s">
        <v>8</v>
      </c>
      <c r="E1482" s="1" t="s">
        <v>74</v>
      </c>
      <c r="F1482" s="1" t="s">
        <v>89</v>
      </c>
      <c r="G1482" s="8">
        <v>656199</v>
      </c>
      <c r="H1482" s="8">
        <v>177173.73</v>
      </c>
      <c r="I1482" s="9">
        <v>0.27</v>
      </c>
      <c r="J1482" s="1" t="s">
        <v>97</v>
      </c>
      <c r="K1482" s="1">
        <v>1</v>
      </c>
      <c r="L1482" s="1">
        <v>2023</v>
      </c>
      <c r="M1482" s="1">
        <v>4</v>
      </c>
      <c r="N1482" s="10">
        <v>1</v>
      </c>
    </row>
    <row r="1483" spans="1:14" x14ac:dyDescent="0.2">
      <c r="A1483" s="7">
        <v>44947</v>
      </c>
      <c r="B1483" s="1" t="s">
        <v>49</v>
      </c>
      <c r="C1483" s="1" t="s">
        <v>17</v>
      </c>
      <c r="D1483" s="1" t="s">
        <v>8</v>
      </c>
      <c r="E1483" s="1" t="s">
        <v>66</v>
      </c>
      <c r="F1483" s="1" t="s">
        <v>89</v>
      </c>
      <c r="G1483" s="8">
        <v>1115148</v>
      </c>
      <c r="H1483" s="8">
        <v>356847.35999999999</v>
      </c>
      <c r="I1483" s="9">
        <v>0.32</v>
      </c>
      <c r="J1483" s="1" t="s">
        <v>97</v>
      </c>
      <c r="K1483" s="1">
        <v>1</v>
      </c>
      <c r="L1483" s="1">
        <v>2023</v>
      </c>
      <c r="M1483" s="1">
        <v>4</v>
      </c>
      <c r="N1483" s="10">
        <v>1</v>
      </c>
    </row>
    <row r="1484" spans="1:14" x14ac:dyDescent="0.2">
      <c r="A1484" s="7">
        <v>44948</v>
      </c>
      <c r="B1484" s="1" t="s">
        <v>25</v>
      </c>
      <c r="C1484" s="1" t="s">
        <v>17</v>
      </c>
      <c r="D1484" s="1" t="s">
        <v>8</v>
      </c>
      <c r="E1484" s="1" t="s">
        <v>74</v>
      </c>
      <c r="F1484" s="1" t="s">
        <v>89</v>
      </c>
      <c r="G1484" s="8">
        <v>913108</v>
      </c>
      <c r="H1484" s="8">
        <v>191752.68</v>
      </c>
      <c r="I1484" s="9">
        <v>0.21</v>
      </c>
      <c r="J1484" s="1" t="s">
        <v>97</v>
      </c>
      <c r="K1484" s="1">
        <v>1</v>
      </c>
      <c r="L1484" s="1">
        <v>2023</v>
      </c>
      <c r="M1484" s="1">
        <v>4</v>
      </c>
      <c r="N1484" s="10">
        <v>1</v>
      </c>
    </row>
    <row r="1485" spans="1:14" x14ac:dyDescent="0.2">
      <c r="A1485" s="7">
        <v>44949</v>
      </c>
      <c r="B1485" s="1" t="s">
        <v>31</v>
      </c>
      <c r="C1485" s="1" t="s">
        <v>17</v>
      </c>
      <c r="D1485" s="1" t="s">
        <v>18</v>
      </c>
      <c r="E1485" s="1" t="s">
        <v>72</v>
      </c>
      <c r="F1485" s="1" t="s">
        <v>87</v>
      </c>
      <c r="G1485" s="8">
        <v>237680</v>
      </c>
      <c r="H1485" s="8">
        <v>66550.400000000009</v>
      </c>
      <c r="I1485" s="9">
        <v>0.28000000000000003</v>
      </c>
      <c r="J1485" s="1" t="s">
        <v>97</v>
      </c>
      <c r="K1485" s="1">
        <v>1</v>
      </c>
      <c r="L1485" s="1">
        <v>2023</v>
      </c>
      <c r="M1485" s="1">
        <v>5</v>
      </c>
      <c r="N1485" s="10">
        <v>1</v>
      </c>
    </row>
    <row r="1486" spans="1:14" x14ac:dyDescent="0.2">
      <c r="A1486" s="7">
        <v>44950</v>
      </c>
      <c r="B1486" s="1" t="s">
        <v>6</v>
      </c>
      <c r="C1486" s="1" t="s">
        <v>7</v>
      </c>
      <c r="D1486" s="1" t="s">
        <v>8</v>
      </c>
      <c r="E1486" s="1" t="s">
        <v>77</v>
      </c>
      <c r="F1486" s="1" t="s">
        <v>89</v>
      </c>
      <c r="G1486" s="8">
        <v>879356</v>
      </c>
      <c r="H1486" s="8">
        <v>430884.44</v>
      </c>
      <c r="I1486" s="9">
        <v>0.49</v>
      </c>
      <c r="J1486" s="1" t="s">
        <v>97</v>
      </c>
      <c r="K1486" s="1">
        <v>1</v>
      </c>
      <c r="L1486" s="1">
        <v>2023</v>
      </c>
      <c r="M1486" s="1">
        <v>5</v>
      </c>
      <c r="N1486" s="10">
        <v>1</v>
      </c>
    </row>
    <row r="1487" spans="1:14" x14ac:dyDescent="0.2">
      <c r="A1487" s="7">
        <v>44951</v>
      </c>
      <c r="B1487" s="1" t="s">
        <v>13</v>
      </c>
      <c r="C1487" s="1" t="s">
        <v>7</v>
      </c>
      <c r="D1487" s="1" t="s">
        <v>14</v>
      </c>
      <c r="E1487" s="1" t="s">
        <v>73</v>
      </c>
      <c r="F1487" s="1" t="s">
        <v>87</v>
      </c>
      <c r="G1487" s="8">
        <v>346901</v>
      </c>
      <c r="H1487" s="8">
        <v>187326.54</v>
      </c>
      <c r="I1487" s="9">
        <v>0.54</v>
      </c>
      <c r="J1487" s="1" t="s">
        <v>97</v>
      </c>
      <c r="K1487" s="1">
        <v>1</v>
      </c>
      <c r="L1487" s="1">
        <v>2023</v>
      </c>
      <c r="M1487" s="1">
        <v>5</v>
      </c>
      <c r="N1487" s="10">
        <v>1</v>
      </c>
    </row>
    <row r="1488" spans="1:14" x14ac:dyDescent="0.2">
      <c r="A1488" s="7">
        <v>44952</v>
      </c>
      <c r="B1488" s="1" t="s">
        <v>31</v>
      </c>
      <c r="C1488" s="1" t="s">
        <v>17</v>
      </c>
      <c r="D1488" s="1" t="s">
        <v>18</v>
      </c>
      <c r="E1488" s="1" t="s">
        <v>72</v>
      </c>
      <c r="F1488" s="1" t="s">
        <v>9</v>
      </c>
      <c r="G1488" s="8">
        <v>231424</v>
      </c>
      <c r="H1488" s="8">
        <v>46284.800000000003</v>
      </c>
      <c r="I1488" s="9">
        <v>0.2</v>
      </c>
      <c r="J1488" s="1" t="s">
        <v>97</v>
      </c>
      <c r="K1488" s="1">
        <v>1</v>
      </c>
      <c r="L1488" s="1">
        <v>2023</v>
      </c>
      <c r="M1488" s="1">
        <v>5</v>
      </c>
      <c r="N1488" s="10">
        <v>1</v>
      </c>
    </row>
    <row r="1489" spans="1:14" x14ac:dyDescent="0.2">
      <c r="A1489" s="7">
        <v>44953</v>
      </c>
      <c r="B1489" s="1" t="s">
        <v>41</v>
      </c>
      <c r="C1489" s="1" t="s">
        <v>7</v>
      </c>
      <c r="D1489" s="1" t="s">
        <v>14</v>
      </c>
      <c r="E1489" s="1" t="s">
        <v>83</v>
      </c>
      <c r="F1489" s="1" t="s">
        <v>9</v>
      </c>
      <c r="G1489" s="8">
        <v>281963</v>
      </c>
      <c r="H1489" s="8">
        <v>155079.65000000002</v>
      </c>
      <c r="I1489" s="9">
        <v>0.55000000000000004</v>
      </c>
      <c r="J1489" s="1" t="s">
        <v>97</v>
      </c>
      <c r="K1489" s="1">
        <v>1</v>
      </c>
      <c r="L1489" s="1">
        <v>2023</v>
      </c>
      <c r="M1489" s="1">
        <v>5</v>
      </c>
      <c r="N1489" s="10">
        <v>1</v>
      </c>
    </row>
    <row r="1490" spans="1:14" x14ac:dyDescent="0.2">
      <c r="A1490" s="7">
        <v>44954</v>
      </c>
      <c r="B1490" s="1" t="s">
        <v>27</v>
      </c>
      <c r="C1490" s="1" t="s">
        <v>11</v>
      </c>
      <c r="D1490" s="1" t="s">
        <v>8</v>
      </c>
      <c r="E1490" s="1" t="s">
        <v>76</v>
      </c>
      <c r="F1490" s="1" t="s">
        <v>87</v>
      </c>
      <c r="G1490" s="8">
        <v>541967</v>
      </c>
      <c r="H1490" s="8">
        <v>168009.77</v>
      </c>
      <c r="I1490" s="9">
        <v>0.31</v>
      </c>
      <c r="J1490" s="1" t="s">
        <v>97</v>
      </c>
      <c r="K1490" s="1">
        <v>1</v>
      </c>
      <c r="L1490" s="1">
        <v>2023</v>
      </c>
      <c r="M1490" s="1">
        <v>5</v>
      </c>
      <c r="N1490" s="10">
        <v>1</v>
      </c>
    </row>
    <row r="1491" spans="1:14" x14ac:dyDescent="0.2">
      <c r="A1491" s="7">
        <v>44955</v>
      </c>
      <c r="B1491" s="1" t="s">
        <v>51</v>
      </c>
      <c r="C1491" s="1" t="s">
        <v>17</v>
      </c>
      <c r="D1491" s="1" t="s">
        <v>8</v>
      </c>
      <c r="E1491" s="1" t="s">
        <v>65</v>
      </c>
      <c r="F1491" s="1" t="s">
        <v>87</v>
      </c>
      <c r="G1491" s="8">
        <v>1149965</v>
      </c>
      <c r="H1491" s="8">
        <v>287491.25</v>
      </c>
      <c r="I1491" s="9">
        <v>0.25</v>
      </c>
      <c r="J1491" s="1" t="s">
        <v>97</v>
      </c>
      <c r="K1491" s="1">
        <v>1</v>
      </c>
      <c r="L1491" s="1">
        <v>2023</v>
      </c>
      <c r="M1491" s="1">
        <v>5</v>
      </c>
      <c r="N1491" s="10">
        <v>1</v>
      </c>
    </row>
    <row r="1492" spans="1:14" x14ac:dyDescent="0.2">
      <c r="A1492" s="7">
        <v>44956</v>
      </c>
      <c r="B1492" s="1" t="s">
        <v>35</v>
      </c>
      <c r="C1492" s="1" t="s">
        <v>11</v>
      </c>
      <c r="D1492" s="1" t="s">
        <v>14</v>
      </c>
      <c r="E1492" s="1" t="s">
        <v>71</v>
      </c>
      <c r="F1492" s="1" t="s">
        <v>90</v>
      </c>
      <c r="G1492" s="8">
        <v>250098</v>
      </c>
      <c r="H1492" s="8">
        <v>70027.44</v>
      </c>
      <c r="I1492" s="9">
        <v>0.28000000000000003</v>
      </c>
      <c r="J1492" s="1" t="s">
        <v>97</v>
      </c>
      <c r="K1492" s="1">
        <v>1</v>
      </c>
      <c r="L1492" s="1">
        <v>2023</v>
      </c>
      <c r="M1492" s="1">
        <v>6</v>
      </c>
      <c r="N1492" s="10">
        <v>1</v>
      </c>
    </row>
    <row r="1493" spans="1:14" x14ac:dyDescent="0.2">
      <c r="A1493" s="7">
        <v>44957</v>
      </c>
      <c r="B1493" s="1" t="s">
        <v>51</v>
      </c>
      <c r="C1493" s="1" t="s">
        <v>11</v>
      </c>
      <c r="D1493" s="1" t="s">
        <v>8</v>
      </c>
      <c r="E1493" s="1" t="s">
        <v>65</v>
      </c>
      <c r="F1493" s="1" t="s">
        <v>88</v>
      </c>
      <c r="G1493" s="8">
        <v>575892</v>
      </c>
      <c r="H1493" s="8">
        <v>149731.92000000001</v>
      </c>
      <c r="I1493" s="9">
        <v>0.26</v>
      </c>
      <c r="J1493" s="1" t="s">
        <v>97</v>
      </c>
      <c r="K1493" s="1">
        <v>1</v>
      </c>
      <c r="L1493" s="1">
        <v>2023</v>
      </c>
      <c r="M1493" s="1">
        <v>6</v>
      </c>
      <c r="N1493" s="10">
        <v>1</v>
      </c>
    </row>
    <row r="1494" spans="1:14" x14ac:dyDescent="0.2">
      <c r="A1494" s="7">
        <v>44958</v>
      </c>
      <c r="B1494" s="1" t="s">
        <v>25</v>
      </c>
      <c r="C1494" s="1" t="s">
        <v>7</v>
      </c>
      <c r="D1494" s="1" t="s">
        <v>8</v>
      </c>
      <c r="E1494" s="1" t="s">
        <v>74</v>
      </c>
      <c r="F1494" s="1" t="s">
        <v>87</v>
      </c>
      <c r="G1494" s="8">
        <v>579336</v>
      </c>
      <c r="H1494" s="8">
        <v>307048.08</v>
      </c>
      <c r="I1494" s="9">
        <v>0.53</v>
      </c>
      <c r="J1494" s="1" t="s">
        <v>98</v>
      </c>
      <c r="K1494" s="1">
        <v>2</v>
      </c>
      <c r="L1494" s="1">
        <v>2023</v>
      </c>
      <c r="M1494" s="1">
        <v>6</v>
      </c>
      <c r="N1494" s="10">
        <v>1</v>
      </c>
    </row>
    <row r="1495" spans="1:14" x14ac:dyDescent="0.2">
      <c r="A1495" s="7">
        <v>44959</v>
      </c>
      <c r="B1495" s="1" t="s">
        <v>23</v>
      </c>
      <c r="C1495" s="1" t="s">
        <v>17</v>
      </c>
      <c r="D1495" s="1" t="s">
        <v>8</v>
      </c>
      <c r="E1495" s="1" t="s">
        <v>75</v>
      </c>
      <c r="F1495" s="1" t="s">
        <v>87</v>
      </c>
      <c r="G1495" s="8">
        <v>937206</v>
      </c>
      <c r="H1495" s="8">
        <v>271789.74</v>
      </c>
      <c r="I1495" s="9">
        <v>0.28999999999999998</v>
      </c>
      <c r="J1495" s="1" t="s">
        <v>98</v>
      </c>
      <c r="K1495" s="1">
        <v>2</v>
      </c>
      <c r="L1495" s="1">
        <v>2023</v>
      </c>
      <c r="M1495" s="1">
        <v>6</v>
      </c>
      <c r="N1495" s="10">
        <v>1</v>
      </c>
    </row>
    <row r="1496" spans="1:14" x14ac:dyDescent="0.2">
      <c r="A1496" s="7">
        <v>44960</v>
      </c>
      <c r="B1496" s="1" t="s">
        <v>25</v>
      </c>
      <c r="C1496" s="1" t="s">
        <v>7</v>
      </c>
      <c r="D1496" s="1" t="s">
        <v>8</v>
      </c>
      <c r="E1496" s="1" t="s">
        <v>74</v>
      </c>
      <c r="F1496" s="1" t="s">
        <v>88</v>
      </c>
      <c r="G1496" s="8">
        <v>898918</v>
      </c>
      <c r="H1496" s="8">
        <v>467437.36000000004</v>
      </c>
      <c r="I1496" s="9">
        <v>0.52</v>
      </c>
      <c r="J1496" s="1" t="s">
        <v>98</v>
      </c>
      <c r="K1496" s="1">
        <v>2</v>
      </c>
      <c r="L1496" s="1">
        <v>2023</v>
      </c>
      <c r="M1496" s="1">
        <v>6</v>
      </c>
      <c r="N1496" s="10">
        <v>1</v>
      </c>
    </row>
    <row r="1497" spans="1:14" x14ac:dyDescent="0.2">
      <c r="A1497" s="7">
        <v>44961</v>
      </c>
      <c r="B1497" s="1" t="s">
        <v>21</v>
      </c>
      <c r="C1497" s="1" t="s">
        <v>7</v>
      </c>
      <c r="D1497" s="1" t="s">
        <v>14</v>
      </c>
      <c r="E1497" s="1" t="s">
        <v>73</v>
      </c>
      <c r="F1497" s="1" t="s">
        <v>89</v>
      </c>
      <c r="G1497" s="8">
        <v>393908</v>
      </c>
      <c r="H1497" s="8">
        <v>161502.28</v>
      </c>
      <c r="I1497" s="9">
        <v>0.41</v>
      </c>
      <c r="J1497" s="1" t="s">
        <v>98</v>
      </c>
      <c r="K1497" s="1">
        <v>2</v>
      </c>
      <c r="L1497" s="1">
        <v>2023</v>
      </c>
      <c r="M1497" s="1">
        <v>6</v>
      </c>
      <c r="N1497" s="10">
        <v>1</v>
      </c>
    </row>
    <row r="1498" spans="1:14" x14ac:dyDescent="0.2">
      <c r="A1498" s="7">
        <v>44962</v>
      </c>
      <c r="B1498" s="1" t="s">
        <v>56</v>
      </c>
      <c r="C1498" s="1" t="s">
        <v>11</v>
      </c>
      <c r="D1498" s="1" t="s">
        <v>18</v>
      </c>
      <c r="E1498" s="1" t="s">
        <v>70</v>
      </c>
      <c r="F1498" s="1" t="s">
        <v>88</v>
      </c>
      <c r="G1498" s="8">
        <v>225616</v>
      </c>
      <c r="H1498" s="8">
        <v>45123.200000000004</v>
      </c>
      <c r="I1498" s="9">
        <v>0.2</v>
      </c>
      <c r="J1498" s="1" t="s">
        <v>98</v>
      </c>
      <c r="K1498" s="1">
        <v>2</v>
      </c>
      <c r="L1498" s="1">
        <v>2023</v>
      </c>
      <c r="M1498" s="1">
        <v>6</v>
      </c>
      <c r="N1498" s="10">
        <v>1</v>
      </c>
    </row>
    <row r="1499" spans="1:14" x14ac:dyDescent="0.2">
      <c r="A1499" s="7">
        <v>44963</v>
      </c>
      <c r="B1499" s="1" t="s">
        <v>13</v>
      </c>
      <c r="C1499" s="1" t="s">
        <v>17</v>
      </c>
      <c r="D1499" s="1" t="s">
        <v>14</v>
      </c>
      <c r="E1499" s="1" t="s">
        <v>73</v>
      </c>
      <c r="F1499" s="1" t="s">
        <v>89</v>
      </c>
      <c r="G1499" s="8">
        <v>350221</v>
      </c>
      <c r="H1499" s="8">
        <v>98061.88</v>
      </c>
      <c r="I1499" s="9">
        <v>0.28000000000000003</v>
      </c>
      <c r="J1499" s="1" t="s">
        <v>98</v>
      </c>
      <c r="K1499" s="1">
        <v>2</v>
      </c>
      <c r="L1499" s="1">
        <v>2023</v>
      </c>
      <c r="M1499" s="1">
        <v>7</v>
      </c>
      <c r="N1499" s="10">
        <v>1</v>
      </c>
    </row>
    <row r="1500" spans="1:14" x14ac:dyDescent="0.2">
      <c r="A1500" s="7">
        <v>44964</v>
      </c>
      <c r="B1500" s="1" t="s">
        <v>42</v>
      </c>
      <c r="C1500" s="1" t="s">
        <v>17</v>
      </c>
      <c r="D1500" s="1" t="s">
        <v>8</v>
      </c>
      <c r="E1500" s="1" t="s">
        <v>84</v>
      </c>
      <c r="F1500" s="1" t="s">
        <v>9</v>
      </c>
      <c r="G1500" s="8">
        <v>897941</v>
      </c>
      <c r="H1500" s="8">
        <v>359176.4</v>
      </c>
      <c r="I1500" s="9">
        <v>0.4</v>
      </c>
      <c r="J1500" s="1" t="s">
        <v>98</v>
      </c>
      <c r="K1500" s="1">
        <v>2</v>
      </c>
      <c r="L1500" s="1">
        <v>2023</v>
      </c>
      <c r="M1500" s="1">
        <v>7</v>
      </c>
      <c r="N1500" s="10">
        <v>1</v>
      </c>
    </row>
    <row r="1501" spans="1:14" x14ac:dyDescent="0.2">
      <c r="A1501" s="7">
        <v>44965</v>
      </c>
      <c r="B1501" s="1" t="s">
        <v>42</v>
      </c>
      <c r="C1501" s="1" t="s">
        <v>11</v>
      </c>
      <c r="D1501" s="1" t="s">
        <v>8</v>
      </c>
      <c r="E1501" s="1" t="s">
        <v>84</v>
      </c>
      <c r="F1501" s="1" t="s">
        <v>88</v>
      </c>
      <c r="G1501" s="8">
        <v>995200</v>
      </c>
      <c r="H1501" s="8">
        <v>238848</v>
      </c>
      <c r="I1501" s="9">
        <v>0.24</v>
      </c>
      <c r="J1501" s="1" t="s">
        <v>98</v>
      </c>
      <c r="K1501" s="1">
        <v>2</v>
      </c>
      <c r="L1501" s="1">
        <v>2023</v>
      </c>
      <c r="M1501" s="1">
        <v>7</v>
      </c>
      <c r="N1501" s="10">
        <v>1</v>
      </c>
    </row>
    <row r="1502" spans="1:14" x14ac:dyDescent="0.2">
      <c r="A1502" s="7">
        <v>44966</v>
      </c>
      <c r="B1502" s="1" t="s">
        <v>6</v>
      </c>
      <c r="C1502" s="1" t="s">
        <v>11</v>
      </c>
      <c r="D1502" s="1" t="s">
        <v>8</v>
      </c>
      <c r="E1502" s="1" t="s">
        <v>77</v>
      </c>
      <c r="F1502" s="1" t="s">
        <v>90</v>
      </c>
      <c r="G1502" s="8">
        <v>868043</v>
      </c>
      <c r="H1502" s="8">
        <v>286454.19</v>
      </c>
      <c r="I1502" s="9">
        <v>0.33</v>
      </c>
      <c r="J1502" s="1" t="s">
        <v>98</v>
      </c>
      <c r="K1502" s="1">
        <v>2</v>
      </c>
      <c r="L1502" s="1">
        <v>2023</v>
      </c>
      <c r="M1502" s="1">
        <v>7</v>
      </c>
      <c r="N1502" s="10">
        <v>1</v>
      </c>
    </row>
    <row r="1503" spans="1:14" x14ac:dyDescent="0.2">
      <c r="A1503" s="7">
        <v>44967</v>
      </c>
      <c r="B1503" s="1" t="s">
        <v>43</v>
      </c>
      <c r="C1503" s="1" t="s">
        <v>17</v>
      </c>
      <c r="D1503" s="1" t="s">
        <v>8</v>
      </c>
      <c r="E1503" s="1" t="s">
        <v>79</v>
      </c>
      <c r="F1503" s="1" t="s">
        <v>87</v>
      </c>
      <c r="G1503" s="8">
        <v>773979</v>
      </c>
      <c r="H1503" s="8">
        <v>239933.49</v>
      </c>
      <c r="I1503" s="9">
        <v>0.31</v>
      </c>
      <c r="J1503" s="1" t="s">
        <v>98</v>
      </c>
      <c r="K1503" s="1">
        <v>2</v>
      </c>
      <c r="L1503" s="1">
        <v>2023</v>
      </c>
      <c r="M1503" s="1">
        <v>7</v>
      </c>
      <c r="N1503" s="10">
        <v>1</v>
      </c>
    </row>
    <row r="1504" spans="1:14" x14ac:dyDescent="0.2">
      <c r="A1504" s="7">
        <v>44968</v>
      </c>
      <c r="B1504" s="1" t="s">
        <v>52</v>
      </c>
      <c r="C1504" s="1" t="s">
        <v>7</v>
      </c>
      <c r="D1504" s="1" t="s">
        <v>8</v>
      </c>
      <c r="E1504" s="1" t="s">
        <v>66</v>
      </c>
      <c r="F1504" s="1" t="s">
        <v>87</v>
      </c>
      <c r="G1504" s="8">
        <v>536412</v>
      </c>
      <c r="H1504" s="8">
        <v>257477.75999999998</v>
      </c>
      <c r="I1504" s="9">
        <v>0.48</v>
      </c>
      <c r="J1504" s="1" t="s">
        <v>98</v>
      </c>
      <c r="K1504" s="1">
        <v>2</v>
      </c>
      <c r="L1504" s="1">
        <v>2023</v>
      </c>
      <c r="M1504" s="1">
        <v>7</v>
      </c>
      <c r="N1504" s="10">
        <v>1</v>
      </c>
    </row>
    <row r="1505" spans="1:14" x14ac:dyDescent="0.2">
      <c r="A1505" s="7">
        <v>44969</v>
      </c>
      <c r="B1505" s="1" t="s">
        <v>52</v>
      </c>
      <c r="C1505" s="1" t="s">
        <v>7</v>
      </c>
      <c r="D1505" s="1" t="s">
        <v>8</v>
      </c>
      <c r="E1505" s="1" t="s">
        <v>66</v>
      </c>
      <c r="F1505" s="1" t="s">
        <v>88</v>
      </c>
      <c r="G1505" s="8">
        <v>647644</v>
      </c>
      <c r="H1505" s="8">
        <v>414492.16000000003</v>
      </c>
      <c r="I1505" s="9">
        <v>0.64</v>
      </c>
      <c r="J1505" s="1" t="s">
        <v>98</v>
      </c>
      <c r="K1505" s="1">
        <v>2</v>
      </c>
      <c r="L1505" s="1">
        <v>2023</v>
      </c>
      <c r="M1505" s="1">
        <v>7</v>
      </c>
      <c r="N1505" s="10">
        <v>1</v>
      </c>
    </row>
    <row r="1506" spans="1:14" x14ac:dyDescent="0.2">
      <c r="A1506" s="7">
        <v>44970</v>
      </c>
      <c r="B1506" s="1" t="s">
        <v>61</v>
      </c>
      <c r="C1506" s="1" t="s">
        <v>11</v>
      </c>
      <c r="D1506" s="1" t="s">
        <v>8</v>
      </c>
      <c r="E1506" s="1" t="s">
        <v>77</v>
      </c>
      <c r="F1506" s="1" t="s">
        <v>87</v>
      </c>
      <c r="G1506" s="8">
        <v>774951</v>
      </c>
      <c r="H1506" s="8">
        <v>162739.71</v>
      </c>
      <c r="I1506" s="9">
        <v>0.21</v>
      </c>
      <c r="J1506" s="1" t="s">
        <v>98</v>
      </c>
      <c r="K1506" s="1">
        <v>2</v>
      </c>
      <c r="L1506" s="1">
        <v>2023</v>
      </c>
      <c r="M1506" s="1">
        <v>8</v>
      </c>
      <c r="N1506" s="10">
        <v>1</v>
      </c>
    </row>
    <row r="1507" spans="1:14" x14ac:dyDescent="0.2">
      <c r="A1507" s="7">
        <v>44971</v>
      </c>
      <c r="B1507" s="1" t="s">
        <v>56</v>
      </c>
      <c r="C1507" s="1" t="s">
        <v>7</v>
      </c>
      <c r="D1507" s="1" t="s">
        <v>18</v>
      </c>
      <c r="E1507" s="1" t="s">
        <v>70</v>
      </c>
      <c r="F1507" s="1" t="s">
        <v>89</v>
      </c>
      <c r="G1507" s="8">
        <v>93539</v>
      </c>
      <c r="H1507" s="8">
        <v>36480.21</v>
      </c>
      <c r="I1507" s="9">
        <v>0.39</v>
      </c>
      <c r="J1507" s="1" t="s">
        <v>98</v>
      </c>
      <c r="K1507" s="1">
        <v>2</v>
      </c>
      <c r="L1507" s="1">
        <v>2023</v>
      </c>
      <c r="M1507" s="1">
        <v>8</v>
      </c>
      <c r="N1507" s="10">
        <v>1</v>
      </c>
    </row>
    <row r="1508" spans="1:14" x14ac:dyDescent="0.2">
      <c r="A1508" s="7">
        <v>44972</v>
      </c>
      <c r="B1508" s="1" t="s">
        <v>48</v>
      </c>
      <c r="C1508" s="1" t="s">
        <v>11</v>
      </c>
      <c r="D1508" s="1" t="s">
        <v>8</v>
      </c>
      <c r="E1508" s="1" t="s">
        <v>65</v>
      </c>
      <c r="F1508" s="1" t="s">
        <v>89</v>
      </c>
      <c r="G1508" s="8">
        <v>738576</v>
      </c>
      <c r="H1508" s="8">
        <v>251115.84000000003</v>
      </c>
      <c r="I1508" s="9">
        <v>0.34</v>
      </c>
      <c r="J1508" s="1" t="s">
        <v>98</v>
      </c>
      <c r="K1508" s="1">
        <v>2</v>
      </c>
      <c r="L1508" s="1">
        <v>2023</v>
      </c>
      <c r="M1508" s="1">
        <v>8</v>
      </c>
      <c r="N1508" s="10">
        <v>1</v>
      </c>
    </row>
    <row r="1509" spans="1:14" x14ac:dyDescent="0.2">
      <c r="A1509" s="7">
        <v>44973</v>
      </c>
      <c r="B1509" s="1" t="s">
        <v>25</v>
      </c>
      <c r="C1509" s="1" t="s">
        <v>17</v>
      </c>
      <c r="D1509" s="1" t="s">
        <v>8</v>
      </c>
      <c r="E1509" s="1" t="s">
        <v>74</v>
      </c>
      <c r="F1509" s="1" t="s">
        <v>90</v>
      </c>
      <c r="G1509" s="8">
        <v>588904</v>
      </c>
      <c r="H1509" s="8">
        <v>170782.15999999997</v>
      </c>
      <c r="I1509" s="9">
        <v>0.28999999999999998</v>
      </c>
      <c r="J1509" s="1" t="s">
        <v>98</v>
      </c>
      <c r="K1509" s="1">
        <v>2</v>
      </c>
      <c r="L1509" s="1">
        <v>2023</v>
      </c>
      <c r="M1509" s="1">
        <v>8</v>
      </c>
      <c r="N1509" s="10">
        <v>1</v>
      </c>
    </row>
    <row r="1510" spans="1:14" x14ac:dyDescent="0.2">
      <c r="A1510" s="7">
        <v>44974</v>
      </c>
      <c r="B1510" s="1" t="s">
        <v>61</v>
      </c>
      <c r="C1510" s="1" t="s">
        <v>11</v>
      </c>
      <c r="D1510" s="1" t="s">
        <v>8</v>
      </c>
      <c r="E1510" s="1" t="s">
        <v>77</v>
      </c>
      <c r="F1510" s="1" t="s">
        <v>87</v>
      </c>
      <c r="G1510" s="8">
        <v>751848</v>
      </c>
      <c r="H1510" s="8">
        <v>233072.88</v>
      </c>
      <c r="I1510" s="9">
        <v>0.31</v>
      </c>
      <c r="J1510" s="1" t="s">
        <v>98</v>
      </c>
      <c r="K1510" s="1">
        <v>2</v>
      </c>
      <c r="L1510" s="1">
        <v>2023</v>
      </c>
      <c r="M1510" s="1">
        <v>8</v>
      </c>
      <c r="N1510" s="10">
        <v>1</v>
      </c>
    </row>
    <row r="1511" spans="1:14" x14ac:dyDescent="0.2">
      <c r="A1511" s="7">
        <v>44975</v>
      </c>
      <c r="B1511" s="1" t="s">
        <v>10</v>
      </c>
      <c r="C1511" s="1" t="s">
        <v>17</v>
      </c>
      <c r="D1511" s="1" t="s">
        <v>8</v>
      </c>
      <c r="E1511" s="1" t="s">
        <v>66</v>
      </c>
      <c r="F1511" s="1" t="s">
        <v>9</v>
      </c>
      <c r="G1511" s="8">
        <v>1162688</v>
      </c>
      <c r="H1511" s="8">
        <v>279045.12</v>
      </c>
      <c r="I1511" s="9">
        <v>0.24</v>
      </c>
      <c r="J1511" s="1" t="s">
        <v>98</v>
      </c>
      <c r="K1511" s="1">
        <v>2</v>
      </c>
      <c r="L1511" s="1">
        <v>2023</v>
      </c>
      <c r="M1511" s="1">
        <v>8</v>
      </c>
      <c r="N1511" s="10">
        <v>1</v>
      </c>
    </row>
    <row r="1512" spans="1:14" x14ac:dyDescent="0.2">
      <c r="A1512" s="7">
        <v>44976</v>
      </c>
      <c r="B1512" s="1" t="s">
        <v>42</v>
      </c>
      <c r="C1512" s="1" t="s">
        <v>17</v>
      </c>
      <c r="D1512" s="1" t="s">
        <v>8</v>
      </c>
      <c r="E1512" s="1" t="s">
        <v>84</v>
      </c>
      <c r="F1512" s="1" t="s">
        <v>88</v>
      </c>
      <c r="G1512" s="8">
        <v>616570</v>
      </c>
      <c r="H1512" s="8">
        <v>147976.79999999999</v>
      </c>
      <c r="I1512" s="9">
        <v>0.24</v>
      </c>
      <c r="J1512" s="1" t="s">
        <v>98</v>
      </c>
      <c r="K1512" s="1">
        <v>2</v>
      </c>
      <c r="L1512" s="1">
        <v>2023</v>
      </c>
      <c r="M1512" s="1">
        <v>8</v>
      </c>
      <c r="N1512" s="10">
        <v>1</v>
      </c>
    </row>
    <row r="1513" spans="1:14" x14ac:dyDescent="0.2">
      <c r="A1513" s="7">
        <v>44977</v>
      </c>
      <c r="B1513" s="1" t="s">
        <v>49</v>
      </c>
      <c r="C1513" s="1" t="s">
        <v>17</v>
      </c>
      <c r="D1513" s="1" t="s">
        <v>8</v>
      </c>
      <c r="E1513" s="1" t="s">
        <v>66</v>
      </c>
      <c r="F1513" s="1" t="s">
        <v>9</v>
      </c>
      <c r="G1513" s="8">
        <v>1102345</v>
      </c>
      <c r="H1513" s="8">
        <v>253539.35</v>
      </c>
      <c r="I1513" s="9">
        <v>0.23</v>
      </c>
      <c r="J1513" s="1" t="s">
        <v>98</v>
      </c>
      <c r="K1513" s="1">
        <v>2</v>
      </c>
      <c r="L1513" s="1">
        <v>2023</v>
      </c>
      <c r="M1513" s="1">
        <v>9</v>
      </c>
      <c r="N1513" s="10">
        <v>1</v>
      </c>
    </row>
    <row r="1514" spans="1:14" x14ac:dyDescent="0.2">
      <c r="A1514" s="7">
        <v>44978</v>
      </c>
      <c r="B1514" s="1" t="s">
        <v>30</v>
      </c>
      <c r="C1514" s="1" t="s">
        <v>17</v>
      </c>
      <c r="D1514" s="1" t="s">
        <v>14</v>
      </c>
      <c r="E1514" s="1" t="s">
        <v>77</v>
      </c>
      <c r="F1514" s="1" t="s">
        <v>88</v>
      </c>
      <c r="G1514" s="8">
        <v>336033</v>
      </c>
      <c r="H1514" s="8">
        <v>73927.259999999995</v>
      </c>
      <c r="I1514" s="9">
        <v>0.22</v>
      </c>
      <c r="J1514" s="1" t="s">
        <v>98</v>
      </c>
      <c r="K1514" s="1">
        <v>2</v>
      </c>
      <c r="L1514" s="1">
        <v>2023</v>
      </c>
      <c r="M1514" s="1">
        <v>9</v>
      </c>
      <c r="N1514" s="10">
        <v>1</v>
      </c>
    </row>
    <row r="1515" spans="1:14" x14ac:dyDescent="0.2">
      <c r="A1515" s="7">
        <v>44979</v>
      </c>
      <c r="B1515" s="1" t="s">
        <v>26</v>
      </c>
      <c r="C1515" s="1" t="s">
        <v>11</v>
      </c>
      <c r="D1515" s="1" t="s">
        <v>8</v>
      </c>
      <c r="E1515" s="1" t="s">
        <v>75</v>
      </c>
      <c r="F1515" s="1" t="s">
        <v>90</v>
      </c>
      <c r="G1515" s="8">
        <v>779599</v>
      </c>
      <c r="H1515" s="8">
        <v>272859.64999999997</v>
      </c>
      <c r="I1515" s="9">
        <v>0.35</v>
      </c>
      <c r="J1515" s="1" t="s">
        <v>98</v>
      </c>
      <c r="K1515" s="1">
        <v>2</v>
      </c>
      <c r="L1515" s="1">
        <v>2023</v>
      </c>
      <c r="M1515" s="1">
        <v>9</v>
      </c>
      <c r="N1515" s="10">
        <v>1</v>
      </c>
    </row>
    <row r="1516" spans="1:14" x14ac:dyDescent="0.2">
      <c r="A1516" s="7">
        <v>44980</v>
      </c>
      <c r="B1516" s="1" t="s">
        <v>22</v>
      </c>
      <c r="C1516" s="1" t="s">
        <v>17</v>
      </c>
      <c r="D1516" s="1" t="s">
        <v>8</v>
      </c>
      <c r="E1516" s="1" t="s">
        <v>74</v>
      </c>
      <c r="F1516" s="1" t="s">
        <v>90</v>
      </c>
      <c r="G1516" s="8">
        <v>973876</v>
      </c>
      <c r="H1516" s="8">
        <v>311640.32000000001</v>
      </c>
      <c r="I1516" s="9">
        <v>0.32</v>
      </c>
      <c r="J1516" s="1" t="s">
        <v>98</v>
      </c>
      <c r="K1516" s="1">
        <v>2</v>
      </c>
      <c r="L1516" s="1">
        <v>2023</v>
      </c>
      <c r="M1516" s="1">
        <v>9</v>
      </c>
      <c r="N1516" s="10">
        <v>1</v>
      </c>
    </row>
    <row r="1517" spans="1:14" x14ac:dyDescent="0.2">
      <c r="A1517" s="7">
        <v>44981</v>
      </c>
      <c r="B1517" s="1" t="s">
        <v>51</v>
      </c>
      <c r="C1517" s="1" t="s">
        <v>17</v>
      </c>
      <c r="D1517" s="1" t="s">
        <v>8</v>
      </c>
      <c r="E1517" s="1" t="s">
        <v>65</v>
      </c>
      <c r="F1517" s="1" t="s">
        <v>89</v>
      </c>
      <c r="G1517" s="8">
        <v>893580</v>
      </c>
      <c r="H1517" s="8">
        <v>312753</v>
      </c>
      <c r="I1517" s="9">
        <v>0.35</v>
      </c>
      <c r="J1517" s="1" t="s">
        <v>98</v>
      </c>
      <c r="K1517" s="1">
        <v>2</v>
      </c>
      <c r="L1517" s="1">
        <v>2023</v>
      </c>
      <c r="M1517" s="1">
        <v>9</v>
      </c>
      <c r="N1517" s="10">
        <v>1</v>
      </c>
    </row>
    <row r="1518" spans="1:14" x14ac:dyDescent="0.2">
      <c r="A1518" s="7">
        <v>44982</v>
      </c>
      <c r="B1518" s="1" t="s">
        <v>50</v>
      </c>
      <c r="C1518" s="1" t="s">
        <v>17</v>
      </c>
      <c r="D1518" s="1" t="s">
        <v>18</v>
      </c>
      <c r="E1518" s="1" t="s">
        <v>67</v>
      </c>
      <c r="F1518" s="1" t="s">
        <v>88</v>
      </c>
      <c r="G1518" s="8">
        <v>161385</v>
      </c>
      <c r="H1518" s="8">
        <v>51643.200000000004</v>
      </c>
      <c r="I1518" s="9">
        <v>0.32</v>
      </c>
      <c r="J1518" s="1" t="s">
        <v>98</v>
      </c>
      <c r="K1518" s="1">
        <v>2</v>
      </c>
      <c r="L1518" s="1">
        <v>2023</v>
      </c>
      <c r="M1518" s="1">
        <v>9</v>
      </c>
      <c r="N1518" s="10">
        <v>1</v>
      </c>
    </row>
    <row r="1519" spans="1:14" x14ac:dyDescent="0.2">
      <c r="A1519" s="7">
        <v>44983</v>
      </c>
      <c r="B1519" s="1" t="s">
        <v>16</v>
      </c>
      <c r="C1519" s="1" t="s">
        <v>11</v>
      </c>
      <c r="D1519" s="1" t="s">
        <v>18</v>
      </c>
      <c r="E1519" s="1" t="s">
        <v>75</v>
      </c>
      <c r="F1519" s="1" t="s">
        <v>87</v>
      </c>
      <c r="G1519" s="8">
        <v>168304</v>
      </c>
      <c r="H1519" s="8">
        <v>35343.839999999997</v>
      </c>
      <c r="I1519" s="9">
        <v>0.21</v>
      </c>
      <c r="J1519" s="1" t="s">
        <v>98</v>
      </c>
      <c r="K1519" s="1">
        <v>2</v>
      </c>
      <c r="L1519" s="1">
        <v>2023</v>
      </c>
      <c r="M1519" s="1">
        <v>9</v>
      </c>
      <c r="N1519" s="10">
        <v>1</v>
      </c>
    </row>
    <row r="1520" spans="1:14" x14ac:dyDescent="0.2">
      <c r="A1520" s="7">
        <v>44984</v>
      </c>
      <c r="B1520" s="1" t="s">
        <v>25</v>
      </c>
      <c r="C1520" s="1" t="s">
        <v>17</v>
      </c>
      <c r="D1520" s="1" t="s">
        <v>8</v>
      </c>
      <c r="E1520" s="1" t="s">
        <v>74</v>
      </c>
      <c r="F1520" s="1" t="s">
        <v>87</v>
      </c>
      <c r="G1520" s="8">
        <v>747921</v>
      </c>
      <c r="H1520" s="8">
        <v>239334.72</v>
      </c>
      <c r="I1520" s="9">
        <v>0.32</v>
      </c>
      <c r="J1520" s="1" t="s">
        <v>98</v>
      </c>
      <c r="K1520" s="1">
        <v>2</v>
      </c>
      <c r="L1520" s="1">
        <v>2023</v>
      </c>
      <c r="M1520" s="1">
        <v>10</v>
      </c>
      <c r="N1520" s="10">
        <v>1</v>
      </c>
    </row>
    <row r="1521" spans="1:14" x14ac:dyDescent="0.2">
      <c r="A1521" s="7">
        <v>44985</v>
      </c>
      <c r="B1521" s="1" t="s">
        <v>49</v>
      </c>
      <c r="C1521" s="1" t="s">
        <v>7</v>
      </c>
      <c r="D1521" s="1" t="s">
        <v>8</v>
      </c>
      <c r="E1521" s="1" t="s">
        <v>66</v>
      </c>
      <c r="F1521" s="1" t="s">
        <v>89</v>
      </c>
      <c r="G1521" s="8">
        <v>929235</v>
      </c>
      <c r="H1521" s="8">
        <v>455325.14999999997</v>
      </c>
      <c r="I1521" s="9">
        <v>0.49</v>
      </c>
      <c r="J1521" s="1" t="s">
        <v>98</v>
      </c>
      <c r="K1521" s="1">
        <v>2</v>
      </c>
      <c r="L1521" s="1">
        <v>2023</v>
      </c>
      <c r="M1521" s="1">
        <v>10</v>
      </c>
      <c r="N1521" s="10">
        <v>1</v>
      </c>
    </row>
    <row r="1522" spans="1:14" x14ac:dyDescent="0.2">
      <c r="A1522" s="7">
        <v>44986</v>
      </c>
      <c r="B1522" s="1" t="s">
        <v>43</v>
      </c>
      <c r="C1522" s="1" t="s">
        <v>17</v>
      </c>
      <c r="D1522" s="1" t="s">
        <v>8</v>
      </c>
      <c r="E1522" s="1" t="s">
        <v>79</v>
      </c>
      <c r="F1522" s="1" t="s">
        <v>89</v>
      </c>
      <c r="G1522" s="8">
        <v>1117575</v>
      </c>
      <c r="H1522" s="8">
        <v>402327</v>
      </c>
      <c r="I1522" s="9">
        <v>0.36</v>
      </c>
      <c r="J1522" s="1" t="s">
        <v>99</v>
      </c>
      <c r="K1522" s="1">
        <v>3</v>
      </c>
      <c r="L1522" s="1">
        <v>2023</v>
      </c>
      <c r="M1522" s="1">
        <v>10</v>
      </c>
      <c r="N1522" s="10">
        <v>1</v>
      </c>
    </row>
    <row r="1523" spans="1:14" x14ac:dyDescent="0.2">
      <c r="A1523" s="7">
        <v>44987</v>
      </c>
      <c r="B1523" s="1" t="s">
        <v>13</v>
      </c>
      <c r="C1523" s="1" t="s">
        <v>11</v>
      </c>
      <c r="D1523" s="1" t="s">
        <v>14</v>
      </c>
      <c r="E1523" s="1" t="s">
        <v>73</v>
      </c>
      <c r="F1523" s="1" t="s">
        <v>87</v>
      </c>
      <c r="G1523" s="8">
        <v>375481</v>
      </c>
      <c r="H1523" s="8">
        <v>123908.73000000001</v>
      </c>
      <c r="I1523" s="9">
        <v>0.33</v>
      </c>
      <c r="J1523" s="1" t="s">
        <v>99</v>
      </c>
      <c r="K1523" s="1">
        <v>3</v>
      </c>
      <c r="L1523" s="1">
        <v>2023</v>
      </c>
      <c r="M1523" s="1">
        <v>10</v>
      </c>
      <c r="N1523" s="10">
        <v>1</v>
      </c>
    </row>
    <row r="1524" spans="1:14" x14ac:dyDescent="0.2">
      <c r="A1524" s="7">
        <v>44988</v>
      </c>
      <c r="B1524" s="1" t="s">
        <v>42</v>
      </c>
      <c r="C1524" s="1" t="s">
        <v>17</v>
      </c>
      <c r="D1524" s="1" t="s">
        <v>8</v>
      </c>
      <c r="E1524" s="1" t="s">
        <v>84</v>
      </c>
      <c r="F1524" s="1" t="s">
        <v>90</v>
      </c>
      <c r="G1524" s="8">
        <v>696452</v>
      </c>
      <c r="H1524" s="8">
        <v>271616.28000000003</v>
      </c>
      <c r="I1524" s="9">
        <v>0.39</v>
      </c>
      <c r="J1524" s="1" t="s">
        <v>99</v>
      </c>
      <c r="K1524" s="1">
        <v>3</v>
      </c>
      <c r="L1524" s="1">
        <v>2023</v>
      </c>
      <c r="M1524" s="1">
        <v>10</v>
      </c>
      <c r="N1524" s="10">
        <v>1</v>
      </c>
    </row>
    <row r="1525" spans="1:14" x14ac:dyDescent="0.2">
      <c r="A1525" s="7">
        <v>44989</v>
      </c>
      <c r="B1525" s="1" t="s">
        <v>61</v>
      </c>
      <c r="C1525" s="1" t="s">
        <v>7</v>
      </c>
      <c r="D1525" s="1" t="s">
        <v>8</v>
      </c>
      <c r="E1525" s="1" t="s">
        <v>77</v>
      </c>
      <c r="F1525" s="1" t="s">
        <v>89</v>
      </c>
      <c r="G1525" s="8">
        <v>631736</v>
      </c>
      <c r="H1525" s="8">
        <v>315868</v>
      </c>
      <c r="I1525" s="9">
        <v>0.5</v>
      </c>
      <c r="J1525" s="1" t="s">
        <v>99</v>
      </c>
      <c r="K1525" s="1">
        <v>3</v>
      </c>
      <c r="L1525" s="1">
        <v>2023</v>
      </c>
      <c r="M1525" s="1">
        <v>10</v>
      </c>
      <c r="N1525" s="10">
        <v>1</v>
      </c>
    </row>
    <row r="1526" spans="1:14" x14ac:dyDescent="0.2">
      <c r="A1526" s="7">
        <v>44990</v>
      </c>
      <c r="B1526" s="1" t="s">
        <v>43</v>
      </c>
      <c r="C1526" s="1" t="s">
        <v>11</v>
      </c>
      <c r="D1526" s="1" t="s">
        <v>8</v>
      </c>
      <c r="E1526" s="1" t="s">
        <v>79</v>
      </c>
      <c r="F1526" s="1" t="s">
        <v>9</v>
      </c>
      <c r="G1526" s="8">
        <v>1109716</v>
      </c>
      <c r="H1526" s="8">
        <v>344011.96</v>
      </c>
      <c r="I1526" s="9">
        <v>0.31</v>
      </c>
      <c r="J1526" s="1" t="s">
        <v>99</v>
      </c>
      <c r="K1526" s="1">
        <v>3</v>
      </c>
      <c r="L1526" s="1">
        <v>2023</v>
      </c>
      <c r="M1526" s="1">
        <v>10</v>
      </c>
      <c r="N1526" s="10">
        <v>1</v>
      </c>
    </row>
    <row r="1527" spans="1:14" x14ac:dyDescent="0.2">
      <c r="A1527" s="7">
        <v>44991</v>
      </c>
      <c r="B1527" s="1" t="s">
        <v>44</v>
      </c>
      <c r="C1527" s="1" t="s">
        <v>17</v>
      </c>
      <c r="D1527" s="1" t="s">
        <v>8</v>
      </c>
      <c r="E1527" s="1" t="s">
        <v>78</v>
      </c>
      <c r="F1527" s="1" t="s">
        <v>90</v>
      </c>
      <c r="G1527" s="8">
        <v>586412</v>
      </c>
      <c r="H1527" s="8">
        <v>170059.47999999998</v>
      </c>
      <c r="I1527" s="9">
        <v>0.28999999999999998</v>
      </c>
      <c r="J1527" s="1" t="s">
        <v>99</v>
      </c>
      <c r="K1527" s="1">
        <v>3</v>
      </c>
      <c r="L1527" s="1">
        <v>2023</v>
      </c>
      <c r="M1527" s="1">
        <v>11</v>
      </c>
      <c r="N1527" s="10">
        <v>1</v>
      </c>
    </row>
    <row r="1528" spans="1:14" x14ac:dyDescent="0.2">
      <c r="A1528" s="7">
        <v>44992</v>
      </c>
      <c r="B1528" s="1" t="s">
        <v>22</v>
      </c>
      <c r="C1528" s="1" t="s">
        <v>7</v>
      </c>
      <c r="D1528" s="1" t="s">
        <v>8</v>
      </c>
      <c r="E1528" s="1" t="s">
        <v>74</v>
      </c>
      <c r="F1528" s="1" t="s">
        <v>87</v>
      </c>
      <c r="G1528" s="8">
        <v>574215</v>
      </c>
      <c r="H1528" s="8">
        <v>235428.15</v>
      </c>
      <c r="I1528" s="9">
        <v>0.41</v>
      </c>
      <c r="J1528" s="1" t="s">
        <v>99</v>
      </c>
      <c r="K1528" s="1">
        <v>3</v>
      </c>
      <c r="L1528" s="1">
        <v>2023</v>
      </c>
      <c r="M1528" s="1">
        <v>11</v>
      </c>
      <c r="N1528" s="10">
        <v>1</v>
      </c>
    </row>
    <row r="1529" spans="1:14" x14ac:dyDescent="0.2">
      <c r="A1529" s="7">
        <v>44993</v>
      </c>
      <c r="B1529" s="1" t="s">
        <v>55</v>
      </c>
      <c r="C1529" s="1" t="s">
        <v>17</v>
      </c>
      <c r="D1529" s="1" t="s">
        <v>14</v>
      </c>
      <c r="E1529" s="1" t="s">
        <v>69</v>
      </c>
      <c r="F1529" s="1" t="s">
        <v>90</v>
      </c>
      <c r="G1529" s="8">
        <v>302694</v>
      </c>
      <c r="H1529" s="8">
        <v>78700.44</v>
      </c>
      <c r="I1529" s="9">
        <v>0.26</v>
      </c>
      <c r="J1529" s="1" t="s">
        <v>99</v>
      </c>
      <c r="K1529" s="1">
        <v>3</v>
      </c>
      <c r="L1529" s="1">
        <v>2023</v>
      </c>
      <c r="M1529" s="1">
        <v>11</v>
      </c>
      <c r="N1529" s="10">
        <v>1</v>
      </c>
    </row>
    <row r="1530" spans="1:14" x14ac:dyDescent="0.2">
      <c r="A1530" s="7">
        <v>44994</v>
      </c>
      <c r="B1530" s="1" t="s">
        <v>59</v>
      </c>
      <c r="C1530" s="1" t="s">
        <v>17</v>
      </c>
      <c r="D1530" s="1" t="s">
        <v>18</v>
      </c>
      <c r="E1530" s="1" t="s">
        <v>75</v>
      </c>
      <c r="F1530" s="1" t="s">
        <v>9</v>
      </c>
      <c r="G1530" s="8">
        <v>240123</v>
      </c>
      <c r="H1530" s="8">
        <v>81641.820000000007</v>
      </c>
      <c r="I1530" s="9">
        <v>0.34</v>
      </c>
      <c r="J1530" s="1" t="s">
        <v>99</v>
      </c>
      <c r="K1530" s="1">
        <v>3</v>
      </c>
      <c r="L1530" s="1">
        <v>2023</v>
      </c>
      <c r="M1530" s="1">
        <v>11</v>
      </c>
      <c r="N1530" s="10">
        <v>1</v>
      </c>
    </row>
    <row r="1531" spans="1:14" x14ac:dyDescent="0.2">
      <c r="A1531" s="7">
        <v>44995</v>
      </c>
      <c r="B1531" s="1" t="s">
        <v>60</v>
      </c>
      <c r="C1531" s="1" t="s">
        <v>7</v>
      </c>
      <c r="D1531" s="1" t="s">
        <v>14</v>
      </c>
      <c r="E1531" s="1" t="s">
        <v>76</v>
      </c>
      <c r="F1531" s="1" t="s">
        <v>87</v>
      </c>
      <c r="G1531" s="8">
        <v>369067</v>
      </c>
      <c r="H1531" s="8">
        <v>140245.46</v>
      </c>
      <c r="I1531" s="9">
        <v>0.38</v>
      </c>
      <c r="J1531" s="1" t="s">
        <v>99</v>
      </c>
      <c r="K1531" s="1">
        <v>3</v>
      </c>
      <c r="L1531" s="1">
        <v>2023</v>
      </c>
      <c r="M1531" s="1">
        <v>11</v>
      </c>
      <c r="N1531" s="10">
        <v>1</v>
      </c>
    </row>
    <row r="1532" spans="1:14" x14ac:dyDescent="0.2">
      <c r="A1532" s="7">
        <v>44996</v>
      </c>
      <c r="B1532" s="1" t="s">
        <v>40</v>
      </c>
      <c r="C1532" s="1" t="s">
        <v>7</v>
      </c>
      <c r="D1532" s="1" t="s">
        <v>8</v>
      </c>
      <c r="E1532" s="1" t="s">
        <v>82</v>
      </c>
      <c r="F1532" s="1" t="s">
        <v>87</v>
      </c>
      <c r="G1532" s="8">
        <v>697303</v>
      </c>
      <c r="H1532" s="8">
        <v>292867.26</v>
      </c>
      <c r="I1532" s="9">
        <v>0.42</v>
      </c>
      <c r="J1532" s="1" t="s">
        <v>99</v>
      </c>
      <c r="K1532" s="1">
        <v>3</v>
      </c>
      <c r="L1532" s="1">
        <v>2023</v>
      </c>
      <c r="M1532" s="1">
        <v>11</v>
      </c>
      <c r="N1532" s="10">
        <v>1</v>
      </c>
    </row>
    <row r="1533" spans="1:14" x14ac:dyDescent="0.2">
      <c r="A1533" s="7">
        <v>44997</v>
      </c>
      <c r="B1533" s="1" t="s">
        <v>22</v>
      </c>
      <c r="C1533" s="1" t="s">
        <v>11</v>
      </c>
      <c r="D1533" s="1" t="s">
        <v>8</v>
      </c>
      <c r="E1533" s="1" t="s">
        <v>74</v>
      </c>
      <c r="F1533" s="1" t="s">
        <v>89</v>
      </c>
      <c r="G1533" s="8">
        <v>908650</v>
      </c>
      <c r="H1533" s="8">
        <v>136297.5</v>
      </c>
      <c r="I1533" s="9">
        <v>0.15</v>
      </c>
      <c r="J1533" s="1" t="s">
        <v>99</v>
      </c>
      <c r="K1533" s="1">
        <v>3</v>
      </c>
      <c r="L1533" s="1">
        <v>2023</v>
      </c>
      <c r="M1533" s="1">
        <v>11</v>
      </c>
      <c r="N1533" s="10">
        <v>1</v>
      </c>
    </row>
    <row r="1534" spans="1:14" x14ac:dyDescent="0.2">
      <c r="A1534" s="7">
        <v>44998</v>
      </c>
      <c r="B1534" s="1" t="s">
        <v>57</v>
      </c>
      <c r="C1534" s="1" t="s">
        <v>11</v>
      </c>
      <c r="D1534" s="1" t="s">
        <v>18</v>
      </c>
      <c r="E1534" s="1" t="s">
        <v>67</v>
      </c>
      <c r="F1534" s="1" t="s">
        <v>87</v>
      </c>
      <c r="G1534" s="8">
        <v>141235</v>
      </c>
      <c r="H1534" s="8">
        <v>24009.95</v>
      </c>
      <c r="I1534" s="9">
        <v>0.17</v>
      </c>
      <c r="J1534" s="1" t="s">
        <v>99</v>
      </c>
      <c r="K1534" s="1">
        <v>3</v>
      </c>
      <c r="L1534" s="1">
        <v>2023</v>
      </c>
      <c r="M1534" s="1">
        <v>12</v>
      </c>
      <c r="N1534" s="10">
        <v>1</v>
      </c>
    </row>
    <row r="1535" spans="1:14" x14ac:dyDescent="0.2">
      <c r="A1535" s="7">
        <v>44999</v>
      </c>
      <c r="B1535" s="1" t="s">
        <v>44</v>
      </c>
      <c r="C1535" s="1" t="s">
        <v>7</v>
      </c>
      <c r="D1535" s="1" t="s">
        <v>8</v>
      </c>
      <c r="E1535" s="1" t="s">
        <v>78</v>
      </c>
      <c r="F1535" s="1" t="s">
        <v>9</v>
      </c>
      <c r="G1535" s="8">
        <v>1031430</v>
      </c>
      <c r="H1535" s="8">
        <v>515715</v>
      </c>
      <c r="I1535" s="9">
        <v>0.5</v>
      </c>
      <c r="J1535" s="1" t="s">
        <v>99</v>
      </c>
      <c r="K1535" s="1">
        <v>3</v>
      </c>
      <c r="L1535" s="1">
        <v>2023</v>
      </c>
      <c r="M1535" s="1">
        <v>12</v>
      </c>
      <c r="N1535" s="10">
        <v>1</v>
      </c>
    </row>
    <row r="1536" spans="1:14" x14ac:dyDescent="0.2">
      <c r="A1536" s="7">
        <v>45000</v>
      </c>
      <c r="B1536" s="1" t="s">
        <v>53</v>
      </c>
      <c r="C1536" s="1" t="s">
        <v>7</v>
      </c>
      <c r="D1536" s="1" t="s">
        <v>14</v>
      </c>
      <c r="E1536" s="1" t="s">
        <v>67</v>
      </c>
      <c r="F1536" s="1" t="s">
        <v>88</v>
      </c>
      <c r="G1536" s="8">
        <v>489410</v>
      </c>
      <c r="H1536" s="8">
        <v>313222.40000000002</v>
      </c>
      <c r="I1536" s="9">
        <v>0.64</v>
      </c>
      <c r="J1536" s="1" t="s">
        <v>99</v>
      </c>
      <c r="K1536" s="1">
        <v>3</v>
      </c>
      <c r="L1536" s="1">
        <v>2023</v>
      </c>
      <c r="M1536" s="1">
        <v>12</v>
      </c>
      <c r="N1536" s="10">
        <v>1</v>
      </c>
    </row>
    <row r="1537" spans="1:14" x14ac:dyDescent="0.2">
      <c r="A1537" s="7">
        <v>45001</v>
      </c>
      <c r="B1537" s="1" t="s">
        <v>28</v>
      </c>
      <c r="C1537" s="1" t="s">
        <v>17</v>
      </c>
      <c r="D1537" s="1" t="s">
        <v>8</v>
      </c>
      <c r="E1537" s="1" t="s">
        <v>66</v>
      </c>
      <c r="F1537" s="1" t="s">
        <v>87</v>
      </c>
      <c r="G1537" s="8">
        <v>951687</v>
      </c>
      <c r="H1537" s="8">
        <v>380674.80000000005</v>
      </c>
      <c r="I1537" s="9">
        <v>0.4</v>
      </c>
      <c r="J1537" s="1" t="s">
        <v>99</v>
      </c>
      <c r="K1537" s="1">
        <v>3</v>
      </c>
      <c r="L1537" s="1">
        <v>2023</v>
      </c>
      <c r="M1537" s="1">
        <v>12</v>
      </c>
      <c r="N1537" s="10">
        <v>1</v>
      </c>
    </row>
    <row r="1538" spans="1:14" x14ac:dyDescent="0.2">
      <c r="A1538" s="7">
        <v>45002</v>
      </c>
      <c r="B1538" s="1" t="s">
        <v>40</v>
      </c>
      <c r="C1538" s="1" t="s">
        <v>7</v>
      </c>
      <c r="D1538" s="1" t="s">
        <v>8</v>
      </c>
      <c r="E1538" s="1" t="s">
        <v>82</v>
      </c>
      <c r="F1538" s="1" t="s">
        <v>88</v>
      </c>
      <c r="G1538" s="8">
        <v>822096</v>
      </c>
      <c r="H1538" s="8">
        <v>295954.56</v>
      </c>
      <c r="I1538" s="9">
        <v>0.36</v>
      </c>
      <c r="J1538" s="1" t="s">
        <v>99</v>
      </c>
      <c r="K1538" s="1">
        <v>3</v>
      </c>
      <c r="L1538" s="1">
        <v>2023</v>
      </c>
      <c r="M1538" s="1">
        <v>12</v>
      </c>
      <c r="N1538" s="10">
        <v>1</v>
      </c>
    </row>
    <row r="1539" spans="1:14" x14ac:dyDescent="0.2">
      <c r="A1539" s="7">
        <v>45003</v>
      </c>
      <c r="B1539" s="1" t="s">
        <v>39</v>
      </c>
      <c r="C1539" s="1" t="s">
        <v>17</v>
      </c>
      <c r="D1539" s="1" t="s">
        <v>8</v>
      </c>
      <c r="E1539" s="1" t="s">
        <v>81</v>
      </c>
      <c r="F1539" s="1" t="s">
        <v>87</v>
      </c>
      <c r="G1539" s="8">
        <v>1076888</v>
      </c>
      <c r="H1539" s="8">
        <v>226146.47999999998</v>
      </c>
      <c r="I1539" s="9">
        <v>0.21</v>
      </c>
      <c r="J1539" s="1" t="s">
        <v>99</v>
      </c>
      <c r="K1539" s="1">
        <v>3</v>
      </c>
      <c r="L1539" s="1">
        <v>2023</v>
      </c>
      <c r="M1539" s="1">
        <v>12</v>
      </c>
      <c r="N1539" s="10">
        <v>1</v>
      </c>
    </row>
    <row r="1540" spans="1:14" x14ac:dyDescent="0.2">
      <c r="A1540" s="7">
        <v>45004</v>
      </c>
      <c r="B1540" s="1" t="s">
        <v>55</v>
      </c>
      <c r="C1540" s="1" t="s">
        <v>11</v>
      </c>
      <c r="D1540" s="1" t="s">
        <v>14</v>
      </c>
      <c r="E1540" s="1" t="s">
        <v>69</v>
      </c>
      <c r="F1540" s="1" t="s">
        <v>9</v>
      </c>
      <c r="G1540" s="8">
        <v>272912</v>
      </c>
      <c r="H1540" s="8">
        <v>70957.119999999995</v>
      </c>
      <c r="I1540" s="9">
        <v>0.26</v>
      </c>
      <c r="J1540" s="1" t="s">
        <v>99</v>
      </c>
      <c r="K1540" s="1">
        <v>3</v>
      </c>
      <c r="L1540" s="1">
        <v>2023</v>
      </c>
      <c r="M1540" s="1">
        <v>12</v>
      </c>
      <c r="N1540" s="10">
        <v>1</v>
      </c>
    </row>
    <row r="1541" spans="1:14" x14ac:dyDescent="0.2">
      <c r="A1541" s="7">
        <v>45005</v>
      </c>
      <c r="B1541" s="1" t="s">
        <v>24</v>
      </c>
      <c r="C1541" s="1" t="s">
        <v>17</v>
      </c>
      <c r="D1541" s="1" t="s">
        <v>14</v>
      </c>
      <c r="E1541" s="1" t="s">
        <v>81</v>
      </c>
      <c r="F1541" s="1" t="s">
        <v>87</v>
      </c>
      <c r="G1541" s="8">
        <v>480855</v>
      </c>
      <c r="H1541" s="8">
        <v>115405.2</v>
      </c>
      <c r="I1541" s="9">
        <v>0.24</v>
      </c>
      <c r="J1541" s="1" t="s">
        <v>99</v>
      </c>
      <c r="K1541" s="1">
        <v>3</v>
      </c>
      <c r="L1541" s="1">
        <v>2023</v>
      </c>
      <c r="M1541" s="1">
        <v>13</v>
      </c>
      <c r="N1541" s="10">
        <v>1</v>
      </c>
    </row>
    <row r="1542" spans="1:14" x14ac:dyDescent="0.2">
      <c r="A1542" s="7">
        <v>45006</v>
      </c>
      <c r="B1542" s="1" t="s">
        <v>62</v>
      </c>
      <c r="C1542" s="1" t="s">
        <v>11</v>
      </c>
      <c r="D1542" s="1" t="s">
        <v>8</v>
      </c>
      <c r="E1542" s="1" t="s">
        <v>78</v>
      </c>
      <c r="F1542" s="1" t="s">
        <v>89</v>
      </c>
      <c r="G1542" s="8">
        <v>684589</v>
      </c>
      <c r="H1542" s="8">
        <v>198530.81</v>
      </c>
      <c r="I1542" s="9">
        <v>0.28999999999999998</v>
      </c>
      <c r="J1542" s="1" t="s">
        <v>99</v>
      </c>
      <c r="K1542" s="1">
        <v>3</v>
      </c>
      <c r="L1542" s="1">
        <v>2023</v>
      </c>
      <c r="M1542" s="1">
        <v>13</v>
      </c>
      <c r="N1542" s="10">
        <v>1</v>
      </c>
    </row>
    <row r="1543" spans="1:14" x14ac:dyDescent="0.2">
      <c r="A1543" s="7">
        <v>45007</v>
      </c>
      <c r="B1543" s="1" t="s">
        <v>53</v>
      </c>
      <c r="C1543" s="1" t="s">
        <v>11</v>
      </c>
      <c r="D1543" s="1" t="s">
        <v>14</v>
      </c>
      <c r="E1543" s="1" t="s">
        <v>67</v>
      </c>
      <c r="F1543" s="1" t="s">
        <v>87</v>
      </c>
      <c r="G1543" s="8">
        <v>347657</v>
      </c>
      <c r="H1543" s="8">
        <v>86914.25</v>
      </c>
      <c r="I1543" s="9">
        <v>0.25</v>
      </c>
      <c r="J1543" s="1" t="s">
        <v>99</v>
      </c>
      <c r="K1543" s="1">
        <v>3</v>
      </c>
      <c r="L1543" s="1">
        <v>2023</v>
      </c>
      <c r="M1543" s="1">
        <v>13</v>
      </c>
      <c r="N1543" s="10">
        <v>1</v>
      </c>
    </row>
    <row r="1544" spans="1:14" x14ac:dyDescent="0.2">
      <c r="A1544" s="7">
        <v>45008</v>
      </c>
      <c r="B1544" s="1" t="s">
        <v>57</v>
      </c>
      <c r="C1544" s="1" t="s">
        <v>17</v>
      </c>
      <c r="D1544" s="1" t="s">
        <v>18</v>
      </c>
      <c r="E1544" s="1" t="s">
        <v>67</v>
      </c>
      <c r="F1544" s="1" t="s">
        <v>90</v>
      </c>
      <c r="G1544" s="8">
        <v>235594</v>
      </c>
      <c r="H1544" s="8">
        <v>89525.72</v>
      </c>
      <c r="I1544" s="9">
        <v>0.38</v>
      </c>
      <c r="J1544" s="1" t="s">
        <v>99</v>
      </c>
      <c r="K1544" s="1">
        <v>3</v>
      </c>
      <c r="L1544" s="1">
        <v>2023</v>
      </c>
      <c r="M1544" s="1">
        <v>13</v>
      </c>
      <c r="N1544" s="10">
        <v>1</v>
      </c>
    </row>
    <row r="1545" spans="1:14" x14ac:dyDescent="0.2">
      <c r="A1545" s="7">
        <v>45009</v>
      </c>
      <c r="B1545" s="1" t="s">
        <v>35</v>
      </c>
      <c r="C1545" s="1" t="s">
        <v>11</v>
      </c>
      <c r="D1545" s="1" t="s">
        <v>14</v>
      </c>
      <c r="E1545" s="1" t="s">
        <v>71</v>
      </c>
      <c r="F1545" s="1" t="s">
        <v>89</v>
      </c>
      <c r="G1545" s="8">
        <v>255900</v>
      </c>
      <c r="H1545" s="8">
        <v>63975</v>
      </c>
      <c r="I1545" s="9">
        <v>0.25</v>
      </c>
      <c r="J1545" s="1" t="s">
        <v>99</v>
      </c>
      <c r="K1545" s="1">
        <v>3</v>
      </c>
      <c r="L1545" s="1">
        <v>2023</v>
      </c>
      <c r="M1545" s="1">
        <v>13</v>
      </c>
      <c r="N1545" s="10">
        <v>1</v>
      </c>
    </row>
    <row r="1546" spans="1:14" x14ac:dyDescent="0.2">
      <c r="A1546" s="7">
        <v>45010</v>
      </c>
      <c r="B1546" s="1" t="s">
        <v>53</v>
      </c>
      <c r="C1546" s="1" t="s">
        <v>17</v>
      </c>
      <c r="D1546" s="1" t="s">
        <v>14</v>
      </c>
      <c r="E1546" s="1" t="s">
        <v>67</v>
      </c>
      <c r="F1546" s="1" t="s">
        <v>90</v>
      </c>
      <c r="G1546" s="8">
        <v>305105</v>
      </c>
      <c r="H1546" s="8">
        <v>94582.55</v>
      </c>
      <c r="I1546" s="9">
        <v>0.31</v>
      </c>
      <c r="J1546" s="1" t="s">
        <v>99</v>
      </c>
      <c r="K1546" s="1">
        <v>3</v>
      </c>
      <c r="L1546" s="1">
        <v>2023</v>
      </c>
      <c r="M1546" s="1">
        <v>13</v>
      </c>
      <c r="N1546" s="10">
        <v>1</v>
      </c>
    </row>
    <row r="1547" spans="1:14" x14ac:dyDescent="0.2">
      <c r="A1547" s="7">
        <v>45011</v>
      </c>
      <c r="B1547" s="1" t="s">
        <v>52</v>
      </c>
      <c r="C1547" s="1" t="s">
        <v>17</v>
      </c>
      <c r="D1547" s="1" t="s">
        <v>8</v>
      </c>
      <c r="E1547" s="1" t="s">
        <v>66</v>
      </c>
      <c r="F1547" s="1" t="s">
        <v>88</v>
      </c>
      <c r="G1547" s="8">
        <v>649451</v>
      </c>
      <c r="H1547" s="8">
        <v>162362.75</v>
      </c>
      <c r="I1547" s="9">
        <v>0.25</v>
      </c>
      <c r="J1547" s="1" t="s">
        <v>99</v>
      </c>
      <c r="K1547" s="1">
        <v>3</v>
      </c>
      <c r="L1547" s="1">
        <v>2023</v>
      </c>
      <c r="M1547" s="1">
        <v>13</v>
      </c>
      <c r="N1547" s="10">
        <v>1</v>
      </c>
    </row>
    <row r="1548" spans="1:14" x14ac:dyDescent="0.2">
      <c r="A1548" s="7">
        <v>45012</v>
      </c>
      <c r="B1548" s="1" t="s">
        <v>58</v>
      </c>
      <c r="C1548" s="1" t="s">
        <v>17</v>
      </c>
      <c r="D1548" s="1" t="s">
        <v>8</v>
      </c>
      <c r="E1548" s="1" t="s">
        <v>74</v>
      </c>
      <c r="F1548" s="1" t="s">
        <v>9</v>
      </c>
      <c r="G1548" s="8">
        <v>678634</v>
      </c>
      <c r="H1548" s="8">
        <v>156085.82</v>
      </c>
      <c r="I1548" s="9">
        <v>0.23</v>
      </c>
      <c r="J1548" s="1" t="s">
        <v>99</v>
      </c>
      <c r="K1548" s="1">
        <v>3</v>
      </c>
      <c r="L1548" s="1">
        <v>2023</v>
      </c>
      <c r="M1548" s="1">
        <v>14</v>
      </c>
      <c r="N1548" s="10">
        <v>1</v>
      </c>
    </row>
    <row r="1549" spans="1:14" x14ac:dyDescent="0.2">
      <c r="A1549" s="7">
        <v>45013</v>
      </c>
      <c r="B1549" s="1" t="s">
        <v>16</v>
      </c>
      <c r="C1549" s="1" t="s">
        <v>17</v>
      </c>
      <c r="D1549" s="1" t="s">
        <v>18</v>
      </c>
      <c r="E1549" s="1" t="s">
        <v>75</v>
      </c>
      <c r="F1549" s="1" t="s">
        <v>87</v>
      </c>
      <c r="G1549" s="8">
        <v>226734</v>
      </c>
      <c r="H1549" s="8">
        <v>68020.2</v>
      </c>
      <c r="I1549" s="9">
        <v>0.3</v>
      </c>
      <c r="J1549" s="1" t="s">
        <v>99</v>
      </c>
      <c r="K1549" s="1">
        <v>3</v>
      </c>
      <c r="L1549" s="1">
        <v>2023</v>
      </c>
      <c r="M1549" s="1">
        <v>14</v>
      </c>
      <c r="N1549" s="10">
        <v>1</v>
      </c>
    </row>
    <row r="1550" spans="1:14" x14ac:dyDescent="0.2">
      <c r="A1550" s="7">
        <v>45014</v>
      </c>
      <c r="B1550" s="1" t="s">
        <v>20</v>
      </c>
      <c r="C1550" s="1" t="s">
        <v>17</v>
      </c>
      <c r="D1550" s="1" t="s">
        <v>8</v>
      </c>
      <c r="E1550" s="1" t="s">
        <v>72</v>
      </c>
      <c r="F1550" s="1" t="s">
        <v>88</v>
      </c>
      <c r="G1550" s="8">
        <v>787843</v>
      </c>
      <c r="H1550" s="8">
        <v>275745.05</v>
      </c>
      <c r="I1550" s="9">
        <v>0.35</v>
      </c>
      <c r="J1550" s="1" t="s">
        <v>99</v>
      </c>
      <c r="K1550" s="1">
        <v>3</v>
      </c>
      <c r="L1550" s="1">
        <v>2023</v>
      </c>
      <c r="M1550" s="1">
        <v>14</v>
      </c>
      <c r="N1550" s="10">
        <v>1</v>
      </c>
    </row>
    <row r="1551" spans="1:14" x14ac:dyDescent="0.2">
      <c r="A1551" s="7">
        <v>45015</v>
      </c>
      <c r="B1551" s="1" t="s">
        <v>51</v>
      </c>
      <c r="C1551" s="1" t="s">
        <v>17</v>
      </c>
      <c r="D1551" s="1" t="s">
        <v>8</v>
      </c>
      <c r="E1551" s="1" t="s">
        <v>65</v>
      </c>
      <c r="F1551" s="1" t="s">
        <v>9</v>
      </c>
      <c r="G1551" s="8">
        <v>1032326</v>
      </c>
      <c r="H1551" s="8">
        <v>392283.88</v>
      </c>
      <c r="I1551" s="9">
        <v>0.38</v>
      </c>
      <c r="J1551" s="1" t="s">
        <v>99</v>
      </c>
      <c r="K1551" s="1">
        <v>3</v>
      </c>
      <c r="L1551" s="1">
        <v>2023</v>
      </c>
      <c r="M1551" s="1">
        <v>14</v>
      </c>
      <c r="N1551" s="10">
        <v>1</v>
      </c>
    </row>
    <row r="1552" spans="1:14" x14ac:dyDescent="0.2">
      <c r="A1552" s="7">
        <v>45016</v>
      </c>
      <c r="B1552" s="1" t="s">
        <v>32</v>
      </c>
      <c r="C1552" s="1" t="s">
        <v>17</v>
      </c>
      <c r="D1552" s="1" t="s">
        <v>8</v>
      </c>
      <c r="E1552" s="1" t="s">
        <v>71</v>
      </c>
      <c r="F1552" s="1" t="s">
        <v>87</v>
      </c>
      <c r="G1552" s="8">
        <v>501387</v>
      </c>
      <c r="H1552" s="8">
        <v>180499.32</v>
      </c>
      <c r="I1552" s="9">
        <v>0.36</v>
      </c>
      <c r="J1552" s="1" t="s">
        <v>99</v>
      </c>
      <c r="K1552" s="1">
        <v>3</v>
      </c>
      <c r="L1552" s="1">
        <v>2023</v>
      </c>
      <c r="M1552" s="1">
        <v>14</v>
      </c>
      <c r="N1552" s="10">
        <v>1</v>
      </c>
    </row>
    <row r="1553" spans="1:14" x14ac:dyDescent="0.2">
      <c r="A1553" s="7">
        <v>45017</v>
      </c>
      <c r="B1553" s="1" t="s">
        <v>25</v>
      </c>
      <c r="C1553" s="1" t="s">
        <v>17</v>
      </c>
      <c r="D1553" s="1" t="s">
        <v>8</v>
      </c>
      <c r="E1553" s="1" t="s">
        <v>74</v>
      </c>
      <c r="F1553" s="1" t="s">
        <v>9</v>
      </c>
      <c r="G1553" s="8">
        <v>732842</v>
      </c>
      <c r="H1553" s="8">
        <v>146568.4</v>
      </c>
      <c r="I1553" s="9">
        <v>0.2</v>
      </c>
      <c r="J1553" s="1" t="s">
        <v>100</v>
      </c>
      <c r="K1553" s="1">
        <v>4</v>
      </c>
      <c r="L1553" s="1">
        <v>2023</v>
      </c>
      <c r="M1553" s="1">
        <v>14</v>
      </c>
      <c r="N1553" s="10">
        <v>2</v>
      </c>
    </row>
    <row r="1554" spans="1:14" x14ac:dyDescent="0.2">
      <c r="A1554" s="7">
        <v>45018</v>
      </c>
      <c r="B1554" s="1" t="s">
        <v>24</v>
      </c>
      <c r="C1554" s="1" t="s">
        <v>11</v>
      </c>
      <c r="D1554" s="1" t="s">
        <v>14</v>
      </c>
      <c r="E1554" s="1" t="s">
        <v>81</v>
      </c>
      <c r="F1554" s="1" t="s">
        <v>88</v>
      </c>
      <c r="G1554" s="8">
        <v>278345</v>
      </c>
      <c r="H1554" s="8">
        <v>50102.1</v>
      </c>
      <c r="I1554" s="9">
        <v>0.18</v>
      </c>
      <c r="J1554" s="1" t="s">
        <v>100</v>
      </c>
      <c r="K1554" s="1">
        <v>4</v>
      </c>
      <c r="L1554" s="1">
        <v>2023</v>
      </c>
      <c r="M1554" s="1">
        <v>14</v>
      </c>
      <c r="N1554" s="10">
        <v>2</v>
      </c>
    </row>
    <row r="1555" spans="1:14" x14ac:dyDescent="0.2">
      <c r="A1555" s="7">
        <v>45019</v>
      </c>
      <c r="B1555" s="1" t="s">
        <v>37</v>
      </c>
      <c r="C1555" s="1" t="s">
        <v>17</v>
      </c>
      <c r="D1555" s="1" t="s">
        <v>18</v>
      </c>
      <c r="E1555" s="1" t="s">
        <v>79</v>
      </c>
      <c r="F1555" s="1" t="s">
        <v>87</v>
      </c>
      <c r="G1555" s="8">
        <v>156506</v>
      </c>
      <c r="H1555" s="8">
        <v>40691.560000000005</v>
      </c>
      <c r="I1555" s="9">
        <v>0.26</v>
      </c>
      <c r="J1555" s="1" t="s">
        <v>100</v>
      </c>
      <c r="K1555" s="1">
        <v>4</v>
      </c>
      <c r="L1555" s="1">
        <v>2023</v>
      </c>
      <c r="M1555" s="1">
        <v>15</v>
      </c>
      <c r="N1555" s="10">
        <v>2</v>
      </c>
    </row>
    <row r="1556" spans="1:14" x14ac:dyDescent="0.2">
      <c r="A1556" s="7">
        <v>45020</v>
      </c>
      <c r="B1556" s="1" t="s">
        <v>40</v>
      </c>
      <c r="C1556" s="1" t="s">
        <v>7</v>
      </c>
      <c r="D1556" s="1" t="s">
        <v>8</v>
      </c>
      <c r="E1556" s="1" t="s">
        <v>82</v>
      </c>
      <c r="F1556" s="1" t="s">
        <v>89</v>
      </c>
      <c r="G1556" s="8">
        <v>1180566</v>
      </c>
      <c r="H1556" s="8">
        <v>767367.9</v>
      </c>
      <c r="I1556" s="9">
        <v>0.65</v>
      </c>
      <c r="J1556" s="1" t="s">
        <v>100</v>
      </c>
      <c r="K1556" s="1">
        <v>4</v>
      </c>
      <c r="L1556" s="1">
        <v>2023</v>
      </c>
      <c r="M1556" s="1">
        <v>15</v>
      </c>
      <c r="N1556" s="10">
        <v>2</v>
      </c>
    </row>
    <row r="1557" spans="1:14" x14ac:dyDescent="0.2">
      <c r="A1557" s="7">
        <v>45021</v>
      </c>
      <c r="B1557" s="1" t="s">
        <v>26</v>
      </c>
      <c r="C1557" s="1" t="s">
        <v>7</v>
      </c>
      <c r="D1557" s="1" t="s">
        <v>8</v>
      </c>
      <c r="E1557" s="1" t="s">
        <v>75</v>
      </c>
      <c r="F1557" s="1" t="s">
        <v>87</v>
      </c>
      <c r="G1557" s="8">
        <v>805524</v>
      </c>
      <c r="H1557" s="8">
        <v>507480.12</v>
      </c>
      <c r="I1557" s="9">
        <v>0.63</v>
      </c>
      <c r="J1557" s="1" t="s">
        <v>100</v>
      </c>
      <c r="K1557" s="1">
        <v>4</v>
      </c>
      <c r="L1557" s="1">
        <v>2023</v>
      </c>
      <c r="M1557" s="1">
        <v>15</v>
      </c>
      <c r="N1557" s="10">
        <v>2</v>
      </c>
    </row>
    <row r="1558" spans="1:14" x14ac:dyDescent="0.2">
      <c r="A1558" s="7">
        <v>45022</v>
      </c>
      <c r="B1558" s="1" t="s">
        <v>59</v>
      </c>
      <c r="C1558" s="1" t="s">
        <v>11</v>
      </c>
      <c r="D1558" s="1" t="s">
        <v>18</v>
      </c>
      <c r="E1558" s="1" t="s">
        <v>75</v>
      </c>
      <c r="F1558" s="1" t="s">
        <v>87</v>
      </c>
      <c r="G1558" s="8">
        <v>218550</v>
      </c>
      <c r="H1558" s="8">
        <v>34968</v>
      </c>
      <c r="I1558" s="9">
        <v>0.16</v>
      </c>
      <c r="J1558" s="1" t="s">
        <v>100</v>
      </c>
      <c r="K1558" s="1">
        <v>4</v>
      </c>
      <c r="L1558" s="1">
        <v>2023</v>
      </c>
      <c r="M1558" s="1">
        <v>15</v>
      </c>
      <c r="N1558" s="10">
        <v>2</v>
      </c>
    </row>
    <row r="1559" spans="1:14" x14ac:dyDescent="0.2">
      <c r="A1559" s="7">
        <v>45023</v>
      </c>
      <c r="B1559" s="1" t="s">
        <v>51</v>
      </c>
      <c r="C1559" s="1" t="s">
        <v>7</v>
      </c>
      <c r="D1559" s="1" t="s">
        <v>8</v>
      </c>
      <c r="E1559" s="1" t="s">
        <v>65</v>
      </c>
      <c r="F1559" s="1" t="s">
        <v>87</v>
      </c>
      <c r="G1559" s="8">
        <v>1092626</v>
      </c>
      <c r="H1559" s="8">
        <v>415197.88</v>
      </c>
      <c r="I1559" s="9">
        <v>0.38</v>
      </c>
      <c r="J1559" s="1" t="s">
        <v>100</v>
      </c>
      <c r="K1559" s="1">
        <v>4</v>
      </c>
      <c r="L1559" s="1">
        <v>2023</v>
      </c>
      <c r="M1559" s="1">
        <v>15</v>
      </c>
      <c r="N1559" s="10">
        <v>2</v>
      </c>
    </row>
    <row r="1560" spans="1:14" x14ac:dyDescent="0.2">
      <c r="A1560" s="7">
        <v>45024</v>
      </c>
      <c r="B1560" s="1" t="s">
        <v>48</v>
      </c>
      <c r="C1560" s="1" t="s">
        <v>17</v>
      </c>
      <c r="D1560" s="1" t="s">
        <v>8</v>
      </c>
      <c r="E1560" s="1" t="s">
        <v>65</v>
      </c>
      <c r="F1560" s="1" t="s">
        <v>88</v>
      </c>
      <c r="G1560" s="8">
        <v>645915</v>
      </c>
      <c r="H1560" s="8">
        <v>161478.75</v>
      </c>
      <c r="I1560" s="9">
        <v>0.25</v>
      </c>
      <c r="J1560" s="1" t="s">
        <v>100</v>
      </c>
      <c r="K1560" s="1">
        <v>4</v>
      </c>
      <c r="L1560" s="1">
        <v>2023</v>
      </c>
      <c r="M1560" s="1">
        <v>15</v>
      </c>
      <c r="N1560" s="10">
        <v>2</v>
      </c>
    </row>
    <row r="1561" spans="1:14" x14ac:dyDescent="0.2">
      <c r="A1561" s="7">
        <v>45025</v>
      </c>
      <c r="B1561" s="1" t="s">
        <v>48</v>
      </c>
      <c r="C1561" s="1" t="s">
        <v>7</v>
      </c>
      <c r="D1561" s="1" t="s">
        <v>8</v>
      </c>
      <c r="E1561" s="1" t="s">
        <v>65</v>
      </c>
      <c r="F1561" s="1" t="s">
        <v>90</v>
      </c>
      <c r="G1561" s="8">
        <v>603517</v>
      </c>
      <c r="H1561" s="8">
        <v>265547.48</v>
      </c>
      <c r="I1561" s="9">
        <v>0.44</v>
      </c>
      <c r="J1561" s="1" t="s">
        <v>100</v>
      </c>
      <c r="K1561" s="1">
        <v>4</v>
      </c>
      <c r="L1561" s="1">
        <v>2023</v>
      </c>
      <c r="M1561" s="1">
        <v>15</v>
      </c>
      <c r="N1561" s="10">
        <v>2</v>
      </c>
    </row>
    <row r="1562" spans="1:14" x14ac:dyDescent="0.2">
      <c r="A1562" s="7">
        <v>45026</v>
      </c>
      <c r="B1562" s="1" t="s">
        <v>56</v>
      </c>
      <c r="C1562" s="1" t="s">
        <v>11</v>
      </c>
      <c r="D1562" s="1" t="s">
        <v>18</v>
      </c>
      <c r="E1562" s="1" t="s">
        <v>70</v>
      </c>
      <c r="F1562" s="1" t="s">
        <v>88</v>
      </c>
      <c r="G1562" s="8">
        <v>204336</v>
      </c>
      <c r="H1562" s="8">
        <v>59257.439999999995</v>
      </c>
      <c r="I1562" s="9">
        <v>0.28999999999999998</v>
      </c>
      <c r="J1562" s="1" t="s">
        <v>100</v>
      </c>
      <c r="K1562" s="1">
        <v>4</v>
      </c>
      <c r="L1562" s="1">
        <v>2023</v>
      </c>
      <c r="M1562" s="1">
        <v>16</v>
      </c>
      <c r="N1562" s="10">
        <v>2</v>
      </c>
    </row>
    <row r="1563" spans="1:14" x14ac:dyDescent="0.2">
      <c r="A1563" s="7">
        <v>45027</v>
      </c>
      <c r="B1563" s="1" t="s">
        <v>40</v>
      </c>
      <c r="C1563" s="1" t="s">
        <v>17</v>
      </c>
      <c r="D1563" s="1" t="s">
        <v>8</v>
      </c>
      <c r="E1563" s="1" t="s">
        <v>82</v>
      </c>
      <c r="F1563" s="1" t="s">
        <v>90</v>
      </c>
      <c r="G1563" s="8">
        <v>898937</v>
      </c>
      <c r="H1563" s="8">
        <v>269681.09999999998</v>
      </c>
      <c r="I1563" s="9">
        <v>0.3</v>
      </c>
      <c r="J1563" s="1" t="s">
        <v>100</v>
      </c>
      <c r="K1563" s="1">
        <v>4</v>
      </c>
      <c r="L1563" s="1">
        <v>2023</v>
      </c>
      <c r="M1563" s="1">
        <v>16</v>
      </c>
      <c r="N1563" s="10">
        <v>2</v>
      </c>
    </row>
    <row r="1564" spans="1:14" x14ac:dyDescent="0.2">
      <c r="A1564" s="7">
        <v>45028</v>
      </c>
      <c r="B1564" s="1" t="s">
        <v>26</v>
      </c>
      <c r="C1564" s="1" t="s">
        <v>7</v>
      </c>
      <c r="D1564" s="1" t="s">
        <v>8</v>
      </c>
      <c r="E1564" s="1" t="s">
        <v>75</v>
      </c>
      <c r="F1564" s="1" t="s">
        <v>87</v>
      </c>
      <c r="G1564" s="8">
        <v>932786</v>
      </c>
      <c r="H1564" s="8">
        <v>363786.54000000004</v>
      </c>
      <c r="I1564" s="9">
        <v>0.39</v>
      </c>
      <c r="J1564" s="1" t="s">
        <v>100</v>
      </c>
      <c r="K1564" s="1">
        <v>4</v>
      </c>
      <c r="L1564" s="1">
        <v>2023</v>
      </c>
      <c r="M1564" s="1">
        <v>16</v>
      </c>
      <c r="N1564" s="10">
        <v>2</v>
      </c>
    </row>
    <row r="1565" spans="1:14" x14ac:dyDescent="0.2">
      <c r="A1565" s="7">
        <v>45029</v>
      </c>
      <c r="B1565" s="1" t="s">
        <v>6</v>
      </c>
      <c r="C1565" s="1" t="s">
        <v>17</v>
      </c>
      <c r="D1565" s="1" t="s">
        <v>8</v>
      </c>
      <c r="E1565" s="1" t="s">
        <v>77</v>
      </c>
      <c r="F1565" s="1" t="s">
        <v>9</v>
      </c>
      <c r="G1565" s="8">
        <v>536849</v>
      </c>
      <c r="H1565" s="8">
        <v>214739.6</v>
      </c>
      <c r="I1565" s="9">
        <v>0.4</v>
      </c>
      <c r="J1565" s="1" t="s">
        <v>100</v>
      </c>
      <c r="K1565" s="1">
        <v>4</v>
      </c>
      <c r="L1565" s="1">
        <v>2023</v>
      </c>
      <c r="M1565" s="1">
        <v>16</v>
      </c>
      <c r="N1565" s="10">
        <v>2</v>
      </c>
    </row>
    <row r="1566" spans="1:14" x14ac:dyDescent="0.2">
      <c r="A1566" s="7">
        <v>45030</v>
      </c>
      <c r="B1566" s="1" t="s">
        <v>33</v>
      </c>
      <c r="C1566" s="1" t="s">
        <v>17</v>
      </c>
      <c r="D1566" s="1" t="s">
        <v>8</v>
      </c>
      <c r="E1566" s="1" t="s">
        <v>80</v>
      </c>
      <c r="F1566" s="1" t="s">
        <v>87</v>
      </c>
      <c r="G1566" s="8">
        <v>952059</v>
      </c>
      <c r="H1566" s="8">
        <v>323700.06</v>
      </c>
      <c r="I1566" s="9">
        <v>0.34</v>
      </c>
      <c r="J1566" s="1" t="s">
        <v>100</v>
      </c>
      <c r="K1566" s="1">
        <v>4</v>
      </c>
      <c r="L1566" s="1">
        <v>2023</v>
      </c>
      <c r="M1566" s="1">
        <v>16</v>
      </c>
      <c r="N1566" s="10">
        <v>2</v>
      </c>
    </row>
    <row r="1567" spans="1:14" x14ac:dyDescent="0.2">
      <c r="A1567" s="7">
        <v>45031</v>
      </c>
      <c r="B1567" s="1" t="s">
        <v>36</v>
      </c>
      <c r="C1567" s="1" t="s">
        <v>11</v>
      </c>
      <c r="D1567" s="1" t="s">
        <v>14</v>
      </c>
      <c r="E1567" s="1" t="s">
        <v>78</v>
      </c>
      <c r="F1567" s="1" t="s">
        <v>87</v>
      </c>
      <c r="G1567" s="8">
        <v>471773</v>
      </c>
      <c r="H1567" s="8">
        <v>146249.63</v>
      </c>
      <c r="I1567" s="9">
        <v>0.31</v>
      </c>
      <c r="J1567" s="1" t="s">
        <v>100</v>
      </c>
      <c r="K1567" s="1">
        <v>4</v>
      </c>
      <c r="L1567" s="1">
        <v>2023</v>
      </c>
      <c r="M1567" s="1">
        <v>16</v>
      </c>
      <c r="N1567" s="10">
        <v>2</v>
      </c>
    </row>
    <row r="1568" spans="1:14" x14ac:dyDescent="0.2">
      <c r="A1568" s="7">
        <v>45032</v>
      </c>
      <c r="B1568" s="1" t="s">
        <v>31</v>
      </c>
      <c r="C1568" s="1" t="s">
        <v>11</v>
      </c>
      <c r="D1568" s="1" t="s">
        <v>18</v>
      </c>
      <c r="E1568" s="1" t="s">
        <v>72</v>
      </c>
      <c r="F1568" s="1" t="s">
        <v>9</v>
      </c>
      <c r="G1568" s="8">
        <v>122198</v>
      </c>
      <c r="H1568" s="8">
        <v>19551.68</v>
      </c>
      <c r="I1568" s="9">
        <v>0.16</v>
      </c>
      <c r="J1568" s="1" t="s">
        <v>100</v>
      </c>
      <c r="K1568" s="1">
        <v>4</v>
      </c>
      <c r="L1568" s="1">
        <v>2023</v>
      </c>
      <c r="M1568" s="1">
        <v>16</v>
      </c>
      <c r="N1568" s="10">
        <v>2</v>
      </c>
    </row>
    <row r="1569" spans="1:14" x14ac:dyDescent="0.2">
      <c r="A1569" s="7">
        <v>45033</v>
      </c>
      <c r="B1569" s="1" t="s">
        <v>56</v>
      </c>
      <c r="C1569" s="1" t="s">
        <v>7</v>
      </c>
      <c r="D1569" s="1" t="s">
        <v>18</v>
      </c>
      <c r="E1569" s="1" t="s">
        <v>70</v>
      </c>
      <c r="F1569" s="1" t="s">
        <v>87</v>
      </c>
      <c r="G1569" s="8">
        <v>91314</v>
      </c>
      <c r="H1569" s="8">
        <v>47483.28</v>
      </c>
      <c r="I1569" s="9">
        <v>0.52</v>
      </c>
      <c r="J1569" s="1" t="s">
        <v>100</v>
      </c>
      <c r="K1569" s="1">
        <v>4</v>
      </c>
      <c r="L1569" s="1">
        <v>2023</v>
      </c>
      <c r="M1569" s="1">
        <v>17</v>
      </c>
      <c r="N1569" s="10">
        <v>2</v>
      </c>
    </row>
    <row r="1570" spans="1:14" x14ac:dyDescent="0.2">
      <c r="A1570" s="7">
        <v>45034</v>
      </c>
      <c r="B1570" s="1" t="s">
        <v>40</v>
      </c>
      <c r="C1570" s="1" t="s">
        <v>11</v>
      </c>
      <c r="D1570" s="1" t="s">
        <v>8</v>
      </c>
      <c r="E1570" s="1" t="s">
        <v>82</v>
      </c>
      <c r="F1570" s="1" t="s">
        <v>89</v>
      </c>
      <c r="G1570" s="8">
        <v>1183793</v>
      </c>
      <c r="H1570" s="8">
        <v>295948.25</v>
      </c>
      <c r="I1570" s="9">
        <v>0.25</v>
      </c>
      <c r="J1570" s="1" t="s">
        <v>100</v>
      </c>
      <c r="K1570" s="1">
        <v>4</v>
      </c>
      <c r="L1570" s="1">
        <v>2023</v>
      </c>
      <c r="M1570" s="1">
        <v>17</v>
      </c>
      <c r="N1570" s="10">
        <v>2</v>
      </c>
    </row>
    <row r="1571" spans="1:14" x14ac:dyDescent="0.2">
      <c r="A1571" s="7">
        <v>45035</v>
      </c>
      <c r="B1571" s="1" t="s">
        <v>35</v>
      </c>
      <c r="C1571" s="1" t="s">
        <v>7</v>
      </c>
      <c r="D1571" s="1" t="s">
        <v>14</v>
      </c>
      <c r="E1571" s="1" t="s">
        <v>71</v>
      </c>
      <c r="F1571" s="1" t="s">
        <v>89</v>
      </c>
      <c r="G1571" s="8">
        <v>320840</v>
      </c>
      <c r="H1571" s="8">
        <v>166836.80000000002</v>
      </c>
      <c r="I1571" s="9">
        <v>0.52</v>
      </c>
      <c r="J1571" s="1" t="s">
        <v>100</v>
      </c>
      <c r="K1571" s="1">
        <v>4</v>
      </c>
      <c r="L1571" s="1">
        <v>2023</v>
      </c>
      <c r="M1571" s="1">
        <v>17</v>
      </c>
      <c r="N1571" s="10">
        <v>2</v>
      </c>
    </row>
    <row r="1572" spans="1:14" x14ac:dyDescent="0.2">
      <c r="A1572" s="7">
        <v>45036</v>
      </c>
      <c r="B1572" s="1" t="s">
        <v>25</v>
      </c>
      <c r="C1572" s="1" t="s">
        <v>7</v>
      </c>
      <c r="D1572" s="1" t="s">
        <v>8</v>
      </c>
      <c r="E1572" s="1" t="s">
        <v>74</v>
      </c>
      <c r="F1572" s="1" t="s">
        <v>89</v>
      </c>
      <c r="G1572" s="8">
        <v>511561</v>
      </c>
      <c r="H1572" s="8">
        <v>240433.66999999998</v>
      </c>
      <c r="I1572" s="9">
        <v>0.47</v>
      </c>
      <c r="J1572" s="1" t="s">
        <v>100</v>
      </c>
      <c r="K1572" s="1">
        <v>4</v>
      </c>
      <c r="L1572" s="1">
        <v>2023</v>
      </c>
      <c r="M1572" s="1">
        <v>17</v>
      </c>
      <c r="N1572" s="10">
        <v>2</v>
      </c>
    </row>
    <row r="1573" spans="1:14" x14ac:dyDescent="0.2">
      <c r="A1573" s="7">
        <v>45037</v>
      </c>
      <c r="B1573" s="1" t="s">
        <v>57</v>
      </c>
      <c r="C1573" s="1" t="s">
        <v>11</v>
      </c>
      <c r="D1573" s="1" t="s">
        <v>18</v>
      </c>
      <c r="E1573" s="1" t="s">
        <v>67</v>
      </c>
      <c r="F1573" s="1" t="s">
        <v>89</v>
      </c>
      <c r="G1573" s="8">
        <v>205426</v>
      </c>
      <c r="H1573" s="8">
        <v>55465.020000000004</v>
      </c>
      <c r="I1573" s="9">
        <v>0.27</v>
      </c>
      <c r="J1573" s="1" t="s">
        <v>100</v>
      </c>
      <c r="K1573" s="1">
        <v>4</v>
      </c>
      <c r="L1573" s="1">
        <v>2023</v>
      </c>
      <c r="M1573" s="1">
        <v>17</v>
      </c>
      <c r="N1573" s="10">
        <v>2</v>
      </c>
    </row>
    <row r="1574" spans="1:14" x14ac:dyDescent="0.2">
      <c r="A1574" s="7">
        <v>45038</v>
      </c>
      <c r="B1574" s="1" t="s">
        <v>32</v>
      </c>
      <c r="C1574" s="1" t="s">
        <v>17</v>
      </c>
      <c r="D1574" s="1" t="s">
        <v>8</v>
      </c>
      <c r="E1574" s="1" t="s">
        <v>71</v>
      </c>
      <c r="F1574" s="1" t="s">
        <v>89</v>
      </c>
      <c r="G1574" s="8">
        <v>851101</v>
      </c>
      <c r="H1574" s="8">
        <v>229797.27000000002</v>
      </c>
      <c r="I1574" s="9">
        <v>0.27</v>
      </c>
      <c r="J1574" s="1" t="s">
        <v>100</v>
      </c>
      <c r="K1574" s="1">
        <v>4</v>
      </c>
      <c r="L1574" s="1">
        <v>2023</v>
      </c>
      <c r="M1574" s="1">
        <v>17</v>
      </c>
      <c r="N1574" s="10">
        <v>2</v>
      </c>
    </row>
    <row r="1575" spans="1:14" x14ac:dyDescent="0.2">
      <c r="A1575" s="7">
        <v>45039</v>
      </c>
      <c r="B1575" s="1" t="s">
        <v>50</v>
      </c>
      <c r="C1575" s="1" t="s">
        <v>11</v>
      </c>
      <c r="D1575" s="1" t="s">
        <v>18</v>
      </c>
      <c r="E1575" s="1" t="s">
        <v>67</v>
      </c>
      <c r="F1575" s="1" t="s">
        <v>87</v>
      </c>
      <c r="G1575" s="8">
        <v>106237</v>
      </c>
      <c r="H1575" s="8">
        <v>27621.620000000003</v>
      </c>
      <c r="I1575" s="9">
        <v>0.26</v>
      </c>
      <c r="J1575" s="1" t="s">
        <v>100</v>
      </c>
      <c r="K1575" s="1">
        <v>4</v>
      </c>
      <c r="L1575" s="1">
        <v>2023</v>
      </c>
      <c r="M1575" s="1">
        <v>17</v>
      </c>
      <c r="N1575" s="10">
        <v>2</v>
      </c>
    </row>
    <row r="1576" spans="1:14" x14ac:dyDescent="0.2">
      <c r="A1576" s="7">
        <v>45040</v>
      </c>
      <c r="B1576" s="1" t="s">
        <v>15</v>
      </c>
      <c r="C1576" s="1" t="s">
        <v>7</v>
      </c>
      <c r="D1576" s="1" t="s">
        <v>14</v>
      </c>
      <c r="E1576" s="1" t="s">
        <v>74</v>
      </c>
      <c r="F1576" s="1" t="s">
        <v>90</v>
      </c>
      <c r="G1576" s="8">
        <v>290213</v>
      </c>
      <c r="H1576" s="8">
        <v>188638.45</v>
      </c>
      <c r="I1576" s="9">
        <v>0.65</v>
      </c>
      <c r="J1576" s="1" t="s">
        <v>100</v>
      </c>
      <c r="K1576" s="1">
        <v>4</v>
      </c>
      <c r="L1576" s="1">
        <v>2023</v>
      </c>
      <c r="M1576" s="1">
        <v>18</v>
      </c>
      <c r="N1576" s="10">
        <v>2</v>
      </c>
    </row>
    <row r="1577" spans="1:14" x14ac:dyDescent="0.2">
      <c r="A1577" s="7">
        <v>45041</v>
      </c>
      <c r="B1577" s="1" t="s">
        <v>56</v>
      </c>
      <c r="C1577" s="1" t="s">
        <v>11</v>
      </c>
      <c r="D1577" s="1" t="s">
        <v>18</v>
      </c>
      <c r="E1577" s="1" t="s">
        <v>70</v>
      </c>
      <c r="F1577" s="1" t="s">
        <v>9</v>
      </c>
      <c r="G1577" s="8">
        <v>104219</v>
      </c>
      <c r="H1577" s="8">
        <v>20843.800000000003</v>
      </c>
      <c r="I1577" s="9">
        <v>0.2</v>
      </c>
      <c r="J1577" s="1" t="s">
        <v>100</v>
      </c>
      <c r="K1577" s="1">
        <v>4</v>
      </c>
      <c r="L1577" s="1">
        <v>2023</v>
      </c>
      <c r="M1577" s="1">
        <v>18</v>
      </c>
      <c r="N1577" s="10">
        <v>2</v>
      </c>
    </row>
    <row r="1578" spans="1:14" x14ac:dyDescent="0.2">
      <c r="A1578" s="7">
        <v>45042</v>
      </c>
      <c r="B1578" s="1" t="s">
        <v>55</v>
      </c>
      <c r="C1578" s="1" t="s">
        <v>11</v>
      </c>
      <c r="D1578" s="1" t="s">
        <v>14</v>
      </c>
      <c r="E1578" s="1" t="s">
        <v>69</v>
      </c>
      <c r="F1578" s="1" t="s">
        <v>87</v>
      </c>
      <c r="G1578" s="8">
        <v>447649</v>
      </c>
      <c r="H1578" s="8">
        <v>98482.78</v>
      </c>
      <c r="I1578" s="9">
        <v>0.22</v>
      </c>
      <c r="J1578" s="1" t="s">
        <v>100</v>
      </c>
      <c r="K1578" s="1">
        <v>4</v>
      </c>
      <c r="L1578" s="1">
        <v>2023</v>
      </c>
      <c r="M1578" s="1">
        <v>18</v>
      </c>
      <c r="N1578" s="10">
        <v>2</v>
      </c>
    </row>
    <row r="1579" spans="1:14" x14ac:dyDescent="0.2">
      <c r="A1579" s="7">
        <v>45043</v>
      </c>
      <c r="B1579" s="1" t="s">
        <v>40</v>
      </c>
      <c r="C1579" s="1" t="s">
        <v>7</v>
      </c>
      <c r="D1579" s="1" t="s">
        <v>8</v>
      </c>
      <c r="E1579" s="1" t="s">
        <v>82</v>
      </c>
      <c r="F1579" s="1" t="s">
        <v>89</v>
      </c>
      <c r="G1579" s="8">
        <v>746996</v>
      </c>
      <c r="H1579" s="8">
        <v>321208.27999999997</v>
      </c>
      <c r="I1579" s="9">
        <v>0.43</v>
      </c>
      <c r="J1579" s="1" t="s">
        <v>100</v>
      </c>
      <c r="K1579" s="1">
        <v>4</v>
      </c>
      <c r="L1579" s="1">
        <v>2023</v>
      </c>
      <c r="M1579" s="1">
        <v>18</v>
      </c>
      <c r="N1579" s="10">
        <v>2</v>
      </c>
    </row>
    <row r="1580" spans="1:14" x14ac:dyDescent="0.2">
      <c r="A1580" s="7">
        <v>45044</v>
      </c>
      <c r="B1580" s="1" t="s">
        <v>42</v>
      </c>
      <c r="C1580" s="1" t="s">
        <v>11</v>
      </c>
      <c r="D1580" s="1" t="s">
        <v>8</v>
      </c>
      <c r="E1580" s="1" t="s">
        <v>84</v>
      </c>
      <c r="F1580" s="1" t="s">
        <v>87</v>
      </c>
      <c r="G1580" s="8">
        <v>974257</v>
      </c>
      <c r="H1580" s="8">
        <v>263049.39</v>
      </c>
      <c r="I1580" s="9">
        <v>0.27</v>
      </c>
      <c r="J1580" s="1" t="s">
        <v>100</v>
      </c>
      <c r="K1580" s="1">
        <v>4</v>
      </c>
      <c r="L1580" s="1">
        <v>2023</v>
      </c>
      <c r="M1580" s="1">
        <v>18</v>
      </c>
      <c r="N1580" s="10">
        <v>2</v>
      </c>
    </row>
    <row r="1581" spans="1:14" x14ac:dyDescent="0.2">
      <c r="A1581" s="7">
        <v>45045</v>
      </c>
      <c r="B1581" s="1" t="s">
        <v>45</v>
      </c>
      <c r="C1581" s="1" t="s">
        <v>17</v>
      </c>
      <c r="D1581" s="1" t="s">
        <v>18</v>
      </c>
      <c r="E1581" s="1" t="s">
        <v>79</v>
      </c>
      <c r="F1581" s="1" t="s">
        <v>9</v>
      </c>
      <c r="G1581" s="8">
        <v>202539</v>
      </c>
      <c r="H1581" s="8">
        <v>74939.429999999993</v>
      </c>
      <c r="I1581" s="9">
        <v>0.37</v>
      </c>
      <c r="J1581" s="1" t="s">
        <v>100</v>
      </c>
      <c r="K1581" s="1">
        <v>4</v>
      </c>
      <c r="L1581" s="1">
        <v>2023</v>
      </c>
      <c r="M1581" s="1">
        <v>18</v>
      </c>
      <c r="N1581" s="10">
        <v>2</v>
      </c>
    </row>
    <row r="1582" spans="1:14" x14ac:dyDescent="0.2">
      <c r="A1582" s="7">
        <v>45046</v>
      </c>
      <c r="B1582" s="1" t="s">
        <v>51</v>
      </c>
      <c r="C1582" s="1" t="s">
        <v>17</v>
      </c>
      <c r="D1582" s="1" t="s">
        <v>8</v>
      </c>
      <c r="E1582" s="1" t="s">
        <v>65</v>
      </c>
      <c r="F1582" s="1" t="s">
        <v>90</v>
      </c>
      <c r="G1582" s="8">
        <v>684351</v>
      </c>
      <c r="H1582" s="8">
        <v>171087.75</v>
      </c>
      <c r="I1582" s="9">
        <v>0.25</v>
      </c>
      <c r="J1582" s="1" t="s">
        <v>100</v>
      </c>
      <c r="K1582" s="1">
        <v>4</v>
      </c>
      <c r="L1582" s="1">
        <v>2023</v>
      </c>
      <c r="M1582" s="1">
        <v>18</v>
      </c>
      <c r="N1582" s="10">
        <v>2</v>
      </c>
    </row>
    <row r="1583" spans="1:14" x14ac:dyDescent="0.2">
      <c r="A1583" s="7">
        <v>45047</v>
      </c>
      <c r="B1583" s="1" t="s">
        <v>24</v>
      </c>
      <c r="C1583" s="1" t="s">
        <v>17</v>
      </c>
      <c r="D1583" s="1" t="s">
        <v>14</v>
      </c>
      <c r="E1583" s="1" t="s">
        <v>81</v>
      </c>
      <c r="F1583" s="1" t="s">
        <v>9</v>
      </c>
      <c r="G1583" s="8">
        <v>355135</v>
      </c>
      <c r="H1583" s="8">
        <v>106540.5</v>
      </c>
      <c r="I1583" s="9">
        <v>0.3</v>
      </c>
      <c r="J1583" s="1" t="s">
        <v>101</v>
      </c>
      <c r="K1583" s="1">
        <v>5</v>
      </c>
      <c r="L1583" s="1">
        <v>2023</v>
      </c>
      <c r="M1583" s="1">
        <v>19</v>
      </c>
      <c r="N1583" s="10">
        <v>2</v>
      </c>
    </row>
    <row r="1584" spans="1:14" x14ac:dyDescent="0.2">
      <c r="A1584" s="7">
        <v>45048</v>
      </c>
      <c r="B1584" s="1" t="s">
        <v>36</v>
      </c>
      <c r="C1584" s="1" t="s">
        <v>7</v>
      </c>
      <c r="D1584" s="1" t="s">
        <v>14</v>
      </c>
      <c r="E1584" s="1" t="s">
        <v>78</v>
      </c>
      <c r="F1584" s="1" t="s">
        <v>9</v>
      </c>
      <c r="G1584" s="8">
        <v>477323</v>
      </c>
      <c r="H1584" s="8">
        <v>200475.66</v>
      </c>
      <c r="I1584" s="9">
        <v>0.42</v>
      </c>
      <c r="J1584" s="1" t="s">
        <v>101</v>
      </c>
      <c r="K1584" s="1">
        <v>5</v>
      </c>
      <c r="L1584" s="1">
        <v>2023</v>
      </c>
      <c r="M1584" s="1">
        <v>19</v>
      </c>
      <c r="N1584" s="10">
        <v>2</v>
      </c>
    </row>
    <row r="1585" spans="1:14" x14ac:dyDescent="0.2">
      <c r="A1585" s="7">
        <v>45049</v>
      </c>
      <c r="B1585" s="1" t="s">
        <v>48</v>
      </c>
      <c r="C1585" s="1" t="s">
        <v>17</v>
      </c>
      <c r="D1585" s="1" t="s">
        <v>8</v>
      </c>
      <c r="E1585" s="1" t="s">
        <v>65</v>
      </c>
      <c r="F1585" s="1" t="s">
        <v>87</v>
      </c>
      <c r="G1585" s="8">
        <v>529784</v>
      </c>
      <c r="H1585" s="8">
        <v>196020.08</v>
      </c>
      <c r="I1585" s="9">
        <v>0.37</v>
      </c>
      <c r="J1585" s="1" t="s">
        <v>101</v>
      </c>
      <c r="K1585" s="1">
        <v>5</v>
      </c>
      <c r="L1585" s="1">
        <v>2023</v>
      </c>
      <c r="M1585" s="1">
        <v>19</v>
      </c>
      <c r="N1585" s="10">
        <v>2</v>
      </c>
    </row>
    <row r="1586" spans="1:14" x14ac:dyDescent="0.2">
      <c r="A1586" s="7">
        <v>45050</v>
      </c>
      <c r="B1586" s="1" t="s">
        <v>27</v>
      </c>
      <c r="C1586" s="1" t="s">
        <v>11</v>
      </c>
      <c r="D1586" s="1" t="s">
        <v>8</v>
      </c>
      <c r="E1586" s="1" t="s">
        <v>76</v>
      </c>
      <c r="F1586" s="1" t="s">
        <v>90</v>
      </c>
      <c r="G1586" s="8">
        <v>775470</v>
      </c>
      <c r="H1586" s="8">
        <v>186112.8</v>
      </c>
      <c r="I1586" s="9">
        <v>0.24</v>
      </c>
      <c r="J1586" s="1" t="s">
        <v>101</v>
      </c>
      <c r="K1586" s="1">
        <v>5</v>
      </c>
      <c r="L1586" s="1">
        <v>2023</v>
      </c>
      <c r="M1586" s="1">
        <v>19</v>
      </c>
      <c r="N1586" s="10">
        <v>2</v>
      </c>
    </row>
    <row r="1587" spans="1:14" x14ac:dyDescent="0.2">
      <c r="A1587" s="7">
        <v>45051</v>
      </c>
      <c r="B1587" s="1" t="s">
        <v>48</v>
      </c>
      <c r="C1587" s="1" t="s">
        <v>17</v>
      </c>
      <c r="D1587" s="1" t="s">
        <v>8</v>
      </c>
      <c r="E1587" s="1" t="s">
        <v>65</v>
      </c>
      <c r="F1587" s="1" t="s">
        <v>90</v>
      </c>
      <c r="G1587" s="8">
        <v>670582</v>
      </c>
      <c r="H1587" s="8">
        <v>181057.14</v>
      </c>
      <c r="I1587" s="9">
        <v>0.27</v>
      </c>
      <c r="J1587" s="1" t="s">
        <v>101</v>
      </c>
      <c r="K1587" s="1">
        <v>5</v>
      </c>
      <c r="L1587" s="1">
        <v>2023</v>
      </c>
      <c r="M1587" s="1">
        <v>19</v>
      </c>
      <c r="N1587" s="10">
        <v>2</v>
      </c>
    </row>
    <row r="1588" spans="1:14" x14ac:dyDescent="0.2">
      <c r="A1588" s="7">
        <v>45052</v>
      </c>
      <c r="B1588" s="1" t="s">
        <v>48</v>
      </c>
      <c r="C1588" s="1" t="s">
        <v>17</v>
      </c>
      <c r="D1588" s="1" t="s">
        <v>8</v>
      </c>
      <c r="E1588" s="1" t="s">
        <v>65</v>
      </c>
      <c r="F1588" s="1" t="s">
        <v>89</v>
      </c>
      <c r="G1588" s="8">
        <v>623513</v>
      </c>
      <c r="H1588" s="8">
        <v>174583.64</v>
      </c>
      <c r="I1588" s="9">
        <v>0.28000000000000003</v>
      </c>
      <c r="J1588" s="1" t="s">
        <v>101</v>
      </c>
      <c r="K1588" s="1">
        <v>5</v>
      </c>
      <c r="L1588" s="1">
        <v>2023</v>
      </c>
      <c r="M1588" s="1">
        <v>19</v>
      </c>
      <c r="N1588" s="10">
        <v>2</v>
      </c>
    </row>
    <row r="1589" spans="1:14" x14ac:dyDescent="0.2">
      <c r="A1589" s="7">
        <v>45053</v>
      </c>
      <c r="B1589" s="1" t="s">
        <v>12</v>
      </c>
      <c r="C1589" s="1" t="s">
        <v>11</v>
      </c>
      <c r="D1589" s="1" t="s">
        <v>8</v>
      </c>
      <c r="E1589" s="1" t="s">
        <v>77</v>
      </c>
      <c r="F1589" s="1" t="s">
        <v>90</v>
      </c>
      <c r="G1589" s="8">
        <v>582590</v>
      </c>
      <c r="H1589" s="8">
        <v>198080.6</v>
      </c>
      <c r="I1589" s="9">
        <v>0.34</v>
      </c>
      <c r="J1589" s="1" t="s">
        <v>101</v>
      </c>
      <c r="K1589" s="1">
        <v>5</v>
      </c>
      <c r="L1589" s="1">
        <v>2023</v>
      </c>
      <c r="M1589" s="1">
        <v>19</v>
      </c>
      <c r="N1589" s="10">
        <v>2</v>
      </c>
    </row>
    <row r="1590" spans="1:14" x14ac:dyDescent="0.2">
      <c r="A1590" s="7">
        <v>45054</v>
      </c>
      <c r="B1590" s="1" t="s">
        <v>50</v>
      </c>
      <c r="C1590" s="1" t="s">
        <v>11</v>
      </c>
      <c r="D1590" s="1" t="s">
        <v>18</v>
      </c>
      <c r="E1590" s="1" t="s">
        <v>67</v>
      </c>
      <c r="F1590" s="1" t="s">
        <v>9</v>
      </c>
      <c r="G1590" s="8">
        <v>212065</v>
      </c>
      <c r="H1590" s="8">
        <v>50895.6</v>
      </c>
      <c r="I1590" s="9">
        <v>0.24</v>
      </c>
      <c r="J1590" s="1" t="s">
        <v>101</v>
      </c>
      <c r="K1590" s="1">
        <v>5</v>
      </c>
      <c r="L1590" s="1">
        <v>2023</v>
      </c>
      <c r="M1590" s="1">
        <v>20</v>
      </c>
      <c r="N1590" s="10">
        <v>2</v>
      </c>
    </row>
    <row r="1591" spans="1:14" x14ac:dyDescent="0.2">
      <c r="A1591" s="7">
        <v>45055</v>
      </c>
      <c r="B1591" s="1" t="s">
        <v>24</v>
      </c>
      <c r="C1591" s="1" t="s">
        <v>7</v>
      </c>
      <c r="D1591" s="1" t="s">
        <v>14</v>
      </c>
      <c r="E1591" s="1" t="s">
        <v>81</v>
      </c>
      <c r="F1591" s="1" t="s">
        <v>87</v>
      </c>
      <c r="G1591" s="8">
        <v>326289</v>
      </c>
      <c r="H1591" s="8">
        <v>156618.72</v>
      </c>
      <c r="I1591" s="9">
        <v>0.48</v>
      </c>
      <c r="J1591" s="1" t="s">
        <v>101</v>
      </c>
      <c r="K1591" s="1">
        <v>5</v>
      </c>
      <c r="L1591" s="1">
        <v>2023</v>
      </c>
      <c r="M1591" s="1">
        <v>20</v>
      </c>
      <c r="N1591" s="10">
        <v>2</v>
      </c>
    </row>
    <row r="1592" spans="1:14" x14ac:dyDescent="0.2">
      <c r="A1592" s="7">
        <v>45056</v>
      </c>
      <c r="B1592" s="1" t="s">
        <v>19</v>
      </c>
      <c r="C1592" s="1" t="s">
        <v>7</v>
      </c>
      <c r="D1592" s="1" t="s">
        <v>8</v>
      </c>
      <c r="E1592" s="1" t="s">
        <v>76</v>
      </c>
      <c r="F1592" s="1" t="s">
        <v>89</v>
      </c>
      <c r="G1592" s="8">
        <v>770520</v>
      </c>
      <c r="H1592" s="8">
        <v>269682</v>
      </c>
      <c r="I1592" s="9">
        <v>0.35</v>
      </c>
      <c r="J1592" s="1" t="s">
        <v>101</v>
      </c>
      <c r="K1592" s="1">
        <v>5</v>
      </c>
      <c r="L1592" s="1">
        <v>2023</v>
      </c>
      <c r="M1592" s="1">
        <v>20</v>
      </c>
      <c r="N1592" s="10">
        <v>2</v>
      </c>
    </row>
    <row r="1593" spans="1:14" x14ac:dyDescent="0.2">
      <c r="A1593" s="7">
        <v>45057</v>
      </c>
      <c r="B1593" s="1" t="s">
        <v>22</v>
      </c>
      <c r="C1593" s="1" t="s">
        <v>11</v>
      </c>
      <c r="D1593" s="1" t="s">
        <v>8</v>
      </c>
      <c r="E1593" s="1" t="s">
        <v>74</v>
      </c>
      <c r="F1593" s="1" t="s">
        <v>87</v>
      </c>
      <c r="G1593" s="8">
        <v>1055994</v>
      </c>
      <c r="H1593" s="8">
        <v>263998.5</v>
      </c>
      <c r="I1593" s="9">
        <v>0.25</v>
      </c>
      <c r="J1593" s="1" t="s">
        <v>101</v>
      </c>
      <c r="K1593" s="1">
        <v>5</v>
      </c>
      <c r="L1593" s="1">
        <v>2023</v>
      </c>
      <c r="M1593" s="1">
        <v>20</v>
      </c>
      <c r="N1593" s="10">
        <v>2</v>
      </c>
    </row>
    <row r="1594" spans="1:14" x14ac:dyDescent="0.2">
      <c r="A1594" s="7">
        <v>45058</v>
      </c>
      <c r="B1594" s="1" t="s">
        <v>34</v>
      </c>
      <c r="C1594" s="1" t="s">
        <v>17</v>
      </c>
      <c r="D1594" s="1" t="s">
        <v>14</v>
      </c>
      <c r="E1594" s="1" t="s">
        <v>65</v>
      </c>
      <c r="F1594" s="1" t="s">
        <v>88</v>
      </c>
      <c r="G1594" s="8">
        <v>341455</v>
      </c>
      <c r="H1594" s="8">
        <v>119509.24999999999</v>
      </c>
      <c r="I1594" s="9">
        <v>0.35</v>
      </c>
      <c r="J1594" s="1" t="s">
        <v>101</v>
      </c>
      <c r="K1594" s="1">
        <v>5</v>
      </c>
      <c r="L1594" s="1">
        <v>2023</v>
      </c>
      <c r="M1594" s="1">
        <v>20</v>
      </c>
      <c r="N1594" s="10">
        <v>2</v>
      </c>
    </row>
    <row r="1595" spans="1:14" x14ac:dyDescent="0.2">
      <c r="A1595" s="7">
        <v>45059</v>
      </c>
      <c r="B1595" s="1" t="s">
        <v>13</v>
      </c>
      <c r="C1595" s="1" t="s">
        <v>11</v>
      </c>
      <c r="D1595" s="1" t="s">
        <v>14</v>
      </c>
      <c r="E1595" s="1" t="s">
        <v>73</v>
      </c>
      <c r="F1595" s="1" t="s">
        <v>89</v>
      </c>
      <c r="G1595" s="8">
        <v>332323</v>
      </c>
      <c r="H1595" s="8">
        <v>93050.44</v>
      </c>
      <c r="I1595" s="9">
        <v>0.28000000000000003</v>
      </c>
      <c r="J1595" s="1" t="s">
        <v>101</v>
      </c>
      <c r="K1595" s="1">
        <v>5</v>
      </c>
      <c r="L1595" s="1">
        <v>2023</v>
      </c>
      <c r="M1595" s="1">
        <v>20</v>
      </c>
      <c r="N1595" s="10">
        <v>2</v>
      </c>
    </row>
    <row r="1596" spans="1:14" x14ac:dyDescent="0.2">
      <c r="A1596" s="7">
        <v>45060</v>
      </c>
      <c r="B1596" s="1" t="s">
        <v>37</v>
      </c>
      <c r="C1596" s="1" t="s">
        <v>7</v>
      </c>
      <c r="D1596" s="1" t="s">
        <v>18</v>
      </c>
      <c r="E1596" s="1" t="s">
        <v>79</v>
      </c>
      <c r="F1596" s="1" t="s">
        <v>89</v>
      </c>
      <c r="G1596" s="8">
        <v>162763</v>
      </c>
      <c r="H1596" s="8">
        <v>86264.39</v>
      </c>
      <c r="I1596" s="9">
        <v>0.53</v>
      </c>
      <c r="J1596" s="1" t="s">
        <v>101</v>
      </c>
      <c r="K1596" s="1">
        <v>5</v>
      </c>
      <c r="L1596" s="1">
        <v>2023</v>
      </c>
      <c r="M1596" s="1">
        <v>20</v>
      </c>
      <c r="N1596" s="10">
        <v>2</v>
      </c>
    </row>
    <row r="1597" spans="1:14" x14ac:dyDescent="0.2">
      <c r="A1597" s="7">
        <v>45061</v>
      </c>
      <c r="B1597" s="1" t="s">
        <v>35</v>
      </c>
      <c r="C1597" s="1" t="s">
        <v>11</v>
      </c>
      <c r="D1597" s="1" t="s">
        <v>14</v>
      </c>
      <c r="E1597" s="1" t="s">
        <v>71</v>
      </c>
      <c r="F1597" s="1" t="s">
        <v>90</v>
      </c>
      <c r="G1597" s="8">
        <v>440157</v>
      </c>
      <c r="H1597" s="8">
        <v>123243.96</v>
      </c>
      <c r="I1597" s="9">
        <v>0.28000000000000003</v>
      </c>
      <c r="J1597" s="1" t="s">
        <v>101</v>
      </c>
      <c r="K1597" s="1">
        <v>5</v>
      </c>
      <c r="L1597" s="1">
        <v>2023</v>
      </c>
      <c r="M1597" s="1">
        <v>21</v>
      </c>
      <c r="N1597" s="10">
        <v>2</v>
      </c>
    </row>
    <row r="1598" spans="1:14" x14ac:dyDescent="0.2">
      <c r="A1598" s="7">
        <v>45062</v>
      </c>
      <c r="B1598" s="1" t="s">
        <v>34</v>
      </c>
      <c r="C1598" s="1" t="s">
        <v>11</v>
      </c>
      <c r="D1598" s="1" t="s">
        <v>14</v>
      </c>
      <c r="E1598" s="1" t="s">
        <v>65</v>
      </c>
      <c r="F1598" s="1" t="s">
        <v>89</v>
      </c>
      <c r="G1598" s="8">
        <v>325942</v>
      </c>
      <c r="H1598" s="8">
        <v>84744.92</v>
      </c>
      <c r="I1598" s="9">
        <v>0.26</v>
      </c>
      <c r="J1598" s="1" t="s">
        <v>101</v>
      </c>
      <c r="K1598" s="1">
        <v>5</v>
      </c>
      <c r="L1598" s="1">
        <v>2023</v>
      </c>
      <c r="M1598" s="1">
        <v>21</v>
      </c>
      <c r="N1598" s="10">
        <v>2</v>
      </c>
    </row>
    <row r="1599" spans="1:14" x14ac:dyDescent="0.2">
      <c r="A1599" s="7">
        <v>45063</v>
      </c>
      <c r="B1599" s="1" t="s">
        <v>21</v>
      </c>
      <c r="C1599" s="1" t="s">
        <v>11</v>
      </c>
      <c r="D1599" s="1" t="s">
        <v>14</v>
      </c>
      <c r="E1599" s="1" t="s">
        <v>73</v>
      </c>
      <c r="F1599" s="1" t="s">
        <v>88</v>
      </c>
      <c r="G1599" s="8">
        <v>346509</v>
      </c>
      <c r="H1599" s="8">
        <v>90092.34</v>
      </c>
      <c r="I1599" s="9">
        <v>0.26</v>
      </c>
      <c r="J1599" s="1" t="s">
        <v>101</v>
      </c>
      <c r="K1599" s="1">
        <v>5</v>
      </c>
      <c r="L1599" s="1">
        <v>2023</v>
      </c>
      <c r="M1599" s="1">
        <v>21</v>
      </c>
      <c r="N1599" s="10">
        <v>2</v>
      </c>
    </row>
    <row r="1600" spans="1:14" x14ac:dyDescent="0.2">
      <c r="A1600" s="7">
        <v>45064</v>
      </c>
      <c r="B1600" s="1" t="s">
        <v>15</v>
      </c>
      <c r="C1600" s="1" t="s">
        <v>11</v>
      </c>
      <c r="D1600" s="1" t="s">
        <v>14</v>
      </c>
      <c r="E1600" s="1" t="s">
        <v>74</v>
      </c>
      <c r="F1600" s="1" t="s">
        <v>9</v>
      </c>
      <c r="G1600" s="8">
        <v>475660</v>
      </c>
      <c r="H1600" s="8">
        <v>166481</v>
      </c>
      <c r="I1600" s="9">
        <v>0.35</v>
      </c>
      <c r="J1600" s="1" t="s">
        <v>101</v>
      </c>
      <c r="K1600" s="1">
        <v>5</v>
      </c>
      <c r="L1600" s="1">
        <v>2023</v>
      </c>
      <c r="M1600" s="1">
        <v>21</v>
      </c>
      <c r="N1600" s="10">
        <v>2</v>
      </c>
    </row>
    <row r="1601" spans="1:14" x14ac:dyDescent="0.2">
      <c r="A1601" s="7">
        <v>45065</v>
      </c>
      <c r="B1601" s="1" t="s">
        <v>35</v>
      </c>
      <c r="C1601" s="1" t="s">
        <v>17</v>
      </c>
      <c r="D1601" s="1" t="s">
        <v>14</v>
      </c>
      <c r="E1601" s="1" t="s">
        <v>71</v>
      </c>
      <c r="F1601" s="1" t="s">
        <v>87</v>
      </c>
      <c r="G1601" s="8">
        <v>322154</v>
      </c>
      <c r="H1601" s="8">
        <v>125640.06</v>
      </c>
      <c r="I1601" s="9">
        <v>0.39</v>
      </c>
      <c r="J1601" s="1" t="s">
        <v>101</v>
      </c>
      <c r="K1601" s="1">
        <v>5</v>
      </c>
      <c r="L1601" s="1">
        <v>2023</v>
      </c>
      <c r="M1601" s="1">
        <v>21</v>
      </c>
      <c r="N1601" s="10">
        <v>2</v>
      </c>
    </row>
    <row r="1602" spans="1:14" x14ac:dyDescent="0.2">
      <c r="A1602" s="7">
        <v>45066</v>
      </c>
      <c r="B1602" s="1" t="s">
        <v>53</v>
      </c>
      <c r="C1602" s="1" t="s">
        <v>17</v>
      </c>
      <c r="D1602" s="1" t="s">
        <v>14</v>
      </c>
      <c r="E1602" s="1" t="s">
        <v>67</v>
      </c>
      <c r="F1602" s="1" t="s">
        <v>87</v>
      </c>
      <c r="G1602" s="8">
        <v>419832</v>
      </c>
      <c r="H1602" s="8">
        <v>142742.88</v>
      </c>
      <c r="I1602" s="9">
        <v>0.34</v>
      </c>
      <c r="J1602" s="1" t="s">
        <v>101</v>
      </c>
      <c r="K1602" s="1">
        <v>5</v>
      </c>
      <c r="L1602" s="1">
        <v>2023</v>
      </c>
      <c r="M1602" s="1">
        <v>21</v>
      </c>
      <c r="N1602" s="10">
        <v>2</v>
      </c>
    </row>
    <row r="1603" spans="1:14" x14ac:dyDescent="0.2">
      <c r="A1603" s="7">
        <v>45067</v>
      </c>
      <c r="B1603" s="1" t="s">
        <v>40</v>
      </c>
      <c r="C1603" s="1" t="s">
        <v>7</v>
      </c>
      <c r="D1603" s="1" t="s">
        <v>8</v>
      </c>
      <c r="E1603" s="1" t="s">
        <v>82</v>
      </c>
      <c r="F1603" s="1" t="s">
        <v>87</v>
      </c>
      <c r="G1603" s="8">
        <v>592497</v>
      </c>
      <c r="H1603" s="8">
        <v>355498.2</v>
      </c>
      <c r="I1603" s="9">
        <v>0.6</v>
      </c>
      <c r="J1603" s="1" t="s">
        <v>101</v>
      </c>
      <c r="K1603" s="1">
        <v>5</v>
      </c>
      <c r="L1603" s="1">
        <v>2023</v>
      </c>
      <c r="M1603" s="1">
        <v>21</v>
      </c>
      <c r="N1603" s="10">
        <v>2</v>
      </c>
    </row>
    <row r="1604" spans="1:14" x14ac:dyDescent="0.2">
      <c r="A1604" s="7">
        <v>45068</v>
      </c>
      <c r="B1604" s="1" t="s">
        <v>44</v>
      </c>
      <c r="C1604" s="1" t="s">
        <v>7</v>
      </c>
      <c r="D1604" s="1" t="s">
        <v>8</v>
      </c>
      <c r="E1604" s="1" t="s">
        <v>78</v>
      </c>
      <c r="F1604" s="1" t="s">
        <v>87</v>
      </c>
      <c r="G1604" s="8">
        <v>728387</v>
      </c>
      <c r="H1604" s="8">
        <v>415180.58999999997</v>
      </c>
      <c r="I1604" s="9">
        <v>0.56999999999999995</v>
      </c>
      <c r="J1604" s="1" t="s">
        <v>101</v>
      </c>
      <c r="K1604" s="1">
        <v>5</v>
      </c>
      <c r="L1604" s="1">
        <v>2023</v>
      </c>
      <c r="M1604" s="1">
        <v>22</v>
      </c>
      <c r="N1604" s="10">
        <v>2</v>
      </c>
    </row>
    <row r="1605" spans="1:14" x14ac:dyDescent="0.2">
      <c r="A1605" s="7">
        <v>45069</v>
      </c>
      <c r="B1605" s="1" t="s">
        <v>15</v>
      </c>
      <c r="C1605" s="1" t="s">
        <v>11</v>
      </c>
      <c r="D1605" s="1" t="s">
        <v>14</v>
      </c>
      <c r="E1605" s="1" t="s">
        <v>74</v>
      </c>
      <c r="F1605" s="1" t="s">
        <v>88</v>
      </c>
      <c r="G1605" s="8">
        <v>478814</v>
      </c>
      <c r="H1605" s="8">
        <v>110127.22</v>
      </c>
      <c r="I1605" s="9">
        <v>0.23</v>
      </c>
      <c r="J1605" s="1" t="s">
        <v>101</v>
      </c>
      <c r="K1605" s="1">
        <v>5</v>
      </c>
      <c r="L1605" s="1">
        <v>2023</v>
      </c>
      <c r="M1605" s="1">
        <v>22</v>
      </c>
      <c r="N1605" s="10">
        <v>2</v>
      </c>
    </row>
    <row r="1606" spans="1:14" x14ac:dyDescent="0.2">
      <c r="A1606" s="7">
        <v>45070</v>
      </c>
      <c r="B1606" s="1" t="s">
        <v>6</v>
      </c>
      <c r="C1606" s="1" t="s">
        <v>7</v>
      </c>
      <c r="D1606" s="1" t="s">
        <v>8</v>
      </c>
      <c r="E1606" s="1" t="s">
        <v>77</v>
      </c>
      <c r="F1606" s="1" t="s">
        <v>9</v>
      </c>
      <c r="G1606" s="8">
        <v>1164378</v>
      </c>
      <c r="H1606" s="8">
        <v>640407.9</v>
      </c>
      <c r="I1606" s="9">
        <v>0.55000000000000004</v>
      </c>
      <c r="J1606" s="1" t="s">
        <v>101</v>
      </c>
      <c r="K1606" s="1">
        <v>5</v>
      </c>
      <c r="L1606" s="1">
        <v>2023</v>
      </c>
      <c r="M1606" s="1">
        <v>22</v>
      </c>
      <c r="N1606" s="10">
        <v>2</v>
      </c>
    </row>
    <row r="1607" spans="1:14" x14ac:dyDescent="0.2">
      <c r="A1607" s="7">
        <v>45071</v>
      </c>
      <c r="B1607" s="1" t="s">
        <v>13</v>
      </c>
      <c r="C1607" s="1" t="s">
        <v>7</v>
      </c>
      <c r="D1607" s="1" t="s">
        <v>14</v>
      </c>
      <c r="E1607" s="1" t="s">
        <v>73</v>
      </c>
      <c r="F1607" s="1" t="s">
        <v>90</v>
      </c>
      <c r="G1607" s="8">
        <v>337991</v>
      </c>
      <c r="H1607" s="8">
        <v>216314.23999999999</v>
      </c>
      <c r="I1607" s="9">
        <v>0.64</v>
      </c>
      <c r="J1607" s="1" t="s">
        <v>101</v>
      </c>
      <c r="K1607" s="1">
        <v>5</v>
      </c>
      <c r="L1607" s="1">
        <v>2023</v>
      </c>
      <c r="M1607" s="1">
        <v>22</v>
      </c>
      <c r="N1607" s="10">
        <v>2</v>
      </c>
    </row>
    <row r="1608" spans="1:14" x14ac:dyDescent="0.2">
      <c r="A1608" s="7">
        <v>45072</v>
      </c>
      <c r="B1608" s="1" t="s">
        <v>31</v>
      </c>
      <c r="C1608" s="1" t="s">
        <v>17</v>
      </c>
      <c r="D1608" s="1" t="s">
        <v>18</v>
      </c>
      <c r="E1608" s="1" t="s">
        <v>72</v>
      </c>
      <c r="F1608" s="1" t="s">
        <v>87</v>
      </c>
      <c r="G1608" s="8">
        <v>224806</v>
      </c>
      <c r="H1608" s="8">
        <v>56201.5</v>
      </c>
      <c r="I1608" s="9">
        <v>0.25</v>
      </c>
      <c r="J1608" s="1" t="s">
        <v>101</v>
      </c>
      <c r="K1608" s="1">
        <v>5</v>
      </c>
      <c r="L1608" s="1">
        <v>2023</v>
      </c>
      <c r="M1608" s="1">
        <v>22</v>
      </c>
      <c r="N1608" s="10">
        <v>2</v>
      </c>
    </row>
    <row r="1609" spans="1:14" x14ac:dyDescent="0.2">
      <c r="A1609" s="7">
        <v>45073</v>
      </c>
      <c r="B1609" s="1" t="s">
        <v>47</v>
      </c>
      <c r="C1609" s="1" t="s">
        <v>7</v>
      </c>
      <c r="D1609" s="1" t="s">
        <v>14</v>
      </c>
      <c r="E1609" s="1" t="s">
        <v>81</v>
      </c>
      <c r="F1609" s="1" t="s">
        <v>87</v>
      </c>
      <c r="G1609" s="8">
        <v>495676</v>
      </c>
      <c r="H1609" s="8">
        <v>267665.04000000004</v>
      </c>
      <c r="I1609" s="9">
        <v>0.54</v>
      </c>
      <c r="J1609" s="1" t="s">
        <v>101</v>
      </c>
      <c r="K1609" s="1">
        <v>5</v>
      </c>
      <c r="L1609" s="1">
        <v>2023</v>
      </c>
      <c r="M1609" s="1">
        <v>22</v>
      </c>
      <c r="N1609" s="10">
        <v>2</v>
      </c>
    </row>
    <row r="1610" spans="1:14" x14ac:dyDescent="0.2">
      <c r="A1610" s="7">
        <v>45074</v>
      </c>
      <c r="B1610" s="1" t="s">
        <v>50</v>
      </c>
      <c r="C1610" s="1" t="s">
        <v>11</v>
      </c>
      <c r="D1610" s="1" t="s">
        <v>18</v>
      </c>
      <c r="E1610" s="1" t="s">
        <v>67</v>
      </c>
      <c r="F1610" s="1" t="s">
        <v>88</v>
      </c>
      <c r="G1610" s="8">
        <v>79329</v>
      </c>
      <c r="H1610" s="8">
        <v>23798.7</v>
      </c>
      <c r="I1610" s="9">
        <v>0.3</v>
      </c>
      <c r="J1610" s="1" t="s">
        <v>101</v>
      </c>
      <c r="K1610" s="1">
        <v>5</v>
      </c>
      <c r="L1610" s="1">
        <v>2023</v>
      </c>
      <c r="M1610" s="1">
        <v>22</v>
      </c>
      <c r="N1610" s="10">
        <v>2</v>
      </c>
    </row>
    <row r="1611" spans="1:14" x14ac:dyDescent="0.2">
      <c r="A1611" s="7">
        <v>45075</v>
      </c>
      <c r="B1611" s="1" t="s">
        <v>33</v>
      </c>
      <c r="C1611" s="1" t="s">
        <v>11</v>
      </c>
      <c r="D1611" s="1" t="s">
        <v>8</v>
      </c>
      <c r="E1611" s="1" t="s">
        <v>80</v>
      </c>
      <c r="F1611" s="1" t="s">
        <v>9</v>
      </c>
      <c r="G1611" s="8">
        <v>950903</v>
      </c>
      <c r="H1611" s="8">
        <v>199689.63</v>
      </c>
      <c r="I1611" s="9">
        <v>0.21</v>
      </c>
      <c r="J1611" s="1" t="s">
        <v>101</v>
      </c>
      <c r="K1611" s="1">
        <v>5</v>
      </c>
      <c r="L1611" s="1">
        <v>2023</v>
      </c>
      <c r="M1611" s="1">
        <v>23</v>
      </c>
      <c r="N1611" s="10">
        <v>2</v>
      </c>
    </row>
    <row r="1612" spans="1:14" x14ac:dyDescent="0.2">
      <c r="A1612" s="7">
        <v>45076</v>
      </c>
      <c r="B1612" s="1" t="s">
        <v>35</v>
      </c>
      <c r="C1612" s="1" t="s">
        <v>11</v>
      </c>
      <c r="D1612" s="1" t="s">
        <v>14</v>
      </c>
      <c r="E1612" s="1" t="s">
        <v>71</v>
      </c>
      <c r="F1612" s="1" t="s">
        <v>9</v>
      </c>
      <c r="G1612" s="8">
        <v>377191</v>
      </c>
      <c r="H1612" s="8">
        <v>124473.03</v>
      </c>
      <c r="I1612" s="9">
        <v>0.33</v>
      </c>
      <c r="J1612" s="1" t="s">
        <v>101</v>
      </c>
      <c r="K1612" s="1">
        <v>5</v>
      </c>
      <c r="L1612" s="1">
        <v>2023</v>
      </c>
      <c r="M1612" s="1">
        <v>23</v>
      </c>
      <c r="N1612" s="10">
        <v>2</v>
      </c>
    </row>
    <row r="1613" spans="1:14" x14ac:dyDescent="0.2">
      <c r="A1613" s="7">
        <v>45077</v>
      </c>
      <c r="B1613" s="1" t="s">
        <v>51</v>
      </c>
      <c r="C1613" s="1" t="s">
        <v>11</v>
      </c>
      <c r="D1613" s="1" t="s">
        <v>8</v>
      </c>
      <c r="E1613" s="1" t="s">
        <v>65</v>
      </c>
      <c r="F1613" s="1" t="s">
        <v>87</v>
      </c>
      <c r="G1613" s="8">
        <v>742524</v>
      </c>
      <c r="H1613" s="8">
        <v>178205.75999999998</v>
      </c>
      <c r="I1613" s="9">
        <v>0.24</v>
      </c>
      <c r="J1613" s="1" t="s">
        <v>101</v>
      </c>
      <c r="K1613" s="1">
        <v>5</v>
      </c>
      <c r="L1613" s="1">
        <v>2023</v>
      </c>
      <c r="M1613" s="1">
        <v>23</v>
      </c>
      <c r="N1613" s="10">
        <v>2</v>
      </c>
    </row>
    <row r="1614" spans="1:14" x14ac:dyDescent="0.2">
      <c r="A1614" s="7">
        <v>45078</v>
      </c>
      <c r="B1614" s="1" t="s">
        <v>55</v>
      </c>
      <c r="C1614" s="1" t="s">
        <v>11</v>
      </c>
      <c r="D1614" s="1" t="s">
        <v>14</v>
      </c>
      <c r="E1614" s="1" t="s">
        <v>69</v>
      </c>
      <c r="F1614" s="1" t="s">
        <v>90</v>
      </c>
      <c r="G1614" s="8">
        <v>409435</v>
      </c>
      <c r="H1614" s="8">
        <v>131019.2</v>
      </c>
      <c r="I1614" s="9">
        <v>0.32</v>
      </c>
      <c r="J1614" s="1" t="s">
        <v>102</v>
      </c>
      <c r="K1614" s="1">
        <v>6</v>
      </c>
      <c r="L1614" s="1">
        <v>2023</v>
      </c>
      <c r="M1614" s="1">
        <v>23</v>
      </c>
      <c r="N1614" s="10">
        <v>2</v>
      </c>
    </row>
    <row r="1615" spans="1:14" x14ac:dyDescent="0.2">
      <c r="A1615" s="7">
        <v>45079</v>
      </c>
      <c r="B1615" s="1" t="s">
        <v>52</v>
      </c>
      <c r="C1615" s="1" t="s">
        <v>7</v>
      </c>
      <c r="D1615" s="1" t="s">
        <v>8</v>
      </c>
      <c r="E1615" s="1" t="s">
        <v>66</v>
      </c>
      <c r="F1615" s="1" t="s">
        <v>9</v>
      </c>
      <c r="G1615" s="8">
        <v>1188768</v>
      </c>
      <c r="H1615" s="8">
        <v>665710.08000000007</v>
      </c>
      <c r="I1615" s="9">
        <v>0.56000000000000005</v>
      </c>
      <c r="J1615" s="1" t="s">
        <v>102</v>
      </c>
      <c r="K1615" s="1">
        <v>6</v>
      </c>
      <c r="L1615" s="1">
        <v>2023</v>
      </c>
      <c r="M1615" s="1">
        <v>23</v>
      </c>
      <c r="N1615" s="10">
        <v>2</v>
      </c>
    </row>
    <row r="1616" spans="1:14" x14ac:dyDescent="0.2">
      <c r="A1616" s="7">
        <v>45080</v>
      </c>
      <c r="B1616" s="1" t="s">
        <v>35</v>
      </c>
      <c r="C1616" s="1" t="s">
        <v>17</v>
      </c>
      <c r="D1616" s="1" t="s">
        <v>14</v>
      </c>
      <c r="E1616" s="1" t="s">
        <v>71</v>
      </c>
      <c r="F1616" s="1" t="s">
        <v>87</v>
      </c>
      <c r="G1616" s="8">
        <v>478062</v>
      </c>
      <c r="H1616" s="8">
        <v>133857.36000000002</v>
      </c>
      <c r="I1616" s="9">
        <v>0.28000000000000003</v>
      </c>
      <c r="J1616" s="1" t="s">
        <v>102</v>
      </c>
      <c r="K1616" s="1">
        <v>6</v>
      </c>
      <c r="L1616" s="1">
        <v>2023</v>
      </c>
      <c r="M1616" s="1">
        <v>23</v>
      </c>
      <c r="N1616" s="10">
        <v>2</v>
      </c>
    </row>
    <row r="1617" spans="1:14" x14ac:dyDescent="0.2">
      <c r="A1617" s="7">
        <v>45081</v>
      </c>
      <c r="B1617" s="1" t="s">
        <v>29</v>
      </c>
      <c r="C1617" s="1" t="s">
        <v>7</v>
      </c>
      <c r="D1617" s="1" t="s">
        <v>8</v>
      </c>
      <c r="E1617" s="1" t="s">
        <v>67</v>
      </c>
      <c r="F1617" s="1" t="s">
        <v>90</v>
      </c>
      <c r="G1617" s="8">
        <v>1011969</v>
      </c>
      <c r="H1617" s="8">
        <v>425026.98</v>
      </c>
      <c r="I1617" s="9">
        <v>0.42</v>
      </c>
      <c r="J1617" s="1" t="s">
        <v>102</v>
      </c>
      <c r="K1617" s="1">
        <v>6</v>
      </c>
      <c r="L1617" s="1">
        <v>2023</v>
      </c>
      <c r="M1617" s="1">
        <v>23</v>
      </c>
      <c r="N1617" s="10">
        <v>2</v>
      </c>
    </row>
    <row r="1618" spans="1:14" x14ac:dyDescent="0.2">
      <c r="A1618" s="7">
        <v>45082</v>
      </c>
      <c r="B1618" s="1" t="s">
        <v>58</v>
      </c>
      <c r="C1618" s="1" t="s">
        <v>7</v>
      </c>
      <c r="D1618" s="1" t="s">
        <v>8</v>
      </c>
      <c r="E1618" s="1" t="s">
        <v>74</v>
      </c>
      <c r="F1618" s="1" t="s">
        <v>90</v>
      </c>
      <c r="G1618" s="8">
        <v>721311</v>
      </c>
      <c r="H1618" s="8">
        <v>259671.96</v>
      </c>
      <c r="I1618" s="9">
        <v>0.36</v>
      </c>
      <c r="J1618" s="1" t="s">
        <v>102</v>
      </c>
      <c r="K1618" s="1">
        <v>6</v>
      </c>
      <c r="L1618" s="1">
        <v>2023</v>
      </c>
      <c r="M1618" s="1">
        <v>24</v>
      </c>
      <c r="N1618" s="10">
        <v>2</v>
      </c>
    </row>
    <row r="1619" spans="1:14" x14ac:dyDescent="0.2">
      <c r="A1619" s="7">
        <v>45083</v>
      </c>
      <c r="B1619" s="1" t="s">
        <v>29</v>
      </c>
      <c r="C1619" s="1" t="s">
        <v>17</v>
      </c>
      <c r="D1619" s="1" t="s">
        <v>8</v>
      </c>
      <c r="E1619" s="1" t="s">
        <v>67</v>
      </c>
      <c r="F1619" s="1" t="s">
        <v>87</v>
      </c>
      <c r="G1619" s="8">
        <v>877190</v>
      </c>
      <c r="H1619" s="8">
        <v>210525.6</v>
      </c>
      <c r="I1619" s="9">
        <v>0.24</v>
      </c>
      <c r="J1619" s="1" t="s">
        <v>102</v>
      </c>
      <c r="K1619" s="1">
        <v>6</v>
      </c>
      <c r="L1619" s="1">
        <v>2023</v>
      </c>
      <c r="M1619" s="1">
        <v>24</v>
      </c>
      <c r="N1619" s="10">
        <v>2</v>
      </c>
    </row>
    <row r="1620" spans="1:14" x14ac:dyDescent="0.2">
      <c r="A1620" s="7">
        <v>45084</v>
      </c>
      <c r="B1620" s="1" t="s">
        <v>62</v>
      </c>
      <c r="C1620" s="1" t="s">
        <v>17</v>
      </c>
      <c r="D1620" s="1" t="s">
        <v>8</v>
      </c>
      <c r="E1620" s="1" t="s">
        <v>78</v>
      </c>
      <c r="F1620" s="1" t="s">
        <v>90</v>
      </c>
      <c r="G1620" s="8">
        <v>1132292</v>
      </c>
      <c r="H1620" s="8">
        <v>271750.08</v>
      </c>
      <c r="I1620" s="9">
        <v>0.24</v>
      </c>
      <c r="J1620" s="1" t="s">
        <v>102</v>
      </c>
      <c r="K1620" s="1">
        <v>6</v>
      </c>
      <c r="L1620" s="1">
        <v>2023</v>
      </c>
      <c r="M1620" s="1">
        <v>24</v>
      </c>
      <c r="N1620" s="10">
        <v>2</v>
      </c>
    </row>
    <row r="1621" spans="1:14" x14ac:dyDescent="0.2">
      <c r="A1621" s="7">
        <v>45085</v>
      </c>
      <c r="B1621" s="1" t="s">
        <v>46</v>
      </c>
      <c r="C1621" s="1" t="s">
        <v>17</v>
      </c>
      <c r="D1621" s="1" t="s">
        <v>8</v>
      </c>
      <c r="E1621" s="1" t="s">
        <v>80</v>
      </c>
      <c r="F1621" s="1" t="s">
        <v>88</v>
      </c>
      <c r="G1621" s="8">
        <v>759468</v>
      </c>
      <c r="H1621" s="8">
        <v>235435.08</v>
      </c>
      <c r="I1621" s="9">
        <v>0.31</v>
      </c>
      <c r="J1621" s="1" t="s">
        <v>102</v>
      </c>
      <c r="K1621" s="1">
        <v>6</v>
      </c>
      <c r="L1621" s="1">
        <v>2023</v>
      </c>
      <c r="M1621" s="1">
        <v>24</v>
      </c>
      <c r="N1621" s="10">
        <v>2</v>
      </c>
    </row>
    <row r="1622" spans="1:14" x14ac:dyDescent="0.2">
      <c r="A1622" s="7">
        <v>45086</v>
      </c>
      <c r="B1622" s="1" t="s">
        <v>15</v>
      </c>
      <c r="C1622" s="1" t="s">
        <v>11</v>
      </c>
      <c r="D1622" s="1" t="s">
        <v>14</v>
      </c>
      <c r="E1622" s="1" t="s">
        <v>74</v>
      </c>
      <c r="F1622" s="1" t="s">
        <v>88</v>
      </c>
      <c r="G1622" s="8">
        <v>274624</v>
      </c>
      <c r="H1622" s="8">
        <v>76894.720000000001</v>
      </c>
      <c r="I1622" s="9">
        <v>0.28000000000000003</v>
      </c>
      <c r="J1622" s="1" t="s">
        <v>102</v>
      </c>
      <c r="K1622" s="1">
        <v>6</v>
      </c>
      <c r="L1622" s="1">
        <v>2023</v>
      </c>
      <c r="M1622" s="1">
        <v>24</v>
      </c>
      <c r="N1622" s="10">
        <v>2</v>
      </c>
    </row>
    <row r="1623" spans="1:14" x14ac:dyDescent="0.2">
      <c r="A1623" s="7">
        <v>45087</v>
      </c>
      <c r="B1623" s="1" t="s">
        <v>34</v>
      </c>
      <c r="C1623" s="1" t="s">
        <v>7</v>
      </c>
      <c r="D1623" s="1" t="s">
        <v>14</v>
      </c>
      <c r="E1623" s="1" t="s">
        <v>65</v>
      </c>
      <c r="F1623" s="1" t="s">
        <v>89</v>
      </c>
      <c r="G1623" s="8">
        <v>400643</v>
      </c>
      <c r="H1623" s="8">
        <v>212340.79</v>
      </c>
      <c r="I1623" s="9">
        <v>0.53</v>
      </c>
      <c r="J1623" s="1" t="s">
        <v>102</v>
      </c>
      <c r="K1623" s="1">
        <v>6</v>
      </c>
      <c r="L1623" s="1">
        <v>2023</v>
      </c>
      <c r="M1623" s="1">
        <v>24</v>
      </c>
      <c r="N1623" s="10">
        <v>2</v>
      </c>
    </row>
    <row r="1624" spans="1:14" x14ac:dyDescent="0.2">
      <c r="A1624" s="7">
        <v>45088</v>
      </c>
      <c r="B1624" s="1" t="s">
        <v>39</v>
      </c>
      <c r="C1624" s="1" t="s">
        <v>7</v>
      </c>
      <c r="D1624" s="1" t="s">
        <v>8</v>
      </c>
      <c r="E1624" s="1" t="s">
        <v>81</v>
      </c>
      <c r="F1624" s="1" t="s">
        <v>88</v>
      </c>
      <c r="G1624" s="8">
        <v>611959</v>
      </c>
      <c r="H1624" s="8">
        <v>263142.37</v>
      </c>
      <c r="I1624" s="9">
        <v>0.43</v>
      </c>
      <c r="J1624" s="1" t="s">
        <v>102</v>
      </c>
      <c r="K1624" s="1">
        <v>6</v>
      </c>
      <c r="L1624" s="1">
        <v>2023</v>
      </c>
      <c r="M1624" s="1">
        <v>24</v>
      </c>
      <c r="N1624" s="10">
        <v>2</v>
      </c>
    </row>
    <row r="1625" spans="1:14" x14ac:dyDescent="0.2">
      <c r="A1625" s="7">
        <v>45089</v>
      </c>
      <c r="B1625" s="1" t="s">
        <v>54</v>
      </c>
      <c r="C1625" s="1" t="s">
        <v>11</v>
      </c>
      <c r="D1625" s="1" t="s">
        <v>18</v>
      </c>
      <c r="E1625" s="1" t="s">
        <v>68</v>
      </c>
      <c r="F1625" s="1" t="s">
        <v>9</v>
      </c>
      <c r="G1625" s="8">
        <v>103127</v>
      </c>
      <c r="H1625" s="8">
        <v>33000.639999999999</v>
      </c>
      <c r="I1625" s="9">
        <v>0.32</v>
      </c>
      <c r="J1625" s="1" t="s">
        <v>102</v>
      </c>
      <c r="K1625" s="1">
        <v>6</v>
      </c>
      <c r="L1625" s="1">
        <v>2023</v>
      </c>
      <c r="M1625" s="1">
        <v>25</v>
      </c>
      <c r="N1625" s="10">
        <v>2</v>
      </c>
    </row>
    <row r="1626" spans="1:14" x14ac:dyDescent="0.2">
      <c r="A1626" s="7">
        <v>45090</v>
      </c>
      <c r="B1626" s="1" t="s">
        <v>21</v>
      </c>
      <c r="C1626" s="1" t="s">
        <v>17</v>
      </c>
      <c r="D1626" s="1" t="s">
        <v>14</v>
      </c>
      <c r="E1626" s="1" t="s">
        <v>73</v>
      </c>
      <c r="F1626" s="1" t="s">
        <v>88</v>
      </c>
      <c r="G1626" s="8">
        <v>358663</v>
      </c>
      <c r="H1626" s="8">
        <v>86079.12</v>
      </c>
      <c r="I1626" s="9">
        <v>0.24</v>
      </c>
      <c r="J1626" s="1" t="s">
        <v>102</v>
      </c>
      <c r="K1626" s="1">
        <v>6</v>
      </c>
      <c r="L1626" s="1">
        <v>2023</v>
      </c>
      <c r="M1626" s="1">
        <v>25</v>
      </c>
      <c r="N1626" s="10">
        <v>2</v>
      </c>
    </row>
    <row r="1627" spans="1:14" x14ac:dyDescent="0.2">
      <c r="A1627" s="7">
        <v>45091</v>
      </c>
      <c r="B1627" s="1" t="s">
        <v>25</v>
      </c>
      <c r="C1627" s="1" t="s">
        <v>7</v>
      </c>
      <c r="D1627" s="1" t="s">
        <v>8</v>
      </c>
      <c r="E1627" s="1" t="s">
        <v>74</v>
      </c>
      <c r="F1627" s="1" t="s">
        <v>9</v>
      </c>
      <c r="G1627" s="8">
        <v>1134898</v>
      </c>
      <c r="H1627" s="8">
        <v>726334.72</v>
      </c>
      <c r="I1627" s="9">
        <v>0.64</v>
      </c>
      <c r="J1627" s="1" t="s">
        <v>102</v>
      </c>
      <c r="K1627" s="1">
        <v>6</v>
      </c>
      <c r="L1627" s="1">
        <v>2023</v>
      </c>
      <c r="M1627" s="1">
        <v>25</v>
      </c>
      <c r="N1627" s="10">
        <v>2</v>
      </c>
    </row>
    <row r="1628" spans="1:14" x14ac:dyDescent="0.2">
      <c r="A1628" s="7">
        <v>45092</v>
      </c>
      <c r="B1628" s="1" t="s">
        <v>24</v>
      </c>
      <c r="C1628" s="1" t="s">
        <v>11</v>
      </c>
      <c r="D1628" s="1" t="s">
        <v>14</v>
      </c>
      <c r="E1628" s="1" t="s">
        <v>81</v>
      </c>
      <c r="F1628" s="1" t="s">
        <v>88</v>
      </c>
      <c r="G1628" s="8">
        <v>375167</v>
      </c>
      <c r="H1628" s="8">
        <v>123805.11</v>
      </c>
      <c r="I1628" s="9">
        <v>0.33</v>
      </c>
      <c r="J1628" s="1" t="s">
        <v>102</v>
      </c>
      <c r="K1628" s="1">
        <v>6</v>
      </c>
      <c r="L1628" s="1">
        <v>2023</v>
      </c>
      <c r="M1628" s="1">
        <v>25</v>
      </c>
      <c r="N1628" s="10">
        <v>2</v>
      </c>
    </row>
    <row r="1629" spans="1:14" x14ac:dyDescent="0.2">
      <c r="A1629" s="7">
        <v>45093</v>
      </c>
      <c r="B1629" s="1" t="s">
        <v>55</v>
      </c>
      <c r="C1629" s="1" t="s">
        <v>11</v>
      </c>
      <c r="D1629" s="1" t="s">
        <v>14</v>
      </c>
      <c r="E1629" s="1" t="s">
        <v>69</v>
      </c>
      <c r="F1629" s="1" t="s">
        <v>90</v>
      </c>
      <c r="G1629" s="8">
        <v>433474</v>
      </c>
      <c r="H1629" s="8">
        <v>95364.28</v>
      </c>
      <c r="I1629" s="9">
        <v>0.22</v>
      </c>
      <c r="J1629" s="1" t="s">
        <v>102</v>
      </c>
      <c r="K1629" s="1">
        <v>6</v>
      </c>
      <c r="L1629" s="1">
        <v>2023</v>
      </c>
      <c r="M1629" s="1">
        <v>25</v>
      </c>
      <c r="N1629" s="10">
        <v>2</v>
      </c>
    </row>
    <row r="1630" spans="1:14" x14ac:dyDescent="0.2">
      <c r="A1630" s="7">
        <v>45094</v>
      </c>
      <c r="B1630" s="1" t="s">
        <v>54</v>
      </c>
      <c r="C1630" s="1" t="s">
        <v>17</v>
      </c>
      <c r="D1630" s="1" t="s">
        <v>18</v>
      </c>
      <c r="E1630" s="1" t="s">
        <v>68</v>
      </c>
      <c r="F1630" s="1" t="s">
        <v>89</v>
      </c>
      <c r="G1630" s="8">
        <v>160572</v>
      </c>
      <c r="H1630" s="8">
        <v>44960.160000000003</v>
      </c>
      <c r="I1630" s="9">
        <v>0.28000000000000003</v>
      </c>
      <c r="J1630" s="1" t="s">
        <v>102</v>
      </c>
      <c r="K1630" s="1">
        <v>6</v>
      </c>
      <c r="L1630" s="1">
        <v>2023</v>
      </c>
      <c r="M1630" s="1">
        <v>25</v>
      </c>
      <c r="N1630" s="10">
        <v>2</v>
      </c>
    </row>
    <row r="1631" spans="1:14" x14ac:dyDescent="0.2">
      <c r="A1631" s="7">
        <v>45095</v>
      </c>
      <c r="B1631" s="1" t="s">
        <v>21</v>
      </c>
      <c r="C1631" s="1" t="s">
        <v>17</v>
      </c>
      <c r="D1631" s="1" t="s">
        <v>14</v>
      </c>
      <c r="E1631" s="1" t="s">
        <v>73</v>
      </c>
      <c r="F1631" s="1" t="s">
        <v>9</v>
      </c>
      <c r="G1631" s="8">
        <v>348209</v>
      </c>
      <c r="H1631" s="8">
        <v>114908.97</v>
      </c>
      <c r="I1631" s="9">
        <v>0.33</v>
      </c>
      <c r="J1631" s="1" t="s">
        <v>102</v>
      </c>
      <c r="K1631" s="1">
        <v>6</v>
      </c>
      <c r="L1631" s="1">
        <v>2023</v>
      </c>
      <c r="M1631" s="1">
        <v>25</v>
      </c>
      <c r="N1631" s="10">
        <v>2</v>
      </c>
    </row>
    <row r="1632" spans="1:14" x14ac:dyDescent="0.2">
      <c r="A1632" s="7">
        <v>45096</v>
      </c>
      <c r="B1632" s="1" t="s">
        <v>39</v>
      </c>
      <c r="C1632" s="1" t="s">
        <v>11</v>
      </c>
      <c r="D1632" s="1" t="s">
        <v>8</v>
      </c>
      <c r="E1632" s="1" t="s">
        <v>81</v>
      </c>
      <c r="F1632" s="1" t="s">
        <v>88</v>
      </c>
      <c r="G1632" s="8">
        <v>587853</v>
      </c>
      <c r="H1632" s="8">
        <v>182234.43</v>
      </c>
      <c r="I1632" s="9">
        <v>0.31</v>
      </c>
      <c r="J1632" s="1" t="s">
        <v>102</v>
      </c>
      <c r="K1632" s="1">
        <v>6</v>
      </c>
      <c r="L1632" s="1">
        <v>2023</v>
      </c>
      <c r="M1632" s="1">
        <v>26</v>
      </c>
      <c r="N1632" s="10">
        <v>2</v>
      </c>
    </row>
    <row r="1633" spans="1:14" x14ac:dyDescent="0.2">
      <c r="A1633" s="7">
        <v>45097</v>
      </c>
      <c r="B1633" s="1" t="s">
        <v>51</v>
      </c>
      <c r="C1633" s="1" t="s">
        <v>11</v>
      </c>
      <c r="D1633" s="1" t="s">
        <v>8</v>
      </c>
      <c r="E1633" s="1" t="s">
        <v>65</v>
      </c>
      <c r="F1633" s="1" t="s">
        <v>88</v>
      </c>
      <c r="G1633" s="8">
        <v>933888</v>
      </c>
      <c r="H1633" s="8">
        <v>214794.24000000002</v>
      </c>
      <c r="I1633" s="9">
        <v>0.23</v>
      </c>
      <c r="J1633" s="1" t="s">
        <v>102</v>
      </c>
      <c r="K1633" s="1">
        <v>6</v>
      </c>
      <c r="L1633" s="1">
        <v>2023</v>
      </c>
      <c r="M1633" s="1">
        <v>26</v>
      </c>
      <c r="N1633" s="10">
        <v>2</v>
      </c>
    </row>
    <row r="1634" spans="1:14" x14ac:dyDescent="0.2">
      <c r="A1634" s="7">
        <v>45098</v>
      </c>
      <c r="B1634" s="1" t="s">
        <v>60</v>
      </c>
      <c r="C1634" s="1" t="s">
        <v>11</v>
      </c>
      <c r="D1634" s="1" t="s">
        <v>14</v>
      </c>
      <c r="E1634" s="1" t="s">
        <v>76</v>
      </c>
      <c r="F1634" s="1" t="s">
        <v>88</v>
      </c>
      <c r="G1634" s="8">
        <v>453119</v>
      </c>
      <c r="H1634" s="8">
        <v>144998.08000000002</v>
      </c>
      <c r="I1634" s="9">
        <v>0.32</v>
      </c>
      <c r="J1634" s="1" t="s">
        <v>102</v>
      </c>
      <c r="K1634" s="1">
        <v>6</v>
      </c>
      <c r="L1634" s="1">
        <v>2023</v>
      </c>
      <c r="M1634" s="1">
        <v>26</v>
      </c>
      <c r="N1634" s="10">
        <v>2</v>
      </c>
    </row>
    <row r="1635" spans="1:14" x14ac:dyDescent="0.2">
      <c r="A1635" s="7">
        <v>45099</v>
      </c>
      <c r="B1635" s="1" t="s">
        <v>37</v>
      </c>
      <c r="C1635" s="1" t="s">
        <v>11</v>
      </c>
      <c r="D1635" s="1" t="s">
        <v>18</v>
      </c>
      <c r="E1635" s="1" t="s">
        <v>79</v>
      </c>
      <c r="F1635" s="1" t="s">
        <v>89</v>
      </c>
      <c r="G1635" s="8">
        <v>101946</v>
      </c>
      <c r="H1635" s="8">
        <v>26505.96</v>
      </c>
      <c r="I1635" s="9">
        <v>0.26</v>
      </c>
      <c r="J1635" s="1" t="s">
        <v>102</v>
      </c>
      <c r="K1635" s="1">
        <v>6</v>
      </c>
      <c r="L1635" s="1">
        <v>2023</v>
      </c>
      <c r="M1635" s="1">
        <v>26</v>
      </c>
      <c r="N1635" s="10">
        <v>2</v>
      </c>
    </row>
    <row r="1636" spans="1:14" x14ac:dyDescent="0.2">
      <c r="A1636" s="7">
        <v>45100</v>
      </c>
      <c r="B1636" s="1" t="s">
        <v>29</v>
      </c>
      <c r="C1636" s="1" t="s">
        <v>7</v>
      </c>
      <c r="D1636" s="1" t="s">
        <v>8</v>
      </c>
      <c r="E1636" s="1" t="s">
        <v>67</v>
      </c>
      <c r="F1636" s="1" t="s">
        <v>88</v>
      </c>
      <c r="G1636" s="8">
        <v>1155934</v>
      </c>
      <c r="H1636" s="8">
        <v>751357.1</v>
      </c>
      <c r="I1636" s="9">
        <v>0.65</v>
      </c>
      <c r="J1636" s="1" t="s">
        <v>102</v>
      </c>
      <c r="K1636" s="1">
        <v>6</v>
      </c>
      <c r="L1636" s="1">
        <v>2023</v>
      </c>
      <c r="M1636" s="1">
        <v>26</v>
      </c>
      <c r="N1636" s="10">
        <v>2</v>
      </c>
    </row>
    <row r="1637" spans="1:14" x14ac:dyDescent="0.2">
      <c r="A1637" s="7">
        <v>45101</v>
      </c>
      <c r="B1637" s="1" t="s">
        <v>6</v>
      </c>
      <c r="C1637" s="1" t="s">
        <v>17</v>
      </c>
      <c r="D1637" s="1" t="s">
        <v>8</v>
      </c>
      <c r="E1637" s="1" t="s">
        <v>77</v>
      </c>
      <c r="F1637" s="1" t="s">
        <v>88</v>
      </c>
      <c r="G1637" s="8">
        <v>871668</v>
      </c>
      <c r="H1637" s="8">
        <v>252783.71999999997</v>
      </c>
      <c r="I1637" s="9">
        <v>0.28999999999999998</v>
      </c>
      <c r="J1637" s="1" t="s">
        <v>102</v>
      </c>
      <c r="K1637" s="1">
        <v>6</v>
      </c>
      <c r="L1637" s="1">
        <v>2023</v>
      </c>
      <c r="M1637" s="1">
        <v>26</v>
      </c>
      <c r="N1637" s="10">
        <v>2</v>
      </c>
    </row>
    <row r="1638" spans="1:14" x14ac:dyDescent="0.2">
      <c r="A1638" s="7">
        <v>45102</v>
      </c>
      <c r="B1638" s="1" t="s">
        <v>13</v>
      </c>
      <c r="C1638" s="1" t="s">
        <v>17</v>
      </c>
      <c r="D1638" s="1" t="s">
        <v>14</v>
      </c>
      <c r="E1638" s="1" t="s">
        <v>73</v>
      </c>
      <c r="F1638" s="1" t="s">
        <v>9</v>
      </c>
      <c r="G1638" s="8">
        <v>401589</v>
      </c>
      <c r="H1638" s="8">
        <v>104413.14</v>
      </c>
      <c r="I1638" s="9">
        <v>0.26</v>
      </c>
      <c r="J1638" s="1" t="s">
        <v>102</v>
      </c>
      <c r="K1638" s="1">
        <v>6</v>
      </c>
      <c r="L1638" s="1">
        <v>2023</v>
      </c>
      <c r="M1638" s="1">
        <v>26</v>
      </c>
      <c r="N1638" s="10">
        <v>2</v>
      </c>
    </row>
    <row r="1639" spans="1:14" x14ac:dyDescent="0.2">
      <c r="A1639" s="7">
        <v>45103</v>
      </c>
      <c r="B1639" s="1" t="s">
        <v>31</v>
      </c>
      <c r="C1639" s="1" t="s">
        <v>7</v>
      </c>
      <c r="D1639" s="1" t="s">
        <v>18</v>
      </c>
      <c r="E1639" s="1" t="s">
        <v>72</v>
      </c>
      <c r="F1639" s="1" t="s">
        <v>9</v>
      </c>
      <c r="G1639" s="8">
        <v>71444</v>
      </c>
      <c r="H1639" s="8">
        <v>39294.200000000004</v>
      </c>
      <c r="I1639" s="9">
        <v>0.55000000000000004</v>
      </c>
      <c r="J1639" s="1" t="s">
        <v>102</v>
      </c>
      <c r="K1639" s="1">
        <v>6</v>
      </c>
      <c r="L1639" s="1">
        <v>2023</v>
      </c>
      <c r="M1639" s="1">
        <v>27</v>
      </c>
      <c r="N1639" s="10">
        <v>2</v>
      </c>
    </row>
    <row r="1640" spans="1:14" x14ac:dyDescent="0.2">
      <c r="A1640" s="7">
        <v>45104</v>
      </c>
      <c r="B1640" s="1" t="s">
        <v>23</v>
      </c>
      <c r="C1640" s="1" t="s">
        <v>11</v>
      </c>
      <c r="D1640" s="1" t="s">
        <v>8</v>
      </c>
      <c r="E1640" s="1" t="s">
        <v>75</v>
      </c>
      <c r="F1640" s="1" t="s">
        <v>87</v>
      </c>
      <c r="G1640" s="8">
        <v>808800</v>
      </c>
      <c r="H1640" s="8">
        <v>210288</v>
      </c>
      <c r="I1640" s="9">
        <v>0.26</v>
      </c>
      <c r="J1640" s="1" t="s">
        <v>102</v>
      </c>
      <c r="K1640" s="1">
        <v>6</v>
      </c>
      <c r="L1640" s="1">
        <v>2023</v>
      </c>
      <c r="M1640" s="1">
        <v>27</v>
      </c>
      <c r="N1640" s="10">
        <v>2</v>
      </c>
    </row>
    <row r="1641" spans="1:14" x14ac:dyDescent="0.2">
      <c r="A1641" s="7">
        <v>45105</v>
      </c>
      <c r="B1641" s="1" t="s">
        <v>36</v>
      </c>
      <c r="C1641" s="1" t="s">
        <v>11</v>
      </c>
      <c r="D1641" s="1" t="s">
        <v>14</v>
      </c>
      <c r="E1641" s="1" t="s">
        <v>78</v>
      </c>
      <c r="F1641" s="1" t="s">
        <v>87</v>
      </c>
      <c r="G1641" s="8">
        <v>299306</v>
      </c>
      <c r="H1641" s="8">
        <v>56868.14</v>
      </c>
      <c r="I1641" s="9">
        <v>0.19</v>
      </c>
      <c r="J1641" s="1" t="s">
        <v>102</v>
      </c>
      <c r="K1641" s="1">
        <v>6</v>
      </c>
      <c r="L1641" s="1">
        <v>2023</v>
      </c>
      <c r="M1641" s="1">
        <v>27</v>
      </c>
      <c r="N1641" s="10">
        <v>2</v>
      </c>
    </row>
    <row r="1642" spans="1:14" x14ac:dyDescent="0.2">
      <c r="A1642" s="7">
        <v>45106</v>
      </c>
      <c r="B1642" s="1" t="s">
        <v>34</v>
      </c>
      <c r="C1642" s="1" t="s">
        <v>17</v>
      </c>
      <c r="D1642" s="1" t="s">
        <v>14</v>
      </c>
      <c r="E1642" s="1" t="s">
        <v>65</v>
      </c>
      <c r="F1642" s="1" t="s">
        <v>90</v>
      </c>
      <c r="G1642" s="8">
        <v>294957</v>
      </c>
      <c r="H1642" s="8">
        <v>61940.97</v>
      </c>
      <c r="I1642" s="9">
        <v>0.21</v>
      </c>
      <c r="J1642" s="1" t="s">
        <v>102</v>
      </c>
      <c r="K1642" s="1">
        <v>6</v>
      </c>
      <c r="L1642" s="1">
        <v>2023</v>
      </c>
      <c r="M1642" s="1">
        <v>27</v>
      </c>
      <c r="N1642" s="10">
        <v>2</v>
      </c>
    </row>
    <row r="1643" spans="1:14" x14ac:dyDescent="0.2">
      <c r="A1643" s="7">
        <v>45107</v>
      </c>
      <c r="B1643" s="1" t="s">
        <v>51</v>
      </c>
      <c r="C1643" s="1" t="s">
        <v>17</v>
      </c>
      <c r="D1643" s="1" t="s">
        <v>8</v>
      </c>
      <c r="E1643" s="1" t="s">
        <v>65</v>
      </c>
      <c r="F1643" s="1" t="s">
        <v>9</v>
      </c>
      <c r="G1643" s="8">
        <v>786119</v>
      </c>
      <c r="H1643" s="8">
        <v>188668.56</v>
      </c>
      <c r="I1643" s="9">
        <v>0.24</v>
      </c>
      <c r="J1643" s="1" t="s">
        <v>102</v>
      </c>
      <c r="K1643" s="1">
        <v>6</v>
      </c>
      <c r="L1643" s="1">
        <v>2023</v>
      </c>
      <c r="M1643" s="1">
        <v>27</v>
      </c>
      <c r="N1643" s="10">
        <v>2</v>
      </c>
    </row>
    <row r="1644" spans="1:14" x14ac:dyDescent="0.2">
      <c r="A1644" s="7">
        <v>45108</v>
      </c>
      <c r="B1644" s="1" t="s">
        <v>41</v>
      </c>
      <c r="C1644" s="1" t="s">
        <v>11</v>
      </c>
      <c r="D1644" s="1" t="s">
        <v>14</v>
      </c>
      <c r="E1644" s="1" t="s">
        <v>83</v>
      </c>
      <c r="F1644" s="1" t="s">
        <v>89</v>
      </c>
      <c r="G1644" s="8">
        <v>342465</v>
      </c>
      <c r="H1644" s="8">
        <v>54794.400000000001</v>
      </c>
      <c r="I1644" s="9">
        <v>0.16</v>
      </c>
      <c r="J1644" s="1" t="s">
        <v>103</v>
      </c>
      <c r="K1644" s="1">
        <v>7</v>
      </c>
      <c r="L1644" s="1">
        <v>2023</v>
      </c>
      <c r="M1644" s="1">
        <v>27</v>
      </c>
      <c r="N1644" s="10">
        <v>3</v>
      </c>
    </row>
    <row r="1645" spans="1:14" x14ac:dyDescent="0.2">
      <c r="A1645" s="7">
        <v>45109</v>
      </c>
      <c r="B1645" s="1" t="s">
        <v>38</v>
      </c>
      <c r="C1645" s="1" t="s">
        <v>17</v>
      </c>
      <c r="D1645" s="1" t="s">
        <v>18</v>
      </c>
      <c r="E1645" s="1" t="s">
        <v>80</v>
      </c>
      <c r="F1645" s="1" t="s">
        <v>87</v>
      </c>
      <c r="G1645" s="8">
        <v>160812</v>
      </c>
      <c r="H1645" s="8">
        <v>54676.08</v>
      </c>
      <c r="I1645" s="9">
        <v>0.34</v>
      </c>
      <c r="J1645" s="1" t="s">
        <v>103</v>
      </c>
      <c r="K1645" s="1">
        <v>7</v>
      </c>
      <c r="L1645" s="1">
        <v>2023</v>
      </c>
      <c r="M1645" s="1">
        <v>27</v>
      </c>
      <c r="N1645" s="10">
        <v>3</v>
      </c>
    </row>
    <row r="1646" spans="1:14" x14ac:dyDescent="0.2">
      <c r="A1646" s="7">
        <v>45110</v>
      </c>
      <c r="B1646" s="1" t="s">
        <v>20</v>
      </c>
      <c r="C1646" s="1" t="s">
        <v>11</v>
      </c>
      <c r="D1646" s="1" t="s">
        <v>8</v>
      </c>
      <c r="E1646" s="1" t="s">
        <v>72</v>
      </c>
      <c r="F1646" s="1" t="s">
        <v>88</v>
      </c>
      <c r="G1646" s="8">
        <v>715297</v>
      </c>
      <c r="H1646" s="8">
        <v>157365.34</v>
      </c>
      <c r="I1646" s="9">
        <v>0.22</v>
      </c>
      <c r="J1646" s="1" t="s">
        <v>103</v>
      </c>
      <c r="K1646" s="1">
        <v>7</v>
      </c>
      <c r="L1646" s="1">
        <v>2023</v>
      </c>
      <c r="M1646" s="1">
        <v>28</v>
      </c>
      <c r="N1646" s="10">
        <v>3</v>
      </c>
    </row>
    <row r="1647" spans="1:14" x14ac:dyDescent="0.2">
      <c r="A1647" s="7">
        <v>45111</v>
      </c>
      <c r="B1647" s="1" t="s">
        <v>47</v>
      </c>
      <c r="C1647" s="1" t="s">
        <v>7</v>
      </c>
      <c r="D1647" s="1" t="s">
        <v>14</v>
      </c>
      <c r="E1647" s="1" t="s">
        <v>81</v>
      </c>
      <c r="F1647" s="1" t="s">
        <v>9</v>
      </c>
      <c r="G1647" s="8">
        <v>376033</v>
      </c>
      <c r="H1647" s="8">
        <v>150413.20000000001</v>
      </c>
      <c r="I1647" s="9">
        <v>0.4</v>
      </c>
      <c r="J1647" s="1" t="s">
        <v>103</v>
      </c>
      <c r="K1647" s="1">
        <v>7</v>
      </c>
      <c r="L1647" s="1">
        <v>2023</v>
      </c>
      <c r="M1647" s="1">
        <v>28</v>
      </c>
      <c r="N1647" s="10">
        <v>3</v>
      </c>
    </row>
    <row r="1648" spans="1:14" x14ac:dyDescent="0.2">
      <c r="A1648" s="7">
        <v>45112</v>
      </c>
      <c r="B1648" s="1" t="s">
        <v>51</v>
      </c>
      <c r="C1648" s="1" t="s">
        <v>11</v>
      </c>
      <c r="D1648" s="1" t="s">
        <v>8</v>
      </c>
      <c r="E1648" s="1" t="s">
        <v>65</v>
      </c>
      <c r="F1648" s="1" t="s">
        <v>88</v>
      </c>
      <c r="G1648" s="8">
        <v>978768</v>
      </c>
      <c r="H1648" s="8">
        <v>244692</v>
      </c>
      <c r="I1648" s="9">
        <v>0.25</v>
      </c>
      <c r="J1648" s="1" t="s">
        <v>103</v>
      </c>
      <c r="K1648" s="1">
        <v>7</v>
      </c>
      <c r="L1648" s="1">
        <v>2023</v>
      </c>
      <c r="M1648" s="1">
        <v>28</v>
      </c>
      <c r="N1648" s="10">
        <v>3</v>
      </c>
    </row>
    <row r="1649" spans="1:14" x14ac:dyDescent="0.2">
      <c r="A1649" s="7">
        <v>45113</v>
      </c>
      <c r="B1649" s="1" t="s">
        <v>32</v>
      </c>
      <c r="C1649" s="1" t="s">
        <v>7</v>
      </c>
      <c r="D1649" s="1" t="s">
        <v>8</v>
      </c>
      <c r="E1649" s="1" t="s">
        <v>71</v>
      </c>
      <c r="F1649" s="1" t="s">
        <v>90</v>
      </c>
      <c r="G1649" s="8">
        <v>515425</v>
      </c>
      <c r="H1649" s="8">
        <v>211324.25</v>
      </c>
      <c r="I1649" s="9">
        <v>0.41</v>
      </c>
      <c r="J1649" s="1" t="s">
        <v>103</v>
      </c>
      <c r="K1649" s="1">
        <v>7</v>
      </c>
      <c r="L1649" s="1">
        <v>2023</v>
      </c>
      <c r="M1649" s="1">
        <v>28</v>
      </c>
      <c r="N1649" s="10">
        <v>3</v>
      </c>
    </row>
    <row r="1650" spans="1:14" x14ac:dyDescent="0.2">
      <c r="A1650" s="7">
        <v>45114</v>
      </c>
      <c r="B1650" s="1" t="s">
        <v>24</v>
      </c>
      <c r="C1650" s="1" t="s">
        <v>17</v>
      </c>
      <c r="D1650" s="1" t="s">
        <v>14</v>
      </c>
      <c r="E1650" s="1" t="s">
        <v>81</v>
      </c>
      <c r="F1650" s="1" t="s">
        <v>87</v>
      </c>
      <c r="G1650" s="8">
        <v>419329</v>
      </c>
      <c r="H1650" s="8">
        <v>138378.57</v>
      </c>
      <c r="I1650" s="9">
        <v>0.33</v>
      </c>
      <c r="J1650" s="1" t="s">
        <v>103</v>
      </c>
      <c r="K1650" s="1">
        <v>7</v>
      </c>
      <c r="L1650" s="1">
        <v>2023</v>
      </c>
      <c r="M1650" s="1">
        <v>28</v>
      </c>
      <c r="N1650" s="10">
        <v>3</v>
      </c>
    </row>
    <row r="1651" spans="1:14" x14ac:dyDescent="0.2">
      <c r="A1651" s="7">
        <v>45115</v>
      </c>
      <c r="B1651" s="1" t="s">
        <v>37</v>
      </c>
      <c r="C1651" s="1" t="s">
        <v>7</v>
      </c>
      <c r="D1651" s="1" t="s">
        <v>18</v>
      </c>
      <c r="E1651" s="1" t="s">
        <v>79</v>
      </c>
      <c r="F1651" s="1" t="s">
        <v>88</v>
      </c>
      <c r="G1651" s="8">
        <v>145264</v>
      </c>
      <c r="H1651" s="8">
        <v>58105.600000000006</v>
      </c>
      <c r="I1651" s="9">
        <v>0.4</v>
      </c>
      <c r="J1651" s="1" t="s">
        <v>103</v>
      </c>
      <c r="K1651" s="1">
        <v>7</v>
      </c>
      <c r="L1651" s="1">
        <v>2023</v>
      </c>
      <c r="M1651" s="1">
        <v>28</v>
      </c>
      <c r="N1651" s="10">
        <v>3</v>
      </c>
    </row>
    <row r="1652" spans="1:14" x14ac:dyDescent="0.2">
      <c r="A1652" s="7">
        <v>45116</v>
      </c>
      <c r="B1652" s="1" t="s">
        <v>62</v>
      </c>
      <c r="C1652" s="1" t="s">
        <v>17</v>
      </c>
      <c r="D1652" s="1" t="s">
        <v>8</v>
      </c>
      <c r="E1652" s="1" t="s">
        <v>78</v>
      </c>
      <c r="F1652" s="1" t="s">
        <v>89</v>
      </c>
      <c r="G1652" s="8">
        <v>1054946</v>
      </c>
      <c r="H1652" s="8">
        <v>337582.72000000003</v>
      </c>
      <c r="I1652" s="9">
        <v>0.32</v>
      </c>
      <c r="J1652" s="1" t="s">
        <v>103</v>
      </c>
      <c r="K1652" s="1">
        <v>7</v>
      </c>
      <c r="L1652" s="1">
        <v>2023</v>
      </c>
      <c r="M1652" s="1">
        <v>28</v>
      </c>
      <c r="N1652" s="10">
        <v>3</v>
      </c>
    </row>
    <row r="1653" spans="1:14" x14ac:dyDescent="0.2">
      <c r="A1653" s="7">
        <v>45117</v>
      </c>
      <c r="B1653" s="1" t="s">
        <v>22</v>
      </c>
      <c r="C1653" s="1" t="s">
        <v>7</v>
      </c>
      <c r="D1653" s="1" t="s">
        <v>8</v>
      </c>
      <c r="E1653" s="1" t="s">
        <v>74</v>
      </c>
      <c r="F1653" s="1" t="s">
        <v>88</v>
      </c>
      <c r="G1653" s="8">
        <v>744349</v>
      </c>
      <c r="H1653" s="8">
        <v>357287.51999999996</v>
      </c>
      <c r="I1653" s="9">
        <v>0.48</v>
      </c>
      <c r="J1653" s="1" t="s">
        <v>103</v>
      </c>
      <c r="K1653" s="1">
        <v>7</v>
      </c>
      <c r="L1653" s="1">
        <v>2023</v>
      </c>
      <c r="M1653" s="1">
        <v>29</v>
      </c>
      <c r="N1653" s="10">
        <v>3</v>
      </c>
    </row>
    <row r="1654" spans="1:14" x14ac:dyDescent="0.2">
      <c r="A1654" s="7">
        <v>45118</v>
      </c>
      <c r="B1654" s="1" t="s">
        <v>59</v>
      </c>
      <c r="C1654" s="1" t="s">
        <v>17</v>
      </c>
      <c r="D1654" s="1" t="s">
        <v>18</v>
      </c>
      <c r="E1654" s="1" t="s">
        <v>75</v>
      </c>
      <c r="F1654" s="1" t="s">
        <v>87</v>
      </c>
      <c r="G1654" s="8">
        <v>152406</v>
      </c>
      <c r="H1654" s="8">
        <v>59438.340000000004</v>
      </c>
      <c r="I1654" s="9">
        <v>0.39</v>
      </c>
      <c r="J1654" s="1" t="s">
        <v>103</v>
      </c>
      <c r="K1654" s="1">
        <v>7</v>
      </c>
      <c r="L1654" s="1">
        <v>2023</v>
      </c>
      <c r="M1654" s="1">
        <v>29</v>
      </c>
      <c r="N1654" s="10">
        <v>3</v>
      </c>
    </row>
    <row r="1655" spans="1:14" x14ac:dyDescent="0.2">
      <c r="A1655" s="7">
        <v>45119</v>
      </c>
      <c r="B1655" s="1" t="s">
        <v>34</v>
      </c>
      <c r="C1655" s="1" t="s">
        <v>11</v>
      </c>
      <c r="D1655" s="1" t="s">
        <v>14</v>
      </c>
      <c r="E1655" s="1" t="s">
        <v>65</v>
      </c>
      <c r="F1655" s="1" t="s">
        <v>88</v>
      </c>
      <c r="G1655" s="8">
        <v>281892</v>
      </c>
      <c r="H1655" s="8">
        <v>98662.2</v>
      </c>
      <c r="I1655" s="9">
        <v>0.35</v>
      </c>
      <c r="J1655" s="1" t="s">
        <v>103</v>
      </c>
      <c r="K1655" s="1">
        <v>7</v>
      </c>
      <c r="L1655" s="1">
        <v>2023</v>
      </c>
      <c r="M1655" s="1">
        <v>29</v>
      </c>
      <c r="N1655" s="10">
        <v>3</v>
      </c>
    </row>
    <row r="1656" spans="1:14" x14ac:dyDescent="0.2">
      <c r="A1656" s="7">
        <v>45120</v>
      </c>
      <c r="B1656" s="1" t="s">
        <v>28</v>
      </c>
      <c r="C1656" s="1" t="s">
        <v>11</v>
      </c>
      <c r="D1656" s="1" t="s">
        <v>8</v>
      </c>
      <c r="E1656" s="1" t="s">
        <v>66</v>
      </c>
      <c r="F1656" s="1" t="s">
        <v>90</v>
      </c>
      <c r="G1656" s="8">
        <v>759005</v>
      </c>
      <c r="H1656" s="8">
        <v>189751.25</v>
      </c>
      <c r="I1656" s="9">
        <v>0.25</v>
      </c>
      <c r="J1656" s="1" t="s">
        <v>103</v>
      </c>
      <c r="K1656" s="1">
        <v>7</v>
      </c>
      <c r="L1656" s="1">
        <v>2023</v>
      </c>
      <c r="M1656" s="1">
        <v>29</v>
      </c>
      <c r="N1656" s="10">
        <v>3</v>
      </c>
    </row>
    <row r="1657" spans="1:14" x14ac:dyDescent="0.2">
      <c r="A1657" s="7">
        <v>45121</v>
      </c>
      <c r="B1657" s="1" t="s">
        <v>27</v>
      </c>
      <c r="C1657" s="1" t="s">
        <v>17</v>
      </c>
      <c r="D1657" s="1" t="s">
        <v>8</v>
      </c>
      <c r="E1657" s="1" t="s">
        <v>76</v>
      </c>
      <c r="F1657" s="1" t="s">
        <v>89</v>
      </c>
      <c r="G1657" s="8">
        <v>1093614</v>
      </c>
      <c r="H1657" s="8">
        <v>415573.32</v>
      </c>
      <c r="I1657" s="9">
        <v>0.38</v>
      </c>
      <c r="J1657" s="1" t="s">
        <v>103</v>
      </c>
      <c r="K1657" s="1">
        <v>7</v>
      </c>
      <c r="L1657" s="1">
        <v>2023</v>
      </c>
      <c r="M1657" s="1">
        <v>29</v>
      </c>
      <c r="N1657" s="10">
        <v>3</v>
      </c>
    </row>
    <row r="1658" spans="1:14" x14ac:dyDescent="0.2">
      <c r="A1658" s="7">
        <v>45122</v>
      </c>
      <c r="B1658" s="1" t="s">
        <v>21</v>
      </c>
      <c r="C1658" s="1" t="s">
        <v>7</v>
      </c>
      <c r="D1658" s="1" t="s">
        <v>14</v>
      </c>
      <c r="E1658" s="1" t="s">
        <v>73</v>
      </c>
      <c r="F1658" s="1" t="s">
        <v>89</v>
      </c>
      <c r="G1658" s="8">
        <v>311938</v>
      </c>
      <c r="H1658" s="8">
        <v>155969</v>
      </c>
      <c r="I1658" s="9">
        <v>0.5</v>
      </c>
      <c r="J1658" s="1" t="s">
        <v>103</v>
      </c>
      <c r="K1658" s="1">
        <v>7</v>
      </c>
      <c r="L1658" s="1">
        <v>2023</v>
      </c>
      <c r="M1658" s="1">
        <v>29</v>
      </c>
      <c r="N1658" s="10">
        <v>3</v>
      </c>
    </row>
    <row r="1659" spans="1:14" x14ac:dyDescent="0.2">
      <c r="A1659" s="7">
        <v>45123</v>
      </c>
      <c r="B1659" s="1" t="s">
        <v>61</v>
      </c>
      <c r="C1659" s="1" t="s">
        <v>7</v>
      </c>
      <c r="D1659" s="1" t="s">
        <v>8</v>
      </c>
      <c r="E1659" s="1" t="s">
        <v>77</v>
      </c>
      <c r="F1659" s="1" t="s">
        <v>90</v>
      </c>
      <c r="G1659" s="8">
        <v>565497</v>
      </c>
      <c r="H1659" s="8">
        <v>237508.74</v>
      </c>
      <c r="I1659" s="9">
        <v>0.42</v>
      </c>
      <c r="J1659" s="1" t="s">
        <v>103</v>
      </c>
      <c r="K1659" s="1">
        <v>7</v>
      </c>
      <c r="L1659" s="1">
        <v>2023</v>
      </c>
      <c r="M1659" s="1">
        <v>29</v>
      </c>
      <c r="N1659" s="10">
        <v>3</v>
      </c>
    </row>
    <row r="1660" spans="1:14" x14ac:dyDescent="0.2">
      <c r="A1660" s="7">
        <v>45124</v>
      </c>
      <c r="B1660" s="1" t="s">
        <v>26</v>
      </c>
      <c r="C1660" s="1" t="s">
        <v>11</v>
      </c>
      <c r="D1660" s="1" t="s">
        <v>8</v>
      </c>
      <c r="E1660" s="1" t="s">
        <v>75</v>
      </c>
      <c r="F1660" s="1" t="s">
        <v>9</v>
      </c>
      <c r="G1660" s="8">
        <v>693963</v>
      </c>
      <c r="H1660" s="8">
        <v>159611.49000000002</v>
      </c>
      <c r="I1660" s="9">
        <v>0.23</v>
      </c>
      <c r="J1660" s="1" t="s">
        <v>103</v>
      </c>
      <c r="K1660" s="1">
        <v>7</v>
      </c>
      <c r="L1660" s="1">
        <v>2023</v>
      </c>
      <c r="M1660" s="1">
        <v>30</v>
      </c>
      <c r="N1660" s="10">
        <v>3</v>
      </c>
    </row>
    <row r="1661" spans="1:14" x14ac:dyDescent="0.2">
      <c r="A1661" s="7">
        <v>45125</v>
      </c>
      <c r="B1661" s="1" t="s">
        <v>41</v>
      </c>
      <c r="C1661" s="1" t="s">
        <v>11</v>
      </c>
      <c r="D1661" s="1" t="s">
        <v>14</v>
      </c>
      <c r="E1661" s="1" t="s">
        <v>83</v>
      </c>
      <c r="F1661" s="1" t="s">
        <v>87</v>
      </c>
      <c r="G1661" s="8">
        <v>357818</v>
      </c>
      <c r="H1661" s="8">
        <v>71563.600000000006</v>
      </c>
      <c r="I1661" s="9">
        <v>0.2</v>
      </c>
      <c r="J1661" s="1" t="s">
        <v>103</v>
      </c>
      <c r="K1661" s="1">
        <v>7</v>
      </c>
      <c r="L1661" s="1">
        <v>2023</v>
      </c>
      <c r="M1661" s="1">
        <v>30</v>
      </c>
      <c r="N1661" s="10">
        <v>3</v>
      </c>
    </row>
    <row r="1662" spans="1:14" x14ac:dyDescent="0.2">
      <c r="A1662" s="7">
        <v>45126</v>
      </c>
      <c r="B1662" s="1" t="s">
        <v>46</v>
      </c>
      <c r="C1662" s="1" t="s">
        <v>7</v>
      </c>
      <c r="D1662" s="1" t="s">
        <v>8</v>
      </c>
      <c r="E1662" s="1" t="s">
        <v>80</v>
      </c>
      <c r="F1662" s="1" t="s">
        <v>89</v>
      </c>
      <c r="G1662" s="8">
        <v>664417</v>
      </c>
      <c r="H1662" s="8">
        <v>252478.46</v>
      </c>
      <c r="I1662" s="9">
        <v>0.38</v>
      </c>
      <c r="J1662" s="1" t="s">
        <v>103</v>
      </c>
      <c r="K1662" s="1">
        <v>7</v>
      </c>
      <c r="L1662" s="1">
        <v>2023</v>
      </c>
      <c r="M1662" s="1">
        <v>30</v>
      </c>
      <c r="N1662" s="10">
        <v>3</v>
      </c>
    </row>
    <row r="1663" spans="1:14" x14ac:dyDescent="0.2">
      <c r="A1663" s="7">
        <v>45127</v>
      </c>
      <c r="B1663" s="1" t="s">
        <v>49</v>
      </c>
      <c r="C1663" s="1" t="s">
        <v>11</v>
      </c>
      <c r="D1663" s="1" t="s">
        <v>8</v>
      </c>
      <c r="E1663" s="1" t="s">
        <v>66</v>
      </c>
      <c r="F1663" s="1" t="s">
        <v>87</v>
      </c>
      <c r="G1663" s="8">
        <v>1105190</v>
      </c>
      <c r="H1663" s="8">
        <v>375764.60000000003</v>
      </c>
      <c r="I1663" s="9">
        <v>0.34</v>
      </c>
      <c r="J1663" s="1" t="s">
        <v>103</v>
      </c>
      <c r="K1663" s="1">
        <v>7</v>
      </c>
      <c r="L1663" s="1">
        <v>2023</v>
      </c>
      <c r="M1663" s="1">
        <v>30</v>
      </c>
      <c r="N1663" s="10">
        <v>3</v>
      </c>
    </row>
    <row r="1664" spans="1:14" x14ac:dyDescent="0.2">
      <c r="A1664" s="7">
        <v>45128</v>
      </c>
      <c r="B1664" s="1" t="s">
        <v>58</v>
      </c>
      <c r="C1664" s="1" t="s">
        <v>7</v>
      </c>
      <c r="D1664" s="1" t="s">
        <v>8</v>
      </c>
      <c r="E1664" s="1" t="s">
        <v>74</v>
      </c>
      <c r="F1664" s="1" t="s">
        <v>87</v>
      </c>
      <c r="G1664" s="8">
        <v>984690</v>
      </c>
      <c r="H1664" s="8">
        <v>610507.80000000005</v>
      </c>
      <c r="I1664" s="9">
        <v>0.62</v>
      </c>
      <c r="J1664" s="1" t="s">
        <v>103</v>
      </c>
      <c r="K1664" s="1">
        <v>7</v>
      </c>
      <c r="L1664" s="1">
        <v>2023</v>
      </c>
      <c r="M1664" s="1">
        <v>30</v>
      </c>
      <c r="N1664" s="10">
        <v>3</v>
      </c>
    </row>
    <row r="1665" spans="1:14" x14ac:dyDescent="0.2">
      <c r="A1665" s="7">
        <v>45129</v>
      </c>
      <c r="B1665" s="1" t="s">
        <v>26</v>
      </c>
      <c r="C1665" s="1" t="s">
        <v>11</v>
      </c>
      <c r="D1665" s="1" t="s">
        <v>8</v>
      </c>
      <c r="E1665" s="1" t="s">
        <v>75</v>
      </c>
      <c r="F1665" s="1" t="s">
        <v>88</v>
      </c>
      <c r="G1665" s="8">
        <v>1175034</v>
      </c>
      <c r="H1665" s="8">
        <v>305508.84000000003</v>
      </c>
      <c r="I1665" s="9">
        <v>0.26</v>
      </c>
      <c r="J1665" s="1" t="s">
        <v>103</v>
      </c>
      <c r="K1665" s="1">
        <v>7</v>
      </c>
      <c r="L1665" s="1">
        <v>2023</v>
      </c>
      <c r="M1665" s="1">
        <v>30</v>
      </c>
      <c r="N1665" s="10">
        <v>3</v>
      </c>
    </row>
    <row r="1666" spans="1:14" x14ac:dyDescent="0.2">
      <c r="A1666" s="7">
        <v>45130</v>
      </c>
      <c r="B1666" s="1" t="s">
        <v>37</v>
      </c>
      <c r="C1666" s="1" t="s">
        <v>7</v>
      </c>
      <c r="D1666" s="1" t="s">
        <v>18</v>
      </c>
      <c r="E1666" s="1" t="s">
        <v>79</v>
      </c>
      <c r="F1666" s="1" t="s">
        <v>90</v>
      </c>
      <c r="G1666" s="8">
        <v>186988</v>
      </c>
      <c r="H1666" s="8">
        <v>110322.92</v>
      </c>
      <c r="I1666" s="9">
        <v>0.59</v>
      </c>
      <c r="J1666" s="1" t="s">
        <v>103</v>
      </c>
      <c r="K1666" s="1">
        <v>7</v>
      </c>
      <c r="L1666" s="1">
        <v>2023</v>
      </c>
      <c r="M1666" s="1">
        <v>30</v>
      </c>
      <c r="N1666" s="10">
        <v>3</v>
      </c>
    </row>
    <row r="1667" spans="1:14" x14ac:dyDescent="0.2">
      <c r="A1667" s="7">
        <v>45131</v>
      </c>
      <c r="B1667" s="1" t="s">
        <v>16</v>
      </c>
      <c r="C1667" s="1" t="s">
        <v>7</v>
      </c>
      <c r="D1667" s="1" t="s">
        <v>18</v>
      </c>
      <c r="E1667" s="1" t="s">
        <v>75</v>
      </c>
      <c r="F1667" s="1" t="s">
        <v>87</v>
      </c>
      <c r="G1667" s="8">
        <v>240854</v>
      </c>
      <c r="H1667" s="8">
        <v>89115.98</v>
      </c>
      <c r="I1667" s="9">
        <v>0.37</v>
      </c>
      <c r="J1667" s="1" t="s">
        <v>103</v>
      </c>
      <c r="K1667" s="1">
        <v>7</v>
      </c>
      <c r="L1667" s="1">
        <v>2023</v>
      </c>
      <c r="M1667" s="1">
        <v>31</v>
      </c>
      <c r="N1667" s="10">
        <v>3</v>
      </c>
    </row>
    <row r="1668" spans="1:14" x14ac:dyDescent="0.2">
      <c r="A1668" s="7">
        <v>45132</v>
      </c>
      <c r="B1668" s="1" t="s">
        <v>35</v>
      </c>
      <c r="C1668" s="1" t="s">
        <v>11</v>
      </c>
      <c r="D1668" s="1" t="s">
        <v>14</v>
      </c>
      <c r="E1668" s="1" t="s">
        <v>71</v>
      </c>
      <c r="F1668" s="1" t="s">
        <v>90</v>
      </c>
      <c r="G1668" s="8">
        <v>414253</v>
      </c>
      <c r="H1668" s="8">
        <v>70423.010000000009</v>
      </c>
      <c r="I1668" s="9">
        <v>0.17</v>
      </c>
      <c r="J1668" s="1" t="s">
        <v>103</v>
      </c>
      <c r="K1668" s="1">
        <v>7</v>
      </c>
      <c r="L1668" s="1">
        <v>2023</v>
      </c>
      <c r="M1668" s="1">
        <v>31</v>
      </c>
      <c r="N1668" s="10">
        <v>3</v>
      </c>
    </row>
    <row r="1669" spans="1:14" x14ac:dyDescent="0.2">
      <c r="A1669" s="7">
        <v>45133</v>
      </c>
      <c r="B1669" s="1" t="s">
        <v>56</v>
      </c>
      <c r="C1669" s="1" t="s">
        <v>11</v>
      </c>
      <c r="D1669" s="1" t="s">
        <v>18</v>
      </c>
      <c r="E1669" s="1" t="s">
        <v>70</v>
      </c>
      <c r="F1669" s="1" t="s">
        <v>87</v>
      </c>
      <c r="G1669" s="8">
        <v>157718</v>
      </c>
      <c r="H1669" s="8">
        <v>53624.12</v>
      </c>
      <c r="I1669" s="9">
        <v>0.34</v>
      </c>
      <c r="J1669" s="1" t="s">
        <v>103</v>
      </c>
      <c r="K1669" s="1">
        <v>7</v>
      </c>
      <c r="L1669" s="1">
        <v>2023</v>
      </c>
      <c r="M1669" s="1">
        <v>31</v>
      </c>
      <c r="N1669" s="10">
        <v>3</v>
      </c>
    </row>
    <row r="1670" spans="1:14" x14ac:dyDescent="0.2">
      <c r="A1670" s="7">
        <v>45134</v>
      </c>
      <c r="B1670" s="1" t="s">
        <v>61</v>
      </c>
      <c r="C1670" s="1" t="s">
        <v>7</v>
      </c>
      <c r="D1670" s="1" t="s">
        <v>8</v>
      </c>
      <c r="E1670" s="1" t="s">
        <v>77</v>
      </c>
      <c r="F1670" s="1" t="s">
        <v>89</v>
      </c>
      <c r="G1670" s="8">
        <v>768147</v>
      </c>
      <c r="H1670" s="8">
        <v>499295.55</v>
      </c>
      <c r="I1670" s="9">
        <v>0.65</v>
      </c>
      <c r="J1670" s="1" t="s">
        <v>103</v>
      </c>
      <c r="K1670" s="1">
        <v>7</v>
      </c>
      <c r="L1670" s="1">
        <v>2023</v>
      </c>
      <c r="M1670" s="1">
        <v>31</v>
      </c>
      <c r="N1670" s="10">
        <v>3</v>
      </c>
    </row>
    <row r="1671" spans="1:14" x14ac:dyDescent="0.2">
      <c r="A1671" s="7">
        <v>45135</v>
      </c>
      <c r="B1671" s="1" t="s">
        <v>25</v>
      </c>
      <c r="C1671" s="1" t="s">
        <v>11</v>
      </c>
      <c r="D1671" s="1" t="s">
        <v>8</v>
      </c>
      <c r="E1671" s="1" t="s">
        <v>74</v>
      </c>
      <c r="F1671" s="1" t="s">
        <v>87</v>
      </c>
      <c r="G1671" s="8">
        <v>1185191</v>
      </c>
      <c r="H1671" s="8">
        <v>391113.03</v>
      </c>
      <c r="I1671" s="9">
        <v>0.33</v>
      </c>
      <c r="J1671" s="1" t="s">
        <v>103</v>
      </c>
      <c r="K1671" s="1">
        <v>7</v>
      </c>
      <c r="L1671" s="1">
        <v>2023</v>
      </c>
      <c r="M1671" s="1">
        <v>31</v>
      </c>
      <c r="N1671" s="10">
        <v>3</v>
      </c>
    </row>
    <row r="1672" spans="1:14" x14ac:dyDescent="0.2">
      <c r="A1672" s="7">
        <v>45136</v>
      </c>
      <c r="B1672" s="1" t="s">
        <v>6</v>
      </c>
      <c r="C1672" s="1" t="s">
        <v>7</v>
      </c>
      <c r="D1672" s="1" t="s">
        <v>8</v>
      </c>
      <c r="E1672" s="1" t="s">
        <v>77</v>
      </c>
      <c r="F1672" s="1" t="s">
        <v>87</v>
      </c>
      <c r="G1672" s="8">
        <v>756802</v>
      </c>
      <c r="H1672" s="8">
        <v>325424.86</v>
      </c>
      <c r="I1672" s="9">
        <v>0.43</v>
      </c>
      <c r="J1672" s="1" t="s">
        <v>103</v>
      </c>
      <c r="K1672" s="1">
        <v>7</v>
      </c>
      <c r="L1672" s="1">
        <v>2023</v>
      </c>
      <c r="M1672" s="1">
        <v>31</v>
      </c>
      <c r="N1672" s="10">
        <v>3</v>
      </c>
    </row>
    <row r="1673" spans="1:14" x14ac:dyDescent="0.2">
      <c r="A1673" s="7">
        <v>45137</v>
      </c>
      <c r="B1673" s="1" t="s">
        <v>55</v>
      </c>
      <c r="C1673" s="1" t="s">
        <v>7</v>
      </c>
      <c r="D1673" s="1" t="s">
        <v>14</v>
      </c>
      <c r="E1673" s="1" t="s">
        <v>69</v>
      </c>
      <c r="F1673" s="1" t="s">
        <v>9</v>
      </c>
      <c r="G1673" s="8">
        <v>455869</v>
      </c>
      <c r="H1673" s="8">
        <v>250727.95</v>
      </c>
      <c r="I1673" s="9">
        <v>0.55000000000000004</v>
      </c>
      <c r="J1673" s="1" t="s">
        <v>103</v>
      </c>
      <c r="K1673" s="1">
        <v>7</v>
      </c>
      <c r="L1673" s="1">
        <v>2023</v>
      </c>
      <c r="M1673" s="1">
        <v>31</v>
      </c>
      <c r="N1673" s="10">
        <v>3</v>
      </c>
    </row>
    <row r="1674" spans="1:14" x14ac:dyDescent="0.2">
      <c r="A1674" s="7">
        <v>45138</v>
      </c>
      <c r="B1674" s="1" t="s">
        <v>51</v>
      </c>
      <c r="C1674" s="1" t="s">
        <v>17</v>
      </c>
      <c r="D1674" s="1" t="s">
        <v>8</v>
      </c>
      <c r="E1674" s="1" t="s">
        <v>65</v>
      </c>
      <c r="F1674" s="1" t="s">
        <v>87</v>
      </c>
      <c r="G1674" s="8">
        <v>540587</v>
      </c>
      <c r="H1674" s="8">
        <v>205423.06</v>
      </c>
      <c r="I1674" s="9">
        <v>0.38</v>
      </c>
      <c r="J1674" s="1" t="s">
        <v>103</v>
      </c>
      <c r="K1674" s="1">
        <v>7</v>
      </c>
      <c r="L1674" s="1">
        <v>2023</v>
      </c>
      <c r="M1674" s="1">
        <v>32</v>
      </c>
      <c r="N1674" s="10">
        <v>3</v>
      </c>
    </row>
    <row r="1675" spans="1:14" x14ac:dyDescent="0.2">
      <c r="A1675" s="7">
        <v>45139</v>
      </c>
      <c r="B1675" s="1" t="s">
        <v>32</v>
      </c>
      <c r="C1675" s="1" t="s">
        <v>7</v>
      </c>
      <c r="D1675" s="1" t="s">
        <v>8</v>
      </c>
      <c r="E1675" s="1" t="s">
        <v>71</v>
      </c>
      <c r="F1675" s="1" t="s">
        <v>89</v>
      </c>
      <c r="G1675" s="8">
        <v>537963</v>
      </c>
      <c r="H1675" s="8">
        <v>188287.05</v>
      </c>
      <c r="I1675" s="9">
        <v>0.35</v>
      </c>
      <c r="J1675" s="1" t="s">
        <v>104</v>
      </c>
      <c r="K1675" s="1">
        <v>8</v>
      </c>
      <c r="L1675" s="1">
        <v>2023</v>
      </c>
      <c r="M1675" s="1">
        <v>32</v>
      </c>
      <c r="N1675" s="10">
        <v>3</v>
      </c>
    </row>
    <row r="1676" spans="1:14" x14ac:dyDescent="0.2">
      <c r="A1676" s="7">
        <v>45140</v>
      </c>
      <c r="B1676" s="1" t="s">
        <v>34</v>
      </c>
      <c r="C1676" s="1" t="s">
        <v>11</v>
      </c>
      <c r="D1676" s="1" t="s">
        <v>14</v>
      </c>
      <c r="E1676" s="1" t="s">
        <v>65</v>
      </c>
      <c r="F1676" s="1" t="s">
        <v>88</v>
      </c>
      <c r="G1676" s="8">
        <v>465903</v>
      </c>
      <c r="H1676" s="8">
        <v>163066.04999999999</v>
      </c>
      <c r="I1676" s="9">
        <v>0.35</v>
      </c>
      <c r="J1676" s="1" t="s">
        <v>104</v>
      </c>
      <c r="K1676" s="1">
        <v>8</v>
      </c>
      <c r="L1676" s="1">
        <v>2023</v>
      </c>
      <c r="M1676" s="1">
        <v>32</v>
      </c>
      <c r="N1676" s="10">
        <v>3</v>
      </c>
    </row>
    <row r="1677" spans="1:14" x14ac:dyDescent="0.2">
      <c r="A1677" s="7">
        <v>45141</v>
      </c>
      <c r="B1677" s="1" t="s">
        <v>35</v>
      </c>
      <c r="C1677" s="1" t="s">
        <v>7</v>
      </c>
      <c r="D1677" s="1" t="s">
        <v>14</v>
      </c>
      <c r="E1677" s="1" t="s">
        <v>71</v>
      </c>
      <c r="F1677" s="1" t="s">
        <v>9</v>
      </c>
      <c r="G1677" s="8">
        <v>357505</v>
      </c>
      <c r="H1677" s="8">
        <v>153727.15</v>
      </c>
      <c r="I1677" s="9">
        <v>0.43</v>
      </c>
      <c r="J1677" s="1" t="s">
        <v>104</v>
      </c>
      <c r="K1677" s="1">
        <v>8</v>
      </c>
      <c r="L1677" s="1">
        <v>2023</v>
      </c>
      <c r="M1677" s="1">
        <v>32</v>
      </c>
      <c r="N1677" s="10">
        <v>3</v>
      </c>
    </row>
    <row r="1678" spans="1:14" x14ac:dyDescent="0.2">
      <c r="A1678" s="7">
        <v>45142</v>
      </c>
      <c r="B1678" s="1" t="s">
        <v>34</v>
      </c>
      <c r="C1678" s="1" t="s">
        <v>7</v>
      </c>
      <c r="D1678" s="1" t="s">
        <v>14</v>
      </c>
      <c r="E1678" s="1" t="s">
        <v>65</v>
      </c>
      <c r="F1678" s="1" t="s">
        <v>87</v>
      </c>
      <c r="G1678" s="8">
        <v>438839</v>
      </c>
      <c r="H1678" s="8">
        <v>258915.00999999998</v>
      </c>
      <c r="I1678" s="9">
        <v>0.59</v>
      </c>
      <c r="J1678" s="1" t="s">
        <v>104</v>
      </c>
      <c r="K1678" s="1">
        <v>8</v>
      </c>
      <c r="L1678" s="1">
        <v>2023</v>
      </c>
      <c r="M1678" s="1">
        <v>32</v>
      </c>
      <c r="N1678" s="10">
        <v>3</v>
      </c>
    </row>
    <row r="1679" spans="1:14" x14ac:dyDescent="0.2">
      <c r="A1679" s="7">
        <v>45143</v>
      </c>
      <c r="B1679" s="1" t="s">
        <v>57</v>
      </c>
      <c r="C1679" s="1" t="s">
        <v>7</v>
      </c>
      <c r="D1679" s="1" t="s">
        <v>18</v>
      </c>
      <c r="E1679" s="1" t="s">
        <v>67</v>
      </c>
      <c r="F1679" s="1" t="s">
        <v>88</v>
      </c>
      <c r="G1679" s="8">
        <v>95556</v>
      </c>
      <c r="H1679" s="8">
        <v>38222.400000000001</v>
      </c>
      <c r="I1679" s="9">
        <v>0.4</v>
      </c>
      <c r="J1679" s="1" t="s">
        <v>104</v>
      </c>
      <c r="K1679" s="1">
        <v>8</v>
      </c>
      <c r="L1679" s="1">
        <v>2023</v>
      </c>
      <c r="M1679" s="1">
        <v>32</v>
      </c>
      <c r="N1679" s="10">
        <v>3</v>
      </c>
    </row>
    <row r="1680" spans="1:14" x14ac:dyDescent="0.2">
      <c r="A1680" s="7">
        <v>45144</v>
      </c>
      <c r="B1680" s="1" t="s">
        <v>31</v>
      </c>
      <c r="C1680" s="1" t="s">
        <v>17</v>
      </c>
      <c r="D1680" s="1" t="s">
        <v>18</v>
      </c>
      <c r="E1680" s="1" t="s">
        <v>72</v>
      </c>
      <c r="F1680" s="1" t="s">
        <v>9</v>
      </c>
      <c r="G1680" s="8">
        <v>150822</v>
      </c>
      <c r="H1680" s="8">
        <v>57312.36</v>
      </c>
      <c r="I1680" s="9">
        <v>0.38</v>
      </c>
      <c r="J1680" s="1" t="s">
        <v>104</v>
      </c>
      <c r="K1680" s="1">
        <v>8</v>
      </c>
      <c r="L1680" s="1">
        <v>2023</v>
      </c>
      <c r="M1680" s="1">
        <v>32</v>
      </c>
      <c r="N1680" s="10">
        <v>3</v>
      </c>
    </row>
    <row r="1681" spans="1:14" x14ac:dyDescent="0.2">
      <c r="A1681" s="7">
        <v>45145</v>
      </c>
      <c r="B1681" s="1" t="s">
        <v>48</v>
      </c>
      <c r="C1681" s="1" t="s">
        <v>11</v>
      </c>
      <c r="D1681" s="1" t="s">
        <v>8</v>
      </c>
      <c r="E1681" s="1" t="s">
        <v>65</v>
      </c>
      <c r="F1681" s="1" t="s">
        <v>88</v>
      </c>
      <c r="G1681" s="8">
        <v>1055845</v>
      </c>
      <c r="H1681" s="8">
        <v>306195.05</v>
      </c>
      <c r="I1681" s="9">
        <v>0.28999999999999998</v>
      </c>
      <c r="J1681" s="1" t="s">
        <v>104</v>
      </c>
      <c r="K1681" s="1">
        <v>8</v>
      </c>
      <c r="L1681" s="1">
        <v>2023</v>
      </c>
      <c r="M1681" s="1">
        <v>33</v>
      </c>
      <c r="N1681" s="10">
        <v>3</v>
      </c>
    </row>
    <row r="1682" spans="1:14" x14ac:dyDescent="0.2">
      <c r="A1682" s="7">
        <v>45146</v>
      </c>
      <c r="B1682" s="1" t="s">
        <v>27</v>
      </c>
      <c r="C1682" s="1" t="s">
        <v>17</v>
      </c>
      <c r="D1682" s="1" t="s">
        <v>8</v>
      </c>
      <c r="E1682" s="1" t="s">
        <v>76</v>
      </c>
      <c r="F1682" s="1" t="s">
        <v>87</v>
      </c>
      <c r="G1682" s="8">
        <v>990971</v>
      </c>
      <c r="H1682" s="8">
        <v>307201.01</v>
      </c>
      <c r="I1682" s="9">
        <v>0.31</v>
      </c>
      <c r="J1682" s="1" t="s">
        <v>104</v>
      </c>
      <c r="K1682" s="1">
        <v>8</v>
      </c>
      <c r="L1682" s="1">
        <v>2023</v>
      </c>
      <c r="M1682" s="1">
        <v>33</v>
      </c>
      <c r="N1682" s="10">
        <v>3</v>
      </c>
    </row>
    <row r="1683" spans="1:14" x14ac:dyDescent="0.2">
      <c r="A1683" s="7">
        <v>45147</v>
      </c>
      <c r="B1683" s="1" t="s">
        <v>12</v>
      </c>
      <c r="C1683" s="1" t="s">
        <v>11</v>
      </c>
      <c r="D1683" s="1" t="s">
        <v>8</v>
      </c>
      <c r="E1683" s="1" t="s">
        <v>77</v>
      </c>
      <c r="F1683" s="1" t="s">
        <v>89</v>
      </c>
      <c r="G1683" s="8">
        <v>1048355</v>
      </c>
      <c r="H1683" s="8">
        <v>251605.19999999998</v>
      </c>
      <c r="I1683" s="9">
        <v>0.24</v>
      </c>
      <c r="J1683" s="1" t="s">
        <v>104</v>
      </c>
      <c r="K1683" s="1">
        <v>8</v>
      </c>
      <c r="L1683" s="1">
        <v>2023</v>
      </c>
      <c r="M1683" s="1">
        <v>33</v>
      </c>
      <c r="N1683" s="10">
        <v>3</v>
      </c>
    </row>
    <row r="1684" spans="1:14" x14ac:dyDescent="0.2">
      <c r="A1684" s="7">
        <v>45148</v>
      </c>
      <c r="B1684" s="1" t="s">
        <v>31</v>
      </c>
      <c r="C1684" s="1" t="s">
        <v>17</v>
      </c>
      <c r="D1684" s="1" t="s">
        <v>18</v>
      </c>
      <c r="E1684" s="1" t="s">
        <v>72</v>
      </c>
      <c r="F1684" s="1" t="s">
        <v>90</v>
      </c>
      <c r="G1684" s="8">
        <v>196389</v>
      </c>
      <c r="H1684" s="8">
        <v>51061.14</v>
      </c>
      <c r="I1684" s="9">
        <v>0.26</v>
      </c>
      <c r="J1684" s="1" t="s">
        <v>104</v>
      </c>
      <c r="K1684" s="1">
        <v>8</v>
      </c>
      <c r="L1684" s="1">
        <v>2023</v>
      </c>
      <c r="M1684" s="1">
        <v>33</v>
      </c>
      <c r="N1684" s="10">
        <v>3</v>
      </c>
    </row>
    <row r="1685" spans="1:14" x14ac:dyDescent="0.2">
      <c r="A1685" s="7">
        <v>45149</v>
      </c>
      <c r="B1685" s="1" t="s">
        <v>57</v>
      </c>
      <c r="C1685" s="1" t="s">
        <v>17</v>
      </c>
      <c r="D1685" s="1" t="s">
        <v>18</v>
      </c>
      <c r="E1685" s="1" t="s">
        <v>67</v>
      </c>
      <c r="F1685" s="1" t="s">
        <v>87</v>
      </c>
      <c r="G1685" s="8">
        <v>152474</v>
      </c>
      <c r="H1685" s="8">
        <v>33544.28</v>
      </c>
      <c r="I1685" s="9">
        <v>0.22</v>
      </c>
      <c r="J1685" s="1" t="s">
        <v>104</v>
      </c>
      <c r="K1685" s="1">
        <v>8</v>
      </c>
      <c r="L1685" s="1">
        <v>2023</v>
      </c>
      <c r="M1685" s="1">
        <v>33</v>
      </c>
      <c r="N1685" s="10">
        <v>3</v>
      </c>
    </row>
    <row r="1686" spans="1:14" x14ac:dyDescent="0.2">
      <c r="A1686" s="7">
        <v>45150</v>
      </c>
      <c r="B1686" s="1" t="s">
        <v>30</v>
      </c>
      <c r="C1686" s="1" t="s">
        <v>11</v>
      </c>
      <c r="D1686" s="1" t="s">
        <v>14</v>
      </c>
      <c r="E1686" s="1" t="s">
        <v>77</v>
      </c>
      <c r="F1686" s="1" t="s">
        <v>88</v>
      </c>
      <c r="G1686" s="8">
        <v>376028</v>
      </c>
      <c r="H1686" s="8">
        <v>131609.79999999999</v>
      </c>
      <c r="I1686" s="9">
        <v>0.35</v>
      </c>
      <c r="J1686" s="1" t="s">
        <v>104</v>
      </c>
      <c r="K1686" s="1">
        <v>8</v>
      </c>
      <c r="L1686" s="1">
        <v>2023</v>
      </c>
      <c r="M1686" s="1">
        <v>33</v>
      </c>
      <c r="N1686" s="10">
        <v>3</v>
      </c>
    </row>
    <row r="1687" spans="1:14" x14ac:dyDescent="0.2">
      <c r="A1687" s="7">
        <v>45151</v>
      </c>
      <c r="B1687" s="1" t="s">
        <v>23</v>
      </c>
      <c r="C1687" s="1" t="s">
        <v>11</v>
      </c>
      <c r="D1687" s="1" t="s">
        <v>8</v>
      </c>
      <c r="E1687" s="1" t="s">
        <v>75</v>
      </c>
      <c r="F1687" s="1" t="s">
        <v>9</v>
      </c>
      <c r="G1687" s="8">
        <v>1146804</v>
      </c>
      <c r="H1687" s="8">
        <v>401381.39999999997</v>
      </c>
      <c r="I1687" s="9">
        <v>0.35</v>
      </c>
      <c r="J1687" s="1" t="s">
        <v>104</v>
      </c>
      <c r="K1687" s="1">
        <v>8</v>
      </c>
      <c r="L1687" s="1">
        <v>2023</v>
      </c>
      <c r="M1687" s="1">
        <v>33</v>
      </c>
      <c r="N1687" s="10">
        <v>3</v>
      </c>
    </row>
    <row r="1688" spans="1:14" x14ac:dyDescent="0.2">
      <c r="A1688" s="7">
        <v>45152</v>
      </c>
      <c r="B1688" s="1" t="s">
        <v>29</v>
      </c>
      <c r="C1688" s="1" t="s">
        <v>11</v>
      </c>
      <c r="D1688" s="1" t="s">
        <v>8</v>
      </c>
      <c r="E1688" s="1" t="s">
        <v>67</v>
      </c>
      <c r="F1688" s="1" t="s">
        <v>87</v>
      </c>
      <c r="G1688" s="8">
        <v>567988</v>
      </c>
      <c r="H1688" s="8">
        <v>119277.48</v>
      </c>
      <c r="I1688" s="9">
        <v>0.21</v>
      </c>
      <c r="J1688" s="1" t="s">
        <v>104</v>
      </c>
      <c r="K1688" s="1">
        <v>8</v>
      </c>
      <c r="L1688" s="1">
        <v>2023</v>
      </c>
      <c r="M1688" s="1">
        <v>34</v>
      </c>
      <c r="N1688" s="10">
        <v>3</v>
      </c>
    </row>
    <row r="1689" spans="1:14" x14ac:dyDescent="0.2">
      <c r="A1689" s="7">
        <v>45153</v>
      </c>
      <c r="B1689" s="1" t="s">
        <v>12</v>
      </c>
      <c r="C1689" s="1" t="s">
        <v>17</v>
      </c>
      <c r="D1689" s="1" t="s">
        <v>8</v>
      </c>
      <c r="E1689" s="1" t="s">
        <v>77</v>
      </c>
      <c r="F1689" s="1" t="s">
        <v>88</v>
      </c>
      <c r="G1689" s="8">
        <v>597263</v>
      </c>
      <c r="H1689" s="8">
        <v>119452.6</v>
      </c>
      <c r="I1689" s="9">
        <v>0.2</v>
      </c>
      <c r="J1689" s="1" t="s">
        <v>104</v>
      </c>
      <c r="K1689" s="1">
        <v>8</v>
      </c>
      <c r="L1689" s="1">
        <v>2023</v>
      </c>
      <c r="M1689" s="1">
        <v>34</v>
      </c>
      <c r="N1689" s="10">
        <v>3</v>
      </c>
    </row>
    <row r="1690" spans="1:14" x14ac:dyDescent="0.2">
      <c r="A1690" s="7">
        <v>45154</v>
      </c>
      <c r="B1690" s="1" t="s">
        <v>39</v>
      </c>
      <c r="C1690" s="1" t="s">
        <v>7</v>
      </c>
      <c r="D1690" s="1" t="s">
        <v>8</v>
      </c>
      <c r="E1690" s="1" t="s">
        <v>81</v>
      </c>
      <c r="F1690" s="1" t="s">
        <v>88</v>
      </c>
      <c r="G1690" s="8">
        <v>688798</v>
      </c>
      <c r="H1690" s="8">
        <v>309959.10000000003</v>
      </c>
      <c r="I1690" s="9">
        <v>0.45</v>
      </c>
      <c r="J1690" s="1" t="s">
        <v>104</v>
      </c>
      <c r="K1690" s="1">
        <v>8</v>
      </c>
      <c r="L1690" s="1">
        <v>2023</v>
      </c>
      <c r="M1690" s="1">
        <v>34</v>
      </c>
      <c r="N1690" s="10">
        <v>3</v>
      </c>
    </row>
    <row r="1691" spans="1:14" x14ac:dyDescent="0.2">
      <c r="A1691" s="7">
        <v>45155</v>
      </c>
      <c r="B1691" s="1" t="s">
        <v>22</v>
      </c>
      <c r="C1691" s="1" t="s">
        <v>7</v>
      </c>
      <c r="D1691" s="1" t="s">
        <v>8</v>
      </c>
      <c r="E1691" s="1" t="s">
        <v>74</v>
      </c>
      <c r="F1691" s="1" t="s">
        <v>88</v>
      </c>
      <c r="G1691" s="8">
        <v>911569</v>
      </c>
      <c r="H1691" s="8">
        <v>455784.5</v>
      </c>
      <c r="I1691" s="9">
        <v>0.5</v>
      </c>
      <c r="J1691" s="1" t="s">
        <v>104</v>
      </c>
      <c r="K1691" s="1">
        <v>8</v>
      </c>
      <c r="L1691" s="1">
        <v>2023</v>
      </c>
      <c r="M1691" s="1">
        <v>34</v>
      </c>
      <c r="N1691" s="10">
        <v>3</v>
      </c>
    </row>
    <row r="1692" spans="1:14" x14ac:dyDescent="0.2">
      <c r="A1692" s="7">
        <v>45156</v>
      </c>
      <c r="B1692" s="1" t="s">
        <v>6</v>
      </c>
      <c r="C1692" s="1" t="s">
        <v>17</v>
      </c>
      <c r="D1692" s="1" t="s">
        <v>8</v>
      </c>
      <c r="E1692" s="1" t="s">
        <v>77</v>
      </c>
      <c r="F1692" s="1" t="s">
        <v>90</v>
      </c>
      <c r="G1692" s="8">
        <v>1053197</v>
      </c>
      <c r="H1692" s="8">
        <v>379150.92</v>
      </c>
      <c r="I1692" s="9">
        <v>0.36</v>
      </c>
      <c r="J1692" s="1" t="s">
        <v>104</v>
      </c>
      <c r="K1692" s="1">
        <v>8</v>
      </c>
      <c r="L1692" s="1">
        <v>2023</v>
      </c>
      <c r="M1692" s="1">
        <v>34</v>
      </c>
      <c r="N1692" s="10">
        <v>3</v>
      </c>
    </row>
    <row r="1693" spans="1:14" x14ac:dyDescent="0.2">
      <c r="A1693" s="7">
        <v>45157</v>
      </c>
      <c r="B1693" s="1" t="s">
        <v>49</v>
      </c>
      <c r="C1693" s="1" t="s">
        <v>7</v>
      </c>
      <c r="D1693" s="1" t="s">
        <v>8</v>
      </c>
      <c r="E1693" s="1" t="s">
        <v>66</v>
      </c>
      <c r="F1693" s="1" t="s">
        <v>87</v>
      </c>
      <c r="G1693" s="8">
        <v>852157</v>
      </c>
      <c r="H1693" s="8">
        <v>485729.48999999993</v>
      </c>
      <c r="I1693" s="9">
        <v>0.56999999999999995</v>
      </c>
      <c r="J1693" s="1" t="s">
        <v>104</v>
      </c>
      <c r="K1693" s="1">
        <v>8</v>
      </c>
      <c r="L1693" s="1">
        <v>2023</v>
      </c>
      <c r="M1693" s="1">
        <v>34</v>
      </c>
      <c r="N1693" s="10">
        <v>3</v>
      </c>
    </row>
    <row r="1694" spans="1:14" x14ac:dyDescent="0.2">
      <c r="A1694" s="7">
        <v>45158</v>
      </c>
      <c r="B1694" s="1" t="s">
        <v>16</v>
      </c>
      <c r="C1694" s="1" t="s">
        <v>7</v>
      </c>
      <c r="D1694" s="1" t="s">
        <v>18</v>
      </c>
      <c r="E1694" s="1" t="s">
        <v>75</v>
      </c>
      <c r="F1694" s="1" t="s">
        <v>87</v>
      </c>
      <c r="G1694" s="8">
        <v>184756</v>
      </c>
      <c r="H1694" s="8">
        <v>114548.72</v>
      </c>
      <c r="I1694" s="9">
        <v>0.62</v>
      </c>
      <c r="J1694" s="1" t="s">
        <v>104</v>
      </c>
      <c r="K1694" s="1">
        <v>8</v>
      </c>
      <c r="L1694" s="1">
        <v>2023</v>
      </c>
      <c r="M1694" s="1">
        <v>34</v>
      </c>
      <c r="N1694" s="10">
        <v>3</v>
      </c>
    </row>
    <row r="1695" spans="1:14" x14ac:dyDescent="0.2">
      <c r="A1695" s="7">
        <v>45159</v>
      </c>
      <c r="B1695" s="1" t="s">
        <v>47</v>
      </c>
      <c r="C1695" s="1" t="s">
        <v>7</v>
      </c>
      <c r="D1695" s="1" t="s">
        <v>14</v>
      </c>
      <c r="E1695" s="1" t="s">
        <v>81</v>
      </c>
      <c r="F1695" s="1" t="s">
        <v>88</v>
      </c>
      <c r="G1695" s="8">
        <v>250196</v>
      </c>
      <c r="H1695" s="8">
        <v>142611.72</v>
      </c>
      <c r="I1695" s="9">
        <v>0.56999999999999995</v>
      </c>
      <c r="J1695" s="1" t="s">
        <v>104</v>
      </c>
      <c r="K1695" s="1">
        <v>8</v>
      </c>
      <c r="L1695" s="1">
        <v>2023</v>
      </c>
      <c r="M1695" s="1">
        <v>35</v>
      </c>
      <c r="N1695" s="10">
        <v>3</v>
      </c>
    </row>
    <row r="1696" spans="1:14" x14ac:dyDescent="0.2">
      <c r="A1696" s="7">
        <v>45160</v>
      </c>
      <c r="B1696" s="1" t="s">
        <v>35</v>
      </c>
      <c r="C1696" s="1" t="s">
        <v>17</v>
      </c>
      <c r="D1696" s="1" t="s">
        <v>14</v>
      </c>
      <c r="E1696" s="1" t="s">
        <v>71</v>
      </c>
      <c r="F1696" s="1" t="s">
        <v>89</v>
      </c>
      <c r="G1696" s="8">
        <v>277840</v>
      </c>
      <c r="H1696" s="8">
        <v>86130.4</v>
      </c>
      <c r="I1696" s="9">
        <v>0.31</v>
      </c>
      <c r="J1696" s="1" t="s">
        <v>104</v>
      </c>
      <c r="K1696" s="1">
        <v>8</v>
      </c>
      <c r="L1696" s="1">
        <v>2023</v>
      </c>
      <c r="M1696" s="1">
        <v>35</v>
      </c>
      <c r="N1696" s="10">
        <v>3</v>
      </c>
    </row>
    <row r="1697" spans="1:14" x14ac:dyDescent="0.2">
      <c r="A1697" s="7">
        <v>45161</v>
      </c>
      <c r="B1697" s="1" t="s">
        <v>25</v>
      </c>
      <c r="C1697" s="1" t="s">
        <v>7</v>
      </c>
      <c r="D1697" s="1" t="s">
        <v>8</v>
      </c>
      <c r="E1697" s="1" t="s">
        <v>74</v>
      </c>
      <c r="F1697" s="1" t="s">
        <v>87</v>
      </c>
      <c r="G1697" s="8">
        <v>798276</v>
      </c>
      <c r="H1697" s="8">
        <v>478965.6</v>
      </c>
      <c r="I1697" s="9">
        <v>0.6</v>
      </c>
      <c r="J1697" s="1" t="s">
        <v>104</v>
      </c>
      <c r="K1697" s="1">
        <v>8</v>
      </c>
      <c r="L1697" s="1">
        <v>2023</v>
      </c>
      <c r="M1697" s="1">
        <v>35</v>
      </c>
      <c r="N1697" s="10">
        <v>3</v>
      </c>
    </row>
    <row r="1698" spans="1:14" x14ac:dyDescent="0.2">
      <c r="A1698" s="7">
        <v>45162</v>
      </c>
      <c r="B1698" s="1" t="s">
        <v>16</v>
      </c>
      <c r="C1698" s="1" t="s">
        <v>17</v>
      </c>
      <c r="D1698" s="1" t="s">
        <v>18</v>
      </c>
      <c r="E1698" s="1" t="s">
        <v>75</v>
      </c>
      <c r="F1698" s="1" t="s">
        <v>9</v>
      </c>
      <c r="G1698" s="8">
        <v>236262</v>
      </c>
      <c r="H1698" s="8">
        <v>61428.12</v>
      </c>
      <c r="I1698" s="9">
        <v>0.26</v>
      </c>
      <c r="J1698" s="1" t="s">
        <v>104</v>
      </c>
      <c r="K1698" s="1">
        <v>8</v>
      </c>
      <c r="L1698" s="1">
        <v>2023</v>
      </c>
      <c r="M1698" s="1">
        <v>35</v>
      </c>
      <c r="N1698" s="10">
        <v>3</v>
      </c>
    </row>
    <row r="1699" spans="1:14" x14ac:dyDescent="0.2">
      <c r="A1699" s="7">
        <v>45163</v>
      </c>
      <c r="B1699" s="1" t="s">
        <v>35</v>
      </c>
      <c r="C1699" s="1" t="s">
        <v>7</v>
      </c>
      <c r="D1699" s="1" t="s">
        <v>14</v>
      </c>
      <c r="E1699" s="1" t="s">
        <v>71</v>
      </c>
      <c r="F1699" s="1" t="s">
        <v>87</v>
      </c>
      <c r="G1699" s="8">
        <v>452345</v>
      </c>
      <c r="H1699" s="8">
        <v>194508.35</v>
      </c>
      <c r="I1699" s="9">
        <v>0.43</v>
      </c>
      <c r="J1699" s="1" t="s">
        <v>104</v>
      </c>
      <c r="K1699" s="1">
        <v>8</v>
      </c>
      <c r="L1699" s="1">
        <v>2023</v>
      </c>
      <c r="M1699" s="1">
        <v>35</v>
      </c>
      <c r="N1699" s="10">
        <v>3</v>
      </c>
    </row>
    <row r="1700" spans="1:14" x14ac:dyDescent="0.2">
      <c r="A1700" s="7">
        <v>45164</v>
      </c>
      <c r="B1700" s="1" t="s">
        <v>56</v>
      </c>
      <c r="C1700" s="1" t="s">
        <v>17</v>
      </c>
      <c r="D1700" s="1" t="s">
        <v>18</v>
      </c>
      <c r="E1700" s="1" t="s">
        <v>70</v>
      </c>
      <c r="F1700" s="1" t="s">
        <v>87</v>
      </c>
      <c r="G1700" s="8">
        <v>182386</v>
      </c>
      <c r="H1700" s="8">
        <v>58363.520000000004</v>
      </c>
      <c r="I1700" s="9">
        <v>0.32</v>
      </c>
      <c r="J1700" s="1" t="s">
        <v>104</v>
      </c>
      <c r="K1700" s="1">
        <v>8</v>
      </c>
      <c r="L1700" s="1">
        <v>2023</v>
      </c>
      <c r="M1700" s="1">
        <v>35</v>
      </c>
      <c r="N1700" s="10">
        <v>3</v>
      </c>
    </row>
    <row r="1701" spans="1:14" x14ac:dyDescent="0.2">
      <c r="A1701" s="7">
        <v>45165</v>
      </c>
      <c r="B1701" s="1" t="s">
        <v>16</v>
      </c>
      <c r="C1701" s="1" t="s">
        <v>7</v>
      </c>
      <c r="D1701" s="1" t="s">
        <v>18</v>
      </c>
      <c r="E1701" s="1" t="s">
        <v>75</v>
      </c>
      <c r="F1701" s="1" t="s">
        <v>87</v>
      </c>
      <c r="G1701" s="8">
        <v>177233</v>
      </c>
      <c r="H1701" s="8">
        <v>109884.46</v>
      </c>
      <c r="I1701" s="9">
        <v>0.62</v>
      </c>
      <c r="J1701" s="1" t="s">
        <v>104</v>
      </c>
      <c r="K1701" s="1">
        <v>8</v>
      </c>
      <c r="L1701" s="1">
        <v>2023</v>
      </c>
      <c r="M1701" s="1">
        <v>35</v>
      </c>
      <c r="N1701" s="10">
        <v>3</v>
      </c>
    </row>
    <row r="1702" spans="1:14" x14ac:dyDescent="0.2">
      <c r="A1702" s="7">
        <v>45166</v>
      </c>
      <c r="B1702" s="1" t="s">
        <v>12</v>
      </c>
      <c r="C1702" s="1" t="s">
        <v>11</v>
      </c>
      <c r="D1702" s="1" t="s">
        <v>8</v>
      </c>
      <c r="E1702" s="1" t="s">
        <v>77</v>
      </c>
      <c r="F1702" s="1" t="s">
        <v>88</v>
      </c>
      <c r="G1702" s="8">
        <v>946023</v>
      </c>
      <c r="H1702" s="8">
        <v>264886.44</v>
      </c>
      <c r="I1702" s="9">
        <v>0.28000000000000003</v>
      </c>
      <c r="J1702" s="1" t="s">
        <v>104</v>
      </c>
      <c r="K1702" s="1">
        <v>8</v>
      </c>
      <c r="L1702" s="1">
        <v>2023</v>
      </c>
      <c r="M1702" s="1">
        <v>36</v>
      </c>
      <c r="N1702" s="10">
        <v>3</v>
      </c>
    </row>
    <row r="1703" spans="1:14" x14ac:dyDescent="0.2">
      <c r="A1703" s="7">
        <v>45167</v>
      </c>
      <c r="B1703" s="1" t="s">
        <v>58</v>
      </c>
      <c r="C1703" s="1" t="s">
        <v>17</v>
      </c>
      <c r="D1703" s="1" t="s">
        <v>8</v>
      </c>
      <c r="E1703" s="1" t="s">
        <v>74</v>
      </c>
      <c r="F1703" s="1" t="s">
        <v>89</v>
      </c>
      <c r="G1703" s="8">
        <v>1055648</v>
      </c>
      <c r="H1703" s="8">
        <v>411702.72000000003</v>
      </c>
      <c r="I1703" s="9">
        <v>0.39</v>
      </c>
      <c r="J1703" s="1" t="s">
        <v>104</v>
      </c>
      <c r="K1703" s="1">
        <v>8</v>
      </c>
      <c r="L1703" s="1">
        <v>2023</v>
      </c>
      <c r="M1703" s="1">
        <v>36</v>
      </c>
      <c r="N1703" s="10">
        <v>3</v>
      </c>
    </row>
    <row r="1704" spans="1:14" x14ac:dyDescent="0.2">
      <c r="A1704" s="7">
        <v>45168</v>
      </c>
      <c r="B1704" s="1" t="s">
        <v>55</v>
      </c>
      <c r="C1704" s="1" t="s">
        <v>11</v>
      </c>
      <c r="D1704" s="1" t="s">
        <v>14</v>
      </c>
      <c r="E1704" s="1" t="s">
        <v>69</v>
      </c>
      <c r="F1704" s="1" t="s">
        <v>88</v>
      </c>
      <c r="G1704" s="8">
        <v>280163</v>
      </c>
      <c r="H1704" s="8">
        <v>58834.229999999996</v>
      </c>
      <c r="I1704" s="9">
        <v>0.21</v>
      </c>
      <c r="J1704" s="1" t="s">
        <v>104</v>
      </c>
      <c r="K1704" s="1">
        <v>8</v>
      </c>
      <c r="L1704" s="1">
        <v>2023</v>
      </c>
      <c r="M1704" s="1">
        <v>36</v>
      </c>
      <c r="N1704" s="10">
        <v>3</v>
      </c>
    </row>
    <row r="1705" spans="1:14" x14ac:dyDescent="0.2">
      <c r="A1705" s="7">
        <v>45169</v>
      </c>
      <c r="B1705" s="1" t="s">
        <v>51</v>
      </c>
      <c r="C1705" s="1" t="s">
        <v>17</v>
      </c>
      <c r="D1705" s="1" t="s">
        <v>8</v>
      </c>
      <c r="E1705" s="1" t="s">
        <v>65</v>
      </c>
      <c r="F1705" s="1" t="s">
        <v>87</v>
      </c>
      <c r="G1705" s="8">
        <v>611234</v>
      </c>
      <c r="H1705" s="8">
        <v>226156.58</v>
      </c>
      <c r="I1705" s="9">
        <v>0.37</v>
      </c>
      <c r="J1705" s="1" t="s">
        <v>104</v>
      </c>
      <c r="K1705" s="1">
        <v>8</v>
      </c>
      <c r="L1705" s="1">
        <v>2023</v>
      </c>
      <c r="M1705" s="1">
        <v>36</v>
      </c>
      <c r="N1705" s="10">
        <v>3</v>
      </c>
    </row>
    <row r="1706" spans="1:14" x14ac:dyDescent="0.2">
      <c r="A1706" s="7">
        <v>45170</v>
      </c>
      <c r="B1706" s="1" t="s">
        <v>25</v>
      </c>
      <c r="C1706" s="1" t="s">
        <v>7</v>
      </c>
      <c r="D1706" s="1" t="s">
        <v>8</v>
      </c>
      <c r="E1706" s="1" t="s">
        <v>74</v>
      </c>
      <c r="F1706" s="1" t="s">
        <v>88</v>
      </c>
      <c r="G1706" s="8">
        <v>690473</v>
      </c>
      <c r="H1706" s="8">
        <v>393569.61</v>
      </c>
      <c r="I1706" s="9">
        <v>0.56999999999999995</v>
      </c>
      <c r="J1706" s="1" t="s">
        <v>105</v>
      </c>
      <c r="K1706" s="1">
        <v>9</v>
      </c>
      <c r="L1706" s="1">
        <v>2023</v>
      </c>
      <c r="M1706" s="1">
        <v>36</v>
      </c>
      <c r="N1706" s="10">
        <v>3</v>
      </c>
    </row>
    <row r="1707" spans="1:14" x14ac:dyDescent="0.2">
      <c r="A1707" s="7">
        <v>45171</v>
      </c>
      <c r="B1707" s="1" t="s">
        <v>21</v>
      </c>
      <c r="C1707" s="1" t="s">
        <v>17</v>
      </c>
      <c r="D1707" s="1" t="s">
        <v>14</v>
      </c>
      <c r="E1707" s="1" t="s">
        <v>73</v>
      </c>
      <c r="F1707" s="1" t="s">
        <v>9</v>
      </c>
      <c r="G1707" s="8">
        <v>496240</v>
      </c>
      <c r="H1707" s="8">
        <v>168721.6</v>
      </c>
      <c r="I1707" s="9">
        <v>0.34</v>
      </c>
      <c r="J1707" s="1" t="s">
        <v>105</v>
      </c>
      <c r="K1707" s="1">
        <v>9</v>
      </c>
      <c r="L1707" s="1">
        <v>2023</v>
      </c>
      <c r="M1707" s="1">
        <v>36</v>
      </c>
      <c r="N1707" s="10">
        <v>3</v>
      </c>
    </row>
    <row r="1708" spans="1:14" x14ac:dyDescent="0.2">
      <c r="A1708" s="7">
        <v>45172</v>
      </c>
      <c r="B1708" s="1" t="s">
        <v>22</v>
      </c>
      <c r="C1708" s="1" t="s">
        <v>17</v>
      </c>
      <c r="D1708" s="1" t="s">
        <v>8</v>
      </c>
      <c r="E1708" s="1" t="s">
        <v>74</v>
      </c>
      <c r="F1708" s="1" t="s">
        <v>9</v>
      </c>
      <c r="G1708" s="8">
        <v>834576</v>
      </c>
      <c r="H1708" s="8">
        <v>191952.48</v>
      </c>
      <c r="I1708" s="9">
        <v>0.23</v>
      </c>
      <c r="J1708" s="1" t="s">
        <v>105</v>
      </c>
      <c r="K1708" s="1">
        <v>9</v>
      </c>
      <c r="L1708" s="1">
        <v>2023</v>
      </c>
      <c r="M1708" s="1">
        <v>36</v>
      </c>
      <c r="N1708" s="10">
        <v>3</v>
      </c>
    </row>
    <row r="1709" spans="1:14" x14ac:dyDescent="0.2">
      <c r="A1709" s="7">
        <v>45173</v>
      </c>
      <c r="B1709" s="1" t="s">
        <v>13</v>
      </c>
      <c r="C1709" s="1" t="s">
        <v>11</v>
      </c>
      <c r="D1709" s="1" t="s">
        <v>14</v>
      </c>
      <c r="E1709" s="1" t="s">
        <v>73</v>
      </c>
      <c r="F1709" s="1" t="s">
        <v>89</v>
      </c>
      <c r="G1709" s="8">
        <v>358618</v>
      </c>
      <c r="H1709" s="8">
        <v>107585.4</v>
      </c>
      <c r="I1709" s="9">
        <v>0.3</v>
      </c>
      <c r="J1709" s="1" t="s">
        <v>105</v>
      </c>
      <c r="K1709" s="1">
        <v>9</v>
      </c>
      <c r="L1709" s="1">
        <v>2023</v>
      </c>
      <c r="M1709" s="1">
        <v>37</v>
      </c>
      <c r="N1709" s="10">
        <v>3</v>
      </c>
    </row>
    <row r="1710" spans="1:14" x14ac:dyDescent="0.2">
      <c r="A1710" s="7">
        <v>45174</v>
      </c>
      <c r="B1710" s="1" t="s">
        <v>58</v>
      </c>
      <c r="C1710" s="1" t="s">
        <v>11</v>
      </c>
      <c r="D1710" s="1" t="s">
        <v>8</v>
      </c>
      <c r="E1710" s="1" t="s">
        <v>74</v>
      </c>
      <c r="F1710" s="1" t="s">
        <v>88</v>
      </c>
      <c r="G1710" s="8">
        <v>1111248</v>
      </c>
      <c r="H1710" s="8">
        <v>277812</v>
      </c>
      <c r="I1710" s="9">
        <v>0.25</v>
      </c>
      <c r="J1710" s="1" t="s">
        <v>105</v>
      </c>
      <c r="K1710" s="1">
        <v>9</v>
      </c>
      <c r="L1710" s="1">
        <v>2023</v>
      </c>
      <c r="M1710" s="1">
        <v>37</v>
      </c>
      <c r="N1710" s="10">
        <v>3</v>
      </c>
    </row>
    <row r="1711" spans="1:14" x14ac:dyDescent="0.2">
      <c r="A1711" s="7">
        <v>45175</v>
      </c>
      <c r="B1711" s="1" t="s">
        <v>16</v>
      </c>
      <c r="C1711" s="1" t="s">
        <v>17</v>
      </c>
      <c r="D1711" s="1" t="s">
        <v>18</v>
      </c>
      <c r="E1711" s="1" t="s">
        <v>75</v>
      </c>
      <c r="F1711" s="1" t="s">
        <v>9</v>
      </c>
      <c r="G1711" s="8">
        <v>115403</v>
      </c>
      <c r="H1711" s="8">
        <v>33466.869999999995</v>
      </c>
      <c r="I1711" s="9">
        <v>0.28999999999999998</v>
      </c>
      <c r="J1711" s="1" t="s">
        <v>105</v>
      </c>
      <c r="K1711" s="1">
        <v>9</v>
      </c>
      <c r="L1711" s="1">
        <v>2023</v>
      </c>
      <c r="M1711" s="1">
        <v>37</v>
      </c>
      <c r="N1711" s="10">
        <v>3</v>
      </c>
    </row>
    <row r="1712" spans="1:14" x14ac:dyDescent="0.2">
      <c r="A1712" s="7">
        <v>45176</v>
      </c>
      <c r="B1712" s="1" t="s">
        <v>34</v>
      </c>
      <c r="C1712" s="1" t="s">
        <v>17</v>
      </c>
      <c r="D1712" s="1" t="s">
        <v>14</v>
      </c>
      <c r="E1712" s="1" t="s">
        <v>65</v>
      </c>
      <c r="F1712" s="1" t="s">
        <v>89</v>
      </c>
      <c r="G1712" s="8">
        <v>380925</v>
      </c>
      <c r="H1712" s="8">
        <v>87612.75</v>
      </c>
      <c r="I1712" s="9">
        <v>0.23</v>
      </c>
      <c r="J1712" s="1" t="s">
        <v>105</v>
      </c>
      <c r="K1712" s="1">
        <v>9</v>
      </c>
      <c r="L1712" s="1">
        <v>2023</v>
      </c>
      <c r="M1712" s="1">
        <v>37</v>
      </c>
      <c r="N1712" s="10">
        <v>3</v>
      </c>
    </row>
    <row r="1713" spans="1:14" x14ac:dyDescent="0.2">
      <c r="A1713" s="7">
        <v>45177</v>
      </c>
      <c r="B1713" s="1" t="s">
        <v>13</v>
      </c>
      <c r="C1713" s="1" t="s">
        <v>7</v>
      </c>
      <c r="D1713" s="1" t="s">
        <v>14</v>
      </c>
      <c r="E1713" s="1" t="s">
        <v>73</v>
      </c>
      <c r="F1713" s="1" t="s">
        <v>9</v>
      </c>
      <c r="G1713" s="8">
        <v>316016</v>
      </c>
      <c r="H1713" s="8">
        <v>110605.59999999999</v>
      </c>
      <c r="I1713" s="9">
        <v>0.35</v>
      </c>
      <c r="J1713" s="1" t="s">
        <v>105</v>
      </c>
      <c r="K1713" s="1">
        <v>9</v>
      </c>
      <c r="L1713" s="1">
        <v>2023</v>
      </c>
      <c r="M1713" s="1">
        <v>37</v>
      </c>
      <c r="N1713" s="10">
        <v>3</v>
      </c>
    </row>
    <row r="1714" spans="1:14" x14ac:dyDescent="0.2">
      <c r="A1714" s="7">
        <v>45178</v>
      </c>
      <c r="B1714" s="1" t="s">
        <v>31</v>
      </c>
      <c r="C1714" s="1" t="s">
        <v>7</v>
      </c>
      <c r="D1714" s="1" t="s">
        <v>18</v>
      </c>
      <c r="E1714" s="1" t="s">
        <v>72</v>
      </c>
      <c r="F1714" s="1" t="s">
        <v>87</v>
      </c>
      <c r="G1714" s="8">
        <v>206736</v>
      </c>
      <c r="H1714" s="8">
        <v>95098.559999999998</v>
      </c>
      <c r="I1714" s="9">
        <v>0.46</v>
      </c>
      <c r="J1714" s="1" t="s">
        <v>105</v>
      </c>
      <c r="K1714" s="1">
        <v>9</v>
      </c>
      <c r="L1714" s="1">
        <v>2023</v>
      </c>
      <c r="M1714" s="1">
        <v>37</v>
      </c>
      <c r="N1714" s="10">
        <v>3</v>
      </c>
    </row>
    <row r="1715" spans="1:14" x14ac:dyDescent="0.2">
      <c r="A1715" s="7">
        <v>45179</v>
      </c>
      <c r="B1715" s="1" t="s">
        <v>57</v>
      </c>
      <c r="C1715" s="1" t="s">
        <v>7</v>
      </c>
      <c r="D1715" s="1" t="s">
        <v>18</v>
      </c>
      <c r="E1715" s="1" t="s">
        <v>67</v>
      </c>
      <c r="F1715" s="1" t="s">
        <v>88</v>
      </c>
      <c r="G1715" s="8">
        <v>179701</v>
      </c>
      <c r="H1715" s="8">
        <v>84459.47</v>
      </c>
      <c r="I1715" s="9">
        <v>0.47</v>
      </c>
      <c r="J1715" s="1" t="s">
        <v>105</v>
      </c>
      <c r="K1715" s="1">
        <v>9</v>
      </c>
      <c r="L1715" s="1">
        <v>2023</v>
      </c>
      <c r="M1715" s="1">
        <v>37</v>
      </c>
      <c r="N1715" s="10">
        <v>3</v>
      </c>
    </row>
    <row r="1716" spans="1:14" x14ac:dyDescent="0.2">
      <c r="A1716" s="7">
        <v>45180</v>
      </c>
      <c r="B1716" s="1" t="s">
        <v>44</v>
      </c>
      <c r="C1716" s="1" t="s">
        <v>17</v>
      </c>
      <c r="D1716" s="1" t="s">
        <v>8</v>
      </c>
      <c r="E1716" s="1" t="s">
        <v>78</v>
      </c>
      <c r="F1716" s="1" t="s">
        <v>89</v>
      </c>
      <c r="G1716" s="8">
        <v>519313</v>
      </c>
      <c r="H1716" s="8">
        <v>145407.64000000001</v>
      </c>
      <c r="I1716" s="9">
        <v>0.28000000000000003</v>
      </c>
      <c r="J1716" s="1" t="s">
        <v>105</v>
      </c>
      <c r="K1716" s="1">
        <v>9</v>
      </c>
      <c r="L1716" s="1">
        <v>2023</v>
      </c>
      <c r="M1716" s="1">
        <v>38</v>
      </c>
      <c r="N1716" s="10">
        <v>3</v>
      </c>
    </row>
    <row r="1717" spans="1:14" x14ac:dyDescent="0.2">
      <c r="A1717" s="7">
        <v>45181</v>
      </c>
      <c r="B1717" s="1" t="s">
        <v>22</v>
      </c>
      <c r="C1717" s="1" t="s">
        <v>11</v>
      </c>
      <c r="D1717" s="1" t="s">
        <v>8</v>
      </c>
      <c r="E1717" s="1" t="s">
        <v>74</v>
      </c>
      <c r="F1717" s="1" t="s">
        <v>9</v>
      </c>
      <c r="G1717" s="8">
        <v>1195838</v>
      </c>
      <c r="H1717" s="8">
        <v>287001.12</v>
      </c>
      <c r="I1717" s="9">
        <v>0.24</v>
      </c>
      <c r="J1717" s="1" t="s">
        <v>105</v>
      </c>
      <c r="K1717" s="1">
        <v>9</v>
      </c>
      <c r="L1717" s="1">
        <v>2023</v>
      </c>
      <c r="M1717" s="1">
        <v>38</v>
      </c>
      <c r="N1717" s="10">
        <v>3</v>
      </c>
    </row>
    <row r="1718" spans="1:14" x14ac:dyDescent="0.2">
      <c r="A1718" s="7">
        <v>45182</v>
      </c>
      <c r="B1718" s="1" t="s">
        <v>23</v>
      </c>
      <c r="C1718" s="1" t="s">
        <v>11</v>
      </c>
      <c r="D1718" s="1" t="s">
        <v>8</v>
      </c>
      <c r="E1718" s="1" t="s">
        <v>75</v>
      </c>
      <c r="F1718" s="1" t="s">
        <v>9</v>
      </c>
      <c r="G1718" s="8">
        <v>789452</v>
      </c>
      <c r="H1718" s="8">
        <v>181573.96000000002</v>
      </c>
      <c r="I1718" s="9">
        <v>0.23</v>
      </c>
      <c r="J1718" s="1" t="s">
        <v>105</v>
      </c>
      <c r="K1718" s="1">
        <v>9</v>
      </c>
      <c r="L1718" s="1">
        <v>2023</v>
      </c>
      <c r="M1718" s="1">
        <v>38</v>
      </c>
      <c r="N1718" s="10">
        <v>3</v>
      </c>
    </row>
    <row r="1719" spans="1:14" x14ac:dyDescent="0.2">
      <c r="A1719" s="7">
        <v>45183</v>
      </c>
      <c r="B1719" s="1" t="s">
        <v>45</v>
      </c>
      <c r="C1719" s="1" t="s">
        <v>7</v>
      </c>
      <c r="D1719" s="1" t="s">
        <v>18</v>
      </c>
      <c r="E1719" s="1" t="s">
        <v>79</v>
      </c>
      <c r="F1719" s="1" t="s">
        <v>87</v>
      </c>
      <c r="G1719" s="8">
        <v>142290</v>
      </c>
      <c r="H1719" s="8">
        <v>55493.1</v>
      </c>
      <c r="I1719" s="9">
        <v>0.39</v>
      </c>
      <c r="J1719" s="1" t="s">
        <v>105</v>
      </c>
      <c r="K1719" s="1">
        <v>9</v>
      </c>
      <c r="L1719" s="1">
        <v>2023</v>
      </c>
      <c r="M1719" s="1">
        <v>38</v>
      </c>
      <c r="N1719" s="10">
        <v>3</v>
      </c>
    </row>
    <row r="1720" spans="1:14" x14ac:dyDescent="0.2">
      <c r="A1720" s="7">
        <v>45184</v>
      </c>
      <c r="B1720" s="1" t="s">
        <v>20</v>
      </c>
      <c r="C1720" s="1" t="s">
        <v>7</v>
      </c>
      <c r="D1720" s="1" t="s">
        <v>8</v>
      </c>
      <c r="E1720" s="1" t="s">
        <v>72</v>
      </c>
      <c r="F1720" s="1" t="s">
        <v>87</v>
      </c>
      <c r="G1720" s="8">
        <v>783982</v>
      </c>
      <c r="H1720" s="8">
        <v>368471.54</v>
      </c>
      <c r="I1720" s="9">
        <v>0.47</v>
      </c>
      <c r="J1720" s="1" t="s">
        <v>105</v>
      </c>
      <c r="K1720" s="1">
        <v>9</v>
      </c>
      <c r="L1720" s="1">
        <v>2023</v>
      </c>
      <c r="M1720" s="1">
        <v>38</v>
      </c>
      <c r="N1720" s="10">
        <v>3</v>
      </c>
    </row>
    <row r="1721" spans="1:14" x14ac:dyDescent="0.2">
      <c r="A1721" s="7">
        <v>45185</v>
      </c>
      <c r="B1721" s="1" t="s">
        <v>62</v>
      </c>
      <c r="C1721" s="1" t="s">
        <v>11</v>
      </c>
      <c r="D1721" s="1" t="s">
        <v>8</v>
      </c>
      <c r="E1721" s="1" t="s">
        <v>78</v>
      </c>
      <c r="F1721" s="1" t="s">
        <v>9</v>
      </c>
      <c r="G1721" s="8">
        <v>565361</v>
      </c>
      <c r="H1721" s="8">
        <v>163954.69</v>
      </c>
      <c r="I1721" s="9">
        <v>0.28999999999999998</v>
      </c>
      <c r="J1721" s="1" t="s">
        <v>105</v>
      </c>
      <c r="K1721" s="1">
        <v>9</v>
      </c>
      <c r="L1721" s="1">
        <v>2023</v>
      </c>
      <c r="M1721" s="1">
        <v>38</v>
      </c>
      <c r="N1721" s="10">
        <v>3</v>
      </c>
    </row>
    <row r="1722" spans="1:14" x14ac:dyDescent="0.2">
      <c r="A1722" s="7">
        <v>45186</v>
      </c>
      <c r="B1722" s="1" t="s">
        <v>12</v>
      </c>
      <c r="C1722" s="1" t="s">
        <v>17</v>
      </c>
      <c r="D1722" s="1" t="s">
        <v>8</v>
      </c>
      <c r="E1722" s="1" t="s">
        <v>77</v>
      </c>
      <c r="F1722" s="1" t="s">
        <v>90</v>
      </c>
      <c r="G1722" s="8">
        <v>1090006</v>
      </c>
      <c r="H1722" s="8">
        <v>283401.56</v>
      </c>
      <c r="I1722" s="9">
        <v>0.26</v>
      </c>
      <c r="J1722" s="1" t="s">
        <v>105</v>
      </c>
      <c r="K1722" s="1">
        <v>9</v>
      </c>
      <c r="L1722" s="1">
        <v>2023</v>
      </c>
      <c r="M1722" s="1">
        <v>38</v>
      </c>
      <c r="N1722" s="10">
        <v>3</v>
      </c>
    </row>
    <row r="1723" spans="1:14" x14ac:dyDescent="0.2">
      <c r="A1723" s="7">
        <v>45187</v>
      </c>
      <c r="B1723" s="1" t="s">
        <v>41</v>
      </c>
      <c r="C1723" s="1" t="s">
        <v>17</v>
      </c>
      <c r="D1723" s="1" t="s">
        <v>14</v>
      </c>
      <c r="E1723" s="1" t="s">
        <v>83</v>
      </c>
      <c r="F1723" s="1" t="s">
        <v>90</v>
      </c>
      <c r="G1723" s="8">
        <v>483905</v>
      </c>
      <c r="H1723" s="8">
        <v>188722.95</v>
      </c>
      <c r="I1723" s="9">
        <v>0.39</v>
      </c>
      <c r="J1723" s="1" t="s">
        <v>105</v>
      </c>
      <c r="K1723" s="1">
        <v>9</v>
      </c>
      <c r="L1723" s="1">
        <v>2023</v>
      </c>
      <c r="M1723" s="1">
        <v>39</v>
      </c>
      <c r="N1723" s="10">
        <v>3</v>
      </c>
    </row>
    <row r="1724" spans="1:14" x14ac:dyDescent="0.2">
      <c r="A1724" s="7">
        <v>45188</v>
      </c>
      <c r="B1724" s="1" t="s">
        <v>40</v>
      </c>
      <c r="C1724" s="1" t="s">
        <v>17</v>
      </c>
      <c r="D1724" s="1" t="s">
        <v>8</v>
      </c>
      <c r="E1724" s="1" t="s">
        <v>82</v>
      </c>
      <c r="F1724" s="1" t="s">
        <v>88</v>
      </c>
      <c r="G1724" s="8">
        <v>1198039</v>
      </c>
      <c r="H1724" s="8">
        <v>311490.14</v>
      </c>
      <c r="I1724" s="9">
        <v>0.26</v>
      </c>
      <c r="J1724" s="1" t="s">
        <v>105</v>
      </c>
      <c r="K1724" s="1">
        <v>9</v>
      </c>
      <c r="L1724" s="1">
        <v>2023</v>
      </c>
      <c r="M1724" s="1">
        <v>39</v>
      </c>
      <c r="N1724" s="10">
        <v>3</v>
      </c>
    </row>
    <row r="1725" spans="1:14" x14ac:dyDescent="0.2">
      <c r="A1725" s="7">
        <v>45189</v>
      </c>
      <c r="B1725" s="1" t="s">
        <v>10</v>
      </c>
      <c r="C1725" s="1" t="s">
        <v>7</v>
      </c>
      <c r="D1725" s="1" t="s">
        <v>8</v>
      </c>
      <c r="E1725" s="1" t="s">
        <v>66</v>
      </c>
      <c r="F1725" s="1" t="s">
        <v>90</v>
      </c>
      <c r="G1725" s="8">
        <v>1131038</v>
      </c>
      <c r="H1725" s="8">
        <v>735174.70000000007</v>
      </c>
      <c r="I1725" s="9">
        <v>0.65</v>
      </c>
      <c r="J1725" s="1" t="s">
        <v>105</v>
      </c>
      <c r="K1725" s="1">
        <v>9</v>
      </c>
      <c r="L1725" s="1">
        <v>2023</v>
      </c>
      <c r="M1725" s="1">
        <v>39</v>
      </c>
      <c r="N1725" s="10">
        <v>3</v>
      </c>
    </row>
    <row r="1726" spans="1:14" x14ac:dyDescent="0.2">
      <c r="A1726" s="7">
        <v>45190</v>
      </c>
      <c r="B1726" s="1" t="s">
        <v>51</v>
      </c>
      <c r="C1726" s="1" t="s">
        <v>11</v>
      </c>
      <c r="D1726" s="1" t="s">
        <v>8</v>
      </c>
      <c r="E1726" s="1" t="s">
        <v>65</v>
      </c>
      <c r="F1726" s="1" t="s">
        <v>87</v>
      </c>
      <c r="G1726" s="8">
        <v>638779</v>
      </c>
      <c r="H1726" s="8">
        <v>223572.65</v>
      </c>
      <c r="I1726" s="9">
        <v>0.35</v>
      </c>
      <c r="J1726" s="1" t="s">
        <v>105</v>
      </c>
      <c r="K1726" s="1">
        <v>9</v>
      </c>
      <c r="L1726" s="1">
        <v>2023</v>
      </c>
      <c r="M1726" s="1">
        <v>39</v>
      </c>
      <c r="N1726" s="10">
        <v>3</v>
      </c>
    </row>
    <row r="1727" spans="1:14" x14ac:dyDescent="0.2">
      <c r="A1727" s="7">
        <v>45191</v>
      </c>
      <c r="B1727" s="1" t="s">
        <v>59</v>
      </c>
      <c r="C1727" s="1" t="s">
        <v>17</v>
      </c>
      <c r="D1727" s="1" t="s">
        <v>18</v>
      </c>
      <c r="E1727" s="1" t="s">
        <v>75</v>
      </c>
      <c r="F1727" s="1" t="s">
        <v>87</v>
      </c>
      <c r="G1727" s="8">
        <v>184276</v>
      </c>
      <c r="H1727" s="8">
        <v>46069</v>
      </c>
      <c r="I1727" s="9">
        <v>0.25</v>
      </c>
      <c r="J1727" s="1" t="s">
        <v>105</v>
      </c>
      <c r="K1727" s="1">
        <v>9</v>
      </c>
      <c r="L1727" s="1">
        <v>2023</v>
      </c>
      <c r="M1727" s="1">
        <v>39</v>
      </c>
      <c r="N1727" s="10">
        <v>3</v>
      </c>
    </row>
    <row r="1728" spans="1:14" x14ac:dyDescent="0.2">
      <c r="A1728" s="7">
        <v>45192</v>
      </c>
      <c r="B1728" s="1" t="s">
        <v>22</v>
      </c>
      <c r="C1728" s="1" t="s">
        <v>17</v>
      </c>
      <c r="D1728" s="1" t="s">
        <v>8</v>
      </c>
      <c r="E1728" s="1" t="s">
        <v>74</v>
      </c>
      <c r="F1728" s="1" t="s">
        <v>87</v>
      </c>
      <c r="G1728" s="8">
        <v>746683</v>
      </c>
      <c r="H1728" s="8">
        <v>283739.53999999998</v>
      </c>
      <c r="I1728" s="9">
        <v>0.38</v>
      </c>
      <c r="J1728" s="1" t="s">
        <v>105</v>
      </c>
      <c r="K1728" s="1">
        <v>9</v>
      </c>
      <c r="L1728" s="1">
        <v>2023</v>
      </c>
      <c r="M1728" s="1">
        <v>39</v>
      </c>
      <c r="N1728" s="10">
        <v>3</v>
      </c>
    </row>
    <row r="1729" spans="1:14" x14ac:dyDescent="0.2">
      <c r="A1729" s="7">
        <v>45193</v>
      </c>
      <c r="B1729" s="1" t="s">
        <v>15</v>
      </c>
      <c r="C1729" s="1" t="s">
        <v>17</v>
      </c>
      <c r="D1729" s="1" t="s">
        <v>14</v>
      </c>
      <c r="E1729" s="1" t="s">
        <v>74</v>
      </c>
      <c r="F1729" s="1" t="s">
        <v>90</v>
      </c>
      <c r="G1729" s="8">
        <v>321308</v>
      </c>
      <c r="H1729" s="8">
        <v>80327</v>
      </c>
      <c r="I1729" s="9">
        <v>0.25</v>
      </c>
      <c r="J1729" s="1" t="s">
        <v>105</v>
      </c>
      <c r="K1729" s="1">
        <v>9</v>
      </c>
      <c r="L1729" s="1">
        <v>2023</v>
      </c>
      <c r="M1729" s="1">
        <v>39</v>
      </c>
      <c r="N1729" s="10">
        <v>3</v>
      </c>
    </row>
    <row r="1730" spans="1:14" x14ac:dyDescent="0.2">
      <c r="A1730" s="7">
        <v>45194</v>
      </c>
      <c r="B1730" s="1" t="s">
        <v>56</v>
      </c>
      <c r="C1730" s="1" t="s">
        <v>11</v>
      </c>
      <c r="D1730" s="1" t="s">
        <v>18</v>
      </c>
      <c r="E1730" s="1" t="s">
        <v>70</v>
      </c>
      <c r="F1730" s="1" t="s">
        <v>90</v>
      </c>
      <c r="G1730" s="8">
        <v>136843</v>
      </c>
      <c r="H1730" s="8">
        <v>47895.049999999996</v>
      </c>
      <c r="I1730" s="9">
        <v>0.35</v>
      </c>
      <c r="J1730" s="1" t="s">
        <v>105</v>
      </c>
      <c r="K1730" s="1">
        <v>9</v>
      </c>
      <c r="L1730" s="1">
        <v>2023</v>
      </c>
      <c r="M1730" s="1">
        <v>40</v>
      </c>
      <c r="N1730" s="10">
        <v>3</v>
      </c>
    </row>
    <row r="1731" spans="1:14" x14ac:dyDescent="0.2">
      <c r="A1731" s="7">
        <v>45195</v>
      </c>
      <c r="B1731" s="1" t="s">
        <v>55</v>
      </c>
      <c r="C1731" s="1" t="s">
        <v>17</v>
      </c>
      <c r="D1731" s="1" t="s">
        <v>14</v>
      </c>
      <c r="E1731" s="1" t="s">
        <v>69</v>
      </c>
      <c r="F1731" s="1" t="s">
        <v>87</v>
      </c>
      <c r="G1731" s="8">
        <v>493922</v>
      </c>
      <c r="H1731" s="8">
        <v>118541.28</v>
      </c>
      <c r="I1731" s="9">
        <v>0.24</v>
      </c>
      <c r="J1731" s="1" t="s">
        <v>105</v>
      </c>
      <c r="K1731" s="1">
        <v>9</v>
      </c>
      <c r="L1731" s="1">
        <v>2023</v>
      </c>
      <c r="M1731" s="1">
        <v>40</v>
      </c>
      <c r="N1731" s="10">
        <v>3</v>
      </c>
    </row>
    <row r="1732" spans="1:14" x14ac:dyDescent="0.2">
      <c r="A1732" s="7">
        <v>45196</v>
      </c>
      <c r="B1732" s="1" t="s">
        <v>30</v>
      </c>
      <c r="C1732" s="1" t="s">
        <v>17</v>
      </c>
      <c r="D1732" s="1" t="s">
        <v>14</v>
      </c>
      <c r="E1732" s="1" t="s">
        <v>77</v>
      </c>
      <c r="F1732" s="1" t="s">
        <v>89</v>
      </c>
      <c r="G1732" s="8">
        <v>470181</v>
      </c>
      <c r="H1732" s="8">
        <v>150457.92000000001</v>
      </c>
      <c r="I1732" s="9">
        <v>0.32</v>
      </c>
      <c r="J1732" s="1" t="s">
        <v>105</v>
      </c>
      <c r="K1732" s="1">
        <v>9</v>
      </c>
      <c r="L1732" s="1">
        <v>2023</v>
      </c>
      <c r="M1732" s="1">
        <v>40</v>
      </c>
      <c r="N1732" s="10">
        <v>3</v>
      </c>
    </row>
    <row r="1733" spans="1:14" x14ac:dyDescent="0.2">
      <c r="A1733" s="7">
        <v>45197</v>
      </c>
      <c r="B1733" s="1" t="s">
        <v>30</v>
      </c>
      <c r="C1733" s="1" t="s">
        <v>7</v>
      </c>
      <c r="D1733" s="1" t="s">
        <v>14</v>
      </c>
      <c r="E1733" s="1" t="s">
        <v>77</v>
      </c>
      <c r="F1733" s="1" t="s">
        <v>87</v>
      </c>
      <c r="G1733" s="8">
        <v>293524</v>
      </c>
      <c r="H1733" s="8">
        <v>143826.76</v>
      </c>
      <c r="I1733" s="9">
        <v>0.49</v>
      </c>
      <c r="J1733" s="1" t="s">
        <v>105</v>
      </c>
      <c r="K1733" s="1">
        <v>9</v>
      </c>
      <c r="L1733" s="1">
        <v>2023</v>
      </c>
      <c r="M1733" s="1">
        <v>40</v>
      </c>
      <c r="N1733" s="10">
        <v>3</v>
      </c>
    </row>
    <row r="1734" spans="1:14" x14ac:dyDescent="0.2">
      <c r="A1734" s="7">
        <v>45198</v>
      </c>
      <c r="B1734" s="1" t="s">
        <v>56</v>
      </c>
      <c r="C1734" s="1" t="s">
        <v>7</v>
      </c>
      <c r="D1734" s="1" t="s">
        <v>18</v>
      </c>
      <c r="E1734" s="1" t="s">
        <v>70</v>
      </c>
      <c r="F1734" s="1" t="s">
        <v>88</v>
      </c>
      <c r="G1734" s="8">
        <v>74188</v>
      </c>
      <c r="H1734" s="8">
        <v>29675.200000000001</v>
      </c>
      <c r="I1734" s="9">
        <v>0.4</v>
      </c>
      <c r="J1734" s="1" t="s">
        <v>105</v>
      </c>
      <c r="K1734" s="1">
        <v>9</v>
      </c>
      <c r="L1734" s="1">
        <v>2023</v>
      </c>
      <c r="M1734" s="1">
        <v>40</v>
      </c>
      <c r="N1734" s="10">
        <v>3</v>
      </c>
    </row>
    <row r="1735" spans="1:14" x14ac:dyDescent="0.2">
      <c r="A1735" s="7">
        <v>45199</v>
      </c>
      <c r="B1735" s="1" t="s">
        <v>51</v>
      </c>
      <c r="C1735" s="1" t="s">
        <v>7</v>
      </c>
      <c r="D1735" s="1" t="s">
        <v>8</v>
      </c>
      <c r="E1735" s="1" t="s">
        <v>65</v>
      </c>
      <c r="F1735" s="1" t="s">
        <v>87</v>
      </c>
      <c r="G1735" s="8">
        <v>842353</v>
      </c>
      <c r="H1735" s="8">
        <v>438023.56</v>
      </c>
      <c r="I1735" s="9">
        <v>0.52</v>
      </c>
      <c r="J1735" s="1" t="s">
        <v>105</v>
      </c>
      <c r="K1735" s="1">
        <v>9</v>
      </c>
      <c r="L1735" s="1">
        <v>2023</v>
      </c>
      <c r="M1735" s="1">
        <v>40</v>
      </c>
      <c r="N1735" s="10">
        <v>3</v>
      </c>
    </row>
    <row r="1736" spans="1:14" x14ac:dyDescent="0.2">
      <c r="A1736" s="7">
        <v>45200</v>
      </c>
      <c r="B1736" s="1" t="s">
        <v>36</v>
      </c>
      <c r="C1736" s="1" t="s">
        <v>11</v>
      </c>
      <c r="D1736" s="1" t="s">
        <v>14</v>
      </c>
      <c r="E1736" s="1" t="s">
        <v>78</v>
      </c>
      <c r="F1736" s="1" t="s">
        <v>90</v>
      </c>
      <c r="G1736" s="8">
        <v>428398</v>
      </c>
      <c r="H1736" s="8">
        <v>111383.48000000001</v>
      </c>
      <c r="I1736" s="9">
        <v>0.26</v>
      </c>
      <c r="J1736" s="1" t="s">
        <v>106</v>
      </c>
      <c r="K1736" s="1">
        <v>10</v>
      </c>
      <c r="L1736" s="1">
        <v>2023</v>
      </c>
      <c r="M1736" s="1">
        <v>40</v>
      </c>
      <c r="N1736" s="10">
        <v>4</v>
      </c>
    </row>
    <row r="1737" spans="1:14" x14ac:dyDescent="0.2">
      <c r="A1737" s="7">
        <v>45201</v>
      </c>
      <c r="B1737" s="1" t="s">
        <v>54</v>
      </c>
      <c r="C1737" s="1" t="s">
        <v>11</v>
      </c>
      <c r="D1737" s="1" t="s">
        <v>18</v>
      </c>
      <c r="E1737" s="1" t="s">
        <v>68</v>
      </c>
      <c r="F1737" s="1" t="s">
        <v>87</v>
      </c>
      <c r="G1737" s="8">
        <v>146888</v>
      </c>
      <c r="H1737" s="8">
        <v>26439.84</v>
      </c>
      <c r="I1737" s="9">
        <v>0.18</v>
      </c>
      <c r="J1737" s="1" t="s">
        <v>106</v>
      </c>
      <c r="K1737" s="1">
        <v>10</v>
      </c>
      <c r="L1737" s="1">
        <v>2023</v>
      </c>
      <c r="M1737" s="1">
        <v>41</v>
      </c>
      <c r="N1737" s="10">
        <v>4</v>
      </c>
    </row>
    <row r="1738" spans="1:14" x14ac:dyDescent="0.2">
      <c r="A1738" s="7">
        <v>45202</v>
      </c>
      <c r="B1738" s="1" t="s">
        <v>44</v>
      </c>
      <c r="C1738" s="1" t="s">
        <v>7</v>
      </c>
      <c r="D1738" s="1" t="s">
        <v>8</v>
      </c>
      <c r="E1738" s="1" t="s">
        <v>78</v>
      </c>
      <c r="F1738" s="1" t="s">
        <v>88</v>
      </c>
      <c r="G1738" s="8">
        <v>666264</v>
      </c>
      <c r="H1738" s="8">
        <v>233192.4</v>
      </c>
      <c r="I1738" s="9">
        <v>0.35</v>
      </c>
      <c r="J1738" s="1" t="s">
        <v>106</v>
      </c>
      <c r="K1738" s="1">
        <v>10</v>
      </c>
      <c r="L1738" s="1">
        <v>2023</v>
      </c>
      <c r="M1738" s="1">
        <v>41</v>
      </c>
      <c r="N1738" s="10">
        <v>4</v>
      </c>
    </row>
    <row r="1739" spans="1:14" x14ac:dyDescent="0.2">
      <c r="A1739" s="7">
        <v>45203</v>
      </c>
      <c r="B1739" s="1" t="s">
        <v>36</v>
      </c>
      <c r="C1739" s="1" t="s">
        <v>7</v>
      </c>
      <c r="D1739" s="1" t="s">
        <v>14</v>
      </c>
      <c r="E1739" s="1" t="s">
        <v>78</v>
      </c>
      <c r="F1739" s="1" t="s">
        <v>87</v>
      </c>
      <c r="G1739" s="8">
        <v>267002</v>
      </c>
      <c r="H1739" s="8">
        <v>170881.28</v>
      </c>
      <c r="I1739" s="9">
        <v>0.64</v>
      </c>
      <c r="J1739" s="1" t="s">
        <v>106</v>
      </c>
      <c r="K1739" s="1">
        <v>10</v>
      </c>
      <c r="L1739" s="1">
        <v>2023</v>
      </c>
      <c r="M1739" s="1">
        <v>41</v>
      </c>
      <c r="N1739" s="10">
        <v>4</v>
      </c>
    </row>
    <row r="1740" spans="1:14" x14ac:dyDescent="0.2">
      <c r="A1740" s="7">
        <v>45204</v>
      </c>
      <c r="B1740" s="1" t="s">
        <v>46</v>
      </c>
      <c r="C1740" s="1" t="s">
        <v>17</v>
      </c>
      <c r="D1740" s="1" t="s">
        <v>8</v>
      </c>
      <c r="E1740" s="1" t="s">
        <v>80</v>
      </c>
      <c r="F1740" s="1" t="s">
        <v>87</v>
      </c>
      <c r="G1740" s="8">
        <v>653727</v>
      </c>
      <c r="H1740" s="8">
        <v>156894.47999999998</v>
      </c>
      <c r="I1740" s="9">
        <v>0.24</v>
      </c>
      <c r="J1740" s="1" t="s">
        <v>106</v>
      </c>
      <c r="K1740" s="1">
        <v>10</v>
      </c>
      <c r="L1740" s="1">
        <v>2023</v>
      </c>
      <c r="M1740" s="1">
        <v>41</v>
      </c>
      <c r="N1740" s="10">
        <v>4</v>
      </c>
    </row>
    <row r="1741" spans="1:14" x14ac:dyDescent="0.2">
      <c r="A1741" s="7">
        <v>45205</v>
      </c>
      <c r="B1741" s="1" t="s">
        <v>15</v>
      </c>
      <c r="C1741" s="1" t="s">
        <v>7</v>
      </c>
      <c r="D1741" s="1" t="s">
        <v>14</v>
      </c>
      <c r="E1741" s="1" t="s">
        <v>74</v>
      </c>
      <c r="F1741" s="1" t="s">
        <v>88</v>
      </c>
      <c r="G1741" s="8">
        <v>368365</v>
      </c>
      <c r="H1741" s="8">
        <v>191549.80000000002</v>
      </c>
      <c r="I1741" s="9">
        <v>0.52</v>
      </c>
      <c r="J1741" s="1" t="s">
        <v>106</v>
      </c>
      <c r="K1741" s="1">
        <v>10</v>
      </c>
      <c r="L1741" s="1">
        <v>2023</v>
      </c>
      <c r="M1741" s="1">
        <v>41</v>
      </c>
      <c r="N1741" s="10">
        <v>4</v>
      </c>
    </row>
    <row r="1742" spans="1:14" x14ac:dyDescent="0.2">
      <c r="A1742" s="7">
        <v>45206</v>
      </c>
      <c r="B1742" s="1" t="s">
        <v>28</v>
      </c>
      <c r="C1742" s="1" t="s">
        <v>7</v>
      </c>
      <c r="D1742" s="1" t="s">
        <v>8</v>
      </c>
      <c r="E1742" s="1" t="s">
        <v>66</v>
      </c>
      <c r="F1742" s="1" t="s">
        <v>87</v>
      </c>
      <c r="G1742" s="8">
        <v>510396</v>
      </c>
      <c r="H1742" s="8">
        <v>209262.36</v>
      </c>
      <c r="I1742" s="9">
        <v>0.41</v>
      </c>
      <c r="J1742" s="1" t="s">
        <v>106</v>
      </c>
      <c r="K1742" s="1">
        <v>10</v>
      </c>
      <c r="L1742" s="1">
        <v>2023</v>
      </c>
      <c r="M1742" s="1">
        <v>41</v>
      </c>
      <c r="N1742" s="10">
        <v>4</v>
      </c>
    </row>
    <row r="1743" spans="1:14" x14ac:dyDescent="0.2">
      <c r="A1743" s="7">
        <v>45207</v>
      </c>
      <c r="B1743" s="1" t="s">
        <v>51</v>
      </c>
      <c r="C1743" s="1" t="s">
        <v>7</v>
      </c>
      <c r="D1743" s="1" t="s">
        <v>8</v>
      </c>
      <c r="E1743" s="1" t="s">
        <v>65</v>
      </c>
      <c r="F1743" s="1" t="s">
        <v>88</v>
      </c>
      <c r="G1743" s="8">
        <v>884981</v>
      </c>
      <c r="H1743" s="8">
        <v>451340.31</v>
      </c>
      <c r="I1743" s="9">
        <v>0.51</v>
      </c>
      <c r="J1743" s="1" t="s">
        <v>106</v>
      </c>
      <c r="K1743" s="1">
        <v>10</v>
      </c>
      <c r="L1743" s="1">
        <v>2023</v>
      </c>
      <c r="M1743" s="1">
        <v>41</v>
      </c>
      <c r="N1743" s="10">
        <v>4</v>
      </c>
    </row>
    <row r="1744" spans="1:14" x14ac:dyDescent="0.2">
      <c r="A1744" s="7">
        <v>45208</v>
      </c>
      <c r="B1744" s="1" t="s">
        <v>44</v>
      </c>
      <c r="C1744" s="1" t="s">
        <v>17</v>
      </c>
      <c r="D1744" s="1" t="s">
        <v>8</v>
      </c>
      <c r="E1744" s="1" t="s">
        <v>78</v>
      </c>
      <c r="F1744" s="1" t="s">
        <v>9</v>
      </c>
      <c r="G1744" s="8">
        <v>867736</v>
      </c>
      <c r="H1744" s="8">
        <v>251643.43999999997</v>
      </c>
      <c r="I1744" s="9">
        <v>0.28999999999999998</v>
      </c>
      <c r="J1744" s="1" t="s">
        <v>106</v>
      </c>
      <c r="K1744" s="1">
        <v>10</v>
      </c>
      <c r="L1744" s="1">
        <v>2023</v>
      </c>
      <c r="M1744" s="1">
        <v>42</v>
      </c>
      <c r="N1744" s="10">
        <v>4</v>
      </c>
    </row>
    <row r="1745" spans="1:14" x14ac:dyDescent="0.2">
      <c r="A1745" s="7">
        <v>45209</v>
      </c>
      <c r="B1745" s="1" t="s">
        <v>35</v>
      </c>
      <c r="C1745" s="1" t="s">
        <v>11</v>
      </c>
      <c r="D1745" s="1" t="s">
        <v>14</v>
      </c>
      <c r="E1745" s="1" t="s">
        <v>71</v>
      </c>
      <c r="F1745" s="1" t="s">
        <v>89</v>
      </c>
      <c r="G1745" s="8">
        <v>482742</v>
      </c>
      <c r="H1745" s="8">
        <v>77238.720000000001</v>
      </c>
      <c r="I1745" s="9">
        <v>0.16</v>
      </c>
      <c r="J1745" s="1" t="s">
        <v>106</v>
      </c>
      <c r="K1745" s="1">
        <v>10</v>
      </c>
      <c r="L1745" s="1">
        <v>2023</v>
      </c>
      <c r="M1745" s="1">
        <v>42</v>
      </c>
      <c r="N1745" s="10">
        <v>4</v>
      </c>
    </row>
    <row r="1746" spans="1:14" x14ac:dyDescent="0.2">
      <c r="A1746" s="7">
        <v>45210</v>
      </c>
      <c r="B1746" s="1" t="s">
        <v>46</v>
      </c>
      <c r="C1746" s="1" t="s">
        <v>11</v>
      </c>
      <c r="D1746" s="1" t="s">
        <v>8</v>
      </c>
      <c r="E1746" s="1" t="s">
        <v>80</v>
      </c>
      <c r="F1746" s="1" t="s">
        <v>87</v>
      </c>
      <c r="G1746" s="8">
        <v>1079476</v>
      </c>
      <c r="H1746" s="8">
        <v>205100.44</v>
      </c>
      <c r="I1746" s="9">
        <v>0.19</v>
      </c>
      <c r="J1746" s="1" t="s">
        <v>106</v>
      </c>
      <c r="K1746" s="1">
        <v>10</v>
      </c>
      <c r="L1746" s="1">
        <v>2023</v>
      </c>
      <c r="M1746" s="1">
        <v>42</v>
      </c>
      <c r="N1746" s="10">
        <v>4</v>
      </c>
    </row>
    <row r="1747" spans="1:14" x14ac:dyDescent="0.2">
      <c r="A1747" s="7">
        <v>45211</v>
      </c>
      <c r="B1747" s="1" t="s">
        <v>20</v>
      </c>
      <c r="C1747" s="1" t="s">
        <v>17</v>
      </c>
      <c r="D1747" s="1" t="s">
        <v>8</v>
      </c>
      <c r="E1747" s="1" t="s">
        <v>72</v>
      </c>
      <c r="F1747" s="1" t="s">
        <v>9</v>
      </c>
      <c r="G1747" s="8">
        <v>1168328</v>
      </c>
      <c r="H1747" s="8">
        <v>245348.88</v>
      </c>
      <c r="I1747" s="9">
        <v>0.21</v>
      </c>
      <c r="J1747" s="1" t="s">
        <v>106</v>
      </c>
      <c r="K1747" s="1">
        <v>10</v>
      </c>
      <c r="L1747" s="1">
        <v>2023</v>
      </c>
      <c r="M1747" s="1">
        <v>42</v>
      </c>
      <c r="N1747" s="10">
        <v>4</v>
      </c>
    </row>
    <row r="1748" spans="1:14" x14ac:dyDescent="0.2">
      <c r="A1748" s="7">
        <v>45212</v>
      </c>
      <c r="B1748" s="1" t="s">
        <v>37</v>
      </c>
      <c r="C1748" s="1" t="s">
        <v>7</v>
      </c>
      <c r="D1748" s="1" t="s">
        <v>18</v>
      </c>
      <c r="E1748" s="1" t="s">
        <v>79</v>
      </c>
      <c r="F1748" s="1" t="s">
        <v>87</v>
      </c>
      <c r="G1748" s="8">
        <v>98722</v>
      </c>
      <c r="H1748" s="8">
        <v>44424.9</v>
      </c>
      <c r="I1748" s="9">
        <v>0.45</v>
      </c>
      <c r="J1748" s="1" t="s">
        <v>106</v>
      </c>
      <c r="K1748" s="1">
        <v>10</v>
      </c>
      <c r="L1748" s="1">
        <v>2023</v>
      </c>
      <c r="M1748" s="1">
        <v>42</v>
      </c>
      <c r="N1748" s="10">
        <v>4</v>
      </c>
    </row>
    <row r="1749" spans="1:14" x14ac:dyDescent="0.2">
      <c r="A1749" s="7">
        <v>45213</v>
      </c>
      <c r="B1749" s="1" t="s">
        <v>19</v>
      </c>
      <c r="C1749" s="1" t="s">
        <v>11</v>
      </c>
      <c r="D1749" s="1" t="s">
        <v>8</v>
      </c>
      <c r="E1749" s="1" t="s">
        <v>76</v>
      </c>
      <c r="F1749" s="1" t="s">
        <v>87</v>
      </c>
      <c r="G1749" s="8">
        <v>598227</v>
      </c>
      <c r="H1749" s="8">
        <v>89734.05</v>
      </c>
      <c r="I1749" s="9">
        <v>0.15</v>
      </c>
      <c r="J1749" s="1" t="s">
        <v>106</v>
      </c>
      <c r="K1749" s="1">
        <v>10</v>
      </c>
      <c r="L1749" s="1">
        <v>2023</v>
      </c>
      <c r="M1749" s="1">
        <v>42</v>
      </c>
      <c r="N1749" s="10">
        <v>4</v>
      </c>
    </row>
    <row r="1750" spans="1:14" x14ac:dyDescent="0.2">
      <c r="A1750" s="7">
        <v>45214</v>
      </c>
      <c r="B1750" s="1" t="s">
        <v>62</v>
      </c>
      <c r="C1750" s="1" t="s">
        <v>11</v>
      </c>
      <c r="D1750" s="1" t="s">
        <v>8</v>
      </c>
      <c r="E1750" s="1" t="s">
        <v>78</v>
      </c>
      <c r="F1750" s="1" t="s">
        <v>9</v>
      </c>
      <c r="G1750" s="8">
        <v>1102916</v>
      </c>
      <c r="H1750" s="8">
        <v>297787.32</v>
      </c>
      <c r="I1750" s="9">
        <v>0.27</v>
      </c>
      <c r="J1750" s="1" t="s">
        <v>106</v>
      </c>
      <c r="K1750" s="1">
        <v>10</v>
      </c>
      <c r="L1750" s="1">
        <v>2023</v>
      </c>
      <c r="M1750" s="1">
        <v>42</v>
      </c>
      <c r="N1750" s="10">
        <v>4</v>
      </c>
    </row>
    <row r="1751" spans="1:14" x14ac:dyDescent="0.2">
      <c r="A1751" s="7">
        <v>45215</v>
      </c>
      <c r="B1751" s="1" t="s">
        <v>31</v>
      </c>
      <c r="C1751" s="1" t="s">
        <v>17</v>
      </c>
      <c r="D1751" s="1" t="s">
        <v>18</v>
      </c>
      <c r="E1751" s="1" t="s">
        <v>72</v>
      </c>
      <c r="F1751" s="1" t="s">
        <v>89</v>
      </c>
      <c r="G1751" s="8">
        <v>129910</v>
      </c>
      <c r="H1751" s="8">
        <v>36374.800000000003</v>
      </c>
      <c r="I1751" s="9">
        <v>0.28000000000000003</v>
      </c>
      <c r="J1751" s="1" t="s">
        <v>106</v>
      </c>
      <c r="K1751" s="1">
        <v>10</v>
      </c>
      <c r="L1751" s="1">
        <v>2023</v>
      </c>
      <c r="M1751" s="1">
        <v>43</v>
      </c>
      <c r="N1751" s="10">
        <v>4</v>
      </c>
    </row>
    <row r="1752" spans="1:14" x14ac:dyDescent="0.2">
      <c r="A1752" s="7">
        <v>45216</v>
      </c>
      <c r="B1752" s="1" t="s">
        <v>30</v>
      </c>
      <c r="C1752" s="1" t="s">
        <v>7</v>
      </c>
      <c r="D1752" s="1" t="s">
        <v>14</v>
      </c>
      <c r="E1752" s="1" t="s">
        <v>77</v>
      </c>
      <c r="F1752" s="1" t="s">
        <v>87</v>
      </c>
      <c r="G1752" s="8">
        <v>320028</v>
      </c>
      <c r="H1752" s="8">
        <v>121610.64</v>
      </c>
      <c r="I1752" s="9">
        <v>0.38</v>
      </c>
      <c r="J1752" s="1" t="s">
        <v>106</v>
      </c>
      <c r="K1752" s="1">
        <v>10</v>
      </c>
      <c r="L1752" s="1">
        <v>2023</v>
      </c>
      <c r="M1752" s="1">
        <v>43</v>
      </c>
      <c r="N1752" s="10">
        <v>4</v>
      </c>
    </row>
    <row r="1753" spans="1:14" x14ac:dyDescent="0.2">
      <c r="A1753" s="7">
        <v>45217</v>
      </c>
      <c r="B1753" s="1" t="s">
        <v>20</v>
      </c>
      <c r="C1753" s="1" t="s">
        <v>17</v>
      </c>
      <c r="D1753" s="1" t="s">
        <v>8</v>
      </c>
      <c r="E1753" s="1" t="s">
        <v>72</v>
      </c>
      <c r="F1753" s="1" t="s">
        <v>90</v>
      </c>
      <c r="G1753" s="8">
        <v>720413</v>
      </c>
      <c r="H1753" s="8">
        <v>165694.99000000002</v>
      </c>
      <c r="I1753" s="9">
        <v>0.23</v>
      </c>
      <c r="J1753" s="1" t="s">
        <v>106</v>
      </c>
      <c r="K1753" s="1">
        <v>10</v>
      </c>
      <c r="L1753" s="1">
        <v>2023</v>
      </c>
      <c r="M1753" s="1">
        <v>43</v>
      </c>
      <c r="N1753" s="10">
        <v>4</v>
      </c>
    </row>
    <row r="1754" spans="1:14" x14ac:dyDescent="0.2">
      <c r="A1754" s="7">
        <v>45218</v>
      </c>
      <c r="B1754" s="1" t="s">
        <v>52</v>
      </c>
      <c r="C1754" s="1" t="s">
        <v>7</v>
      </c>
      <c r="D1754" s="1" t="s">
        <v>8</v>
      </c>
      <c r="E1754" s="1" t="s">
        <v>66</v>
      </c>
      <c r="F1754" s="1" t="s">
        <v>89</v>
      </c>
      <c r="G1754" s="8">
        <v>818421</v>
      </c>
      <c r="H1754" s="8">
        <v>482868.38999999996</v>
      </c>
      <c r="I1754" s="9">
        <v>0.59</v>
      </c>
      <c r="J1754" s="1" t="s">
        <v>106</v>
      </c>
      <c r="K1754" s="1">
        <v>10</v>
      </c>
      <c r="L1754" s="1">
        <v>2023</v>
      </c>
      <c r="M1754" s="1">
        <v>43</v>
      </c>
      <c r="N1754" s="10">
        <v>4</v>
      </c>
    </row>
    <row r="1755" spans="1:14" x14ac:dyDescent="0.2">
      <c r="A1755" s="7">
        <v>45219</v>
      </c>
      <c r="B1755" s="1" t="s">
        <v>23</v>
      </c>
      <c r="C1755" s="1" t="s">
        <v>7</v>
      </c>
      <c r="D1755" s="1" t="s">
        <v>8</v>
      </c>
      <c r="E1755" s="1" t="s">
        <v>75</v>
      </c>
      <c r="F1755" s="1" t="s">
        <v>88</v>
      </c>
      <c r="G1755" s="8">
        <v>902535</v>
      </c>
      <c r="H1755" s="8">
        <v>460292.85000000003</v>
      </c>
      <c r="I1755" s="9">
        <v>0.51</v>
      </c>
      <c r="J1755" s="1" t="s">
        <v>106</v>
      </c>
      <c r="K1755" s="1">
        <v>10</v>
      </c>
      <c r="L1755" s="1">
        <v>2023</v>
      </c>
      <c r="M1755" s="1">
        <v>43</v>
      </c>
      <c r="N1755" s="10">
        <v>4</v>
      </c>
    </row>
    <row r="1756" spans="1:14" x14ac:dyDescent="0.2">
      <c r="A1756" s="7">
        <v>45220</v>
      </c>
      <c r="B1756" s="1" t="s">
        <v>50</v>
      </c>
      <c r="C1756" s="1" t="s">
        <v>7</v>
      </c>
      <c r="D1756" s="1" t="s">
        <v>18</v>
      </c>
      <c r="E1756" s="1" t="s">
        <v>67</v>
      </c>
      <c r="F1756" s="1" t="s">
        <v>87</v>
      </c>
      <c r="G1756" s="8">
        <v>156096</v>
      </c>
      <c r="H1756" s="8">
        <v>87413.760000000009</v>
      </c>
      <c r="I1756" s="9">
        <v>0.56000000000000005</v>
      </c>
      <c r="J1756" s="1" t="s">
        <v>106</v>
      </c>
      <c r="K1756" s="1">
        <v>10</v>
      </c>
      <c r="L1756" s="1">
        <v>2023</v>
      </c>
      <c r="M1756" s="1">
        <v>43</v>
      </c>
      <c r="N1756" s="10">
        <v>4</v>
      </c>
    </row>
    <row r="1757" spans="1:14" x14ac:dyDescent="0.2">
      <c r="A1757" s="7">
        <v>45221</v>
      </c>
      <c r="B1757" s="1" t="s">
        <v>31</v>
      </c>
      <c r="C1757" s="1" t="s">
        <v>17</v>
      </c>
      <c r="D1757" s="1" t="s">
        <v>18</v>
      </c>
      <c r="E1757" s="1" t="s">
        <v>72</v>
      </c>
      <c r="F1757" s="1" t="s">
        <v>87</v>
      </c>
      <c r="G1757" s="8">
        <v>110868</v>
      </c>
      <c r="H1757" s="8">
        <v>31043.040000000005</v>
      </c>
      <c r="I1757" s="9">
        <v>0.28000000000000003</v>
      </c>
      <c r="J1757" s="1" t="s">
        <v>106</v>
      </c>
      <c r="K1757" s="1">
        <v>10</v>
      </c>
      <c r="L1757" s="1">
        <v>2023</v>
      </c>
      <c r="M1757" s="1">
        <v>43</v>
      </c>
      <c r="N1757" s="10">
        <v>4</v>
      </c>
    </row>
    <row r="1758" spans="1:14" x14ac:dyDescent="0.2">
      <c r="A1758" s="7">
        <v>45222</v>
      </c>
      <c r="B1758" s="1" t="s">
        <v>15</v>
      </c>
      <c r="C1758" s="1" t="s">
        <v>17</v>
      </c>
      <c r="D1758" s="1" t="s">
        <v>14</v>
      </c>
      <c r="E1758" s="1" t="s">
        <v>74</v>
      </c>
      <c r="F1758" s="1" t="s">
        <v>87</v>
      </c>
      <c r="G1758" s="8">
        <v>467955</v>
      </c>
      <c r="H1758" s="8">
        <v>140386.5</v>
      </c>
      <c r="I1758" s="9">
        <v>0.3</v>
      </c>
      <c r="J1758" s="1" t="s">
        <v>106</v>
      </c>
      <c r="K1758" s="1">
        <v>10</v>
      </c>
      <c r="L1758" s="1">
        <v>2023</v>
      </c>
      <c r="M1758" s="1">
        <v>44</v>
      </c>
      <c r="N1758" s="10">
        <v>4</v>
      </c>
    </row>
    <row r="1759" spans="1:14" x14ac:dyDescent="0.2">
      <c r="A1759" s="7">
        <v>45223</v>
      </c>
      <c r="B1759" s="1" t="s">
        <v>56</v>
      </c>
      <c r="C1759" s="1" t="s">
        <v>17</v>
      </c>
      <c r="D1759" s="1" t="s">
        <v>18</v>
      </c>
      <c r="E1759" s="1" t="s">
        <v>70</v>
      </c>
      <c r="F1759" s="1" t="s">
        <v>89</v>
      </c>
      <c r="G1759" s="8">
        <v>159413</v>
      </c>
      <c r="H1759" s="8">
        <v>54200.420000000006</v>
      </c>
      <c r="I1759" s="9">
        <v>0.34</v>
      </c>
      <c r="J1759" s="1" t="s">
        <v>106</v>
      </c>
      <c r="K1759" s="1">
        <v>10</v>
      </c>
      <c r="L1759" s="1">
        <v>2023</v>
      </c>
      <c r="M1759" s="1">
        <v>44</v>
      </c>
      <c r="N1759" s="10">
        <v>4</v>
      </c>
    </row>
    <row r="1760" spans="1:14" x14ac:dyDescent="0.2">
      <c r="A1760" s="7">
        <v>45224</v>
      </c>
      <c r="B1760" s="1" t="s">
        <v>52</v>
      </c>
      <c r="C1760" s="1" t="s">
        <v>17</v>
      </c>
      <c r="D1760" s="1" t="s">
        <v>8</v>
      </c>
      <c r="E1760" s="1" t="s">
        <v>66</v>
      </c>
      <c r="F1760" s="1" t="s">
        <v>88</v>
      </c>
      <c r="G1760" s="8">
        <v>632703</v>
      </c>
      <c r="H1760" s="8">
        <v>215119.02000000002</v>
      </c>
      <c r="I1760" s="9">
        <v>0.34</v>
      </c>
      <c r="J1760" s="1" t="s">
        <v>106</v>
      </c>
      <c r="K1760" s="1">
        <v>10</v>
      </c>
      <c r="L1760" s="1">
        <v>2023</v>
      </c>
      <c r="M1760" s="1">
        <v>44</v>
      </c>
      <c r="N1760" s="10">
        <v>4</v>
      </c>
    </row>
    <row r="1761" spans="1:14" x14ac:dyDescent="0.2">
      <c r="A1761" s="7">
        <v>45225</v>
      </c>
      <c r="B1761" s="1" t="s">
        <v>51</v>
      </c>
      <c r="C1761" s="1" t="s">
        <v>11</v>
      </c>
      <c r="D1761" s="1" t="s">
        <v>8</v>
      </c>
      <c r="E1761" s="1" t="s">
        <v>65</v>
      </c>
      <c r="F1761" s="1" t="s">
        <v>89</v>
      </c>
      <c r="G1761" s="8">
        <v>690426</v>
      </c>
      <c r="H1761" s="8">
        <v>165702.24</v>
      </c>
      <c r="I1761" s="9">
        <v>0.24</v>
      </c>
      <c r="J1761" s="1" t="s">
        <v>106</v>
      </c>
      <c r="K1761" s="1">
        <v>10</v>
      </c>
      <c r="L1761" s="1">
        <v>2023</v>
      </c>
      <c r="M1761" s="1">
        <v>44</v>
      </c>
      <c r="N1761" s="10">
        <v>4</v>
      </c>
    </row>
    <row r="1762" spans="1:14" x14ac:dyDescent="0.2">
      <c r="A1762" s="7">
        <v>45226</v>
      </c>
      <c r="B1762" s="1" t="s">
        <v>40</v>
      </c>
      <c r="C1762" s="1" t="s">
        <v>7</v>
      </c>
      <c r="D1762" s="1" t="s">
        <v>8</v>
      </c>
      <c r="E1762" s="1" t="s">
        <v>82</v>
      </c>
      <c r="F1762" s="1" t="s">
        <v>89</v>
      </c>
      <c r="G1762" s="8">
        <v>758274</v>
      </c>
      <c r="H1762" s="8">
        <v>470129.88</v>
      </c>
      <c r="I1762" s="9">
        <v>0.62</v>
      </c>
      <c r="J1762" s="1" t="s">
        <v>106</v>
      </c>
      <c r="K1762" s="1">
        <v>10</v>
      </c>
      <c r="L1762" s="1">
        <v>2023</v>
      </c>
      <c r="M1762" s="1">
        <v>44</v>
      </c>
      <c r="N1762" s="10">
        <v>4</v>
      </c>
    </row>
    <row r="1763" spans="1:14" x14ac:dyDescent="0.2">
      <c r="A1763" s="7">
        <v>45227</v>
      </c>
      <c r="B1763" s="1" t="s">
        <v>45</v>
      </c>
      <c r="C1763" s="1" t="s">
        <v>7</v>
      </c>
      <c r="D1763" s="1" t="s">
        <v>18</v>
      </c>
      <c r="E1763" s="1" t="s">
        <v>79</v>
      </c>
      <c r="F1763" s="1" t="s">
        <v>9</v>
      </c>
      <c r="G1763" s="8">
        <v>149378</v>
      </c>
      <c r="H1763" s="8">
        <v>62738.759999999995</v>
      </c>
      <c r="I1763" s="9">
        <v>0.42</v>
      </c>
      <c r="J1763" s="1" t="s">
        <v>106</v>
      </c>
      <c r="K1763" s="1">
        <v>10</v>
      </c>
      <c r="L1763" s="1">
        <v>2023</v>
      </c>
      <c r="M1763" s="1">
        <v>44</v>
      </c>
      <c r="N1763" s="10">
        <v>4</v>
      </c>
    </row>
    <row r="1764" spans="1:14" x14ac:dyDescent="0.2">
      <c r="A1764" s="7">
        <v>45228</v>
      </c>
      <c r="B1764" s="1" t="s">
        <v>42</v>
      </c>
      <c r="C1764" s="1" t="s">
        <v>7</v>
      </c>
      <c r="D1764" s="1" t="s">
        <v>8</v>
      </c>
      <c r="E1764" s="1" t="s">
        <v>84</v>
      </c>
      <c r="F1764" s="1" t="s">
        <v>89</v>
      </c>
      <c r="G1764" s="8">
        <v>1079818</v>
      </c>
      <c r="H1764" s="8">
        <v>550707.18000000005</v>
      </c>
      <c r="I1764" s="9">
        <v>0.51</v>
      </c>
      <c r="J1764" s="1" t="s">
        <v>106</v>
      </c>
      <c r="K1764" s="1">
        <v>10</v>
      </c>
      <c r="L1764" s="1">
        <v>2023</v>
      </c>
      <c r="M1764" s="1">
        <v>44</v>
      </c>
      <c r="N1764" s="10">
        <v>4</v>
      </c>
    </row>
    <row r="1765" spans="1:14" x14ac:dyDescent="0.2">
      <c r="A1765" s="7">
        <v>45229</v>
      </c>
      <c r="B1765" s="1" t="s">
        <v>6</v>
      </c>
      <c r="C1765" s="1" t="s">
        <v>7</v>
      </c>
      <c r="D1765" s="1" t="s">
        <v>8</v>
      </c>
      <c r="E1765" s="1" t="s">
        <v>77</v>
      </c>
      <c r="F1765" s="1" t="s">
        <v>90</v>
      </c>
      <c r="G1765" s="8">
        <v>987147</v>
      </c>
      <c r="H1765" s="8">
        <v>602159.67000000004</v>
      </c>
      <c r="I1765" s="9">
        <v>0.61</v>
      </c>
      <c r="J1765" s="1" t="s">
        <v>106</v>
      </c>
      <c r="K1765" s="1">
        <v>10</v>
      </c>
      <c r="L1765" s="1">
        <v>2023</v>
      </c>
      <c r="M1765" s="1">
        <v>45</v>
      </c>
      <c r="N1765" s="10">
        <v>4</v>
      </c>
    </row>
    <row r="1766" spans="1:14" x14ac:dyDescent="0.2">
      <c r="A1766" s="7">
        <v>45230</v>
      </c>
      <c r="B1766" s="1" t="s">
        <v>35</v>
      </c>
      <c r="C1766" s="1" t="s">
        <v>11</v>
      </c>
      <c r="D1766" s="1" t="s">
        <v>14</v>
      </c>
      <c r="E1766" s="1" t="s">
        <v>71</v>
      </c>
      <c r="F1766" s="1" t="s">
        <v>90</v>
      </c>
      <c r="G1766" s="8">
        <v>294815</v>
      </c>
      <c r="H1766" s="8">
        <v>70755.599999999991</v>
      </c>
      <c r="I1766" s="9">
        <v>0.24</v>
      </c>
      <c r="J1766" s="1" t="s">
        <v>106</v>
      </c>
      <c r="K1766" s="1">
        <v>10</v>
      </c>
      <c r="L1766" s="1">
        <v>2023</v>
      </c>
      <c r="M1766" s="1">
        <v>45</v>
      </c>
      <c r="N1766" s="10">
        <v>4</v>
      </c>
    </row>
    <row r="1767" spans="1:14" x14ac:dyDescent="0.2">
      <c r="A1767" s="7">
        <v>45231</v>
      </c>
      <c r="B1767" s="1" t="s">
        <v>37</v>
      </c>
      <c r="C1767" s="1" t="s">
        <v>11</v>
      </c>
      <c r="D1767" s="1" t="s">
        <v>18</v>
      </c>
      <c r="E1767" s="1" t="s">
        <v>79</v>
      </c>
      <c r="F1767" s="1" t="s">
        <v>90</v>
      </c>
      <c r="G1767" s="8">
        <v>102473</v>
      </c>
      <c r="H1767" s="8">
        <v>22544.06</v>
      </c>
      <c r="I1767" s="9">
        <v>0.22</v>
      </c>
      <c r="J1767" s="1" t="s">
        <v>107</v>
      </c>
      <c r="K1767" s="1">
        <v>11</v>
      </c>
      <c r="L1767" s="1">
        <v>2023</v>
      </c>
      <c r="M1767" s="1">
        <v>45</v>
      </c>
      <c r="N1767" s="10">
        <v>4</v>
      </c>
    </row>
    <row r="1768" spans="1:14" x14ac:dyDescent="0.2">
      <c r="A1768" s="7">
        <v>45232</v>
      </c>
      <c r="B1768" s="1" t="s">
        <v>49</v>
      </c>
      <c r="C1768" s="1" t="s">
        <v>11</v>
      </c>
      <c r="D1768" s="1" t="s">
        <v>8</v>
      </c>
      <c r="E1768" s="1" t="s">
        <v>66</v>
      </c>
      <c r="F1768" s="1" t="s">
        <v>87</v>
      </c>
      <c r="G1768" s="8">
        <v>872765</v>
      </c>
      <c r="H1768" s="8">
        <v>200735.95</v>
      </c>
      <c r="I1768" s="9">
        <v>0.23</v>
      </c>
      <c r="J1768" s="1" t="s">
        <v>107</v>
      </c>
      <c r="K1768" s="1">
        <v>11</v>
      </c>
      <c r="L1768" s="1">
        <v>2023</v>
      </c>
      <c r="M1768" s="1">
        <v>45</v>
      </c>
      <c r="N1768" s="10">
        <v>4</v>
      </c>
    </row>
    <row r="1769" spans="1:14" x14ac:dyDescent="0.2">
      <c r="A1769" s="7">
        <v>45233</v>
      </c>
      <c r="B1769" s="1" t="s">
        <v>54</v>
      </c>
      <c r="C1769" s="1" t="s">
        <v>17</v>
      </c>
      <c r="D1769" s="1" t="s">
        <v>18</v>
      </c>
      <c r="E1769" s="1" t="s">
        <v>68</v>
      </c>
      <c r="F1769" s="1" t="s">
        <v>90</v>
      </c>
      <c r="G1769" s="8">
        <v>200235</v>
      </c>
      <c r="H1769" s="8">
        <v>64075.200000000004</v>
      </c>
      <c r="I1769" s="9">
        <v>0.32</v>
      </c>
      <c r="J1769" s="1" t="s">
        <v>107</v>
      </c>
      <c r="K1769" s="1">
        <v>11</v>
      </c>
      <c r="L1769" s="1">
        <v>2023</v>
      </c>
      <c r="M1769" s="1">
        <v>45</v>
      </c>
      <c r="N1769" s="10">
        <v>4</v>
      </c>
    </row>
    <row r="1770" spans="1:14" x14ac:dyDescent="0.2">
      <c r="A1770" s="7">
        <v>45234</v>
      </c>
      <c r="B1770" s="1" t="s">
        <v>22</v>
      </c>
      <c r="C1770" s="1" t="s">
        <v>17</v>
      </c>
      <c r="D1770" s="1" t="s">
        <v>8</v>
      </c>
      <c r="E1770" s="1" t="s">
        <v>74</v>
      </c>
      <c r="F1770" s="1" t="s">
        <v>9</v>
      </c>
      <c r="G1770" s="8">
        <v>670362</v>
      </c>
      <c r="H1770" s="8">
        <v>221219.46000000002</v>
      </c>
      <c r="I1770" s="9">
        <v>0.33</v>
      </c>
      <c r="J1770" s="1" t="s">
        <v>107</v>
      </c>
      <c r="K1770" s="1">
        <v>11</v>
      </c>
      <c r="L1770" s="1">
        <v>2023</v>
      </c>
      <c r="M1770" s="1">
        <v>45</v>
      </c>
      <c r="N1770" s="10">
        <v>4</v>
      </c>
    </row>
    <row r="1771" spans="1:14" x14ac:dyDescent="0.2">
      <c r="A1771" s="7">
        <v>45235</v>
      </c>
      <c r="B1771" s="1" t="s">
        <v>15</v>
      </c>
      <c r="C1771" s="1" t="s">
        <v>11</v>
      </c>
      <c r="D1771" s="1" t="s">
        <v>14</v>
      </c>
      <c r="E1771" s="1" t="s">
        <v>74</v>
      </c>
      <c r="F1771" s="1" t="s">
        <v>87</v>
      </c>
      <c r="G1771" s="8">
        <v>272680</v>
      </c>
      <c r="H1771" s="8">
        <v>65443.199999999997</v>
      </c>
      <c r="I1771" s="9">
        <v>0.24</v>
      </c>
      <c r="J1771" s="1" t="s">
        <v>107</v>
      </c>
      <c r="K1771" s="1">
        <v>11</v>
      </c>
      <c r="L1771" s="1">
        <v>2023</v>
      </c>
      <c r="M1771" s="1">
        <v>45</v>
      </c>
      <c r="N1771" s="10">
        <v>4</v>
      </c>
    </row>
    <row r="1772" spans="1:14" x14ac:dyDescent="0.2">
      <c r="A1772" s="7">
        <v>45236</v>
      </c>
      <c r="B1772" s="1" t="s">
        <v>52</v>
      </c>
      <c r="C1772" s="1" t="s">
        <v>17</v>
      </c>
      <c r="D1772" s="1" t="s">
        <v>8</v>
      </c>
      <c r="E1772" s="1" t="s">
        <v>66</v>
      </c>
      <c r="F1772" s="1" t="s">
        <v>88</v>
      </c>
      <c r="G1772" s="8">
        <v>1047219</v>
      </c>
      <c r="H1772" s="8">
        <v>345582.27</v>
      </c>
      <c r="I1772" s="9">
        <v>0.33</v>
      </c>
      <c r="J1772" s="1" t="s">
        <v>107</v>
      </c>
      <c r="K1772" s="1">
        <v>11</v>
      </c>
      <c r="L1772" s="1">
        <v>2023</v>
      </c>
      <c r="M1772" s="1">
        <v>46</v>
      </c>
      <c r="N1772" s="10">
        <v>4</v>
      </c>
    </row>
    <row r="1773" spans="1:14" x14ac:dyDescent="0.2">
      <c r="A1773" s="7">
        <v>45237</v>
      </c>
      <c r="B1773" s="1" t="s">
        <v>23</v>
      </c>
      <c r="C1773" s="1" t="s">
        <v>17</v>
      </c>
      <c r="D1773" s="1" t="s">
        <v>8</v>
      </c>
      <c r="E1773" s="1" t="s">
        <v>75</v>
      </c>
      <c r="F1773" s="1" t="s">
        <v>89</v>
      </c>
      <c r="G1773" s="8">
        <v>1172882</v>
      </c>
      <c r="H1773" s="8">
        <v>234576.40000000002</v>
      </c>
      <c r="I1773" s="9">
        <v>0.2</v>
      </c>
      <c r="J1773" s="1" t="s">
        <v>107</v>
      </c>
      <c r="K1773" s="1">
        <v>11</v>
      </c>
      <c r="L1773" s="1">
        <v>2023</v>
      </c>
      <c r="M1773" s="1">
        <v>46</v>
      </c>
      <c r="N1773" s="10">
        <v>4</v>
      </c>
    </row>
    <row r="1774" spans="1:14" x14ac:dyDescent="0.2">
      <c r="A1774" s="7">
        <v>45238</v>
      </c>
      <c r="B1774" s="1" t="s">
        <v>10</v>
      </c>
      <c r="C1774" s="1" t="s">
        <v>11</v>
      </c>
      <c r="D1774" s="1" t="s">
        <v>8</v>
      </c>
      <c r="E1774" s="1" t="s">
        <v>66</v>
      </c>
      <c r="F1774" s="1" t="s">
        <v>89</v>
      </c>
      <c r="G1774" s="8">
        <v>580822</v>
      </c>
      <c r="H1774" s="8">
        <v>98739.74</v>
      </c>
      <c r="I1774" s="9">
        <v>0.17</v>
      </c>
      <c r="J1774" s="1" t="s">
        <v>107</v>
      </c>
      <c r="K1774" s="1">
        <v>11</v>
      </c>
      <c r="L1774" s="1">
        <v>2023</v>
      </c>
      <c r="M1774" s="1">
        <v>46</v>
      </c>
      <c r="N1774" s="10">
        <v>4</v>
      </c>
    </row>
    <row r="1775" spans="1:14" x14ac:dyDescent="0.2">
      <c r="A1775" s="7">
        <v>45239</v>
      </c>
      <c r="B1775" s="1" t="s">
        <v>44</v>
      </c>
      <c r="C1775" s="1" t="s">
        <v>7</v>
      </c>
      <c r="D1775" s="1" t="s">
        <v>8</v>
      </c>
      <c r="E1775" s="1" t="s">
        <v>78</v>
      </c>
      <c r="F1775" s="1" t="s">
        <v>9</v>
      </c>
      <c r="G1775" s="8">
        <v>883511</v>
      </c>
      <c r="H1775" s="8">
        <v>565447.04</v>
      </c>
      <c r="I1775" s="9">
        <v>0.64</v>
      </c>
      <c r="J1775" s="1" t="s">
        <v>107</v>
      </c>
      <c r="K1775" s="1">
        <v>11</v>
      </c>
      <c r="L1775" s="1">
        <v>2023</v>
      </c>
      <c r="M1775" s="1">
        <v>46</v>
      </c>
      <c r="N1775" s="10">
        <v>4</v>
      </c>
    </row>
    <row r="1776" spans="1:14" x14ac:dyDescent="0.2">
      <c r="A1776" s="7">
        <v>45240</v>
      </c>
      <c r="B1776" s="1" t="s">
        <v>46</v>
      </c>
      <c r="C1776" s="1" t="s">
        <v>7</v>
      </c>
      <c r="D1776" s="1" t="s">
        <v>8</v>
      </c>
      <c r="E1776" s="1" t="s">
        <v>80</v>
      </c>
      <c r="F1776" s="1" t="s">
        <v>87</v>
      </c>
      <c r="G1776" s="8">
        <v>832232</v>
      </c>
      <c r="H1776" s="8">
        <v>391149.04</v>
      </c>
      <c r="I1776" s="9">
        <v>0.47</v>
      </c>
      <c r="J1776" s="1" t="s">
        <v>107</v>
      </c>
      <c r="K1776" s="1">
        <v>11</v>
      </c>
      <c r="L1776" s="1">
        <v>2023</v>
      </c>
      <c r="M1776" s="1">
        <v>46</v>
      </c>
      <c r="N1776" s="10">
        <v>4</v>
      </c>
    </row>
    <row r="1777" spans="1:14" x14ac:dyDescent="0.2">
      <c r="A1777" s="7">
        <v>45241</v>
      </c>
      <c r="B1777" s="1" t="s">
        <v>52</v>
      </c>
      <c r="C1777" s="1" t="s">
        <v>7</v>
      </c>
      <c r="D1777" s="1" t="s">
        <v>8</v>
      </c>
      <c r="E1777" s="1" t="s">
        <v>66</v>
      </c>
      <c r="F1777" s="1" t="s">
        <v>87</v>
      </c>
      <c r="G1777" s="8">
        <v>937909</v>
      </c>
      <c r="H1777" s="8">
        <v>440817.23</v>
      </c>
      <c r="I1777" s="9">
        <v>0.47</v>
      </c>
      <c r="J1777" s="1" t="s">
        <v>107</v>
      </c>
      <c r="K1777" s="1">
        <v>11</v>
      </c>
      <c r="L1777" s="1">
        <v>2023</v>
      </c>
      <c r="M1777" s="1">
        <v>46</v>
      </c>
      <c r="N1777" s="10">
        <v>4</v>
      </c>
    </row>
    <row r="1778" spans="1:14" x14ac:dyDescent="0.2">
      <c r="A1778" s="7">
        <v>45242</v>
      </c>
      <c r="B1778" s="1" t="s">
        <v>54</v>
      </c>
      <c r="C1778" s="1" t="s">
        <v>11</v>
      </c>
      <c r="D1778" s="1" t="s">
        <v>18</v>
      </c>
      <c r="E1778" s="1" t="s">
        <v>68</v>
      </c>
      <c r="F1778" s="1" t="s">
        <v>88</v>
      </c>
      <c r="G1778" s="8">
        <v>136513</v>
      </c>
      <c r="H1778" s="8">
        <v>42319.03</v>
      </c>
      <c r="I1778" s="9">
        <v>0.31</v>
      </c>
      <c r="J1778" s="1" t="s">
        <v>107</v>
      </c>
      <c r="K1778" s="1">
        <v>11</v>
      </c>
      <c r="L1778" s="1">
        <v>2023</v>
      </c>
      <c r="M1778" s="1">
        <v>46</v>
      </c>
      <c r="N1778" s="10">
        <v>4</v>
      </c>
    </row>
    <row r="1779" spans="1:14" x14ac:dyDescent="0.2">
      <c r="A1779" s="7">
        <v>45243</v>
      </c>
      <c r="B1779" s="1" t="s">
        <v>59</v>
      </c>
      <c r="C1779" s="1" t="s">
        <v>17</v>
      </c>
      <c r="D1779" s="1" t="s">
        <v>18</v>
      </c>
      <c r="E1779" s="1" t="s">
        <v>75</v>
      </c>
      <c r="F1779" s="1" t="s">
        <v>87</v>
      </c>
      <c r="G1779" s="8">
        <v>88244</v>
      </c>
      <c r="H1779" s="8">
        <v>35297.599999999999</v>
      </c>
      <c r="I1779" s="9">
        <v>0.4</v>
      </c>
      <c r="J1779" s="1" t="s">
        <v>107</v>
      </c>
      <c r="K1779" s="1">
        <v>11</v>
      </c>
      <c r="L1779" s="1">
        <v>2023</v>
      </c>
      <c r="M1779" s="1">
        <v>47</v>
      </c>
      <c r="N1779" s="10">
        <v>4</v>
      </c>
    </row>
    <row r="1780" spans="1:14" x14ac:dyDescent="0.2">
      <c r="A1780" s="7">
        <v>45244</v>
      </c>
      <c r="B1780" s="1" t="s">
        <v>31</v>
      </c>
      <c r="C1780" s="1" t="s">
        <v>17</v>
      </c>
      <c r="D1780" s="1" t="s">
        <v>18</v>
      </c>
      <c r="E1780" s="1" t="s">
        <v>72</v>
      </c>
      <c r="F1780" s="1" t="s">
        <v>89</v>
      </c>
      <c r="G1780" s="8">
        <v>124564</v>
      </c>
      <c r="H1780" s="8">
        <v>33632.28</v>
      </c>
      <c r="I1780" s="9">
        <v>0.27</v>
      </c>
      <c r="J1780" s="1" t="s">
        <v>107</v>
      </c>
      <c r="K1780" s="1">
        <v>11</v>
      </c>
      <c r="L1780" s="1">
        <v>2023</v>
      </c>
      <c r="M1780" s="1">
        <v>47</v>
      </c>
      <c r="N1780" s="10">
        <v>4</v>
      </c>
    </row>
    <row r="1781" spans="1:14" x14ac:dyDescent="0.2">
      <c r="A1781" s="7">
        <v>45245</v>
      </c>
      <c r="B1781" s="1" t="s">
        <v>39</v>
      </c>
      <c r="C1781" s="1" t="s">
        <v>7</v>
      </c>
      <c r="D1781" s="1" t="s">
        <v>8</v>
      </c>
      <c r="E1781" s="1" t="s">
        <v>81</v>
      </c>
      <c r="F1781" s="1" t="s">
        <v>89</v>
      </c>
      <c r="G1781" s="8">
        <v>1026976</v>
      </c>
      <c r="H1781" s="8">
        <v>564836.80000000005</v>
      </c>
      <c r="I1781" s="9">
        <v>0.55000000000000004</v>
      </c>
      <c r="J1781" s="1" t="s">
        <v>107</v>
      </c>
      <c r="K1781" s="1">
        <v>11</v>
      </c>
      <c r="L1781" s="1">
        <v>2023</v>
      </c>
      <c r="M1781" s="1">
        <v>47</v>
      </c>
      <c r="N1781" s="10">
        <v>4</v>
      </c>
    </row>
    <row r="1782" spans="1:14" x14ac:dyDescent="0.2">
      <c r="A1782" s="7">
        <v>45246</v>
      </c>
      <c r="B1782" s="1" t="s">
        <v>24</v>
      </c>
      <c r="C1782" s="1" t="s">
        <v>17</v>
      </c>
      <c r="D1782" s="1" t="s">
        <v>14</v>
      </c>
      <c r="E1782" s="1" t="s">
        <v>81</v>
      </c>
      <c r="F1782" s="1" t="s">
        <v>87</v>
      </c>
      <c r="G1782" s="8">
        <v>331260</v>
      </c>
      <c r="H1782" s="8">
        <v>66252</v>
      </c>
      <c r="I1782" s="9">
        <v>0.2</v>
      </c>
      <c r="J1782" s="1" t="s">
        <v>107</v>
      </c>
      <c r="K1782" s="1">
        <v>11</v>
      </c>
      <c r="L1782" s="1">
        <v>2023</v>
      </c>
      <c r="M1782" s="1">
        <v>47</v>
      </c>
      <c r="N1782" s="10">
        <v>4</v>
      </c>
    </row>
    <row r="1783" spans="1:14" x14ac:dyDescent="0.2">
      <c r="A1783" s="7">
        <v>45247</v>
      </c>
      <c r="B1783" s="1" t="s">
        <v>49</v>
      </c>
      <c r="C1783" s="1" t="s">
        <v>7</v>
      </c>
      <c r="D1783" s="1" t="s">
        <v>8</v>
      </c>
      <c r="E1783" s="1" t="s">
        <v>66</v>
      </c>
      <c r="F1783" s="1" t="s">
        <v>87</v>
      </c>
      <c r="G1783" s="8">
        <v>718734</v>
      </c>
      <c r="H1783" s="8">
        <v>459989.76000000001</v>
      </c>
      <c r="I1783" s="9">
        <v>0.64</v>
      </c>
      <c r="J1783" s="1" t="s">
        <v>107</v>
      </c>
      <c r="K1783" s="1">
        <v>11</v>
      </c>
      <c r="L1783" s="1">
        <v>2023</v>
      </c>
      <c r="M1783" s="1">
        <v>47</v>
      </c>
      <c r="N1783" s="10">
        <v>4</v>
      </c>
    </row>
    <row r="1784" spans="1:14" x14ac:dyDescent="0.2">
      <c r="A1784" s="7">
        <v>45248</v>
      </c>
      <c r="B1784" s="1" t="s">
        <v>56</v>
      </c>
      <c r="C1784" s="1" t="s">
        <v>17</v>
      </c>
      <c r="D1784" s="1" t="s">
        <v>18</v>
      </c>
      <c r="E1784" s="1" t="s">
        <v>70</v>
      </c>
      <c r="F1784" s="1" t="s">
        <v>88</v>
      </c>
      <c r="G1784" s="8">
        <v>241295</v>
      </c>
      <c r="H1784" s="8">
        <v>82040.3</v>
      </c>
      <c r="I1784" s="9">
        <v>0.34</v>
      </c>
      <c r="J1784" s="1" t="s">
        <v>107</v>
      </c>
      <c r="K1784" s="1">
        <v>11</v>
      </c>
      <c r="L1784" s="1">
        <v>2023</v>
      </c>
      <c r="M1784" s="1">
        <v>47</v>
      </c>
      <c r="N1784" s="10">
        <v>4</v>
      </c>
    </row>
    <row r="1785" spans="1:14" x14ac:dyDescent="0.2">
      <c r="A1785" s="7">
        <v>45249</v>
      </c>
      <c r="B1785" s="1" t="s">
        <v>62</v>
      </c>
      <c r="C1785" s="1" t="s">
        <v>7</v>
      </c>
      <c r="D1785" s="1" t="s">
        <v>8</v>
      </c>
      <c r="E1785" s="1" t="s">
        <v>78</v>
      </c>
      <c r="F1785" s="1" t="s">
        <v>9</v>
      </c>
      <c r="G1785" s="8">
        <v>537663</v>
      </c>
      <c r="H1785" s="8">
        <v>209688.57</v>
      </c>
      <c r="I1785" s="9">
        <v>0.39</v>
      </c>
      <c r="J1785" s="1" t="s">
        <v>107</v>
      </c>
      <c r="K1785" s="1">
        <v>11</v>
      </c>
      <c r="L1785" s="1">
        <v>2023</v>
      </c>
      <c r="M1785" s="1">
        <v>47</v>
      </c>
      <c r="N1785" s="10">
        <v>4</v>
      </c>
    </row>
    <row r="1786" spans="1:14" x14ac:dyDescent="0.2">
      <c r="A1786" s="7">
        <v>45250</v>
      </c>
      <c r="B1786" s="1" t="s">
        <v>43</v>
      </c>
      <c r="C1786" s="1" t="s">
        <v>11</v>
      </c>
      <c r="D1786" s="1" t="s">
        <v>8</v>
      </c>
      <c r="E1786" s="1" t="s">
        <v>79</v>
      </c>
      <c r="F1786" s="1" t="s">
        <v>87</v>
      </c>
      <c r="G1786" s="8">
        <v>696491</v>
      </c>
      <c r="H1786" s="8">
        <v>146263.10999999999</v>
      </c>
      <c r="I1786" s="9">
        <v>0.21</v>
      </c>
      <c r="J1786" s="1" t="s">
        <v>107</v>
      </c>
      <c r="K1786" s="1">
        <v>11</v>
      </c>
      <c r="L1786" s="1">
        <v>2023</v>
      </c>
      <c r="M1786" s="1">
        <v>48</v>
      </c>
      <c r="N1786" s="10">
        <v>4</v>
      </c>
    </row>
    <row r="1787" spans="1:14" x14ac:dyDescent="0.2">
      <c r="A1787" s="7">
        <v>45251</v>
      </c>
      <c r="B1787" s="1" t="s">
        <v>56</v>
      </c>
      <c r="C1787" s="1" t="s">
        <v>17</v>
      </c>
      <c r="D1787" s="1" t="s">
        <v>18</v>
      </c>
      <c r="E1787" s="1" t="s">
        <v>70</v>
      </c>
      <c r="F1787" s="1" t="s">
        <v>88</v>
      </c>
      <c r="G1787" s="8">
        <v>248292</v>
      </c>
      <c r="H1787" s="8">
        <v>84419.28</v>
      </c>
      <c r="I1787" s="9">
        <v>0.34</v>
      </c>
      <c r="J1787" s="1" t="s">
        <v>107</v>
      </c>
      <c r="K1787" s="1">
        <v>11</v>
      </c>
      <c r="L1787" s="1">
        <v>2023</v>
      </c>
      <c r="M1787" s="1">
        <v>48</v>
      </c>
      <c r="N1787" s="10">
        <v>4</v>
      </c>
    </row>
    <row r="1788" spans="1:14" x14ac:dyDescent="0.2">
      <c r="A1788" s="7">
        <v>45252</v>
      </c>
      <c r="B1788" s="1" t="s">
        <v>55</v>
      </c>
      <c r="C1788" s="1" t="s">
        <v>17</v>
      </c>
      <c r="D1788" s="1" t="s">
        <v>14</v>
      </c>
      <c r="E1788" s="1" t="s">
        <v>69</v>
      </c>
      <c r="F1788" s="1" t="s">
        <v>89</v>
      </c>
      <c r="G1788" s="8">
        <v>329754</v>
      </c>
      <c r="H1788" s="8">
        <v>122008.98</v>
      </c>
      <c r="I1788" s="9">
        <v>0.37</v>
      </c>
      <c r="J1788" s="1" t="s">
        <v>107</v>
      </c>
      <c r="K1788" s="1">
        <v>11</v>
      </c>
      <c r="L1788" s="1">
        <v>2023</v>
      </c>
      <c r="M1788" s="1">
        <v>48</v>
      </c>
      <c r="N1788" s="10">
        <v>4</v>
      </c>
    </row>
    <row r="1789" spans="1:14" x14ac:dyDescent="0.2">
      <c r="A1789" s="7">
        <v>45253</v>
      </c>
      <c r="B1789" s="1" t="s">
        <v>20</v>
      </c>
      <c r="C1789" s="1" t="s">
        <v>11</v>
      </c>
      <c r="D1789" s="1" t="s">
        <v>8</v>
      </c>
      <c r="E1789" s="1" t="s">
        <v>72</v>
      </c>
      <c r="F1789" s="1" t="s">
        <v>89</v>
      </c>
      <c r="G1789" s="8">
        <v>541177</v>
      </c>
      <c r="H1789" s="8">
        <v>102823.63</v>
      </c>
      <c r="I1789" s="9">
        <v>0.19</v>
      </c>
      <c r="J1789" s="1" t="s">
        <v>107</v>
      </c>
      <c r="K1789" s="1">
        <v>11</v>
      </c>
      <c r="L1789" s="1">
        <v>2023</v>
      </c>
      <c r="M1789" s="1">
        <v>48</v>
      </c>
      <c r="N1789" s="10">
        <v>4</v>
      </c>
    </row>
    <row r="1790" spans="1:14" x14ac:dyDescent="0.2">
      <c r="A1790" s="7">
        <v>45254</v>
      </c>
      <c r="B1790" s="1" t="s">
        <v>15</v>
      </c>
      <c r="C1790" s="1" t="s">
        <v>11</v>
      </c>
      <c r="D1790" s="1" t="s">
        <v>14</v>
      </c>
      <c r="E1790" s="1" t="s">
        <v>74</v>
      </c>
      <c r="F1790" s="1" t="s">
        <v>9</v>
      </c>
      <c r="G1790" s="8">
        <v>395497</v>
      </c>
      <c r="H1790" s="8">
        <v>102829.22</v>
      </c>
      <c r="I1790" s="9">
        <v>0.26</v>
      </c>
      <c r="J1790" s="1" t="s">
        <v>107</v>
      </c>
      <c r="K1790" s="1">
        <v>11</v>
      </c>
      <c r="L1790" s="1">
        <v>2023</v>
      </c>
      <c r="M1790" s="1">
        <v>48</v>
      </c>
      <c r="N1790" s="10">
        <v>4</v>
      </c>
    </row>
    <row r="1791" spans="1:14" x14ac:dyDescent="0.2">
      <c r="A1791" s="7">
        <v>45255</v>
      </c>
      <c r="B1791" s="1" t="s">
        <v>56</v>
      </c>
      <c r="C1791" s="1" t="s">
        <v>7</v>
      </c>
      <c r="D1791" s="1" t="s">
        <v>18</v>
      </c>
      <c r="E1791" s="1" t="s">
        <v>70</v>
      </c>
      <c r="F1791" s="1" t="s">
        <v>88</v>
      </c>
      <c r="G1791" s="8">
        <v>188269</v>
      </c>
      <c r="H1791" s="8">
        <v>111078.70999999999</v>
      </c>
      <c r="I1791" s="9">
        <v>0.59</v>
      </c>
      <c r="J1791" s="1" t="s">
        <v>107</v>
      </c>
      <c r="K1791" s="1">
        <v>11</v>
      </c>
      <c r="L1791" s="1">
        <v>2023</v>
      </c>
      <c r="M1791" s="1">
        <v>48</v>
      </c>
      <c r="N1791" s="10">
        <v>4</v>
      </c>
    </row>
    <row r="1792" spans="1:14" x14ac:dyDescent="0.2">
      <c r="A1792" s="7">
        <v>45256</v>
      </c>
      <c r="B1792" s="1" t="s">
        <v>55</v>
      </c>
      <c r="C1792" s="1" t="s">
        <v>17</v>
      </c>
      <c r="D1792" s="1" t="s">
        <v>14</v>
      </c>
      <c r="E1792" s="1" t="s">
        <v>69</v>
      </c>
      <c r="F1792" s="1" t="s">
        <v>9</v>
      </c>
      <c r="G1792" s="8">
        <v>266405</v>
      </c>
      <c r="H1792" s="8">
        <v>71929.350000000006</v>
      </c>
      <c r="I1792" s="9">
        <v>0.27</v>
      </c>
      <c r="J1792" s="1" t="s">
        <v>107</v>
      </c>
      <c r="K1792" s="1">
        <v>11</v>
      </c>
      <c r="L1792" s="1">
        <v>2023</v>
      </c>
      <c r="M1792" s="1">
        <v>48</v>
      </c>
      <c r="N1792" s="10">
        <v>4</v>
      </c>
    </row>
    <row r="1793" spans="1:14" x14ac:dyDescent="0.2">
      <c r="A1793" s="7">
        <v>45257</v>
      </c>
      <c r="B1793" s="1" t="s">
        <v>51</v>
      </c>
      <c r="C1793" s="1" t="s">
        <v>7</v>
      </c>
      <c r="D1793" s="1" t="s">
        <v>8</v>
      </c>
      <c r="E1793" s="1" t="s">
        <v>65</v>
      </c>
      <c r="F1793" s="1" t="s">
        <v>87</v>
      </c>
      <c r="G1793" s="8">
        <v>1065146</v>
      </c>
      <c r="H1793" s="8">
        <v>404755.48</v>
      </c>
      <c r="I1793" s="9">
        <v>0.38</v>
      </c>
      <c r="J1793" s="1" t="s">
        <v>107</v>
      </c>
      <c r="K1793" s="1">
        <v>11</v>
      </c>
      <c r="L1793" s="1">
        <v>2023</v>
      </c>
      <c r="M1793" s="1">
        <v>49</v>
      </c>
      <c r="N1793" s="10">
        <v>4</v>
      </c>
    </row>
    <row r="1794" spans="1:14" x14ac:dyDescent="0.2">
      <c r="A1794" s="7">
        <v>45258</v>
      </c>
      <c r="B1794" s="1" t="s">
        <v>55</v>
      </c>
      <c r="C1794" s="1" t="s">
        <v>17</v>
      </c>
      <c r="D1794" s="1" t="s">
        <v>14</v>
      </c>
      <c r="E1794" s="1" t="s">
        <v>69</v>
      </c>
      <c r="F1794" s="1" t="s">
        <v>89</v>
      </c>
      <c r="G1794" s="8">
        <v>404599</v>
      </c>
      <c r="H1794" s="8">
        <v>133517.67000000001</v>
      </c>
      <c r="I1794" s="9">
        <v>0.33</v>
      </c>
      <c r="J1794" s="1" t="s">
        <v>107</v>
      </c>
      <c r="K1794" s="1">
        <v>11</v>
      </c>
      <c r="L1794" s="1">
        <v>2023</v>
      </c>
      <c r="M1794" s="1">
        <v>49</v>
      </c>
      <c r="N1794" s="10">
        <v>4</v>
      </c>
    </row>
    <row r="1795" spans="1:14" x14ac:dyDescent="0.2">
      <c r="A1795" s="7">
        <v>45259</v>
      </c>
      <c r="B1795" s="1" t="s">
        <v>42</v>
      </c>
      <c r="C1795" s="1" t="s">
        <v>7</v>
      </c>
      <c r="D1795" s="1" t="s">
        <v>8</v>
      </c>
      <c r="E1795" s="1" t="s">
        <v>84</v>
      </c>
      <c r="F1795" s="1" t="s">
        <v>87</v>
      </c>
      <c r="G1795" s="8">
        <v>1103875</v>
      </c>
      <c r="H1795" s="8">
        <v>452588.75</v>
      </c>
      <c r="I1795" s="9">
        <v>0.41</v>
      </c>
      <c r="J1795" s="1" t="s">
        <v>107</v>
      </c>
      <c r="K1795" s="1">
        <v>11</v>
      </c>
      <c r="L1795" s="1">
        <v>2023</v>
      </c>
      <c r="M1795" s="1">
        <v>49</v>
      </c>
      <c r="N1795" s="10">
        <v>4</v>
      </c>
    </row>
    <row r="1796" spans="1:14" x14ac:dyDescent="0.2">
      <c r="A1796" s="7">
        <v>45260</v>
      </c>
      <c r="B1796" s="1" t="s">
        <v>51</v>
      </c>
      <c r="C1796" s="1" t="s">
        <v>17</v>
      </c>
      <c r="D1796" s="1" t="s">
        <v>8</v>
      </c>
      <c r="E1796" s="1" t="s">
        <v>65</v>
      </c>
      <c r="F1796" s="1" t="s">
        <v>9</v>
      </c>
      <c r="G1796" s="8">
        <v>1066963</v>
      </c>
      <c r="H1796" s="8">
        <v>373437.05</v>
      </c>
      <c r="I1796" s="9">
        <v>0.35</v>
      </c>
      <c r="J1796" s="1" t="s">
        <v>107</v>
      </c>
      <c r="K1796" s="1">
        <v>11</v>
      </c>
      <c r="L1796" s="1">
        <v>2023</v>
      </c>
      <c r="M1796" s="1">
        <v>49</v>
      </c>
      <c r="N1796" s="10">
        <v>4</v>
      </c>
    </row>
    <row r="1797" spans="1:14" x14ac:dyDescent="0.2">
      <c r="A1797" s="7">
        <v>45261</v>
      </c>
      <c r="B1797" s="1" t="s">
        <v>19</v>
      </c>
      <c r="C1797" s="1" t="s">
        <v>11</v>
      </c>
      <c r="D1797" s="1" t="s">
        <v>8</v>
      </c>
      <c r="E1797" s="1" t="s">
        <v>76</v>
      </c>
      <c r="F1797" s="1" t="s">
        <v>87</v>
      </c>
      <c r="G1797" s="8">
        <v>1167053</v>
      </c>
      <c r="H1797" s="8">
        <v>280092.71999999997</v>
      </c>
      <c r="I1797" s="9">
        <v>0.24</v>
      </c>
      <c r="J1797" s="1" t="s">
        <v>108</v>
      </c>
      <c r="K1797" s="1">
        <v>12</v>
      </c>
      <c r="L1797" s="1">
        <v>2023</v>
      </c>
      <c r="M1797" s="1">
        <v>49</v>
      </c>
      <c r="N1797" s="10">
        <v>4</v>
      </c>
    </row>
    <row r="1798" spans="1:14" x14ac:dyDescent="0.2">
      <c r="A1798" s="7">
        <v>45262</v>
      </c>
      <c r="B1798" s="1" t="s">
        <v>22</v>
      </c>
      <c r="C1798" s="1" t="s">
        <v>11</v>
      </c>
      <c r="D1798" s="1" t="s">
        <v>8</v>
      </c>
      <c r="E1798" s="1" t="s">
        <v>74</v>
      </c>
      <c r="F1798" s="1" t="s">
        <v>87</v>
      </c>
      <c r="G1798" s="8">
        <v>1080373</v>
      </c>
      <c r="H1798" s="8">
        <v>162055.94999999998</v>
      </c>
      <c r="I1798" s="9">
        <v>0.15</v>
      </c>
      <c r="J1798" s="1" t="s">
        <v>108</v>
      </c>
      <c r="K1798" s="1">
        <v>12</v>
      </c>
      <c r="L1798" s="1">
        <v>2023</v>
      </c>
      <c r="M1798" s="1">
        <v>49</v>
      </c>
      <c r="N1798" s="10">
        <v>4</v>
      </c>
    </row>
    <row r="1799" spans="1:14" x14ac:dyDescent="0.2">
      <c r="A1799" s="7">
        <v>45263</v>
      </c>
      <c r="B1799" s="1" t="s">
        <v>59</v>
      </c>
      <c r="C1799" s="1" t="s">
        <v>11</v>
      </c>
      <c r="D1799" s="1" t="s">
        <v>18</v>
      </c>
      <c r="E1799" s="1" t="s">
        <v>75</v>
      </c>
      <c r="F1799" s="1" t="s">
        <v>88</v>
      </c>
      <c r="G1799" s="8">
        <v>224928</v>
      </c>
      <c r="H1799" s="8">
        <v>49484.160000000003</v>
      </c>
      <c r="I1799" s="9">
        <v>0.22</v>
      </c>
      <c r="J1799" s="1" t="s">
        <v>108</v>
      </c>
      <c r="K1799" s="1">
        <v>12</v>
      </c>
      <c r="L1799" s="1">
        <v>2023</v>
      </c>
      <c r="M1799" s="1">
        <v>49</v>
      </c>
      <c r="N1799" s="10">
        <v>4</v>
      </c>
    </row>
    <row r="1800" spans="1:14" x14ac:dyDescent="0.2">
      <c r="A1800" s="7">
        <v>45264</v>
      </c>
      <c r="B1800" s="1" t="s">
        <v>49</v>
      </c>
      <c r="C1800" s="1" t="s">
        <v>7</v>
      </c>
      <c r="D1800" s="1" t="s">
        <v>8</v>
      </c>
      <c r="E1800" s="1" t="s">
        <v>66</v>
      </c>
      <c r="F1800" s="1" t="s">
        <v>88</v>
      </c>
      <c r="G1800" s="8">
        <v>559190</v>
      </c>
      <c r="H1800" s="8">
        <v>357881.60000000003</v>
      </c>
      <c r="I1800" s="9">
        <v>0.64</v>
      </c>
      <c r="J1800" s="1" t="s">
        <v>108</v>
      </c>
      <c r="K1800" s="1">
        <v>12</v>
      </c>
      <c r="L1800" s="1">
        <v>2023</v>
      </c>
      <c r="M1800" s="1">
        <v>50</v>
      </c>
      <c r="N1800" s="10">
        <v>4</v>
      </c>
    </row>
    <row r="1801" spans="1:14" x14ac:dyDescent="0.2">
      <c r="A1801" s="7">
        <v>45265</v>
      </c>
      <c r="B1801" s="1" t="s">
        <v>38</v>
      </c>
      <c r="C1801" s="1" t="s">
        <v>17</v>
      </c>
      <c r="D1801" s="1" t="s">
        <v>18</v>
      </c>
      <c r="E1801" s="1" t="s">
        <v>80</v>
      </c>
      <c r="F1801" s="1" t="s">
        <v>89</v>
      </c>
      <c r="G1801" s="8">
        <v>162520</v>
      </c>
      <c r="H1801" s="8">
        <v>55256.800000000003</v>
      </c>
      <c r="I1801" s="9">
        <v>0.34</v>
      </c>
      <c r="J1801" s="1" t="s">
        <v>108</v>
      </c>
      <c r="K1801" s="1">
        <v>12</v>
      </c>
      <c r="L1801" s="1">
        <v>2023</v>
      </c>
      <c r="M1801" s="1">
        <v>50</v>
      </c>
      <c r="N1801" s="10">
        <v>4</v>
      </c>
    </row>
    <row r="1802" spans="1:14" x14ac:dyDescent="0.2">
      <c r="A1802" s="7">
        <v>45266</v>
      </c>
      <c r="B1802" s="1" t="s">
        <v>35</v>
      </c>
      <c r="C1802" s="1" t="s">
        <v>17</v>
      </c>
      <c r="D1802" s="1" t="s">
        <v>14</v>
      </c>
      <c r="E1802" s="1" t="s">
        <v>71</v>
      </c>
      <c r="F1802" s="1" t="s">
        <v>9</v>
      </c>
      <c r="G1802" s="8">
        <v>297660</v>
      </c>
      <c r="H1802" s="8">
        <v>77391.600000000006</v>
      </c>
      <c r="I1802" s="9">
        <v>0.26</v>
      </c>
      <c r="J1802" s="1" t="s">
        <v>108</v>
      </c>
      <c r="K1802" s="1">
        <v>12</v>
      </c>
      <c r="L1802" s="1">
        <v>2023</v>
      </c>
      <c r="M1802" s="1">
        <v>50</v>
      </c>
      <c r="N1802" s="10">
        <v>4</v>
      </c>
    </row>
    <row r="1803" spans="1:14" x14ac:dyDescent="0.2">
      <c r="A1803" s="7">
        <v>45267</v>
      </c>
      <c r="B1803" s="1" t="s">
        <v>44</v>
      </c>
      <c r="C1803" s="1" t="s">
        <v>17</v>
      </c>
      <c r="D1803" s="1" t="s">
        <v>8</v>
      </c>
      <c r="E1803" s="1" t="s">
        <v>78</v>
      </c>
      <c r="F1803" s="1" t="s">
        <v>9</v>
      </c>
      <c r="G1803" s="8">
        <v>574931</v>
      </c>
      <c r="H1803" s="8">
        <v>143732.75</v>
      </c>
      <c r="I1803" s="9">
        <v>0.25</v>
      </c>
      <c r="J1803" s="1" t="s">
        <v>108</v>
      </c>
      <c r="K1803" s="1">
        <v>12</v>
      </c>
      <c r="L1803" s="1">
        <v>2023</v>
      </c>
      <c r="M1803" s="1">
        <v>50</v>
      </c>
      <c r="N1803" s="10">
        <v>4</v>
      </c>
    </row>
    <row r="1804" spans="1:14" x14ac:dyDescent="0.2">
      <c r="A1804" s="7">
        <v>45268</v>
      </c>
      <c r="B1804" s="1" t="s">
        <v>21</v>
      </c>
      <c r="C1804" s="1" t="s">
        <v>11</v>
      </c>
      <c r="D1804" s="1" t="s">
        <v>14</v>
      </c>
      <c r="E1804" s="1" t="s">
        <v>73</v>
      </c>
      <c r="F1804" s="1" t="s">
        <v>87</v>
      </c>
      <c r="G1804" s="8">
        <v>311104</v>
      </c>
      <c r="H1804" s="8">
        <v>46665.599999999999</v>
      </c>
      <c r="I1804" s="9">
        <v>0.15</v>
      </c>
      <c r="J1804" s="1" t="s">
        <v>108</v>
      </c>
      <c r="K1804" s="1">
        <v>12</v>
      </c>
      <c r="L1804" s="1">
        <v>2023</v>
      </c>
      <c r="M1804" s="1">
        <v>50</v>
      </c>
      <c r="N1804" s="10">
        <v>4</v>
      </c>
    </row>
    <row r="1805" spans="1:14" x14ac:dyDescent="0.2">
      <c r="A1805" s="7">
        <v>45269</v>
      </c>
      <c r="B1805" s="1" t="s">
        <v>52</v>
      </c>
      <c r="C1805" s="1" t="s">
        <v>7</v>
      </c>
      <c r="D1805" s="1" t="s">
        <v>8</v>
      </c>
      <c r="E1805" s="1" t="s">
        <v>66</v>
      </c>
      <c r="F1805" s="1" t="s">
        <v>88</v>
      </c>
      <c r="G1805" s="8">
        <v>556377</v>
      </c>
      <c r="H1805" s="8">
        <v>311571.12000000005</v>
      </c>
      <c r="I1805" s="9">
        <v>0.56000000000000005</v>
      </c>
      <c r="J1805" s="1" t="s">
        <v>108</v>
      </c>
      <c r="K1805" s="1">
        <v>12</v>
      </c>
      <c r="L1805" s="1">
        <v>2023</v>
      </c>
      <c r="M1805" s="1">
        <v>50</v>
      </c>
      <c r="N1805" s="10">
        <v>4</v>
      </c>
    </row>
    <row r="1806" spans="1:14" x14ac:dyDescent="0.2">
      <c r="A1806" s="7">
        <v>45270</v>
      </c>
      <c r="B1806" s="1" t="s">
        <v>35</v>
      </c>
      <c r="C1806" s="1" t="s">
        <v>17</v>
      </c>
      <c r="D1806" s="1" t="s">
        <v>14</v>
      </c>
      <c r="E1806" s="1" t="s">
        <v>71</v>
      </c>
      <c r="F1806" s="1" t="s">
        <v>89</v>
      </c>
      <c r="G1806" s="8">
        <v>269179</v>
      </c>
      <c r="H1806" s="8">
        <v>94212.65</v>
      </c>
      <c r="I1806" s="9">
        <v>0.35</v>
      </c>
      <c r="J1806" s="1" t="s">
        <v>108</v>
      </c>
      <c r="K1806" s="1">
        <v>12</v>
      </c>
      <c r="L1806" s="1">
        <v>2023</v>
      </c>
      <c r="M1806" s="1">
        <v>50</v>
      </c>
      <c r="N1806" s="10">
        <v>4</v>
      </c>
    </row>
    <row r="1807" spans="1:14" x14ac:dyDescent="0.2">
      <c r="A1807" s="7">
        <v>45271</v>
      </c>
      <c r="B1807" s="1" t="s">
        <v>58</v>
      </c>
      <c r="C1807" s="1" t="s">
        <v>17</v>
      </c>
      <c r="D1807" s="1" t="s">
        <v>8</v>
      </c>
      <c r="E1807" s="1" t="s">
        <v>74</v>
      </c>
      <c r="F1807" s="1" t="s">
        <v>89</v>
      </c>
      <c r="G1807" s="8">
        <v>1143720</v>
      </c>
      <c r="H1807" s="8">
        <v>285930</v>
      </c>
      <c r="I1807" s="9">
        <v>0.25</v>
      </c>
      <c r="J1807" s="1" t="s">
        <v>108</v>
      </c>
      <c r="K1807" s="1">
        <v>12</v>
      </c>
      <c r="L1807" s="1">
        <v>2023</v>
      </c>
      <c r="M1807" s="1">
        <v>51</v>
      </c>
      <c r="N1807" s="10">
        <v>4</v>
      </c>
    </row>
    <row r="1808" spans="1:14" x14ac:dyDescent="0.2">
      <c r="A1808" s="7">
        <v>45272</v>
      </c>
      <c r="B1808" s="1" t="s">
        <v>34</v>
      </c>
      <c r="C1808" s="1" t="s">
        <v>11</v>
      </c>
      <c r="D1808" s="1" t="s">
        <v>14</v>
      </c>
      <c r="E1808" s="1" t="s">
        <v>65</v>
      </c>
      <c r="F1808" s="1" t="s">
        <v>88</v>
      </c>
      <c r="G1808" s="8">
        <v>461078</v>
      </c>
      <c r="H1808" s="8">
        <v>156766.52000000002</v>
      </c>
      <c r="I1808" s="9">
        <v>0.34</v>
      </c>
      <c r="J1808" s="1" t="s">
        <v>108</v>
      </c>
      <c r="K1808" s="1">
        <v>12</v>
      </c>
      <c r="L1808" s="1">
        <v>2023</v>
      </c>
      <c r="M1808" s="1">
        <v>51</v>
      </c>
      <c r="N1808" s="10">
        <v>4</v>
      </c>
    </row>
    <row r="1809" spans="1:14" x14ac:dyDescent="0.2">
      <c r="A1809" s="7">
        <v>45273</v>
      </c>
      <c r="B1809" s="1" t="s">
        <v>57</v>
      </c>
      <c r="C1809" s="1" t="s">
        <v>17</v>
      </c>
      <c r="D1809" s="1" t="s">
        <v>18</v>
      </c>
      <c r="E1809" s="1" t="s">
        <v>67</v>
      </c>
      <c r="F1809" s="1" t="s">
        <v>9</v>
      </c>
      <c r="G1809" s="8">
        <v>128434</v>
      </c>
      <c r="H1809" s="8">
        <v>38530.199999999997</v>
      </c>
      <c r="I1809" s="9">
        <v>0.3</v>
      </c>
      <c r="J1809" s="1" t="s">
        <v>108</v>
      </c>
      <c r="K1809" s="1">
        <v>12</v>
      </c>
      <c r="L1809" s="1">
        <v>2023</v>
      </c>
      <c r="M1809" s="1">
        <v>51</v>
      </c>
      <c r="N1809" s="10">
        <v>4</v>
      </c>
    </row>
    <row r="1810" spans="1:14" x14ac:dyDescent="0.2">
      <c r="A1810" s="7">
        <v>45274</v>
      </c>
      <c r="B1810" s="1" t="s">
        <v>21</v>
      </c>
      <c r="C1810" s="1" t="s">
        <v>17</v>
      </c>
      <c r="D1810" s="1" t="s">
        <v>14</v>
      </c>
      <c r="E1810" s="1" t="s">
        <v>73</v>
      </c>
      <c r="F1810" s="1" t="s">
        <v>87</v>
      </c>
      <c r="G1810" s="8">
        <v>271785</v>
      </c>
      <c r="H1810" s="8">
        <v>105996.15000000001</v>
      </c>
      <c r="I1810" s="9">
        <v>0.39</v>
      </c>
      <c r="J1810" s="1" t="s">
        <v>108</v>
      </c>
      <c r="K1810" s="1">
        <v>12</v>
      </c>
      <c r="L1810" s="1">
        <v>2023</v>
      </c>
      <c r="M1810" s="1">
        <v>51</v>
      </c>
      <c r="N1810" s="10">
        <v>4</v>
      </c>
    </row>
    <row r="1811" spans="1:14" x14ac:dyDescent="0.2">
      <c r="A1811" s="7">
        <v>45275</v>
      </c>
      <c r="B1811" s="1" t="s">
        <v>44</v>
      </c>
      <c r="C1811" s="1" t="s">
        <v>17</v>
      </c>
      <c r="D1811" s="1" t="s">
        <v>8</v>
      </c>
      <c r="E1811" s="1" t="s">
        <v>78</v>
      </c>
      <c r="F1811" s="1" t="s">
        <v>87</v>
      </c>
      <c r="G1811" s="8">
        <v>984321</v>
      </c>
      <c r="H1811" s="8">
        <v>334669.14</v>
      </c>
      <c r="I1811" s="9">
        <v>0.34</v>
      </c>
      <c r="J1811" s="1" t="s">
        <v>108</v>
      </c>
      <c r="K1811" s="1">
        <v>12</v>
      </c>
      <c r="L1811" s="1">
        <v>2023</v>
      </c>
      <c r="M1811" s="1">
        <v>51</v>
      </c>
      <c r="N1811" s="10">
        <v>4</v>
      </c>
    </row>
    <row r="1812" spans="1:14" x14ac:dyDescent="0.2">
      <c r="A1812" s="7">
        <v>45276</v>
      </c>
      <c r="B1812" s="1" t="s">
        <v>58</v>
      </c>
      <c r="C1812" s="1" t="s">
        <v>17</v>
      </c>
      <c r="D1812" s="1" t="s">
        <v>8</v>
      </c>
      <c r="E1812" s="1" t="s">
        <v>74</v>
      </c>
      <c r="F1812" s="1" t="s">
        <v>88</v>
      </c>
      <c r="G1812" s="8">
        <v>926712</v>
      </c>
      <c r="H1812" s="8">
        <v>222410.88</v>
      </c>
      <c r="I1812" s="9">
        <v>0.24</v>
      </c>
      <c r="J1812" s="1" t="s">
        <v>108</v>
      </c>
      <c r="K1812" s="1">
        <v>12</v>
      </c>
      <c r="L1812" s="1">
        <v>2023</v>
      </c>
      <c r="M1812" s="1">
        <v>51</v>
      </c>
      <c r="N1812" s="10">
        <v>4</v>
      </c>
    </row>
    <row r="1813" spans="1:14" x14ac:dyDescent="0.2">
      <c r="A1813" s="7">
        <v>45277</v>
      </c>
      <c r="B1813" s="1" t="s">
        <v>56</v>
      </c>
      <c r="C1813" s="1" t="s">
        <v>11</v>
      </c>
      <c r="D1813" s="1" t="s">
        <v>18</v>
      </c>
      <c r="E1813" s="1" t="s">
        <v>70</v>
      </c>
      <c r="F1813" s="1" t="s">
        <v>90</v>
      </c>
      <c r="G1813" s="8">
        <v>119009</v>
      </c>
      <c r="H1813" s="8">
        <v>19041.439999999999</v>
      </c>
      <c r="I1813" s="9">
        <v>0.16</v>
      </c>
      <c r="J1813" s="1" t="s">
        <v>108</v>
      </c>
      <c r="K1813" s="1">
        <v>12</v>
      </c>
      <c r="L1813" s="1">
        <v>2023</v>
      </c>
      <c r="M1813" s="1">
        <v>51</v>
      </c>
      <c r="N1813" s="10">
        <v>4</v>
      </c>
    </row>
    <row r="1814" spans="1:14" x14ac:dyDescent="0.2">
      <c r="A1814" s="7">
        <v>45278</v>
      </c>
      <c r="B1814" s="1" t="s">
        <v>44</v>
      </c>
      <c r="C1814" s="1" t="s">
        <v>11</v>
      </c>
      <c r="D1814" s="1" t="s">
        <v>8</v>
      </c>
      <c r="E1814" s="1" t="s">
        <v>78</v>
      </c>
      <c r="F1814" s="1" t="s">
        <v>9</v>
      </c>
      <c r="G1814" s="8">
        <v>522555</v>
      </c>
      <c r="H1814" s="8">
        <v>156766.5</v>
      </c>
      <c r="I1814" s="9">
        <v>0.3</v>
      </c>
      <c r="J1814" s="1" t="s">
        <v>108</v>
      </c>
      <c r="K1814" s="1">
        <v>12</v>
      </c>
      <c r="L1814" s="1">
        <v>2023</v>
      </c>
      <c r="M1814" s="1">
        <v>52</v>
      </c>
      <c r="N1814" s="10">
        <v>4</v>
      </c>
    </row>
    <row r="1815" spans="1:14" x14ac:dyDescent="0.2">
      <c r="A1815" s="7">
        <v>45279</v>
      </c>
      <c r="B1815" s="1" t="s">
        <v>33</v>
      </c>
      <c r="C1815" s="1" t="s">
        <v>11</v>
      </c>
      <c r="D1815" s="1" t="s">
        <v>8</v>
      </c>
      <c r="E1815" s="1" t="s">
        <v>80</v>
      </c>
      <c r="F1815" s="1" t="s">
        <v>90</v>
      </c>
      <c r="G1815" s="8">
        <v>613913</v>
      </c>
      <c r="H1815" s="8">
        <v>178034.77</v>
      </c>
      <c r="I1815" s="9">
        <v>0.28999999999999998</v>
      </c>
      <c r="J1815" s="1" t="s">
        <v>108</v>
      </c>
      <c r="K1815" s="1">
        <v>12</v>
      </c>
      <c r="L1815" s="1">
        <v>2023</v>
      </c>
      <c r="M1815" s="1">
        <v>52</v>
      </c>
      <c r="N1815" s="10">
        <v>4</v>
      </c>
    </row>
    <row r="1816" spans="1:14" x14ac:dyDescent="0.2">
      <c r="A1816" s="7">
        <v>45280</v>
      </c>
      <c r="B1816" s="1" t="s">
        <v>49</v>
      </c>
      <c r="C1816" s="1" t="s">
        <v>11</v>
      </c>
      <c r="D1816" s="1" t="s">
        <v>8</v>
      </c>
      <c r="E1816" s="1" t="s">
        <v>66</v>
      </c>
      <c r="F1816" s="1" t="s">
        <v>88</v>
      </c>
      <c r="G1816" s="8">
        <v>828460</v>
      </c>
      <c r="H1816" s="8">
        <v>281676.40000000002</v>
      </c>
      <c r="I1816" s="9">
        <v>0.34</v>
      </c>
      <c r="J1816" s="1" t="s">
        <v>108</v>
      </c>
      <c r="K1816" s="1">
        <v>12</v>
      </c>
      <c r="L1816" s="1">
        <v>2023</v>
      </c>
      <c r="M1816" s="1">
        <v>52</v>
      </c>
      <c r="N1816" s="10">
        <v>4</v>
      </c>
    </row>
    <row r="1817" spans="1:14" x14ac:dyDescent="0.2">
      <c r="A1817" s="7">
        <v>45281</v>
      </c>
      <c r="B1817" s="1" t="s">
        <v>20</v>
      </c>
      <c r="C1817" s="1" t="s">
        <v>7</v>
      </c>
      <c r="D1817" s="1" t="s">
        <v>8</v>
      </c>
      <c r="E1817" s="1" t="s">
        <v>72</v>
      </c>
      <c r="F1817" s="1" t="s">
        <v>87</v>
      </c>
      <c r="G1817" s="8">
        <v>1060943</v>
      </c>
      <c r="H1817" s="8">
        <v>615346.93999999994</v>
      </c>
      <c r="I1817" s="9">
        <v>0.57999999999999996</v>
      </c>
      <c r="J1817" s="1" t="s">
        <v>108</v>
      </c>
      <c r="K1817" s="1">
        <v>12</v>
      </c>
      <c r="L1817" s="1">
        <v>2023</v>
      </c>
      <c r="M1817" s="1">
        <v>52</v>
      </c>
      <c r="N1817" s="10">
        <v>4</v>
      </c>
    </row>
    <row r="1818" spans="1:14" x14ac:dyDescent="0.2">
      <c r="A1818" s="7">
        <v>45282</v>
      </c>
      <c r="B1818" s="1" t="s">
        <v>6</v>
      </c>
      <c r="C1818" s="1" t="s">
        <v>17</v>
      </c>
      <c r="D1818" s="1" t="s">
        <v>8</v>
      </c>
      <c r="E1818" s="1" t="s">
        <v>77</v>
      </c>
      <c r="F1818" s="1" t="s">
        <v>9</v>
      </c>
      <c r="G1818" s="8">
        <v>884756</v>
      </c>
      <c r="H1818" s="8">
        <v>212341.44</v>
      </c>
      <c r="I1818" s="9">
        <v>0.24</v>
      </c>
      <c r="J1818" s="1" t="s">
        <v>108</v>
      </c>
      <c r="K1818" s="1">
        <v>12</v>
      </c>
      <c r="L1818" s="1">
        <v>2023</v>
      </c>
      <c r="M1818" s="1">
        <v>52</v>
      </c>
      <c r="N1818" s="10">
        <v>4</v>
      </c>
    </row>
    <row r="1819" spans="1:14" x14ac:dyDescent="0.2">
      <c r="A1819" s="7">
        <v>45283</v>
      </c>
      <c r="B1819" s="1" t="s">
        <v>37</v>
      </c>
      <c r="C1819" s="1" t="s">
        <v>11</v>
      </c>
      <c r="D1819" s="1" t="s">
        <v>18</v>
      </c>
      <c r="E1819" s="1" t="s">
        <v>79</v>
      </c>
      <c r="F1819" s="1" t="s">
        <v>90</v>
      </c>
      <c r="G1819" s="8">
        <v>118582</v>
      </c>
      <c r="H1819" s="8">
        <v>17787.3</v>
      </c>
      <c r="I1819" s="9">
        <v>0.15</v>
      </c>
      <c r="J1819" s="1" t="s">
        <v>108</v>
      </c>
      <c r="K1819" s="1">
        <v>12</v>
      </c>
      <c r="L1819" s="1">
        <v>2023</v>
      </c>
      <c r="M1819" s="1">
        <v>52</v>
      </c>
      <c r="N1819" s="10">
        <v>4</v>
      </c>
    </row>
    <row r="1820" spans="1:14" x14ac:dyDescent="0.2">
      <c r="A1820" s="7">
        <v>45284</v>
      </c>
      <c r="B1820" s="1" t="s">
        <v>13</v>
      </c>
      <c r="C1820" s="1" t="s">
        <v>17</v>
      </c>
      <c r="D1820" s="1" t="s">
        <v>14</v>
      </c>
      <c r="E1820" s="1" t="s">
        <v>73</v>
      </c>
      <c r="F1820" s="1" t="s">
        <v>89</v>
      </c>
      <c r="G1820" s="8">
        <v>457801</v>
      </c>
      <c r="H1820" s="8">
        <v>100716.22</v>
      </c>
      <c r="I1820" s="9">
        <v>0.22</v>
      </c>
      <c r="J1820" s="1" t="s">
        <v>108</v>
      </c>
      <c r="K1820" s="1">
        <v>12</v>
      </c>
      <c r="L1820" s="1">
        <v>2023</v>
      </c>
      <c r="M1820" s="1">
        <v>52</v>
      </c>
      <c r="N1820" s="10">
        <v>4</v>
      </c>
    </row>
    <row r="1821" spans="1:14" x14ac:dyDescent="0.2">
      <c r="A1821" s="7">
        <v>45285</v>
      </c>
      <c r="B1821" s="1" t="s">
        <v>55</v>
      </c>
      <c r="C1821" s="1" t="s">
        <v>7</v>
      </c>
      <c r="D1821" s="1" t="s">
        <v>14</v>
      </c>
      <c r="E1821" s="1" t="s">
        <v>69</v>
      </c>
      <c r="F1821" s="1" t="s">
        <v>88</v>
      </c>
      <c r="G1821" s="8">
        <v>303344</v>
      </c>
      <c r="H1821" s="8">
        <v>133471.36000000002</v>
      </c>
      <c r="I1821" s="9">
        <v>0.44</v>
      </c>
      <c r="J1821" s="1" t="s">
        <v>108</v>
      </c>
      <c r="K1821" s="1">
        <v>12</v>
      </c>
      <c r="L1821" s="1">
        <v>2023</v>
      </c>
      <c r="M1821" s="1">
        <v>53</v>
      </c>
      <c r="N1821" s="10">
        <v>4</v>
      </c>
    </row>
    <row r="1822" spans="1:14" x14ac:dyDescent="0.2">
      <c r="A1822" s="7">
        <v>45286</v>
      </c>
      <c r="B1822" s="1" t="s">
        <v>54</v>
      </c>
      <c r="C1822" s="1" t="s">
        <v>7</v>
      </c>
      <c r="D1822" s="1" t="s">
        <v>18</v>
      </c>
      <c r="E1822" s="1" t="s">
        <v>68</v>
      </c>
      <c r="F1822" s="1" t="s">
        <v>88</v>
      </c>
      <c r="G1822" s="8">
        <v>111875</v>
      </c>
      <c r="H1822" s="8">
        <v>49225</v>
      </c>
      <c r="I1822" s="9">
        <v>0.44</v>
      </c>
      <c r="J1822" s="1" t="s">
        <v>108</v>
      </c>
      <c r="K1822" s="1">
        <v>12</v>
      </c>
      <c r="L1822" s="1">
        <v>2023</v>
      </c>
      <c r="M1822" s="1">
        <v>53</v>
      </c>
      <c r="N1822" s="10">
        <v>4</v>
      </c>
    </row>
    <row r="1823" spans="1:14" x14ac:dyDescent="0.2">
      <c r="A1823" s="7">
        <v>45287</v>
      </c>
      <c r="B1823" s="1" t="s">
        <v>46</v>
      </c>
      <c r="C1823" s="1" t="s">
        <v>17</v>
      </c>
      <c r="D1823" s="1" t="s">
        <v>8</v>
      </c>
      <c r="E1823" s="1" t="s">
        <v>80</v>
      </c>
      <c r="F1823" s="1" t="s">
        <v>87</v>
      </c>
      <c r="G1823" s="8">
        <v>676001</v>
      </c>
      <c r="H1823" s="8">
        <v>216320.32</v>
      </c>
      <c r="I1823" s="9">
        <v>0.32</v>
      </c>
      <c r="J1823" s="1" t="s">
        <v>108</v>
      </c>
      <c r="K1823" s="1">
        <v>12</v>
      </c>
      <c r="L1823" s="1">
        <v>2023</v>
      </c>
      <c r="M1823" s="1">
        <v>53</v>
      </c>
      <c r="N1823" s="10">
        <v>4</v>
      </c>
    </row>
    <row r="1824" spans="1:14" x14ac:dyDescent="0.2">
      <c r="A1824" s="7">
        <v>45288</v>
      </c>
      <c r="B1824" s="1" t="s">
        <v>27</v>
      </c>
      <c r="C1824" s="1" t="s">
        <v>7</v>
      </c>
      <c r="D1824" s="1" t="s">
        <v>8</v>
      </c>
      <c r="E1824" s="1" t="s">
        <v>76</v>
      </c>
      <c r="F1824" s="1" t="s">
        <v>87</v>
      </c>
      <c r="G1824" s="8">
        <v>744580</v>
      </c>
      <c r="H1824" s="8">
        <v>469085.4</v>
      </c>
      <c r="I1824" s="9">
        <v>0.63</v>
      </c>
      <c r="J1824" s="1" t="s">
        <v>108</v>
      </c>
      <c r="K1824" s="1">
        <v>12</v>
      </c>
      <c r="L1824" s="1">
        <v>2023</v>
      </c>
      <c r="M1824" s="1">
        <v>53</v>
      </c>
      <c r="N1824" s="10">
        <v>4</v>
      </c>
    </row>
    <row r="1825" spans="1:14" x14ac:dyDescent="0.2">
      <c r="A1825" s="7">
        <v>45289</v>
      </c>
      <c r="B1825" s="1" t="s">
        <v>22</v>
      </c>
      <c r="C1825" s="1" t="s">
        <v>17</v>
      </c>
      <c r="D1825" s="1" t="s">
        <v>8</v>
      </c>
      <c r="E1825" s="1" t="s">
        <v>74</v>
      </c>
      <c r="F1825" s="1" t="s">
        <v>87</v>
      </c>
      <c r="G1825" s="8">
        <v>994897</v>
      </c>
      <c r="H1825" s="8">
        <v>308418.07</v>
      </c>
      <c r="I1825" s="9">
        <v>0.31</v>
      </c>
      <c r="J1825" s="1" t="s">
        <v>108</v>
      </c>
      <c r="K1825" s="1">
        <v>12</v>
      </c>
      <c r="L1825" s="1">
        <v>2023</v>
      </c>
      <c r="M1825" s="1">
        <v>53</v>
      </c>
      <c r="N1825" s="10">
        <v>4</v>
      </c>
    </row>
    <row r="1826" spans="1:14" x14ac:dyDescent="0.2">
      <c r="A1826" s="7">
        <v>45290</v>
      </c>
      <c r="B1826" s="1" t="s">
        <v>53</v>
      </c>
      <c r="C1826" s="1" t="s">
        <v>7</v>
      </c>
      <c r="D1826" s="1" t="s">
        <v>14</v>
      </c>
      <c r="E1826" s="1" t="s">
        <v>67</v>
      </c>
      <c r="F1826" s="1" t="s">
        <v>87</v>
      </c>
      <c r="G1826" s="8">
        <v>469043</v>
      </c>
      <c r="H1826" s="8">
        <v>276735.37</v>
      </c>
      <c r="I1826" s="9">
        <v>0.59</v>
      </c>
      <c r="J1826" s="1" t="s">
        <v>108</v>
      </c>
      <c r="K1826" s="1">
        <v>12</v>
      </c>
      <c r="L1826" s="1">
        <v>2023</v>
      </c>
      <c r="M1826" s="1">
        <v>53</v>
      </c>
      <c r="N1826" s="10">
        <v>4</v>
      </c>
    </row>
    <row r="1827" spans="1:14" x14ac:dyDescent="0.2">
      <c r="A1827" s="7">
        <v>45291</v>
      </c>
      <c r="B1827" s="1" t="s">
        <v>51</v>
      </c>
      <c r="C1827" s="1" t="s">
        <v>11</v>
      </c>
      <c r="D1827" s="1" t="s">
        <v>8</v>
      </c>
      <c r="E1827" s="1" t="s">
        <v>65</v>
      </c>
      <c r="F1827" s="1" t="s">
        <v>87</v>
      </c>
      <c r="G1827" s="8">
        <v>528348</v>
      </c>
      <c r="H1827" s="8">
        <v>84535.680000000008</v>
      </c>
      <c r="I1827" s="9">
        <v>0.16</v>
      </c>
      <c r="J1827" s="1" t="s">
        <v>108</v>
      </c>
      <c r="K1827" s="1">
        <v>12</v>
      </c>
      <c r="L1827" s="1">
        <v>2023</v>
      </c>
      <c r="M1827" s="1">
        <v>53</v>
      </c>
      <c r="N1827" s="10">
        <v>4</v>
      </c>
    </row>
    <row r="1828" spans="1:14" x14ac:dyDescent="0.2">
      <c r="A1828" s="7">
        <v>45292</v>
      </c>
      <c r="B1828" s="1" t="s">
        <v>47</v>
      </c>
      <c r="C1828" s="1" t="s">
        <v>11</v>
      </c>
      <c r="D1828" s="1" t="s">
        <v>14</v>
      </c>
      <c r="E1828" s="1" t="s">
        <v>81</v>
      </c>
      <c r="F1828" s="1" t="s">
        <v>9</v>
      </c>
      <c r="G1828" s="8">
        <v>475243</v>
      </c>
      <c r="H1828" s="8">
        <v>123563.18000000001</v>
      </c>
      <c r="I1828" s="9">
        <v>0.26</v>
      </c>
      <c r="J1828" s="1" t="s">
        <v>97</v>
      </c>
      <c r="K1828" s="1">
        <v>1</v>
      </c>
      <c r="L1828" s="1">
        <v>2024</v>
      </c>
      <c r="M1828" s="1">
        <v>1</v>
      </c>
      <c r="N1828" s="10">
        <v>1</v>
      </c>
    </row>
    <row r="1829" spans="1:14" x14ac:dyDescent="0.2">
      <c r="A1829" s="7">
        <v>45293</v>
      </c>
      <c r="B1829" s="1" t="s">
        <v>33</v>
      </c>
      <c r="C1829" s="1" t="s">
        <v>7</v>
      </c>
      <c r="D1829" s="1" t="s">
        <v>8</v>
      </c>
      <c r="E1829" s="1" t="s">
        <v>80</v>
      </c>
      <c r="F1829" s="1" t="s">
        <v>89</v>
      </c>
      <c r="G1829" s="8">
        <v>1105188</v>
      </c>
      <c r="H1829" s="8">
        <v>652060.91999999993</v>
      </c>
      <c r="I1829" s="9">
        <v>0.59</v>
      </c>
      <c r="J1829" s="1" t="s">
        <v>97</v>
      </c>
      <c r="K1829" s="1">
        <v>1</v>
      </c>
      <c r="L1829" s="1">
        <v>2024</v>
      </c>
      <c r="M1829" s="1">
        <v>1</v>
      </c>
      <c r="N1829" s="10">
        <v>1</v>
      </c>
    </row>
    <row r="1830" spans="1:14" x14ac:dyDescent="0.2">
      <c r="A1830" s="7">
        <v>45294</v>
      </c>
      <c r="B1830" s="1" t="s">
        <v>29</v>
      </c>
      <c r="C1830" s="1" t="s">
        <v>11</v>
      </c>
      <c r="D1830" s="1" t="s">
        <v>8</v>
      </c>
      <c r="E1830" s="1" t="s">
        <v>67</v>
      </c>
      <c r="F1830" s="1" t="s">
        <v>90</v>
      </c>
      <c r="G1830" s="8">
        <v>787137</v>
      </c>
      <c r="H1830" s="8">
        <v>228269.72999999998</v>
      </c>
      <c r="I1830" s="9">
        <v>0.28999999999999998</v>
      </c>
      <c r="J1830" s="1" t="s">
        <v>97</v>
      </c>
      <c r="K1830" s="1">
        <v>1</v>
      </c>
      <c r="L1830" s="1">
        <v>2024</v>
      </c>
      <c r="M1830" s="1">
        <v>1</v>
      </c>
      <c r="N1830" s="10">
        <v>1</v>
      </c>
    </row>
    <row r="1831" spans="1:14" x14ac:dyDescent="0.2">
      <c r="A1831" s="7">
        <v>45295</v>
      </c>
      <c r="B1831" s="1" t="s">
        <v>56</v>
      </c>
      <c r="C1831" s="1" t="s">
        <v>17</v>
      </c>
      <c r="D1831" s="1" t="s">
        <v>18</v>
      </c>
      <c r="E1831" s="1" t="s">
        <v>70</v>
      </c>
      <c r="F1831" s="1" t="s">
        <v>88</v>
      </c>
      <c r="G1831" s="8">
        <v>207211</v>
      </c>
      <c r="H1831" s="8">
        <v>78740.180000000008</v>
      </c>
      <c r="I1831" s="9">
        <v>0.38</v>
      </c>
      <c r="J1831" s="1" t="s">
        <v>97</v>
      </c>
      <c r="K1831" s="1">
        <v>1</v>
      </c>
      <c r="L1831" s="1">
        <v>2024</v>
      </c>
      <c r="M1831" s="1">
        <v>1</v>
      </c>
      <c r="N1831" s="10">
        <v>1</v>
      </c>
    </row>
    <row r="1832" spans="1:14" x14ac:dyDescent="0.2">
      <c r="A1832" s="7">
        <v>45296</v>
      </c>
      <c r="B1832" s="1" t="s">
        <v>29</v>
      </c>
      <c r="C1832" s="1" t="s">
        <v>7</v>
      </c>
      <c r="D1832" s="1" t="s">
        <v>8</v>
      </c>
      <c r="E1832" s="1" t="s">
        <v>67</v>
      </c>
      <c r="F1832" s="1" t="s">
        <v>9</v>
      </c>
      <c r="G1832" s="8">
        <v>1091795</v>
      </c>
      <c r="H1832" s="8">
        <v>687830.85</v>
      </c>
      <c r="I1832" s="9">
        <v>0.63</v>
      </c>
      <c r="J1832" s="1" t="s">
        <v>97</v>
      </c>
      <c r="K1832" s="1">
        <v>1</v>
      </c>
      <c r="L1832" s="1">
        <v>2024</v>
      </c>
      <c r="M1832" s="1">
        <v>1</v>
      </c>
      <c r="N1832" s="10">
        <v>1</v>
      </c>
    </row>
    <row r="1833" spans="1:14" x14ac:dyDescent="0.2">
      <c r="A1833" s="7">
        <v>45297</v>
      </c>
      <c r="B1833" s="1" t="s">
        <v>62</v>
      </c>
      <c r="C1833" s="1" t="s">
        <v>11</v>
      </c>
      <c r="D1833" s="1" t="s">
        <v>8</v>
      </c>
      <c r="E1833" s="1" t="s">
        <v>78</v>
      </c>
      <c r="F1833" s="1" t="s">
        <v>87</v>
      </c>
      <c r="G1833" s="8">
        <v>784241</v>
      </c>
      <c r="H1833" s="8">
        <v>235272.3</v>
      </c>
      <c r="I1833" s="9">
        <v>0.3</v>
      </c>
      <c r="J1833" s="1" t="s">
        <v>97</v>
      </c>
      <c r="K1833" s="1">
        <v>1</v>
      </c>
      <c r="L1833" s="1">
        <v>2024</v>
      </c>
      <c r="M1833" s="1">
        <v>1</v>
      </c>
      <c r="N1833" s="10">
        <v>1</v>
      </c>
    </row>
    <row r="1834" spans="1:14" x14ac:dyDescent="0.2">
      <c r="A1834" s="7">
        <v>45298</v>
      </c>
      <c r="B1834" s="1" t="s">
        <v>53</v>
      </c>
      <c r="C1834" s="1" t="s">
        <v>11</v>
      </c>
      <c r="D1834" s="1" t="s">
        <v>14</v>
      </c>
      <c r="E1834" s="1" t="s">
        <v>67</v>
      </c>
      <c r="F1834" s="1" t="s">
        <v>89</v>
      </c>
      <c r="G1834" s="8">
        <v>264157</v>
      </c>
      <c r="H1834" s="8">
        <v>39623.549999999996</v>
      </c>
      <c r="I1834" s="9">
        <v>0.15</v>
      </c>
      <c r="J1834" s="1" t="s">
        <v>97</v>
      </c>
      <c r="K1834" s="1">
        <v>1</v>
      </c>
      <c r="L1834" s="1">
        <v>2024</v>
      </c>
      <c r="M1834" s="1">
        <v>1</v>
      </c>
      <c r="N1834" s="10">
        <v>1</v>
      </c>
    </row>
    <row r="1835" spans="1:14" x14ac:dyDescent="0.2">
      <c r="A1835" s="7">
        <v>45299</v>
      </c>
      <c r="B1835" s="1" t="s">
        <v>6</v>
      </c>
      <c r="C1835" s="1" t="s">
        <v>11</v>
      </c>
      <c r="D1835" s="1" t="s">
        <v>8</v>
      </c>
      <c r="E1835" s="1" t="s">
        <v>77</v>
      </c>
      <c r="F1835" s="1" t="s">
        <v>89</v>
      </c>
      <c r="G1835" s="8">
        <v>893622</v>
      </c>
      <c r="H1835" s="8">
        <v>223405.5</v>
      </c>
      <c r="I1835" s="9">
        <v>0.25</v>
      </c>
      <c r="J1835" s="1" t="s">
        <v>97</v>
      </c>
      <c r="K1835" s="1">
        <v>1</v>
      </c>
      <c r="L1835" s="1">
        <v>2024</v>
      </c>
      <c r="M1835" s="1">
        <v>2</v>
      </c>
      <c r="N1835" s="10">
        <v>1</v>
      </c>
    </row>
    <row r="1836" spans="1:14" x14ac:dyDescent="0.2">
      <c r="A1836" s="7">
        <v>45300</v>
      </c>
      <c r="B1836" s="1" t="s">
        <v>55</v>
      </c>
      <c r="C1836" s="1" t="s">
        <v>7</v>
      </c>
      <c r="D1836" s="1" t="s">
        <v>14</v>
      </c>
      <c r="E1836" s="1" t="s">
        <v>69</v>
      </c>
      <c r="F1836" s="1" t="s">
        <v>9</v>
      </c>
      <c r="G1836" s="8">
        <v>256515</v>
      </c>
      <c r="H1836" s="8">
        <v>146213.54999999999</v>
      </c>
      <c r="I1836" s="9">
        <v>0.56999999999999995</v>
      </c>
      <c r="J1836" s="1" t="s">
        <v>97</v>
      </c>
      <c r="K1836" s="1">
        <v>1</v>
      </c>
      <c r="L1836" s="1">
        <v>2024</v>
      </c>
      <c r="M1836" s="1">
        <v>2</v>
      </c>
      <c r="N1836" s="10">
        <v>1</v>
      </c>
    </row>
    <row r="1837" spans="1:14" x14ac:dyDescent="0.2">
      <c r="A1837" s="7">
        <v>45301</v>
      </c>
      <c r="B1837" s="1" t="s">
        <v>25</v>
      </c>
      <c r="C1837" s="1" t="s">
        <v>17</v>
      </c>
      <c r="D1837" s="1" t="s">
        <v>8</v>
      </c>
      <c r="E1837" s="1" t="s">
        <v>74</v>
      </c>
      <c r="F1837" s="1" t="s">
        <v>88</v>
      </c>
      <c r="G1837" s="8">
        <v>649815</v>
      </c>
      <c r="H1837" s="8">
        <v>181948.2</v>
      </c>
      <c r="I1837" s="9">
        <v>0.28000000000000003</v>
      </c>
      <c r="J1837" s="1" t="s">
        <v>97</v>
      </c>
      <c r="K1837" s="1">
        <v>1</v>
      </c>
      <c r="L1837" s="1">
        <v>2024</v>
      </c>
      <c r="M1837" s="1">
        <v>2</v>
      </c>
      <c r="N1837" s="10">
        <v>1</v>
      </c>
    </row>
    <row r="1838" spans="1:14" x14ac:dyDescent="0.2">
      <c r="A1838" s="7">
        <v>45302</v>
      </c>
      <c r="B1838" s="1" t="s">
        <v>57</v>
      </c>
      <c r="C1838" s="1" t="s">
        <v>17</v>
      </c>
      <c r="D1838" s="1" t="s">
        <v>18</v>
      </c>
      <c r="E1838" s="1" t="s">
        <v>67</v>
      </c>
      <c r="F1838" s="1" t="s">
        <v>9</v>
      </c>
      <c r="G1838" s="8">
        <v>173097</v>
      </c>
      <c r="H1838" s="8">
        <v>69238.8</v>
      </c>
      <c r="I1838" s="9">
        <v>0.4</v>
      </c>
      <c r="J1838" s="1" t="s">
        <v>97</v>
      </c>
      <c r="K1838" s="1">
        <v>1</v>
      </c>
      <c r="L1838" s="1">
        <v>2024</v>
      </c>
      <c r="M1838" s="1">
        <v>2</v>
      </c>
      <c r="N1838" s="10">
        <v>1</v>
      </c>
    </row>
    <row r="1839" spans="1:14" x14ac:dyDescent="0.2">
      <c r="A1839" s="7">
        <v>45303</v>
      </c>
      <c r="B1839" s="1" t="s">
        <v>47</v>
      </c>
      <c r="C1839" s="1" t="s">
        <v>7</v>
      </c>
      <c r="D1839" s="1" t="s">
        <v>14</v>
      </c>
      <c r="E1839" s="1" t="s">
        <v>81</v>
      </c>
      <c r="F1839" s="1" t="s">
        <v>88</v>
      </c>
      <c r="G1839" s="8">
        <v>296025</v>
      </c>
      <c r="H1839" s="8">
        <v>186495.75</v>
      </c>
      <c r="I1839" s="9">
        <v>0.63</v>
      </c>
      <c r="J1839" s="1" t="s">
        <v>97</v>
      </c>
      <c r="K1839" s="1">
        <v>1</v>
      </c>
      <c r="L1839" s="1">
        <v>2024</v>
      </c>
      <c r="M1839" s="1">
        <v>2</v>
      </c>
      <c r="N1839" s="10">
        <v>1</v>
      </c>
    </row>
    <row r="1840" spans="1:14" x14ac:dyDescent="0.2">
      <c r="A1840" s="7">
        <v>45304</v>
      </c>
      <c r="B1840" s="1" t="s">
        <v>62</v>
      </c>
      <c r="C1840" s="1" t="s">
        <v>7</v>
      </c>
      <c r="D1840" s="1" t="s">
        <v>8</v>
      </c>
      <c r="E1840" s="1" t="s">
        <v>78</v>
      </c>
      <c r="F1840" s="1" t="s">
        <v>9</v>
      </c>
      <c r="G1840" s="8">
        <v>1194498</v>
      </c>
      <c r="H1840" s="8">
        <v>668918.88000000012</v>
      </c>
      <c r="I1840" s="9">
        <v>0.56000000000000005</v>
      </c>
      <c r="J1840" s="1" t="s">
        <v>97</v>
      </c>
      <c r="K1840" s="1">
        <v>1</v>
      </c>
      <c r="L1840" s="1">
        <v>2024</v>
      </c>
      <c r="M1840" s="1">
        <v>2</v>
      </c>
      <c r="N1840" s="10">
        <v>1</v>
      </c>
    </row>
    <row r="1841" spans="1:14" x14ac:dyDescent="0.2">
      <c r="A1841" s="7">
        <v>45305</v>
      </c>
      <c r="B1841" s="1" t="s">
        <v>51</v>
      </c>
      <c r="C1841" s="1" t="s">
        <v>11</v>
      </c>
      <c r="D1841" s="1" t="s">
        <v>8</v>
      </c>
      <c r="E1841" s="1" t="s">
        <v>65</v>
      </c>
      <c r="F1841" s="1" t="s">
        <v>90</v>
      </c>
      <c r="G1841" s="8">
        <v>550456</v>
      </c>
      <c r="H1841" s="8">
        <v>159632.24</v>
      </c>
      <c r="I1841" s="9">
        <v>0.28999999999999998</v>
      </c>
      <c r="J1841" s="1" t="s">
        <v>97</v>
      </c>
      <c r="K1841" s="1">
        <v>1</v>
      </c>
      <c r="L1841" s="1">
        <v>2024</v>
      </c>
      <c r="M1841" s="1">
        <v>2</v>
      </c>
      <c r="N1841" s="10">
        <v>1</v>
      </c>
    </row>
    <row r="1842" spans="1:14" x14ac:dyDescent="0.2">
      <c r="A1842" s="7">
        <v>45306</v>
      </c>
      <c r="B1842" s="1" t="s">
        <v>48</v>
      </c>
      <c r="C1842" s="1" t="s">
        <v>7</v>
      </c>
      <c r="D1842" s="1" t="s">
        <v>8</v>
      </c>
      <c r="E1842" s="1" t="s">
        <v>65</v>
      </c>
      <c r="F1842" s="1" t="s">
        <v>87</v>
      </c>
      <c r="G1842" s="8">
        <v>521558</v>
      </c>
      <c r="H1842" s="8">
        <v>234701.1</v>
      </c>
      <c r="I1842" s="9">
        <v>0.45</v>
      </c>
      <c r="J1842" s="1" t="s">
        <v>97</v>
      </c>
      <c r="K1842" s="1">
        <v>1</v>
      </c>
      <c r="L1842" s="1">
        <v>2024</v>
      </c>
      <c r="M1842" s="1">
        <v>3</v>
      </c>
      <c r="N1842" s="10">
        <v>1</v>
      </c>
    </row>
    <row r="1843" spans="1:14" x14ac:dyDescent="0.2">
      <c r="A1843" s="7">
        <v>45307</v>
      </c>
      <c r="B1843" s="1" t="s">
        <v>28</v>
      </c>
      <c r="C1843" s="1" t="s">
        <v>7</v>
      </c>
      <c r="D1843" s="1" t="s">
        <v>8</v>
      </c>
      <c r="E1843" s="1" t="s">
        <v>66</v>
      </c>
      <c r="F1843" s="1" t="s">
        <v>87</v>
      </c>
      <c r="G1843" s="8">
        <v>703353</v>
      </c>
      <c r="H1843" s="8">
        <v>365743.56</v>
      </c>
      <c r="I1843" s="9">
        <v>0.52</v>
      </c>
      <c r="J1843" s="1" t="s">
        <v>97</v>
      </c>
      <c r="K1843" s="1">
        <v>1</v>
      </c>
      <c r="L1843" s="1">
        <v>2024</v>
      </c>
      <c r="M1843" s="1">
        <v>3</v>
      </c>
      <c r="N1843" s="10">
        <v>1</v>
      </c>
    </row>
    <row r="1844" spans="1:14" x14ac:dyDescent="0.2">
      <c r="A1844" s="7">
        <v>45308</v>
      </c>
      <c r="B1844" s="1" t="s">
        <v>57</v>
      </c>
      <c r="C1844" s="1" t="s">
        <v>7</v>
      </c>
      <c r="D1844" s="1" t="s">
        <v>18</v>
      </c>
      <c r="E1844" s="1" t="s">
        <v>67</v>
      </c>
      <c r="F1844" s="1" t="s">
        <v>87</v>
      </c>
      <c r="G1844" s="8">
        <v>181635</v>
      </c>
      <c r="H1844" s="8">
        <v>87184.8</v>
      </c>
      <c r="I1844" s="9">
        <v>0.48</v>
      </c>
      <c r="J1844" s="1" t="s">
        <v>97</v>
      </c>
      <c r="K1844" s="1">
        <v>1</v>
      </c>
      <c r="L1844" s="1">
        <v>2024</v>
      </c>
      <c r="M1844" s="1">
        <v>3</v>
      </c>
      <c r="N1844" s="10">
        <v>1</v>
      </c>
    </row>
    <row r="1845" spans="1:14" x14ac:dyDescent="0.2">
      <c r="A1845" s="7">
        <v>45309</v>
      </c>
      <c r="B1845" s="1" t="s">
        <v>59</v>
      </c>
      <c r="C1845" s="1" t="s">
        <v>17</v>
      </c>
      <c r="D1845" s="1" t="s">
        <v>18</v>
      </c>
      <c r="E1845" s="1" t="s">
        <v>75</v>
      </c>
      <c r="F1845" s="1" t="s">
        <v>88</v>
      </c>
      <c r="G1845" s="8">
        <v>139393</v>
      </c>
      <c r="H1845" s="8">
        <v>43211.83</v>
      </c>
      <c r="I1845" s="9">
        <v>0.31</v>
      </c>
      <c r="J1845" s="1" t="s">
        <v>97</v>
      </c>
      <c r="K1845" s="1">
        <v>1</v>
      </c>
      <c r="L1845" s="1">
        <v>2024</v>
      </c>
      <c r="M1845" s="1">
        <v>3</v>
      </c>
      <c r="N1845" s="10">
        <v>1</v>
      </c>
    </row>
    <row r="1846" spans="1:14" x14ac:dyDescent="0.2">
      <c r="A1846" s="7">
        <v>45310</v>
      </c>
      <c r="B1846" s="1" t="s">
        <v>46</v>
      </c>
      <c r="C1846" s="1" t="s">
        <v>11</v>
      </c>
      <c r="D1846" s="1" t="s">
        <v>8</v>
      </c>
      <c r="E1846" s="1" t="s">
        <v>80</v>
      </c>
      <c r="F1846" s="1" t="s">
        <v>89</v>
      </c>
      <c r="G1846" s="8">
        <v>504429</v>
      </c>
      <c r="H1846" s="8">
        <v>116018.67</v>
      </c>
      <c r="I1846" s="9">
        <v>0.23</v>
      </c>
      <c r="J1846" s="1" t="s">
        <v>97</v>
      </c>
      <c r="K1846" s="1">
        <v>1</v>
      </c>
      <c r="L1846" s="1">
        <v>2024</v>
      </c>
      <c r="M1846" s="1">
        <v>3</v>
      </c>
      <c r="N1846" s="10">
        <v>1</v>
      </c>
    </row>
    <row r="1847" spans="1:14" x14ac:dyDescent="0.2">
      <c r="A1847" s="7">
        <v>45311</v>
      </c>
      <c r="B1847" s="1" t="s">
        <v>37</v>
      </c>
      <c r="C1847" s="1" t="s">
        <v>11</v>
      </c>
      <c r="D1847" s="1" t="s">
        <v>18</v>
      </c>
      <c r="E1847" s="1" t="s">
        <v>79</v>
      </c>
      <c r="F1847" s="1" t="s">
        <v>88</v>
      </c>
      <c r="G1847" s="8">
        <v>234577</v>
      </c>
      <c r="H1847" s="8">
        <v>44569.63</v>
      </c>
      <c r="I1847" s="9">
        <v>0.19</v>
      </c>
      <c r="J1847" s="1" t="s">
        <v>97</v>
      </c>
      <c r="K1847" s="1">
        <v>1</v>
      </c>
      <c r="L1847" s="1">
        <v>2024</v>
      </c>
      <c r="M1847" s="1">
        <v>3</v>
      </c>
      <c r="N1847" s="10">
        <v>1</v>
      </c>
    </row>
    <row r="1848" spans="1:14" x14ac:dyDescent="0.2">
      <c r="A1848" s="7">
        <v>45312</v>
      </c>
      <c r="B1848" s="1" t="s">
        <v>6</v>
      </c>
      <c r="C1848" s="1" t="s">
        <v>11</v>
      </c>
      <c r="D1848" s="1" t="s">
        <v>8</v>
      </c>
      <c r="E1848" s="1" t="s">
        <v>77</v>
      </c>
      <c r="F1848" s="1" t="s">
        <v>89</v>
      </c>
      <c r="G1848" s="8">
        <v>778834</v>
      </c>
      <c r="H1848" s="8">
        <v>218073.52000000002</v>
      </c>
      <c r="I1848" s="9">
        <v>0.28000000000000003</v>
      </c>
      <c r="J1848" s="1" t="s">
        <v>97</v>
      </c>
      <c r="K1848" s="1">
        <v>1</v>
      </c>
      <c r="L1848" s="1">
        <v>2024</v>
      </c>
      <c r="M1848" s="1">
        <v>3</v>
      </c>
      <c r="N1848" s="10">
        <v>1</v>
      </c>
    </row>
    <row r="1849" spans="1:14" x14ac:dyDescent="0.2">
      <c r="A1849" s="7">
        <v>45313</v>
      </c>
      <c r="B1849" s="1" t="s">
        <v>27</v>
      </c>
      <c r="C1849" s="1" t="s">
        <v>7</v>
      </c>
      <c r="D1849" s="1" t="s">
        <v>8</v>
      </c>
      <c r="E1849" s="1" t="s">
        <v>76</v>
      </c>
      <c r="F1849" s="1" t="s">
        <v>88</v>
      </c>
      <c r="G1849" s="8">
        <v>1116668</v>
      </c>
      <c r="H1849" s="8">
        <v>580667.36</v>
      </c>
      <c r="I1849" s="9">
        <v>0.52</v>
      </c>
      <c r="J1849" s="1" t="s">
        <v>97</v>
      </c>
      <c r="K1849" s="1">
        <v>1</v>
      </c>
      <c r="L1849" s="1">
        <v>2024</v>
      </c>
      <c r="M1849" s="1">
        <v>4</v>
      </c>
      <c r="N1849" s="10">
        <v>1</v>
      </c>
    </row>
    <row r="1850" spans="1:14" x14ac:dyDescent="0.2">
      <c r="A1850" s="7">
        <v>45314</v>
      </c>
      <c r="B1850" s="1" t="s">
        <v>37</v>
      </c>
      <c r="C1850" s="1" t="s">
        <v>17</v>
      </c>
      <c r="D1850" s="1" t="s">
        <v>18</v>
      </c>
      <c r="E1850" s="1" t="s">
        <v>79</v>
      </c>
      <c r="F1850" s="1" t="s">
        <v>90</v>
      </c>
      <c r="G1850" s="8">
        <v>145766</v>
      </c>
      <c r="H1850" s="8">
        <v>46645.120000000003</v>
      </c>
      <c r="I1850" s="9">
        <v>0.32</v>
      </c>
      <c r="J1850" s="1" t="s">
        <v>97</v>
      </c>
      <c r="K1850" s="1">
        <v>1</v>
      </c>
      <c r="L1850" s="1">
        <v>2024</v>
      </c>
      <c r="M1850" s="1">
        <v>4</v>
      </c>
      <c r="N1850" s="10">
        <v>1</v>
      </c>
    </row>
    <row r="1851" spans="1:14" x14ac:dyDescent="0.2">
      <c r="A1851" s="7">
        <v>45315</v>
      </c>
      <c r="B1851" s="1" t="s">
        <v>25</v>
      </c>
      <c r="C1851" s="1" t="s">
        <v>7</v>
      </c>
      <c r="D1851" s="1" t="s">
        <v>8</v>
      </c>
      <c r="E1851" s="1" t="s">
        <v>74</v>
      </c>
      <c r="F1851" s="1" t="s">
        <v>89</v>
      </c>
      <c r="G1851" s="8">
        <v>1187649</v>
      </c>
      <c r="H1851" s="8">
        <v>712589.4</v>
      </c>
      <c r="I1851" s="9">
        <v>0.6</v>
      </c>
      <c r="J1851" s="1" t="s">
        <v>97</v>
      </c>
      <c r="K1851" s="1">
        <v>1</v>
      </c>
      <c r="L1851" s="1">
        <v>2024</v>
      </c>
      <c r="M1851" s="1">
        <v>4</v>
      </c>
      <c r="N1851" s="10">
        <v>1</v>
      </c>
    </row>
    <row r="1852" spans="1:14" x14ac:dyDescent="0.2">
      <c r="A1852" s="7">
        <v>45316</v>
      </c>
      <c r="B1852" s="1" t="s">
        <v>28</v>
      </c>
      <c r="C1852" s="1" t="s">
        <v>7</v>
      </c>
      <c r="D1852" s="1" t="s">
        <v>8</v>
      </c>
      <c r="E1852" s="1" t="s">
        <v>66</v>
      </c>
      <c r="F1852" s="1" t="s">
        <v>87</v>
      </c>
      <c r="G1852" s="8">
        <v>613885</v>
      </c>
      <c r="H1852" s="8">
        <v>356053.3</v>
      </c>
      <c r="I1852" s="9">
        <v>0.57999999999999996</v>
      </c>
      <c r="J1852" s="1" t="s">
        <v>97</v>
      </c>
      <c r="K1852" s="1">
        <v>1</v>
      </c>
      <c r="L1852" s="1">
        <v>2024</v>
      </c>
      <c r="M1852" s="1">
        <v>4</v>
      </c>
      <c r="N1852" s="10">
        <v>1</v>
      </c>
    </row>
    <row r="1853" spans="1:14" x14ac:dyDescent="0.2">
      <c r="A1853" s="7">
        <v>45317</v>
      </c>
      <c r="B1853" s="1" t="s">
        <v>45</v>
      </c>
      <c r="C1853" s="1" t="s">
        <v>11</v>
      </c>
      <c r="D1853" s="1" t="s">
        <v>18</v>
      </c>
      <c r="E1853" s="1" t="s">
        <v>79</v>
      </c>
      <c r="F1853" s="1" t="s">
        <v>89</v>
      </c>
      <c r="G1853" s="8">
        <v>195195</v>
      </c>
      <c r="H1853" s="8">
        <v>62462.400000000001</v>
      </c>
      <c r="I1853" s="9">
        <v>0.32</v>
      </c>
      <c r="J1853" s="1" t="s">
        <v>97</v>
      </c>
      <c r="K1853" s="1">
        <v>1</v>
      </c>
      <c r="L1853" s="1">
        <v>2024</v>
      </c>
      <c r="M1853" s="1">
        <v>4</v>
      </c>
      <c r="N1853" s="10">
        <v>1</v>
      </c>
    </row>
    <row r="1854" spans="1:14" x14ac:dyDescent="0.2">
      <c r="A1854" s="7">
        <v>45318</v>
      </c>
      <c r="B1854" s="1" t="s">
        <v>34</v>
      </c>
      <c r="C1854" s="1" t="s">
        <v>11</v>
      </c>
      <c r="D1854" s="1" t="s">
        <v>14</v>
      </c>
      <c r="E1854" s="1" t="s">
        <v>65</v>
      </c>
      <c r="F1854" s="1" t="s">
        <v>87</v>
      </c>
      <c r="G1854" s="8">
        <v>405664</v>
      </c>
      <c r="H1854" s="8">
        <v>60849.599999999999</v>
      </c>
      <c r="I1854" s="9">
        <v>0.15</v>
      </c>
      <c r="J1854" s="1" t="s">
        <v>97</v>
      </c>
      <c r="K1854" s="1">
        <v>1</v>
      </c>
      <c r="L1854" s="1">
        <v>2024</v>
      </c>
      <c r="M1854" s="1">
        <v>4</v>
      </c>
      <c r="N1854" s="10">
        <v>1</v>
      </c>
    </row>
    <row r="1855" spans="1:14" x14ac:dyDescent="0.2">
      <c r="A1855" s="7">
        <v>45319</v>
      </c>
      <c r="B1855" s="1" t="s">
        <v>52</v>
      </c>
      <c r="C1855" s="1" t="s">
        <v>7</v>
      </c>
      <c r="D1855" s="1" t="s">
        <v>8</v>
      </c>
      <c r="E1855" s="1" t="s">
        <v>66</v>
      </c>
      <c r="F1855" s="1" t="s">
        <v>88</v>
      </c>
      <c r="G1855" s="8">
        <v>1190926</v>
      </c>
      <c r="H1855" s="8">
        <v>726464.86</v>
      </c>
      <c r="I1855" s="9">
        <v>0.61</v>
      </c>
      <c r="J1855" s="1" t="s">
        <v>97</v>
      </c>
      <c r="K1855" s="1">
        <v>1</v>
      </c>
      <c r="L1855" s="1">
        <v>2024</v>
      </c>
      <c r="M1855" s="1">
        <v>4</v>
      </c>
      <c r="N1855" s="10">
        <v>1</v>
      </c>
    </row>
    <row r="1856" spans="1:14" x14ac:dyDescent="0.2">
      <c r="A1856" s="7">
        <v>45320</v>
      </c>
      <c r="B1856" s="1" t="s">
        <v>26</v>
      </c>
      <c r="C1856" s="1" t="s">
        <v>11</v>
      </c>
      <c r="D1856" s="1" t="s">
        <v>8</v>
      </c>
      <c r="E1856" s="1" t="s">
        <v>75</v>
      </c>
      <c r="F1856" s="1" t="s">
        <v>87</v>
      </c>
      <c r="G1856" s="8">
        <v>1038325</v>
      </c>
      <c r="H1856" s="8">
        <v>290731</v>
      </c>
      <c r="I1856" s="9">
        <v>0.28000000000000003</v>
      </c>
      <c r="J1856" s="1" t="s">
        <v>97</v>
      </c>
      <c r="K1856" s="1">
        <v>1</v>
      </c>
      <c r="L1856" s="1">
        <v>2024</v>
      </c>
      <c r="M1856" s="1">
        <v>5</v>
      </c>
      <c r="N1856" s="10">
        <v>1</v>
      </c>
    </row>
    <row r="1857" spans="1:14" x14ac:dyDescent="0.2">
      <c r="A1857" s="7">
        <v>45321</v>
      </c>
      <c r="B1857" s="1" t="s">
        <v>51</v>
      </c>
      <c r="C1857" s="1" t="s">
        <v>11</v>
      </c>
      <c r="D1857" s="1" t="s">
        <v>8</v>
      </c>
      <c r="E1857" s="1" t="s">
        <v>65</v>
      </c>
      <c r="F1857" s="1" t="s">
        <v>88</v>
      </c>
      <c r="G1857" s="8">
        <v>822970</v>
      </c>
      <c r="H1857" s="8">
        <v>246891</v>
      </c>
      <c r="I1857" s="9">
        <v>0.3</v>
      </c>
      <c r="J1857" s="1" t="s">
        <v>97</v>
      </c>
      <c r="K1857" s="1">
        <v>1</v>
      </c>
      <c r="L1857" s="1">
        <v>2024</v>
      </c>
      <c r="M1857" s="1">
        <v>5</v>
      </c>
      <c r="N1857" s="10">
        <v>1</v>
      </c>
    </row>
    <row r="1858" spans="1:14" x14ac:dyDescent="0.2">
      <c r="A1858" s="7">
        <v>45322</v>
      </c>
      <c r="B1858" s="1" t="s">
        <v>49</v>
      </c>
      <c r="C1858" s="1" t="s">
        <v>17</v>
      </c>
      <c r="D1858" s="1" t="s">
        <v>8</v>
      </c>
      <c r="E1858" s="1" t="s">
        <v>66</v>
      </c>
      <c r="F1858" s="1" t="s">
        <v>87</v>
      </c>
      <c r="G1858" s="8">
        <v>1178694</v>
      </c>
      <c r="H1858" s="8">
        <v>318247.38</v>
      </c>
      <c r="I1858" s="9">
        <v>0.27</v>
      </c>
      <c r="J1858" s="1" t="s">
        <v>97</v>
      </c>
      <c r="K1858" s="1">
        <v>1</v>
      </c>
      <c r="L1858" s="1">
        <v>2024</v>
      </c>
      <c r="M1858" s="1">
        <v>5</v>
      </c>
      <c r="N1858" s="10">
        <v>1</v>
      </c>
    </row>
    <row r="1859" spans="1:14" x14ac:dyDescent="0.2">
      <c r="A1859" s="7">
        <v>45323</v>
      </c>
      <c r="B1859" s="1" t="s">
        <v>57</v>
      </c>
      <c r="C1859" s="1" t="s">
        <v>11</v>
      </c>
      <c r="D1859" s="1" t="s">
        <v>18</v>
      </c>
      <c r="E1859" s="1" t="s">
        <v>67</v>
      </c>
      <c r="F1859" s="1" t="s">
        <v>89</v>
      </c>
      <c r="G1859" s="8">
        <v>75426</v>
      </c>
      <c r="H1859" s="8">
        <v>14330.94</v>
      </c>
      <c r="I1859" s="9">
        <v>0.19</v>
      </c>
      <c r="J1859" s="1" t="s">
        <v>98</v>
      </c>
      <c r="K1859" s="1">
        <v>2</v>
      </c>
      <c r="L1859" s="1">
        <v>2024</v>
      </c>
      <c r="M1859" s="1">
        <v>5</v>
      </c>
      <c r="N1859" s="10">
        <v>1</v>
      </c>
    </row>
    <row r="1860" spans="1:14" x14ac:dyDescent="0.2">
      <c r="A1860" s="7">
        <v>45324</v>
      </c>
      <c r="B1860" s="1" t="s">
        <v>45</v>
      </c>
      <c r="C1860" s="1" t="s">
        <v>11</v>
      </c>
      <c r="D1860" s="1" t="s">
        <v>18</v>
      </c>
      <c r="E1860" s="1" t="s">
        <v>79</v>
      </c>
      <c r="F1860" s="1" t="s">
        <v>90</v>
      </c>
      <c r="G1860" s="8">
        <v>206737</v>
      </c>
      <c r="H1860" s="8">
        <v>37212.659999999996</v>
      </c>
      <c r="I1860" s="9">
        <v>0.18</v>
      </c>
      <c r="J1860" s="1" t="s">
        <v>98</v>
      </c>
      <c r="K1860" s="1">
        <v>2</v>
      </c>
      <c r="L1860" s="1">
        <v>2024</v>
      </c>
      <c r="M1860" s="1">
        <v>5</v>
      </c>
      <c r="N1860" s="10">
        <v>1</v>
      </c>
    </row>
    <row r="1861" spans="1:14" x14ac:dyDescent="0.2">
      <c r="A1861" s="7">
        <v>45325</v>
      </c>
      <c r="B1861" s="1" t="s">
        <v>31</v>
      </c>
      <c r="C1861" s="1" t="s">
        <v>7</v>
      </c>
      <c r="D1861" s="1" t="s">
        <v>18</v>
      </c>
      <c r="E1861" s="1" t="s">
        <v>72</v>
      </c>
      <c r="F1861" s="1" t="s">
        <v>89</v>
      </c>
      <c r="G1861" s="8">
        <v>212517</v>
      </c>
      <c r="H1861" s="8">
        <v>93507.48</v>
      </c>
      <c r="I1861" s="9">
        <v>0.44</v>
      </c>
      <c r="J1861" s="1" t="s">
        <v>98</v>
      </c>
      <c r="K1861" s="1">
        <v>2</v>
      </c>
      <c r="L1861" s="1">
        <v>2024</v>
      </c>
      <c r="M1861" s="1">
        <v>5</v>
      </c>
      <c r="N1861" s="10">
        <v>1</v>
      </c>
    </row>
    <row r="1862" spans="1:14" x14ac:dyDescent="0.2">
      <c r="A1862" s="7">
        <v>45326</v>
      </c>
      <c r="B1862" s="1" t="s">
        <v>47</v>
      </c>
      <c r="C1862" s="1" t="s">
        <v>11</v>
      </c>
      <c r="D1862" s="1" t="s">
        <v>14</v>
      </c>
      <c r="E1862" s="1" t="s">
        <v>81</v>
      </c>
      <c r="F1862" s="1" t="s">
        <v>87</v>
      </c>
      <c r="G1862" s="8">
        <v>263757</v>
      </c>
      <c r="H1862" s="8">
        <v>52751.4</v>
      </c>
      <c r="I1862" s="9">
        <v>0.2</v>
      </c>
      <c r="J1862" s="1" t="s">
        <v>98</v>
      </c>
      <c r="K1862" s="1">
        <v>2</v>
      </c>
      <c r="L1862" s="1">
        <v>2024</v>
      </c>
      <c r="M1862" s="1">
        <v>5</v>
      </c>
      <c r="N1862" s="10">
        <v>1</v>
      </c>
    </row>
    <row r="1863" spans="1:14" x14ac:dyDescent="0.2">
      <c r="A1863" s="7">
        <v>45327</v>
      </c>
      <c r="B1863" s="1" t="s">
        <v>44</v>
      </c>
      <c r="C1863" s="1" t="s">
        <v>17</v>
      </c>
      <c r="D1863" s="1" t="s">
        <v>8</v>
      </c>
      <c r="E1863" s="1" t="s">
        <v>78</v>
      </c>
      <c r="F1863" s="1" t="s">
        <v>90</v>
      </c>
      <c r="G1863" s="8">
        <v>690319</v>
      </c>
      <c r="H1863" s="8">
        <v>227805.27000000002</v>
      </c>
      <c r="I1863" s="9">
        <v>0.33</v>
      </c>
      <c r="J1863" s="1" t="s">
        <v>98</v>
      </c>
      <c r="K1863" s="1">
        <v>2</v>
      </c>
      <c r="L1863" s="1">
        <v>2024</v>
      </c>
      <c r="M1863" s="1">
        <v>6</v>
      </c>
      <c r="N1863" s="10">
        <v>1</v>
      </c>
    </row>
    <row r="1864" spans="1:14" x14ac:dyDescent="0.2">
      <c r="A1864" s="7">
        <v>45328</v>
      </c>
      <c r="B1864" s="1" t="s">
        <v>62</v>
      </c>
      <c r="C1864" s="1" t="s">
        <v>7</v>
      </c>
      <c r="D1864" s="1" t="s">
        <v>8</v>
      </c>
      <c r="E1864" s="1" t="s">
        <v>78</v>
      </c>
      <c r="F1864" s="1" t="s">
        <v>89</v>
      </c>
      <c r="G1864" s="8">
        <v>1062282</v>
      </c>
      <c r="H1864" s="8">
        <v>456781.26</v>
      </c>
      <c r="I1864" s="9">
        <v>0.43</v>
      </c>
      <c r="J1864" s="1" t="s">
        <v>98</v>
      </c>
      <c r="K1864" s="1">
        <v>2</v>
      </c>
      <c r="L1864" s="1">
        <v>2024</v>
      </c>
      <c r="M1864" s="1">
        <v>6</v>
      </c>
      <c r="N1864" s="10">
        <v>1</v>
      </c>
    </row>
    <row r="1865" spans="1:14" x14ac:dyDescent="0.2">
      <c r="A1865" s="7">
        <v>45329</v>
      </c>
      <c r="B1865" s="1" t="s">
        <v>31</v>
      </c>
      <c r="C1865" s="1" t="s">
        <v>17</v>
      </c>
      <c r="D1865" s="1" t="s">
        <v>18</v>
      </c>
      <c r="E1865" s="1" t="s">
        <v>72</v>
      </c>
      <c r="F1865" s="1" t="s">
        <v>9</v>
      </c>
      <c r="G1865" s="8">
        <v>132487</v>
      </c>
      <c r="H1865" s="8">
        <v>52994.8</v>
      </c>
      <c r="I1865" s="9">
        <v>0.4</v>
      </c>
      <c r="J1865" s="1" t="s">
        <v>98</v>
      </c>
      <c r="K1865" s="1">
        <v>2</v>
      </c>
      <c r="L1865" s="1">
        <v>2024</v>
      </c>
      <c r="M1865" s="1">
        <v>6</v>
      </c>
      <c r="N1865" s="10">
        <v>1</v>
      </c>
    </row>
    <row r="1866" spans="1:14" x14ac:dyDescent="0.2">
      <c r="A1866" s="7">
        <v>45330</v>
      </c>
      <c r="B1866" s="1" t="s">
        <v>33</v>
      </c>
      <c r="C1866" s="1" t="s">
        <v>17</v>
      </c>
      <c r="D1866" s="1" t="s">
        <v>8</v>
      </c>
      <c r="E1866" s="1" t="s">
        <v>80</v>
      </c>
      <c r="F1866" s="1" t="s">
        <v>87</v>
      </c>
      <c r="G1866" s="8">
        <v>657821</v>
      </c>
      <c r="H1866" s="8">
        <v>138142.41</v>
      </c>
      <c r="I1866" s="9">
        <v>0.21</v>
      </c>
      <c r="J1866" s="1" t="s">
        <v>98</v>
      </c>
      <c r="K1866" s="1">
        <v>2</v>
      </c>
      <c r="L1866" s="1">
        <v>2024</v>
      </c>
      <c r="M1866" s="1">
        <v>6</v>
      </c>
      <c r="N1866" s="10">
        <v>1</v>
      </c>
    </row>
    <row r="1867" spans="1:14" x14ac:dyDescent="0.2">
      <c r="A1867" s="7">
        <v>45331</v>
      </c>
      <c r="B1867" s="1" t="s">
        <v>46</v>
      </c>
      <c r="C1867" s="1" t="s">
        <v>17</v>
      </c>
      <c r="D1867" s="1" t="s">
        <v>8</v>
      </c>
      <c r="E1867" s="1" t="s">
        <v>80</v>
      </c>
      <c r="F1867" s="1" t="s">
        <v>9</v>
      </c>
      <c r="G1867" s="8">
        <v>1137084</v>
      </c>
      <c r="H1867" s="8">
        <v>284271</v>
      </c>
      <c r="I1867" s="9">
        <v>0.25</v>
      </c>
      <c r="J1867" s="1" t="s">
        <v>98</v>
      </c>
      <c r="K1867" s="1">
        <v>2</v>
      </c>
      <c r="L1867" s="1">
        <v>2024</v>
      </c>
      <c r="M1867" s="1">
        <v>6</v>
      </c>
      <c r="N1867" s="10">
        <v>1</v>
      </c>
    </row>
    <row r="1868" spans="1:14" x14ac:dyDescent="0.2">
      <c r="A1868" s="7">
        <v>45332</v>
      </c>
      <c r="B1868" s="1" t="s">
        <v>27</v>
      </c>
      <c r="C1868" s="1" t="s">
        <v>7</v>
      </c>
      <c r="D1868" s="1" t="s">
        <v>8</v>
      </c>
      <c r="E1868" s="1" t="s">
        <v>76</v>
      </c>
      <c r="F1868" s="1" t="s">
        <v>88</v>
      </c>
      <c r="G1868" s="8">
        <v>566010</v>
      </c>
      <c r="H1868" s="8">
        <v>266024.7</v>
      </c>
      <c r="I1868" s="9">
        <v>0.47</v>
      </c>
      <c r="J1868" s="1" t="s">
        <v>98</v>
      </c>
      <c r="K1868" s="1">
        <v>2</v>
      </c>
      <c r="L1868" s="1">
        <v>2024</v>
      </c>
      <c r="M1868" s="1">
        <v>6</v>
      </c>
      <c r="N1868" s="10">
        <v>1</v>
      </c>
    </row>
    <row r="1869" spans="1:14" x14ac:dyDescent="0.2">
      <c r="A1869" s="7">
        <v>45333</v>
      </c>
      <c r="B1869" s="1" t="s">
        <v>47</v>
      </c>
      <c r="C1869" s="1" t="s">
        <v>11</v>
      </c>
      <c r="D1869" s="1" t="s">
        <v>14</v>
      </c>
      <c r="E1869" s="1" t="s">
        <v>81</v>
      </c>
      <c r="F1869" s="1" t="s">
        <v>87</v>
      </c>
      <c r="G1869" s="8">
        <v>430237</v>
      </c>
      <c r="H1869" s="8">
        <v>124768.73</v>
      </c>
      <c r="I1869" s="9">
        <v>0.28999999999999998</v>
      </c>
      <c r="J1869" s="1" t="s">
        <v>98</v>
      </c>
      <c r="K1869" s="1">
        <v>2</v>
      </c>
      <c r="L1869" s="1">
        <v>2024</v>
      </c>
      <c r="M1869" s="1">
        <v>6</v>
      </c>
      <c r="N1869" s="10">
        <v>1</v>
      </c>
    </row>
    <row r="1870" spans="1:14" x14ac:dyDescent="0.2">
      <c r="A1870" s="7">
        <v>45334</v>
      </c>
      <c r="B1870" s="1" t="s">
        <v>29</v>
      </c>
      <c r="C1870" s="1" t="s">
        <v>11</v>
      </c>
      <c r="D1870" s="1" t="s">
        <v>8</v>
      </c>
      <c r="E1870" s="1" t="s">
        <v>67</v>
      </c>
      <c r="F1870" s="1" t="s">
        <v>89</v>
      </c>
      <c r="G1870" s="8">
        <v>611079</v>
      </c>
      <c r="H1870" s="8">
        <v>146658.96</v>
      </c>
      <c r="I1870" s="9">
        <v>0.24</v>
      </c>
      <c r="J1870" s="1" t="s">
        <v>98</v>
      </c>
      <c r="K1870" s="1">
        <v>2</v>
      </c>
      <c r="L1870" s="1">
        <v>2024</v>
      </c>
      <c r="M1870" s="1">
        <v>7</v>
      </c>
      <c r="N1870" s="10">
        <v>1</v>
      </c>
    </row>
    <row r="1871" spans="1:14" x14ac:dyDescent="0.2">
      <c r="A1871" s="7">
        <v>45335</v>
      </c>
      <c r="B1871" s="1" t="s">
        <v>26</v>
      </c>
      <c r="C1871" s="1" t="s">
        <v>11</v>
      </c>
      <c r="D1871" s="1" t="s">
        <v>8</v>
      </c>
      <c r="E1871" s="1" t="s">
        <v>75</v>
      </c>
      <c r="F1871" s="1" t="s">
        <v>87</v>
      </c>
      <c r="G1871" s="8">
        <v>570624</v>
      </c>
      <c r="H1871" s="8">
        <v>102712.31999999999</v>
      </c>
      <c r="I1871" s="9">
        <v>0.18</v>
      </c>
      <c r="J1871" s="1" t="s">
        <v>98</v>
      </c>
      <c r="K1871" s="1">
        <v>2</v>
      </c>
      <c r="L1871" s="1">
        <v>2024</v>
      </c>
      <c r="M1871" s="1">
        <v>7</v>
      </c>
      <c r="N1871" s="10">
        <v>1</v>
      </c>
    </row>
    <row r="1872" spans="1:14" x14ac:dyDescent="0.2">
      <c r="A1872" s="7">
        <v>45336</v>
      </c>
      <c r="B1872" s="1" t="s">
        <v>15</v>
      </c>
      <c r="C1872" s="1" t="s">
        <v>7</v>
      </c>
      <c r="D1872" s="1" t="s">
        <v>14</v>
      </c>
      <c r="E1872" s="1" t="s">
        <v>74</v>
      </c>
      <c r="F1872" s="1" t="s">
        <v>9</v>
      </c>
      <c r="G1872" s="8">
        <v>386850</v>
      </c>
      <c r="H1872" s="8">
        <v>189556.5</v>
      </c>
      <c r="I1872" s="9">
        <v>0.49</v>
      </c>
      <c r="J1872" s="1" t="s">
        <v>98</v>
      </c>
      <c r="K1872" s="1">
        <v>2</v>
      </c>
      <c r="L1872" s="1">
        <v>2024</v>
      </c>
      <c r="M1872" s="1">
        <v>7</v>
      </c>
      <c r="N1872" s="10">
        <v>1</v>
      </c>
    </row>
    <row r="1873" spans="1:14" x14ac:dyDescent="0.2">
      <c r="A1873" s="7">
        <v>45337</v>
      </c>
      <c r="B1873" s="1" t="s">
        <v>39</v>
      </c>
      <c r="C1873" s="1" t="s">
        <v>11</v>
      </c>
      <c r="D1873" s="1" t="s">
        <v>8</v>
      </c>
      <c r="E1873" s="1" t="s">
        <v>81</v>
      </c>
      <c r="F1873" s="1" t="s">
        <v>88</v>
      </c>
      <c r="G1873" s="8">
        <v>536385</v>
      </c>
      <c r="H1873" s="8">
        <v>144823.95000000001</v>
      </c>
      <c r="I1873" s="9">
        <v>0.27</v>
      </c>
      <c r="J1873" s="1" t="s">
        <v>98</v>
      </c>
      <c r="K1873" s="1">
        <v>2</v>
      </c>
      <c r="L1873" s="1">
        <v>2024</v>
      </c>
      <c r="M1873" s="1">
        <v>7</v>
      </c>
      <c r="N1873" s="10">
        <v>1</v>
      </c>
    </row>
    <row r="1874" spans="1:14" x14ac:dyDescent="0.2">
      <c r="A1874" s="7">
        <v>45338</v>
      </c>
      <c r="B1874" s="1" t="s">
        <v>53</v>
      </c>
      <c r="C1874" s="1" t="s">
        <v>17</v>
      </c>
      <c r="D1874" s="1" t="s">
        <v>14</v>
      </c>
      <c r="E1874" s="1" t="s">
        <v>67</v>
      </c>
      <c r="F1874" s="1" t="s">
        <v>87</v>
      </c>
      <c r="G1874" s="8">
        <v>268429</v>
      </c>
      <c r="H1874" s="8">
        <v>93950.15</v>
      </c>
      <c r="I1874" s="9">
        <v>0.35</v>
      </c>
      <c r="J1874" s="1" t="s">
        <v>98</v>
      </c>
      <c r="K1874" s="1">
        <v>2</v>
      </c>
      <c r="L1874" s="1">
        <v>2024</v>
      </c>
      <c r="M1874" s="1">
        <v>7</v>
      </c>
      <c r="N1874" s="10">
        <v>1</v>
      </c>
    </row>
    <row r="1875" spans="1:14" x14ac:dyDescent="0.2">
      <c r="A1875" s="7">
        <v>45339</v>
      </c>
      <c r="B1875" s="1" t="s">
        <v>57</v>
      </c>
      <c r="C1875" s="1" t="s">
        <v>17</v>
      </c>
      <c r="D1875" s="1" t="s">
        <v>18</v>
      </c>
      <c r="E1875" s="1" t="s">
        <v>67</v>
      </c>
      <c r="F1875" s="1" t="s">
        <v>90</v>
      </c>
      <c r="G1875" s="8">
        <v>192829</v>
      </c>
      <c r="H1875" s="8">
        <v>38565.800000000003</v>
      </c>
      <c r="I1875" s="9">
        <v>0.2</v>
      </c>
      <c r="J1875" s="1" t="s">
        <v>98</v>
      </c>
      <c r="K1875" s="1">
        <v>2</v>
      </c>
      <c r="L1875" s="1">
        <v>2024</v>
      </c>
      <c r="M1875" s="1">
        <v>7</v>
      </c>
      <c r="N1875" s="10">
        <v>1</v>
      </c>
    </row>
    <row r="1876" spans="1:14" x14ac:dyDescent="0.2">
      <c r="A1876" s="7">
        <v>45340</v>
      </c>
      <c r="B1876" s="1" t="s">
        <v>47</v>
      </c>
      <c r="C1876" s="1" t="s">
        <v>7</v>
      </c>
      <c r="D1876" s="1" t="s">
        <v>14</v>
      </c>
      <c r="E1876" s="1" t="s">
        <v>81</v>
      </c>
      <c r="F1876" s="1" t="s">
        <v>9</v>
      </c>
      <c r="G1876" s="8">
        <v>341054</v>
      </c>
      <c r="H1876" s="8">
        <v>218274.56</v>
      </c>
      <c r="I1876" s="9">
        <v>0.64</v>
      </c>
      <c r="J1876" s="1" t="s">
        <v>98</v>
      </c>
      <c r="K1876" s="1">
        <v>2</v>
      </c>
      <c r="L1876" s="1">
        <v>2024</v>
      </c>
      <c r="M1876" s="1">
        <v>7</v>
      </c>
      <c r="N1876" s="10">
        <v>1</v>
      </c>
    </row>
    <row r="1877" spans="1:14" x14ac:dyDescent="0.2">
      <c r="A1877" s="7">
        <v>45341</v>
      </c>
      <c r="B1877" s="1" t="s">
        <v>52</v>
      </c>
      <c r="C1877" s="1" t="s">
        <v>11</v>
      </c>
      <c r="D1877" s="1" t="s">
        <v>8</v>
      </c>
      <c r="E1877" s="1" t="s">
        <v>66</v>
      </c>
      <c r="F1877" s="1" t="s">
        <v>9</v>
      </c>
      <c r="G1877" s="8">
        <v>1050914</v>
      </c>
      <c r="H1877" s="8">
        <v>157637.1</v>
      </c>
      <c r="I1877" s="9">
        <v>0.15</v>
      </c>
      <c r="J1877" s="1" t="s">
        <v>98</v>
      </c>
      <c r="K1877" s="1">
        <v>2</v>
      </c>
      <c r="L1877" s="1">
        <v>2024</v>
      </c>
      <c r="M1877" s="1">
        <v>8</v>
      </c>
      <c r="N1877" s="10">
        <v>1</v>
      </c>
    </row>
    <row r="1878" spans="1:14" x14ac:dyDescent="0.2">
      <c r="A1878" s="7">
        <v>45342</v>
      </c>
      <c r="B1878" s="1" t="s">
        <v>57</v>
      </c>
      <c r="C1878" s="1" t="s">
        <v>11</v>
      </c>
      <c r="D1878" s="1" t="s">
        <v>18</v>
      </c>
      <c r="E1878" s="1" t="s">
        <v>67</v>
      </c>
      <c r="F1878" s="1" t="s">
        <v>87</v>
      </c>
      <c r="G1878" s="8">
        <v>180983</v>
      </c>
      <c r="H1878" s="8">
        <v>47055.58</v>
      </c>
      <c r="I1878" s="9">
        <v>0.26</v>
      </c>
      <c r="J1878" s="1" t="s">
        <v>98</v>
      </c>
      <c r="K1878" s="1">
        <v>2</v>
      </c>
      <c r="L1878" s="1">
        <v>2024</v>
      </c>
      <c r="M1878" s="1">
        <v>8</v>
      </c>
      <c r="N1878" s="10">
        <v>1</v>
      </c>
    </row>
    <row r="1879" spans="1:14" x14ac:dyDescent="0.2">
      <c r="A1879" s="7">
        <v>45343</v>
      </c>
      <c r="B1879" s="1" t="s">
        <v>33</v>
      </c>
      <c r="C1879" s="1" t="s">
        <v>11</v>
      </c>
      <c r="D1879" s="1" t="s">
        <v>8</v>
      </c>
      <c r="E1879" s="1" t="s">
        <v>80</v>
      </c>
      <c r="F1879" s="1" t="s">
        <v>87</v>
      </c>
      <c r="G1879" s="8">
        <v>653844</v>
      </c>
      <c r="H1879" s="8">
        <v>98076.599999999991</v>
      </c>
      <c r="I1879" s="9">
        <v>0.15</v>
      </c>
      <c r="J1879" s="1" t="s">
        <v>98</v>
      </c>
      <c r="K1879" s="1">
        <v>2</v>
      </c>
      <c r="L1879" s="1">
        <v>2024</v>
      </c>
      <c r="M1879" s="1">
        <v>8</v>
      </c>
      <c r="N1879" s="10">
        <v>1</v>
      </c>
    </row>
    <row r="1880" spans="1:14" x14ac:dyDescent="0.2">
      <c r="A1880" s="7">
        <v>45344</v>
      </c>
      <c r="B1880" s="1" t="s">
        <v>28</v>
      </c>
      <c r="C1880" s="1" t="s">
        <v>7</v>
      </c>
      <c r="D1880" s="1" t="s">
        <v>8</v>
      </c>
      <c r="E1880" s="1" t="s">
        <v>66</v>
      </c>
      <c r="F1880" s="1" t="s">
        <v>89</v>
      </c>
      <c r="G1880" s="8">
        <v>667742</v>
      </c>
      <c r="H1880" s="8">
        <v>373935.52</v>
      </c>
      <c r="I1880" s="9">
        <v>0.56000000000000005</v>
      </c>
      <c r="J1880" s="1" t="s">
        <v>98</v>
      </c>
      <c r="K1880" s="1">
        <v>2</v>
      </c>
      <c r="L1880" s="1">
        <v>2024</v>
      </c>
      <c r="M1880" s="1">
        <v>8</v>
      </c>
      <c r="N1880" s="10">
        <v>1</v>
      </c>
    </row>
    <row r="1881" spans="1:14" x14ac:dyDescent="0.2">
      <c r="A1881" s="7">
        <v>45345</v>
      </c>
      <c r="B1881" s="1" t="s">
        <v>28</v>
      </c>
      <c r="C1881" s="1" t="s">
        <v>17</v>
      </c>
      <c r="D1881" s="1" t="s">
        <v>8</v>
      </c>
      <c r="E1881" s="1" t="s">
        <v>66</v>
      </c>
      <c r="F1881" s="1" t="s">
        <v>87</v>
      </c>
      <c r="G1881" s="8">
        <v>828331</v>
      </c>
      <c r="H1881" s="8">
        <v>314765.78000000003</v>
      </c>
      <c r="I1881" s="9">
        <v>0.38</v>
      </c>
      <c r="J1881" s="1" t="s">
        <v>98</v>
      </c>
      <c r="K1881" s="1">
        <v>2</v>
      </c>
      <c r="L1881" s="1">
        <v>2024</v>
      </c>
      <c r="M1881" s="1">
        <v>8</v>
      </c>
      <c r="N1881" s="10">
        <v>1</v>
      </c>
    </row>
    <row r="1882" spans="1:14" x14ac:dyDescent="0.2">
      <c r="A1882" s="7">
        <v>45346</v>
      </c>
      <c r="B1882" s="1" t="s">
        <v>35</v>
      </c>
      <c r="C1882" s="1" t="s">
        <v>17</v>
      </c>
      <c r="D1882" s="1" t="s">
        <v>14</v>
      </c>
      <c r="E1882" s="1" t="s">
        <v>71</v>
      </c>
      <c r="F1882" s="1" t="s">
        <v>9</v>
      </c>
      <c r="G1882" s="8">
        <v>290458</v>
      </c>
      <c r="H1882" s="8">
        <v>104564.87999999999</v>
      </c>
      <c r="I1882" s="9">
        <v>0.36</v>
      </c>
      <c r="J1882" s="1" t="s">
        <v>98</v>
      </c>
      <c r="K1882" s="1">
        <v>2</v>
      </c>
      <c r="L1882" s="1">
        <v>2024</v>
      </c>
      <c r="M1882" s="1">
        <v>8</v>
      </c>
      <c r="N1882" s="10">
        <v>1</v>
      </c>
    </row>
    <row r="1883" spans="1:14" x14ac:dyDescent="0.2">
      <c r="A1883" s="7">
        <v>45347</v>
      </c>
      <c r="B1883" s="1" t="s">
        <v>19</v>
      </c>
      <c r="C1883" s="1" t="s">
        <v>7</v>
      </c>
      <c r="D1883" s="1" t="s">
        <v>8</v>
      </c>
      <c r="E1883" s="1" t="s">
        <v>76</v>
      </c>
      <c r="F1883" s="1" t="s">
        <v>9</v>
      </c>
      <c r="G1883" s="8">
        <v>1142100</v>
      </c>
      <c r="H1883" s="8">
        <v>650997</v>
      </c>
      <c r="I1883" s="9">
        <v>0.56999999999999995</v>
      </c>
      <c r="J1883" s="1" t="s">
        <v>98</v>
      </c>
      <c r="K1883" s="1">
        <v>2</v>
      </c>
      <c r="L1883" s="1">
        <v>2024</v>
      </c>
      <c r="M1883" s="1">
        <v>8</v>
      </c>
      <c r="N1883" s="10">
        <v>1</v>
      </c>
    </row>
    <row r="1884" spans="1:14" x14ac:dyDescent="0.2">
      <c r="A1884" s="7">
        <v>45348</v>
      </c>
      <c r="B1884" s="1" t="s">
        <v>55</v>
      </c>
      <c r="C1884" s="1" t="s">
        <v>7</v>
      </c>
      <c r="D1884" s="1" t="s">
        <v>14</v>
      </c>
      <c r="E1884" s="1" t="s">
        <v>69</v>
      </c>
      <c r="F1884" s="1" t="s">
        <v>89</v>
      </c>
      <c r="G1884" s="8">
        <v>341696</v>
      </c>
      <c r="H1884" s="8">
        <v>211851.51999999999</v>
      </c>
      <c r="I1884" s="9">
        <v>0.62</v>
      </c>
      <c r="J1884" s="1" t="s">
        <v>98</v>
      </c>
      <c r="K1884" s="1">
        <v>2</v>
      </c>
      <c r="L1884" s="1">
        <v>2024</v>
      </c>
      <c r="M1884" s="1">
        <v>9</v>
      </c>
      <c r="N1884" s="10">
        <v>1</v>
      </c>
    </row>
    <row r="1885" spans="1:14" x14ac:dyDescent="0.2">
      <c r="A1885" s="7">
        <v>45349</v>
      </c>
      <c r="B1885" s="1" t="s">
        <v>38</v>
      </c>
      <c r="C1885" s="1" t="s">
        <v>11</v>
      </c>
      <c r="D1885" s="1" t="s">
        <v>18</v>
      </c>
      <c r="E1885" s="1" t="s">
        <v>80</v>
      </c>
      <c r="F1885" s="1" t="s">
        <v>87</v>
      </c>
      <c r="G1885" s="8">
        <v>108414</v>
      </c>
      <c r="H1885" s="8">
        <v>21682.800000000003</v>
      </c>
      <c r="I1885" s="9">
        <v>0.2</v>
      </c>
      <c r="J1885" s="1" t="s">
        <v>98</v>
      </c>
      <c r="K1885" s="1">
        <v>2</v>
      </c>
      <c r="L1885" s="1">
        <v>2024</v>
      </c>
      <c r="M1885" s="1">
        <v>9</v>
      </c>
      <c r="N1885" s="10">
        <v>1</v>
      </c>
    </row>
    <row r="1886" spans="1:14" x14ac:dyDescent="0.2">
      <c r="A1886" s="7">
        <v>45350</v>
      </c>
      <c r="B1886" s="1" t="s">
        <v>32</v>
      </c>
      <c r="C1886" s="1" t="s">
        <v>17</v>
      </c>
      <c r="D1886" s="1" t="s">
        <v>8</v>
      </c>
      <c r="E1886" s="1" t="s">
        <v>71</v>
      </c>
      <c r="F1886" s="1" t="s">
        <v>9</v>
      </c>
      <c r="G1886" s="8">
        <v>638375</v>
      </c>
      <c r="H1886" s="8">
        <v>210663.75</v>
      </c>
      <c r="I1886" s="9">
        <v>0.33</v>
      </c>
      <c r="J1886" s="1" t="s">
        <v>98</v>
      </c>
      <c r="K1886" s="1">
        <v>2</v>
      </c>
      <c r="L1886" s="1">
        <v>2024</v>
      </c>
      <c r="M1886" s="1">
        <v>9</v>
      </c>
      <c r="N1886" s="10">
        <v>1</v>
      </c>
    </row>
    <row r="1887" spans="1:14" x14ac:dyDescent="0.2">
      <c r="A1887" s="7">
        <v>45351</v>
      </c>
      <c r="B1887" s="1" t="s">
        <v>61</v>
      </c>
      <c r="C1887" s="1" t="s">
        <v>7</v>
      </c>
      <c r="D1887" s="1" t="s">
        <v>8</v>
      </c>
      <c r="E1887" s="1" t="s">
        <v>77</v>
      </c>
      <c r="F1887" s="1" t="s">
        <v>87</v>
      </c>
      <c r="G1887" s="8">
        <v>875883</v>
      </c>
      <c r="H1887" s="8">
        <v>472976.82</v>
      </c>
      <c r="I1887" s="9">
        <v>0.54</v>
      </c>
      <c r="J1887" s="1" t="s">
        <v>98</v>
      </c>
      <c r="K1887" s="1">
        <v>2</v>
      </c>
      <c r="L1887" s="1">
        <v>2024</v>
      </c>
      <c r="M1887" s="1">
        <v>9</v>
      </c>
      <c r="N1887" s="10">
        <v>1</v>
      </c>
    </row>
    <row r="1888" spans="1:14" x14ac:dyDescent="0.2">
      <c r="A1888" s="7">
        <v>45352</v>
      </c>
      <c r="B1888" s="1" t="s">
        <v>27</v>
      </c>
      <c r="C1888" s="1" t="s">
        <v>17</v>
      </c>
      <c r="D1888" s="1" t="s">
        <v>8</v>
      </c>
      <c r="E1888" s="1" t="s">
        <v>76</v>
      </c>
      <c r="F1888" s="1" t="s">
        <v>88</v>
      </c>
      <c r="G1888" s="8">
        <v>830528</v>
      </c>
      <c r="H1888" s="8">
        <v>290684.79999999999</v>
      </c>
      <c r="I1888" s="9">
        <v>0.35</v>
      </c>
      <c r="J1888" s="1" t="s">
        <v>99</v>
      </c>
      <c r="K1888" s="1">
        <v>3</v>
      </c>
      <c r="L1888" s="1">
        <v>2024</v>
      </c>
      <c r="M1888" s="1">
        <v>9</v>
      </c>
      <c r="N1888" s="10">
        <v>1</v>
      </c>
    </row>
    <row r="1889" spans="1:14" x14ac:dyDescent="0.2">
      <c r="A1889" s="7">
        <v>45353</v>
      </c>
      <c r="B1889" s="1" t="s">
        <v>37</v>
      </c>
      <c r="C1889" s="1" t="s">
        <v>11</v>
      </c>
      <c r="D1889" s="1" t="s">
        <v>18</v>
      </c>
      <c r="E1889" s="1" t="s">
        <v>79</v>
      </c>
      <c r="F1889" s="1" t="s">
        <v>87</v>
      </c>
      <c r="G1889" s="8">
        <v>200848</v>
      </c>
      <c r="H1889" s="8">
        <v>58245.919999999998</v>
      </c>
      <c r="I1889" s="9">
        <v>0.28999999999999998</v>
      </c>
      <c r="J1889" s="1" t="s">
        <v>99</v>
      </c>
      <c r="K1889" s="1">
        <v>3</v>
      </c>
      <c r="L1889" s="1">
        <v>2024</v>
      </c>
      <c r="M1889" s="1">
        <v>9</v>
      </c>
      <c r="N1889" s="10">
        <v>1</v>
      </c>
    </row>
    <row r="1890" spans="1:14" x14ac:dyDescent="0.2">
      <c r="A1890" s="7">
        <v>45354</v>
      </c>
      <c r="B1890" s="1" t="s">
        <v>58</v>
      </c>
      <c r="C1890" s="1" t="s">
        <v>17</v>
      </c>
      <c r="D1890" s="1" t="s">
        <v>8</v>
      </c>
      <c r="E1890" s="1" t="s">
        <v>74</v>
      </c>
      <c r="F1890" s="1" t="s">
        <v>90</v>
      </c>
      <c r="G1890" s="8">
        <v>877225</v>
      </c>
      <c r="H1890" s="8">
        <v>307028.75</v>
      </c>
      <c r="I1890" s="9">
        <v>0.35</v>
      </c>
      <c r="J1890" s="1" t="s">
        <v>99</v>
      </c>
      <c r="K1890" s="1">
        <v>3</v>
      </c>
      <c r="L1890" s="1">
        <v>2024</v>
      </c>
      <c r="M1890" s="1">
        <v>9</v>
      </c>
      <c r="N1890" s="10">
        <v>1</v>
      </c>
    </row>
    <row r="1891" spans="1:14" x14ac:dyDescent="0.2">
      <c r="A1891" s="7">
        <v>45355</v>
      </c>
      <c r="B1891" s="1" t="s">
        <v>33</v>
      </c>
      <c r="C1891" s="1" t="s">
        <v>17</v>
      </c>
      <c r="D1891" s="1" t="s">
        <v>8</v>
      </c>
      <c r="E1891" s="1" t="s">
        <v>80</v>
      </c>
      <c r="F1891" s="1" t="s">
        <v>90</v>
      </c>
      <c r="G1891" s="8">
        <v>967792</v>
      </c>
      <c r="H1891" s="8">
        <v>348405.12</v>
      </c>
      <c r="I1891" s="9">
        <v>0.36</v>
      </c>
      <c r="J1891" s="1" t="s">
        <v>99</v>
      </c>
      <c r="K1891" s="1">
        <v>3</v>
      </c>
      <c r="L1891" s="1">
        <v>2024</v>
      </c>
      <c r="M1891" s="1">
        <v>10</v>
      </c>
      <c r="N1891" s="10">
        <v>1</v>
      </c>
    </row>
    <row r="1892" spans="1:14" x14ac:dyDescent="0.2">
      <c r="A1892" s="7">
        <v>45356</v>
      </c>
      <c r="B1892" s="1" t="s">
        <v>29</v>
      </c>
      <c r="C1892" s="1" t="s">
        <v>11</v>
      </c>
      <c r="D1892" s="1" t="s">
        <v>8</v>
      </c>
      <c r="E1892" s="1" t="s">
        <v>67</v>
      </c>
      <c r="F1892" s="1" t="s">
        <v>88</v>
      </c>
      <c r="G1892" s="8">
        <v>1057610</v>
      </c>
      <c r="H1892" s="8">
        <v>169217.6</v>
      </c>
      <c r="I1892" s="9">
        <v>0.16</v>
      </c>
      <c r="J1892" s="1" t="s">
        <v>99</v>
      </c>
      <c r="K1892" s="1">
        <v>3</v>
      </c>
      <c r="L1892" s="1">
        <v>2024</v>
      </c>
      <c r="M1892" s="1">
        <v>10</v>
      </c>
      <c r="N1892" s="10">
        <v>1</v>
      </c>
    </row>
    <row r="1893" spans="1:14" x14ac:dyDescent="0.2">
      <c r="A1893" s="7">
        <v>45357</v>
      </c>
      <c r="B1893" s="1" t="s">
        <v>60</v>
      </c>
      <c r="C1893" s="1" t="s">
        <v>7</v>
      </c>
      <c r="D1893" s="1" t="s">
        <v>14</v>
      </c>
      <c r="E1893" s="1" t="s">
        <v>76</v>
      </c>
      <c r="F1893" s="1" t="s">
        <v>9</v>
      </c>
      <c r="G1893" s="8">
        <v>292119</v>
      </c>
      <c r="H1893" s="8">
        <v>108084.03</v>
      </c>
      <c r="I1893" s="9">
        <v>0.37</v>
      </c>
      <c r="J1893" s="1" t="s">
        <v>99</v>
      </c>
      <c r="K1893" s="1">
        <v>3</v>
      </c>
      <c r="L1893" s="1">
        <v>2024</v>
      </c>
      <c r="M1893" s="1">
        <v>10</v>
      </c>
      <c r="N1893" s="10">
        <v>1</v>
      </c>
    </row>
    <row r="1894" spans="1:14" x14ac:dyDescent="0.2">
      <c r="A1894" s="7">
        <v>45358</v>
      </c>
      <c r="B1894" s="1" t="s">
        <v>46</v>
      </c>
      <c r="C1894" s="1" t="s">
        <v>17</v>
      </c>
      <c r="D1894" s="1" t="s">
        <v>8</v>
      </c>
      <c r="E1894" s="1" t="s">
        <v>80</v>
      </c>
      <c r="F1894" s="1" t="s">
        <v>87</v>
      </c>
      <c r="G1894" s="8">
        <v>524605</v>
      </c>
      <c r="H1894" s="8">
        <v>141643.35</v>
      </c>
      <c r="I1894" s="9">
        <v>0.27</v>
      </c>
      <c r="J1894" s="1" t="s">
        <v>99</v>
      </c>
      <c r="K1894" s="1">
        <v>3</v>
      </c>
      <c r="L1894" s="1">
        <v>2024</v>
      </c>
      <c r="M1894" s="1">
        <v>10</v>
      </c>
      <c r="N1894" s="10">
        <v>1</v>
      </c>
    </row>
    <row r="1895" spans="1:14" x14ac:dyDescent="0.2">
      <c r="A1895" s="7">
        <v>45359</v>
      </c>
      <c r="B1895" s="1" t="s">
        <v>34</v>
      </c>
      <c r="C1895" s="1" t="s">
        <v>17</v>
      </c>
      <c r="D1895" s="1" t="s">
        <v>14</v>
      </c>
      <c r="E1895" s="1" t="s">
        <v>65</v>
      </c>
      <c r="F1895" s="1" t="s">
        <v>87</v>
      </c>
      <c r="G1895" s="8">
        <v>386506</v>
      </c>
      <c r="H1895" s="8">
        <v>77301.2</v>
      </c>
      <c r="I1895" s="9">
        <v>0.2</v>
      </c>
      <c r="J1895" s="1" t="s">
        <v>99</v>
      </c>
      <c r="K1895" s="1">
        <v>3</v>
      </c>
      <c r="L1895" s="1">
        <v>2024</v>
      </c>
      <c r="M1895" s="1">
        <v>10</v>
      </c>
      <c r="N1895" s="10">
        <v>1</v>
      </c>
    </row>
    <row r="1896" spans="1:14" x14ac:dyDescent="0.2">
      <c r="A1896" s="7">
        <v>45360</v>
      </c>
      <c r="B1896" s="1" t="s">
        <v>54</v>
      </c>
      <c r="C1896" s="1" t="s">
        <v>7</v>
      </c>
      <c r="D1896" s="1" t="s">
        <v>18</v>
      </c>
      <c r="E1896" s="1" t="s">
        <v>68</v>
      </c>
      <c r="F1896" s="1" t="s">
        <v>87</v>
      </c>
      <c r="G1896" s="8">
        <v>184671</v>
      </c>
      <c r="H1896" s="8">
        <v>107109.18</v>
      </c>
      <c r="I1896" s="9">
        <v>0.57999999999999996</v>
      </c>
      <c r="J1896" s="1" t="s">
        <v>99</v>
      </c>
      <c r="K1896" s="1">
        <v>3</v>
      </c>
      <c r="L1896" s="1">
        <v>2024</v>
      </c>
      <c r="M1896" s="1">
        <v>10</v>
      </c>
      <c r="N1896" s="10">
        <v>1</v>
      </c>
    </row>
    <row r="1897" spans="1:14" x14ac:dyDescent="0.2">
      <c r="A1897" s="7">
        <v>45361</v>
      </c>
      <c r="B1897" s="1" t="s">
        <v>54</v>
      </c>
      <c r="C1897" s="1" t="s">
        <v>7</v>
      </c>
      <c r="D1897" s="1" t="s">
        <v>18</v>
      </c>
      <c r="E1897" s="1" t="s">
        <v>68</v>
      </c>
      <c r="F1897" s="1" t="s">
        <v>87</v>
      </c>
      <c r="G1897" s="8">
        <v>123374</v>
      </c>
      <c r="H1897" s="8">
        <v>65388.22</v>
      </c>
      <c r="I1897" s="9">
        <v>0.53</v>
      </c>
      <c r="J1897" s="1" t="s">
        <v>99</v>
      </c>
      <c r="K1897" s="1">
        <v>3</v>
      </c>
      <c r="L1897" s="1">
        <v>2024</v>
      </c>
      <c r="M1897" s="1">
        <v>10</v>
      </c>
      <c r="N1897" s="10">
        <v>1</v>
      </c>
    </row>
    <row r="1898" spans="1:14" x14ac:dyDescent="0.2">
      <c r="A1898" s="7">
        <v>45362</v>
      </c>
      <c r="B1898" s="1" t="s">
        <v>20</v>
      </c>
      <c r="C1898" s="1" t="s">
        <v>11</v>
      </c>
      <c r="D1898" s="1" t="s">
        <v>8</v>
      </c>
      <c r="E1898" s="1" t="s">
        <v>72</v>
      </c>
      <c r="F1898" s="1" t="s">
        <v>90</v>
      </c>
      <c r="G1898" s="8">
        <v>512030</v>
      </c>
      <c r="H1898" s="8">
        <v>179210.5</v>
      </c>
      <c r="I1898" s="9">
        <v>0.35</v>
      </c>
      <c r="J1898" s="1" t="s">
        <v>99</v>
      </c>
      <c r="K1898" s="1">
        <v>3</v>
      </c>
      <c r="L1898" s="1">
        <v>2024</v>
      </c>
      <c r="M1898" s="1">
        <v>11</v>
      </c>
      <c r="N1898" s="10">
        <v>1</v>
      </c>
    </row>
    <row r="1899" spans="1:14" x14ac:dyDescent="0.2">
      <c r="A1899" s="7">
        <v>45363</v>
      </c>
      <c r="B1899" s="1" t="s">
        <v>56</v>
      </c>
      <c r="C1899" s="1" t="s">
        <v>7</v>
      </c>
      <c r="D1899" s="1" t="s">
        <v>18</v>
      </c>
      <c r="E1899" s="1" t="s">
        <v>70</v>
      </c>
      <c r="F1899" s="1" t="s">
        <v>87</v>
      </c>
      <c r="G1899" s="8">
        <v>111825</v>
      </c>
      <c r="H1899" s="8">
        <v>61503.750000000007</v>
      </c>
      <c r="I1899" s="9">
        <v>0.55000000000000004</v>
      </c>
      <c r="J1899" s="1" t="s">
        <v>99</v>
      </c>
      <c r="K1899" s="1">
        <v>3</v>
      </c>
      <c r="L1899" s="1">
        <v>2024</v>
      </c>
      <c r="M1899" s="1">
        <v>11</v>
      </c>
      <c r="N1899" s="10">
        <v>1</v>
      </c>
    </row>
    <row r="1900" spans="1:14" x14ac:dyDescent="0.2">
      <c r="A1900" s="7">
        <v>45364</v>
      </c>
      <c r="B1900" s="1" t="s">
        <v>40</v>
      </c>
      <c r="C1900" s="1" t="s">
        <v>11</v>
      </c>
      <c r="D1900" s="1" t="s">
        <v>8</v>
      </c>
      <c r="E1900" s="1" t="s">
        <v>82</v>
      </c>
      <c r="F1900" s="1" t="s">
        <v>9</v>
      </c>
      <c r="G1900" s="8">
        <v>883665</v>
      </c>
      <c r="H1900" s="8">
        <v>203242.95</v>
      </c>
      <c r="I1900" s="9">
        <v>0.23</v>
      </c>
      <c r="J1900" s="1" t="s">
        <v>99</v>
      </c>
      <c r="K1900" s="1">
        <v>3</v>
      </c>
      <c r="L1900" s="1">
        <v>2024</v>
      </c>
      <c r="M1900" s="1">
        <v>11</v>
      </c>
      <c r="N1900" s="10">
        <v>1</v>
      </c>
    </row>
    <row r="1901" spans="1:14" x14ac:dyDescent="0.2">
      <c r="A1901" s="7">
        <v>45365</v>
      </c>
      <c r="B1901" s="1" t="s">
        <v>48</v>
      </c>
      <c r="C1901" s="1" t="s">
        <v>17</v>
      </c>
      <c r="D1901" s="1" t="s">
        <v>8</v>
      </c>
      <c r="E1901" s="1" t="s">
        <v>65</v>
      </c>
      <c r="F1901" s="1" t="s">
        <v>87</v>
      </c>
      <c r="G1901" s="8">
        <v>1131064</v>
      </c>
      <c r="H1901" s="8">
        <v>328008.56</v>
      </c>
      <c r="I1901" s="9">
        <v>0.28999999999999998</v>
      </c>
      <c r="J1901" s="1" t="s">
        <v>99</v>
      </c>
      <c r="K1901" s="1">
        <v>3</v>
      </c>
      <c r="L1901" s="1">
        <v>2024</v>
      </c>
      <c r="M1901" s="1">
        <v>11</v>
      </c>
      <c r="N1901" s="10">
        <v>1</v>
      </c>
    </row>
    <row r="1902" spans="1:14" x14ac:dyDescent="0.2">
      <c r="A1902" s="7">
        <v>45366</v>
      </c>
      <c r="B1902" s="1" t="s">
        <v>15</v>
      </c>
      <c r="C1902" s="1" t="s">
        <v>7</v>
      </c>
      <c r="D1902" s="1" t="s">
        <v>14</v>
      </c>
      <c r="E1902" s="1" t="s">
        <v>74</v>
      </c>
      <c r="F1902" s="1" t="s">
        <v>9</v>
      </c>
      <c r="G1902" s="8">
        <v>402743</v>
      </c>
      <c r="H1902" s="8">
        <v>144987.47999999998</v>
      </c>
      <c r="I1902" s="9">
        <v>0.36</v>
      </c>
      <c r="J1902" s="1" t="s">
        <v>99</v>
      </c>
      <c r="K1902" s="1">
        <v>3</v>
      </c>
      <c r="L1902" s="1">
        <v>2024</v>
      </c>
      <c r="M1902" s="1">
        <v>11</v>
      </c>
      <c r="N1902" s="10">
        <v>1</v>
      </c>
    </row>
    <row r="1903" spans="1:14" x14ac:dyDescent="0.2">
      <c r="A1903" s="7">
        <v>45367</v>
      </c>
      <c r="B1903" s="1" t="s">
        <v>26</v>
      </c>
      <c r="C1903" s="1" t="s">
        <v>17</v>
      </c>
      <c r="D1903" s="1" t="s">
        <v>8</v>
      </c>
      <c r="E1903" s="1" t="s">
        <v>75</v>
      </c>
      <c r="F1903" s="1" t="s">
        <v>9</v>
      </c>
      <c r="G1903" s="8">
        <v>591651</v>
      </c>
      <c r="H1903" s="8">
        <v>177495.3</v>
      </c>
      <c r="I1903" s="9">
        <v>0.3</v>
      </c>
      <c r="J1903" s="1" t="s">
        <v>99</v>
      </c>
      <c r="K1903" s="1">
        <v>3</v>
      </c>
      <c r="L1903" s="1">
        <v>2024</v>
      </c>
      <c r="M1903" s="1">
        <v>11</v>
      </c>
      <c r="N1903" s="10">
        <v>1</v>
      </c>
    </row>
    <row r="1904" spans="1:14" x14ac:dyDescent="0.2">
      <c r="A1904" s="7">
        <v>45368</v>
      </c>
      <c r="B1904" s="1" t="s">
        <v>37</v>
      </c>
      <c r="C1904" s="1" t="s">
        <v>11</v>
      </c>
      <c r="D1904" s="1" t="s">
        <v>18</v>
      </c>
      <c r="E1904" s="1" t="s">
        <v>79</v>
      </c>
      <c r="F1904" s="1" t="s">
        <v>88</v>
      </c>
      <c r="G1904" s="8">
        <v>154993</v>
      </c>
      <c r="H1904" s="8">
        <v>48047.83</v>
      </c>
      <c r="I1904" s="9">
        <v>0.31</v>
      </c>
      <c r="J1904" s="1" t="s">
        <v>99</v>
      </c>
      <c r="K1904" s="1">
        <v>3</v>
      </c>
      <c r="L1904" s="1">
        <v>2024</v>
      </c>
      <c r="M1904" s="1">
        <v>11</v>
      </c>
      <c r="N1904" s="10">
        <v>1</v>
      </c>
    </row>
    <row r="1905" spans="1:14" x14ac:dyDescent="0.2">
      <c r="A1905" s="7">
        <v>45369</v>
      </c>
      <c r="B1905" s="1" t="s">
        <v>23</v>
      </c>
      <c r="C1905" s="1" t="s">
        <v>17</v>
      </c>
      <c r="D1905" s="1" t="s">
        <v>8</v>
      </c>
      <c r="E1905" s="1" t="s">
        <v>75</v>
      </c>
      <c r="F1905" s="1" t="s">
        <v>88</v>
      </c>
      <c r="G1905" s="8">
        <v>1176007</v>
      </c>
      <c r="H1905" s="8">
        <v>423362.51999999996</v>
      </c>
      <c r="I1905" s="9">
        <v>0.36</v>
      </c>
      <c r="J1905" s="1" t="s">
        <v>99</v>
      </c>
      <c r="K1905" s="1">
        <v>3</v>
      </c>
      <c r="L1905" s="1">
        <v>2024</v>
      </c>
      <c r="M1905" s="1">
        <v>12</v>
      </c>
      <c r="N1905" s="10">
        <v>1</v>
      </c>
    </row>
    <row r="1906" spans="1:14" x14ac:dyDescent="0.2">
      <c r="A1906" s="7">
        <v>45370</v>
      </c>
      <c r="B1906" s="1" t="s">
        <v>27</v>
      </c>
      <c r="C1906" s="1" t="s">
        <v>11</v>
      </c>
      <c r="D1906" s="1" t="s">
        <v>8</v>
      </c>
      <c r="E1906" s="1" t="s">
        <v>76</v>
      </c>
      <c r="F1906" s="1" t="s">
        <v>87</v>
      </c>
      <c r="G1906" s="8">
        <v>604859</v>
      </c>
      <c r="H1906" s="8">
        <v>205652.06000000003</v>
      </c>
      <c r="I1906" s="9">
        <v>0.34</v>
      </c>
      <c r="J1906" s="1" t="s">
        <v>99</v>
      </c>
      <c r="K1906" s="1">
        <v>3</v>
      </c>
      <c r="L1906" s="1">
        <v>2024</v>
      </c>
      <c r="M1906" s="1">
        <v>12</v>
      </c>
      <c r="N1906" s="10">
        <v>1</v>
      </c>
    </row>
    <row r="1907" spans="1:14" x14ac:dyDescent="0.2">
      <c r="A1907" s="7">
        <v>45371</v>
      </c>
      <c r="B1907" s="1" t="s">
        <v>41</v>
      </c>
      <c r="C1907" s="1" t="s">
        <v>11</v>
      </c>
      <c r="D1907" s="1" t="s">
        <v>14</v>
      </c>
      <c r="E1907" s="1" t="s">
        <v>83</v>
      </c>
      <c r="F1907" s="1" t="s">
        <v>87</v>
      </c>
      <c r="G1907" s="8">
        <v>381847</v>
      </c>
      <c r="H1907" s="8">
        <v>114554.09999999999</v>
      </c>
      <c r="I1907" s="9">
        <v>0.3</v>
      </c>
      <c r="J1907" s="1" t="s">
        <v>99</v>
      </c>
      <c r="K1907" s="1">
        <v>3</v>
      </c>
      <c r="L1907" s="1">
        <v>2024</v>
      </c>
      <c r="M1907" s="1">
        <v>12</v>
      </c>
      <c r="N1907" s="10">
        <v>1</v>
      </c>
    </row>
    <row r="1908" spans="1:14" x14ac:dyDescent="0.2">
      <c r="A1908" s="7">
        <v>45372</v>
      </c>
      <c r="B1908" s="1" t="s">
        <v>56</v>
      </c>
      <c r="C1908" s="1" t="s">
        <v>7</v>
      </c>
      <c r="D1908" s="1" t="s">
        <v>18</v>
      </c>
      <c r="E1908" s="1" t="s">
        <v>70</v>
      </c>
      <c r="F1908" s="1" t="s">
        <v>88</v>
      </c>
      <c r="G1908" s="8">
        <v>109125</v>
      </c>
      <c r="H1908" s="8">
        <v>46923.75</v>
      </c>
      <c r="I1908" s="9">
        <v>0.43</v>
      </c>
      <c r="J1908" s="1" t="s">
        <v>99</v>
      </c>
      <c r="K1908" s="1">
        <v>3</v>
      </c>
      <c r="L1908" s="1">
        <v>2024</v>
      </c>
      <c r="M1908" s="1">
        <v>12</v>
      </c>
      <c r="N1908" s="10">
        <v>1</v>
      </c>
    </row>
    <row r="1909" spans="1:14" x14ac:dyDescent="0.2">
      <c r="A1909" s="7">
        <v>45373</v>
      </c>
      <c r="B1909" s="1" t="s">
        <v>34</v>
      </c>
      <c r="C1909" s="1" t="s">
        <v>17</v>
      </c>
      <c r="D1909" s="1" t="s">
        <v>14</v>
      </c>
      <c r="E1909" s="1" t="s">
        <v>65</v>
      </c>
      <c r="F1909" s="1" t="s">
        <v>88</v>
      </c>
      <c r="G1909" s="8">
        <v>448098</v>
      </c>
      <c r="H1909" s="8">
        <v>138910.38</v>
      </c>
      <c r="I1909" s="9">
        <v>0.31</v>
      </c>
      <c r="J1909" s="1" t="s">
        <v>99</v>
      </c>
      <c r="K1909" s="1">
        <v>3</v>
      </c>
      <c r="L1909" s="1">
        <v>2024</v>
      </c>
      <c r="M1909" s="1">
        <v>12</v>
      </c>
      <c r="N1909" s="10">
        <v>1</v>
      </c>
    </row>
    <row r="1910" spans="1:14" x14ac:dyDescent="0.2">
      <c r="A1910" s="7">
        <v>45374</v>
      </c>
      <c r="B1910" s="1" t="s">
        <v>46</v>
      </c>
      <c r="C1910" s="1" t="s">
        <v>7</v>
      </c>
      <c r="D1910" s="1" t="s">
        <v>8</v>
      </c>
      <c r="E1910" s="1" t="s">
        <v>80</v>
      </c>
      <c r="F1910" s="1" t="s">
        <v>87</v>
      </c>
      <c r="G1910" s="8">
        <v>1078628</v>
      </c>
      <c r="H1910" s="8">
        <v>506955.16</v>
      </c>
      <c r="I1910" s="9">
        <v>0.47</v>
      </c>
      <c r="J1910" s="1" t="s">
        <v>99</v>
      </c>
      <c r="K1910" s="1">
        <v>3</v>
      </c>
      <c r="L1910" s="1">
        <v>2024</v>
      </c>
      <c r="M1910" s="1">
        <v>12</v>
      </c>
      <c r="N1910" s="10">
        <v>1</v>
      </c>
    </row>
    <row r="1911" spans="1:14" x14ac:dyDescent="0.2">
      <c r="A1911" s="7">
        <v>45375</v>
      </c>
      <c r="B1911" s="1" t="s">
        <v>19</v>
      </c>
      <c r="C1911" s="1" t="s">
        <v>17</v>
      </c>
      <c r="D1911" s="1" t="s">
        <v>8</v>
      </c>
      <c r="E1911" s="1" t="s">
        <v>76</v>
      </c>
      <c r="F1911" s="1" t="s">
        <v>87</v>
      </c>
      <c r="G1911" s="8">
        <v>914882</v>
      </c>
      <c r="H1911" s="8">
        <v>283613.42</v>
      </c>
      <c r="I1911" s="9">
        <v>0.31</v>
      </c>
      <c r="J1911" s="1" t="s">
        <v>99</v>
      </c>
      <c r="K1911" s="1">
        <v>3</v>
      </c>
      <c r="L1911" s="1">
        <v>2024</v>
      </c>
      <c r="M1911" s="1">
        <v>12</v>
      </c>
      <c r="N1911" s="10">
        <v>1</v>
      </c>
    </row>
    <row r="1912" spans="1:14" x14ac:dyDescent="0.2">
      <c r="A1912" s="7">
        <v>45376</v>
      </c>
      <c r="B1912" s="1" t="s">
        <v>44</v>
      </c>
      <c r="C1912" s="1" t="s">
        <v>7</v>
      </c>
      <c r="D1912" s="1" t="s">
        <v>8</v>
      </c>
      <c r="E1912" s="1" t="s">
        <v>78</v>
      </c>
      <c r="F1912" s="1" t="s">
        <v>87</v>
      </c>
      <c r="G1912" s="8">
        <v>787645</v>
      </c>
      <c r="H1912" s="8">
        <v>511969.25</v>
      </c>
      <c r="I1912" s="9">
        <v>0.65</v>
      </c>
      <c r="J1912" s="1" t="s">
        <v>99</v>
      </c>
      <c r="K1912" s="1">
        <v>3</v>
      </c>
      <c r="L1912" s="1">
        <v>2024</v>
      </c>
      <c r="M1912" s="1">
        <v>13</v>
      </c>
      <c r="N1912" s="10">
        <v>1</v>
      </c>
    </row>
    <row r="1913" spans="1:14" x14ac:dyDescent="0.2">
      <c r="A1913" s="7">
        <v>45377</v>
      </c>
      <c r="B1913" s="1" t="s">
        <v>15</v>
      </c>
      <c r="C1913" s="1" t="s">
        <v>17</v>
      </c>
      <c r="D1913" s="1" t="s">
        <v>14</v>
      </c>
      <c r="E1913" s="1" t="s">
        <v>74</v>
      </c>
      <c r="F1913" s="1" t="s">
        <v>87</v>
      </c>
      <c r="G1913" s="8">
        <v>380632</v>
      </c>
      <c r="H1913" s="8">
        <v>95158</v>
      </c>
      <c r="I1913" s="9">
        <v>0.25</v>
      </c>
      <c r="J1913" s="1" t="s">
        <v>99</v>
      </c>
      <c r="K1913" s="1">
        <v>3</v>
      </c>
      <c r="L1913" s="1">
        <v>2024</v>
      </c>
      <c r="M1913" s="1">
        <v>13</v>
      </c>
      <c r="N1913" s="10">
        <v>1</v>
      </c>
    </row>
    <row r="1914" spans="1:14" x14ac:dyDescent="0.2">
      <c r="A1914" s="7">
        <v>45378</v>
      </c>
      <c r="B1914" s="1" t="s">
        <v>61</v>
      </c>
      <c r="C1914" s="1" t="s">
        <v>7</v>
      </c>
      <c r="D1914" s="1" t="s">
        <v>8</v>
      </c>
      <c r="E1914" s="1" t="s">
        <v>77</v>
      </c>
      <c r="F1914" s="1" t="s">
        <v>87</v>
      </c>
      <c r="G1914" s="8">
        <v>986201</v>
      </c>
      <c r="H1914" s="8">
        <v>355032.36</v>
      </c>
      <c r="I1914" s="9">
        <v>0.36</v>
      </c>
      <c r="J1914" s="1" t="s">
        <v>99</v>
      </c>
      <c r="K1914" s="1">
        <v>3</v>
      </c>
      <c r="L1914" s="1">
        <v>2024</v>
      </c>
      <c r="M1914" s="1">
        <v>13</v>
      </c>
      <c r="N1914" s="10">
        <v>1</v>
      </c>
    </row>
    <row r="1915" spans="1:14" x14ac:dyDescent="0.2">
      <c r="A1915" s="7">
        <v>45379</v>
      </c>
      <c r="B1915" s="1" t="s">
        <v>45</v>
      </c>
      <c r="C1915" s="1" t="s">
        <v>7</v>
      </c>
      <c r="D1915" s="1" t="s">
        <v>18</v>
      </c>
      <c r="E1915" s="1" t="s">
        <v>79</v>
      </c>
      <c r="F1915" s="1" t="s">
        <v>87</v>
      </c>
      <c r="G1915" s="8">
        <v>95842</v>
      </c>
      <c r="H1915" s="8">
        <v>62297.3</v>
      </c>
      <c r="I1915" s="9">
        <v>0.65</v>
      </c>
      <c r="J1915" s="1" t="s">
        <v>99</v>
      </c>
      <c r="K1915" s="1">
        <v>3</v>
      </c>
      <c r="L1915" s="1">
        <v>2024</v>
      </c>
      <c r="M1915" s="1">
        <v>13</v>
      </c>
      <c r="N1915" s="10">
        <v>1</v>
      </c>
    </row>
    <row r="1916" spans="1:14" x14ac:dyDescent="0.2">
      <c r="A1916" s="7">
        <v>45380</v>
      </c>
      <c r="B1916" s="1" t="s">
        <v>43</v>
      </c>
      <c r="C1916" s="1" t="s">
        <v>11</v>
      </c>
      <c r="D1916" s="1" t="s">
        <v>8</v>
      </c>
      <c r="E1916" s="1" t="s">
        <v>79</v>
      </c>
      <c r="F1916" s="1" t="s">
        <v>87</v>
      </c>
      <c r="G1916" s="8">
        <v>877475</v>
      </c>
      <c r="H1916" s="8">
        <v>210594</v>
      </c>
      <c r="I1916" s="9">
        <v>0.24</v>
      </c>
      <c r="J1916" s="1" t="s">
        <v>99</v>
      </c>
      <c r="K1916" s="1">
        <v>3</v>
      </c>
      <c r="L1916" s="1">
        <v>2024</v>
      </c>
      <c r="M1916" s="1">
        <v>13</v>
      </c>
      <c r="N1916" s="10">
        <v>1</v>
      </c>
    </row>
    <row r="1917" spans="1:14" x14ac:dyDescent="0.2">
      <c r="A1917" s="7">
        <v>45381</v>
      </c>
      <c r="B1917" s="1" t="s">
        <v>41</v>
      </c>
      <c r="C1917" s="1" t="s">
        <v>7</v>
      </c>
      <c r="D1917" s="1" t="s">
        <v>14</v>
      </c>
      <c r="E1917" s="1" t="s">
        <v>83</v>
      </c>
      <c r="F1917" s="1" t="s">
        <v>88</v>
      </c>
      <c r="G1917" s="8">
        <v>432933</v>
      </c>
      <c r="H1917" s="8">
        <v>229454.49000000002</v>
      </c>
      <c r="I1917" s="9">
        <v>0.53</v>
      </c>
      <c r="J1917" s="1" t="s">
        <v>99</v>
      </c>
      <c r="K1917" s="1">
        <v>3</v>
      </c>
      <c r="L1917" s="1">
        <v>2024</v>
      </c>
      <c r="M1917" s="1">
        <v>13</v>
      </c>
      <c r="N1917" s="10">
        <v>1</v>
      </c>
    </row>
    <row r="1918" spans="1:14" x14ac:dyDescent="0.2">
      <c r="A1918" s="7">
        <v>45382</v>
      </c>
      <c r="B1918" s="1" t="s">
        <v>12</v>
      </c>
      <c r="C1918" s="1" t="s">
        <v>11</v>
      </c>
      <c r="D1918" s="1" t="s">
        <v>8</v>
      </c>
      <c r="E1918" s="1" t="s">
        <v>77</v>
      </c>
      <c r="F1918" s="1" t="s">
        <v>90</v>
      </c>
      <c r="G1918" s="8">
        <v>944663</v>
      </c>
      <c r="H1918" s="8">
        <v>170039.34</v>
      </c>
      <c r="I1918" s="9">
        <v>0.18</v>
      </c>
      <c r="J1918" s="1" t="s">
        <v>99</v>
      </c>
      <c r="K1918" s="1">
        <v>3</v>
      </c>
      <c r="L1918" s="1">
        <v>2024</v>
      </c>
      <c r="M1918" s="1">
        <v>13</v>
      </c>
      <c r="N1918" s="10">
        <v>1</v>
      </c>
    </row>
    <row r="1919" spans="1:14" x14ac:dyDescent="0.2">
      <c r="A1919" s="7">
        <v>45383</v>
      </c>
      <c r="B1919" s="1" t="s">
        <v>61</v>
      </c>
      <c r="C1919" s="1" t="s">
        <v>7</v>
      </c>
      <c r="D1919" s="1" t="s">
        <v>8</v>
      </c>
      <c r="E1919" s="1" t="s">
        <v>77</v>
      </c>
      <c r="F1919" s="1" t="s">
        <v>90</v>
      </c>
      <c r="G1919" s="8">
        <v>988153</v>
      </c>
      <c r="H1919" s="8">
        <v>405142.73</v>
      </c>
      <c r="I1919" s="9">
        <v>0.41</v>
      </c>
      <c r="J1919" s="1" t="s">
        <v>100</v>
      </c>
      <c r="K1919" s="1">
        <v>4</v>
      </c>
      <c r="L1919" s="1">
        <v>2024</v>
      </c>
      <c r="M1919" s="1">
        <v>14</v>
      </c>
      <c r="N1919" s="10">
        <v>2</v>
      </c>
    </row>
    <row r="1920" spans="1:14" x14ac:dyDescent="0.2">
      <c r="A1920" s="7">
        <v>45384</v>
      </c>
      <c r="B1920" s="1" t="s">
        <v>39</v>
      </c>
      <c r="C1920" s="1" t="s">
        <v>11</v>
      </c>
      <c r="D1920" s="1" t="s">
        <v>8</v>
      </c>
      <c r="E1920" s="1" t="s">
        <v>81</v>
      </c>
      <c r="F1920" s="1" t="s">
        <v>88</v>
      </c>
      <c r="G1920" s="8">
        <v>578540</v>
      </c>
      <c r="H1920" s="8">
        <v>121493.4</v>
      </c>
      <c r="I1920" s="9">
        <v>0.21</v>
      </c>
      <c r="J1920" s="1" t="s">
        <v>100</v>
      </c>
      <c r="K1920" s="1">
        <v>4</v>
      </c>
      <c r="L1920" s="1">
        <v>2024</v>
      </c>
      <c r="M1920" s="1">
        <v>14</v>
      </c>
      <c r="N1920" s="10">
        <v>2</v>
      </c>
    </row>
    <row r="1921" spans="1:14" x14ac:dyDescent="0.2">
      <c r="A1921" s="7">
        <v>45385</v>
      </c>
      <c r="B1921" s="1" t="s">
        <v>56</v>
      </c>
      <c r="C1921" s="1" t="s">
        <v>17</v>
      </c>
      <c r="D1921" s="1" t="s">
        <v>18</v>
      </c>
      <c r="E1921" s="1" t="s">
        <v>70</v>
      </c>
      <c r="F1921" s="1" t="s">
        <v>89</v>
      </c>
      <c r="G1921" s="8">
        <v>79892</v>
      </c>
      <c r="H1921" s="8">
        <v>31956.800000000003</v>
      </c>
      <c r="I1921" s="9">
        <v>0.4</v>
      </c>
      <c r="J1921" s="1" t="s">
        <v>100</v>
      </c>
      <c r="K1921" s="1">
        <v>4</v>
      </c>
      <c r="L1921" s="1">
        <v>2024</v>
      </c>
      <c r="M1921" s="1">
        <v>14</v>
      </c>
      <c r="N1921" s="10">
        <v>2</v>
      </c>
    </row>
    <row r="1922" spans="1:14" x14ac:dyDescent="0.2">
      <c r="A1922" s="7">
        <v>45386</v>
      </c>
      <c r="B1922" s="1" t="s">
        <v>10</v>
      </c>
      <c r="C1922" s="1" t="s">
        <v>7</v>
      </c>
      <c r="D1922" s="1" t="s">
        <v>8</v>
      </c>
      <c r="E1922" s="1" t="s">
        <v>66</v>
      </c>
      <c r="F1922" s="1" t="s">
        <v>9</v>
      </c>
      <c r="G1922" s="8">
        <v>544725</v>
      </c>
      <c r="H1922" s="8">
        <v>196101</v>
      </c>
      <c r="I1922" s="9">
        <v>0.36</v>
      </c>
      <c r="J1922" s="1" t="s">
        <v>100</v>
      </c>
      <c r="K1922" s="1">
        <v>4</v>
      </c>
      <c r="L1922" s="1">
        <v>2024</v>
      </c>
      <c r="M1922" s="1">
        <v>14</v>
      </c>
      <c r="N1922" s="10">
        <v>2</v>
      </c>
    </row>
    <row r="1923" spans="1:14" x14ac:dyDescent="0.2">
      <c r="A1923" s="7">
        <v>45387</v>
      </c>
      <c r="B1923" s="1" t="s">
        <v>50</v>
      </c>
      <c r="C1923" s="1" t="s">
        <v>11</v>
      </c>
      <c r="D1923" s="1" t="s">
        <v>18</v>
      </c>
      <c r="E1923" s="1" t="s">
        <v>67</v>
      </c>
      <c r="F1923" s="1" t="s">
        <v>9</v>
      </c>
      <c r="G1923" s="8">
        <v>185782</v>
      </c>
      <c r="H1923" s="8">
        <v>61308.060000000005</v>
      </c>
      <c r="I1923" s="9">
        <v>0.33</v>
      </c>
      <c r="J1923" s="1" t="s">
        <v>100</v>
      </c>
      <c r="K1923" s="1">
        <v>4</v>
      </c>
      <c r="L1923" s="1">
        <v>2024</v>
      </c>
      <c r="M1923" s="1">
        <v>14</v>
      </c>
      <c r="N1923" s="10">
        <v>2</v>
      </c>
    </row>
    <row r="1924" spans="1:14" x14ac:dyDescent="0.2">
      <c r="A1924" s="7">
        <v>45388</v>
      </c>
      <c r="B1924" s="1" t="s">
        <v>60</v>
      </c>
      <c r="C1924" s="1" t="s">
        <v>7</v>
      </c>
      <c r="D1924" s="1" t="s">
        <v>14</v>
      </c>
      <c r="E1924" s="1" t="s">
        <v>76</v>
      </c>
      <c r="F1924" s="1" t="s">
        <v>89</v>
      </c>
      <c r="G1924" s="8">
        <v>444849</v>
      </c>
      <c r="H1924" s="8">
        <v>253563.92999999996</v>
      </c>
      <c r="I1924" s="9">
        <v>0.56999999999999995</v>
      </c>
      <c r="J1924" s="1" t="s">
        <v>100</v>
      </c>
      <c r="K1924" s="1">
        <v>4</v>
      </c>
      <c r="L1924" s="1">
        <v>2024</v>
      </c>
      <c r="M1924" s="1">
        <v>14</v>
      </c>
      <c r="N1924" s="10">
        <v>2</v>
      </c>
    </row>
    <row r="1925" spans="1:14" x14ac:dyDescent="0.2">
      <c r="A1925" s="7">
        <v>45389</v>
      </c>
      <c r="B1925" s="1" t="s">
        <v>35</v>
      </c>
      <c r="C1925" s="1" t="s">
        <v>7</v>
      </c>
      <c r="D1925" s="1" t="s">
        <v>14</v>
      </c>
      <c r="E1925" s="1" t="s">
        <v>71</v>
      </c>
      <c r="F1925" s="1" t="s">
        <v>87</v>
      </c>
      <c r="G1925" s="8">
        <v>363286</v>
      </c>
      <c r="H1925" s="8">
        <v>138048.68</v>
      </c>
      <c r="I1925" s="9">
        <v>0.38</v>
      </c>
      <c r="J1925" s="1" t="s">
        <v>100</v>
      </c>
      <c r="K1925" s="1">
        <v>4</v>
      </c>
      <c r="L1925" s="1">
        <v>2024</v>
      </c>
      <c r="M1925" s="1">
        <v>14</v>
      </c>
      <c r="N1925" s="10">
        <v>2</v>
      </c>
    </row>
    <row r="1926" spans="1:14" x14ac:dyDescent="0.2">
      <c r="A1926" s="7">
        <v>45390</v>
      </c>
      <c r="B1926" s="1" t="s">
        <v>12</v>
      </c>
      <c r="C1926" s="1" t="s">
        <v>11</v>
      </c>
      <c r="D1926" s="1" t="s">
        <v>8</v>
      </c>
      <c r="E1926" s="1" t="s">
        <v>77</v>
      </c>
      <c r="F1926" s="1" t="s">
        <v>90</v>
      </c>
      <c r="G1926" s="8">
        <v>621602</v>
      </c>
      <c r="H1926" s="8">
        <v>186480.6</v>
      </c>
      <c r="I1926" s="9">
        <v>0.3</v>
      </c>
      <c r="J1926" s="1" t="s">
        <v>100</v>
      </c>
      <c r="K1926" s="1">
        <v>4</v>
      </c>
      <c r="L1926" s="1">
        <v>2024</v>
      </c>
      <c r="M1926" s="1">
        <v>15</v>
      </c>
      <c r="N1926" s="10">
        <v>2</v>
      </c>
    </row>
    <row r="1927" spans="1:14" x14ac:dyDescent="0.2">
      <c r="A1927" s="7">
        <v>45391</v>
      </c>
      <c r="B1927" s="1" t="s">
        <v>16</v>
      </c>
      <c r="C1927" s="1" t="s">
        <v>11</v>
      </c>
      <c r="D1927" s="1" t="s">
        <v>18</v>
      </c>
      <c r="E1927" s="1" t="s">
        <v>75</v>
      </c>
      <c r="F1927" s="1" t="s">
        <v>90</v>
      </c>
      <c r="G1927" s="8">
        <v>90120</v>
      </c>
      <c r="H1927" s="8">
        <v>29739.600000000002</v>
      </c>
      <c r="I1927" s="9">
        <v>0.33</v>
      </c>
      <c r="J1927" s="1" t="s">
        <v>100</v>
      </c>
      <c r="K1927" s="1">
        <v>4</v>
      </c>
      <c r="L1927" s="1">
        <v>2024</v>
      </c>
      <c r="M1927" s="1">
        <v>15</v>
      </c>
      <c r="N1927" s="10">
        <v>2</v>
      </c>
    </row>
    <row r="1928" spans="1:14" x14ac:dyDescent="0.2">
      <c r="A1928" s="7">
        <v>45392</v>
      </c>
      <c r="B1928" s="1" t="s">
        <v>62</v>
      </c>
      <c r="C1928" s="1" t="s">
        <v>7</v>
      </c>
      <c r="D1928" s="1" t="s">
        <v>8</v>
      </c>
      <c r="E1928" s="1" t="s">
        <v>78</v>
      </c>
      <c r="F1928" s="1" t="s">
        <v>87</v>
      </c>
      <c r="G1928" s="8">
        <v>1040003</v>
      </c>
      <c r="H1928" s="8">
        <v>655201.89</v>
      </c>
      <c r="I1928" s="9">
        <v>0.63</v>
      </c>
      <c r="J1928" s="1" t="s">
        <v>100</v>
      </c>
      <c r="K1928" s="1">
        <v>4</v>
      </c>
      <c r="L1928" s="1">
        <v>2024</v>
      </c>
      <c r="M1928" s="1">
        <v>15</v>
      </c>
      <c r="N1928" s="10">
        <v>2</v>
      </c>
    </row>
    <row r="1929" spans="1:14" x14ac:dyDescent="0.2">
      <c r="A1929" s="7">
        <v>45393</v>
      </c>
      <c r="B1929" s="1" t="s">
        <v>40</v>
      </c>
      <c r="C1929" s="1" t="s">
        <v>7</v>
      </c>
      <c r="D1929" s="1" t="s">
        <v>8</v>
      </c>
      <c r="E1929" s="1" t="s">
        <v>82</v>
      </c>
      <c r="F1929" s="1" t="s">
        <v>87</v>
      </c>
      <c r="G1929" s="8">
        <v>517205</v>
      </c>
      <c r="H1929" s="8">
        <v>310323</v>
      </c>
      <c r="I1929" s="9">
        <v>0.6</v>
      </c>
      <c r="J1929" s="1" t="s">
        <v>100</v>
      </c>
      <c r="K1929" s="1">
        <v>4</v>
      </c>
      <c r="L1929" s="1">
        <v>2024</v>
      </c>
      <c r="M1929" s="1">
        <v>15</v>
      </c>
      <c r="N1929" s="10">
        <v>2</v>
      </c>
    </row>
    <row r="1930" spans="1:14" x14ac:dyDescent="0.2">
      <c r="A1930" s="7">
        <v>45394</v>
      </c>
      <c r="B1930" s="1" t="s">
        <v>28</v>
      </c>
      <c r="C1930" s="1" t="s">
        <v>17</v>
      </c>
      <c r="D1930" s="1" t="s">
        <v>8</v>
      </c>
      <c r="E1930" s="1" t="s">
        <v>66</v>
      </c>
      <c r="F1930" s="1" t="s">
        <v>90</v>
      </c>
      <c r="G1930" s="8">
        <v>805429</v>
      </c>
      <c r="H1930" s="8">
        <v>298008.73</v>
      </c>
      <c r="I1930" s="9">
        <v>0.37</v>
      </c>
      <c r="J1930" s="1" t="s">
        <v>100</v>
      </c>
      <c r="K1930" s="1">
        <v>4</v>
      </c>
      <c r="L1930" s="1">
        <v>2024</v>
      </c>
      <c r="M1930" s="1">
        <v>15</v>
      </c>
      <c r="N1930" s="10">
        <v>2</v>
      </c>
    </row>
    <row r="1931" spans="1:14" x14ac:dyDescent="0.2">
      <c r="A1931" s="7">
        <v>45395</v>
      </c>
      <c r="B1931" s="1" t="s">
        <v>31</v>
      </c>
      <c r="C1931" s="1" t="s">
        <v>17</v>
      </c>
      <c r="D1931" s="1" t="s">
        <v>18</v>
      </c>
      <c r="E1931" s="1" t="s">
        <v>72</v>
      </c>
      <c r="F1931" s="1" t="s">
        <v>87</v>
      </c>
      <c r="G1931" s="8">
        <v>170688</v>
      </c>
      <c r="H1931" s="8">
        <v>46085.760000000002</v>
      </c>
      <c r="I1931" s="9">
        <v>0.27</v>
      </c>
      <c r="J1931" s="1" t="s">
        <v>100</v>
      </c>
      <c r="K1931" s="1">
        <v>4</v>
      </c>
      <c r="L1931" s="1">
        <v>2024</v>
      </c>
      <c r="M1931" s="1">
        <v>15</v>
      </c>
      <c r="N1931" s="10">
        <v>2</v>
      </c>
    </row>
    <row r="1932" spans="1:14" x14ac:dyDescent="0.2">
      <c r="A1932" s="7">
        <v>45396</v>
      </c>
      <c r="B1932" s="1" t="s">
        <v>61</v>
      </c>
      <c r="C1932" s="1" t="s">
        <v>7</v>
      </c>
      <c r="D1932" s="1" t="s">
        <v>8</v>
      </c>
      <c r="E1932" s="1" t="s">
        <v>77</v>
      </c>
      <c r="F1932" s="1" t="s">
        <v>9</v>
      </c>
      <c r="G1932" s="8">
        <v>820890</v>
      </c>
      <c r="H1932" s="8">
        <v>311938.2</v>
      </c>
      <c r="I1932" s="9">
        <v>0.38</v>
      </c>
      <c r="J1932" s="1" t="s">
        <v>100</v>
      </c>
      <c r="K1932" s="1">
        <v>4</v>
      </c>
      <c r="L1932" s="1">
        <v>2024</v>
      </c>
      <c r="M1932" s="1">
        <v>15</v>
      </c>
      <c r="N1932" s="10">
        <v>2</v>
      </c>
    </row>
    <row r="1933" spans="1:14" x14ac:dyDescent="0.2">
      <c r="A1933" s="7">
        <v>45397</v>
      </c>
      <c r="B1933" s="1" t="s">
        <v>55</v>
      </c>
      <c r="C1933" s="1" t="s">
        <v>11</v>
      </c>
      <c r="D1933" s="1" t="s">
        <v>14</v>
      </c>
      <c r="E1933" s="1" t="s">
        <v>69</v>
      </c>
      <c r="F1933" s="1" t="s">
        <v>88</v>
      </c>
      <c r="G1933" s="8">
        <v>436862</v>
      </c>
      <c r="H1933" s="8">
        <v>100478.26000000001</v>
      </c>
      <c r="I1933" s="9">
        <v>0.23</v>
      </c>
      <c r="J1933" s="1" t="s">
        <v>100</v>
      </c>
      <c r="K1933" s="1">
        <v>4</v>
      </c>
      <c r="L1933" s="1">
        <v>2024</v>
      </c>
      <c r="M1933" s="1">
        <v>16</v>
      </c>
      <c r="N1933" s="10">
        <v>2</v>
      </c>
    </row>
    <row r="1934" spans="1:14" x14ac:dyDescent="0.2">
      <c r="A1934" s="7">
        <v>45398</v>
      </c>
      <c r="B1934" s="1" t="s">
        <v>40</v>
      </c>
      <c r="C1934" s="1" t="s">
        <v>11</v>
      </c>
      <c r="D1934" s="1" t="s">
        <v>8</v>
      </c>
      <c r="E1934" s="1" t="s">
        <v>82</v>
      </c>
      <c r="F1934" s="1" t="s">
        <v>9</v>
      </c>
      <c r="G1934" s="8">
        <v>611309</v>
      </c>
      <c r="H1934" s="8">
        <v>103922.53000000001</v>
      </c>
      <c r="I1934" s="9">
        <v>0.17</v>
      </c>
      <c r="J1934" s="1" t="s">
        <v>100</v>
      </c>
      <c r="K1934" s="1">
        <v>4</v>
      </c>
      <c r="L1934" s="1">
        <v>2024</v>
      </c>
      <c r="M1934" s="1">
        <v>16</v>
      </c>
      <c r="N1934" s="10">
        <v>2</v>
      </c>
    </row>
    <row r="1935" spans="1:14" x14ac:dyDescent="0.2">
      <c r="A1935" s="7">
        <v>45399</v>
      </c>
      <c r="B1935" s="1" t="s">
        <v>33</v>
      </c>
      <c r="C1935" s="1" t="s">
        <v>7</v>
      </c>
      <c r="D1935" s="1" t="s">
        <v>8</v>
      </c>
      <c r="E1935" s="1" t="s">
        <v>80</v>
      </c>
      <c r="F1935" s="1" t="s">
        <v>87</v>
      </c>
      <c r="G1935" s="8">
        <v>821041</v>
      </c>
      <c r="H1935" s="8">
        <v>459782.96</v>
      </c>
      <c r="I1935" s="9">
        <v>0.56000000000000005</v>
      </c>
      <c r="J1935" s="1" t="s">
        <v>100</v>
      </c>
      <c r="K1935" s="1">
        <v>4</v>
      </c>
      <c r="L1935" s="1">
        <v>2024</v>
      </c>
      <c r="M1935" s="1">
        <v>16</v>
      </c>
      <c r="N1935" s="10">
        <v>2</v>
      </c>
    </row>
    <row r="1936" spans="1:14" x14ac:dyDescent="0.2">
      <c r="A1936" s="7">
        <v>45400</v>
      </c>
      <c r="B1936" s="1" t="s">
        <v>6</v>
      </c>
      <c r="C1936" s="1" t="s">
        <v>11</v>
      </c>
      <c r="D1936" s="1" t="s">
        <v>8</v>
      </c>
      <c r="E1936" s="1" t="s">
        <v>77</v>
      </c>
      <c r="F1936" s="1" t="s">
        <v>89</v>
      </c>
      <c r="G1936" s="8">
        <v>1105675</v>
      </c>
      <c r="H1936" s="8">
        <v>320645.75</v>
      </c>
      <c r="I1936" s="9">
        <v>0.28999999999999998</v>
      </c>
      <c r="J1936" s="1" t="s">
        <v>100</v>
      </c>
      <c r="K1936" s="1">
        <v>4</v>
      </c>
      <c r="L1936" s="1">
        <v>2024</v>
      </c>
      <c r="M1936" s="1">
        <v>16</v>
      </c>
      <c r="N1936" s="10">
        <v>2</v>
      </c>
    </row>
    <row r="1937" spans="1:14" x14ac:dyDescent="0.2">
      <c r="A1937" s="7">
        <v>45401</v>
      </c>
      <c r="B1937" s="1" t="s">
        <v>24</v>
      </c>
      <c r="C1937" s="1" t="s">
        <v>7</v>
      </c>
      <c r="D1937" s="1" t="s">
        <v>14</v>
      </c>
      <c r="E1937" s="1" t="s">
        <v>81</v>
      </c>
      <c r="F1937" s="1" t="s">
        <v>9</v>
      </c>
      <c r="G1937" s="8">
        <v>419846</v>
      </c>
      <c r="H1937" s="8">
        <v>180533.78</v>
      </c>
      <c r="I1937" s="9">
        <v>0.43</v>
      </c>
      <c r="J1937" s="1" t="s">
        <v>100</v>
      </c>
      <c r="K1937" s="1">
        <v>4</v>
      </c>
      <c r="L1937" s="1">
        <v>2024</v>
      </c>
      <c r="M1937" s="1">
        <v>16</v>
      </c>
      <c r="N1937" s="10">
        <v>2</v>
      </c>
    </row>
    <row r="1938" spans="1:14" x14ac:dyDescent="0.2">
      <c r="A1938" s="7">
        <v>45402</v>
      </c>
      <c r="B1938" s="1" t="s">
        <v>42</v>
      </c>
      <c r="C1938" s="1" t="s">
        <v>11</v>
      </c>
      <c r="D1938" s="1" t="s">
        <v>8</v>
      </c>
      <c r="E1938" s="1" t="s">
        <v>84</v>
      </c>
      <c r="F1938" s="1" t="s">
        <v>88</v>
      </c>
      <c r="G1938" s="8">
        <v>1006122</v>
      </c>
      <c r="H1938" s="8">
        <v>201224.40000000002</v>
      </c>
      <c r="I1938" s="9">
        <v>0.2</v>
      </c>
      <c r="J1938" s="1" t="s">
        <v>100</v>
      </c>
      <c r="K1938" s="1">
        <v>4</v>
      </c>
      <c r="L1938" s="1">
        <v>2024</v>
      </c>
      <c r="M1938" s="1">
        <v>16</v>
      </c>
      <c r="N1938" s="10">
        <v>2</v>
      </c>
    </row>
    <row r="1939" spans="1:14" x14ac:dyDescent="0.2">
      <c r="A1939" s="7">
        <v>45403</v>
      </c>
      <c r="B1939" s="1" t="s">
        <v>47</v>
      </c>
      <c r="C1939" s="1" t="s">
        <v>7</v>
      </c>
      <c r="D1939" s="1" t="s">
        <v>14</v>
      </c>
      <c r="E1939" s="1" t="s">
        <v>81</v>
      </c>
      <c r="F1939" s="1" t="s">
        <v>9</v>
      </c>
      <c r="G1939" s="8">
        <v>455419</v>
      </c>
      <c r="H1939" s="8">
        <v>163950.84</v>
      </c>
      <c r="I1939" s="9">
        <v>0.36</v>
      </c>
      <c r="J1939" s="1" t="s">
        <v>100</v>
      </c>
      <c r="K1939" s="1">
        <v>4</v>
      </c>
      <c r="L1939" s="1">
        <v>2024</v>
      </c>
      <c r="M1939" s="1">
        <v>16</v>
      </c>
      <c r="N1939" s="10">
        <v>2</v>
      </c>
    </row>
    <row r="1940" spans="1:14" x14ac:dyDescent="0.2">
      <c r="A1940" s="7">
        <v>45404</v>
      </c>
      <c r="B1940" s="1" t="s">
        <v>30</v>
      </c>
      <c r="C1940" s="1" t="s">
        <v>11</v>
      </c>
      <c r="D1940" s="1" t="s">
        <v>14</v>
      </c>
      <c r="E1940" s="1" t="s">
        <v>77</v>
      </c>
      <c r="F1940" s="1" t="s">
        <v>87</v>
      </c>
      <c r="G1940" s="8">
        <v>498463</v>
      </c>
      <c r="H1940" s="8">
        <v>99692.6</v>
      </c>
      <c r="I1940" s="9">
        <v>0.2</v>
      </c>
      <c r="J1940" s="1" t="s">
        <v>100</v>
      </c>
      <c r="K1940" s="1">
        <v>4</v>
      </c>
      <c r="L1940" s="1">
        <v>2024</v>
      </c>
      <c r="M1940" s="1">
        <v>17</v>
      </c>
      <c r="N1940" s="10">
        <v>2</v>
      </c>
    </row>
    <row r="1941" spans="1:14" x14ac:dyDescent="0.2">
      <c r="A1941" s="7">
        <v>45405</v>
      </c>
      <c r="B1941" s="1" t="s">
        <v>49</v>
      </c>
      <c r="C1941" s="1" t="s">
        <v>11</v>
      </c>
      <c r="D1941" s="1" t="s">
        <v>8</v>
      </c>
      <c r="E1941" s="1" t="s">
        <v>66</v>
      </c>
      <c r="F1941" s="1" t="s">
        <v>9</v>
      </c>
      <c r="G1941" s="8">
        <v>559555</v>
      </c>
      <c r="H1941" s="8">
        <v>134293.19999999998</v>
      </c>
      <c r="I1941" s="9">
        <v>0.24</v>
      </c>
      <c r="J1941" s="1" t="s">
        <v>100</v>
      </c>
      <c r="K1941" s="1">
        <v>4</v>
      </c>
      <c r="L1941" s="1">
        <v>2024</v>
      </c>
      <c r="M1941" s="1">
        <v>17</v>
      </c>
      <c r="N1941" s="10">
        <v>2</v>
      </c>
    </row>
    <row r="1942" spans="1:14" x14ac:dyDescent="0.2">
      <c r="A1942" s="7">
        <v>45406</v>
      </c>
      <c r="B1942" s="1" t="s">
        <v>27</v>
      </c>
      <c r="C1942" s="1" t="s">
        <v>7</v>
      </c>
      <c r="D1942" s="1" t="s">
        <v>8</v>
      </c>
      <c r="E1942" s="1" t="s">
        <v>76</v>
      </c>
      <c r="F1942" s="1" t="s">
        <v>87</v>
      </c>
      <c r="G1942" s="8">
        <v>770724</v>
      </c>
      <c r="H1942" s="8">
        <v>393069.24</v>
      </c>
      <c r="I1942" s="9">
        <v>0.51</v>
      </c>
      <c r="J1942" s="1" t="s">
        <v>100</v>
      </c>
      <c r="K1942" s="1">
        <v>4</v>
      </c>
      <c r="L1942" s="1">
        <v>2024</v>
      </c>
      <c r="M1942" s="1">
        <v>17</v>
      </c>
      <c r="N1942" s="10">
        <v>2</v>
      </c>
    </row>
    <row r="1943" spans="1:14" x14ac:dyDescent="0.2">
      <c r="A1943" s="7">
        <v>45407</v>
      </c>
      <c r="B1943" s="1" t="s">
        <v>12</v>
      </c>
      <c r="C1943" s="1" t="s">
        <v>7</v>
      </c>
      <c r="D1943" s="1" t="s">
        <v>8</v>
      </c>
      <c r="E1943" s="1" t="s">
        <v>77</v>
      </c>
      <c r="F1943" s="1" t="s">
        <v>90</v>
      </c>
      <c r="G1943" s="8">
        <v>904656</v>
      </c>
      <c r="H1943" s="8">
        <v>569933.28</v>
      </c>
      <c r="I1943" s="9">
        <v>0.63</v>
      </c>
      <c r="J1943" s="1" t="s">
        <v>100</v>
      </c>
      <c r="K1943" s="1">
        <v>4</v>
      </c>
      <c r="L1943" s="1">
        <v>2024</v>
      </c>
      <c r="M1943" s="1">
        <v>17</v>
      </c>
      <c r="N1943" s="10">
        <v>2</v>
      </c>
    </row>
    <row r="1944" spans="1:14" x14ac:dyDescent="0.2">
      <c r="A1944" s="7">
        <v>45408</v>
      </c>
      <c r="B1944" s="1" t="s">
        <v>13</v>
      </c>
      <c r="C1944" s="1" t="s">
        <v>7</v>
      </c>
      <c r="D1944" s="1" t="s">
        <v>14</v>
      </c>
      <c r="E1944" s="1" t="s">
        <v>73</v>
      </c>
      <c r="F1944" s="1" t="s">
        <v>87</v>
      </c>
      <c r="G1944" s="8">
        <v>477668</v>
      </c>
      <c r="H1944" s="8">
        <v>176737.16</v>
      </c>
      <c r="I1944" s="9">
        <v>0.37</v>
      </c>
      <c r="J1944" s="1" t="s">
        <v>100</v>
      </c>
      <c r="K1944" s="1">
        <v>4</v>
      </c>
      <c r="L1944" s="1">
        <v>2024</v>
      </c>
      <c r="M1944" s="1">
        <v>17</v>
      </c>
      <c r="N1944" s="10">
        <v>2</v>
      </c>
    </row>
    <row r="1945" spans="1:14" x14ac:dyDescent="0.2">
      <c r="A1945" s="7">
        <v>45409</v>
      </c>
      <c r="B1945" s="1" t="s">
        <v>37</v>
      </c>
      <c r="C1945" s="1" t="s">
        <v>17</v>
      </c>
      <c r="D1945" s="1" t="s">
        <v>18</v>
      </c>
      <c r="E1945" s="1" t="s">
        <v>79</v>
      </c>
      <c r="F1945" s="1" t="s">
        <v>89</v>
      </c>
      <c r="G1945" s="8">
        <v>161239</v>
      </c>
      <c r="H1945" s="8">
        <v>41922.14</v>
      </c>
      <c r="I1945" s="9">
        <v>0.26</v>
      </c>
      <c r="J1945" s="1" t="s">
        <v>100</v>
      </c>
      <c r="K1945" s="1">
        <v>4</v>
      </c>
      <c r="L1945" s="1">
        <v>2024</v>
      </c>
      <c r="M1945" s="1">
        <v>17</v>
      </c>
      <c r="N1945" s="10">
        <v>2</v>
      </c>
    </row>
    <row r="1946" spans="1:14" x14ac:dyDescent="0.2">
      <c r="A1946" s="7">
        <v>45410</v>
      </c>
      <c r="B1946" s="1" t="s">
        <v>41</v>
      </c>
      <c r="C1946" s="1" t="s">
        <v>11</v>
      </c>
      <c r="D1946" s="1" t="s">
        <v>14</v>
      </c>
      <c r="E1946" s="1" t="s">
        <v>83</v>
      </c>
      <c r="F1946" s="1" t="s">
        <v>9</v>
      </c>
      <c r="G1946" s="8">
        <v>276860</v>
      </c>
      <c r="H1946" s="8">
        <v>83058</v>
      </c>
      <c r="I1946" s="9">
        <v>0.3</v>
      </c>
      <c r="J1946" s="1" t="s">
        <v>100</v>
      </c>
      <c r="K1946" s="1">
        <v>4</v>
      </c>
      <c r="L1946" s="1">
        <v>2024</v>
      </c>
      <c r="M1946" s="1">
        <v>17</v>
      </c>
      <c r="N1946" s="10">
        <v>2</v>
      </c>
    </row>
    <row r="1947" spans="1:14" x14ac:dyDescent="0.2">
      <c r="A1947" s="7">
        <v>45411</v>
      </c>
      <c r="B1947" s="1" t="s">
        <v>42</v>
      </c>
      <c r="C1947" s="1" t="s">
        <v>17</v>
      </c>
      <c r="D1947" s="1" t="s">
        <v>8</v>
      </c>
      <c r="E1947" s="1" t="s">
        <v>84</v>
      </c>
      <c r="F1947" s="1" t="s">
        <v>9</v>
      </c>
      <c r="G1947" s="8">
        <v>937603</v>
      </c>
      <c r="H1947" s="8">
        <v>290656.93</v>
      </c>
      <c r="I1947" s="9">
        <v>0.31</v>
      </c>
      <c r="J1947" s="1" t="s">
        <v>100</v>
      </c>
      <c r="K1947" s="1">
        <v>4</v>
      </c>
      <c r="L1947" s="1">
        <v>2024</v>
      </c>
      <c r="M1947" s="1">
        <v>18</v>
      </c>
      <c r="N1947" s="10">
        <v>2</v>
      </c>
    </row>
    <row r="1948" spans="1:14" x14ac:dyDescent="0.2">
      <c r="A1948" s="7">
        <v>45412</v>
      </c>
      <c r="B1948" s="1" t="s">
        <v>54</v>
      </c>
      <c r="C1948" s="1" t="s">
        <v>11</v>
      </c>
      <c r="D1948" s="1" t="s">
        <v>18</v>
      </c>
      <c r="E1948" s="1" t="s">
        <v>68</v>
      </c>
      <c r="F1948" s="1" t="s">
        <v>87</v>
      </c>
      <c r="G1948" s="8">
        <v>212491</v>
      </c>
      <c r="H1948" s="8">
        <v>46748.02</v>
      </c>
      <c r="I1948" s="9">
        <v>0.22</v>
      </c>
      <c r="J1948" s="1" t="s">
        <v>100</v>
      </c>
      <c r="K1948" s="1">
        <v>4</v>
      </c>
      <c r="L1948" s="1">
        <v>2024</v>
      </c>
      <c r="M1948" s="1">
        <v>18</v>
      </c>
      <c r="N1948" s="10">
        <v>2</v>
      </c>
    </row>
    <row r="1949" spans="1:14" x14ac:dyDescent="0.2">
      <c r="A1949" s="7">
        <v>45413</v>
      </c>
      <c r="B1949" s="1" t="s">
        <v>44</v>
      </c>
      <c r="C1949" s="1" t="s">
        <v>17</v>
      </c>
      <c r="D1949" s="1" t="s">
        <v>8</v>
      </c>
      <c r="E1949" s="1" t="s">
        <v>78</v>
      </c>
      <c r="F1949" s="1" t="s">
        <v>9</v>
      </c>
      <c r="G1949" s="8">
        <v>780518</v>
      </c>
      <c r="H1949" s="8">
        <v>257570.94</v>
      </c>
      <c r="I1949" s="9">
        <v>0.33</v>
      </c>
      <c r="J1949" s="1" t="s">
        <v>101</v>
      </c>
      <c r="K1949" s="1">
        <v>5</v>
      </c>
      <c r="L1949" s="1">
        <v>2024</v>
      </c>
      <c r="M1949" s="1">
        <v>18</v>
      </c>
      <c r="N1949" s="10">
        <v>2</v>
      </c>
    </row>
    <row r="1950" spans="1:14" x14ac:dyDescent="0.2">
      <c r="A1950" s="7">
        <v>45414</v>
      </c>
      <c r="B1950" s="1" t="s">
        <v>56</v>
      </c>
      <c r="C1950" s="1" t="s">
        <v>11</v>
      </c>
      <c r="D1950" s="1" t="s">
        <v>18</v>
      </c>
      <c r="E1950" s="1" t="s">
        <v>70</v>
      </c>
      <c r="F1950" s="1" t="s">
        <v>89</v>
      </c>
      <c r="G1950" s="8">
        <v>89338</v>
      </c>
      <c r="H1950" s="8">
        <v>31268.3</v>
      </c>
      <c r="I1950" s="9">
        <v>0.35</v>
      </c>
      <c r="J1950" s="1" t="s">
        <v>101</v>
      </c>
      <c r="K1950" s="1">
        <v>5</v>
      </c>
      <c r="L1950" s="1">
        <v>2024</v>
      </c>
      <c r="M1950" s="1">
        <v>18</v>
      </c>
      <c r="N1950" s="10">
        <v>2</v>
      </c>
    </row>
    <row r="1951" spans="1:14" x14ac:dyDescent="0.2">
      <c r="A1951" s="7">
        <v>45415</v>
      </c>
      <c r="B1951" s="1" t="s">
        <v>13</v>
      </c>
      <c r="C1951" s="1" t="s">
        <v>11</v>
      </c>
      <c r="D1951" s="1" t="s">
        <v>14</v>
      </c>
      <c r="E1951" s="1" t="s">
        <v>73</v>
      </c>
      <c r="F1951" s="1" t="s">
        <v>89</v>
      </c>
      <c r="G1951" s="8">
        <v>467373</v>
      </c>
      <c r="H1951" s="8">
        <v>84127.14</v>
      </c>
      <c r="I1951" s="9">
        <v>0.18</v>
      </c>
      <c r="J1951" s="1" t="s">
        <v>101</v>
      </c>
      <c r="K1951" s="1">
        <v>5</v>
      </c>
      <c r="L1951" s="1">
        <v>2024</v>
      </c>
      <c r="M1951" s="1">
        <v>18</v>
      </c>
      <c r="N1951" s="10">
        <v>2</v>
      </c>
    </row>
    <row r="1952" spans="1:14" x14ac:dyDescent="0.2">
      <c r="A1952" s="7">
        <v>45416</v>
      </c>
      <c r="B1952" s="1" t="s">
        <v>36</v>
      </c>
      <c r="C1952" s="1" t="s">
        <v>11</v>
      </c>
      <c r="D1952" s="1" t="s">
        <v>14</v>
      </c>
      <c r="E1952" s="1" t="s">
        <v>78</v>
      </c>
      <c r="F1952" s="1" t="s">
        <v>87</v>
      </c>
      <c r="G1952" s="8">
        <v>499553</v>
      </c>
      <c r="H1952" s="8">
        <v>149865.9</v>
      </c>
      <c r="I1952" s="9">
        <v>0.3</v>
      </c>
      <c r="J1952" s="1" t="s">
        <v>101</v>
      </c>
      <c r="K1952" s="1">
        <v>5</v>
      </c>
      <c r="L1952" s="1">
        <v>2024</v>
      </c>
      <c r="M1952" s="1">
        <v>18</v>
      </c>
      <c r="N1952" s="10">
        <v>2</v>
      </c>
    </row>
    <row r="1953" spans="1:14" x14ac:dyDescent="0.2">
      <c r="A1953" s="7">
        <v>45417</v>
      </c>
      <c r="B1953" s="1" t="s">
        <v>29</v>
      </c>
      <c r="C1953" s="1" t="s">
        <v>17</v>
      </c>
      <c r="D1953" s="1" t="s">
        <v>8</v>
      </c>
      <c r="E1953" s="1" t="s">
        <v>67</v>
      </c>
      <c r="F1953" s="1" t="s">
        <v>89</v>
      </c>
      <c r="G1953" s="8">
        <v>547836</v>
      </c>
      <c r="H1953" s="8">
        <v>120523.92</v>
      </c>
      <c r="I1953" s="9">
        <v>0.22</v>
      </c>
      <c r="J1953" s="1" t="s">
        <v>101</v>
      </c>
      <c r="K1953" s="1">
        <v>5</v>
      </c>
      <c r="L1953" s="1">
        <v>2024</v>
      </c>
      <c r="M1953" s="1">
        <v>18</v>
      </c>
      <c r="N1953" s="10">
        <v>2</v>
      </c>
    </row>
    <row r="1954" spans="1:14" x14ac:dyDescent="0.2">
      <c r="A1954" s="7">
        <v>45418</v>
      </c>
      <c r="B1954" s="1" t="s">
        <v>15</v>
      </c>
      <c r="C1954" s="1" t="s">
        <v>7</v>
      </c>
      <c r="D1954" s="1" t="s">
        <v>14</v>
      </c>
      <c r="E1954" s="1" t="s">
        <v>74</v>
      </c>
      <c r="F1954" s="1" t="s">
        <v>87</v>
      </c>
      <c r="G1954" s="8">
        <v>467912</v>
      </c>
      <c r="H1954" s="8">
        <v>285426.32</v>
      </c>
      <c r="I1954" s="9">
        <v>0.61</v>
      </c>
      <c r="J1954" s="1" t="s">
        <v>101</v>
      </c>
      <c r="K1954" s="1">
        <v>5</v>
      </c>
      <c r="L1954" s="1">
        <v>2024</v>
      </c>
      <c r="M1954" s="1">
        <v>19</v>
      </c>
      <c r="N1954" s="10">
        <v>2</v>
      </c>
    </row>
    <row r="1955" spans="1:14" x14ac:dyDescent="0.2">
      <c r="A1955" s="7">
        <v>45419</v>
      </c>
      <c r="B1955" s="1" t="s">
        <v>24</v>
      </c>
      <c r="C1955" s="1" t="s">
        <v>17</v>
      </c>
      <c r="D1955" s="1" t="s">
        <v>14</v>
      </c>
      <c r="E1955" s="1" t="s">
        <v>81</v>
      </c>
      <c r="F1955" s="1" t="s">
        <v>90</v>
      </c>
      <c r="G1955" s="8">
        <v>402975</v>
      </c>
      <c r="H1955" s="8">
        <v>84624.75</v>
      </c>
      <c r="I1955" s="9">
        <v>0.21</v>
      </c>
      <c r="J1955" s="1" t="s">
        <v>101</v>
      </c>
      <c r="K1955" s="1">
        <v>5</v>
      </c>
      <c r="L1955" s="1">
        <v>2024</v>
      </c>
      <c r="M1955" s="1">
        <v>19</v>
      </c>
      <c r="N1955" s="10">
        <v>2</v>
      </c>
    </row>
    <row r="1956" spans="1:14" x14ac:dyDescent="0.2">
      <c r="A1956" s="7">
        <v>45420</v>
      </c>
      <c r="B1956" s="1" t="s">
        <v>59</v>
      </c>
      <c r="C1956" s="1" t="s">
        <v>11</v>
      </c>
      <c r="D1956" s="1" t="s">
        <v>18</v>
      </c>
      <c r="E1956" s="1" t="s">
        <v>75</v>
      </c>
      <c r="F1956" s="1" t="s">
        <v>89</v>
      </c>
      <c r="G1956" s="8">
        <v>169333</v>
      </c>
      <c r="H1956" s="8">
        <v>25399.95</v>
      </c>
      <c r="I1956" s="9">
        <v>0.15</v>
      </c>
      <c r="J1956" s="1" t="s">
        <v>101</v>
      </c>
      <c r="K1956" s="1">
        <v>5</v>
      </c>
      <c r="L1956" s="1">
        <v>2024</v>
      </c>
      <c r="M1956" s="1">
        <v>19</v>
      </c>
      <c r="N1956" s="10">
        <v>2</v>
      </c>
    </row>
    <row r="1957" spans="1:14" x14ac:dyDescent="0.2">
      <c r="A1957" s="7">
        <v>45421</v>
      </c>
      <c r="B1957" s="1" t="s">
        <v>26</v>
      </c>
      <c r="C1957" s="1" t="s">
        <v>7</v>
      </c>
      <c r="D1957" s="1" t="s">
        <v>8</v>
      </c>
      <c r="E1957" s="1" t="s">
        <v>75</v>
      </c>
      <c r="F1957" s="1" t="s">
        <v>87</v>
      </c>
      <c r="G1957" s="8">
        <v>878008</v>
      </c>
      <c r="H1957" s="8">
        <v>439004</v>
      </c>
      <c r="I1957" s="9">
        <v>0.5</v>
      </c>
      <c r="J1957" s="1" t="s">
        <v>101</v>
      </c>
      <c r="K1957" s="1">
        <v>5</v>
      </c>
      <c r="L1957" s="1">
        <v>2024</v>
      </c>
      <c r="M1957" s="1">
        <v>19</v>
      </c>
      <c r="N1957" s="10">
        <v>2</v>
      </c>
    </row>
    <row r="1958" spans="1:14" x14ac:dyDescent="0.2">
      <c r="A1958" s="7">
        <v>45422</v>
      </c>
      <c r="B1958" s="1" t="s">
        <v>58</v>
      </c>
      <c r="C1958" s="1" t="s">
        <v>11</v>
      </c>
      <c r="D1958" s="1" t="s">
        <v>8</v>
      </c>
      <c r="E1958" s="1" t="s">
        <v>74</v>
      </c>
      <c r="F1958" s="1" t="s">
        <v>88</v>
      </c>
      <c r="G1958" s="8">
        <v>1081493</v>
      </c>
      <c r="H1958" s="8">
        <v>173038.88</v>
      </c>
      <c r="I1958" s="9">
        <v>0.16</v>
      </c>
      <c r="J1958" s="1" t="s">
        <v>101</v>
      </c>
      <c r="K1958" s="1">
        <v>5</v>
      </c>
      <c r="L1958" s="1">
        <v>2024</v>
      </c>
      <c r="M1958" s="1">
        <v>19</v>
      </c>
      <c r="N1958" s="10">
        <v>2</v>
      </c>
    </row>
    <row r="1959" spans="1:14" x14ac:dyDescent="0.2">
      <c r="A1959" s="7">
        <v>45423</v>
      </c>
      <c r="B1959" s="1" t="s">
        <v>24</v>
      </c>
      <c r="C1959" s="1" t="s">
        <v>17</v>
      </c>
      <c r="D1959" s="1" t="s">
        <v>14</v>
      </c>
      <c r="E1959" s="1" t="s">
        <v>81</v>
      </c>
      <c r="F1959" s="1" t="s">
        <v>89</v>
      </c>
      <c r="G1959" s="8">
        <v>378275</v>
      </c>
      <c r="H1959" s="8">
        <v>121048</v>
      </c>
      <c r="I1959" s="9">
        <v>0.32</v>
      </c>
      <c r="J1959" s="1" t="s">
        <v>101</v>
      </c>
      <c r="K1959" s="1">
        <v>5</v>
      </c>
      <c r="L1959" s="1">
        <v>2024</v>
      </c>
      <c r="M1959" s="1">
        <v>19</v>
      </c>
      <c r="N1959" s="10">
        <v>2</v>
      </c>
    </row>
    <row r="1960" spans="1:14" x14ac:dyDescent="0.2">
      <c r="A1960" s="7">
        <v>45424</v>
      </c>
      <c r="B1960" s="1" t="s">
        <v>29</v>
      </c>
      <c r="C1960" s="1" t="s">
        <v>7</v>
      </c>
      <c r="D1960" s="1" t="s">
        <v>8</v>
      </c>
      <c r="E1960" s="1" t="s">
        <v>67</v>
      </c>
      <c r="F1960" s="1" t="s">
        <v>89</v>
      </c>
      <c r="G1960" s="8">
        <v>977007</v>
      </c>
      <c r="H1960" s="8">
        <v>595974.27</v>
      </c>
      <c r="I1960" s="9">
        <v>0.61</v>
      </c>
      <c r="J1960" s="1" t="s">
        <v>101</v>
      </c>
      <c r="K1960" s="1">
        <v>5</v>
      </c>
      <c r="L1960" s="1">
        <v>2024</v>
      </c>
      <c r="M1960" s="1">
        <v>19</v>
      </c>
      <c r="N1960" s="10">
        <v>2</v>
      </c>
    </row>
    <row r="1961" spans="1:14" x14ac:dyDescent="0.2">
      <c r="A1961" s="7">
        <v>45425</v>
      </c>
      <c r="B1961" s="1" t="s">
        <v>57</v>
      </c>
      <c r="C1961" s="1" t="s">
        <v>7</v>
      </c>
      <c r="D1961" s="1" t="s">
        <v>18</v>
      </c>
      <c r="E1961" s="1" t="s">
        <v>67</v>
      </c>
      <c r="F1961" s="1" t="s">
        <v>89</v>
      </c>
      <c r="G1961" s="8">
        <v>188960</v>
      </c>
      <c r="H1961" s="8">
        <v>88811.199999999997</v>
      </c>
      <c r="I1961" s="9">
        <v>0.47</v>
      </c>
      <c r="J1961" s="1" t="s">
        <v>101</v>
      </c>
      <c r="K1961" s="1">
        <v>5</v>
      </c>
      <c r="L1961" s="1">
        <v>2024</v>
      </c>
      <c r="M1961" s="1">
        <v>20</v>
      </c>
      <c r="N1961" s="10">
        <v>2</v>
      </c>
    </row>
    <row r="1962" spans="1:14" x14ac:dyDescent="0.2">
      <c r="A1962" s="7">
        <v>45426</v>
      </c>
      <c r="B1962" s="1" t="s">
        <v>19</v>
      </c>
      <c r="C1962" s="1" t="s">
        <v>11</v>
      </c>
      <c r="D1962" s="1" t="s">
        <v>8</v>
      </c>
      <c r="E1962" s="1" t="s">
        <v>76</v>
      </c>
      <c r="F1962" s="1" t="s">
        <v>90</v>
      </c>
      <c r="G1962" s="8">
        <v>1006377</v>
      </c>
      <c r="H1962" s="8">
        <v>191211.63</v>
      </c>
      <c r="I1962" s="9">
        <v>0.19</v>
      </c>
      <c r="J1962" s="1" t="s">
        <v>101</v>
      </c>
      <c r="K1962" s="1">
        <v>5</v>
      </c>
      <c r="L1962" s="1">
        <v>2024</v>
      </c>
      <c r="M1962" s="1">
        <v>20</v>
      </c>
      <c r="N1962" s="10">
        <v>2</v>
      </c>
    </row>
    <row r="1963" spans="1:14" x14ac:dyDescent="0.2">
      <c r="A1963" s="7">
        <v>45427</v>
      </c>
      <c r="B1963" s="1" t="s">
        <v>28</v>
      </c>
      <c r="C1963" s="1" t="s">
        <v>7</v>
      </c>
      <c r="D1963" s="1" t="s">
        <v>8</v>
      </c>
      <c r="E1963" s="1" t="s">
        <v>66</v>
      </c>
      <c r="F1963" s="1" t="s">
        <v>87</v>
      </c>
      <c r="G1963" s="8">
        <v>1006521</v>
      </c>
      <c r="H1963" s="8">
        <v>543521.34000000008</v>
      </c>
      <c r="I1963" s="9">
        <v>0.54</v>
      </c>
      <c r="J1963" s="1" t="s">
        <v>101</v>
      </c>
      <c r="K1963" s="1">
        <v>5</v>
      </c>
      <c r="L1963" s="1">
        <v>2024</v>
      </c>
      <c r="M1963" s="1">
        <v>20</v>
      </c>
      <c r="N1963" s="10">
        <v>2</v>
      </c>
    </row>
    <row r="1964" spans="1:14" x14ac:dyDescent="0.2">
      <c r="A1964" s="7">
        <v>45428</v>
      </c>
      <c r="B1964" s="1" t="s">
        <v>24</v>
      </c>
      <c r="C1964" s="1" t="s">
        <v>17</v>
      </c>
      <c r="D1964" s="1" t="s">
        <v>14</v>
      </c>
      <c r="E1964" s="1" t="s">
        <v>81</v>
      </c>
      <c r="F1964" s="1" t="s">
        <v>88</v>
      </c>
      <c r="G1964" s="8">
        <v>256948</v>
      </c>
      <c r="H1964" s="8">
        <v>87362.32</v>
      </c>
      <c r="I1964" s="9">
        <v>0.34</v>
      </c>
      <c r="J1964" s="1" t="s">
        <v>101</v>
      </c>
      <c r="K1964" s="1">
        <v>5</v>
      </c>
      <c r="L1964" s="1">
        <v>2024</v>
      </c>
      <c r="M1964" s="1">
        <v>20</v>
      </c>
      <c r="N1964" s="10">
        <v>2</v>
      </c>
    </row>
    <row r="1965" spans="1:14" x14ac:dyDescent="0.2">
      <c r="A1965" s="7">
        <v>45429</v>
      </c>
      <c r="B1965" s="1" t="s">
        <v>53</v>
      </c>
      <c r="C1965" s="1" t="s">
        <v>17</v>
      </c>
      <c r="D1965" s="1" t="s">
        <v>14</v>
      </c>
      <c r="E1965" s="1" t="s">
        <v>67</v>
      </c>
      <c r="F1965" s="1" t="s">
        <v>89</v>
      </c>
      <c r="G1965" s="8">
        <v>394069</v>
      </c>
      <c r="H1965" s="8">
        <v>106398.63</v>
      </c>
      <c r="I1965" s="9">
        <v>0.27</v>
      </c>
      <c r="J1965" s="1" t="s">
        <v>101</v>
      </c>
      <c r="K1965" s="1">
        <v>5</v>
      </c>
      <c r="L1965" s="1">
        <v>2024</v>
      </c>
      <c r="M1965" s="1">
        <v>20</v>
      </c>
      <c r="N1965" s="10">
        <v>2</v>
      </c>
    </row>
    <row r="1966" spans="1:14" x14ac:dyDescent="0.2">
      <c r="A1966" s="7">
        <v>45430</v>
      </c>
      <c r="B1966" s="1" t="s">
        <v>52</v>
      </c>
      <c r="C1966" s="1" t="s">
        <v>11</v>
      </c>
      <c r="D1966" s="1" t="s">
        <v>8</v>
      </c>
      <c r="E1966" s="1" t="s">
        <v>66</v>
      </c>
      <c r="F1966" s="1" t="s">
        <v>9</v>
      </c>
      <c r="G1966" s="8">
        <v>560012</v>
      </c>
      <c r="H1966" s="8">
        <v>156803.36000000002</v>
      </c>
      <c r="I1966" s="9">
        <v>0.28000000000000003</v>
      </c>
      <c r="J1966" s="1" t="s">
        <v>101</v>
      </c>
      <c r="K1966" s="1">
        <v>5</v>
      </c>
      <c r="L1966" s="1">
        <v>2024</v>
      </c>
      <c r="M1966" s="1">
        <v>20</v>
      </c>
      <c r="N1966" s="10">
        <v>2</v>
      </c>
    </row>
    <row r="1967" spans="1:14" x14ac:dyDescent="0.2">
      <c r="A1967" s="7">
        <v>45431</v>
      </c>
      <c r="B1967" s="1" t="s">
        <v>49</v>
      </c>
      <c r="C1967" s="1" t="s">
        <v>11</v>
      </c>
      <c r="D1967" s="1" t="s">
        <v>8</v>
      </c>
      <c r="E1967" s="1" t="s">
        <v>66</v>
      </c>
      <c r="F1967" s="1" t="s">
        <v>87</v>
      </c>
      <c r="G1967" s="8">
        <v>794252</v>
      </c>
      <c r="H1967" s="8">
        <v>190620.47999999998</v>
      </c>
      <c r="I1967" s="9">
        <v>0.24</v>
      </c>
      <c r="J1967" s="1" t="s">
        <v>101</v>
      </c>
      <c r="K1967" s="1">
        <v>5</v>
      </c>
      <c r="L1967" s="1">
        <v>2024</v>
      </c>
      <c r="M1967" s="1">
        <v>20</v>
      </c>
      <c r="N1967" s="10">
        <v>2</v>
      </c>
    </row>
    <row r="1968" spans="1:14" x14ac:dyDescent="0.2">
      <c r="A1968" s="7">
        <v>45432</v>
      </c>
      <c r="B1968" s="1" t="s">
        <v>19</v>
      </c>
      <c r="C1968" s="1" t="s">
        <v>17</v>
      </c>
      <c r="D1968" s="1" t="s">
        <v>8</v>
      </c>
      <c r="E1968" s="1" t="s">
        <v>76</v>
      </c>
      <c r="F1968" s="1" t="s">
        <v>87</v>
      </c>
      <c r="G1968" s="8">
        <v>569673</v>
      </c>
      <c r="H1968" s="8">
        <v>210779.01</v>
      </c>
      <c r="I1968" s="9">
        <v>0.37</v>
      </c>
      <c r="J1968" s="1" t="s">
        <v>101</v>
      </c>
      <c r="K1968" s="1">
        <v>5</v>
      </c>
      <c r="L1968" s="1">
        <v>2024</v>
      </c>
      <c r="M1968" s="1">
        <v>21</v>
      </c>
      <c r="N1968" s="10">
        <v>2</v>
      </c>
    </row>
    <row r="1969" spans="1:14" x14ac:dyDescent="0.2">
      <c r="A1969" s="7">
        <v>45433</v>
      </c>
      <c r="B1969" s="1" t="s">
        <v>39</v>
      </c>
      <c r="C1969" s="1" t="s">
        <v>7</v>
      </c>
      <c r="D1969" s="1" t="s">
        <v>8</v>
      </c>
      <c r="E1969" s="1" t="s">
        <v>81</v>
      </c>
      <c r="F1969" s="1" t="s">
        <v>89</v>
      </c>
      <c r="G1969" s="8">
        <v>1036048</v>
      </c>
      <c r="H1969" s="8">
        <v>404058.72000000003</v>
      </c>
      <c r="I1969" s="9">
        <v>0.39</v>
      </c>
      <c r="J1969" s="1" t="s">
        <v>101</v>
      </c>
      <c r="K1969" s="1">
        <v>5</v>
      </c>
      <c r="L1969" s="1">
        <v>2024</v>
      </c>
      <c r="M1969" s="1">
        <v>21</v>
      </c>
      <c r="N1969" s="10">
        <v>2</v>
      </c>
    </row>
    <row r="1970" spans="1:14" x14ac:dyDescent="0.2">
      <c r="A1970" s="7">
        <v>45434</v>
      </c>
      <c r="B1970" s="1" t="s">
        <v>23</v>
      </c>
      <c r="C1970" s="1" t="s">
        <v>7</v>
      </c>
      <c r="D1970" s="1" t="s">
        <v>8</v>
      </c>
      <c r="E1970" s="1" t="s">
        <v>75</v>
      </c>
      <c r="F1970" s="1" t="s">
        <v>87</v>
      </c>
      <c r="G1970" s="8">
        <v>1124126</v>
      </c>
      <c r="H1970" s="8">
        <v>573304.26</v>
      </c>
      <c r="I1970" s="9">
        <v>0.51</v>
      </c>
      <c r="J1970" s="1" t="s">
        <v>101</v>
      </c>
      <c r="K1970" s="1">
        <v>5</v>
      </c>
      <c r="L1970" s="1">
        <v>2024</v>
      </c>
      <c r="M1970" s="1">
        <v>21</v>
      </c>
      <c r="N1970" s="10">
        <v>2</v>
      </c>
    </row>
    <row r="1971" spans="1:14" x14ac:dyDescent="0.2">
      <c r="A1971" s="7">
        <v>45435</v>
      </c>
      <c r="B1971" s="1" t="s">
        <v>51</v>
      </c>
      <c r="C1971" s="1" t="s">
        <v>11</v>
      </c>
      <c r="D1971" s="1" t="s">
        <v>8</v>
      </c>
      <c r="E1971" s="1" t="s">
        <v>65</v>
      </c>
      <c r="F1971" s="1" t="s">
        <v>9</v>
      </c>
      <c r="G1971" s="8">
        <v>1146170</v>
      </c>
      <c r="H1971" s="8">
        <v>286542.5</v>
      </c>
      <c r="I1971" s="9">
        <v>0.25</v>
      </c>
      <c r="J1971" s="1" t="s">
        <v>101</v>
      </c>
      <c r="K1971" s="1">
        <v>5</v>
      </c>
      <c r="L1971" s="1">
        <v>2024</v>
      </c>
      <c r="M1971" s="1">
        <v>21</v>
      </c>
      <c r="N1971" s="10">
        <v>2</v>
      </c>
    </row>
    <row r="1972" spans="1:14" x14ac:dyDescent="0.2">
      <c r="A1972" s="7">
        <v>45436</v>
      </c>
      <c r="B1972" s="1" t="s">
        <v>50</v>
      </c>
      <c r="C1972" s="1" t="s">
        <v>11</v>
      </c>
      <c r="D1972" s="1" t="s">
        <v>18</v>
      </c>
      <c r="E1972" s="1" t="s">
        <v>67</v>
      </c>
      <c r="F1972" s="1" t="s">
        <v>88</v>
      </c>
      <c r="G1972" s="8">
        <v>150581</v>
      </c>
      <c r="H1972" s="8">
        <v>36139.439999999995</v>
      </c>
      <c r="I1972" s="9">
        <v>0.24</v>
      </c>
      <c r="J1972" s="1" t="s">
        <v>101</v>
      </c>
      <c r="K1972" s="1">
        <v>5</v>
      </c>
      <c r="L1972" s="1">
        <v>2024</v>
      </c>
      <c r="M1972" s="1">
        <v>21</v>
      </c>
      <c r="N1972" s="10">
        <v>2</v>
      </c>
    </row>
    <row r="1973" spans="1:14" x14ac:dyDescent="0.2">
      <c r="A1973" s="7">
        <v>45437</v>
      </c>
      <c r="B1973" s="1" t="s">
        <v>31</v>
      </c>
      <c r="C1973" s="1" t="s">
        <v>11</v>
      </c>
      <c r="D1973" s="1" t="s">
        <v>18</v>
      </c>
      <c r="E1973" s="1" t="s">
        <v>72</v>
      </c>
      <c r="F1973" s="1" t="s">
        <v>90</v>
      </c>
      <c r="G1973" s="8">
        <v>142972</v>
      </c>
      <c r="H1973" s="8">
        <v>47180.76</v>
      </c>
      <c r="I1973" s="9">
        <v>0.33</v>
      </c>
      <c r="J1973" s="1" t="s">
        <v>101</v>
      </c>
      <c r="K1973" s="1">
        <v>5</v>
      </c>
      <c r="L1973" s="1">
        <v>2024</v>
      </c>
      <c r="M1973" s="1">
        <v>21</v>
      </c>
      <c r="N1973" s="10">
        <v>2</v>
      </c>
    </row>
    <row r="1974" spans="1:14" x14ac:dyDescent="0.2">
      <c r="A1974" s="7">
        <v>45438</v>
      </c>
      <c r="B1974" s="1" t="s">
        <v>12</v>
      </c>
      <c r="C1974" s="1" t="s">
        <v>17</v>
      </c>
      <c r="D1974" s="1" t="s">
        <v>8</v>
      </c>
      <c r="E1974" s="1" t="s">
        <v>77</v>
      </c>
      <c r="F1974" s="1" t="s">
        <v>87</v>
      </c>
      <c r="G1974" s="8">
        <v>1141233</v>
      </c>
      <c r="H1974" s="8">
        <v>456493.2</v>
      </c>
      <c r="I1974" s="9">
        <v>0.4</v>
      </c>
      <c r="J1974" s="1" t="s">
        <v>101</v>
      </c>
      <c r="K1974" s="1">
        <v>5</v>
      </c>
      <c r="L1974" s="1">
        <v>2024</v>
      </c>
      <c r="M1974" s="1">
        <v>21</v>
      </c>
      <c r="N1974" s="10">
        <v>2</v>
      </c>
    </row>
    <row r="1975" spans="1:14" x14ac:dyDescent="0.2">
      <c r="A1975" s="7">
        <v>45439</v>
      </c>
      <c r="B1975" s="1" t="s">
        <v>58</v>
      </c>
      <c r="C1975" s="1" t="s">
        <v>17</v>
      </c>
      <c r="D1975" s="1" t="s">
        <v>8</v>
      </c>
      <c r="E1975" s="1" t="s">
        <v>74</v>
      </c>
      <c r="F1975" s="1" t="s">
        <v>88</v>
      </c>
      <c r="G1975" s="8">
        <v>1071102</v>
      </c>
      <c r="H1975" s="8">
        <v>396307.74</v>
      </c>
      <c r="I1975" s="9">
        <v>0.37</v>
      </c>
      <c r="J1975" s="1" t="s">
        <v>101</v>
      </c>
      <c r="K1975" s="1">
        <v>5</v>
      </c>
      <c r="L1975" s="1">
        <v>2024</v>
      </c>
      <c r="M1975" s="1">
        <v>22</v>
      </c>
      <c r="N1975" s="10">
        <v>2</v>
      </c>
    </row>
    <row r="1976" spans="1:14" x14ac:dyDescent="0.2">
      <c r="A1976" s="7">
        <v>45440</v>
      </c>
      <c r="B1976" s="1" t="s">
        <v>59</v>
      </c>
      <c r="C1976" s="1" t="s">
        <v>7</v>
      </c>
      <c r="D1976" s="1" t="s">
        <v>18</v>
      </c>
      <c r="E1976" s="1" t="s">
        <v>75</v>
      </c>
      <c r="F1976" s="1" t="s">
        <v>88</v>
      </c>
      <c r="G1976" s="8">
        <v>79786</v>
      </c>
      <c r="H1976" s="8">
        <v>51063.040000000001</v>
      </c>
      <c r="I1976" s="9">
        <v>0.64</v>
      </c>
      <c r="J1976" s="1" t="s">
        <v>101</v>
      </c>
      <c r="K1976" s="1">
        <v>5</v>
      </c>
      <c r="L1976" s="1">
        <v>2024</v>
      </c>
      <c r="M1976" s="1">
        <v>22</v>
      </c>
      <c r="N1976" s="10">
        <v>2</v>
      </c>
    </row>
    <row r="1977" spans="1:14" x14ac:dyDescent="0.2">
      <c r="A1977" s="7">
        <v>45441</v>
      </c>
      <c r="B1977" s="1" t="s">
        <v>53</v>
      </c>
      <c r="C1977" s="1" t="s">
        <v>11</v>
      </c>
      <c r="D1977" s="1" t="s">
        <v>14</v>
      </c>
      <c r="E1977" s="1" t="s">
        <v>67</v>
      </c>
      <c r="F1977" s="1" t="s">
        <v>87</v>
      </c>
      <c r="G1977" s="8">
        <v>428189</v>
      </c>
      <c r="H1977" s="8">
        <v>149866.15</v>
      </c>
      <c r="I1977" s="9">
        <v>0.35</v>
      </c>
      <c r="J1977" s="1" t="s">
        <v>101</v>
      </c>
      <c r="K1977" s="1">
        <v>5</v>
      </c>
      <c r="L1977" s="1">
        <v>2024</v>
      </c>
      <c r="M1977" s="1">
        <v>22</v>
      </c>
      <c r="N1977" s="10">
        <v>2</v>
      </c>
    </row>
    <row r="1978" spans="1:14" x14ac:dyDescent="0.2">
      <c r="A1978" s="7">
        <v>45442</v>
      </c>
      <c r="B1978" s="1" t="s">
        <v>6</v>
      </c>
      <c r="C1978" s="1" t="s">
        <v>11</v>
      </c>
      <c r="D1978" s="1" t="s">
        <v>8</v>
      </c>
      <c r="E1978" s="1" t="s">
        <v>77</v>
      </c>
      <c r="F1978" s="1" t="s">
        <v>87</v>
      </c>
      <c r="G1978" s="8">
        <v>1003419</v>
      </c>
      <c r="H1978" s="8">
        <v>321094.08</v>
      </c>
      <c r="I1978" s="9">
        <v>0.32</v>
      </c>
      <c r="J1978" s="1" t="s">
        <v>101</v>
      </c>
      <c r="K1978" s="1">
        <v>5</v>
      </c>
      <c r="L1978" s="1">
        <v>2024</v>
      </c>
      <c r="M1978" s="1">
        <v>22</v>
      </c>
      <c r="N1978" s="10">
        <v>2</v>
      </c>
    </row>
    <row r="1979" spans="1:14" x14ac:dyDescent="0.2">
      <c r="A1979" s="7">
        <v>45443</v>
      </c>
      <c r="B1979" s="1" t="s">
        <v>35</v>
      </c>
      <c r="C1979" s="1" t="s">
        <v>17</v>
      </c>
      <c r="D1979" s="1" t="s">
        <v>14</v>
      </c>
      <c r="E1979" s="1" t="s">
        <v>71</v>
      </c>
      <c r="F1979" s="1" t="s">
        <v>9</v>
      </c>
      <c r="G1979" s="8">
        <v>309563</v>
      </c>
      <c r="H1979" s="8">
        <v>77390.75</v>
      </c>
      <c r="I1979" s="9">
        <v>0.25</v>
      </c>
      <c r="J1979" s="1" t="s">
        <v>101</v>
      </c>
      <c r="K1979" s="1">
        <v>5</v>
      </c>
      <c r="L1979" s="1">
        <v>2024</v>
      </c>
      <c r="M1979" s="1">
        <v>22</v>
      </c>
      <c r="N1979" s="10">
        <v>2</v>
      </c>
    </row>
    <row r="1980" spans="1:14" x14ac:dyDescent="0.2">
      <c r="A1980" s="7">
        <v>45444</v>
      </c>
      <c r="B1980" s="1" t="s">
        <v>46</v>
      </c>
      <c r="C1980" s="1" t="s">
        <v>17</v>
      </c>
      <c r="D1980" s="1" t="s">
        <v>8</v>
      </c>
      <c r="E1980" s="1" t="s">
        <v>80</v>
      </c>
      <c r="F1980" s="1" t="s">
        <v>87</v>
      </c>
      <c r="G1980" s="8">
        <v>519727</v>
      </c>
      <c r="H1980" s="8">
        <v>140326.29</v>
      </c>
      <c r="I1980" s="9">
        <v>0.27</v>
      </c>
      <c r="J1980" s="1" t="s">
        <v>102</v>
      </c>
      <c r="K1980" s="1">
        <v>6</v>
      </c>
      <c r="L1980" s="1">
        <v>2024</v>
      </c>
      <c r="M1980" s="1">
        <v>22</v>
      </c>
      <c r="N1980" s="10">
        <v>2</v>
      </c>
    </row>
    <row r="1981" spans="1:14" x14ac:dyDescent="0.2">
      <c r="A1981" s="7">
        <v>45445</v>
      </c>
      <c r="B1981" s="1" t="s">
        <v>34</v>
      </c>
      <c r="C1981" s="1" t="s">
        <v>11</v>
      </c>
      <c r="D1981" s="1" t="s">
        <v>14</v>
      </c>
      <c r="E1981" s="1" t="s">
        <v>65</v>
      </c>
      <c r="F1981" s="1" t="s">
        <v>87</v>
      </c>
      <c r="G1981" s="8">
        <v>348495</v>
      </c>
      <c r="H1981" s="8">
        <v>83638.8</v>
      </c>
      <c r="I1981" s="9">
        <v>0.24</v>
      </c>
      <c r="J1981" s="1" t="s">
        <v>102</v>
      </c>
      <c r="K1981" s="1">
        <v>6</v>
      </c>
      <c r="L1981" s="1">
        <v>2024</v>
      </c>
      <c r="M1981" s="1">
        <v>22</v>
      </c>
      <c r="N1981" s="10">
        <v>2</v>
      </c>
    </row>
    <row r="1982" spans="1:14" x14ac:dyDescent="0.2">
      <c r="A1982" s="7">
        <v>45446</v>
      </c>
      <c r="B1982" s="1" t="s">
        <v>13</v>
      </c>
      <c r="C1982" s="1" t="s">
        <v>7</v>
      </c>
      <c r="D1982" s="1" t="s">
        <v>14</v>
      </c>
      <c r="E1982" s="1" t="s">
        <v>73</v>
      </c>
      <c r="F1982" s="1" t="s">
        <v>90</v>
      </c>
      <c r="G1982" s="8">
        <v>264304</v>
      </c>
      <c r="H1982" s="8">
        <v>92506.4</v>
      </c>
      <c r="I1982" s="9">
        <v>0.35</v>
      </c>
      <c r="J1982" s="1" t="s">
        <v>102</v>
      </c>
      <c r="K1982" s="1">
        <v>6</v>
      </c>
      <c r="L1982" s="1">
        <v>2024</v>
      </c>
      <c r="M1982" s="1">
        <v>23</v>
      </c>
      <c r="N1982" s="10">
        <v>2</v>
      </c>
    </row>
    <row r="1983" spans="1:14" x14ac:dyDescent="0.2">
      <c r="A1983" s="7">
        <v>45447</v>
      </c>
      <c r="B1983" s="1" t="s">
        <v>49</v>
      </c>
      <c r="C1983" s="1" t="s">
        <v>11</v>
      </c>
      <c r="D1983" s="1" t="s">
        <v>8</v>
      </c>
      <c r="E1983" s="1" t="s">
        <v>66</v>
      </c>
      <c r="F1983" s="1" t="s">
        <v>9</v>
      </c>
      <c r="G1983" s="8">
        <v>1089212</v>
      </c>
      <c r="H1983" s="8">
        <v>217842.40000000002</v>
      </c>
      <c r="I1983" s="9">
        <v>0.2</v>
      </c>
      <c r="J1983" s="1" t="s">
        <v>102</v>
      </c>
      <c r="K1983" s="1">
        <v>6</v>
      </c>
      <c r="L1983" s="1">
        <v>2024</v>
      </c>
      <c r="M1983" s="1">
        <v>23</v>
      </c>
      <c r="N1983" s="10">
        <v>2</v>
      </c>
    </row>
    <row r="1984" spans="1:14" x14ac:dyDescent="0.2">
      <c r="A1984" s="7">
        <v>45448</v>
      </c>
      <c r="B1984" s="1" t="s">
        <v>38</v>
      </c>
      <c r="C1984" s="1" t="s">
        <v>17</v>
      </c>
      <c r="D1984" s="1" t="s">
        <v>18</v>
      </c>
      <c r="E1984" s="1" t="s">
        <v>80</v>
      </c>
      <c r="F1984" s="1" t="s">
        <v>89</v>
      </c>
      <c r="G1984" s="8">
        <v>84192</v>
      </c>
      <c r="H1984" s="8">
        <v>24415.679999999997</v>
      </c>
      <c r="I1984" s="9">
        <v>0.28999999999999998</v>
      </c>
      <c r="J1984" s="1" t="s">
        <v>102</v>
      </c>
      <c r="K1984" s="1">
        <v>6</v>
      </c>
      <c r="L1984" s="1">
        <v>2024</v>
      </c>
      <c r="M1984" s="1">
        <v>23</v>
      </c>
      <c r="N1984" s="10">
        <v>2</v>
      </c>
    </row>
    <row r="1985" spans="1:14" x14ac:dyDescent="0.2">
      <c r="A1985" s="7">
        <v>45449</v>
      </c>
      <c r="B1985" s="1" t="s">
        <v>44</v>
      </c>
      <c r="C1985" s="1" t="s">
        <v>17</v>
      </c>
      <c r="D1985" s="1" t="s">
        <v>8</v>
      </c>
      <c r="E1985" s="1" t="s">
        <v>78</v>
      </c>
      <c r="F1985" s="1" t="s">
        <v>88</v>
      </c>
      <c r="G1985" s="8">
        <v>1103739</v>
      </c>
      <c r="H1985" s="8">
        <v>242822.58</v>
      </c>
      <c r="I1985" s="9">
        <v>0.22</v>
      </c>
      <c r="J1985" s="1" t="s">
        <v>102</v>
      </c>
      <c r="K1985" s="1">
        <v>6</v>
      </c>
      <c r="L1985" s="1">
        <v>2024</v>
      </c>
      <c r="M1985" s="1">
        <v>23</v>
      </c>
      <c r="N1985" s="10">
        <v>2</v>
      </c>
    </row>
    <row r="1986" spans="1:14" x14ac:dyDescent="0.2">
      <c r="A1986" s="7">
        <v>45450</v>
      </c>
      <c r="B1986" s="1" t="s">
        <v>38</v>
      </c>
      <c r="C1986" s="1" t="s">
        <v>17</v>
      </c>
      <c r="D1986" s="1" t="s">
        <v>18</v>
      </c>
      <c r="E1986" s="1" t="s">
        <v>80</v>
      </c>
      <c r="F1986" s="1" t="s">
        <v>9</v>
      </c>
      <c r="G1986" s="8">
        <v>190135</v>
      </c>
      <c r="H1986" s="8">
        <v>45632.4</v>
      </c>
      <c r="I1986" s="9">
        <v>0.24</v>
      </c>
      <c r="J1986" s="1" t="s">
        <v>102</v>
      </c>
      <c r="K1986" s="1">
        <v>6</v>
      </c>
      <c r="L1986" s="1">
        <v>2024</v>
      </c>
      <c r="M1986" s="1">
        <v>23</v>
      </c>
      <c r="N1986" s="10">
        <v>2</v>
      </c>
    </row>
    <row r="1987" spans="1:14" x14ac:dyDescent="0.2">
      <c r="A1987" s="7">
        <v>45451</v>
      </c>
      <c r="B1987" s="1" t="s">
        <v>19</v>
      </c>
      <c r="C1987" s="1" t="s">
        <v>17</v>
      </c>
      <c r="D1987" s="1" t="s">
        <v>8</v>
      </c>
      <c r="E1987" s="1" t="s">
        <v>76</v>
      </c>
      <c r="F1987" s="1" t="s">
        <v>87</v>
      </c>
      <c r="G1987" s="8">
        <v>603958</v>
      </c>
      <c r="H1987" s="8">
        <v>199306.14</v>
      </c>
      <c r="I1987" s="9">
        <v>0.33</v>
      </c>
      <c r="J1987" s="1" t="s">
        <v>102</v>
      </c>
      <c r="K1987" s="1">
        <v>6</v>
      </c>
      <c r="L1987" s="1">
        <v>2024</v>
      </c>
      <c r="M1987" s="1">
        <v>23</v>
      </c>
      <c r="N1987" s="10">
        <v>2</v>
      </c>
    </row>
    <row r="1988" spans="1:14" x14ac:dyDescent="0.2">
      <c r="A1988" s="7">
        <v>45452</v>
      </c>
      <c r="B1988" s="1" t="s">
        <v>44</v>
      </c>
      <c r="C1988" s="1" t="s">
        <v>17</v>
      </c>
      <c r="D1988" s="1" t="s">
        <v>8</v>
      </c>
      <c r="E1988" s="1" t="s">
        <v>78</v>
      </c>
      <c r="F1988" s="1" t="s">
        <v>87</v>
      </c>
      <c r="G1988" s="8">
        <v>1003979</v>
      </c>
      <c r="H1988" s="8">
        <v>261034.54</v>
      </c>
      <c r="I1988" s="9">
        <v>0.26</v>
      </c>
      <c r="J1988" s="1" t="s">
        <v>102</v>
      </c>
      <c r="K1988" s="1">
        <v>6</v>
      </c>
      <c r="L1988" s="1">
        <v>2024</v>
      </c>
      <c r="M1988" s="1">
        <v>23</v>
      </c>
      <c r="N1988" s="10">
        <v>2</v>
      </c>
    </row>
    <row r="1989" spans="1:14" x14ac:dyDescent="0.2">
      <c r="A1989" s="7">
        <v>45453</v>
      </c>
      <c r="B1989" s="1" t="s">
        <v>46</v>
      </c>
      <c r="C1989" s="1" t="s">
        <v>17</v>
      </c>
      <c r="D1989" s="1" t="s">
        <v>8</v>
      </c>
      <c r="E1989" s="1" t="s">
        <v>80</v>
      </c>
      <c r="F1989" s="1" t="s">
        <v>87</v>
      </c>
      <c r="G1989" s="8">
        <v>854365</v>
      </c>
      <c r="H1989" s="8">
        <v>341746</v>
      </c>
      <c r="I1989" s="9">
        <v>0.4</v>
      </c>
      <c r="J1989" s="1" t="s">
        <v>102</v>
      </c>
      <c r="K1989" s="1">
        <v>6</v>
      </c>
      <c r="L1989" s="1">
        <v>2024</v>
      </c>
      <c r="M1989" s="1">
        <v>24</v>
      </c>
      <c r="N1989" s="10">
        <v>2</v>
      </c>
    </row>
    <row r="1990" spans="1:14" x14ac:dyDescent="0.2">
      <c r="A1990" s="7">
        <v>45454</v>
      </c>
      <c r="B1990" s="1" t="s">
        <v>19</v>
      </c>
      <c r="C1990" s="1" t="s">
        <v>7</v>
      </c>
      <c r="D1990" s="1" t="s">
        <v>8</v>
      </c>
      <c r="E1990" s="1" t="s">
        <v>76</v>
      </c>
      <c r="F1990" s="1" t="s">
        <v>90</v>
      </c>
      <c r="G1990" s="8">
        <v>907812</v>
      </c>
      <c r="H1990" s="8">
        <v>372202.92</v>
      </c>
      <c r="I1990" s="9">
        <v>0.41</v>
      </c>
      <c r="J1990" s="1" t="s">
        <v>102</v>
      </c>
      <c r="K1990" s="1">
        <v>6</v>
      </c>
      <c r="L1990" s="1">
        <v>2024</v>
      </c>
      <c r="M1990" s="1">
        <v>24</v>
      </c>
      <c r="N1990" s="10">
        <v>2</v>
      </c>
    </row>
    <row r="1991" spans="1:14" x14ac:dyDescent="0.2">
      <c r="A1991" s="7">
        <v>45455</v>
      </c>
      <c r="B1991" s="1" t="s">
        <v>6</v>
      </c>
      <c r="C1991" s="1" t="s">
        <v>11</v>
      </c>
      <c r="D1991" s="1" t="s">
        <v>8</v>
      </c>
      <c r="E1991" s="1" t="s">
        <v>77</v>
      </c>
      <c r="F1991" s="1" t="s">
        <v>87</v>
      </c>
      <c r="G1991" s="8">
        <v>735214</v>
      </c>
      <c r="H1991" s="8">
        <v>257324.9</v>
      </c>
      <c r="I1991" s="9">
        <v>0.35</v>
      </c>
      <c r="J1991" s="1" t="s">
        <v>102</v>
      </c>
      <c r="K1991" s="1">
        <v>6</v>
      </c>
      <c r="L1991" s="1">
        <v>2024</v>
      </c>
      <c r="M1991" s="1">
        <v>24</v>
      </c>
      <c r="N1991" s="10">
        <v>2</v>
      </c>
    </row>
    <row r="1992" spans="1:14" x14ac:dyDescent="0.2">
      <c r="A1992" s="7">
        <v>45456</v>
      </c>
      <c r="B1992" s="1" t="s">
        <v>19</v>
      </c>
      <c r="C1992" s="1" t="s">
        <v>7</v>
      </c>
      <c r="D1992" s="1" t="s">
        <v>8</v>
      </c>
      <c r="E1992" s="1" t="s">
        <v>76</v>
      </c>
      <c r="F1992" s="1" t="s">
        <v>88</v>
      </c>
      <c r="G1992" s="8">
        <v>1027211</v>
      </c>
      <c r="H1992" s="8">
        <v>441700.73</v>
      </c>
      <c r="I1992" s="9">
        <v>0.43</v>
      </c>
      <c r="J1992" s="1" t="s">
        <v>102</v>
      </c>
      <c r="K1992" s="1">
        <v>6</v>
      </c>
      <c r="L1992" s="1">
        <v>2024</v>
      </c>
      <c r="M1992" s="1">
        <v>24</v>
      </c>
      <c r="N1992" s="10">
        <v>2</v>
      </c>
    </row>
    <row r="1993" spans="1:14" x14ac:dyDescent="0.2">
      <c r="A1993" s="7">
        <v>45457</v>
      </c>
      <c r="B1993" s="1" t="s">
        <v>19</v>
      </c>
      <c r="C1993" s="1" t="s">
        <v>17</v>
      </c>
      <c r="D1993" s="1" t="s">
        <v>8</v>
      </c>
      <c r="E1993" s="1" t="s">
        <v>76</v>
      </c>
      <c r="F1993" s="1" t="s">
        <v>90</v>
      </c>
      <c r="G1993" s="8">
        <v>951985</v>
      </c>
      <c r="H1993" s="8">
        <v>380794</v>
      </c>
      <c r="I1993" s="9">
        <v>0.4</v>
      </c>
      <c r="J1993" s="1" t="s">
        <v>102</v>
      </c>
      <c r="K1993" s="1">
        <v>6</v>
      </c>
      <c r="L1993" s="1">
        <v>2024</v>
      </c>
      <c r="M1993" s="1">
        <v>24</v>
      </c>
      <c r="N1993" s="10">
        <v>2</v>
      </c>
    </row>
    <row r="1994" spans="1:14" x14ac:dyDescent="0.2">
      <c r="A1994" s="7">
        <v>45458</v>
      </c>
      <c r="B1994" s="1" t="s">
        <v>54</v>
      </c>
      <c r="C1994" s="1" t="s">
        <v>17</v>
      </c>
      <c r="D1994" s="1" t="s">
        <v>18</v>
      </c>
      <c r="E1994" s="1" t="s">
        <v>68</v>
      </c>
      <c r="F1994" s="1" t="s">
        <v>9</v>
      </c>
      <c r="G1994" s="8">
        <v>156309</v>
      </c>
      <c r="H1994" s="8">
        <v>32824.89</v>
      </c>
      <c r="I1994" s="9">
        <v>0.21</v>
      </c>
      <c r="J1994" s="1" t="s">
        <v>102</v>
      </c>
      <c r="K1994" s="1">
        <v>6</v>
      </c>
      <c r="L1994" s="1">
        <v>2024</v>
      </c>
      <c r="M1994" s="1">
        <v>24</v>
      </c>
      <c r="N1994" s="10">
        <v>2</v>
      </c>
    </row>
    <row r="1995" spans="1:14" x14ac:dyDescent="0.2">
      <c r="A1995" s="7">
        <v>45459</v>
      </c>
      <c r="B1995" s="1" t="s">
        <v>26</v>
      </c>
      <c r="C1995" s="1" t="s">
        <v>11</v>
      </c>
      <c r="D1995" s="1" t="s">
        <v>8</v>
      </c>
      <c r="E1995" s="1" t="s">
        <v>75</v>
      </c>
      <c r="F1995" s="1" t="s">
        <v>87</v>
      </c>
      <c r="G1995" s="8">
        <v>633014</v>
      </c>
      <c r="H1995" s="8">
        <v>132932.94</v>
      </c>
      <c r="I1995" s="9">
        <v>0.21</v>
      </c>
      <c r="J1995" s="1" t="s">
        <v>102</v>
      </c>
      <c r="K1995" s="1">
        <v>6</v>
      </c>
      <c r="L1995" s="1">
        <v>2024</v>
      </c>
      <c r="M1995" s="1">
        <v>24</v>
      </c>
      <c r="N1995" s="10">
        <v>2</v>
      </c>
    </row>
    <row r="1996" spans="1:14" x14ac:dyDescent="0.2">
      <c r="A1996" s="7">
        <v>45460</v>
      </c>
      <c r="B1996" s="1" t="s">
        <v>39</v>
      </c>
      <c r="C1996" s="1" t="s">
        <v>7</v>
      </c>
      <c r="D1996" s="1" t="s">
        <v>8</v>
      </c>
      <c r="E1996" s="1" t="s">
        <v>81</v>
      </c>
      <c r="F1996" s="1" t="s">
        <v>89</v>
      </c>
      <c r="G1996" s="8">
        <v>958926</v>
      </c>
      <c r="H1996" s="8">
        <v>498641.52</v>
      </c>
      <c r="I1996" s="9">
        <v>0.52</v>
      </c>
      <c r="J1996" s="1" t="s">
        <v>102</v>
      </c>
      <c r="K1996" s="1">
        <v>6</v>
      </c>
      <c r="L1996" s="1">
        <v>2024</v>
      </c>
      <c r="M1996" s="1">
        <v>25</v>
      </c>
      <c r="N1996" s="10">
        <v>2</v>
      </c>
    </row>
    <row r="1997" spans="1:14" x14ac:dyDescent="0.2">
      <c r="A1997" s="7">
        <v>45461</v>
      </c>
      <c r="B1997" s="1" t="s">
        <v>61</v>
      </c>
      <c r="C1997" s="1" t="s">
        <v>17</v>
      </c>
      <c r="D1997" s="1" t="s">
        <v>8</v>
      </c>
      <c r="E1997" s="1" t="s">
        <v>77</v>
      </c>
      <c r="F1997" s="1" t="s">
        <v>89</v>
      </c>
      <c r="G1997" s="8">
        <v>1028003</v>
      </c>
      <c r="H1997" s="8">
        <v>298120.87</v>
      </c>
      <c r="I1997" s="9">
        <v>0.28999999999999998</v>
      </c>
      <c r="J1997" s="1" t="s">
        <v>102</v>
      </c>
      <c r="K1997" s="1">
        <v>6</v>
      </c>
      <c r="L1997" s="1">
        <v>2024</v>
      </c>
      <c r="M1997" s="1">
        <v>25</v>
      </c>
      <c r="N1997" s="10">
        <v>2</v>
      </c>
    </row>
    <row r="1998" spans="1:14" x14ac:dyDescent="0.2">
      <c r="A1998" s="7">
        <v>45462</v>
      </c>
      <c r="B1998" s="1" t="s">
        <v>49</v>
      </c>
      <c r="C1998" s="1" t="s">
        <v>7</v>
      </c>
      <c r="D1998" s="1" t="s">
        <v>8</v>
      </c>
      <c r="E1998" s="1" t="s">
        <v>66</v>
      </c>
      <c r="F1998" s="1" t="s">
        <v>90</v>
      </c>
      <c r="G1998" s="8">
        <v>764686</v>
      </c>
      <c r="H1998" s="8">
        <v>359402.42</v>
      </c>
      <c r="I1998" s="9">
        <v>0.47</v>
      </c>
      <c r="J1998" s="1" t="s">
        <v>102</v>
      </c>
      <c r="K1998" s="1">
        <v>6</v>
      </c>
      <c r="L1998" s="1">
        <v>2024</v>
      </c>
      <c r="M1998" s="1">
        <v>25</v>
      </c>
      <c r="N1998" s="10">
        <v>2</v>
      </c>
    </row>
    <row r="1999" spans="1:14" x14ac:dyDescent="0.2">
      <c r="A1999" s="7">
        <v>45463</v>
      </c>
      <c r="B1999" s="1" t="s">
        <v>16</v>
      </c>
      <c r="C1999" s="1" t="s">
        <v>7</v>
      </c>
      <c r="D1999" s="1" t="s">
        <v>18</v>
      </c>
      <c r="E1999" s="1" t="s">
        <v>75</v>
      </c>
      <c r="F1999" s="1" t="s">
        <v>87</v>
      </c>
      <c r="G1999" s="8">
        <v>114758</v>
      </c>
      <c r="H1999" s="8">
        <v>45903.200000000004</v>
      </c>
      <c r="I1999" s="9">
        <v>0.4</v>
      </c>
      <c r="J1999" s="1" t="s">
        <v>102</v>
      </c>
      <c r="K1999" s="1">
        <v>6</v>
      </c>
      <c r="L1999" s="1">
        <v>2024</v>
      </c>
      <c r="M1999" s="1">
        <v>25</v>
      </c>
      <c r="N1999" s="10">
        <v>2</v>
      </c>
    </row>
    <row r="2000" spans="1:14" x14ac:dyDescent="0.2">
      <c r="A2000" s="7">
        <v>45464</v>
      </c>
      <c r="B2000" s="1" t="s">
        <v>33</v>
      </c>
      <c r="C2000" s="1" t="s">
        <v>17</v>
      </c>
      <c r="D2000" s="1" t="s">
        <v>8</v>
      </c>
      <c r="E2000" s="1" t="s">
        <v>80</v>
      </c>
      <c r="F2000" s="1" t="s">
        <v>9</v>
      </c>
      <c r="G2000" s="8">
        <v>738967</v>
      </c>
      <c r="H2000" s="8">
        <v>214300.43</v>
      </c>
      <c r="I2000" s="9">
        <v>0.28999999999999998</v>
      </c>
      <c r="J2000" s="1" t="s">
        <v>102</v>
      </c>
      <c r="K2000" s="1">
        <v>6</v>
      </c>
      <c r="L2000" s="1">
        <v>2024</v>
      </c>
      <c r="M2000" s="1">
        <v>25</v>
      </c>
      <c r="N2000" s="10">
        <v>2</v>
      </c>
    </row>
    <row r="2001" spans="1:14" x14ac:dyDescent="0.2">
      <c r="A2001" s="7">
        <v>45465</v>
      </c>
      <c r="B2001" s="1" t="s">
        <v>52</v>
      </c>
      <c r="C2001" s="1" t="s">
        <v>11</v>
      </c>
      <c r="D2001" s="1" t="s">
        <v>8</v>
      </c>
      <c r="E2001" s="1" t="s">
        <v>66</v>
      </c>
      <c r="F2001" s="1" t="s">
        <v>9</v>
      </c>
      <c r="G2001" s="8">
        <v>691287</v>
      </c>
      <c r="H2001" s="8">
        <v>145170.26999999999</v>
      </c>
      <c r="I2001" s="9">
        <v>0.21</v>
      </c>
      <c r="J2001" s="1" t="s">
        <v>102</v>
      </c>
      <c r="K2001" s="1">
        <v>6</v>
      </c>
      <c r="L2001" s="1">
        <v>2024</v>
      </c>
      <c r="M2001" s="1">
        <v>25</v>
      </c>
      <c r="N2001" s="10">
        <v>2</v>
      </c>
    </row>
    <row r="2002" spans="1:14" x14ac:dyDescent="0.2">
      <c r="A2002" s="7">
        <v>45466</v>
      </c>
      <c r="B2002" s="1" t="s">
        <v>45</v>
      </c>
      <c r="C2002" s="1" t="s">
        <v>11</v>
      </c>
      <c r="D2002" s="1" t="s">
        <v>18</v>
      </c>
      <c r="E2002" s="1" t="s">
        <v>79</v>
      </c>
      <c r="F2002" s="1" t="s">
        <v>9</v>
      </c>
      <c r="G2002" s="8">
        <v>86921</v>
      </c>
      <c r="H2002" s="8">
        <v>13907.36</v>
      </c>
      <c r="I2002" s="9">
        <v>0.16</v>
      </c>
      <c r="J2002" s="1" t="s">
        <v>102</v>
      </c>
      <c r="K2002" s="1">
        <v>6</v>
      </c>
      <c r="L2002" s="1">
        <v>2024</v>
      </c>
      <c r="M2002" s="1">
        <v>25</v>
      </c>
      <c r="N2002" s="10">
        <v>2</v>
      </c>
    </row>
    <row r="2003" spans="1:14" x14ac:dyDescent="0.2">
      <c r="A2003" s="7">
        <v>45467</v>
      </c>
      <c r="B2003" s="1" t="s">
        <v>44</v>
      </c>
      <c r="C2003" s="1" t="s">
        <v>11</v>
      </c>
      <c r="D2003" s="1" t="s">
        <v>8</v>
      </c>
      <c r="E2003" s="1" t="s">
        <v>78</v>
      </c>
      <c r="F2003" s="1" t="s">
        <v>88</v>
      </c>
      <c r="G2003" s="8">
        <v>725749</v>
      </c>
      <c r="H2003" s="8">
        <v>239497.17</v>
      </c>
      <c r="I2003" s="9">
        <v>0.33</v>
      </c>
      <c r="J2003" s="1" t="s">
        <v>102</v>
      </c>
      <c r="K2003" s="1">
        <v>6</v>
      </c>
      <c r="L2003" s="1">
        <v>2024</v>
      </c>
      <c r="M2003" s="1">
        <v>26</v>
      </c>
      <c r="N2003" s="10">
        <v>2</v>
      </c>
    </row>
    <row r="2004" spans="1:14" x14ac:dyDescent="0.2">
      <c r="A2004" s="7">
        <v>45468</v>
      </c>
      <c r="B2004" s="1" t="s">
        <v>38</v>
      </c>
      <c r="C2004" s="1" t="s">
        <v>7</v>
      </c>
      <c r="D2004" s="1" t="s">
        <v>18</v>
      </c>
      <c r="E2004" s="1" t="s">
        <v>80</v>
      </c>
      <c r="F2004" s="1" t="s">
        <v>9</v>
      </c>
      <c r="G2004" s="8">
        <v>97252</v>
      </c>
      <c r="H2004" s="8">
        <v>55433.639999999992</v>
      </c>
      <c r="I2004" s="9">
        <v>0.56999999999999995</v>
      </c>
      <c r="J2004" s="1" t="s">
        <v>102</v>
      </c>
      <c r="K2004" s="1">
        <v>6</v>
      </c>
      <c r="L2004" s="1">
        <v>2024</v>
      </c>
      <c r="M2004" s="1">
        <v>26</v>
      </c>
      <c r="N2004" s="10">
        <v>2</v>
      </c>
    </row>
    <row r="2005" spans="1:14" x14ac:dyDescent="0.2">
      <c r="A2005" s="7">
        <v>45469</v>
      </c>
      <c r="B2005" s="1" t="s">
        <v>23</v>
      </c>
      <c r="C2005" s="1" t="s">
        <v>17</v>
      </c>
      <c r="D2005" s="1" t="s">
        <v>8</v>
      </c>
      <c r="E2005" s="1" t="s">
        <v>75</v>
      </c>
      <c r="F2005" s="1" t="s">
        <v>87</v>
      </c>
      <c r="G2005" s="8">
        <v>668072</v>
      </c>
      <c r="H2005" s="8">
        <v>240505.91999999998</v>
      </c>
      <c r="I2005" s="9">
        <v>0.36</v>
      </c>
      <c r="J2005" s="1" t="s">
        <v>102</v>
      </c>
      <c r="K2005" s="1">
        <v>6</v>
      </c>
      <c r="L2005" s="1">
        <v>2024</v>
      </c>
      <c r="M2005" s="1">
        <v>26</v>
      </c>
      <c r="N2005" s="10">
        <v>2</v>
      </c>
    </row>
    <row r="2006" spans="1:14" x14ac:dyDescent="0.2">
      <c r="A2006" s="7">
        <v>45470</v>
      </c>
      <c r="B2006" s="1" t="s">
        <v>61</v>
      </c>
      <c r="C2006" s="1" t="s">
        <v>11</v>
      </c>
      <c r="D2006" s="1" t="s">
        <v>8</v>
      </c>
      <c r="E2006" s="1" t="s">
        <v>77</v>
      </c>
      <c r="F2006" s="1" t="s">
        <v>9</v>
      </c>
      <c r="G2006" s="8">
        <v>710579</v>
      </c>
      <c r="H2006" s="8">
        <v>227385.28</v>
      </c>
      <c r="I2006" s="9">
        <v>0.32</v>
      </c>
      <c r="J2006" s="1" t="s">
        <v>102</v>
      </c>
      <c r="K2006" s="1">
        <v>6</v>
      </c>
      <c r="L2006" s="1">
        <v>2024</v>
      </c>
      <c r="M2006" s="1">
        <v>26</v>
      </c>
      <c r="N2006" s="10">
        <v>2</v>
      </c>
    </row>
    <row r="2007" spans="1:14" x14ac:dyDescent="0.2">
      <c r="A2007" s="7">
        <v>45471</v>
      </c>
      <c r="B2007" s="1" t="s">
        <v>61</v>
      </c>
      <c r="C2007" s="1" t="s">
        <v>7</v>
      </c>
      <c r="D2007" s="1" t="s">
        <v>8</v>
      </c>
      <c r="E2007" s="1" t="s">
        <v>77</v>
      </c>
      <c r="F2007" s="1" t="s">
        <v>87</v>
      </c>
      <c r="G2007" s="8">
        <v>663060</v>
      </c>
      <c r="H2007" s="8">
        <v>331530</v>
      </c>
      <c r="I2007" s="9">
        <v>0.5</v>
      </c>
      <c r="J2007" s="1" t="s">
        <v>102</v>
      </c>
      <c r="K2007" s="1">
        <v>6</v>
      </c>
      <c r="L2007" s="1">
        <v>2024</v>
      </c>
      <c r="M2007" s="1">
        <v>26</v>
      </c>
      <c r="N2007" s="10">
        <v>2</v>
      </c>
    </row>
    <row r="2008" spans="1:14" x14ac:dyDescent="0.2">
      <c r="A2008" s="7">
        <v>45472</v>
      </c>
      <c r="B2008" s="1" t="s">
        <v>15</v>
      </c>
      <c r="C2008" s="1" t="s">
        <v>7</v>
      </c>
      <c r="D2008" s="1" t="s">
        <v>14</v>
      </c>
      <c r="E2008" s="1" t="s">
        <v>74</v>
      </c>
      <c r="F2008" s="1" t="s">
        <v>88</v>
      </c>
      <c r="G2008" s="8">
        <v>479444</v>
      </c>
      <c r="H2008" s="8">
        <v>230133.12</v>
      </c>
      <c r="I2008" s="9">
        <v>0.48</v>
      </c>
      <c r="J2008" s="1" t="s">
        <v>102</v>
      </c>
      <c r="K2008" s="1">
        <v>6</v>
      </c>
      <c r="L2008" s="1">
        <v>2024</v>
      </c>
      <c r="M2008" s="1">
        <v>26</v>
      </c>
      <c r="N2008" s="10">
        <v>2</v>
      </c>
    </row>
    <row r="2009" spans="1:14" x14ac:dyDescent="0.2">
      <c r="A2009" s="7">
        <v>45473</v>
      </c>
      <c r="B2009" s="1" t="s">
        <v>61</v>
      </c>
      <c r="C2009" s="1" t="s">
        <v>17</v>
      </c>
      <c r="D2009" s="1" t="s">
        <v>8</v>
      </c>
      <c r="E2009" s="1" t="s">
        <v>77</v>
      </c>
      <c r="F2009" s="1" t="s">
        <v>87</v>
      </c>
      <c r="G2009" s="8">
        <v>690776</v>
      </c>
      <c r="H2009" s="8">
        <v>241771.59999999998</v>
      </c>
      <c r="I2009" s="9">
        <v>0.35</v>
      </c>
      <c r="J2009" s="1" t="s">
        <v>102</v>
      </c>
      <c r="K2009" s="1">
        <v>6</v>
      </c>
      <c r="L2009" s="1">
        <v>2024</v>
      </c>
      <c r="M2009" s="1">
        <v>26</v>
      </c>
      <c r="N2009" s="10">
        <v>2</v>
      </c>
    </row>
    <row r="2010" spans="1:14" x14ac:dyDescent="0.2">
      <c r="A2010" s="7">
        <v>45474</v>
      </c>
      <c r="B2010" s="1" t="s">
        <v>30</v>
      </c>
      <c r="C2010" s="1" t="s">
        <v>11</v>
      </c>
      <c r="D2010" s="1" t="s">
        <v>14</v>
      </c>
      <c r="E2010" s="1" t="s">
        <v>77</v>
      </c>
      <c r="F2010" s="1" t="s">
        <v>87</v>
      </c>
      <c r="G2010" s="8">
        <v>496785</v>
      </c>
      <c r="H2010" s="8">
        <v>119228.4</v>
      </c>
      <c r="I2010" s="9">
        <v>0.24</v>
      </c>
      <c r="J2010" s="1" t="s">
        <v>103</v>
      </c>
      <c r="K2010" s="1">
        <v>7</v>
      </c>
      <c r="L2010" s="1">
        <v>2024</v>
      </c>
      <c r="M2010" s="1">
        <v>27</v>
      </c>
      <c r="N2010" s="10">
        <v>3</v>
      </c>
    </row>
    <row r="2011" spans="1:14" x14ac:dyDescent="0.2">
      <c r="A2011" s="7">
        <v>45475</v>
      </c>
      <c r="B2011" s="1" t="s">
        <v>39</v>
      </c>
      <c r="C2011" s="1" t="s">
        <v>7</v>
      </c>
      <c r="D2011" s="1" t="s">
        <v>8</v>
      </c>
      <c r="E2011" s="1" t="s">
        <v>81</v>
      </c>
      <c r="F2011" s="1" t="s">
        <v>87</v>
      </c>
      <c r="G2011" s="8">
        <v>1044192</v>
      </c>
      <c r="H2011" s="8">
        <v>636957.12</v>
      </c>
      <c r="I2011" s="9">
        <v>0.61</v>
      </c>
      <c r="J2011" s="1" t="s">
        <v>103</v>
      </c>
      <c r="K2011" s="1">
        <v>7</v>
      </c>
      <c r="L2011" s="1">
        <v>2024</v>
      </c>
      <c r="M2011" s="1">
        <v>27</v>
      </c>
      <c r="N2011" s="10">
        <v>3</v>
      </c>
    </row>
    <row r="2012" spans="1:14" x14ac:dyDescent="0.2">
      <c r="A2012" s="7">
        <v>45476</v>
      </c>
      <c r="B2012" s="1" t="s">
        <v>60</v>
      </c>
      <c r="C2012" s="1" t="s">
        <v>7</v>
      </c>
      <c r="D2012" s="1" t="s">
        <v>14</v>
      </c>
      <c r="E2012" s="1" t="s">
        <v>76</v>
      </c>
      <c r="F2012" s="1" t="s">
        <v>90</v>
      </c>
      <c r="G2012" s="8">
        <v>282470</v>
      </c>
      <c r="H2012" s="8">
        <v>175131.4</v>
      </c>
      <c r="I2012" s="9">
        <v>0.62</v>
      </c>
      <c r="J2012" s="1" t="s">
        <v>103</v>
      </c>
      <c r="K2012" s="1">
        <v>7</v>
      </c>
      <c r="L2012" s="1">
        <v>2024</v>
      </c>
      <c r="M2012" s="1">
        <v>27</v>
      </c>
      <c r="N2012" s="10">
        <v>3</v>
      </c>
    </row>
    <row r="2013" spans="1:14" x14ac:dyDescent="0.2">
      <c r="A2013" s="7">
        <v>45477</v>
      </c>
      <c r="B2013" s="1" t="s">
        <v>23</v>
      </c>
      <c r="C2013" s="1" t="s">
        <v>17</v>
      </c>
      <c r="D2013" s="1" t="s">
        <v>8</v>
      </c>
      <c r="E2013" s="1" t="s">
        <v>75</v>
      </c>
      <c r="F2013" s="1" t="s">
        <v>89</v>
      </c>
      <c r="G2013" s="8">
        <v>934340</v>
      </c>
      <c r="H2013" s="8">
        <v>233585</v>
      </c>
      <c r="I2013" s="9">
        <v>0.25</v>
      </c>
      <c r="J2013" s="1" t="s">
        <v>103</v>
      </c>
      <c r="K2013" s="1">
        <v>7</v>
      </c>
      <c r="L2013" s="1">
        <v>2024</v>
      </c>
      <c r="M2013" s="1">
        <v>27</v>
      </c>
      <c r="N2013" s="10">
        <v>3</v>
      </c>
    </row>
    <row r="2014" spans="1:14" x14ac:dyDescent="0.2">
      <c r="A2014" s="7">
        <v>45478</v>
      </c>
      <c r="B2014" s="1" t="s">
        <v>28</v>
      </c>
      <c r="C2014" s="1" t="s">
        <v>7</v>
      </c>
      <c r="D2014" s="1" t="s">
        <v>8</v>
      </c>
      <c r="E2014" s="1" t="s">
        <v>66</v>
      </c>
      <c r="F2014" s="1" t="s">
        <v>9</v>
      </c>
      <c r="G2014" s="8">
        <v>1017089</v>
      </c>
      <c r="H2014" s="8">
        <v>417006.49</v>
      </c>
      <c r="I2014" s="9">
        <v>0.41</v>
      </c>
      <c r="J2014" s="1" t="s">
        <v>103</v>
      </c>
      <c r="K2014" s="1">
        <v>7</v>
      </c>
      <c r="L2014" s="1">
        <v>2024</v>
      </c>
      <c r="M2014" s="1">
        <v>27</v>
      </c>
      <c r="N2014" s="10">
        <v>3</v>
      </c>
    </row>
    <row r="2015" spans="1:14" x14ac:dyDescent="0.2">
      <c r="A2015" s="7">
        <v>45479</v>
      </c>
      <c r="B2015" s="1" t="s">
        <v>12</v>
      </c>
      <c r="C2015" s="1" t="s">
        <v>17</v>
      </c>
      <c r="D2015" s="1" t="s">
        <v>8</v>
      </c>
      <c r="E2015" s="1" t="s">
        <v>77</v>
      </c>
      <c r="F2015" s="1" t="s">
        <v>87</v>
      </c>
      <c r="G2015" s="8">
        <v>1007660</v>
      </c>
      <c r="H2015" s="8">
        <v>221685.2</v>
      </c>
      <c r="I2015" s="9">
        <v>0.22</v>
      </c>
      <c r="J2015" s="1" t="s">
        <v>103</v>
      </c>
      <c r="K2015" s="1">
        <v>7</v>
      </c>
      <c r="L2015" s="1">
        <v>2024</v>
      </c>
      <c r="M2015" s="1">
        <v>27</v>
      </c>
      <c r="N2015" s="10">
        <v>3</v>
      </c>
    </row>
    <row r="2016" spans="1:14" x14ac:dyDescent="0.2">
      <c r="A2016" s="7">
        <v>45480</v>
      </c>
      <c r="B2016" s="1" t="s">
        <v>30</v>
      </c>
      <c r="C2016" s="1" t="s">
        <v>11</v>
      </c>
      <c r="D2016" s="1" t="s">
        <v>14</v>
      </c>
      <c r="E2016" s="1" t="s">
        <v>77</v>
      </c>
      <c r="F2016" s="1" t="s">
        <v>88</v>
      </c>
      <c r="G2016" s="8">
        <v>359719</v>
      </c>
      <c r="H2016" s="8">
        <v>125901.65</v>
      </c>
      <c r="I2016" s="9">
        <v>0.35</v>
      </c>
      <c r="J2016" s="1" t="s">
        <v>103</v>
      </c>
      <c r="K2016" s="1">
        <v>7</v>
      </c>
      <c r="L2016" s="1">
        <v>2024</v>
      </c>
      <c r="M2016" s="1">
        <v>27</v>
      </c>
      <c r="N2016" s="10">
        <v>3</v>
      </c>
    </row>
    <row r="2017" spans="1:14" x14ac:dyDescent="0.2">
      <c r="A2017" s="7">
        <v>45481</v>
      </c>
      <c r="B2017" s="1" t="s">
        <v>57</v>
      </c>
      <c r="C2017" s="1" t="s">
        <v>7</v>
      </c>
      <c r="D2017" s="1" t="s">
        <v>18</v>
      </c>
      <c r="E2017" s="1" t="s">
        <v>67</v>
      </c>
      <c r="F2017" s="1" t="s">
        <v>87</v>
      </c>
      <c r="G2017" s="8">
        <v>231171</v>
      </c>
      <c r="H2017" s="8">
        <v>104026.95</v>
      </c>
      <c r="I2017" s="9">
        <v>0.45</v>
      </c>
      <c r="J2017" s="1" t="s">
        <v>103</v>
      </c>
      <c r="K2017" s="1">
        <v>7</v>
      </c>
      <c r="L2017" s="1">
        <v>2024</v>
      </c>
      <c r="M2017" s="1">
        <v>28</v>
      </c>
      <c r="N2017" s="10">
        <v>3</v>
      </c>
    </row>
    <row r="2018" spans="1:14" x14ac:dyDescent="0.2">
      <c r="A2018" s="7">
        <v>45482</v>
      </c>
      <c r="B2018" s="1" t="s">
        <v>19</v>
      </c>
      <c r="C2018" s="1" t="s">
        <v>7</v>
      </c>
      <c r="D2018" s="1" t="s">
        <v>8</v>
      </c>
      <c r="E2018" s="1" t="s">
        <v>76</v>
      </c>
      <c r="F2018" s="1" t="s">
        <v>89</v>
      </c>
      <c r="G2018" s="8">
        <v>1062925</v>
      </c>
      <c r="H2018" s="8">
        <v>425170</v>
      </c>
      <c r="I2018" s="9">
        <v>0.4</v>
      </c>
      <c r="J2018" s="1" t="s">
        <v>103</v>
      </c>
      <c r="K2018" s="1">
        <v>7</v>
      </c>
      <c r="L2018" s="1">
        <v>2024</v>
      </c>
      <c r="M2018" s="1">
        <v>28</v>
      </c>
      <c r="N2018" s="10">
        <v>3</v>
      </c>
    </row>
    <row r="2019" spans="1:14" x14ac:dyDescent="0.2">
      <c r="A2019" s="7">
        <v>45483</v>
      </c>
      <c r="B2019" s="1" t="s">
        <v>37</v>
      </c>
      <c r="C2019" s="1" t="s">
        <v>11</v>
      </c>
      <c r="D2019" s="1" t="s">
        <v>18</v>
      </c>
      <c r="E2019" s="1" t="s">
        <v>79</v>
      </c>
      <c r="F2019" s="1" t="s">
        <v>90</v>
      </c>
      <c r="G2019" s="8">
        <v>224913</v>
      </c>
      <c r="H2019" s="8">
        <v>69723.03</v>
      </c>
      <c r="I2019" s="9">
        <v>0.31</v>
      </c>
      <c r="J2019" s="1" t="s">
        <v>103</v>
      </c>
      <c r="K2019" s="1">
        <v>7</v>
      </c>
      <c r="L2019" s="1">
        <v>2024</v>
      </c>
      <c r="M2019" s="1">
        <v>28</v>
      </c>
      <c r="N2019" s="10">
        <v>3</v>
      </c>
    </row>
    <row r="2020" spans="1:14" x14ac:dyDescent="0.2">
      <c r="A2020" s="7">
        <v>45484</v>
      </c>
      <c r="B2020" s="1" t="s">
        <v>30</v>
      </c>
      <c r="C2020" s="1" t="s">
        <v>7</v>
      </c>
      <c r="D2020" s="1" t="s">
        <v>14</v>
      </c>
      <c r="E2020" s="1" t="s">
        <v>77</v>
      </c>
      <c r="F2020" s="1" t="s">
        <v>90</v>
      </c>
      <c r="G2020" s="8">
        <v>414501</v>
      </c>
      <c r="H2020" s="8">
        <v>165800.40000000002</v>
      </c>
      <c r="I2020" s="9">
        <v>0.4</v>
      </c>
      <c r="J2020" s="1" t="s">
        <v>103</v>
      </c>
      <c r="K2020" s="1">
        <v>7</v>
      </c>
      <c r="L2020" s="1">
        <v>2024</v>
      </c>
      <c r="M2020" s="1">
        <v>28</v>
      </c>
      <c r="N2020" s="10">
        <v>3</v>
      </c>
    </row>
    <row r="2021" spans="1:14" x14ac:dyDescent="0.2">
      <c r="A2021" s="7">
        <v>45485</v>
      </c>
      <c r="B2021" s="1" t="s">
        <v>39</v>
      </c>
      <c r="C2021" s="1" t="s">
        <v>11</v>
      </c>
      <c r="D2021" s="1" t="s">
        <v>8</v>
      </c>
      <c r="E2021" s="1" t="s">
        <v>81</v>
      </c>
      <c r="F2021" s="1" t="s">
        <v>89</v>
      </c>
      <c r="G2021" s="8">
        <v>540597</v>
      </c>
      <c r="H2021" s="8">
        <v>135149.25</v>
      </c>
      <c r="I2021" s="9">
        <v>0.25</v>
      </c>
      <c r="J2021" s="1" t="s">
        <v>103</v>
      </c>
      <c r="K2021" s="1">
        <v>7</v>
      </c>
      <c r="L2021" s="1">
        <v>2024</v>
      </c>
      <c r="M2021" s="1">
        <v>28</v>
      </c>
      <c r="N2021" s="10">
        <v>3</v>
      </c>
    </row>
    <row r="2022" spans="1:14" x14ac:dyDescent="0.2">
      <c r="A2022" s="7">
        <v>45486</v>
      </c>
      <c r="B2022" s="1" t="s">
        <v>59</v>
      </c>
      <c r="C2022" s="1" t="s">
        <v>7</v>
      </c>
      <c r="D2022" s="1" t="s">
        <v>18</v>
      </c>
      <c r="E2022" s="1" t="s">
        <v>75</v>
      </c>
      <c r="F2022" s="1" t="s">
        <v>90</v>
      </c>
      <c r="G2022" s="8">
        <v>208869</v>
      </c>
      <c r="H2022" s="8">
        <v>100257.12</v>
      </c>
      <c r="I2022" s="9">
        <v>0.48</v>
      </c>
      <c r="J2022" s="1" t="s">
        <v>103</v>
      </c>
      <c r="K2022" s="1">
        <v>7</v>
      </c>
      <c r="L2022" s="1">
        <v>2024</v>
      </c>
      <c r="M2022" s="1">
        <v>28</v>
      </c>
      <c r="N2022" s="10">
        <v>3</v>
      </c>
    </row>
    <row r="2023" spans="1:14" x14ac:dyDescent="0.2">
      <c r="A2023" s="7">
        <v>45487</v>
      </c>
      <c r="B2023" s="1" t="s">
        <v>44</v>
      </c>
      <c r="C2023" s="1" t="s">
        <v>11</v>
      </c>
      <c r="D2023" s="1" t="s">
        <v>8</v>
      </c>
      <c r="E2023" s="1" t="s">
        <v>78</v>
      </c>
      <c r="F2023" s="1" t="s">
        <v>90</v>
      </c>
      <c r="G2023" s="8">
        <v>1137789</v>
      </c>
      <c r="H2023" s="8">
        <v>204802.02</v>
      </c>
      <c r="I2023" s="9">
        <v>0.18</v>
      </c>
      <c r="J2023" s="1" t="s">
        <v>103</v>
      </c>
      <c r="K2023" s="1">
        <v>7</v>
      </c>
      <c r="L2023" s="1">
        <v>2024</v>
      </c>
      <c r="M2023" s="1">
        <v>28</v>
      </c>
      <c r="N2023" s="10">
        <v>3</v>
      </c>
    </row>
    <row r="2024" spans="1:14" x14ac:dyDescent="0.2">
      <c r="A2024" s="7">
        <v>45488</v>
      </c>
      <c r="B2024" s="1" t="s">
        <v>30</v>
      </c>
      <c r="C2024" s="1" t="s">
        <v>7</v>
      </c>
      <c r="D2024" s="1" t="s">
        <v>14</v>
      </c>
      <c r="E2024" s="1" t="s">
        <v>77</v>
      </c>
      <c r="F2024" s="1" t="s">
        <v>9</v>
      </c>
      <c r="G2024" s="8">
        <v>281837</v>
      </c>
      <c r="H2024" s="8">
        <v>135281.76</v>
      </c>
      <c r="I2024" s="9">
        <v>0.48</v>
      </c>
      <c r="J2024" s="1" t="s">
        <v>103</v>
      </c>
      <c r="K2024" s="1">
        <v>7</v>
      </c>
      <c r="L2024" s="1">
        <v>2024</v>
      </c>
      <c r="M2024" s="1">
        <v>29</v>
      </c>
      <c r="N2024" s="10">
        <v>3</v>
      </c>
    </row>
    <row r="2025" spans="1:14" x14ac:dyDescent="0.2">
      <c r="A2025" s="7">
        <v>45489</v>
      </c>
      <c r="B2025" s="1" t="s">
        <v>6</v>
      </c>
      <c r="C2025" s="1" t="s">
        <v>17</v>
      </c>
      <c r="D2025" s="1" t="s">
        <v>8</v>
      </c>
      <c r="E2025" s="1" t="s">
        <v>77</v>
      </c>
      <c r="F2025" s="1" t="s">
        <v>90</v>
      </c>
      <c r="G2025" s="8">
        <v>1041977</v>
      </c>
      <c r="H2025" s="8">
        <v>343852.41000000003</v>
      </c>
      <c r="I2025" s="9">
        <v>0.33</v>
      </c>
      <c r="J2025" s="1" t="s">
        <v>103</v>
      </c>
      <c r="K2025" s="1">
        <v>7</v>
      </c>
      <c r="L2025" s="1">
        <v>2024</v>
      </c>
      <c r="M2025" s="1">
        <v>29</v>
      </c>
      <c r="N2025" s="10">
        <v>3</v>
      </c>
    </row>
    <row r="2026" spans="1:14" x14ac:dyDescent="0.2">
      <c r="A2026" s="7">
        <v>45490</v>
      </c>
      <c r="B2026" s="1" t="s">
        <v>49</v>
      </c>
      <c r="C2026" s="1" t="s">
        <v>17</v>
      </c>
      <c r="D2026" s="1" t="s">
        <v>8</v>
      </c>
      <c r="E2026" s="1" t="s">
        <v>66</v>
      </c>
      <c r="F2026" s="1" t="s">
        <v>87</v>
      </c>
      <c r="G2026" s="8">
        <v>945443</v>
      </c>
      <c r="H2026" s="8">
        <v>378177.2</v>
      </c>
      <c r="I2026" s="9">
        <v>0.4</v>
      </c>
      <c r="J2026" s="1" t="s">
        <v>103</v>
      </c>
      <c r="K2026" s="1">
        <v>7</v>
      </c>
      <c r="L2026" s="1">
        <v>2024</v>
      </c>
      <c r="M2026" s="1">
        <v>29</v>
      </c>
      <c r="N2026" s="10">
        <v>3</v>
      </c>
    </row>
    <row r="2027" spans="1:14" x14ac:dyDescent="0.2">
      <c r="A2027" s="7">
        <v>45491</v>
      </c>
      <c r="B2027" s="1" t="s">
        <v>55</v>
      </c>
      <c r="C2027" s="1" t="s">
        <v>7</v>
      </c>
      <c r="D2027" s="1" t="s">
        <v>14</v>
      </c>
      <c r="E2027" s="1" t="s">
        <v>69</v>
      </c>
      <c r="F2027" s="1" t="s">
        <v>9</v>
      </c>
      <c r="G2027" s="8">
        <v>419180</v>
      </c>
      <c r="H2027" s="8">
        <v>264083.40000000002</v>
      </c>
      <c r="I2027" s="9">
        <v>0.63</v>
      </c>
      <c r="J2027" s="1" t="s">
        <v>103</v>
      </c>
      <c r="K2027" s="1">
        <v>7</v>
      </c>
      <c r="L2027" s="1">
        <v>2024</v>
      </c>
      <c r="M2027" s="1">
        <v>29</v>
      </c>
      <c r="N2027" s="10">
        <v>3</v>
      </c>
    </row>
    <row r="2028" spans="1:14" x14ac:dyDescent="0.2">
      <c r="A2028" s="7">
        <v>45492</v>
      </c>
      <c r="B2028" s="1" t="s">
        <v>41</v>
      </c>
      <c r="C2028" s="1" t="s">
        <v>17</v>
      </c>
      <c r="D2028" s="1" t="s">
        <v>14</v>
      </c>
      <c r="E2028" s="1" t="s">
        <v>83</v>
      </c>
      <c r="F2028" s="1" t="s">
        <v>88</v>
      </c>
      <c r="G2028" s="8">
        <v>344893</v>
      </c>
      <c r="H2028" s="8">
        <v>89672.180000000008</v>
      </c>
      <c r="I2028" s="9">
        <v>0.26</v>
      </c>
      <c r="J2028" s="1" t="s">
        <v>103</v>
      </c>
      <c r="K2028" s="1">
        <v>7</v>
      </c>
      <c r="L2028" s="1">
        <v>2024</v>
      </c>
      <c r="M2028" s="1">
        <v>29</v>
      </c>
      <c r="N2028" s="10">
        <v>3</v>
      </c>
    </row>
    <row r="2029" spans="1:14" x14ac:dyDescent="0.2">
      <c r="A2029" s="7">
        <v>45493</v>
      </c>
      <c r="B2029" s="1" t="s">
        <v>6</v>
      </c>
      <c r="C2029" s="1" t="s">
        <v>17</v>
      </c>
      <c r="D2029" s="1" t="s">
        <v>8</v>
      </c>
      <c r="E2029" s="1" t="s">
        <v>77</v>
      </c>
      <c r="F2029" s="1" t="s">
        <v>87</v>
      </c>
      <c r="G2029" s="8">
        <v>699140</v>
      </c>
      <c r="H2029" s="8">
        <v>216733.4</v>
      </c>
      <c r="I2029" s="9">
        <v>0.31</v>
      </c>
      <c r="J2029" s="1" t="s">
        <v>103</v>
      </c>
      <c r="K2029" s="1">
        <v>7</v>
      </c>
      <c r="L2029" s="1">
        <v>2024</v>
      </c>
      <c r="M2029" s="1">
        <v>29</v>
      </c>
      <c r="N2029" s="10">
        <v>3</v>
      </c>
    </row>
    <row r="2030" spans="1:14" x14ac:dyDescent="0.2">
      <c r="A2030" s="7">
        <v>45494</v>
      </c>
      <c r="B2030" s="1" t="s">
        <v>36</v>
      </c>
      <c r="C2030" s="1" t="s">
        <v>7</v>
      </c>
      <c r="D2030" s="1" t="s">
        <v>14</v>
      </c>
      <c r="E2030" s="1" t="s">
        <v>78</v>
      </c>
      <c r="F2030" s="1" t="s">
        <v>9</v>
      </c>
      <c r="G2030" s="8">
        <v>303113</v>
      </c>
      <c r="H2030" s="8">
        <v>151556.5</v>
      </c>
      <c r="I2030" s="9">
        <v>0.5</v>
      </c>
      <c r="J2030" s="1" t="s">
        <v>103</v>
      </c>
      <c r="K2030" s="1">
        <v>7</v>
      </c>
      <c r="L2030" s="1">
        <v>2024</v>
      </c>
      <c r="M2030" s="1">
        <v>29</v>
      </c>
      <c r="N2030" s="10">
        <v>3</v>
      </c>
    </row>
    <row r="2031" spans="1:14" x14ac:dyDescent="0.2">
      <c r="A2031" s="7">
        <v>45495</v>
      </c>
      <c r="B2031" s="1" t="s">
        <v>15</v>
      </c>
      <c r="C2031" s="1" t="s">
        <v>11</v>
      </c>
      <c r="D2031" s="1" t="s">
        <v>14</v>
      </c>
      <c r="E2031" s="1" t="s">
        <v>74</v>
      </c>
      <c r="F2031" s="1" t="s">
        <v>90</v>
      </c>
      <c r="G2031" s="8">
        <v>294444</v>
      </c>
      <c r="H2031" s="8">
        <v>52999.92</v>
      </c>
      <c r="I2031" s="9">
        <v>0.18</v>
      </c>
      <c r="J2031" s="1" t="s">
        <v>103</v>
      </c>
      <c r="K2031" s="1">
        <v>7</v>
      </c>
      <c r="L2031" s="1">
        <v>2024</v>
      </c>
      <c r="M2031" s="1">
        <v>30</v>
      </c>
      <c r="N2031" s="10">
        <v>3</v>
      </c>
    </row>
    <row r="2032" spans="1:14" x14ac:dyDescent="0.2">
      <c r="A2032" s="7">
        <v>45496</v>
      </c>
      <c r="B2032" s="1" t="s">
        <v>34</v>
      </c>
      <c r="C2032" s="1" t="s">
        <v>7</v>
      </c>
      <c r="D2032" s="1" t="s">
        <v>14</v>
      </c>
      <c r="E2032" s="1" t="s">
        <v>65</v>
      </c>
      <c r="F2032" s="1" t="s">
        <v>87</v>
      </c>
      <c r="G2032" s="8">
        <v>474302</v>
      </c>
      <c r="H2032" s="8">
        <v>175491.74</v>
      </c>
      <c r="I2032" s="9">
        <v>0.37</v>
      </c>
      <c r="J2032" s="1" t="s">
        <v>103</v>
      </c>
      <c r="K2032" s="1">
        <v>7</v>
      </c>
      <c r="L2032" s="1">
        <v>2024</v>
      </c>
      <c r="M2032" s="1">
        <v>30</v>
      </c>
      <c r="N2032" s="10">
        <v>3</v>
      </c>
    </row>
    <row r="2033" spans="1:14" x14ac:dyDescent="0.2">
      <c r="A2033" s="7">
        <v>45497</v>
      </c>
      <c r="B2033" s="1" t="s">
        <v>53</v>
      </c>
      <c r="C2033" s="1" t="s">
        <v>7</v>
      </c>
      <c r="D2033" s="1" t="s">
        <v>14</v>
      </c>
      <c r="E2033" s="1" t="s">
        <v>67</v>
      </c>
      <c r="F2033" s="1" t="s">
        <v>89</v>
      </c>
      <c r="G2033" s="8">
        <v>379002</v>
      </c>
      <c r="H2033" s="8">
        <v>193291.02</v>
      </c>
      <c r="I2033" s="9">
        <v>0.51</v>
      </c>
      <c r="J2033" s="1" t="s">
        <v>103</v>
      </c>
      <c r="K2033" s="1">
        <v>7</v>
      </c>
      <c r="L2033" s="1">
        <v>2024</v>
      </c>
      <c r="M2033" s="1">
        <v>30</v>
      </c>
      <c r="N2033" s="10">
        <v>3</v>
      </c>
    </row>
    <row r="2034" spans="1:14" x14ac:dyDescent="0.2">
      <c r="A2034" s="7">
        <v>45498</v>
      </c>
      <c r="B2034" s="1" t="s">
        <v>32</v>
      </c>
      <c r="C2034" s="1" t="s">
        <v>17</v>
      </c>
      <c r="D2034" s="1" t="s">
        <v>8</v>
      </c>
      <c r="E2034" s="1" t="s">
        <v>71</v>
      </c>
      <c r="F2034" s="1" t="s">
        <v>88</v>
      </c>
      <c r="G2034" s="8">
        <v>935102</v>
      </c>
      <c r="H2034" s="8">
        <v>364689.78</v>
      </c>
      <c r="I2034" s="9">
        <v>0.39</v>
      </c>
      <c r="J2034" s="1" t="s">
        <v>103</v>
      </c>
      <c r="K2034" s="1">
        <v>7</v>
      </c>
      <c r="L2034" s="1">
        <v>2024</v>
      </c>
      <c r="M2034" s="1">
        <v>30</v>
      </c>
      <c r="N2034" s="10">
        <v>3</v>
      </c>
    </row>
    <row r="2035" spans="1:14" x14ac:dyDescent="0.2">
      <c r="A2035" s="7">
        <v>45499</v>
      </c>
      <c r="B2035" s="1" t="s">
        <v>15</v>
      </c>
      <c r="C2035" s="1" t="s">
        <v>17</v>
      </c>
      <c r="D2035" s="1" t="s">
        <v>14</v>
      </c>
      <c r="E2035" s="1" t="s">
        <v>74</v>
      </c>
      <c r="F2035" s="1" t="s">
        <v>87</v>
      </c>
      <c r="G2035" s="8">
        <v>307313</v>
      </c>
      <c r="H2035" s="8">
        <v>113705.81</v>
      </c>
      <c r="I2035" s="9">
        <v>0.37</v>
      </c>
      <c r="J2035" s="1" t="s">
        <v>103</v>
      </c>
      <c r="K2035" s="1">
        <v>7</v>
      </c>
      <c r="L2035" s="1">
        <v>2024</v>
      </c>
      <c r="M2035" s="1">
        <v>30</v>
      </c>
      <c r="N2035" s="10">
        <v>3</v>
      </c>
    </row>
    <row r="2036" spans="1:14" x14ac:dyDescent="0.2">
      <c r="A2036" s="7">
        <v>45500</v>
      </c>
      <c r="B2036" s="1" t="s">
        <v>56</v>
      </c>
      <c r="C2036" s="1" t="s">
        <v>11</v>
      </c>
      <c r="D2036" s="1" t="s">
        <v>18</v>
      </c>
      <c r="E2036" s="1" t="s">
        <v>70</v>
      </c>
      <c r="F2036" s="1" t="s">
        <v>87</v>
      </c>
      <c r="G2036" s="8">
        <v>145757</v>
      </c>
      <c r="H2036" s="8">
        <v>37896.82</v>
      </c>
      <c r="I2036" s="9">
        <v>0.26</v>
      </c>
      <c r="J2036" s="1" t="s">
        <v>103</v>
      </c>
      <c r="K2036" s="1">
        <v>7</v>
      </c>
      <c r="L2036" s="1">
        <v>2024</v>
      </c>
      <c r="M2036" s="1">
        <v>30</v>
      </c>
      <c r="N2036" s="10">
        <v>3</v>
      </c>
    </row>
    <row r="2037" spans="1:14" x14ac:dyDescent="0.2">
      <c r="A2037" s="7">
        <v>45501</v>
      </c>
      <c r="B2037" s="1" t="s">
        <v>30</v>
      </c>
      <c r="C2037" s="1" t="s">
        <v>7</v>
      </c>
      <c r="D2037" s="1" t="s">
        <v>14</v>
      </c>
      <c r="E2037" s="1" t="s">
        <v>77</v>
      </c>
      <c r="F2037" s="1" t="s">
        <v>90</v>
      </c>
      <c r="G2037" s="8">
        <v>262196</v>
      </c>
      <c r="H2037" s="8">
        <v>123232.12</v>
      </c>
      <c r="I2037" s="9">
        <v>0.47</v>
      </c>
      <c r="J2037" s="1" t="s">
        <v>103</v>
      </c>
      <c r="K2037" s="1">
        <v>7</v>
      </c>
      <c r="L2037" s="1">
        <v>2024</v>
      </c>
      <c r="M2037" s="1">
        <v>30</v>
      </c>
      <c r="N2037" s="10">
        <v>3</v>
      </c>
    </row>
    <row r="2038" spans="1:14" x14ac:dyDescent="0.2">
      <c r="A2038" s="7">
        <v>45502</v>
      </c>
      <c r="B2038" s="1" t="s">
        <v>23</v>
      </c>
      <c r="C2038" s="1" t="s">
        <v>7</v>
      </c>
      <c r="D2038" s="1" t="s">
        <v>8</v>
      </c>
      <c r="E2038" s="1" t="s">
        <v>75</v>
      </c>
      <c r="F2038" s="1" t="s">
        <v>89</v>
      </c>
      <c r="G2038" s="8">
        <v>1091877</v>
      </c>
      <c r="H2038" s="8">
        <v>698801.28</v>
      </c>
      <c r="I2038" s="9">
        <v>0.64</v>
      </c>
      <c r="J2038" s="1" t="s">
        <v>103</v>
      </c>
      <c r="K2038" s="1">
        <v>7</v>
      </c>
      <c r="L2038" s="1">
        <v>2024</v>
      </c>
      <c r="M2038" s="1">
        <v>31</v>
      </c>
      <c r="N2038" s="10">
        <v>3</v>
      </c>
    </row>
    <row r="2039" spans="1:14" x14ac:dyDescent="0.2">
      <c r="A2039" s="7">
        <v>45503</v>
      </c>
      <c r="B2039" s="1" t="s">
        <v>33</v>
      </c>
      <c r="C2039" s="1" t="s">
        <v>11</v>
      </c>
      <c r="D2039" s="1" t="s">
        <v>8</v>
      </c>
      <c r="E2039" s="1" t="s">
        <v>80</v>
      </c>
      <c r="F2039" s="1" t="s">
        <v>90</v>
      </c>
      <c r="G2039" s="8">
        <v>989162</v>
      </c>
      <c r="H2039" s="8">
        <v>296748.59999999998</v>
      </c>
      <c r="I2039" s="9">
        <v>0.3</v>
      </c>
      <c r="J2039" s="1" t="s">
        <v>103</v>
      </c>
      <c r="K2039" s="1">
        <v>7</v>
      </c>
      <c r="L2039" s="1">
        <v>2024</v>
      </c>
      <c r="M2039" s="1">
        <v>31</v>
      </c>
      <c r="N2039" s="10">
        <v>3</v>
      </c>
    </row>
    <row r="2040" spans="1:14" x14ac:dyDescent="0.2">
      <c r="A2040" s="7">
        <v>45504</v>
      </c>
      <c r="B2040" s="1" t="s">
        <v>53</v>
      </c>
      <c r="C2040" s="1" t="s">
        <v>11</v>
      </c>
      <c r="D2040" s="1" t="s">
        <v>14</v>
      </c>
      <c r="E2040" s="1" t="s">
        <v>67</v>
      </c>
      <c r="F2040" s="1" t="s">
        <v>87</v>
      </c>
      <c r="G2040" s="8">
        <v>356072</v>
      </c>
      <c r="H2040" s="8">
        <v>103260.87999999999</v>
      </c>
      <c r="I2040" s="9">
        <v>0.28999999999999998</v>
      </c>
      <c r="J2040" s="1" t="s">
        <v>103</v>
      </c>
      <c r="K2040" s="1">
        <v>7</v>
      </c>
      <c r="L2040" s="1">
        <v>2024</v>
      </c>
      <c r="M2040" s="1">
        <v>31</v>
      </c>
      <c r="N2040" s="10">
        <v>3</v>
      </c>
    </row>
    <row r="2041" spans="1:14" x14ac:dyDescent="0.2">
      <c r="A2041" s="7">
        <v>45505</v>
      </c>
      <c r="B2041" s="1" t="s">
        <v>12</v>
      </c>
      <c r="C2041" s="1" t="s">
        <v>7</v>
      </c>
      <c r="D2041" s="1" t="s">
        <v>8</v>
      </c>
      <c r="E2041" s="1" t="s">
        <v>77</v>
      </c>
      <c r="F2041" s="1" t="s">
        <v>88</v>
      </c>
      <c r="G2041" s="8">
        <v>1191420</v>
      </c>
      <c r="H2041" s="8">
        <v>762508.80000000005</v>
      </c>
      <c r="I2041" s="9">
        <v>0.64</v>
      </c>
      <c r="J2041" s="1" t="s">
        <v>104</v>
      </c>
      <c r="K2041" s="1">
        <v>8</v>
      </c>
      <c r="L2041" s="1">
        <v>2024</v>
      </c>
      <c r="M2041" s="1">
        <v>31</v>
      </c>
      <c r="N2041" s="10">
        <v>3</v>
      </c>
    </row>
    <row r="2042" spans="1:14" x14ac:dyDescent="0.2">
      <c r="A2042" s="7">
        <v>45506</v>
      </c>
      <c r="B2042" s="1" t="s">
        <v>42</v>
      </c>
      <c r="C2042" s="1" t="s">
        <v>17</v>
      </c>
      <c r="D2042" s="1" t="s">
        <v>8</v>
      </c>
      <c r="E2042" s="1" t="s">
        <v>84</v>
      </c>
      <c r="F2042" s="1" t="s">
        <v>9</v>
      </c>
      <c r="G2042" s="8">
        <v>1136627</v>
      </c>
      <c r="H2042" s="8">
        <v>386453.18000000005</v>
      </c>
      <c r="I2042" s="9">
        <v>0.34</v>
      </c>
      <c r="J2042" s="1" t="s">
        <v>104</v>
      </c>
      <c r="K2042" s="1">
        <v>8</v>
      </c>
      <c r="L2042" s="1">
        <v>2024</v>
      </c>
      <c r="M2042" s="1">
        <v>31</v>
      </c>
      <c r="N2042" s="10">
        <v>3</v>
      </c>
    </row>
    <row r="2043" spans="1:14" x14ac:dyDescent="0.2">
      <c r="A2043" s="7">
        <v>45507</v>
      </c>
      <c r="B2043" s="1" t="s">
        <v>27</v>
      </c>
      <c r="C2043" s="1" t="s">
        <v>17</v>
      </c>
      <c r="D2043" s="1" t="s">
        <v>8</v>
      </c>
      <c r="E2043" s="1" t="s">
        <v>76</v>
      </c>
      <c r="F2043" s="1" t="s">
        <v>89</v>
      </c>
      <c r="G2043" s="8">
        <v>983919</v>
      </c>
      <c r="H2043" s="8">
        <v>285336.51</v>
      </c>
      <c r="I2043" s="9">
        <v>0.28999999999999998</v>
      </c>
      <c r="J2043" s="1" t="s">
        <v>104</v>
      </c>
      <c r="K2043" s="1">
        <v>8</v>
      </c>
      <c r="L2043" s="1">
        <v>2024</v>
      </c>
      <c r="M2043" s="1">
        <v>31</v>
      </c>
      <c r="N2043" s="10">
        <v>3</v>
      </c>
    </row>
    <row r="2044" spans="1:14" x14ac:dyDescent="0.2">
      <c r="A2044" s="7">
        <v>45508</v>
      </c>
      <c r="B2044" s="1" t="s">
        <v>43</v>
      </c>
      <c r="C2044" s="1" t="s">
        <v>11</v>
      </c>
      <c r="D2044" s="1" t="s">
        <v>8</v>
      </c>
      <c r="E2044" s="1" t="s">
        <v>79</v>
      </c>
      <c r="F2044" s="1" t="s">
        <v>89</v>
      </c>
      <c r="G2044" s="8">
        <v>549542</v>
      </c>
      <c r="H2044" s="8">
        <v>93422.140000000014</v>
      </c>
      <c r="I2044" s="9">
        <v>0.17</v>
      </c>
      <c r="J2044" s="1" t="s">
        <v>104</v>
      </c>
      <c r="K2044" s="1">
        <v>8</v>
      </c>
      <c r="L2044" s="1">
        <v>2024</v>
      </c>
      <c r="M2044" s="1">
        <v>31</v>
      </c>
      <c r="N2044" s="10">
        <v>3</v>
      </c>
    </row>
    <row r="2045" spans="1:14" x14ac:dyDescent="0.2">
      <c r="A2045" s="7">
        <v>45509</v>
      </c>
      <c r="B2045" s="1" t="s">
        <v>30</v>
      </c>
      <c r="C2045" s="1" t="s">
        <v>11</v>
      </c>
      <c r="D2045" s="1" t="s">
        <v>14</v>
      </c>
      <c r="E2045" s="1" t="s">
        <v>77</v>
      </c>
      <c r="F2045" s="1" t="s">
        <v>89</v>
      </c>
      <c r="G2045" s="8">
        <v>395517</v>
      </c>
      <c r="H2045" s="8">
        <v>83058.569999999992</v>
      </c>
      <c r="I2045" s="9">
        <v>0.21</v>
      </c>
      <c r="J2045" s="1" t="s">
        <v>104</v>
      </c>
      <c r="K2045" s="1">
        <v>8</v>
      </c>
      <c r="L2045" s="1">
        <v>2024</v>
      </c>
      <c r="M2045" s="1">
        <v>32</v>
      </c>
      <c r="N2045" s="10">
        <v>3</v>
      </c>
    </row>
    <row r="2046" spans="1:14" x14ac:dyDescent="0.2">
      <c r="A2046" s="7">
        <v>45510</v>
      </c>
      <c r="B2046" s="1" t="s">
        <v>27</v>
      </c>
      <c r="C2046" s="1" t="s">
        <v>7</v>
      </c>
      <c r="D2046" s="1" t="s">
        <v>8</v>
      </c>
      <c r="E2046" s="1" t="s">
        <v>76</v>
      </c>
      <c r="F2046" s="1" t="s">
        <v>87</v>
      </c>
      <c r="G2046" s="8">
        <v>1152437</v>
      </c>
      <c r="H2046" s="8">
        <v>726035.31</v>
      </c>
      <c r="I2046" s="9">
        <v>0.63</v>
      </c>
      <c r="J2046" s="1" t="s">
        <v>104</v>
      </c>
      <c r="K2046" s="1">
        <v>8</v>
      </c>
      <c r="L2046" s="1">
        <v>2024</v>
      </c>
      <c r="M2046" s="1">
        <v>32</v>
      </c>
      <c r="N2046" s="10">
        <v>3</v>
      </c>
    </row>
    <row r="2047" spans="1:14" x14ac:dyDescent="0.2">
      <c r="A2047" s="7">
        <v>45511</v>
      </c>
      <c r="B2047" s="1" t="s">
        <v>62</v>
      </c>
      <c r="C2047" s="1" t="s">
        <v>7</v>
      </c>
      <c r="D2047" s="1" t="s">
        <v>8</v>
      </c>
      <c r="E2047" s="1" t="s">
        <v>78</v>
      </c>
      <c r="F2047" s="1" t="s">
        <v>90</v>
      </c>
      <c r="G2047" s="8">
        <v>967507</v>
      </c>
      <c r="H2047" s="8">
        <v>628879.55000000005</v>
      </c>
      <c r="I2047" s="9">
        <v>0.65</v>
      </c>
      <c r="J2047" s="1" t="s">
        <v>104</v>
      </c>
      <c r="K2047" s="1">
        <v>8</v>
      </c>
      <c r="L2047" s="1">
        <v>2024</v>
      </c>
      <c r="M2047" s="1">
        <v>32</v>
      </c>
      <c r="N2047" s="10">
        <v>3</v>
      </c>
    </row>
    <row r="2048" spans="1:14" x14ac:dyDescent="0.2">
      <c r="A2048" s="7">
        <v>45512</v>
      </c>
      <c r="B2048" s="1" t="s">
        <v>58</v>
      </c>
      <c r="C2048" s="1" t="s">
        <v>17</v>
      </c>
      <c r="D2048" s="1" t="s">
        <v>8</v>
      </c>
      <c r="E2048" s="1" t="s">
        <v>74</v>
      </c>
      <c r="F2048" s="1" t="s">
        <v>90</v>
      </c>
      <c r="G2048" s="8">
        <v>1161284</v>
      </c>
      <c r="H2048" s="8">
        <v>232256.80000000002</v>
      </c>
      <c r="I2048" s="9">
        <v>0.2</v>
      </c>
      <c r="J2048" s="1" t="s">
        <v>104</v>
      </c>
      <c r="K2048" s="1">
        <v>8</v>
      </c>
      <c r="L2048" s="1">
        <v>2024</v>
      </c>
      <c r="M2048" s="1">
        <v>32</v>
      </c>
      <c r="N2048" s="10">
        <v>3</v>
      </c>
    </row>
    <row r="2049" spans="1:14" x14ac:dyDescent="0.2">
      <c r="A2049" s="7">
        <v>45513</v>
      </c>
      <c r="B2049" s="1" t="s">
        <v>57</v>
      </c>
      <c r="C2049" s="1" t="s">
        <v>17</v>
      </c>
      <c r="D2049" s="1" t="s">
        <v>18</v>
      </c>
      <c r="E2049" s="1" t="s">
        <v>67</v>
      </c>
      <c r="F2049" s="1" t="s">
        <v>88</v>
      </c>
      <c r="G2049" s="8">
        <v>114953</v>
      </c>
      <c r="H2049" s="8">
        <v>39084.020000000004</v>
      </c>
      <c r="I2049" s="9">
        <v>0.34</v>
      </c>
      <c r="J2049" s="1" t="s">
        <v>104</v>
      </c>
      <c r="K2049" s="1">
        <v>8</v>
      </c>
      <c r="L2049" s="1">
        <v>2024</v>
      </c>
      <c r="M2049" s="1">
        <v>32</v>
      </c>
      <c r="N2049" s="10">
        <v>3</v>
      </c>
    </row>
    <row r="2050" spans="1:14" x14ac:dyDescent="0.2">
      <c r="A2050" s="7">
        <v>45514</v>
      </c>
      <c r="B2050" s="1" t="s">
        <v>21</v>
      </c>
      <c r="C2050" s="1" t="s">
        <v>17</v>
      </c>
      <c r="D2050" s="1" t="s">
        <v>14</v>
      </c>
      <c r="E2050" s="1" t="s">
        <v>73</v>
      </c>
      <c r="F2050" s="1" t="s">
        <v>90</v>
      </c>
      <c r="G2050" s="8">
        <v>407893</v>
      </c>
      <c r="H2050" s="8">
        <v>163157.20000000001</v>
      </c>
      <c r="I2050" s="9">
        <v>0.4</v>
      </c>
      <c r="J2050" s="1" t="s">
        <v>104</v>
      </c>
      <c r="K2050" s="1">
        <v>8</v>
      </c>
      <c r="L2050" s="1">
        <v>2024</v>
      </c>
      <c r="M2050" s="1">
        <v>32</v>
      </c>
      <c r="N2050" s="10">
        <v>3</v>
      </c>
    </row>
    <row r="2051" spans="1:14" x14ac:dyDescent="0.2">
      <c r="A2051" s="7">
        <v>45515</v>
      </c>
      <c r="B2051" s="1" t="s">
        <v>26</v>
      </c>
      <c r="C2051" s="1" t="s">
        <v>17</v>
      </c>
      <c r="D2051" s="1" t="s">
        <v>8</v>
      </c>
      <c r="E2051" s="1" t="s">
        <v>75</v>
      </c>
      <c r="F2051" s="1" t="s">
        <v>88</v>
      </c>
      <c r="G2051" s="8">
        <v>970953</v>
      </c>
      <c r="H2051" s="8">
        <v>271866.84000000003</v>
      </c>
      <c r="I2051" s="9">
        <v>0.28000000000000003</v>
      </c>
      <c r="J2051" s="1" t="s">
        <v>104</v>
      </c>
      <c r="K2051" s="1">
        <v>8</v>
      </c>
      <c r="L2051" s="1">
        <v>2024</v>
      </c>
      <c r="M2051" s="1">
        <v>32</v>
      </c>
      <c r="N2051" s="10">
        <v>3</v>
      </c>
    </row>
    <row r="2052" spans="1:14" x14ac:dyDescent="0.2">
      <c r="A2052" s="7">
        <v>45516</v>
      </c>
      <c r="B2052" s="1" t="s">
        <v>52</v>
      </c>
      <c r="C2052" s="1" t="s">
        <v>7</v>
      </c>
      <c r="D2052" s="1" t="s">
        <v>8</v>
      </c>
      <c r="E2052" s="1" t="s">
        <v>66</v>
      </c>
      <c r="F2052" s="1" t="s">
        <v>90</v>
      </c>
      <c r="G2052" s="8">
        <v>652982</v>
      </c>
      <c r="H2052" s="8">
        <v>235073.52</v>
      </c>
      <c r="I2052" s="9">
        <v>0.36</v>
      </c>
      <c r="J2052" s="1" t="s">
        <v>104</v>
      </c>
      <c r="K2052" s="1">
        <v>8</v>
      </c>
      <c r="L2052" s="1">
        <v>2024</v>
      </c>
      <c r="M2052" s="1">
        <v>33</v>
      </c>
      <c r="N2052" s="10">
        <v>3</v>
      </c>
    </row>
    <row r="2053" spans="1:14" x14ac:dyDescent="0.2">
      <c r="A2053" s="7">
        <v>45517</v>
      </c>
      <c r="B2053" s="1" t="s">
        <v>30</v>
      </c>
      <c r="C2053" s="1" t="s">
        <v>11</v>
      </c>
      <c r="D2053" s="1" t="s">
        <v>14</v>
      </c>
      <c r="E2053" s="1" t="s">
        <v>77</v>
      </c>
      <c r="F2053" s="1" t="s">
        <v>9</v>
      </c>
      <c r="G2053" s="8">
        <v>348381</v>
      </c>
      <c r="H2053" s="8">
        <v>107998.11</v>
      </c>
      <c r="I2053" s="9">
        <v>0.31</v>
      </c>
      <c r="J2053" s="1" t="s">
        <v>104</v>
      </c>
      <c r="K2053" s="1">
        <v>8</v>
      </c>
      <c r="L2053" s="1">
        <v>2024</v>
      </c>
      <c r="M2053" s="1">
        <v>33</v>
      </c>
      <c r="N2053" s="10">
        <v>3</v>
      </c>
    </row>
    <row r="2054" spans="1:14" x14ac:dyDescent="0.2">
      <c r="A2054" s="7">
        <v>45518</v>
      </c>
      <c r="B2054" s="1" t="s">
        <v>12</v>
      </c>
      <c r="C2054" s="1" t="s">
        <v>11</v>
      </c>
      <c r="D2054" s="1" t="s">
        <v>8</v>
      </c>
      <c r="E2054" s="1" t="s">
        <v>77</v>
      </c>
      <c r="F2054" s="1" t="s">
        <v>90</v>
      </c>
      <c r="G2054" s="8">
        <v>794029</v>
      </c>
      <c r="H2054" s="8">
        <v>214387.83000000002</v>
      </c>
      <c r="I2054" s="9">
        <v>0.27</v>
      </c>
      <c r="J2054" s="1" t="s">
        <v>104</v>
      </c>
      <c r="K2054" s="1">
        <v>8</v>
      </c>
      <c r="L2054" s="1">
        <v>2024</v>
      </c>
      <c r="M2054" s="1">
        <v>33</v>
      </c>
      <c r="N2054" s="10">
        <v>3</v>
      </c>
    </row>
    <row r="2055" spans="1:14" x14ac:dyDescent="0.2">
      <c r="A2055" s="7">
        <v>45519</v>
      </c>
      <c r="B2055" s="1" t="s">
        <v>45</v>
      </c>
      <c r="C2055" s="1" t="s">
        <v>11</v>
      </c>
      <c r="D2055" s="1" t="s">
        <v>18</v>
      </c>
      <c r="E2055" s="1" t="s">
        <v>79</v>
      </c>
      <c r="F2055" s="1" t="s">
        <v>89</v>
      </c>
      <c r="G2055" s="8">
        <v>211112</v>
      </c>
      <c r="H2055" s="8">
        <v>40111.279999999999</v>
      </c>
      <c r="I2055" s="9">
        <v>0.19</v>
      </c>
      <c r="J2055" s="1" t="s">
        <v>104</v>
      </c>
      <c r="K2055" s="1">
        <v>8</v>
      </c>
      <c r="L2055" s="1">
        <v>2024</v>
      </c>
      <c r="M2055" s="1">
        <v>33</v>
      </c>
      <c r="N2055" s="10">
        <v>3</v>
      </c>
    </row>
    <row r="2056" spans="1:14" x14ac:dyDescent="0.2">
      <c r="A2056" s="7">
        <v>45520</v>
      </c>
      <c r="B2056" s="1" t="s">
        <v>20</v>
      </c>
      <c r="C2056" s="1" t="s">
        <v>17</v>
      </c>
      <c r="D2056" s="1" t="s">
        <v>8</v>
      </c>
      <c r="E2056" s="1" t="s">
        <v>72</v>
      </c>
      <c r="F2056" s="1" t="s">
        <v>90</v>
      </c>
      <c r="G2056" s="8">
        <v>813373</v>
      </c>
      <c r="H2056" s="8">
        <v>178942.06</v>
      </c>
      <c r="I2056" s="9">
        <v>0.22</v>
      </c>
      <c r="J2056" s="1" t="s">
        <v>104</v>
      </c>
      <c r="K2056" s="1">
        <v>8</v>
      </c>
      <c r="L2056" s="1">
        <v>2024</v>
      </c>
      <c r="M2056" s="1">
        <v>33</v>
      </c>
      <c r="N2056" s="10">
        <v>3</v>
      </c>
    </row>
    <row r="2057" spans="1:14" x14ac:dyDescent="0.2">
      <c r="A2057" s="7">
        <v>45521</v>
      </c>
      <c r="B2057" s="1" t="s">
        <v>42</v>
      </c>
      <c r="C2057" s="1" t="s">
        <v>11</v>
      </c>
      <c r="D2057" s="1" t="s">
        <v>8</v>
      </c>
      <c r="E2057" s="1" t="s">
        <v>84</v>
      </c>
      <c r="F2057" s="1" t="s">
        <v>88</v>
      </c>
      <c r="G2057" s="8">
        <v>1011680</v>
      </c>
      <c r="H2057" s="8">
        <v>202336</v>
      </c>
      <c r="I2057" s="9">
        <v>0.2</v>
      </c>
      <c r="J2057" s="1" t="s">
        <v>104</v>
      </c>
      <c r="K2057" s="1">
        <v>8</v>
      </c>
      <c r="L2057" s="1">
        <v>2024</v>
      </c>
      <c r="M2057" s="1">
        <v>33</v>
      </c>
      <c r="N2057" s="10">
        <v>3</v>
      </c>
    </row>
    <row r="2058" spans="1:14" x14ac:dyDescent="0.2">
      <c r="A2058" s="7">
        <v>45522</v>
      </c>
      <c r="B2058" s="1" t="s">
        <v>16</v>
      </c>
      <c r="C2058" s="1" t="s">
        <v>7</v>
      </c>
      <c r="D2058" s="1" t="s">
        <v>18</v>
      </c>
      <c r="E2058" s="1" t="s">
        <v>75</v>
      </c>
      <c r="F2058" s="1" t="s">
        <v>87</v>
      </c>
      <c r="G2058" s="8">
        <v>201947</v>
      </c>
      <c r="H2058" s="8">
        <v>107031.91</v>
      </c>
      <c r="I2058" s="9">
        <v>0.53</v>
      </c>
      <c r="J2058" s="1" t="s">
        <v>104</v>
      </c>
      <c r="K2058" s="1">
        <v>8</v>
      </c>
      <c r="L2058" s="1">
        <v>2024</v>
      </c>
      <c r="M2058" s="1">
        <v>33</v>
      </c>
      <c r="N2058" s="10">
        <v>3</v>
      </c>
    </row>
    <row r="2059" spans="1:14" x14ac:dyDescent="0.2">
      <c r="A2059" s="7">
        <v>45523</v>
      </c>
      <c r="B2059" s="1" t="s">
        <v>21</v>
      </c>
      <c r="C2059" s="1" t="s">
        <v>11</v>
      </c>
      <c r="D2059" s="1" t="s">
        <v>14</v>
      </c>
      <c r="E2059" s="1" t="s">
        <v>73</v>
      </c>
      <c r="F2059" s="1" t="s">
        <v>87</v>
      </c>
      <c r="G2059" s="8">
        <v>376982</v>
      </c>
      <c r="H2059" s="8">
        <v>109324.78</v>
      </c>
      <c r="I2059" s="9">
        <v>0.28999999999999998</v>
      </c>
      <c r="J2059" s="1" t="s">
        <v>104</v>
      </c>
      <c r="K2059" s="1">
        <v>8</v>
      </c>
      <c r="L2059" s="1">
        <v>2024</v>
      </c>
      <c r="M2059" s="1">
        <v>34</v>
      </c>
      <c r="N2059" s="10">
        <v>3</v>
      </c>
    </row>
    <row r="2060" spans="1:14" x14ac:dyDescent="0.2">
      <c r="A2060" s="7">
        <v>45524</v>
      </c>
      <c r="B2060" s="1" t="s">
        <v>6</v>
      </c>
      <c r="C2060" s="1" t="s">
        <v>11</v>
      </c>
      <c r="D2060" s="1" t="s">
        <v>8</v>
      </c>
      <c r="E2060" s="1" t="s">
        <v>77</v>
      </c>
      <c r="F2060" s="1" t="s">
        <v>88</v>
      </c>
      <c r="G2060" s="8">
        <v>1070417</v>
      </c>
      <c r="H2060" s="8">
        <v>278308.42</v>
      </c>
      <c r="I2060" s="9">
        <v>0.26</v>
      </c>
      <c r="J2060" s="1" t="s">
        <v>104</v>
      </c>
      <c r="K2060" s="1">
        <v>8</v>
      </c>
      <c r="L2060" s="1">
        <v>2024</v>
      </c>
      <c r="M2060" s="1">
        <v>34</v>
      </c>
      <c r="N2060" s="10">
        <v>3</v>
      </c>
    </row>
    <row r="2061" spans="1:14" x14ac:dyDescent="0.2">
      <c r="A2061" s="7">
        <v>45525</v>
      </c>
      <c r="B2061" s="1" t="s">
        <v>60</v>
      </c>
      <c r="C2061" s="1" t="s">
        <v>17</v>
      </c>
      <c r="D2061" s="1" t="s">
        <v>14</v>
      </c>
      <c r="E2061" s="1" t="s">
        <v>76</v>
      </c>
      <c r="F2061" s="1" t="s">
        <v>87</v>
      </c>
      <c r="G2061" s="8">
        <v>476822</v>
      </c>
      <c r="H2061" s="8">
        <v>185960.58000000002</v>
      </c>
      <c r="I2061" s="9">
        <v>0.39</v>
      </c>
      <c r="J2061" s="1" t="s">
        <v>104</v>
      </c>
      <c r="K2061" s="1">
        <v>8</v>
      </c>
      <c r="L2061" s="1">
        <v>2024</v>
      </c>
      <c r="M2061" s="1">
        <v>34</v>
      </c>
      <c r="N2061" s="10">
        <v>3</v>
      </c>
    </row>
    <row r="2062" spans="1:14" x14ac:dyDescent="0.2">
      <c r="A2062" s="7">
        <v>45526</v>
      </c>
      <c r="B2062" s="1" t="s">
        <v>30</v>
      </c>
      <c r="C2062" s="1" t="s">
        <v>7</v>
      </c>
      <c r="D2062" s="1" t="s">
        <v>14</v>
      </c>
      <c r="E2062" s="1" t="s">
        <v>77</v>
      </c>
      <c r="F2062" s="1" t="s">
        <v>87</v>
      </c>
      <c r="G2062" s="8">
        <v>318420</v>
      </c>
      <c r="H2062" s="8">
        <v>187867.8</v>
      </c>
      <c r="I2062" s="9">
        <v>0.59</v>
      </c>
      <c r="J2062" s="1" t="s">
        <v>104</v>
      </c>
      <c r="K2062" s="1">
        <v>8</v>
      </c>
      <c r="L2062" s="1">
        <v>2024</v>
      </c>
      <c r="M2062" s="1">
        <v>34</v>
      </c>
      <c r="N2062" s="10">
        <v>3</v>
      </c>
    </row>
    <row r="2063" spans="1:14" x14ac:dyDescent="0.2">
      <c r="A2063" s="7">
        <v>45527</v>
      </c>
      <c r="B2063" s="1" t="s">
        <v>35</v>
      </c>
      <c r="C2063" s="1" t="s">
        <v>11</v>
      </c>
      <c r="D2063" s="1" t="s">
        <v>14</v>
      </c>
      <c r="E2063" s="1" t="s">
        <v>71</v>
      </c>
      <c r="F2063" s="1" t="s">
        <v>9</v>
      </c>
      <c r="G2063" s="8">
        <v>386983</v>
      </c>
      <c r="H2063" s="8">
        <v>77396.600000000006</v>
      </c>
      <c r="I2063" s="9">
        <v>0.2</v>
      </c>
      <c r="J2063" s="1" t="s">
        <v>104</v>
      </c>
      <c r="K2063" s="1">
        <v>8</v>
      </c>
      <c r="L2063" s="1">
        <v>2024</v>
      </c>
      <c r="M2063" s="1">
        <v>34</v>
      </c>
      <c r="N2063" s="10">
        <v>3</v>
      </c>
    </row>
    <row r="2064" spans="1:14" x14ac:dyDescent="0.2">
      <c r="A2064" s="7">
        <v>45528</v>
      </c>
      <c r="B2064" s="1" t="s">
        <v>48</v>
      </c>
      <c r="C2064" s="1" t="s">
        <v>11</v>
      </c>
      <c r="D2064" s="1" t="s">
        <v>8</v>
      </c>
      <c r="E2064" s="1" t="s">
        <v>65</v>
      </c>
      <c r="F2064" s="1" t="s">
        <v>89</v>
      </c>
      <c r="G2064" s="8">
        <v>665284</v>
      </c>
      <c r="H2064" s="8">
        <v>226196.56000000003</v>
      </c>
      <c r="I2064" s="9">
        <v>0.34</v>
      </c>
      <c r="J2064" s="1" t="s">
        <v>104</v>
      </c>
      <c r="K2064" s="1">
        <v>8</v>
      </c>
      <c r="L2064" s="1">
        <v>2024</v>
      </c>
      <c r="M2064" s="1">
        <v>34</v>
      </c>
      <c r="N2064" s="10">
        <v>3</v>
      </c>
    </row>
    <row r="2065" spans="1:14" x14ac:dyDescent="0.2">
      <c r="A2065" s="7">
        <v>45529</v>
      </c>
      <c r="B2065" s="1" t="s">
        <v>53</v>
      </c>
      <c r="C2065" s="1" t="s">
        <v>11</v>
      </c>
      <c r="D2065" s="1" t="s">
        <v>14</v>
      </c>
      <c r="E2065" s="1" t="s">
        <v>67</v>
      </c>
      <c r="F2065" s="1" t="s">
        <v>90</v>
      </c>
      <c r="G2065" s="8">
        <v>488695</v>
      </c>
      <c r="H2065" s="8">
        <v>141721.54999999999</v>
      </c>
      <c r="I2065" s="9">
        <v>0.28999999999999998</v>
      </c>
      <c r="J2065" s="1" t="s">
        <v>104</v>
      </c>
      <c r="K2065" s="1">
        <v>8</v>
      </c>
      <c r="L2065" s="1">
        <v>2024</v>
      </c>
      <c r="M2065" s="1">
        <v>34</v>
      </c>
      <c r="N2065" s="10">
        <v>3</v>
      </c>
    </row>
    <row r="2066" spans="1:14" x14ac:dyDescent="0.2">
      <c r="A2066" s="7">
        <v>45530</v>
      </c>
      <c r="B2066" s="1" t="s">
        <v>42</v>
      </c>
      <c r="C2066" s="1" t="s">
        <v>17</v>
      </c>
      <c r="D2066" s="1" t="s">
        <v>8</v>
      </c>
      <c r="E2066" s="1" t="s">
        <v>84</v>
      </c>
      <c r="F2066" s="1" t="s">
        <v>89</v>
      </c>
      <c r="G2066" s="8">
        <v>805885</v>
      </c>
      <c r="H2066" s="8">
        <v>298177.45</v>
      </c>
      <c r="I2066" s="9">
        <v>0.37</v>
      </c>
      <c r="J2066" s="1" t="s">
        <v>104</v>
      </c>
      <c r="K2066" s="1">
        <v>8</v>
      </c>
      <c r="L2066" s="1">
        <v>2024</v>
      </c>
      <c r="M2066" s="1">
        <v>35</v>
      </c>
      <c r="N2066" s="10">
        <v>3</v>
      </c>
    </row>
    <row r="2067" spans="1:14" x14ac:dyDescent="0.2">
      <c r="A2067" s="7">
        <v>45531</v>
      </c>
      <c r="B2067" s="1" t="s">
        <v>27</v>
      </c>
      <c r="C2067" s="1" t="s">
        <v>17</v>
      </c>
      <c r="D2067" s="1" t="s">
        <v>8</v>
      </c>
      <c r="E2067" s="1" t="s">
        <v>76</v>
      </c>
      <c r="F2067" s="1" t="s">
        <v>88</v>
      </c>
      <c r="G2067" s="8">
        <v>835357</v>
      </c>
      <c r="H2067" s="8">
        <v>275667.81</v>
      </c>
      <c r="I2067" s="9">
        <v>0.33</v>
      </c>
      <c r="J2067" s="1" t="s">
        <v>104</v>
      </c>
      <c r="K2067" s="1">
        <v>8</v>
      </c>
      <c r="L2067" s="1">
        <v>2024</v>
      </c>
      <c r="M2067" s="1">
        <v>35</v>
      </c>
      <c r="N2067" s="10">
        <v>3</v>
      </c>
    </row>
    <row r="2068" spans="1:14" x14ac:dyDescent="0.2">
      <c r="A2068" s="7">
        <v>45532</v>
      </c>
      <c r="B2068" s="1" t="s">
        <v>55</v>
      </c>
      <c r="C2068" s="1" t="s">
        <v>11</v>
      </c>
      <c r="D2068" s="1" t="s">
        <v>14</v>
      </c>
      <c r="E2068" s="1" t="s">
        <v>69</v>
      </c>
      <c r="F2068" s="1" t="s">
        <v>90</v>
      </c>
      <c r="G2068" s="8">
        <v>286858</v>
      </c>
      <c r="H2068" s="8">
        <v>45897.279999999999</v>
      </c>
      <c r="I2068" s="9">
        <v>0.16</v>
      </c>
      <c r="J2068" s="1" t="s">
        <v>104</v>
      </c>
      <c r="K2068" s="1">
        <v>8</v>
      </c>
      <c r="L2068" s="1">
        <v>2024</v>
      </c>
      <c r="M2068" s="1">
        <v>35</v>
      </c>
      <c r="N2068" s="10">
        <v>3</v>
      </c>
    </row>
    <row r="2069" spans="1:14" x14ac:dyDescent="0.2">
      <c r="A2069" s="7">
        <v>45533</v>
      </c>
      <c r="B2069" s="1" t="s">
        <v>13</v>
      </c>
      <c r="C2069" s="1" t="s">
        <v>11</v>
      </c>
      <c r="D2069" s="1" t="s">
        <v>14</v>
      </c>
      <c r="E2069" s="1" t="s">
        <v>73</v>
      </c>
      <c r="F2069" s="1" t="s">
        <v>87</v>
      </c>
      <c r="G2069" s="8">
        <v>318519</v>
      </c>
      <c r="H2069" s="8">
        <v>89185.32</v>
      </c>
      <c r="I2069" s="9">
        <v>0.28000000000000003</v>
      </c>
      <c r="J2069" s="1" t="s">
        <v>104</v>
      </c>
      <c r="K2069" s="1">
        <v>8</v>
      </c>
      <c r="L2069" s="1">
        <v>2024</v>
      </c>
      <c r="M2069" s="1">
        <v>35</v>
      </c>
      <c r="N2069" s="10">
        <v>3</v>
      </c>
    </row>
    <row r="2070" spans="1:14" x14ac:dyDescent="0.2">
      <c r="A2070" s="7">
        <v>45534</v>
      </c>
      <c r="B2070" s="1" t="s">
        <v>59</v>
      </c>
      <c r="C2070" s="1" t="s">
        <v>17</v>
      </c>
      <c r="D2070" s="1" t="s">
        <v>18</v>
      </c>
      <c r="E2070" s="1" t="s">
        <v>75</v>
      </c>
      <c r="F2070" s="1" t="s">
        <v>90</v>
      </c>
      <c r="G2070" s="8">
        <v>119943</v>
      </c>
      <c r="H2070" s="8">
        <v>26387.46</v>
      </c>
      <c r="I2070" s="9">
        <v>0.22</v>
      </c>
      <c r="J2070" s="1" t="s">
        <v>104</v>
      </c>
      <c r="K2070" s="1">
        <v>8</v>
      </c>
      <c r="L2070" s="1">
        <v>2024</v>
      </c>
      <c r="M2070" s="1">
        <v>35</v>
      </c>
      <c r="N2070" s="10">
        <v>3</v>
      </c>
    </row>
    <row r="2071" spans="1:14" x14ac:dyDescent="0.2">
      <c r="A2071" s="7">
        <v>45535</v>
      </c>
      <c r="B2071" s="1" t="s">
        <v>22</v>
      </c>
      <c r="C2071" s="1" t="s">
        <v>17</v>
      </c>
      <c r="D2071" s="1" t="s">
        <v>8</v>
      </c>
      <c r="E2071" s="1" t="s">
        <v>74</v>
      </c>
      <c r="F2071" s="1" t="s">
        <v>87</v>
      </c>
      <c r="G2071" s="8">
        <v>561347</v>
      </c>
      <c r="H2071" s="8">
        <v>224538.80000000002</v>
      </c>
      <c r="I2071" s="9">
        <v>0.4</v>
      </c>
      <c r="J2071" s="1" t="s">
        <v>104</v>
      </c>
      <c r="K2071" s="1">
        <v>8</v>
      </c>
      <c r="L2071" s="1">
        <v>2024</v>
      </c>
      <c r="M2071" s="1">
        <v>35</v>
      </c>
      <c r="N2071" s="10">
        <v>3</v>
      </c>
    </row>
    <row r="2072" spans="1:14" x14ac:dyDescent="0.2">
      <c r="A2072" s="7">
        <v>45536</v>
      </c>
      <c r="B2072" s="1" t="s">
        <v>34</v>
      </c>
      <c r="C2072" s="1" t="s">
        <v>11</v>
      </c>
      <c r="D2072" s="1" t="s">
        <v>14</v>
      </c>
      <c r="E2072" s="1" t="s">
        <v>65</v>
      </c>
      <c r="F2072" s="1" t="s">
        <v>87</v>
      </c>
      <c r="G2072" s="8">
        <v>369625</v>
      </c>
      <c r="H2072" s="8">
        <v>99798.75</v>
      </c>
      <c r="I2072" s="9">
        <v>0.27</v>
      </c>
      <c r="J2072" s="1" t="s">
        <v>105</v>
      </c>
      <c r="K2072" s="1">
        <v>9</v>
      </c>
      <c r="L2072" s="1">
        <v>2024</v>
      </c>
      <c r="M2072" s="1">
        <v>35</v>
      </c>
      <c r="N2072" s="10">
        <v>3</v>
      </c>
    </row>
    <row r="2073" spans="1:14" x14ac:dyDescent="0.2">
      <c r="A2073" s="7">
        <v>45537</v>
      </c>
      <c r="B2073" s="1" t="s">
        <v>35</v>
      </c>
      <c r="C2073" s="1" t="s">
        <v>7</v>
      </c>
      <c r="D2073" s="1" t="s">
        <v>14</v>
      </c>
      <c r="E2073" s="1" t="s">
        <v>71</v>
      </c>
      <c r="F2073" s="1" t="s">
        <v>9</v>
      </c>
      <c r="G2073" s="8">
        <v>414444</v>
      </c>
      <c r="H2073" s="8">
        <v>165777.60000000001</v>
      </c>
      <c r="I2073" s="9">
        <v>0.4</v>
      </c>
      <c r="J2073" s="1" t="s">
        <v>105</v>
      </c>
      <c r="K2073" s="1">
        <v>9</v>
      </c>
      <c r="L2073" s="1">
        <v>2024</v>
      </c>
      <c r="M2073" s="1">
        <v>36</v>
      </c>
      <c r="N2073" s="10">
        <v>3</v>
      </c>
    </row>
    <row r="2074" spans="1:14" x14ac:dyDescent="0.2">
      <c r="A2074" s="7">
        <v>45538</v>
      </c>
      <c r="B2074" s="1" t="s">
        <v>56</v>
      </c>
      <c r="C2074" s="1" t="s">
        <v>17</v>
      </c>
      <c r="D2074" s="1" t="s">
        <v>18</v>
      </c>
      <c r="E2074" s="1" t="s">
        <v>70</v>
      </c>
      <c r="F2074" s="1" t="s">
        <v>9</v>
      </c>
      <c r="G2074" s="8">
        <v>158427</v>
      </c>
      <c r="H2074" s="8">
        <v>41191.020000000004</v>
      </c>
      <c r="I2074" s="9">
        <v>0.26</v>
      </c>
      <c r="J2074" s="1" t="s">
        <v>105</v>
      </c>
      <c r="K2074" s="1">
        <v>9</v>
      </c>
      <c r="L2074" s="1">
        <v>2024</v>
      </c>
      <c r="M2074" s="1">
        <v>36</v>
      </c>
      <c r="N2074" s="10">
        <v>3</v>
      </c>
    </row>
    <row r="2075" spans="1:14" x14ac:dyDescent="0.2">
      <c r="A2075" s="7">
        <v>45539</v>
      </c>
      <c r="B2075" s="1" t="s">
        <v>44</v>
      </c>
      <c r="C2075" s="1" t="s">
        <v>7</v>
      </c>
      <c r="D2075" s="1" t="s">
        <v>8</v>
      </c>
      <c r="E2075" s="1" t="s">
        <v>78</v>
      </c>
      <c r="F2075" s="1" t="s">
        <v>87</v>
      </c>
      <c r="G2075" s="8">
        <v>742459</v>
      </c>
      <c r="H2075" s="8">
        <v>438050.81</v>
      </c>
      <c r="I2075" s="9">
        <v>0.59</v>
      </c>
      <c r="J2075" s="1" t="s">
        <v>105</v>
      </c>
      <c r="K2075" s="1">
        <v>9</v>
      </c>
      <c r="L2075" s="1">
        <v>2024</v>
      </c>
      <c r="M2075" s="1">
        <v>36</v>
      </c>
      <c r="N2075" s="10">
        <v>3</v>
      </c>
    </row>
    <row r="2076" spans="1:14" x14ac:dyDescent="0.2">
      <c r="A2076" s="7">
        <v>45540</v>
      </c>
      <c r="B2076" s="1" t="s">
        <v>24</v>
      </c>
      <c r="C2076" s="1" t="s">
        <v>7</v>
      </c>
      <c r="D2076" s="1" t="s">
        <v>14</v>
      </c>
      <c r="E2076" s="1" t="s">
        <v>81</v>
      </c>
      <c r="F2076" s="1" t="s">
        <v>87</v>
      </c>
      <c r="G2076" s="8">
        <v>257273</v>
      </c>
      <c r="H2076" s="8">
        <v>162081.99</v>
      </c>
      <c r="I2076" s="9">
        <v>0.63</v>
      </c>
      <c r="J2076" s="1" t="s">
        <v>105</v>
      </c>
      <c r="K2076" s="1">
        <v>9</v>
      </c>
      <c r="L2076" s="1">
        <v>2024</v>
      </c>
      <c r="M2076" s="1">
        <v>36</v>
      </c>
      <c r="N2076" s="10">
        <v>3</v>
      </c>
    </row>
    <row r="2077" spans="1:14" x14ac:dyDescent="0.2">
      <c r="A2077" s="7">
        <v>45541</v>
      </c>
      <c r="B2077" s="1" t="s">
        <v>51</v>
      </c>
      <c r="C2077" s="1" t="s">
        <v>11</v>
      </c>
      <c r="D2077" s="1" t="s">
        <v>8</v>
      </c>
      <c r="E2077" s="1" t="s">
        <v>65</v>
      </c>
      <c r="F2077" s="1" t="s">
        <v>87</v>
      </c>
      <c r="G2077" s="8">
        <v>583539</v>
      </c>
      <c r="H2077" s="8">
        <v>110872.41</v>
      </c>
      <c r="I2077" s="9">
        <v>0.19</v>
      </c>
      <c r="J2077" s="1" t="s">
        <v>105</v>
      </c>
      <c r="K2077" s="1">
        <v>9</v>
      </c>
      <c r="L2077" s="1">
        <v>2024</v>
      </c>
      <c r="M2077" s="1">
        <v>36</v>
      </c>
      <c r="N2077" s="10">
        <v>3</v>
      </c>
    </row>
    <row r="2078" spans="1:14" x14ac:dyDescent="0.2">
      <c r="A2078" s="7">
        <v>45542</v>
      </c>
      <c r="B2078" s="1" t="s">
        <v>48</v>
      </c>
      <c r="C2078" s="1" t="s">
        <v>7</v>
      </c>
      <c r="D2078" s="1" t="s">
        <v>8</v>
      </c>
      <c r="E2078" s="1" t="s">
        <v>65</v>
      </c>
      <c r="F2078" s="1" t="s">
        <v>87</v>
      </c>
      <c r="G2078" s="8">
        <v>850758</v>
      </c>
      <c r="H2078" s="8">
        <v>442394.16000000003</v>
      </c>
      <c r="I2078" s="9">
        <v>0.52</v>
      </c>
      <c r="J2078" s="1" t="s">
        <v>105</v>
      </c>
      <c r="K2078" s="1">
        <v>9</v>
      </c>
      <c r="L2078" s="1">
        <v>2024</v>
      </c>
      <c r="M2078" s="1">
        <v>36</v>
      </c>
      <c r="N2078" s="10">
        <v>3</v>
      </c>
    </row>
    <row r="2079" spans="1:14" x14ac:dyDescent="0.2">
      <c r="A2079" s="7">
        <v>45543</v>
      </c>
      <c r="B2079" s="1" t="s">
        <v>59</v>
      </c>
      <c r="C2079" s="1" t="s">
        <v>17</v>
      </c>
      <c r="D2079" s="1" t="s">
        <v>18</v>
      </c>
      <c r="E2079" s="1" t="s">
        <v>75</v>
      </c>
      <c r="F2079" s="1" t="s">
        <v>88</v>
      </c>
      <c r="G2079" s="8">
        <v>203144</v>
      </c>
      <c r="H2079" s="8">
        <v>60943.199999999997</v>
      </c>
      <c r="I2079" s="9">
        <v>0.3</v>
      </c>
      <c r="J2079" s="1" t="s">
        <v>105</v>
      </c>
      <c r="K2079" s="1">
        <v>9</v>
      </c>
      <c r="L2079" s="1">
        <v>2024</v>
      </c>
      <c r="M2079" s="1">
        <v>36</v>
      </c>
      <c r="N2079" s="10">
        <v>3</v>
      </c>
    </row>
    <row r="2080" spans="1:14" x14ac:dyDescent="0.2">
      <c r="A2080" s="7">
        <v>45544</v>
      </c>
      <c r="B2080" s="1" t="s">
        <v>19</v>
      </c>
      <c r="C2080" s="1" t="s">
        <v>17</v>
      </c>
      <c r="D2080" s="1" t="s">
        <v>8</v>
      </c>
      <c r="E2080" s="1" t="s">
        <v>76</v>
      </c>
      <c r="F2080" s="1" t="s">
        <v>87</v>
      </c>
      <c r="G2080" s="8">
        <v>1079869</v>
      </c>
      <c r="H2080" s="8">
        <v>334759.39</v>
      </c>
      <c r="I2080" s="9">
        <v>0.31</v>
      </c>
      <c r="J2080" s="1" t="s">
        <v>105</v>
      </c>
      <c r="K2080" s="1">
        <v>9</v>
      </c>
      <c r="L2080" s="1">
        <v>2024</v>
      </c>
      <c r="M2080" s="1">
        <v>37</v>
      </c>
      <c r="N2080" s="10">
        <v>3</v>
      </c>
    </row>
    <row r="2081" spans="1:14" x14ac:dyDescent="0.2">
      <c r="A2081" s="7">
        <v>45545</v>
      </c>
      <c r="B2081" s="1" t="s">
        <v>52</v>
      </c>
      <c r="C2081" s="1" t="s">
        <v>17</v>
      </c>
      <c r="D2081" s="1" t="s">
        <v>8</v>
      </c>
      <c r="E2081" s="1" t="s">
        <v>66</v>
      </c>
      <c r="F2081" s="1" t="s">
        <v>9</v>
      </c>
      <c r="G2081" s="8">
        <v>665384</v>
      </c>
      <c r="H2081" s="8">
        <v>239538.24</v>
      </c>
      <c r="I2081" s="9">
        <v>0.36</v>
      </c>
      <c r="J2081" s="1" t="s">
        <v>105</v>
      </c>
      <c r="K2081" s="1">
        <v>9</v>
      </c>
      <c r="L2081" s="1">
        <v>2024</v>
      </c>
      <c r="M2081" s="1">
        <v>37</v>
      </c>
      <c r="N2081" s="10">
        <v>3</v>
      </c>
    </row>
    <row r="2082" spans="1:14" x14ac:dyDescent="0.2">
      <c r="A2082" s="7">
        <v>45546</v>
      </c>
      <c r="B2082" s="1" t="s">
        <v>61</v>
      </c>
      <c r="C2082" s="1" t="s">
        <v>7</v>
      </c>
      <c r="D2082" s="1" t="s">
        <v>8</v>
      </c>
      <c r="E2082" s="1" t="s">
        <v>77</v>
      </c>
      <c r="F2082" s="1" t="s">
        <v>87</v>
      </c>
      <c r="G2082" s="8">
        <v>1093841</v>
      </c>
      <c r="H2082" s="8">
        <v>535982.09</v>
      </c>
      <c r="I2082" s="9">
        <v>0.49</v>
      </c>
      <c r="J2082" s="1" t="s">
        <v>105</v>
      </c>
      <c r="K2082" s="1">
        <v>9</v>
      </c>
      <c r="L2082" s="1">
        <v>2024</v>
      </c>
      <c r="M2082" s="1">
        <v>37</v>
      </c>
      <c r="N2082" s="10">
        <v>3</v>
      </c>
    </row>
    <row r="2083" spans="1:14" x14ac:dyDescent="0.2">
      <c r="A2083" s="7">
        <v>45547</v>
      </c>
      <c r="B2083" s="1" t="s">
        <v>51</v>
      </c>
      <c r="C2083" s="1" t="s">
        <v>17</v>
      </c>
      <c r="D2083" s="1" t="s">
        <v>8</v>
      </c>
      <c r="E2083" s="1" t="s">
        <v>65</v>
      </c>
      <c r="F2083" s="1" t="s">
        <v>87</v>
      </c>
      <c r="G2083" s="8">
        <v>749855</v>
      </c>
      <c r="H2083" s="8">
        <v>277446.34999999998</v>
      </c>
      <c r="I2083" s="9">
        <v>0.37</v>
      </c>
      <c r="J2083" s="1" t="s">
        <v>105</v>
      </c>
      <c r="K2083" s="1">
        <v>9</v>
      </c>
      <c r="L2083" s="1">
        <v>2024</v>
      </c>
      <c r="M2083" s="1">
        <v>37</v>
      </c>
      <c r="N2083" s="10">
        <v>3</v>
      </c>
    </row>
    <row r="2084" spans="1:14" x14ac:dyDescent="0.2">
      <c r="A2084" s="7">
        <v>45548</v>
      </c>
      <c r="B2084" s="1" t="s">
        <v>12</v>
      </c>
      <c r="C2084" s="1" t="s">
        <v>7</v>
      </c>
      <c r="D2084" s="1" t="s">
        <v>8</v>
      </c>
      <c r="E2084" s="1" t="s">
        <v>77</v>
      </c>
      <c r="F2084" s="1" t="s">
        <v>89</v>
      </c>
      <c r="G2084" s="8">
        <v>986418</v>
      </c>
      <c r="H2084" s="8">
        <v>581986.62</v>
      </c>
      <c r="I2084" s="9">
        <v>0.59</v>
      </c>
      <c r="J2084" s="1" t="s">
        <v>105</v>
      </c>
      <c r="K2084" s="1">
        <v>9</v>
      </c>
      <c r="L2084" s="1">
        <v>2024</v>
      </c>
      <c r="M2084" s="1">
        <v>37</v>
      </c>
      <c r="N2084" s="10">
        <v>3</v>
      </c>
    </row>
    <row r="2085" spans="1:14" x14ac:dyDescent="0.2">
      <c r="A2085" s="7">
        <v>45549</v>
      </c>
      <c r="B2085" s="1" t="s">
        <v>55</v>
      </c>
      <c r="C2085" s="1" t="s">
        <v>17</v>
      </c>
      <c r="D2085" s="1" t="s">
        <v>14</v>
      </c>
      <c r="E2085" s="1" t="s">
        <v>69</v>
      </c>
      <c r="F2085" s="1" t="s">
        <v>90</v>
      </c>
      <c r="G2085" s="8">
        <v>454906</v>
      </c>
      <c r="H2085" s="8">
        <v>172864.28</v>
      </c>
      <c r="I2085" s="9">
        <v>0.38</v>
      </c>
      <c r="J2085" s="1" t="s">
        <v>105</v>
      </c>
      <c r="K2085" s="1">
        <v>9</v>
      </c>
      <c r="L2085" s="1">
        <v>2024</v>
      </c>
      <c r="M2085" s="1">
        <v>37</v>
      </c>
      <c r="N2085" s="10">
        <v>3</v>
      </c>
    </row>
    <row r="2086" spans="1:14" x14ac:dyDescent="0.2">
      <c r="A2086" s="7">
        <v>45550</v>
      </c>
      <c r="B2086" s="1" t="s">
        <v>13</v>
      </c>
      <c r="C2086" s="1" t="s">
        <v>7</v>
      </c>
      <c r="D2086" s="1" t="s">
        <v>14</v>
      </c>
      <c r="E2086" s="1" t="s">
        <v>73</v>
      </c>
      <c r="F2086" s="1" t="s">
        <v>87</v>
      </c>
      <c r="G2086" s="8">
        <v>323594</v>
      </c>
      <c r="H2086" s="8">
        <v>168268.88</v>
      </c>
      <c r="I2086" s="9">
        <v>0.52</v>
      </c>
      <c r="J2086" s="1" t="s">
        <v>105</v>
      </c>
      <c r="K2086" s="1">
        <v>9</v>
      </c>
      <c r="L2086" s="1">
        <v>2024</v>
      </c>
      <c r="M2086" s="1">
        <v>37</v>
      </c>
      <c r="N2086" s="10">
        <v>3</v>
      </c>
    </row>
    <row r="2087" spans="1:14" x14ac:dyDescent="0.2">
      <c r="A2087" s="7">
        <v>45551</v>
      </c>
      <c r="B2087" s="1" t="s">
        <v>22</v>
      </c>
      <c r="C2087" s="1" t="s">
        <v>11</v>
      </c>
      <c r="D2087" s="1" t="s">
        <v>8</v>
      </c>
      <c r="E2087" s="1" t="s">
        <v>74</v>
      </c>
      <c r="F2087" s="1" t="s">
        <v>87</v>
      </c>
      <c r="G2087" s="8">
        <v>941398</v>
      </c>
      <c r="H2087" s="8">
        <v>225935.52</v>
      </c>
      <c r="I2087" s="9">
        <v>0.24</v>
      </c>
      <c r="J2087" s="1" t="s">
        <v>105</v>
      </c>
      <c r="K2087" s="1">
        <v>9</v>
      </c>
      <c r="L2087" s="1">
        <v>2024</v>
      </c>
      <c r="M2087" s="1">
        <v>38</v>
      </c>
      <c r="N2087" s="10">
        <v>3</v>
      </c>
    </row>
    <row r="2088" spans="1:14" x14ac:dyDescent="0.2">
      <c r="A2088" s="7">
        <v>45552</v>
      </c>
      <c r="B2088" s="1" t="s">
        <v>62</v>
      </c>
      <c r="C2088" s="1" t="s">
        <v>17</v>
      </c>
      <c r="D2088" s="1" t="s">
        <v>8</v>
      </c>
      <c r="E2088" s="1" t="s">
        <v>78</v>
      </c>
      <c r="F2088" s="1" t="s">
        <v>87</v>
      </c>
      <c r="G2088" s="8">
        <v>775439</v>
      </c>
      <c r="H2088" s="8">
        <v>193859.75</v>
      </c>
      <c r="I2088" s="9">
        <v>0.25</v>
      </c>
      <c r="J2088" s="1" t="s">
        <v>105</v>
      </c>
      <c r="K2088" s="1">
        <v>9</v>
      </c>
      <c r="L2088" s="1">
        <v>2024</v>
      </c>
      <c r="M2088" s="1">
        <v>38</v>
      </c>
      <c r="N2088" s="10">
        <v>3</v>
      </c>
    </row>
    <row r="2089" spans="1:14" x14ac:dyDescent="0.2">
      <c r="A2089" s="7">
        <v>45553</v>
      </c>
      <c r="B2089" s="1" t="s">
        <v>26</v>
      </c>
      <c r="C2089" s="1" t="s">
        <v>7</v>
      </c>
      <c r="D2089" s="1" t="s">
        <v>8</v>
      </c>
      <c r="E2089" s="1" t="s">
        <v>75</v>
      </c>
      <c r="F2089" s="1" t="s">
        <v>88</v>
      </c>
      <c r="G2089" s="8">
        <v>1060265</v>
      </c>
      <c r="H2089" s="8">
        <v>371092.75</v>
      </c>
      <c r="I2089" s="9">
        <v>0.35</v>
      </c>
      <c r="J2089" s="1" t="s">
        <v>105</v>
      </c>
      <c r="K2089" s="1">
        <v>9</v>
      </c>
      <c r="L2089" s="1">
        <v>2024</v>
      </c>
      <c r="M2089" s="1">
        <v>38</v>
      </c>
      <c r="N2089" s="10">
        <v>3</v>
      </c>
    </row>
    <row r="2090" spans="1:14" x14ac:dyDescent="0.2">
      <c r="A2090" s="7">
        <v>45554</v>
      </c>
      <c r="B2090" s="1" t="s">
        <v>53</v>
      </c>
      <c r="C2090" s="1" t="s">
        <v>17</v>
      </c>
      <c r="D2090" s="1" t="s">
        <v>14</v>
      </c>
      <c r="E2090" s="1" t="s">
        <v>67</v>
      </c>
      <c r="F2090" s="1" t="s">
        <v>89</v>
      </c>
      <c r="G2090" s="8">
        <v>367350</v>
      </c>
      <c r="H2090" s="8">
        <v>121225.5</v>
      </c>
      <c r="I2090" s="9">
        <v>0.33</v>
      </c>
      <c r="J2090" s="1" t="s">
        <v>105</v>
      </c>
      <c r="K2090" s="1">
        <v>9</v>
      </c>
      <c r="L2090" s="1">
        <v>2024</v>
      </c>
      <c r="M2090" s="1">
        <v>38</v>
      </c>
      <c r="N2090" s="10">
        <v>3</v>
      </c>
    </row>
    <row r="2091" spans="1:14" x14ac:dyDescent="0.2">
      <c r="A2091" s="7">
        <v>45555</v>
      </c>
      <c r="B2091" s="1" t="s">
        <v>29</v>
      </c>
      <c r="C2091" s="1" t="s">
        <v>17</v>
      </c>
      <c r="D2091" s="1" t="s">
        <v>8</v>
      </c>
      <c r="E2091" s="1" t="s">
        <v>67</v>
      </c>
      <c r="F2091" s="1" t="s">
        <v>89</v>
      </c>
      <c r="G2091" s="8">
        <v>978023</v>
      </c>
      <c r="H2091" s="8">
        <v>352088.27999999997</v>
      </c>
      <c r="I2091" s="9">
        <v>0.36</v>
      </c>
      <c r="J2091" s="1" t="s">
        <v>105</v>
      </c>
      <c r="K2091" s="1">
        <v>9</v>
      </c>
      <c r="L2091" s="1">
        <v>2024</v>
      </c>
      <c r="M2091" s="1">
        <v>38</v>
      </c>
      <c r="N2091" s="10">
        <v>3</v>
      </c>
    </row>
    <row r="2092" spans="1:14" x14ac:dyDescent="0.2">
      <c r="A2092" s="7">
        <v>45556</v>
      </c>
      <c r="B2092" s="1" t="s">
        <v>59</v>
      </c>
      <c r="C2092" s="1" t="s">
        <v>17</v>
      </c>
      <c r="D2092" s="1" t="s">
        <v>18</v>
      </c>
      <c r="E2092" s="1" t="s">
        <v>75</v>
      </c>
      <c r="F2092" s="1" t="s">
        <v>87</v>
      </c>
      <c r="G2092" s="8">
        <v>219707</v>
      </c>
      <c r="H2092" s="8">
        <v>43941.4</v>
      </c>
      <c r="I2092" s="9">
        <v>0.2</v>
      </c>
      <c r="J2092" s="1" t="s">
        <v>105</v>
      </c>
      <c r="K2092" s="1">
        <v>9</v>
      </c>
      <c r="L2092" s="1">
        <v>2024</v>
      </c>
      <c r="M2092" s="1">
        <v>38</v>
      </c>
      <c r="N2092" s="10">
        <v>3</v>
      </c>
    </row>
    <row r="2093" spans="1:14" x14ac:dyDescent="0.2">
      <c r="A2093" s="7">
        <v>45557</v>
      </c>
      <c r="B2093" s="1" t="s">
        <v>49</v>
      </c>
      <c r="C2093" s="1" t="s">
        <v>17</v>
      </c>
      <c r="D2093" s="1" t="s">
        <v>8</v>
      </c>
      <c r="E2093" s="1" t="s">
        <v>66</v>
      </c>
      <c r="F2093" s="1" t="s">
        <v>87</v>
      </c>
      <c r="G2093" s="8">
        <v>1042019</v>
      </c>
      <c r="H2093" s="8">
        <v>343866.27</v>
      </c>
      <c r="I2093" s="9">
        <v>0.33</v>
      </c>
      <c r="J2093" s="1" t="s">
        <v>105</v>
      </c>
      <c r="K2093" s="1">
        <v>9</v>
      </c>
      <c r="L2093" s="1">
        <v>2024</v>
      </c>
      <c r="M2093" s="1">
        <v>38</v>
      </c>
      <c r="N2093" s="10">
        <v>3</v>
      </c>
    </row>
    <row r="2094" spans="1:14" x14ac:dyDescent="0.2">
      <c r="A2094" s="7">
        <v>45558</v>
      </c>
      <c r="B2094" s="1" t="s">
        <v>42</v>
      </c>
      <c r="C2094" s="1" t="s">
        <v>17</v>
      </c>
      <c r="D2094" s="1" t="s">
        <v>8</v>
      </c>
      <c r="E2094" s="1" t="s">
        <v>84</v>
      </c>
      <c r="F2094" s="1" t="s">
        <v>87</v>
      </c>
      <c r="G2094" s="8">
        <v>1176677</v>
      </c>
      <c r="H2094" s="8">
        <v>270635.71000000002</v>
      </c>
      <c r="I2094" s="9">
        <v>0.23</v>
      </c>
      <c r="J2094" s="1" t="s">
        <v>105</v>
      </c>
      <c r="K2094" s="1">
        <v>9</v>
      </c>
      <c r="L2094" s="1">
        <v>2024</v>
      </c>
      <c r="M2094" s="1">
        <v>39</v>
      </c>
      <c r="N2094" s="10">
        <v>3</v>
      </c>
    </row>
    <row r="2095" spans="1:14" x14ac:dyDescent="0.2">
      <c r="A2095" s="7">
        <v>45559</v>
      </c>
      <c r="B2095" s="1" t="s">
        <v>36</v>
      </c>
      <c r="C2095" s="1" t="s">
        <v>17</v>
      </c>
      <c r="D2095" s="1" t="s">
        <v>14</v>
      </c>
      <c r="E2095" s="1" t="s">
        <v>78</v>
      </c>
      <c r="F2095" s="1" t="s">
        <v>89</v>
      </c>
      <c r="G2095" s="8">
        <v>332654</v>
      </c>
      <c r="H2095" s="8">
        <v>126408.52</v>
      </c>
      <c r="I2095" s="9">
        <v>0.38</v>
      </c>
      <c r="J2095" s="1" t="s">
        <v>105</v>
      </c>
      <c r="K2095" s="1">
        <v>9</v>
      </c>
      <c r="L2095" s="1">
        <v>2024</v>
      </c>
      <c r="M2095" s="1">
        <v>39</v>
      </c>
      <c r="N2095" s="10">
        <v>3</v>
      </c>
    </row>
    <row r="2096" spans="1:14" x14ac:dyDescent="0.2">
      <c r="A2096" s="7">
        <v>45560</v>
      </c>
      <c r="B2096" s="1" t="s">
        <v>6</v>
      </c>
      <c r="C2096" s="1" t="s">
        <v>17</v>
      </c>
      <c r="D2096" s="1" t="s">
        <v>8</v>
      </c>
      <c r="E2096" s="1" t="s">
        <v>77</v>
      </c>
      <c r="F2096" s="1" t="s">
        <v>88</v>
      </c>
      <c r="G2096" s="8">
        <v>702996</v>
      </c>
      <c r="H2096" s="8">
        <v>260108.52</v>
      </c>
      <c r="I2096" s="9">
        <v>0.37</v>
      </c>
      <c r="J2096" s="1" t="s">
        <v>105</v>
      </c>
      <c r="K2096" s="1">
        <v>9</v>
      </c>
      <c r="L2096" s="1">
        <v>2024</v>
      </c>
      <c r="M2096" s="1">
        <v>39</v>
      </c>
      <c r="N2096" s="10">
        <v>3</v>
      </c>
    </row>
    <row r="2097" spans="1:14" x14ac:dyDescent="0.2">
      <c r="A2097" s="7">
        <v>45561</v>
      </c>
      <c r="B2097" s="1" t="s">
        <v>28</v>
      </c>
      <c r="C2097" s="1" t="s">
        <v>17</v>
      </c>
      <c r="D2097" s="1" t="s">
        <v>8</v>
      </c>
      <c r="E2097" s="1" t="s">
        <v>66</v>
      </c>
      <c r="F2097" s="1" t="s">
        <v>89</v>
      </c>
      <c r="G2097" s="8">
        <v>1129057</v>
      </c>
      <c r="H2097" s="8">
        <v>383879.38</v>
      </c>
      <c r="I2097" s="9">
        <v>0.34</v>
      </c>
      <c r="J2097" s="1" t="s">
        <v>105</v>
      </c>
      <c r="K2097" s="1">
        <v>9</v>
      </c>
      <c r="L2097" s="1">
        <v>2024</v>
      </c>
      <c r="M2097" s="1">
        <v>39</v>
      </c>
      <c r="N2097" s="10">
        <v>3</v>
      </c>
    </row>
    <row r="2098" spans="1:14" x14ac:dyDescent="0.2">
      <c r="A2098" s="7">
        <v>45562</v>
      </c>
      <c r="B2098" s="1" t="s">
        <v>10</v>
      </c>
      <c r="C2098" s="1" t="s">
        <v>11</v>
      </c>
      <c r="D2098" s="1" t="s">
        <v>8</v>
      </c>
      <c r="E2098" s="1" t="s">
        <v>66</v>
      </c>
      <c r="F2098" s="1" t="s">
        <v>90</v>
      </c>
      <c r="G2098" s="8">
        <v>1091576</v>
      </c>
      <c r="H2098" s="8">
        <v>371135.84</v>
      </c>
      <c r="I2098" s="9">
        <v>0.34</v>
      </c>
      <c r="J2098" s="1" t="s">
        <v>105</v>
      </c>
      <c r="K2098" s="1">
        <v>9</v>
      </c>
      <c r="L2098" s="1">
        <v>2024</v>
      </c>
      <c r="M2098" s="1">
        <v>39</v>
      </c>
      <c r="N2098" s="10">
        <v>3</v>
      </c>
    </row>
    <row r="2099" spans="1:14" x14ac:dyDescent="0.2">
      <c r="A2099" s="7">
        <v>45563</v>
      </c>
      <c r="B2099" s="1" t="s">
        <v>50</v>
      </c>
      <c r="C2099" s="1" t="s">
        <v>17</v>
      </c>
      <c r="D2099" s="1" t="s">
        <v>18</v>
      </c>
      <c r="E2099" s="1" t="s">
        <v>67</v>
      </c>
      <c r="F2099" s="1" t="s">
        <v>89</v>
      </c>
      <c r="G2099" s="8">
        <v>200812</v>
      </c>
      <c r="H2099" s="8">
        <v>48194.879999999997</v>
      </c>
      <c r="I2099" s="9">
        <v>0.24</v>
      </c>
      <c r="J2099" s="1" t="s">
        <v>105</v>
      </c>
      <c r="K2099" s="1">
        <v>9</v>
      </c>
      <c r="L2099" s="1">
        <v>2024</v>
      </c>
      <c r="M2099" s="1">
        <v>39</v>
      </c>
      <c r="N2099" s="10">
        <v>3</v>
      </c>
    </row>
    <row r="2100" spans="1:14" x14ac:dyDescent="0.2">
      <c r="A2100" s="7">
        <v>45564</v>
      </c>
      <c r="B2100" s="1" t="s">
        <v>29</v>
      </c>
      <c r="C2100" s="1" t="s">
        <v>11</v>
      </c>
      <c r="D2100" s="1" t="s">
        <v>8</v>
      </c>
      <c r="E2100" s="1" t="s">
        <v>67</v>
      </c>
      <c r="F2100" s="1" t="s">
        <v>90</v>
      </c>
      <c r="G2100" s="8">
        <v>721383</v>
      </c>
      <c r="H2100" s="8">
        <v>194773.41</v>
      </c>
      <c r="I2100" s="9">
        <v>0.27</v>
      </c>
      <c r="J2100" s="1" t="s">
        <v>105</v>
      </c>
      <c r="K2100" s="1">
        <v>9</v>
      </c>
      <c r="L2100" s="1">
        <v>2024</v>
      </c>
      <c r="M2100" s="1">
        <v>39</v>
      </c>
      <c r="N2100" s="10">
        <v>3</v>
      </c>
    </row>
    <row r="2101" spans="1:14" x14ac:dyDescent="0.2">
      <c r="A2101" s="7">
        <v>45565</v>
      </c>
      <c r="B2101" s="1" t="s">
        <v>47</v>
      </c>
      <c r="C2101" s="1" t="s">
        <v>7</v>
      </c>
      <c r="D2101" s="1" t="s">
        <v>14</v>
      </c>
      <c r="E2101" s="1" t="s">
        <v>81</v>
      </c>
      <c r="F2101" s="1" t="s">
        <v>87</v>
      </c>
      <c r="G2101" s="8">
        <v>285562</v>
      </c>
      <c r="H2101" s="8">
        <v>108513.56</v>
      </c>
      <c r="I2101" s="9">
        <v>0.38</v>
      </c>
      <c r="J2101" s="1" t="s">
        <v>105</v>
      </c>
      <c r="K2101" s="1">
        <v>9</v>
      </c>
      <c r="L2101" s="1">
        <v>2024</v>
      </c>
      <c r="M2101" s="1">
        <v>40</v>
      </c>
      <c r="N2101" s="10">
        <v>3</v>
      </c>
    </row>
    <row r="2102" spans="1:14" x14ac:dyDescent="0.2">
      <c r="A2102" s="7">
        <v>45566</v>
      </c>
      <c r="B2102" s="1" t="s">
        <v>46</v>
      </c>
      <c r="C2102" s="1" t="s">
        <v>11</v>
      </c>
      <c r="D2102" s="1" t="s">
        <v>8</v>
      </c>
      <c r="E2102" s="1" t="s">
        <v>80</v>
      </c>
      <c r="F2102" s="1" t="s">
        <v>87</v>
      </c>
      <c r="G2102" s="8">
        <v>728899</v>
      </c>
      <c r="H2102" s="8">
        <v>123912.83</v>
      </c>
      <c r="I2102" s="9">
        <v>0.17</v>
      </c>
      <c r="J2102" s="1" t="s">
        <v>106</v>
      </c>
      <c r="K2102" s="1">
        <v>10</v>
      </c>
      <c r="L2102" s="1">
        <v>2024</v>
      </c>
      <c r="M2102" s="1">
        <v>40</v>
      </c>
      <c r="N2102" s="10">
        <v>4</v>
      </c>
    </row>
    <row r="2103" spans="1:14" x14ac:dyDescent="0.2">
      <c r="A2103" s="7">
        <v>45567</v>
      </c>
      <c r="B2103" s="1" t="s">
        <v>58</v>
      </c>
      <c r="C2103" s="1" t="s">
        <v>17</v>
      </c>
      <c r="D2103" s="1" t="s">
        <v>8</v>
      </c>
      <c r="E2103" s="1" t="s">
        <v>74</v>
      </c>
      <c r="F2103" s="1" t="s">
        <v>9</v>
      </c>
      <c r="G2103" s="8">
        <v>715168</v>
      </c>
      <c r="H2103" s="8">
        <v>264612.15999999997</v>
      </c>
      <c r="I2103" s="9">
        <v>0.37</v>
      </c>
      <c r="J2103" s="1" t="s">
        <v>106</v>
      </c>
      <c r="K2103" s="1">
        <v>10</v>
      </c>
      <c r="L2103" s="1">
        <v>2024</v>
      </c>
      <c r="M2103" s="1">
        <v>40</v>
      </c>
      <c r="N2103" s="10">
        <v>4</v>
      </c>
    </row>
    <row r="2104" spans="1:14" x14ac:dyDescent="0.2">
      <c r="A2104" s="7">
        <v>45568</v>
      </c>
      <c r="B2104" s="1" t="s">
        <v>19</v>
      </c>
      <c r="C2104" s="1" t="s">
        <v>7</v>
      </c>
      <c r="D2104" s="1" t="s">
        <v>8</v>
      </c>
      <c r="E2104" s="1" t="s">
        <v>76</v>
      </c>
      <c r="F2104" s="1" t="s">
        <v>90</v>
      </c>
      <c r="G2104" s="8">
        <v>1059681</v>
      </c>
      <c r="H2104" s="8">
        <v>370888.35</v>
      </c>
      <c r="I2104" s="9">
        <v>0.35</v>
      </c>
      <c r="J2104" s="1" t="s">
        <v>106</v>
      </c>
      <c r="K2104" s="1">
        <v>10</v>
      </c>
      <c r="L2104" s="1">
        <v>2024</v>
      </c>
      <c r="M2104" s="1">
        <v>40</v>
      </c>
      <c r="N2104" s="10">
        <v>4</v>
      </c>
    </row>
    <row r="2105" spans="1:14" x14ac:dyDescent="0.2">
      <c r="A2105" s="7">
        <v>45569</v>
      </c>
      <c r="B2105" s="1" t="s">
        <v>13</v>
      </c>
      <c r="C2105" s="1" t="s">
        <v>7</v>
      </c>
      <c r="D2105" s="1" t="s">
        <v>14</v>
      </c>
      <c r="E2105" s="1" t="s">
        <v>73</v>
      </c>
      <c r="F2105" s="1" t="s">
        <v>89</v>
      </c>
      <c r="G2105" s="8">
        <v>292093</v>
      </c>
      <c r="H2105" s="8">
        <v>169413.94</v>
      </c>
      <c r="I2105" s="9">
        <v>0.57999999999999996</v>
      </c>
      <c r="J2105" s="1" t="s">
        <v>106</v>
      </c>
      <c r="K2105" s="1">
        <v>10</v>
      </c>
      <c r="L2105" s="1">
        <v>2024</v>
      </c>
      <c r="M2105" s="1">
        <v>40</v>
      </c>
      <c r="N2105" s="10">
        <v>4</v>
      </c>
    </row>
    <row r="2106" spans="1:14" x14ac:dyDescent="0.2">
      <c r="A2106" s="7">
        <v>45570</v>
      </c>
      <c r="B2106" s="1" t="s">
        <v>25</v>
      </c>
      <c r="C2106" s="1" t="s">
        <v>7</v>
      </c>
      <c r="D2106" s="1" t="s">
        <v>8</v>
      </c>
      <c r="E2106" s="1" t="s">
        <v>74</v>
      </c>
      <c r="F2106" s="1" t="s">
        <v>88</v>
      </c>
      <c r="G2106" s="8">
        <v>1011758</v>
      </c>
      <c r="H2106" s="8">
        <v>607054.79999999993</v>
      </c>
      <c r="I2106" s="9">
        <v>0.6</v>
      </c>
      <c r="J2106" s="1" t="s">
        <v>106</v>
      </c>
      <c r="K2106" s="1">
        <v>10</v>
      </c>
      <c r="L2106" s="1">
        <v>2024</v>
      </c>
      <c r="M2106" s="1">
        <v>40</v>
      </c>
      <c r="N2106" s="10">
        <v>4</v>
      </c>
    </row>
    <row r="2107" spans="1:14" x14ac:dyDescent="0.2">
      <c r="A2107" s="7">
        <v>45571</v>
      </c>
      <c r="B2107" s="1" t="s">
        <v>45</v>
      </c>
      <c r="C2107" s="1" t="s">
        <v>17</v>
      </c>
      <c r="D2107" s="1" t="s">
        <v>18</v>
      </c>
      <c r="E2107" s="1" t="s">
        <v>79</v>
      </c>
      <c r="F2107" s="1" t="s">
        <v>90</v>
      </c>
      <c r="G2107" s="8">
        <v>183224</v>
      </c>
      <c r="H2107" s="8">
        <v>58631.68</v>
      </c>
      <c r="I2107" s="9">
        <v>0.32</v>
      </c>
      <c r="J2107" s="1" t="s">
        <v>106</v>
      </c>
      <c r="K2107" s="1">
        <v>10</v>
      </c>
      <c r="L2107" s="1">
        <v>2024</v>
      </c>
      <c r="M2107" s="1">
        <v>40</v>
      </c>
      <c r="N2107" s="10">
        <v>4</v>
      </c>
    </row>
    <row r="2108" spans="1:14" x14ac:dyDescent="0.2">
      <c r="A2108" s="7">
        <v>45572</v>
      </c>
      <c r="B2108" s="1" t="s">
        <v>49</v>
      </c>
      <c r="C2108" s="1" t="s">
        <v>7</v>
      </c>
      <c r="D2108" s="1" t="s">
        <v>8</v>
      </c>
      <c r="E2108" s="1" t="s">
        <v>66</v>
      </c>
      <c r="F2108" s="1" t="s">
        <v>89</v>
      </c>
      <c r="G2108" s="8">
        <v>695346</v>
      </c>
      <c r="H2108" s="8">
        <v>271184.94</v>
      </c>
      <c r="I2108" s="9">
        <v>0.39</v>
      </c>
      <c r="J2108" s="1" t="s">
        <v>106</v>
      </c>
      <c r="K2108" s="1">
        <v>10</v>
      </c>
      <c r="L2108" s="1">
        <v>2024</v>
      </c>
      <c r="M2108" s="1">
        <v>41</v>
      </c>
      <c r="N2108" s="10">
        <v>4</v>
      </c>
    </row>
    <row r="2109" spans="1:14" x14ac:dyDescent="0.2">
      <c r="A2109" s="7">
        <v>45573</v>
      </c>
      <c r="B2109" s="1" t="s">
        <v>28</v>
      </c>
      <c r="C2109" s="1" t="s">
        <v>11</v>
      </c>
      <c r="D2109" s="1" t="s">
        <v>8</v>
      </c>
      <c r="E2109" s="1" t="s">
        <v>66</v>
      </c>
      <c r="F2109" s="1" t="s">
        <v>87</v>
      </c>
      <c r="G2109" s="8">
        <v>815775</v>
      </c>
      <c r="H2109" s="8">
        <v>130524</v>
      </c>
      <c r="I2109" s="9">
        <v>0.16</v>
      </c>
      <c r="J2109" s="1" t="s">
        <v>106</v>
      </c>
      <c r="K2109" s="1">
        <v>10</v>
      </c>
      <c r="L2109" s="1">
        <v>2024</v>
      </c>
      <c r="M2109" s="1">
        <v>41</v>
      </c>
      <c r="N2109" s="10">
        <v>4</v>
      </c>
    </row>
    <row r="2110" spans="1:14" x14ac:dyDescent="0.2">
      <c r="A2110" s="7">
        <v>45574</v>
      </c>
      <c r="B2110" s="1" t="s">
        <v>22</v>
      </c>
      <c r="C2110" s="1" t="s">
        <v>7</v>
      </c>
      <c r="D2110" s="1" t="s">
        <v>8</v>
      </c>
      <c r="E2110" s="1" t="s">
        <v>74</v>
      </c>
      <c r="F2110" s="1" t="s">
        <v>90</v>
      </c>
      <c r="G2110" s="8">
        <v>723339</v>
      </c>
      <c r="H2110" s="8">
        <v>318269.15999999997</v>
      </c>
      <c r="I2110" s="9">
        <v>0.44</v>
      </c>
      <c r="J2110" s="1" t="s">
        <v>106</v>
      </c>
      <c r="K2110" s="1">
        <v>10</v>
      </c>
      <c r="L2110" s="1">
        <v>2024</v>
      </c>
      <c r="M2110" s="1">
        <v>41</v>
      </c>
      <c r="N2110" s="10">
        <v>4</v>
      </c>
    </row>
    <row r="2111" spans="1:14" x14ac:dyDescent="0.2">
      <c r="A2111" s="7">
        <v>45575</v>
      </c>
      <c r="B2111" s="1" t="s">
        <v>49</v>
      </c>
      <c r="C2111" s="1" t="s">
        <v>7</v>
      </c>
      <c r="D2111" s="1" t="s">
        <v>8</v>
      </c>
      <c r="E2111" s="1" t="s">
        <v>66</v>
      </c>
      <c r="F2111" s="1" t="s">
        <v>87</v>
      </c>
      <c r="G2111" s="8">
        <v>1133618</v>
      </c>
      <c r="H2111" s="8">
        <v>419438.66</v>
      </c>
      <c r="I2111" s="9">
        <v>0.37</v>
      </c>
      <c r="J2111" s="1" t="s">
        <v>106</v>
      </c>
      <c r="K2111" s="1">
        <v>10</v>
      </c>
      <c r="L2111" s="1">
        <v>2024</v>
      </c>
      <c r="M2111" s="1">
        <v>41</v>
      </c>
      <c r="N2111" s="10">
        <v>4</v>
      </c>
    </row>
    <row r="2112" spans="1:14" x14ac:dyDescent="0.2">
      <c r="A2112" s="7">
        <v>45576</v>
      </c>
      <c r="B2112" s="1" t="s">
        <v>35</v>
      </c>
      <c r="C2112" s="1" t="s">
        <v>11</v>
      </c>
      <c r="D2112" s="1" t="s">
        <v>14</v>
      </c>
      <c r="E2112" s="1" t="s">
        <v>71</v>
      </c>
      <c r="F2112" s="1" t="s">
        <v>90</v>
      </c>
      <c r="G2112" s="8">
        <v>426889</v>
      </c>
      <c r="H2112" s="8">
        <v>110991.14</v>
      </c>
      <c r="I2112" s="9">
        <v>0.26</v>
      </c>
      <c r="J2112" s="1" t="s">
        <v>106</v>
      </c>
      <c r="K2112" s="1">
        <v>10</v>
      </c>
      <c r="L2112" s="1">
        <v>2024</v>
      </c>
      <c r="M2112" s="1">
        <v>41</v>
      </c>
      <c r="N2112" s="10">
        <v>4</v>
      </c>
    </row>
    <row r="2113" spans="1:14" x14ac:dyDescent="0.2">
      <c r="A2113" s="7">
        <v>45577</v>
      </c>
      <c r="B2113" s="1" t="s">
        <v>55</v>
      </c>
      <c r="C2113" s="1" t="s">
        <v>17</v>
      </c>
      <c r="D2113" s="1" t="s">
        <v>14</v>
      </c>
      <c r="E2113" s="1" t="s">
        <v>69</v>
      </c>
      <c r="F2113" s="1" t="s">
        <v>90</v>
      </c>
      <c r="G2113" s="8">
        <v>468366</v>
      </c>
      <c r="H2113" s="8">
        <v>121775.16</v>
      </c>
      <c r="I2113" s="9">
        <v>0.26</v>
      </c>
      <c r="J2113" s="1" t="s">
        <v>106</v>
      </c>
      <c r="K2113" s="1">
        <v>10</v>
      </c>
      <c r="L2113" s="1">
        <v>2024</v>
      </c>
      <c r="M2113" s="1">
        <v>41</v>
      </c>
      <c r="N2113" s="10">
        <v>4</v>
      </c>
    </row>
    <row r="2114" spans="1:14" x14ac:dyDescent="0.2">
      <c r="A2114" s="7">
        <v>45578</v>
      </c>
      <c r="B2114" s="1" t="s">
        <v>47</v>
      </c>
      <c r="C2114" s="1" t="s">
        <v>17</v>
      </c>
      <c r="D2114" s="1" t="s">
        <v>14</v>
      </c>
      <c r="E2114" s="1" t="s">
        <v>81</v>
      </c>
      <c r="F2114" s="1" t="s">
        <v>87</v>
      </c>
      <c r="G2114" s="8">
        <v>421201</v>
      </c>
      <c r="H2114" s="8">
        <v>164268.39000000001</v>
      </c>
      <c r="I2114" s="9">
        <v>0.39</v>
      </c>
      <c r="J2114" s="1" t="s">
        <v>106</v>
      </c>
      <c r="K2114" s="1">
        <v>10</v>
      </c>
      <c r="L2114" s="1">
        <v>2024</v>
      </c>
      <c r="M2114" s="1">
        <v>41</v>
      </c>
      <c r="N2114" s="10">
        <v>4</v>
      </c>
    </row>
    <row r="2115" spans="1:14" x14ac:dyDescent="0.2">
      <c r="A2115" s="7">
        <v>45579</v>
      </c>
      <c r="B2115" s="1" t="s">
        <v>15</v>
      </c>
      <c r="C2115" s="1" t="s">
        <v>17</v>
      </c>
      <c r="D2115" s="1" t="s">
        <v>14</v>
      </c>
      <c r="E2115" s="1" t="s">
        <v>74</v>
      </c>
      <c r="F2115" s="1" t="s">
        <v>88</v>
      </c>
      <c r="G2115" s="8">
        <v>278138</v>
      </c>
      <c r="H2115" s="8">
        <v>94566.920000000013</v>
      </c>
      <c r="I2115" s="9">
        <v>0.34</v>
      </c>
      <c r="J2115" s="1" t="s">
        <v>106</v>
      </c>
      <c r="K2115" s="1">
        <v>10</v>
      </c>
      <c r="L2115" s="1">
        <v>2024</v>
      </c>
      <c r="M2115" s="1">
        <v>42</v>
      </c>
      <c r="N2115" s="10">
        <v>4</v>
      </c>
    </row>
    <row r="2116" spans="1:14" x14ac:dyDescent="0.2">
      <c r="A2116" s="7">
        <v>45580</v>
      </c>
      <c r="B2116" s="1" t="s">
        <v>52</v>
      </c>
      <c r="C2116" s="1" t="s">
        <v>11</v>
      </c>
      <c r="D2116" s="1" t="s">
        <v>8</v>
      </c>
      <c r="E2116" s="1" t="s">
        <v>66</v>
      </c>
      <c r="F2116" s="1" t="s">
        <v>9</v>
      </c>
      <c r="G2116" s="8">
        <v>799687</v>
      </c>
      <c r="H2116" s="8">
        <v>207918.62</v>
      </c>
      <c r="I2116" s="9">
        <v>0.26</v>
      </c>
      <c r="J2116" s="1" t="s">
        <v>106</v>
      </c>
      <c r="K2116" s="1">
        <v>10</v>
      </c>
      <c r="L2116" s="1">
        <v>2024</v>
      </c>
      <c r="M2116" s="1">
        <v>42</v>
      </c>
      <c r="N2116" s="10">
        <v>4</v>
      </c>
    </row>
    <row r="2117" spans="1:14" x14ac:dyDescent="0.2">
      <c r="A2117" s="7">
        <v>45581</v>
      </c>
      <c r="B2117" s="1" t="s">
        <v>19</v>
      </c>
      <c r="C2117" s="1" t="s">
        <v>17</v>
      </c>
      <c r="D2117" s="1" t="s">
        <v>8</v>
      </c>
      <c r="E2117" s="1" t="s">
        <v>76</v>
      </c>
      <c r="F2117" s="1" t="s">
        <v>90</v>
      </c>
      <c r="G2117" s="8">
        <v>1117727</v>
      </c>
      <c r="H2117" s="8">
        <v>223545.40000000002</v>
      </c>
      <c r="I2117" s="9">
        <v>0.2</v>
      </c>
      <c r="J2117" s="1" t="s">
        <v>106</v>
      </c>
      <c r="K2117" s="1">
        <v>10</v>
      </c>
      <c r="L2117" s="1">
        <v>2024</v>
      </c>
      <c r="M2117" s="1">
        <v>42</v>
      </c>
      <c r="N2117" s="10">
        <v>4</v>
      </c>
    </row>
    <row r="2118" spans="1:14" x14ac:dyDescent="0.2">
      <c r="A2118" s="7">
        <v>45582</v>
      </c>
      <c r="B2118" s="1" t="s">
        <v>32</v>
      </c>
      <c r="C2118" s="1" t="s">
        <v>11</v>
      </c>
      <c r="D2118" s="1" t="s">
        <v>8</v>
      </c>
      <c r="E2118" s="1" t="s">
        <v>71</v>
      </c>
      <c r="F2118" s="1" t="s">
        <v>89</v>
      </c>
      <c r="G2118" s="8">
        <v>765721</v>
      </c>
      <c r="H2118" s="8">
        <v>252687.93000000002</v>
      </c>
      <c r="I2118" s="9">
        <v>0.33</v>
      </c>
      <c r="J2118" s="1" t="s">
        <v>106</v>
      </c>
      <c r="K2118" s="1">
        <v>10</v>
      </c>
      <c r="L2118" s="1">
        <v>2024</v>
      </c>
      <c r="M2118" s="1">
        <v>42</v>
      </c>
      <c r="N2118" s="10">
        <v>4</v>
      </c>
    </row>
    <row r="2119" spans="1:14" x14ac:dyDescent="0.2">
      <c r="A2119" s="7">
        <v>45583</v>
      </c>
      <c r="B2119" s="1" t="s">
        <v>20</v>
      </c>
      <c r="C2119" s="1" t="s">
        <v>11</v>
      </c>
      <c r="D2119" s="1" t="s">
        <v>8</v>
      </c>
      <c r="E2119" s="1" t="s">
        <v>72</v>
      </c>
      <c r="F2119" s="1" t="s">
        <v>87</v>
      </c>
      <c r="G2119" s="8">
        <v>723839</v>
      </c>
      <c r="H2119" s="8">
        <v>144767.80000000002</v>
      </c>
      <c r="I2119" s="9">
        <v>0.2</v>
      </c>
      <c r="J2119" s="1" t="s">
        <v>106</v>
      </c>
      <c r="K2119" s="1">
        <v>10</v>
      </c>
      <c r="L2119" s="1">
        <v>2024</v>
      </c>
      <c r="M2119" s="1">
        <v>42</v>
      </c>
      <c r="N2119" s="10">
        <v>4</v>
      </c>
    </row>
    <row r="2120" spans="1:14" x14ac:dyDescent="0.2">
      <c r="A2120" s="7">
        <v>45584</v>
      </c>
      <c r="B2120" s="1" t="s">
        <v>10</v>
      </c>
      <c r="C2120" s="1" t="s">
        <v>7</v>
      </c>
      <c r="D2120" s="1" t="s">
        <v>8</v>
      </c>
      <c r="E2120" s="1" t="s">
        <v>66</v>
      </c>
      <c r="F2120" s="1" t="s">
        <v>9</v>
      </c>
      <c r="G2120" s="8">
        <v>1119916</v>
      </c>
      <c r="H2120" s="8">
        <v>705547.08</v>
      </c>
      <c r="I2120" s="9">
        <v>0.63</v>
      </c>
      <c r="J2120" s="1" t="s">
        <v>106</v>
      </c>
      <c r="K2120" s="1">
        <v>10</v>
      </c>
      <c r="L2120" s="1">
        <v>2024</v>
      </c>
      <c r="M2120" s="1">
        <v>42</v>
      </c>
      <c r="N2120" s="10">
        <v>4</v>
      </c>
    </row>
    <row r="2121" spans="1:14" x14ac:dyDescent="0.2">
      <c r="A2121" s="7">
        <v>45585</v>
      </c>
      <c r="B2121" s="1" t="s">
        <v>19</v>
      </c>
      <c r="C2121" s="1" t="s">
        <v>11</v>
      </c>
      <c r="D2121" s="1" t="s">
        <v>8</v>
      </c>
      <c r="E2121" s="1" t="s">
        <v>76</v>
      </c>
      <c r="F2121" s="1" t="s">
        <v>87</v>
      </c>
      <c r="G2121" s="8">
        <v>1001306</v>
      </c>
      <c r="H2121" s="8">
        <v>240313.44</v>
      </c>
      <c r="I2121" s="9">
        <v>0.24</v>
      </c>
      <c r="J2121" s="1" t="s">
        <v>106</v>
      </c>
      <c r="K2121" s="1">
        <v>10</v>
      </c>
      <c r="L2121" s="1">
        <v>2024</v>
      </c>
      <c r="M2121" s="1">
        <v>42</v>
      </c>
      <c r="N2121" s="10">
        <v>4</v>
      </c>
    </row>
    <row r="2122" spans="1:14" x14ac:dyDescent="0.2">
      <c r="A2122" s="7">
        <v>45586</v>
      </c>
      <c r="B2122" s="1" t="s">
        <v>28</v>
      </c>
      <c r="C2122" s="1" t="s">
        <v>11</v>
      </c>
      <c r="D2122" s="1" t="s">
        <v>8</v>
      </c>
      <c r="E2122" s="1" t="s">
        <v>66</v>
      </c>
      <c r="F2122" s="1" t="s">
        <v>88</v>
      </c>
      <c r="G2122" s="8">
        <v>750767</v>
      </c>
      <c r="H2122" s="8">
        <v>262768.45</v>
      </c>
      <c r="I2122" s="9">
        <v>0.35</v>
      </c>
      <c r="J2122" s="1" t="s">
        <v>106</v>
      </c>
      <c r="K2122" s="1">
        <v>10</v>
      </c>
      <c r="L2122" s="1">
        <v>2024</v>
      </c>
      <c r="M2122" s="1">
        <v>43</v>
      </c>
      <c r="N2122" s="10">
        <v>4</v>
      </c>
    </row>
    <row r="2123" spans="1:14" x14ac:dyDescent="0.2">
      <c r="A2123" s="7">
        <v>45587</v>
      </c>
      <c r="B2123" s="1" t="s">
        <v>49</v>
      </c>
      <c r="C2123" s="1" t="s">
        <v>11</v>
      </c>
      <c r="D2123" s="1" t="s">
        <v>8</v>
      </c>
      <c r="E2123" s="1" t="s">
        <v>66</v>
      </c>
      <c r="F2123" s="1" t="s">
        <v>87</v>
      </c>
      <c r="G2123" s="8">
        <v>1027102</v>
      </c>
      <c r="H2123" s="8">
        <v>277317.54000000004</v>
      </c>
      <c r="I2123" s="9">
        <v>0.27</v>
      </c>
      <c r="J2123" s="1" t="s">
        <v>106</v>
      </c>
      <c r="K2123" s="1">
        <v>10</v>
      </c>
      <c r="L2123" s="1">
        <v>2024</v>
      </c>
      <c r="M2123" s="1">
        <v>43</v>
      </c>
      <c r="N2123" s="10">
        <v>4</v>
      </c>
    </row>
    <row r="2124" spans="1:14" x14ac:dyDescent="0.2">
      <c r="A2124" s="7">
        <v>45588</v>
      </c>
      <c r="B2124" s="1" t="s">
        <v>58</v>
      </c>
      <c r="C2124" s="1" t="s">
        <v>11</v>
      </c>
      <c r="D2124" s="1" t="s">
        <v>8</v>
      </c>
      <c r="E2124" s="1" t="s">
        <v>74</v>
      </c>
      <c r="F2124" s="1" t="s">
        <v>87</v>
      </c>
      <c r="G2124" s="8">
        <v>1053671</v>
      </c>
      <c r="H2124" s="8">
        <v>284491.17000000004</v>
      </c>
      <c r="I2124" s="9">
        <v>0.27</v>
      </c>
      <c r="J2124" s="1" t="s">
        <v>106</v>
      </c>
      <c r="K2124" s="1">
        <v>10</v>
      </c>
      <c r="L2124" s="1">
        <v>2024</v>
      </c>
      <c r="M2124" s="1">
        <v>43</v>
      </c>
      <c r="N2124" s="10">
        <v>4</v>
      </c>
    </row>
    <row r="2125" spans="1:14" x14ac:dyDescent="0.2">
      <c r="A2125" s="7">
        <v>45589</v>
      </c>
      <c r="B2125" s="1" t="s">
        <v>24</v>
      </c>
      <c r="C2125" s="1" t="s">
        <v>7</v>
      </c>
      <c r="D2125" s="1" t="s">
        <v>14</v>
      </c>
      <c r="E2125" s="1" t="s">
        <v>81</v>
      </c>
      <c r="F2125" s="1" t="s">
        <v>90</v>
      </c>
      <c r="G2125" s="8">
        <v>296168</v>
      </c>
      <c r="H2125" s="8">
        <v>121428.87999999999</v>
      </c>
      <c r="I2125" s="9">
        <v>0.41</v>
      </c>
      <c r="J2125" s="1" t="s">
        <v>106</v>
      </c>
      <c r="K2125" s="1">
        <v>10</v>
      </c>
      <c r="L2125" s="1">
        <v>2024</v>
      </c>
      <c r="M2125" s="1">
        <v>43</v>
      </c>
      <c r="N2125" s="10">
        <v>4</v>
      </c>
    </row>
    <row r="2126" spans="1:14" x14ac:dyDescent="0.2">
      <c r="A2126" s="7">
        <v>45590</v>
      </c>
      <c r="B2126" s="1" t="s">
        <v>29</v>
      </c>
      <c r="C2126" s="1" t="s">
        <v>17</v>
      </c>
      <c r="D2126" s="1" t="s">
        <v>8</v>
      </c>
      <c r="E2126" s="1" t="s">
        <v>67</v>
      </c>
      <c r="F2126" s="1" t="s">
        <v>87</v>
      </c>
      <c r="G2126" s="8">
        <v>1174921</v>
      </c>
      <c r="H2126" s="8">
        <v>281981.03999999998</v>
      </c>
      <c r="I2126" s="9">
        <v>0.24</v>
      </c>
      <c r="J2126" s="1" t="s">
        <v>106</v>
      </c>
      <c r="K2126" s="1">
        <v>10</v>
      </c>
      <c r="L2126" s="1">
        <v>2024</v>
      </c>
      <c r="M2126" s="1">
        <v>43</v>
      </c>
      <c r="N2126" s="10">
        <v>4</v>
      </c>
    </row>
    <row r="2127" spans="1:14" x14ac:dyDescent="0.2">
      <c r="A2127" s="7">
        <v>45591</v>
      </c>
      <c r="B2127" s="1" t="s">
        <v>12</v>
      </c>
      <c r="C2127" s="1" t="s">
        <v>17</v>
      </c>
      <c r="D2127" s="1" t="s">
        <v>8</v>
      </c>
      <c r="E2127" s="1" t="s">
        <v>77</v>
      </c>
      <c r="F2127" s="1" t="s">
        <v>90</v>
      </c>
      <c r="G2127" s="8">
        <v>536337</v>
      </c>
      <c r="H2127" s="8">
        <v>150174.36000000002</v>
      </c>
      <c r="I2127" s="9">
        <v>0.28000000000000003</v>
      </c>
      <c r="J2127" s="1" t="s">
        <v>106</v>
      </c>
      <c r="K2127" s="1">
        <v>10</v>
      </c>
      <c r="L2127" s="1">
        <v>2024</v>
      </c>
      <c r="M2127" s="1">
        <v>43</v>
      </c>
      <c r="N2127" s="10">
        <v>4</v>
      </c>
    </row>
    <row r="2128" spans="1:14" x14ac:dyDescent="0.2">
      <c r="A2128" s="7">
        <v>45592</v>
      </c>
      <c r="B2128" s="1" t="s">
        <v>58</v>
      </c>
      <c r="C2128" s="1" t="s">
        <v>17</v>
      </c>
      <c r="D2128" s="1" t="s">
        <v>8</v>
      </c>
      <c r="E2128" s="1" t="s">
        <v>74</v>
      </c>
      <c r="F2128" s="1" t="s">
        <v>90</v>
      </c>
      <c r="G2128" s="8">
        <v>918146</v>
      </c>
      <c r="H2128" s="8">
        <v>238717.96000000002</v>
      </c>
      <c r="I2128" s="9">
        <v>0.26</v>
      </c>
      <c r="J2128" s="1" t="s">
        <v>106</v>
      </c>
      <c r="K2128" s="1">
        <v>10</v>
      </c>
      <c r="L2128" s="1">
        <v>2024</v>
      </c>
      <c r="M2128" s="1">
        <v>43</v>
      </c>
      <c r="N2128" s="10">
        <v>4</v>
      </c>
    </row>
    <row r="2129" spans="1:14" x14ac:dyDescent="0.2">
      <c r="A2129" s="7">
        <v>45593</v>
      </c>
      <c r="B2129" s="1" t="s">
        <v>52</v>
      </c>
      <c r="C2129" s="1" t="s">
        <v>7</v>
      </c>
      <c r="D2129" s="1" t="s">
        <v>8</v>
      </c>
      <c r="E2129" s="1" t="s">
        <v>66</v>
      </c>
      <c r="F2129" s="1" t="s">
        <v>9</v>
      </c>
      <c r="G2129" s="8">
        <v>1005268</v>
      </c>
      <c r="H2129" s="8">
        <v>432265.24</v>
      </c>
      <c r="I2129" s="9">
        <v>0.43</v>
      </c>
      <c r="J2129" s="1" t="s">
        <v>106</v>
      </c>
      <c r="K2129" s="1">
        <v>10</v>
      </c>
      <c r="L2129" s="1">
        <v>2024</v>
      </c>
      <c r="M2129" s="1">
        <v>44</v>
      </c>
      <c r="N2129" s="10">
        <v>4</v>
      </c>
    </row>
    <row r="2130" spans="1:14" x14ac:dyDescent="0.2">
      <c r="A2130" s="7">
        <v>45594</v>
      </c>
      <c r="B2130" s="1" t="s">
        <v>49</v>
      </c>
      <c r="C2130" s="1" t="s">
        <v>17</v>
      </c>
      <c r="D2130" s="1" t="s">
        <v>8</v>
      </c>
      <c r="E2130" s="1" t="s">
        <v>66</v>
      </c>
      <c r="F2130" s="1" t="s">
        <v>89</v>
      </c>
      <c r="G2130" s="8">
        <v>803811</v>
      </c>
      <c r="H2130" s="8">
        <v>225067.08000000002</v>
      </c>
      <c r="I2130" s="9">
        <v>0.28000000000000003</v>
      </c>
      <c r="J2130" s="1" t="s">
        <v>106</v>
      </c>
      <c r="K2130" s="1">
        <v>10</v>
      </c>
      <c r="L2130" s="1">
        <v>2024</v>
      </c>
      <c r="M2130" s="1">
        <v>44</v>
      </c>
      <c r="N2130" s="10">
        <v>4</v>
      </c>
    </row>
    <row r="2131" spans="1:14" x14ac:dyDescent="0.2">
      <c r="A2131" s="7">
        <v>45595</v>
      </c>
      <c r="B2131" s="1" t="s">
        <v>48</v>
      </c>
      <c r="C2131" s="1" t="s">
        <v>7</v>
      </c>
      <c r="D2131" s="1" t="s">
        <v>8</v>
      </c>
      <c r="E2131" s="1" t="s">
        <v>65</v>
      </c>
      <c r="F2131" s="1" t="s">
        <v>89</v>
      </c>
      <c r="G2131" s="8">
        <v>949526</v>
      </c>
      <c r="H2131" s="8">
        <v>579210.86</v>
      </c>
      <c r="I2131" s="9">
        <v>0.61</v>
      </c>
      <c r="J2131" s="1" t="s">
        <v>106</v>
      </c>
      <c r="K2131" s="1">
        <v>10</v>
      </c>
      <c r="L2131" s="1">
        <v>2024</v>
      </c>
      <c r="M2131" s="1">
        <v>44</v>
      </c>
      <c r="N2131" s="10">
        <v>4</v>
      </c>
    </row>
    <row r="2132" spans="1:14" x14ac:dyDescent="0.2">
      <c r="A2132" s="7">
        <v>45596</v>
      </c>
      <c r="B2132" s="1" t="s">
        <v>25</v>
      </c>
      <c r="C2132" s="1" t="s">
        <v>7</v>
      </c>
      <c r="D2132" s="1" t="s">
        <v>8</v>
      </c>
      <c r="E2132" s="1" t="s">
        <v>74</v>
      </c>
      <c r="F2132" s="1" t="s">
        <v>90</v>
      </c>
      <c r="G2132" s="8">
        <v>510153</v>
      </c>
      <c r="H2132" s="8">
        <v>306091.8</v>
      </c>
      <c r="I2132" s="9">
        <v>0.6</v>
      </c>
      <c r="J2132" s="1" t="s">
        <v>106</v>
      </c>
      <c r="K2132" s="1">
        <v>10</v>
      </c>
      <c r="L2132" s="1">
        <v>2024</v>
      </c>
      <c r="M2132" s="1">
        <v>44</v>
      </c>
      <c r="N2132" s="10">
        <v>4</v>
      </c>
    </row>
    <row r="2133" spans="1:14" x14ac:dyDescent="0.2">
      <c r="A2133" s="7">
        <v>45597</v>
      </c>
      <c r="B2133" s="1" t="s">
        <v>31</v>
      </c>
      <c r="C2133" s="1" t="s">
        <v>7</v>
      </c>
      <c r="D2133" s="1" t="s">
        <v>18</v>
      </c>
      <c r="E2133" s="1" t="s">
        <v>72</v>
      </c>
      <c r="F2133" s="1" t="s">
        <v>9</v>
      </c>
      <c r="G2133" s="8">
        <v>221587</v>
      </c>
      <c r="H2133" s="8">
        <v>86418.930000000008</v>
      </c>
      <c r="I2133" s="9">
        <v>0.39</v>
      </c>
      <c r="J2133" s="1" t="s">
        <v>107</v>
      </c>
      <c r="K2133" s="1">
        <v>11</v>
      </c>
      <c r="L2133" s="1">
        <v>2024</v>
      </c>
      <c r="M2133" s="1">
        <v>44</v>
      </c>
      <c r="N2133" s="10">
        <v>4</v>
      </c>
    </row>
    <row r="2134" spans="1:14" x14ac:dyDescent="0.2">
      <c r="A2134" s="7">
        <v>45598</v>
      </c>
      <c r="B2134" s="1" t="s">
        <v>10</v>
      </c>
      <c r="C2134" s="1" t="s">
        <v>7</v>
      </c>
      <c r="D2134" s="1" t="s">
        <v>8</v>
      </c>
      <c r="E2134" s="1" t="s">
        <v>66</v>
      </c>
      <c r="F2134" s="1" t="s">
        <v>87</v>
      </c>
      <c r="G2134" s="8">
        <v>595447</v>
      </c>
      <c r="H2134" s="8">
        <v>339404.79</v>
      </c>
      <c r="I2134" s="9">
        <v>0.56999999999999995</v>
      </c>
      <c r="J2134" s="1" t="s">
        <v>107</v>
      </c>
      <c r="K2134" s="1">
        <v>11</v>
      </c>
      <c r="L2134" s="1">
        <v>2024</v>
      </c>
      <c r="M2134" s="1">
        <v>44</v>
      </c>
      <c r="N2134" s="10">
        <v>4</v>
      </c>
    </row>
    <row r="2135" spans="1:14" x14ac:dyDescent="0.2">
      <c r="A2135" s="7">
        <v>45599</v>
      </c>
      <c r="B2135" s="1" t="s">
        <v>29</v>
      </c>
      <c r="C2135" s="1" t="s">
        <v>11</v>
      </c>
      <c r="D2135" s="1" t="s">
        <v>8</v>
      </c>
      <c r="E2135" s="1" t="s">
        <v>67</v>
      </c>
      <c r="F2135" s="1" t="s">
        <v>89</v>
      </c>
      <c r="G2135" s="8">
        <v>535185</v>
      </c>
      <c r="H2135" s="8">
        <v>144499.95000000001</v>
      </c>
      <c r="I2135" s="9">
        <v>0.27</v>
      </c>
      <c r="J2135" s="1" t="s">
        <v>107</v>
      </c>
      <c r="K2135" s="1">
        <v>11</v>
      </c>
      <c r="L2135" s="1">
        <v>2024</v>
      </c>
      <c r="M2135" s="1">
        <v>44</v>
      </c>
      <c r="N2135" s="10">
        <v>4</v>
      </c>
    </row>
    <row r="2136" spans="1:14" x14ac:dyDescent="0.2">
      <c r="A2136" s="7">
        <v>45600</v>
      </c>
      <c r="B2136" s="1" t="s">
        <v>42</v>
      </c>
      <c r="C2136" s="1" t="s">
        <v>17</v>
      </c>
      <c r="D2136" s="1" t="s">
        <v>8</v>
      </c>
      <c r="E2136" s="1" t="s">
        <v>84</v>
      </c>
      <c r="F2136" s="1" t="s">
        <v>89</v>
      </c>
      <c r="G2136" s="8">
        <v>755100</v>
      </c>
      <c r="H2136" s="8">
        <v>166122</v>
      </c>
      <c r="I2136" s="9">
        <v>0.22</v>
      </c>
      <c r="J2136" s="1" t="s">
        <v>107</v>
      </c>
      <c r="K2136" s="1">
        <v>11</v>
      </c>
      <c r="L2136" s="1">
        <v>2024</v>
      </c>
      <c r="M2136" s="1">
        <v>45</v>
      </c>
      <c r="N2136" s="10">
        <v>4</v>
      </c>
    </row>
    <row r="2137" spans="1:14" x14ac:dyDescent="0.2">
      <c r="A2137" s="7">
        <v>45601</v>
      </c>
      <c r="B2137" s="1" t="s">
        <v>27</v>
      </c>
      <c r="C2137" s="1" t="s">
        <v>17</v>
      </c>
      <c r="D2137" s="1" t="s">
        <v>8</v>
      </c>
      <c r="E2137" s="1" t="s">
        <v>76</v>
      </c>
      <c r="F2137" s="1" t="s">
        <v>88</v>
      </c>
      <c r="G2137" s="8">
        <v>797681</v>
      </c>
      <c r="H2137" s="8">
        <v>167513.00999999998</v>
      </c>
      <c r="I2137" s="9">
        <v>0.21</v>
      </c>
      <c r="J2137" s="1" t="s">
        <v>107</v>
      </c>
      <c r="K2137" s="1">
        <v>11</v>
      </c>
      <c r="L2137" s="1">
        <v>2024</v>
      </c>
      <c r="M2137" s="1">
        <v>45</v>
      </c>
      <c r="N2137" s="10">
        <v>4</v>
      </c>
    </row>
    <row r="2138" spans="1:14" x14ac:dyDescent="0.2">
      <c r="A2138" s="7">
        <v>45602</v>
      </c>
      <c r="B2138" s="1" t="s">
        <v>44</v>
      </c>
      <c r="C2138" s="1" t="s">
        <v>11</v>
      </c>
      <c r="D2138" s="1" t="s">
        <v>8</v>
      </c>
      <c r="E2138" s="1" t="s">
        <v>78</v>
      </c>
      <c r="F2138" s="1" t="s">
        <v>87</v>
      </c>
      <c r="G2138" s="8">
        <v>980033</v>
      </c>
      <c r="H2138" s="8">
        <v>196006.6</v>
      </c>
      <c r="I2138" s="9">
        <v>0.2</v>
      </c>
      <c r="J2138" s="1" t="s">
        <v>107</v>
      </c>
      <c r="K2138" s="1">
        <v>11</v>
      </c>
      <c r="L2138" s="1">
        <v>2024</v>
      </c>
      <c r="M2138" s="1">
        <v>45</v>
      </c>
      <c r="N2138" s="10">
        <v>4</v>
      </c>
    </row>
    <row r="2139" spans="1:14" x14ac:dyDescent="0.2">
      <c r="A2139" s="7">
        <v>45603</v>
      </c>
      <c r="B2139" s="1" t="s">
        <v>24</v>
      </c>
      <c r="C2139" s="1" t="s">
        <v>11</v>
      </c>
      <c r="D2139" s="1" t="s">
        <v>14</v>
      </c>
      <c r="E2139" s="1" t="s">
        <v>81</v>
      </c>
      <c r="F2139" s="1" t="s">
        <v>87</v>
      </c>
      <c r="G2139" s="8">
        <v>479618</v>
      </c>
      <c r="H2139" s="8">
        <v>76738.880000000005</v>
      </c>
      <c r="I2139" s="9">
        <v>0.16</v>
      </c>
      <c r="J2139" s="1" t="s">
        <v>107</v>
      </c>
      <c r="K2139" s="1">
        <v>11</v>
      </c>
      <c r="L2139" s="1">
        <v>2024</v>
      </c>
      <c r="M2139" s="1">
        <v>45</v>
      </c>
      <c r="N2139" s="10">
        <v>4</v>
      </c>
    </row>
    <row r="2140" spans="1:14" x14ac:dyDescent="0.2">
      <c r="A2140" s="7">
        <v>45604</v>
      </c>
      <c r="B2140" s="1" t="s">
        <v>51</v>
      </c>
      <c r="C2140" s="1" t="s">
        <v>11</v>
      </c>
      <c r="D2140" s="1" t="s">
        <v>8</v>
      </c>
      <c r="E2140" s="1" t="s">
        <v>65</v>
      </c>
      <c r="F2140" s="1" t="s">
        <v>9</v>
      </c>
      <c r="G2140" s="8">
        <v>950651</v>
      </c>
      <c r="H2140" s="8">
        <v>275688.78999999998</v>
      </c>
      <c r="I2140" s="9">
        <v>0.28999999999999998</v>
      </c>
      <c r="J2140" s="1" t="s">
        <v>107</v>
      </c>
      <c r="K2140" s="1">
        <v>11</v>
      </c>
      <c r="L2140" s="1">
        <v>2024</v>
      </c>
      <c r="M2140" s="1">
        <v>45</v>
      </c>
      <c r="N2140" s="10">
        <v>4</v>
      </c>
    </row>
    <row r="2141" spans="1:14" x14ac:dyDescent="0.2">
      <c r="A2141" s="7">
        <v>45605</v>
      </c>
      <c r="B2141" s="1" t="s">
        <v>52</v>
      </c>
      <c r="C2141" s="1" t="s">
        <v>11</v>
      </c>
      <c r="D2141" s="1" t="s">
        <v>8</v>
      </c>
      <c r="E2141" s="1" t="s">
        <v>66</v>
      </c>
      <c r="F2141" s="1" t="s">
        <v>87</v>
      </c>
      <c r="G2141" s="8">
        <v>601830</v>
      </c>
      <c r="H2141" s="8">
        <v>186567.3</v>
      </c>
      <c r="I2141" s="9">
        <v>0.31</v>
      </c>
      <c r="J2141" s="1" t="s">
        <v>107</v>
      </c>
      <c r="K2141" s="1">
        <v>11</v>
      </c>
      <c r="L2141" s="1">
        <v>2024</v>
      </c>
      <c r="M2141" s="1">
        <v>45</v>
      </c>
      <c r="N2141" s="10">
        <v>4</v>
      </c>
    </row>
    <row r="2142" spans="1:14" x14ac:dyDescent="0.2">
      <c r="A2142" s="7">
        <v>45606</v>
      </c>
      <c r="B2142" s="1" t="s">
        <v>52</v>
      </c>
      <c r="C2142" s="1" t="s">
        <v>17</v>
      </c>
      <c r="D2142" s="1" t="s">
        <v>8</v>
      </c>
      <c r="E2142" s="1" t="s">
        <v>66</v>
      </c>
      <c r="F2142" s="1" t="s">
        <v>88</v>
      </c>
      <c r="G2142" s="8">
        <v>772994</v>
      </c>
      <c r="H2142" s="8">
        <v>255088.02000000002</v>
      </c>
      <c r="I2142" s="9">
        <v>0.33</v>
      </c>
      <c r="J2142" s="1" t="s">
        <v>107</v>
      </c>
      <c r="K2142" s="1">
        <v>11</v>
      </c>
      <c r="L2142" s="1">
        <v>2024</v>
      </c>
      <c r="M2142" s="1">
        <v>45</v>
      </c>
      <c r="N2142" s="10">
        <v>4</v>
      </c>
    </row>
    <row r="2143" spans="1:14" x14ac:dyDescent="0.2">
      <c r="A2143" s="7">
        <v>45607</v>
      </c>
      <c r="B2143" s="1" t="s">
        <v>15</v>
      </c>
      <c r="C2143" s="1" t="s">
        <v>17</v>
      </c>
      <c r="D2143" s="1" t="s">
        <v>14</v>
      </c>
      <c r="E2143" s="1" t="s">
        <v>74</v>
      </c>
      <c r="F2143" s="1" t="s">
        <v>90</v>
      </c>
      <c r="G2143" s="8">
        <v>271387</v>
      </c>
      <c r="H2143" s="8">
        <v>97699.319999999992</v>
      </c>
      <c r="I2143" s="9">
        <v>0.36</v>
      </c>
      <c r="J2143" s="1" t="s">
        <v>107</v>
      </c>
      <c r="K2143" s="1">
        <v>11</v>
      </c>
      <c r="L2143" s="1">
        <v>2024</v>
      </c>
      <c r="M2143" s="1">
        <v>46</v>
      </c>
      <c r="N2143" s="10">
        <v>4</v>
      </c>
    </row>
    <row r="2144" spans="1:14" x14ac:dyDescent="0.2">
      <c r="A2144" s="7">
        <v>45608</v>
      </c>
      <c r="B2144" s="1" t="s">
        <v>59</v>
      </c>
      <c r="C2144" s="1" t="s">
        <v>7</v>
      </c>
      <c r="D2144" s="1" t="s">
        <v>18</v>
      </c>
      <c r="E2144" s="1" t="s">
        <v>75</v>
      </c>
      <c r="F2144" s="1" t="s">
        <v>88</v>
      </c>
      <c r="G2144" s="8">
        <v>193451</v>
      </c>
      <c r="H2144" s="8">
        <v>71576.87</v>
      </c>
      <c r="I2144" s="9">
        <v>0.37</v>
      </c>
      <c r="J2144" s="1" t="s">
        <v>107</v>
      </c>
      <c r="K2144" s="1">
        <v>11</v>
      </c>
      <c r="L2144" s="1">
        <v>2024</v>
      </c>
      <c r="M2144" s="1">
        <v>46</v>
      </c>
      <c r="N2144" s="10">
        <v>4</v>
      </c>
    </row>
    <row r="2145" spans="1:14" x14ac:dyDescent="0.2">
      <c r="A2145" s="7">
        <v>45609</v>
      </c>
      <c r="B2145" s="1" t="s">
        <v>28</v>
      </c>
      <c r="C2145" s="1" t="s">
        <v>11</v>
      </c>
      <c r="D2145" s="1" t="s">
        <v>8</v>
      </c>
      <c r="E2145" s="1" t="s">
        <v>66</v>
      </c>
      <c r="F2145" s="1" t="s">
        <v>87</v>
      </c>
      <c r="G2145" s="8">
        <v>1141110</v>
      </c>
      <c r="H2145" s="8">
        <v>228222</v>
      </c>
      <c r="I2145" s="9">
        <v>0.2</v>
      </c>
      <c r="J2145" s="1" t="s">
        <v>107</v>
      </c>
      <c r="K2145" s="1">
        <v>11</v>
      </c>
      <c r="L2145" s="1">
        <v>2024</v>
      </c>
      <c r="M2145" s="1">
        <v>46</v>
      </c>
      <c r="N2145" s="10">
        <v>4</v>
      </c>
    </row>
    <row r="2146" spans="1:14" x14ac:dyDescent="0.2">
      <c r="A2146" s="7">
        <v>45610</v>
      </c>
      <c r="B2146" s="1" t="s">
        <v>51</v>
      </c>
      <c r="C2146" s="1" t="s">
        <v>17</v>
      </c>
      <c r="D2146" s="1" t="s">
        <v>8</v>
      </c>
      <c r="E2146" s="1" t="s">
        <v>65</v>
      </c>
      <c r="F2146" s="1" t="s">
        <v>9</v>
      </c>
      <c r="G2146" s="8">
        <v>1105690</v>
      </c>
      <c r="H2146" s="8">
        <v>320650.09999999998</v>
      </c>
      <c r="I2146" s="9">
        <v>0.28999999999999998</v>
      </c>
      <c r="J2146" s="1" t="s">
        <v>107</v>
      </c>
      <c r="K2146" s="1">
        <v>11</v>
      </c>
      <c r="L2146" s="1">
        <v>2024</v>
      </c>
      <c r="M2146" s="1">
        <v>46</v>
      </c>
      <c r="N2146" s="10">
        <v>4</v>
      </c>
    </row>
    <row r="2147" spans="1:14" x14ac:dyDescent="0.2">
      <c r="A2147" s="7">
        <v>45611</v>
      </c>
      <c r="B2147" s="1" t="s">
        <v>46</v>
      </c>
      <c r="C2147" s="1" t="s">
        <v>11</v>
      </c>
      <c r="D2147" s="1" t="s">
        <v>8</v>
      </c>
      <c r="E2147" s="1" t="s">
        <v>80</v>
      </c>
      <c r="F2147" s="1" t="s">
        <v>87</v>
      </c>
      <c r="G2147" s="8">
        <v>565414</v>
      </c>
      <c r="H2147" s="8">
        <v>186586.62</v>
      </c>
      <c r="I2147" s="9">
        <v>0.33</v>
      </c>
      <c r="J2147" s="1" t="s">
        <v>107</v>
      </c>
      <c r="K2147" s="1">
        <v>11</v>
      </c>
      <c r="L2147" s="1">
        <v>2024</v>
      </c>
      <c r="M2147" s="1">
        <v>46</v>
      </c>
      <c r="N2147" s="10">
        <v>4</v>
      </c>
    </row>
    <row r="2148" spans="1:14" x14ac:dyDescent="0.2">
      <c r="A2148" s="7">
        <v>45612</v>
      </c>
      <c r="B2148" s="1" t="s">
        <v>46</v>
      </c>
      <c r="C2148" s="1" t="s">
        <v>17</v>
      </c>
      <c r="D2148" s="1" t="s">
        <v>8</v>
      </c>
      <c r="E2148" s="1" t="s">
        <v>80</v>
      </c>
      <c r="F2148" s="1" t="s">
        <v>9</v>
      </c>
      <c r="G2148" s="8">
        <v>515927</v>
      </c>
      <c r="H2148" s="8">
        <v>128981.75</v>
      </c>
      <c r="I2148" s="9">
        <v>0.25</v>
      </c>
      <c r="J2148" s="1" t="s">
        <v>107</v>
      </c>
      <c r="K2148" s="1">
        <v>11</v>
      </c>
      <c r="L2148" s="1">
        <v>2024</v>
      </c>
      <c r="M2148" s="1">
        <v>46</v>
      </c>
      <c r="N2148" s="10">
        <v>4</v>
      </c>
    </row>
    <row r="2149" spans="1:14" x14ac:dyDescent="0.2">
      <c r="A2149" s="7">
        <v>45613</v>
      </c>
      <c r="B2149" s="1" t="s">
        <v>48</v>
      </c>
      <c r="C2149" s="1" t="s">
        <v>17</v>
      </c>
      <c r="D2149" s="1" t="s">
        <v>8</v>
      </c>
      <c r="E2149" s="1" t="s">
        <v>65</v>
      </c>
      <c r="F2149" s="1" t="s">
        <v>88</v>
      </c>
      <c r="G2149" s="8">
        <v>1041696</v>
      </c>
      <c r="H2149" s="8">
        <v>406261.44</v>
      </c>
      <c r="I2149" s="9">
        <v>0.39</v>
      </c>
      <c r="J2149" s="1" t="s">
        <v>107</v>
      </c>
      <c r="K2149" s="1">
        <v>11</v>
      </c>
      <c r="L2149" s="1">
        <v>2024</v>
      </c>
      <c r="M2149" s="1">
        <v>46</v>
      </c>
      <c r="N2149" s="10">
        <v>4</v>
      </c>
    </row>
    <row r="2150" spans="1:14" x14ac:dyDescent="0.2">
      <c r="A2150" s="7">
        <v>45614</v>
      </c>
      <c r="B2150" s="1" t="s">
        <v>48</v>
      </c>
      <c r="C2150" s="1" t="s">
        <v>7</v>
      </c>
      <c r="D2150" s="1" t="s">
        <v>8</v>
      </c>
      <c r="E2150" s="1" t="s">
        <v>65</v>
      </c>
      <c r="F2150" s="1" t="s">
        <v>9</v>
      </c>
      <c r="G2150" s="8">
        <v>547469</v>
      </c>
      <c r="H2150" s="8">
        <v>290158.57</v>
      </c>
      <c r="I2150" s="9">
        <v>0.53</v>
      </c>
      <c r="J2150" s="1" t="s">
        <v>107</v>
      </c>
      <c r="K2150" s="1">
        <v>11</v>
      </c>
      <c r="L2150" s="1">
        <v>2024</v>
      </c>
      <c r="M2150" s="1">
        <v>47</v>
      </c>
      <c r="N2150" s="10">
        <v>4</v>
      </c>
    </row>
    <row r="2151" spans="1:14" x14ac:dyDescent="0.2">
      <c r="A2151" s="7">
        <v>45615</v>
      </c>
      <c r="B2151" s="1" t="s">
        <v>27</v>
      </c>
      <c r="C2151" s="1" t="s">
        <v>17</v>
      </c>
      <c r="D2151" s="1" t="s">
        <v>8</v>
      </c>
      <c r="E2151" s="1" t="s">
        <v>76</v>
      </c>
      <c r="F2151" s="1" t="s">
        <v>88</v>
      </c>
      <c r="G2151" s="8">
        <v>989076</v>
      </c>
      <c r="H2151" s="8">
        <v>217596.72</v>
      </c>
      <c r="I2151" s="9">
        <v>0.22</v>
      </c>
      <c r="J2151" s="1" t="s">
        <v>107</v>
      </c>
      <c r="K2151" s="1">
        <v>11</v>
      </c>
      <c r="L2151" s="1">
        <v>2024</v>
      </c>
      <c r="M2151" s="1">
        <v>47</v>
      </c>
      <c r="N2151" s="10">
        <v>4</v>
      </c>
    </row>
    <row r="2152" spans="1:14" x14ac:dyDescent="0.2">
      <c r="A2152" s="7">
        <v>45616</v>
      </c>
      <c r="B2152" s="1" t="s">
        <v>49</v>
      </c>
      <c r="C2152" s="1" t="s">
        <v>17</v>
      </c>
      <c r="D2152" s="1" t="s">
        <v>8</v>
      </c>
      <c r="E2152" s="1" t="s">
        <v>66</v>
      </c>
      <c r="F2152" s="1" t="s">
        <v>9</v>
      </c>
      <c r="G2152" s="8">
        <v>1195483</v>
      </c>
      <c r="H2152" s="8">
        <v>382554.56</v>
      </c>
      <c r="I2152" s="9">
        <v>0.32</v>
      </c>
      <c r="J2152" s="1" t="s">
        <v>107</v>
      </c>
      <c r="K2152" s="1">
        <v>11</v>
      </c>
      <c r="L2152" s="1">
        <v>2024</v>
      </c>
      <c r="M2152" s="1">
        <v>47</v>
      </c>
      <c r="N2152" s="10">
        <v>4</v>
      </c>
    </row>
    <row r="2153" spans="1:14" x14ac:dyDescent="0.2">
      <c r="A2153" s="7">
        <v>45617</v>
      </c>
      <c r="B2153" s="1" t="s">
        <v>42</v>
      </c>
      <c r="C2153" s="1" t="s">
        <v>7</v>
      </c>
      <c r="D2153" s="1" t="s">
        <v>8</v>
      </c>
      <c r="E2153" s="1" t="s">
        <v>84</v>
      </c>
      <c r="F2153" s="1" t="s">
        <v>89</v>
      </c>
      <c r="G2153" s="8">
        <v>590723</v>
      </c>
      <c r="H2153" s="8">
        <v>206753.05</v>
      </c>
      <c r="I2153" s="9">
        <v>0.35</v>
      </c>
      <c r="J2153" s="1" t="s">
        <v>107</v>
      </c>
      <c r="K2153" s="1">
        <v>11</v>
      </c>
      <c r="L2153" s="1">
        <v>2024</v>
      </c>
      <c r="M2153" s="1">
        <v>47</v>
      </c>
      <c r="N2153" s="10">
        <v>4</v>
      </c>
    </row>
    <row r="2154" spans="1:14" x14ac:dyDescent="0.2">
      <c r="A2154" s="7">
        <v>45618</v>
      </c>
      <c r="B2154" s="1" t="s">
        <v>45</v>
      </c>
      <c r="C2154" s="1" t="s">
        <v>11</v>
      </c>
      <c r="D2154" s="1" t="s">
        <v>18</v>
      </c>
      <c r="E2154" s="1" t="s">
        <v>79</v>
      </c>
      <c r="F2154" s="1" t="s">
        <v>87</v>
      </c>
      <c r="G2154" s="8">
        <v>184358</v>
      </c>
      <c r="H2154" s="8">
        <v>44245.919999999998</v>
      </c>
      <c r="I2154" s="9">
        <v>0.24</v>
      </c>
      <c r="J2154" s="1" t="s">
        <v>107</v>
      </c>
      <c r="K2154" s="1">
        <v>11</v>
      </c>
      <c r="L2154" s="1">
        <v>2024</v>
      </c>
      <c r="M2154" s="1">
        <v>47</v>
      </c>
      <c r="N2154" s="10">
        <v>4</v>
      </c>
    </row>
    <row r="2155" spans="1:14" x14ac:dyDescent="0.2">
      <c r="A2155" s="7">
        <v>45619</v>
      </c>
      <c r="B2155" s="1" t="s">
        <v>52</v>
      </c>
      <c r="C2155" s="1" t="s">
        <v>17</v>
      </c>
      <c r="D2155" s="1" t="s">
        <v>8</v>
      </c>
      <c r="E2155" s="1" t="s">
        <v>66</v>
      </c>
      <c r="F2155" s="1" t="s">
        <v>89</v>
      </c>
      <c r="G2155" s="8">
        <v>955571</v>
      </c>
      <c r="H2155" s="8">
        <v>191114.2</v>
      </c>
      <c r="I2155" s="9">
        <v>0.2</v>
      </c>
      <c r="J2155" s="1" t="s">
        <v>107</v>
      </c>
      <c r="K2155" s="1">
        <v>11</v>
      </c>
      <c r="L2155" s="1">
        <v>2024</v>
      </c>
      <c r="M2155" s="1">
        <v>47</v>
      </c>
      <c r="N2155" s="10">
        <v>4</v>
      </c>
    </row>
    <row r="2156" spans="1:14" x14ac:dyDescent="0.2">
      <c r="A2156" s="7">
        <v>45620</v>
      </c>
      <c r="B2156" s="1" t="s">
        <v>52</v>
      </c>
      <c r="C2156" s="1" t="s">
        <v>11</v>
      </c>
      <c r="D2156" s="1" t="s">
        <v>8</v>
      </c>
      <c r="E2156" s="1" t="s">
        <v>66</v>
      </c>
      <c r="F2156" s="1" t="s">
        <v>87</v>
      </c>
      <c r="G2156" s="8">
        <v>669838</v>
      </c>
      <c r="H2156" s="8">
        <v>207649.78</v>
      </c>
      <c r="I2156" s="9">
        <v>0.31</v>
      </c>
      <c r="J2156" s="1" t="s">
        <v>107</v>
      </c>
      <c r="K2156" s="1">
        <v>11</v>
      </c>
      <c r="L2156" s="1">
        <v>2024</v>
      </c>
      <c r="M2156" s="1">
        <v>47</v>
      </c>
      <c r="N2156" s="10">
        <v>4</v>
      </c>
    </row>
    <row r="2157" spans="1:14" x14ac:dyDescent="0.2">
      <c r="A2157" s="7">
        <v>45621</v>
      </c>
      <c r="B2157" s="1" t="s">
        <v>40</v>
      </c>
      <c r="C2157" s="1" t="s">
        <v>7</v>
      </c>
      <c r="D2157" s="1" t="s">
        <v>8</v>
      </c>
      <c r="E2157" s="1" t="s">
        <v>82</v>
      </c>
      <c r="F2157" s="1" t="s">
        <v>87</v>
      </c>
      <c r="G2157" s="8">
        <v>648460</v>
      </c>
      <c r="H2157" s="8">
        <v>226961</v>
      </c>
      <c r="I2157" s="9">
        <v>0.35</v>
      </c>
      <c r="J2157" s="1" t="s">
        <v>107</v>
      </c>
      <c r="K2157" s="1">
        <v>11</v>
      </c>
      <c r="L2157" s="1">
        <v>2024</v>
      </c>
      <c r="M2157" s="1">
        <v>48</v>
      </c>
      <c r="N2157" s="10">
        <v>4</v>
      </c>
    </row>
    <row r="2158" spans="1:14" x14ac:dyDescent="0.2">
      <c r="A2158" s="7">
        <v>45622</v>
      </c>
      <c r="B2158" s="1" t="s">
        <v>51</v>
      </c>
      <c r="C2158" s="1" t="s">
        <v>17</v>
      </c>
      <c r="D2158" s="1" t="s">
        <v>8</v>
      </c>
      <c r="E2158" s="1" t="s">
        <v>65</v>
      </c>
      <c r="F2158" s="1" t="s">
        <v>87</v>
      </c>
      <c r="G2158" s="8">
        <v>928297</v>
      </c>
      <c r="H2158" s="8">
        <v>324903.94999999995</v>
      </c>
      <c r="I2158" s="9">
        <v>0.35</v>
      </c>
      <c r="J2158" s="1" t="s">
        <v>107</v>
      </c>
      <c r="K2158" s="1">
        <v>11</v>
      </c>
      <c r="L2158" s="1">
        <v>2024</v>
      </c>
      <c r="M2158" s="1">
        <v>48</v>
      </c>
      <c r="N2158" s="10">
        <v>4</v>
      </c>
    </row>
    <row r="2159" spans="1:14" x14ac:dyDescent="0.2">
      <c r="A2159" s="7">
        <v>45623</v>
      </c>
      <c r="B2159" s="1" t="s">
        <v>36</v>
      </c>
      <c r="C2159" s="1" t="s">
        <v>11</v>
      </c>
      <c r="D2159" s="1" t="s">
        <v>14</v>
      </c>
      <c r="E2159" s="1" t="s">
        <v>78</v>
      </c>
      <c r="F2159" s="1" t="s">
        <v>89</v>
      </c>
      <c r="G2159" s="8">
        <v>450773</v>
      </c>
      <c r="H2159" s="8">
        <v>81139.14</v>
      </c>
      <c r="I2159" s="9">
        <v>0.18</v>
      </c>
      <c r="J2159" s="1" t="s">
        <v>107</v>
      </c>
      <c r="K2159" s="1">
        <v>11</v>
      </c>
      <c r="L2159" s="1">
        <v>2024</v>
      </c>
      <c r="M2159" s="1">
        <v>48</v>
      </c>
      <c r="N2159" s="10">
        <v>4</v>
      </c>
    </row>
    <row r="2160" spans="1:14" x14ac:dyDescent="0.2">
      <c r="A2160" s="7">
        <v>45624</v>
      </c>
      <c r="B2160" s="1" t="s">
        <v>37</v>
      </c>
      <c r="C2160" s="1" t="s">
        <v>17</v>
      </c>
      <c r="D2160" s="1" t="s">
        <v>18</v>
      </c>
      <c r="E2160" s="1" t="s">
        <v>79</v>
      </c>
      <c r="F2160" s="1" t="s">
        <v>87</v>
      </c>
      <c r="G2160" s="8">
        <v>230867</v>
      </c>
      <c r="H2160" s="8">
        <v>55408.079999999994</v>
      </c>
      <c r="I2160" s="9">
        <v>0.24</v>
      </c>
      <c r="J2160" s="1" t="s">
        <v>107</v>
      </c>
      <c r="K2160" s="1">
        <v>11</v>
      </c>
      <c r="L2160" s="1">
        <v>2024</v>
      </c>
      <c r="M2160" s="1">
        <v>48</v>
      </c>
      <c r="N2160" s="10">
        <v>4</v>
      </c>
    </row>
    <row r="2161" spans="1:14" x14ac:dyDescent="0.2">
      <c r="A2161" s="7">
        <v>45625</v>
      </c>
      <c r="B2161" s="1" t="s">
        <v>58</v>
      </c>
      <c r="C2161" s="1" t="s">
        <v>11</v>
      </c>
      <c r="D2161" s="1" t="s">
        <v>8</v>
      </c>
      <c r="E2161" s="1" t="s">
        <v>74</v>
      </c>
      <c r="F2161" s="1" t="s">
        <v>90</v>
      </c>
      <c r="G2161" s="8">
        <v>611861</v>
      </c>
      <c r="H2161" s="8">
        <v>122372.20000000001</v>
      </c>
      <c r="I2161" s="9">
        <v>0.2</v>
      </c>
      <c r="J2161" s="1" t="s">
        <v>107</v>
      </c>
      <c r="K2161" s="1">
        <v>11</v>
      </c>
      <c r="L2161" s="1">
        <v>2024</v>
      </c>
      <c r="M2161" s="1">
        <v>48</v>
      </c>
      <c r="N2161" s="10">
        <v>4</v>
      </c>
    </row>
    <row r="2162" spans="1:14" x14ac:dyDescent="0.2">
      <c r="A2162" s="7">
        <v>45626</v>
      </c>
      <c r="B2162" s="1" t="s">
        <v>59</v>
      </c>
      <c r="C2162" s="1" t="s">
        <v>7</v>
      </c>
      <c r="D2162" s="1" t="s">
        <v>18</v>
      </c>
      <c r="E2162" s="1" t="s">
        <v>75</v>
      </c>
      <c r="F2162" s="1" t="s">
        <v>87</v>
      </c>
      <c r="G2162" s="8">
        <v>128252</v>
      </c>
      <c r="H2162" s="8">
        <v>44888.2</v>
      </c>
      <c r="I2162" s="9">
        <v>0.35</v>
      </c>
      <c r="J2162" s="1" t="s">
        <v>107</v>
      </c>
      <c r="K2162" s="1">
        <v>11</v>
      </c>
      <c r="L2162" s="1">
        <v>2024</v>
      </c>
      <c r="M2162" s="1">
        <v>48</v>
      </c>
      <c r="N2162" s="10">
        <v>4</v>
      </c>
    </row>
    <row r="2163" spans="1:14" x14ac:dyDescent="0.2">
      <c r="A2163" s="7">
        <v>45627</v>
      </c>
      <c r="B2163" s="1" t="s">
        <v>42</v>
      </c>
      <c r="C2163" s="1" t="s">
        <v>17</v>
      </c>
      <c r="D2163" s="1" t="s">
        <v>8</v>
      </c>
      <c r="E2163" s="1" t="s">
        <v>84</v>
      </c>
      <c r="F2163" s="1" t="s">
        <v>89</v>
      </c>
      <c r="G2163" s="8">
        <v>1157929</v>
      </c>
      <c r="H2163" s="8">
        <v>266323.67</v>
      </c>
      <c r="I2163" s="9">
        <v>0.23</v>
      </c>
      <c r="J2163" s="1" t="s">
        <v>108</v>
      </c>
      <c r="K2163" s="1">
        <v>12</v>
      </c>
      <c r="L2163" s="1">
        <v>2024</v>
      </c>
      <c r="M2163" s="1">
        <v>48</v>
      </c>
      <c r="N2163" s="10">
        <v>4</v>
      </c>
    </row>
    <row r="2164" spans="1:14" x14ac:dyDescent="0.2">
      <c r="A2164" s="7">
        <v>45628</v>
      </c>
      <c r="B2164" s="1" t="s">
        <v>54</v>
      </c>
      <c r="C2164" s="1" t="s">
        <v>17</v>
      </c>
      <c r="D2164" s="1" t="s">
        <v>18</v>
      </c>
      <c r="E2164" s="1" t="s">
        <v>68</v>
      </c>
      <c r="F2164" s="1" t="s">
        <v>87</v>
      </c>
      <c r="G2164" s="8">
        <v>210587</v>
      </c>
      <c r="H2164" s="8">
        <v>73705.45</v>
      </c>
      <c r="I2164" s="9">
        <v>0.35</v>
      </c>
      <c r="J2164" s="1" t="s">
        <v>108</v>
      </c>
      <c r="K2164" s="1">
        <v>12</v>
      </c>
      <c r="L2164" s="1">
        <v>2024</v>
      </c>
      <c r="M2164" s="1">
        <v>49</v>
      </c>
      <c r="N2164" s="10">
        <v>4</v>
      </c>
    </row>
    <row r="2165" spans="1:14" x14ac:dyDescent="0.2">
      <c r="A2165" s="7">
        <v>45629</v>
      </c>
      <c r="B2165" s="1" t="s">
        <v>35</v>
      </c>
      <c r="C2165" s="1" t="s">
        <v>17</v>
      </c>
      <c r="D2165" s="1" t="s">
        <v>14</v>
      </c>
      <c r="E2165" s="1" t="s">
        <v>71</v>
      </c>
      <c r="F2165" s="1" t="s">
        <v>88</v>
      </c>
      <c r="G2165" s="8">
        <v>265417</v>
      </c>
      <c r="H2165" s="8">
        <v>66354.25</v>
      </c>
      <c r="I2165" s="9">
        <v>0.25</v>
      </c>
      <c r="J2165" s="1" t="s">
        <v>108</v>
      </c>
      <c r="K2165" s="1">
        <v>12</v>
      </c>
      <c r="L2165" s="1">
        <v>2024</v>
      </c>
      <c r="M2165" s="1">
        <v>49</v>
      </c>
      <c r="N2165" s="10">
        <v>4</v>
      </c>
    </row>
    <row r="2166" spans="1:14" x14ac:dyDescent="0.2">
      <c r="A2166" s="7">
        <v>45630</v>
      </c>
      <c r="B2166" s="1" t="s">
        <v>12</v>
      </c>
      <c r="C2166" s="1" t="s">
        <v>7</v>
      </c>
      <c r="D2166" s="1" t="s">
        <v>8</v>
      </c>
      <c r="E2166" s="1" t="s">
        <v>77</v>
      </c>
      <c r="F2166" s="1" t="s">
        <v>88</v>
      </c>
      <c r="G2166" s="8">
        <v>832217</v>
      </c>
      <c r="H2166" s="8">
        <v>324564.63</v>
      </c>
      <c r="I2166" s="9">
        <v>0.39</v>
      </c>
      <c r="J2166" s="1" t="s">
        <v>108</v>
      </c>
      <c r="K2166" s="1">
        <v>12</v>
      </c>
      <c r="L2166" s="1">
        <v>2024</v>
      </c>
      <c r="M2166" s="1">
        <v>49</v>
      </c>
      <c r="N2166" s="10">
        <v>4</v>
      </c>
    </row>
    <row r="2167" spans="1:14" x14ac:dyDescent="0.2">
      <c r="A2167" s="7">
        <v>45631</v>
      </c>
      <c r="B2167" s="1" t="s">
        <v>54</v>
      </c>
      <c r="C2167" s="1" t="s">
        <v>7</v>
      </c>
      <c r="D2167" s="1" t="s">
        <v>18</v>
      </c>
      <c r="E2167" s="1" t="s">
        <v>68</v>
      </c>
      <c r="F2167" s="1" t="s">
        <v>87</v>
      </c>
      <c r="G2167" s="8">
        <v>72031</v>
      </c>
      <c r="H2167" s="8">
        <v>37456.120000000003</v>
      </c>
      <c r="I2167" s="9">
        <v>0.52</v>
      </c>
      <c r="J2167" s="1" t="s">
        <v>108</v>
      </c>
      <c r="K2167" s="1">
        <v>12</v>
      </c>
      <c r="L2167" s="1">
        <v>2024</v>
      </c>
      <c r="M2167" s="1">
        <v>49</v>
      </c>
      <c r="N2167" s="10">
        <v>4</v>
      </c>
    </row>
    <row r="2168" spans="1:14" x14ac:dyDescent="0.2">
      <c r="A2168" s="7">
        <v>45632</v>
      </c>
      <c r="B2168" s="1" t="s">
        <v>41</v>
      </c>
      <c r="C2168" s="1" t="s">
        <v>17</v>
      </c>
      <c r="D2168" s="1" t="s">
        <v>14</v>
      </c>
      <c r="E2168" s="1" t="s">
        <v>83</v>
      </c>
      <c r="F2168" s="1" t="s">
        <v>87</v>
      </c>
      <c r="G2168" s="8">
        <v>315688</v>
      </c>
      <c r="H2168" s="8">
        <v>107333.92000000001</v>
      </c>
      <c r="I2168" s="9">
        <v>0.34</v>
      </c>
      <c r="J2168" s="1" t="s">
        <v>108</v>
      </c>
      <c r="K2168" s="1">
        <v>12</v>
      </c>
      <c r="L2168" s="1">
        <v>2024</v>
      </c>
      <c r="M2168" s="1">
        <v>49</v>
      </c>
      <c r="N2168" s="10">
        <v>4</v>
      </c>
    </row>
    <row r="2169" spans="1:14" x14ac:dyDescent="0.2">
      <c r="A2169" s="7">
        <v>45633</v>
      </c>
      <c r="B2169" s="1" t="s">
        <v>44</v>
      </c>
      <c r="C2169" s="1" t="s">
        <v>11</v>
      </c>
      <c r="D2169" s="1" t="s">
        <v>8</v>
      </c>
      <c r="E2169" s="1" t="s">
        <v>78</v>
      </c>
      <c r="F2169" s="1" t="s">
        <v>89</v>
      </c>
      <c r="G2169" s="8">
        <v>1097553</v>
      </c>
      <c r="H2169" s="8">
        <v>164632.94999999998</v>
      </c>
      <c r="I2169" s="9">
        <v>0.15</v>
      </c>
      <c r="J2169" s="1" t="s">
        <v>108</v>
      </c>
      <c r="K2169" s="1">
        <v>12</v>
      </c>
      <c r="L2169" s="1">
        <v>2024</v>
      </c>
      <c r="M2169" s="1">
        <v>49</v>
      </c>
      <c r="N2169" s="10">
        <v>4</v>
      </c>
    </row>
    <row r="2170" spans="1:14" x14ac:dyDescent="0.2">
      <c r="A2170" s="7">
        <v>45634</v>
      </c>
      <c r="B2170" s="1" t="s">
        <v>45</v>
      </c>
      <c r="C2170" s="1" t="s">
        <v>7</v>
      </c>
      <c r="D2170" s="1" t="s">
        <v>18</v>
      </c>
      <c r="E2170" s="1" t="s">
        <v>79</v>
      </c>
      <c r="F2170" s="1" t="s">
        <v>9</v>
      </c>
      <c r="G2170" s="8">
        <v>141981</v>
      </c>
      <c r="H2170" s="8">
        <v>66731.069999999992</v>
      </c>
      <c r="I2170" s="9">
        <v>0.47</v>
      </c>
      <c r="J2170" s="1" t="s">
        <v>108</v>
      </c>
      <c r="K2170" s="1">
        <v>12</v>
      </c>
      <c r="L2170" s="1">
        <v>2024</v>
      </c>
      <c r="M2170" s="1">
        <v>49</v>
      </c>
      <c r="N2170" s="10">
        <v>4</v>
      </c>
    </row>
    <row r="2171" spans="1:14" x14ac:dyDescent="0.2">
      <c r="A2171" s="7">
        <v>45635</v>
      </c>
      <c r="B2171" s="1" t="s">
        <v>37</v>
      </c>
      <c r="C2171" s="1" t="s">
        <v>11</v>
      </c>
      <c r="D2171" s="1" t="s">
        <v>18</v>
      </c>
      <c r="E2171" s="1" t="s">
        <v>79</v>
      </c>
      <c r="F2171" s="1" t="s">
        <v>90</v>
      </c>
      <c r="G2171" s="8">
        <v>129468</v>
      </c>
      <c r="H2171" s="8">
        <v>36251.040000000001</v>
      </c>
      <c r="I2171" s="9">
        <v>0.28000000000000003</v>
      </c>
      <c r="J2171" s="1" t="s">
        <v>108</v>
      </c>
      <c r="K2171" s="1">
        <v>12</v>
      </c>
      <c r="L2171" s="1">
        <v>2024</v>
      </c>
      <c r="M2171" s="1">
        <v>50</v>
      </c>
      <c r="N2171" s="10">
        <v>4</v>
      </c>
    </row>
    <row r="2172" spans="1:14" x14ac:dyDescent="0.2">
      <c r="A2172" s="7">
        <v>45636</v>
      </c>
      <c r="B2172" s="1" t="s">
        <v>13</v>
      </c>
      <c r="C2172" s="1" t="s">
        <v>11</v>
      </c>
      <c r="D2172" s="1" t="s">
        <v>14</v>
      </c>
      <c r="E2172" s="1" t="s">
        <v>73</v>
      </c>
      <c r="F2172" s="1" t="s">
        <v>90</v>
      </c>
      <c r="G2172" s="8">
        <v>303924</v>
      </c>
      <c r="H2172" s="8">
        <v>97255.680000000008</v>
      </c>
      <c r="I2172" s="9">
        <v>0.32</v>
      </c>
      <c r="J2172" s="1" t="s">
        <v>108</v>
      </c>
      <c r="K2172" s="1">
        <v>12</v>
      </c>
      <c r="L2172" s="1">
        <v>2024</v>
      </c>
      <c r="M2172" s="1">
        <v>50</v>
      </c>
      <c r="N2172" s="10">
        <v>4</v>
      </c>
    </row>
    <row r="2173" spans="1:14" x14ac:dyDescent="0.2">
      <c r="A2173" s="7">
        <v>45637</v>
      </c>
      <c r="B2173" s="1" t="s">
        <v>62</v>
      </c>
      <c r="C2173" s="1" t="s">
        <v>7</v>
      </c>
      <c r="D2173" s="1" t="s">
        <v>8</v>
      </c>
      <c r="E2173" s="1" t="s">
        <v>78</v>
      </c>
      <c r="F2173" s="1" t="s">
        <v>9</v>
      </c>
      <c r="G2173" s="8">
        <v>535191</v>
      </c>
      <c r="H2173" s="8">
        <v>240835.95</v>
      </c>
      <c r="I2173" s="9">
        <v>0.45</v>
      </c>
      <c r="J2173" s="1" t="s">
        <v>108</v>
      </c>
      <c r="K2173" s="1">
        <v>12</v>
      </c>
      <c r="L2173" s="1">
        <v>2024</v>
      </c>
      <c r="M2173" s="1">
        <v>50</v>
      </c>
      <c r="N2173" s="10">
        <v>4</v>
      </c>
    </row>
    <row r="2174" spans="1:14" x14ac:dyDescent="0.2">
      <c r="A2174" s="7">
        <v>45638</v>
      </c>
      <c r="B2174" s="1" t="s">
        <v>51</v>
      </c>
      <c r="C2174" s="1" t="s">
        <v>17</v>
      </c>
      <c r="D2174" s="1" t="s">
        <v>8</v>
      </c>
      <c r="E2174" s="1" t="s">
        <v>65</v>
      </c>
      <c r="F2174" s="1" t="s">
        <v>87</v>
      </c>
      <c r="G2174" s="8">
        <v>1069658</v>
      </c>
      <c r="H2174" s="8">
        <v>288807.66000000003</v>
      </c>
      <c r="I2174" s="9">
        <v>0.27</v>
      </c>
      <c r="J2174" s="1" t="s">
        <v>108</v>
      </c>
      <c r="K2174" s="1">
        <v>12</v>
      </c>
      <c r="L2174" s="1">
        <v>2024</v>
      </c>
      <c r="M2174" s="1">
        <v>50</v>
      </c>
      <c r="N2174" s="10">
        <v>4</v>
      </c>
    </row>
    <row r="2175" spans="1:14" x14ac:dyDescent="0.2">
      <c r="A2175" s="7">
        <v>45639</v>
      </c>
      <c r="B2175" s="1" t="s">
        <v>43</v>
      </c>
      <c r="C2175" s="1" t="s">
        <v>11</v>
      </c>
      <c r="D2175" s="1" t="s">
        <v>8</v>
      </c>
      <c r="E2175" s="1" t="s">
        <v>79</v>
      </c>
      <c r="F2175" s="1" t="s">
        <v>89</v>
      </c>
      <c r="G2175" s="8">
        <v>660130</v>
      </c>
      <c r="H2175" s="8">
        <v>184836.40000000002</v>
      </c>
      <c r="I2175" s="9">
        <v>0.28000000000000003</v>
      </c>
      <c r="J2175" s="1" t="s">
        <v>108</v>
      </c>
      <c r="K2175" s="1">
        <v>12</v>
      </c>
      <c r="L2175" s="1">
        <v>2024</v>
      </c>
      <c r="M2175" s="1">
        <v>50</v>
      </c>
      <c r="N2175" s="10">
        <v>4</v>
      </c>
    </row>
    <row r="2176" spans="1:14" x14ac:dyDescent="0.2">
      <c r="A2176" s="7">
        <v>45640</v>
      </c>
      <c r="B2176" s="1" t="s">
        <v>30</v>
      </c>
      <c r="C2176" s="1" t="s">
        <v>7</v>
      </c>
      <c r="D2176" s="1" t="s">
        <v>14</v>
      </c>
      <c r="E2176" s="1" t="s">
        <v>77</v>
      </c>
      <c r="F2176" s="1" t="s">
        <v>90</v>
      </c>
      <c r="G2176" s="8">
        <v>486368</v>
      </c>
      <c r="H2176" s="8">
        <v>291820.79999999999</v>
      </c>
      <c r="I2176" s="9">
        <v>0.6</v>
      </c>
      <c r="J2176" s="1" t="s">
        <v>108</v>
      </c>
      <c r="K2176" s="1">
        <v>12</v>
      </c>
      <c r="L2176" s="1">
        <v>2024</v>
      </c>
      <c r="M2176" s="1">
        <v>50</v>
      </c>
      <c r="N2176" s="10">
        <v>4</v>
      </c>
    </row>
    <row r="2177" spans="1:14" x14ac:dyDescent="0.2">
      <c r="A2177" s="7">
        <v>45641</v>
      </c>
      <c r="B2177" s="1" t="s">
        <v>52</v>
      </c>
      <c r="C2177" s="1" t="s">
        <v>7</v>
      </c>
      <c r="D2177" s="1" t="s">
        <v>8</v>
      </c>
      <c r="E2177" s="1" t="s">
        <v>66</v>
      </c>
      <c r="F2177" s="1" t="s">
        <v>89</v>
      </c>
      <c r="G2177" s="8">
        <v>1027023</v>
      </c>
      <c r="H2177" s="8">
        <v>431349.66</v>
      </c>
      <c r="I2177" s="9">
        <v>0.42</v>
      </c>
      <c r="J2177" s="1" t="s">
        <v>108</v>
      </c>
      <c r="K2177" s="1">
        <v>12</v>
      </c>
      <c r="L2177" s="1">
        <v>2024</v>
      </c>
      <c r="M2177" s="1">
        <v>50</v>
      </c>
      <c r="N2177" s="10">
        <v>4</v>
      </c>
    </row>
    <row r="2178" spans="1:14" x14ac:dyDescent="0.2">
      <c r="A2178" s="7">
        <v>45642</v>
      </c>
      <c r="B2178" s="1" t="s">
        <v>41</v>
      </c>
      <c r="C2178" s="1" t="s">
        <v>11</v>
      </c>
      <c r="D2178" s="1" t="s">
        <v>14</v>
      </c>
      <c r="E2178" s="1" t="s">
        <v>83</v>
      </c>
      <c r="F2178" s="1" t="s">
        <v>88</v>
      </c>
      <c r="G2178" s="8">
        <v>300055</v>
      </c>
      <c r="H2178" s="8">
        <v>102018.70000000001</v>
      </c>
      <c r="I2178" s="9">
        <v>0.34</v>
      </c>
      <c r="J2178" s="1" t="s">
        <v>108</v>
      </c>
      <c r="K2178" s="1">
        <v>12</v>
      </c>
      <c r="L2178" s="1">
        <v>2024</v>
      </c>
      <c r="M2178" s="1">
        <v>51</v>
      </c>
      <c r="N2178" s="10">
        <v>4</v>
      </c>
    </row>
    <row r="2179" spans="1:14" x14ac:dyDescent="0.2">
      <c r="A2179" s="7">
        <v>45643</v>
      </c>
      <c r="B2179" s="1" t="s">
        <v>15</v>
      </c>
      <c r="C2179" s="1" t="s">
        <v>7</v>
      </c>
      <c r="D2179" s="1" t="s">
        <v>14</v>
      </c>
      <c r="E2179" s="1" t="s">
        <v>74</v>
      </c>
      <c r="F2179" s="1" t="s">
        <v>88</v>
      </c>
      <c r="G2179" s="8">
        <v>487540</v>
      </c>
      <c r="H2179" s="8">
        <v>185265.2</v>
      </c>
      <c r="I2179" s="9">
        <v>0.38</v>
      </c>
      <c r="J2179" s="1" t="s">
        <v>108</v>
      </c>
      <c r="K2179" s="1">
        <v>12</v>
      </c>
      <c r="L2179" s="1">
        <v>2024</v>
      </c>
      <c r="M2179" s="1">
        <v>51</v>
      </c>
      <c r="N2179" s="10">
        <v>4</v>
      </c>
    </row>
    <row r="2180" spans="1:14" x14ac:dyDescent="0.2">
      <c r="A2180" s="7">
        <v>45644</v>
      </c>
      <c r="B2180" s="1" t="s">
        <v>10</v>
      </c>
      <c r="C2180" s="1" t="s">
        <v>17</v>
      </c>
      <c r="D2180" s="1" t="s">
        <v>8</v>
      </c>
      <c r="E2180" s="1" t="s">
        <v>66</v>
      </c>
      <c r="F2180" s="1" t="s">
        <v>9</v>
      </c>
      <c r="G2180" s="8">
        <v>1158613</v>
      </c>
      <c r="H2180" s="8">
        <v>393928.42000000004</v>
      </c>
      <c r="I2180" s="9">
        <v>0.34</v>
      </c>
      <c r="J2180" s="1" t="s">
        <v>108</v>
      </c>
      <c r="K2180" s="1">
        <v>12</v>
      </c>
      <c r="L2180" s="1">
        <v>2024</v>
      </c>
      <c r="M2180" s="1">
        <v>51</v>
      </c>
      <c r="N2180" s="10">
        <v>4</v>
      </c>
    </row>
    <row r="2181" spans="1:14" x14ac:dyDescent="0.2">
      <c r="A2181" s="7">
        <v>45645</v>
      </c>
      <c r="B2181" s="1" t="s">
        <v>43</v>
      </c>
      <c r="C2181" s="1" t="s">
        <v>11</v>
      </c>
      <c r="D2181" s="1" t="s">
        <v>8</v>
      </c>
      <c r="E2181" s="1" t="s">
        <v>79</v>
      </c>
      <c r="F2181" s="1" t="s">
        <v>89</v>
      </c>
      <c r="G2181" s="8">
        <v>717916</v>
      </c>
      <c r="H2181" s="8">
        <v>222553.96</v>
      </c>
      <c r="I2181" s="9">
        <v>0.31</v>
      </c>
      <c r="J2181" s="1" t="s">
        <v>108</v>
      </c>
      <c r="K2181" s="1">
        <v>12</v>
      </c>
      <c r="L2181" s="1">
        <v>2024</v>
      </c>
      <c r="M2181" s="1">
        <v>51</v>
      </c>
      <c r="N2181" s="10">
        <v>4</v>
      </c>
    </row>
    <row r="2182" spans="1:14" x14ac:dyDescent="0.2">
      <c r="A2182" s="7">
        <v>45646</v>
      </c>
      <c r="B2182" s="1" t="s">
        <v>52</v>
      </c>
      <c r="C2182" s="1" t="s">
        <v>17</v>
      </c>
      <c r="D2182" s="1" t="s">
        <v>8</v>
      </c>
      <c r="E2182" s="1" t="s">
        <v>66</v>
      </c>
      <c r="F2182" s="1" t="s">
        <v>87</v>
      </c>
      <c r="G2182" s="8">
        <v>1073095</v>
      </c>
      <c r="H2182" s="8">
        <v>407776.1</v>
      </c>
      <c r="I2182" s="9">
        <v>0.38</v>
      </c>
      <c r="J2182" s="1" t="s">
        <v>108</v>
      </c>
      <c r="K2182" s="1">
        <v>12</v>
      </c>
      <c r="L2182" s="1">
        <v>2024</v>
      </c>
      <c r="M2182" s="1">
        <v>51</v>
      </c>
      <c r="N2182" s="10">
        <v>4</v>
      </c>
    </row>
    <row r="2183" spans="1:14" x14ac:dyDescent="0.2">
      <c r="A2183" s="7">
        <v>45647</v>
      </c>
      <c r="B2183" s="1" t="s">
        <v>26</v>
      </c>
      <c r="C2183" s="1" t="s">
        <v>17</v>
      </c>
      <c r="D2183" s="1" t="s">
        <v>8</v>
      </c>
      <c r="E2183" s="1" t="s">
        <v>75</v>
      </c>
      <c r="F2183" s="1" t="s">
        <v>89</v>
      </c>
      <c r="G2183" s="8">
        <v>708618</v>
      </c>
      <c r="H2183" s="8">
        <v>262188.65999999997</v>
      </c>
      <c r="I2183" s="9">
        <v>0.37</v>
      </c>
      <c r="J2183" s="1" t="s">
        <v>108</v>
      </c>
      <c r="K2183" s="1">
        <v>12</v>
      </c>
      <c r="L2183" s="1">
        <v>2024</v>
      </c>
      <c r="M2183" s="1">
        <v>51</v>
      </c>
      <c r="N2183" s="10">
        <v>4</v>
      </c>
    </row>
    <row r="2184" spans="1:14" x14ac:dyDescent="0.2">
      <c r="A2184" s="7">
        <v>45648</v>
      </c>
      <c r="B2184" s="1" t="s">
        <v>56</v>
      </c>
      <c r="C2184" s="1" t="s">
        <v>7</v>
      </c>
      <c r="D2184" s="1" t="s">
        <v>18</v>
      </c>
      <c r="E2184" s="1" t="s">
        <v>70</v>
      </c>
      <c r="F2184" s="1" t="s">
        <v>87</v>
      </c>
      <c r="G2184" s="8">
        <v>135636</v>
      </c>
      <c r="H2184" s="8">
        <v>77312.51999999999</v>
      </c>
      <c r="I2184" s="9">
        <v>0.56999999999999995</v>
      </c>
      <c r="J2184" s="1" t="s">
        <v>108</v>
      </c>
      <c r="K2184" s="1">
        <v>12</v>
      </c>
      <c r="L2184" s="1">
        <v>2024</v>
      </c>
      <c r="M2184" s="1">
        <v>51</v>
      </c>
      <c r="N2184" s="10">
        <v>4</v>
      </c>
    </row>
    <row r="2185" spans="1:14" x14ac:dyDescent="0.2">
      <c r="A2185" s="7">
        <v>45649</v>
      </c>
      <c r="B2185" s="1" t="s">
        <v>43</v>
      </c>
      <c r="C2185" s="1" t="s">
        <v>11</v>
      </c>
      <c r="D2185" s="1" t="s">
        <v>8</v>
      </c>
      <c r="E2185" s="1" t="s">
        <v>79</v>
      </c>
      <c r="F2185" s="1" t="s">
        <v>87</v>
      </c>
      <c r="G2185" s="8">
        <v>869253</v>
      </c>
      <c r="H2185" s="8">
        <v>226005.78</v>
      </c>
      <c r="I2185" s="9">
        <v>0.26</v>
      </c>
      <c r="J2185" s="1" t="s">
        <v>108</v>
      </c>
      <c r="K2185" s="1">
        <v>12</v>
      </c>
      <c r="L2185" s="1">
        <v>2024</v>
      </c>
      <c r="M2185" s="1">
        <v>52</v>
      </c>
      <c r="N2185" s="10">
        <v>4</v>
      </c>
    </row>
    <row r="2186" spans="1:14" x14ac:dyDescent="0.2">
      <c r="A2186" s="7">
        <v>45650</v>
      </c>
      <c r="B2186" s="1" t="s">
        <v>37</v>
      </c>
      <c r="C2186" s="1" t="s">
        <v>17</v>
      </c>
      <c r="D2186" s="1" t="s">
        <v>18</v>
      </c>
      <c r="E2186" s="1" t="s">
        <v>79</v>
      </c>
      <c r="F2186" s="1" t="s">
        <v>88</v>
      </c>
      <c r="G2186" s="8">
        <v>100147</v>
      </c>
      <c r="H2186" s="8">
        <v>26038.22</v>
      </c>
      <c r="I2186" s="9">
        <v>0.26</v>
      </c>
      <c r="J2186" s="1" t="s">
        <v>108</v>
      </c>
      <c r="K2186" s="1">
        <v>12</v>
      </c>
      <c r="L2186" s="1">
        <v>2024</v>
      </c>
      <c r="M2186" s="1">
        <v>52</v>
      </c>
      <c r="N2186" s="10">
        <v>4</v>
      </c>
    </row>
    <row r="2187" spans="1:14" x14ac:dyDescent="0.2">
      <c r="A2187" s="7">
        <v>45651</v>
      </c>
      <c r="B2187" s="1" t="s">
        <v>12</v>
      </c>
      <c r="C2187" s="1" t="s">
        <v>11</v>
      </c>
      <c r="D2187" s="1" t="s">
        <v>8</v>
      </c>
      <c r="E2187" s="1" t="s">
        <v>77</v>
      </c>
      <c r="F2187" s="1" t="s">
        <v>87</v>
      </c>
      <c r="G2187" s="8">
        <v>780767</v>
      </c>
      <c r="H2187" s="8">
        <v>117115.05</v>
      </c>
      <c r="I2187" s="9">
        <v>0.15</v>
      </c>
      <c r="J2187" s="1" t="s">
        <v>108</v>
      </c>
      <c r="K2187" s="1">
        <v>12</v>
      </c>
      <c r="L2187" s="1">
        <v>2024</v>
      </c>
      <c r="M2187" s="1">
        <v>52</v>
      </c>
      <c r="N2187" s="10">
        <v>4</v>
      </c>
    </row>
    <row r="2188" spans="1:14" x14ac:dyDescent="0.2">
      <c r="A2188" s="7">
        <v>45652</v>
      </c>
      <c r="B2188" s="1" t="s">
        <v>37</v>
      </c>
      <c r="C2188" s="1" t="s">
        <v>7</v>
      </c>
      <c r="D2188" s="1" t="s">
        <v>18</v>
      </c>
      <c r="E2188" s="1" t="s">
        <v>79</v>
      </c>
      <c r="F2188" s="1" t="s">
        <v>9</v>
      </c>
      <c r="G2188" s="8">
        <v>213004</v>
      </c>
      <c r="H2188" s="8">
        <v>136322.56</v>
      </c>
      <c r="I2188" s="9">
        <v>0.64</v>
      </c>
      <c r="J2188" s="1" t="s">
        <v>108</v>
      </c>
      <c r="K2188" s="1">
        <v>12</v>
      </c>
      <c r="L2188" s="1">
        <v>2024</v>
      </c>
      <c r="M2188" s="1">
        <v>52</v>
      </c>
      <c r="N2188" s="10">
        <v>4</v>
      </c>
    </row>
    <row r="2189" spans="1:14" x14ac:dyDescent="0.2">
      <c r="A2189" s="7">
        <v>45653</v>
      </c>
      <c r="B2189" s="1" t="s">
        <v>61</v>
      </c>
      <c r="C2189" s="1" t="s">
        <v>17</v>
      </c>
      <c r="D2189" s="1" t="s">
        <v>8</v>
      </c>
      <c r="E2189" s="1" t="s">
        <v>77</v>
      </c>
      <c r="F2189" s="1" t="s">
        <v>90</v>
      </c>
      <c r="G2189" s="8">
        <v>858767</v>
      </c>
      <c r="H2189" s="8">
        <v>214691.75</v>
      </c>
      <c r="I2189" s="9">
        <v>0.25</v>
      </c>
      <c r="J2189" s="1" t="s">
        <v>108</v>
      </c>
      <c r="K2189" s="1">
        <v>12</v>
      </c>
      <c r="L2189" s="1">
        <v>2024</v>
      </c>
      <c r="M2189" s="1">
        <v>52</v>
      </c>
      <c r="N2189" s="10">
        <v>4</v>
      </c>
    </row>
    <row r="2190" spans="1:14" x14ac:dyDescent="0.2">
      <c r="A2190" s="7">
        <v>45654</v>
      </c>
      <c r="B2190" s="1" t="s">
        <v>10</v>
      </c>
      <c r="C2190" s="1" t="s">
        <v>11</v>
      </c>
      <c r="D2190" s="1" t="s">
        <v>8</v>
      </c>
      <c r="E2190" s="1" t="s">
        <v>66</v>
      </c>
      <c r="F2190" s="1" t="s">
        <v>87</v>
      </c>
      <c r="G2190" s="8">
        <v>1041001</v>
      </c>
      <c r="H2190" s="8">
        <v>166560.16</v>
      </c>
      <c r="I2190" s="9">
        <v>0.16</v>
      </c>
      <c r="J2190" s="1" t="s">
        <v>108</v>
      </c>
      <c r="K2190" s="1">
        <v>12</v>
      </c>
      <c r="L2190" s="1">
        <v>2024</v>
      </c>
      <c r="M2190" s="1">
        <v>52</v>
      </c>
      <c r="N2190" s="10">
        <v>4</v>
      </c>
    </row>
    <row r="2191" spans="1:14" x14ac:dyDescent="0.2">
      <c r="A2191" s="7">
        <v>45655</v>
      </c>
      <c r="B2191" s="1" t="s">
        <v>33</v>
      </c>
      <c r="C2191" s="1" t="s">
        <v>7</v>
      </c>
      <c r="D2191" s="1" t="s">
        <v>8</v>
      </c>
      <c r="E2191" s="1" t="s">
        <v>80</v>
      </c>
      <c r="F2191" s="1" t="s">
        <v>87</v>
      </c>
      <c r="G2191" s="8">
        <v>1055162</v>
      </c>
      <c r="H2191" s="8">
        <v>633097.19999999995</v>
      </c>
      <c r="I2191" s="9">
        <v>0.6</v>
      </c>
      <c r="J2191" s="1" t="s">
        <v>108</v>
      </c>
      <c r="K2191" s="1">
        <v>12</v>
      </c>
      <c r="L2191" s="1">
        <v>2024</v>
      </c>
      <c r="M2191" s="1">
        <v>52</v>
      </c>
      <c r="N2191" s="10">
        <v>4</v>
      </c>
    </row>
    <row r="2192" spans="1:14" x14ac:dyDescent="0.2">
      <c r="A2192" s="7">
        <v>45656</v>
      </c>
      <c r="B2192" s="1" t="s">
        <v>29</v>
      </c>
      <c r="C2192" s="1" t="s">
        <v>11</v>
      </c>
      <c r="D2192" s="1" t="s">
        <v>8</v>
      </c>
      <c r="E2192" s="1" t="s">
        <v>67</v>
      </c>
      <c r="F2192" s="1" t="s">
        <v>88</v>
      </c>
      <c r="G2192" s="8">
        <v>542755</v>
      </c>
      <c r="H2192" s="8">
        <v>86840.8</v>
      </c>
      <c r="I2192" s="9">
        <v>0.16</v>
      </c>
      <c r="J2192" s="1" t="s">
        <v>108</v>
      </c>
      <c r="K2192" s="1">
        <v>12</v>
      </c>
      <c r="L2192" s="1">
        <v>2024</v>
      </c>
      <c r="M2192" s="1">
        <v>53</v>
      </c>
      <c r="N2192" s="10">
        <v>4</v>
      </c>
    </row>
    <row r="2193" spans="1:14" x14ac:dyDescent="0.2">
      <c r="A2193" s="7">
        <v>45657</v>
      </c>
      <c r="B2193" s="1" t="s">
        <v>34</v>
      </c>
      <c r="C2193" s="1" t="s">
        <v>17</v>
      </c>
      <c r="D2193" s="1" t="s">
        <v>14</v>
      </c>
      <c r="E2193" s="1" t="s">
        <v>65</v>
      </c>
      <c r="F2193" s="1" t="s">
        <v>90</v>
      </c>
      <c r="G2193" s="8">
        <v>354715</v>
      </c>
      <c r="H2193" s="8">
        <v>117055.95000000001</v>
      </c>
      <c r="I2193" s="9">
        <v>0.33</v>
      </c>
      <c r="J2193" s="1" t="s">
        <v>108</v>
      </c>
      <c r="K2193" s="1">
        <v>12</v>
      </c>
      <c r="L2193" s="1">
        <v>2024</v>
      </c>
      <c r="M2193" s="1">
        <v>53</v>
      </c>
      <c r="N2193" s="10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F817-B16A-4F53-93F8-DE1C5D88E1DE}">
  <sheetPr codeName="Hoja10"/>
  <dimension ref="A1:H74"/>
  <sheetViews>
    <sheetView topLeftCell="A16" zoomScale="115" zoomScaleNormal="115" workbookViewId="0">
      <selection activeCell="D18" sqref="D18"/>
    </sheetView>
  </sheetViews>
  <sheetFormatPr baseColWidth="10" defaultRowHeight="15" x14ac:dyDescent="0.25"/>
  <cols>
    <col min="1" max="1" width="23.7109375" bestFit="1" customWidth="1"/>
    <col min="2" max="2" width="13.85546875" style="28" bestFit="1" customWidth="1"/>
    <col min="3" max="3" width="14.42578125" bestFit="1" customWidth="1"/>
  </cols>
  <sheetData>
    <row r="1" spans="1:8" x14ac:dyDescent="0.25">
      <c r="E1" s="25">
        <v>0.6</v>
      </c>
      <c r="F1" s="25">
        <v>0.25</v>
      </c>
      <c r="G1" s="25">
        <v>0.15</v>
      </c>
    </row>
    <row r="2" spans="1:8" x14ac:dyDescent="0.25">
      <c r="A2" s="17" t="s">
        <v>93</v>
      </c>
      <c r="B2" s="79" t="s">
        <v>111</v>
      </c>
      <c r="C2" s="80"/>
      <c r="D2" s="79" t="s">
        <v>112</v>
      </c>
      <c r="E2" s="80"/>
      <c r="F2" s="1"/>
    </row>
    <row r="3" spans="1:8" x14ac:dyDescent="0.25">
      <c r="A3" s="16" t="s">
        <v>7</v>
      </c>
      <c r="B3" s="23">
        <v>35</v>
      </c>
      <c r="C3" s="16">
        <v>70</v>
      </c>
      <c r="D3" s="23">
        <v>25</v>
      </c>
      <c r="E3" s="16">
        <v>50</v>
      </c>
      <c r="F3" s="1"/>
    </row>
    <row r="4" spans="1:8" x14ac:dyDescent="0.25">
      <c r="A4" s="16" t="s">
        <v>11</v>
      </c>
      <c r="B4" s="23">
        <v>15</v>
      </c>
      <c r="C4" s="16">
        <v>35</v>
      </c>
      <c r="D4" s="23">
        <v>10</v>
      </c>
      <c r="E4" s="16">
        <v>30</v>
      </c>
      <c r="F4" s="1"/>
    </row>
    <row r="5" spans="1:8" x14ac:dyDescent="0.25">
      <c r="A5" s="16" t="s">
        <v>17</v>
      </c>
      <c r="B5" s="23">
        <v>20</v>
      </c>
      <c r="C5" s="16">
        <v>40</v>
      </c>
      <c r="D5" s="23">
        <v>15</v>
      </c>
      <c r="E5" s="16">
        <v>35</v>
      </c>
      <c r="F5" s="1"/>
    </row>
    <row r="6" spans="1:8" x14ac:dyDescent="0.25">
      <c r="A6" s="1"/>
      <c r="B6" s="20"/>
      <c r="C6" s="1"/>
      <c r="D6" s="1"/>
      <c r="E6" s="1"/>
      <c r="F6" s="1"/>
    </row>
    <row r="7" spans="1:8" x14ac:dyDescent="0.25">
      <c r="A7" s="1"/>
      <c r="B7" s="20"/>
      <c r="C7" s="1"/>
      <c r="D7" s="1"/>
      <c r="E7" s="1"/>
      <c r="F7" s="1"/>
    </row>
    <row r="8" spans="1:8" x14ac:dyDescent="0.25">
      <c r="A8" s="17" t="s">
        <v>109</v>
      </c>
      <c r="B8" s="24" t="s">
        <v>113</v>
      </c>
      <c r="C8" s="24" t="s">
        <v>114</v>
      </c>
      <c r="D8" s="24" t="s">
        <v>110</v>
      </c>
      <c r="E8" s="1"/>
      <c r="F8" s="1"/>
    </row>
    <row r="9" spans="1:8" x14ac:dyDescent="0.25">
      <c r="A9" s="16" t="s">
        <v>7</v>
      </c>
      <c r="B9" s="25">
        <v>0.6</v>
      </c>
      <c r="C9" s="25">
        <v>0.5</v>
      </c>
      <c r="D9" s="29" t="e">
        <f>ROUND(COUNTIF(#REF!,'Rango de Datos'!A9)/COUNTA(#REF!),2)</f>
        <v>#REF!</v>
      </c>
      <c r="E9" s="1"/>
      <c r="F9" s="1"/>
      <c r="H9">
        <f ca="1">IF(RANDBETWEEN(1,100)&lt;=70, 1, IF(RANDBETWEEN(1,100)&lt;=70+10, 2, IF(RANDBETWEEN(1,100)&lt;=70+10+10, 3, IF(RANDBETWEEN(1,100)&lt;=70+10+10+10, 4, 5))))</f>
        <v>2</v>
      </c>
    </row>
    <row r="10" spans="1:8" x14ac:dyDescent="0.25">
      <c r="A10" s="16" t="s">
        <v>11</v>
      </c>
      <c r="B10" s="25">
        <v>0.25</v>
      </c>
      <c r="C10" s="25">
        <v>0.2</v>
      </c>
      <c r="D10" s="29" t="e">
        <f>ROUND(COUNTIF(#REF!,'Rango de Datos'!A10)/COUNTA(#REF!),2)</f>
        <v>#REF!</v>
      </c>
      <c r="E10" s="1"/>
      <c r="F10" s="1"/>
      <c r="H10">
        <f t="shared" ref="H10:H46" ca="1" si="0">IF(RANDBETWEEN(1,100)&lt;=E2, 1, IF(RANDBETWEEN(1,100)&lt;=E2+F2, 2, IF(RANDBETWEEN(1,100)&lt;=E2+F2+G2, 3, 3)))</f>
        <v>3</v>
      </c>
    </row>
    <row r="11" spans="1:8" x14ac:dyDescent="0.25">
      <c r="A11" s="16" t="s">
        <v>17</v>
      </c>
      <c r="B11" s="25">
        <v>0.15</v>
      </c>
      <c r="C11" s="25">
        <v>0.3</v>
      </c>
      <c r="D11" s="29" t="e">
        <f>ROUND(COUNTIF(#REF!,'Rango de Datos'!A11)/COUNTA(#REF!),2)</f>
        <v>#REF!</v>
      </c>
      <c r="E11" s="1"/>
      <c r="F11" s="1"/>
      <c r="H11">
        <f t="shared" ca="1" si="0"/>
        <v>1</v>
      </c>
    </row>
    <row r="12" spans="1:8" x14ac:dyDescent="0.25">
      <c r="A12" s="1"/>
      <c r="B12" s="21" t="str">
        <f>IF(SUM(B9:B11)=100%,"OK","Revisar cifras")</f>
        <v>OK</v>
      </c>
      <c r="C12" s="21" t="str">
        <f>IF(SUM(C9:C11)=100%,"OK","Revisar cifras")</f>
        <v>OK</v>
      </c>
      <c r="D12" s="21" t="e">
        <f>IF(SUM(D9:D11)=100%,"OK","Revisar datos")</f>
        <v>#REF!</v>
      </c>
      <c r="E12" s="1"/>
      <c r="F12" s="1"/>
      <c r="H12">
        <f t="shared" ca="1" si="0"/>
        <v>3</v>
      </c>
    </row>
    <row r="13" spans="1:8" x14ac:dyDescent="0.25">
      <c r="A13" s="1"/>
      <c r="B13" s="20"/>
      <c r="C13" s="1"/>
      <c r="D13" s="1"/>
      <c r="E13" s="1"/>
      <c r="F13" s="1"/>
      <c r="H13">
        <f t="shared" ca="1" si="0"/>
        <v>3</v>
      </c>
    </row>
    <row r="14" spans="1:8" x14ac:dyDescent="0.25">
      <c r="A14" s="17" t="s">
        <v>92</v>
      </c>
      <c r="B14" s="24" t="s">
        <v>113</v>
      </c>
      <c r="C14" s="24" t="s">
        <v>114</v>
      </c>
      <c r="D14" s="1"/>
      <c r="E14" s="1"/>
      <c r="F14" s="1"/>
      <c r="H14">
        <f t="shared" ca="1" si="0"/>
        <v>3</v>
      </c>
    </row>
    <row r="15" spans="1:8" x14ac:dyDescent="0.25">
      <c r="A15" s="16" t="s">
        <v>18</v>
      </c>
      <c r="B15" s="26">
        <v>70000</v>
      </c>
      <c r="C15" s="19">
        <v>250000</v>
      </c>
      <c r="D15" s="1"/>
      <c r="E15" s="1"/>
      <c r="F15" s="1"/>
      <c r="H15">
        <f t="shared" ca="1" si="0"/>
        <v>3</v>
      </c>
    </row>
    <row r="16" spans="1:8" x14ac:dyDescent="0.25">
      <c r="A16" s="16" t="s">
        <v>14</v>
      </c>
      <c r="B16" s="26">
        <v>250000</v>
      </c>
      <c r="C16" s="19">
        <v>500000</v>
      </c>
      <c r="D16" s="1"/>
      <c r="E16" s="1"/>
      <c r="F16" s="1"/>
      <c r="H16">
        <f t="shared" ca="1" si="0"/>
        <v>3</v>
      </c>
    </row>
    <row r="17" spans="1:8" x14ac:dyDescent="0.25">
      <c r="A17" s="16" t="s">
        <v>8</v>
      </c>
      <c r="B17" s="27">
        <v>500000</v>
      </c>
      <c r="C17" s="18">
        <v>1200000</v>
      </c>
      <c r="D17" s="1"/>
      <c r="E17" s="1"/>
      <c r="F17" s="1"/>
      <c r="H17">
        <f t="shared" ca="1" si="0"/>
        <v>3</v>
      </c>
    </row>
    <row r="18" spans="1:8" x14ac:dyDescent="0.25">
      <c r="A18" s="1"/>
      <c r="B18" s="20"/>
      <c r="C18" s="1"/>
      <c r="D18" s="1"/>
      <c r="E18" s="1"/>
      <c r="F18" s="1"/>
      <c r="H18">
        <f t="shared" ca="1" si="0"/>
        <v>3</v>
      </c>
    </row>
    <row r="19" spans="1:8" x14ac:dyDescent="0.25">
      <c r="A19" s="1"/>
      <c r="B19" s="20"/>
      <c r="C19" s="1"/>
      <c r="D19" s="1"/>
      <c r="E19" s="1"/>
      <c r="F19" s="1"/>
      <c r="H19">
        <f t="shared" ca="1" si="0"/>
        <v>3</v>
      </c>
    </row>
    <row r="20" spans="1:8" x14ac:dyDescent="0.25">
      <c r="A20" s="17" t="s">
        <v>86</v>
      </c>
      <c r="B20" s="24" t="s">
        <v>113</v>
      </c>
      <c r="C20" s="24" t="s">
        <v>114</v>
      </c>
      <c r="D20" s="24" t="s">
        <v>110</v>
      </c>
      <c r="E20" s="1"/>
      <c r="F20" s="1"/>
      <c r="H20">
        <f t="shared" ca="1" si="0"/>
        <v>3</v>
      </c>
    </row>
    <row r="21" spans="1:8" x14ac:dyDescent="0.25">
      <c r="A21" s="16" t="s">
        <v>87</v>
      </c>
      <c r="B21" s="30">
        <v>0.6</v>
      </c>
      <c r="C21" s="30">
        <v>0.78</v>
      </c>
      <c r="D21" s="29" t="e">
        <f>COUNTIF(#REF!,A21)/COUNTA(#REF!)</f>
        <v>#REF!</v>
      </c>
      <c r="E21" s="1"/>
      <c r="F21" s="1"/>
      <c r="H21">
        <f t="shared" ca="1" si="0"/>
        <v>3</v>
      </c>
    </row>
    <row r="22" spans="1:8" x14ac:dyDescent="0.25">
      <c r="A22" s="16" t="s">
        <v>9</v>
      </c>
      <c r="B22" s="30">
        <v>0.15</v>
      </c>
      <c r="C22" s="30">
        <v>0.15</v>
      </c>
      <c r="D22" s="29" t="e">
        <f>COUNTIF(#REF!,A22)/COUNTA(#REF!)</f>
        <v>#REF!</v>
      </c>
      <c r="E22" s="1"/>
      <c r="F22" s="1"/>
      <c r="H22">
        <f t="shared" ca="1" si="0"/>
        <v>3</v>
      </c>
    </row>
    <row r="23" spans="1:8" x14ac:dyDescent="0.25">
      <c r="A23" s="16" t="s">
        <v>88</v>
      </c>
      <c r="B23" s="30">
        <v>0.1</v>
      </c>
      <c r="C23" s="30">
        <v>0.1</v>
      </c>
      <c r="D23" s="29" t="e">
        <f>COUNTIF(#REF!,A23)/COUNTA(#REF!)</f>
        <v>#REF!</v>
      </c>
      <c r="E23" s="1"/>
      <c r="F23" s="1"/>
      <c r="H23">
        <f t="shared" ca="1" si="0"/>
        <v>3</v>
      </c>
    </row>
    <row r="24" spans="1:8" x14ac:dyDescent="0.25">
      <c r="A24" s="16" t="s">
        <v>89</v>
      </c>
      <c r="B24" s="30">
        <v>0.1</v>
      </c>
      <c r="C24" s="30">
        <v>0.1</v>
      </c>
      <c r="D24" s="29" t="e">
        <f>COUNTIF(#REF!,A24)/COUNTA(#REF!)</f>
        <v>#REF!</v>
      </c>
      <c r="E24" s="1"/>
      <c r="F24" s="1"/>
      <c r="H24">
        <f t="shared" ca="1" si="0"/>
        <v>3</v>
      </c>
    </row>
    <row r="25" spans="1:8" x14ac:dyDescent="0.25">
      <c r="A25" s="16" t="s">
        <v>90</v>
      </c>
      <c r="B25" s="30">
        <v>0.05</v>
      </c>
      <c r="C25" s="30">
        <v>0.05</v>
      </c>
      <c r="D25" s="29" t="e">
        <f>COUNTIF(#REF!,A25)/COUNTA(#REF!)</f>
        <v>#REF!</v>
      </c>
      <c r="E25" s="1"/>
      <c r="F25" s="1"/>
      <c r="H25">
        <f t="shared" ca="1" si="0"/>
        <v>3</v>
      </c>
    </row>
    <row r="26" spans="1:8" x14ac:dyDescent="0.25">
      <c r="A26" s="1"/>
      <c r="B26" s="22" t="str">
        <f>IF(SUM(B21:B25)=100%,"OK","Revisar cifras")</f>
        <v>OK</v>
      </c>
      <c r="C26" s="22" t="str">
        <f>IF(SUM(C21:C25)=100%,"OK","Revisar cifras")</f>
        <v>Revisar cifras</v>
      </c>
      <c r="D26" s="24" t="e">
        <f>IF(SUM(D21:D25)=100%,"OK","Revisar datos")</f>
        <v>#REF!</v>
      </c>
      <c r="E26" s="1"/>
      <c r="F26" s="1"/>
      <c r="H26">
        <f t="shared" ca="1" si="0"/>
        <v>3</v>
      </c>
    </row>
    <row r="27" spans="1:8" x14ac:dyDescent="0.25">
      <c r="D27" s="1"/>
      <c r="E27" s="1"/>
      <c r="F27" s="1"/>
      <c r="H27">
        <f t="shared" ca="1" si="0"/>
        <v>3</v>
      </c>
    </row>
    <row r="28" spans="1:8" x14ac:dyDescent="0.25">
      <c r="H28">
        <f t="shared" ca="1" si="0"/>
        <v>3</v>
      </c>
    </row>
    <row r="29" spans="1:8" x14ac:dyDescent="0.25">
      <c r="H29">
        <f t="shared" ca="1" si="0"/>
        <v>3</v>
      </c>
    </row>
    <row r="30" spans="1:8" x14ac:dyDescent="0.25">
      <c r="H30">
        <f t="shared" ca="1" si="0"/>
        <v>3</v>
      </c>
    </row>
    <row r="31" spans="1:8" x14ac:dyDescent="0.25">
      <c r="H31">
        <f t="shared" ca="1" si="0"/>
        <v>3</v>
      </c>
    </row>
    <row r="32" spans="1:8" x14ac:dyDescent="0.25">
      <c r="H32">
        <f t="shared" ca="1" si="0"/>
        <v>3</v>
      </c>
    </row>
    <row r="33" spans="8:8" x14ac:dyDescent="0.25">
      <c r="H33">
        <f t="shared" ca="1" si="0"/>
        <v>3</v>
      </c>
    </row>
    <row r="34" spans="8:8" x14ac:dyDescent="0.25">
      <c r="H34">
        <f t="shared" ca="1" si="0"/>
        <v>3</v>
      </c>
    </row>
    <row r="35" spans="8:8" x14ac:dyDescent="0.25">
      <c r="H35">
        <f t="shared" ca="1" si="0"/>
        <v>3</v>
      </c>
    </row>
    <row r="36" spans="8:8" x14ac:dyDescent="0.25">
      <c r="H36">
        <f t="shared" ca="1" si="0"/>
        <v>3</v>
      </c>
    </row>
    <row r="37" spans="8:8" x14ac:dyDescent="0.25">
      <c r="H37">
        <f t="shared" ca="1" si="0"/>
        <v>3</v>
      </c>
    </row>
    <row r="38" spans="8:8" x14ac:dyDescent="0.25">
      <c r="H38">
        <f t="shared" ca="1" si="0"/>
        <v>3</v>
      </c>
    </row>
    <row r="39" spans="8:8" x14ac:dyDescent="0.25">
      <c r="H39">
        <f t="shared" ca="1" si="0"/>
        <v>3</v>
      </c>
    </row>
    <row r="40" spans="8:8" x14ac:dyDescent="0.25">
      <c r="H40">
        <f t="shared" ca="1" si="0"/>
        <v>3</v>
      </c>
    </row>
    <row r="41" spans="8:8" x14ac:dyDescent="0.25">
      <c r="H41">
        <f t="shared" ca="1" si="0"/>
        <v>3</v>
      </c>
    </row>
    <row r="42" spans="8:8" x14ac:dyDescent="0.25">
      <c r="H42">
        <f t="shared" ca="1" si="0"/>
        <v>3</v>
      </c>
    </row>
    <row r="43" spans="8:8" x14ac:dyDescent="0.25">
      <c r="H43">
        <f t="shared" ca="1" si="0"/>
        <v>3</v>
      </c>
    </row>
    <row r="44" spans="8:8" x14ac:dyDescent="0.25">
      <c r="H44">
        <f t="shared" ca="1" si="0"/>
        <v>3</v>
      </c>
    </row>
    <row r="45" spans="8:8" x14ac:dyDescent="0.25">
      <c r="H45">
        <f t="shared" ca="1" si="0"/>
        <v>3</v>
      </c>
    </row>
    <row r="46" spans="8:8" x14ac:dyDescent="0.25">
      <c r="H46">
        <f t="shared" ca="1" si="0"/>
        <v>3</v>
      </c>
    </row>
    <row r="47" spans="8:8" x14ac:dyDescent="0.25">
      <c r="H47">
        <f t="shared" ref="H47:H73" ca="1" si="1">IF(RANDBETWEEN(1,100)&lt;=$E$1, 1, IF(RANDBETWEEN(1,100)&lt;=$E$1+$F$1, 2, IF(RANDBETWEEN(1,100)&lt;=$E$1+$F$1+$G$1, 3, 3)))</f>
        <v>3</v>
      </c>
    </row>
    <row r="48" spans="8:8" x14ac:dyDescent="0.25">
      <c r="H48">
        <f t="shared" ca="1" si="1"/>
        <v>3</v>
      </c>
    </row>
    <row r="49" spans="8:8" x14ac:dyDescent="0.25">
      <c r="H49">
        <f t="shared" ca="1" si="1"/>
        <v>3</v>
      </c>
    </row>
    <row r="50" spans="8:8" x14ac:dyDescent="0.25">
      <c r="H50">
        <f t="shared" ca="1" si="1"/>
        <v>3</v>
      </c>
    </row>
    <row r="51" spans="8:8" x14ac:dyDescent="0.25">
      <c r="H51">
        <f t="shared" ca="1" si="1"/>
        <v>3</v>
      </c>
    </row>
    <row r="52" spans="8:8" x14ac:dyDescent="0.25">
      <c r="H52">
        <f t="shared" ca="1" si="1"/>
        <v>3</v>
      </c>
    </row>
    <row r="53" spans="8:8" x14ac:dyDescent="0.25">
      <c r="H53">
        <f t="shared" ca="1" si="1"/>
        <v>3</v>
      </c>
    </row>
    <row r="54" spans="8:8" x14ac:dyDescent="0.25">
      <c r="H54">
        <f t="shared" ca="1" si="1"/>
        <v>3</v>
      </c>
    </row>
    <row r="55" spans="8:8" x14ac:dyDescent="0.25">
      <c r="H55">
        <f t="shared" ca="1" si="1"/>
        <v>3</v>
      </c>
    </row>
    <row r="56" spans="8:8" x14ac:dyDescent="0.25">
      <c r="H56">
        <f t="shared" ca="1" si="1"/>
        <v>3</v>
      </c>
    </row>
    <row r="57" spans="8:8" x14ac:dyDescent="0.25">
      <c r="H57">
        <f t="shared" ca="1" si="1"/>
        <v>3</v>
      </c>
    </row>
    <row r="58" spans="8:8" x14ac:dyDescent="0.25">
      <c r="H58">
        <f t="shared" ca="1" si="1"/>
        <v>3</v>
      </c>
    </row>
    <row r="59" spans="8:8" x14ac:dyDescent="0.25">
      <c r="H59">
        <f t="shared" ca="1" si="1"/>
        <v>3</v>
      </c>
    </row>
    <row r="60" spans="8:8" x14ac:dyDescent="0.25">
      <c r="H60">
        <f t="shared" ca="1" si="1"/>
        <v>3</v>
      </c>
    </row>
    <row r="61" spans="8:8" x14ac:dyDescent="0.25">
      <c r="H61">
        <f t="shared" ca="1" si="1"/>
        <v>3</v>
      </c>
    </row>
    <row r="62" spans="8:8" x14ac:dyDescent="0.25">
      <c r="H62">
        <f t="shared" ca="1" si="1"/>
        <v>3</v>
      </c>
    </row>
    <row r="63" spans="8:8" x14ac:dyDescent="0.25">
      <c r="H63">
        <f t="shared" ca="1" si="1"/>
        <v>3</v>
      </c>
    </row>
    <row r="64" spans="8:8" x14ac:dyDescent="0.25">
      <c r="H64">
        <f t="shared" ca="1" si="1"/>
        <v>3</v>
      </c>
    </row>
    <row r="65" spans="8:8" x14ac:dyDescent="0.25">
      <c r="H65">
        <f t="shared" ca="1" si="1"/>
        <v>3</v>
      </c>
    </row>
    <row r="66" spans="8:8" x14ac:dyDescent="0.25">
      <c r="H66">
        <f t="shared" ca="1" si="1"/>
        <v>3</v>
      </c>
    </row>
    <row r="67" spans="8:8" x14ac:dyDescent="0.25">
      <c r="H67">
        <f t="shared" ca="1" si="1"/>
        <v>3</v>
      </c>
    </row>
    <row r="68" spans="8:8" x14ac:dyDescent="0.25">
      <c r="H68">
        <f t="shared" ca="1" si="1"/>
        <v>3</v>
      </c>
    </row>
    <row r="69" spans="8:8" x14ac:dyDescent="0.25">
      <c r="H69">
        <f t="shared" ca="1" si="1"/>
        <v>3</v>
      </c>
    </row>
    <row r="70" spans="8:8" x14ac:dyDescent="0.25">
      <c r="H70">
        <f t="shared" ca="1" si="1"/>
        <v>3</v>
      </c>
    </row>
    <row r="71" spans="8:8" x14ac:dyDescent="0.25">
      <c r="H71">
        <f t="shared" ca="1" si="1"/>
        <v>3</v>
      </c>
    </row>
    <row r="72" spans="8:8" x14ac:dyDescent="0.25">
      <c r="H72">
        <f t="shared" ca="1" si="1"/>
        <v>3</v>
      </c>
    </row>
    <row r="73" spans="8:8" x14ac:dyDescent="0.25">
      <c r="H73">
        <f t="shared" ca="1" si="1"/>
        <v>3</v>
      </c>
    </row>
    <row r="74" spans="8:8" x14ac:dyDescent="0.25">
      <c r="H74">
        <f t="shared" ref="H74" ca="1" si="2">IF(RANDBETWEEN(1,100)&lt;=$E$1, 1, IF(RANDBETWEEN(1,100)&lt;=$E$1+$F$1, 2, IF(RANDBETWEEN(1,100)&lt;=$E$1+$F$1+$G$1, 3, 3)))</f>
        <v>3</v>
      </c>
    </row>
  </sheetData>
  <mergeCells count="2">
    <mergeCell ref="B2:C2"/>
    <mergeCell ref="D2:E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2AC3CBE-09E9-4BD5-97DD-43CD442D1F6B}">
          <x14:formula1>
            <xm:f>Datos1!$F$89:$F$98</xm:f>
          </x14:formula1>
          <xm:sqref>B25:C25</xm:sqref>
        </x14:dataValidation>
        <x14:dataValidation type="list" allowBlank="1" showInputMessage="1" showErrorMessage="1" xr:uid="{065B3AE6-F899-4ECB-A9D5-EEDA29C04677}">
          <x14:formula1>
            <xm:f>Datos1!$B$89:$B$148</xm:f>
          </x14:formula1>
          <xm:sqref>B21:C21</xm:sqref>
        </x14:dataValidation>
        <x14:dataValidation type="list" allowBlank="1" showInputMessage="1" showErrorMessage="1" xr:uid="{51687B0F-F466-4540-9651-9DA1EF7BE655}">
          <x14:formula1>
            <xm:f>Datos1!$C$89:$C$117</xm:f>
          </x14:formula1>
          <xm:sqref>B22:C22</xm:sqref>
        </x14:dataValidation>
        <x14:dataValidation type="list" allowBlank="1" showInputMessage="1" showErrorMessage="1" xr:uid="{96708373-A83F-4DAA-BA70-73BDC0452384}">
          <x14:formula1>
            <xm:f>Datos1!$E$89:$E$107</xm:f>
          </x14:formula1>
          <xm:sqref>B24:C24</xm:sqref>
        </x14:dataValidation>
        <x14:dataValidation type="list" allowBlank="1" showInputMessage="1" showErrorMessage="1" xr:uid="{2B4EF85A-0364-4A4F-8C99-571FB6918352}">
          <x14:formula1>
            <xm:f>Datos1!$D$89:$D$107</xm:f>
          </x14:formula1>
          <xm:sqref>B23:C23</xm:sqref>
        </x14:dataValidation>
        <x14:dataValidation type="list" allowBlank="1" showInputMessage="1" showErrorMessage="1" xr:uid="{296024D6-AD48-4628-9768-2C8429D511BB}">
          <x14:formula1>
            <xm:f>Datos1!$J$89:$J$98</xm:f>
          </x14:formula1>
          <xm:sqref>B9:C9 E1</xm:sqref>
        </x14:dataValidation>
        <x14:dataValidation type="list" allowBlank="1" showInputMessage="1" showErrorMessage="1" xr:uid="{709D5129-0C25-4253-94CB-AEC5CBA299BA}">
          <x14:formula1>
            <xm:f>Datos1!$K$89:$K$98</xm:f>
          </x14:formula1>
          <xm:sqref>B10:C10 F1</xm:sqref>
        </x14:dataValidation>
        <x14:dataValidation type="list" allowBlank="1" showInputMessage="1" showErrorMessage="1" xr:uid="{539C6235-F8AB-4252-86A5-3BFE4D6B9B85}">
          <x14:formula1>
            <xm:f>Datos1!$L$89:$L$98</xm:f>
          </x14:formula1>
          <xm:sqref>B11:C11 G1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B5E11-ABD9-4EA0-B75E-A6790B5B74C9}">
  <sheetPr codeName="Hoja4"/>
  <dimension ref="B1:L186"/>
  <sheetViews>
    <sheetView topLeftCell="A57" workbookViewId="0">
      <selection activeCell="F76" sqref="F76"/>
    </sheetView>
  </sheetViews>
  <sheetFormatPr baseColWidth="10" defaultRowHeight="15" x14ac:dyDescent="0.25"/>
  <cols>
    <col min="6" max="6" width="20.28515625" bestFit="1" customWidth="1"/>
    <col min="7" max="7" width="20.28515625" customWidth="1"/>
    <col min="8" max="8" width="22.140625" bestFit="1" customWidth="1"/>
  </cols>
  <sheetData>
    <row r="1" spans="5:8" x14ac:dyDescent="0.25">
      <c r="E1">
        <v>1</v>
      </c>
      <c r="F1" s="1" t="s">
        <v>51</v>
      </c>
      <c r="G1" t="s">
        <v>65</v>
      </c>
      <c r="H1" t="s">
        <v>8</v>
      </c>
    </row>
    <row r="2" spans="5:8" x14ac:dyDescent="0.25">
      <c r="E2">
        <v>2</v>
      </c>
      <c r="F2" s="1" t="s">
        <v>52</v>
      </c>
      <c r="G2" t="s">
        <v>66</v>
      </c>
      <c r="H2" t="s">
        <v>8</v>
      </c>
    </row>
    <row r="3" spans="5:8" x14ac:dyDescent="0.25">
      <c r="E3">
        <v>3</v>
      </c>
      <c r="F3" s="1" t="s">
        <v>53</v>
      </c>
      <c r="G3" t="s">
        <v>67</v>
      </c>
      <c r="H3" t="s">
        <v>14</v>
      </c>
    </row>
    <row r="4" spans="5:8" x14ac:dyDescent="0.25">
      <c r="E4">
        <v>4</v>
      </c>
      <c r="F4" s="1" t="s">
        <v>54</v>
      </c>
      <c r="G4" t="s">
        <v>68</v>
      </c>
      <c r="H4" t="s">
        <v>18</v>
      </c>
    </row>
    <row r="5" spans="5:8" x14ac:dyDescent="0.25">
      <c r="E5">
        <v>5</v>
      </c>
      <c r="F5" s="1" t="s">
        <v>55</v>
      </c>
      <c r="G5" t="s">
        <v>69</v>
      </c>
      <c r="H5" t="s">
        <v>14</v>
      </c>
    </row>
    <row r="6" spans="5:8" x14ac:dyDescent="0.25">
      <c r="E6">
        <v>6</v>
      </c>
      <c r="F6" s="1" t="s">
        <v>56</v>
      </c>
      <c r="G6" t="s">
        <v>70</v>
      </c>
      <c r="H6" t="s">
        <v>18</v>
      </c>
    </row>
    <row r="7" spans="5:8" x14ac:dyDescent="0.25">
      <c r="E7">
        <v>7</v>
      </c>
      <c r="F7" s="1" t="s">
        <v>35</v>
      </c>
      <c r="G7" t="s">
        <v>71</v>
      </c>
      <c r="H7" t="s">
        <v>14</v>
      </c>
    </row>
    <row r="8" spans="5:8" x14ac:dyDescent="0.25">
      <c r="E8">
        <v>8</v>
      </c>
      <c r="F8" s="1" t="s">
        <v>31</v>
      </c>
      <c r="G8" t="s">
        <v>72</v>
      </c>
      <c r="H8" t="s">
        <v>18</v>
      </c>
    </row>
    <row r="9" spans="5:8" x14ac:dyDescent="0.25">
      <c r="E9">
        <v>9</v>
      </c>
      <c r="F9" s="1" t="s">
        <v>13</v>
      </c>
      <c r="G9" t="s">
        <v>73</v>
      </c>
      <c r="H9" t="s">
        <v>14</v>
      </c>
    </row>
    <row r="10" spans="5:8" x14ac:dyDescent="0.25">
      <c r="E10">
        <v>10</v>
      </c>
      <c r="F10" s="1" t="s">
        <v>15</v>
      </c>
      <c r="G10" t="s">
        <v>74</v>
      </c>
      <c r="H10" t="s">
        <v>14</v>
      </c>
    </row>
    <row r="11" spans="5:8" x14ac:dyDescent="0.25">
      <c r="E11">
        <v>11</v>
      </c>
      <c r="F11" s="1" t="s">
        <v>16</v>
      </c>
      <c r="G11" t="s">
        <v>75</v>
      </c>
      <c r="H11" t="s">
        <v>18</v>
      </c>
    </row>
    <row r="12" spans="5:8" x14ac:dyDescent="0.25">
      <c r="E12">
        <v>12</v>
      </c>
      <c r="F12" s="1" t="s">
        <v>19</v>
      </c>
      <c r="G12" t="s">
        <v>76</v>
      </c>
      <c r="H12" t="s">
        <v>8</v>
      </c>
    </row>
    <row r="13" spans="5:8" x14ac:dyDescent="0.25">
      <c r="E13">
        <v>13</v>
      </c>
      <c r="F13" s="1" t="s">
        <v>6</v>
      </c>
      <c r="G13" t="s">
        <v>77</v>
      </c>
      <c r="H13" t="s">
        <v>8</v>
      </c>
    </row>
    <row r="14" spans="5:8" x14ac:dyDescent="0.25">
      <c r="E14">
        <v>14</v>
      </c>
      <c r="F14" s="1" t="s">
        <v>36</v>
      </c>
      <c r="G14" t="s">
        <v>78</v>
      </c>
      <c r="H14" t="s">
        <v>14</v>
      </c>
    </row>
    <row r="15" spans="5:8" x14ac:dyDescent="0.25">
      <c r="E15">
        <v>15</v>
      </c>
      <c r="F15" s="1" t="s">
        <v>37</v>
      </c>
      <c r="G15" t="s">
        <v>79</v>
      </c>
      <c r="H15" t="s">
        <v>18</v>
      </c>
    </row>
    <row r="16" spans="5:8" x14ac:dyDescent="0.25">
      <c r="E16">
        <v>16</v>
      </c>
      <c r="F16" s="1" t="s">
        <v>38</v>
      </c>
      <c r="G16" t="s">
        <v>80</v>
      </c>
      <c r="H16" t="s">
        <v>18</v>
      </c>
    </row>
    <row r="17" spans="5:8" x14ac:dyDescent="0.25">
      <c r="E17">
        <v>17</v>
      </c>
      <c r="F17" s="1" t="s">
        <v>39</v>
      </c>
      <c r="G17" t="s">
        <v>81</v>
      </c>
      <c r="H17" t="s">
        <v>8</v>
      </c>
    </row>
    <row r="18" spans="5:8" x14ac:dyDescent="0.25">
      <c r="E18">
        <v>18</v>
      </c>
      <c r="F18" s="1" t="s">
        <v>40</v>
      </c>
      <c r="G18" t="s">
        <v>82</v>
      </c>
      <c r="H18" t="s">
        <v>8</v>
      </c>
    </row>
    <row r="19" spans="5:8" x14ac:dyDescent="0.25">
      <c r="E19">
        <v>19</v>
      </c>
      <c r="F19" s="1" t="s">
        <v>41</v>
      </c>
      <c r="G19" t="s">
        <v>83</v>
      </c>
      <c r="H19" t="s">
        <v>14</v>
      </c>
    </row>
    <row r="20" spans="5:8" x14ac:dyDescent="0.25">
      <c r="E20">
        <v>20</v>
      </c>
      <c r="F20" s="1" t="s">
        <v>42</v>
      </c>
      <c r="G20" t="s">
        <v>84</v>
      </c>
      <c r="H20" t="s">
        <v>8</v>
      </c>
    </row>
    <row r="21" spans="5:8" x14ac:dyDescent="0.25">
      <c r="E21">
        <v>21</v>
      </c>
      <c r="F21" s="1" t="s">
        <v>32</v>
      </c>
      <c r="G21" t="s">
        <v>71</v>
      </c>
      <c r="H21" t="s">
        <v>8</v>
      </c>
    </row>
    <row r="22" spans="5:8" x14ac:dyDescent="0.25">
      <c r="E22">
        <v>22</v>
      </c>
      <c r="F22" s="1" t="s">
        <v>20</v>
      </c>
      <c r="G22" t="s">
        <v>72</v>
      </c>
      <c r="H22" t="s">
        <v>8</v>
      </c>
    </row>
    <row r="23" spans="5:8" x14ac:dyDescent="0.25">
      <c r="E23">
        <v>23</v>
      </c>
      <c r="F23" s="1" t="s">
        <v>21</v>
      </c>
      <c r="G23" t="s">
        <v>73</v>
      </c>
      <c r="H23" t="s">
        <v>14</v>
      </c>
    </row>
    <row r="24" spans="5:8" x14ac:dyDescent="0.25">
      <c r="E24">
        <v>24</v>
      </c>
      <c r="F24" s="1" t="s">
        <v>22</v>
      </c>
      <c r="G24" t="s">
        <v>74</v>
      </c>
      <c r="H24" t="s">
        <v>8</v>
      </c>
    </row>
    <row r="25" spans="5:8" x14ac:dyDescent="0.25">
      <c r="E25">
        <v>25</v>
      </c>
      <c r="F25" s="1" t="s">
        <v>23</v>
      </c>
      <c r="G25" t="s">
        <v>75</v>
      </c>
      <c r="H25" t="s">
        <v>8</v>
      </c>
    </row>
    <row r="26" spans="5:8" x14ac:dyDescent="0.25">
      <c r="E26">
        <v>26</v>
      </c>
      <c r="F26" s="1" t="s">
        <v>10</v>
      </c>
      <c r="G26" t="s">
        <v>66</v>
      </c>
      <c r="H26" t="s">
        <v>8</v>
      </c>
    </row>
    <row r="27" spans="5:8" x14ac:dyDescent="0.25">
      <c r="E27">
        <v>27</v>
      </c>
      <c r="F27" s="1" t="s">
        <v>57</v>
      </c>
      <c r="G27" t="s">
        <v>67</v>
      </c>
      <c r="H27" t="s">
        <v>18</v>
      </c>
    </row>
    <row r="28" spans="5:8" x14ac:dyDescent="0.25">
      <c r="E28">
        <v>28</v>
      </c>
      <c r="F28" s="1" t="s">
        <v>58</v>
      </c>
      <c r="G28" t="s">
        <v>74</v>
      </c>
      <c r="H28" t="s">
        <v>8</v>
      </c>
    </row>
    <row r="29" spans="5:8" x14ac:dyDescent="0.25">
      <c r="E29">
        <v>29</v>
      </c>
      <c r="F29" s="1" t="s">
        <v>59</v>
      </c>
      <c r="G29" t="s">
        <v>75</v>
      </c>
      <c r="H29" t="s">
        <v>18</v>
      </c>
    </row>
    <row r="30" spans="5:8" x14ac:dyDescent="0.25">
      <c r="E30">
        <v>30</v>
      </c>
      <c r="F30" s="1" t="s">
        <v>60</v>
      </c>
      <c r="G30" t="s">
        <v>76</v>
      </c>
      <c r="H30" t="s">
        <v>14</v>
      </c>
    </row>
    <row r="31" spans="5:8" x14ac:dyDescent="0.25">
      <c r="E31">
        <v>31</v>
      </c>
      <c r="F31" s="1" t="s">
        <v>61</v>
      </c>
      <c r="G31" t="s">
        <v>77</v>
      </c>
      <c r="H31" t="s">
        <v>8</v>
      </c>
    </row>
    <row r="32" spans="5:8" x14ac:dyDescent="0.25">
      <c r="E32">
        <v>32</v>
      </c>
      <c r="F32" s="1" t="s">
        <v>62</v>
      </c>
      <c r="G32" t="s">
        <v>78</v>
      </c>
      <c r="H32" t="s">
        <v>8</v>
      </c>
    </row>
    <row r="33" spans="5:8" x14ac:dyDescent="0.25">
      <c r="E33">
        <v>33</v>
      </c>
      <c r="F33" s="1" t="s">
        <v>43</v>
      </c>
      <c r="G33" t="s">
        <v>79</v>
      </c>
      <c r="H33" t="s">
        <v>8</v>
      </c>
    </row>
    <row r="34" spans="5:8" x14ac:dyDescent="0.25">
      <c r="E34">
        <v>34</v>
      </c>
      <c r="F34" s="1" t="s">
        <v>33</v>
      </c>
      <c r="G34" t="s">
        <v>80</v>
      </c>
      <c r="H34" t="s">
        <v>8</v>
      </c>
    </row>
    <row r="35" spans="5:8" x14ac:dyDescent="0.25">
      <c r="E35">
        <v>35</v>
      </c>
      <c r="F35" s="1" t="s">
        <v>24</v>
      </c>
      <c r="G35" t="s">
        <v>81</v>
      </c>
      <c r="H35" t="s">
        <v>14</v>
      </c>
    </row>
    <row r="36" spans="5:8" x14ac:dyDescent="0.25">
      <c r="E36">
        <v>36</v>
      </c>
      <c r="F36" s="1" t="s">
        <v>25</v>
      </c>
      <c r="G36" t="s">
        <v>74</v>
      </c>
      <c r="H36" t="s">
        <v>8</v>
      </c>
    </row>
    <row r="37" spans="5:8" x14ac:dyDescent="0.25">
      <c r="E37">
        <v>37</v>
      </c>
      <c r="F37" s="1" t="s">
        <v>26</v>
      </c>
      <c r="G37" t="s">
        <v>75</v>
      </c>
      <c r="H37" t="s">
        <v>8</v>
      </c>
    </row>
    <row r="38" spans="5:8" x14ac:dyDescent="0.25">
      <c r="E38">
        <v>38</v>
      </c>
      <c r="F38" s="1" t="s">
        <v>27</v>
      </c>
      <c r="G38" t="s">
        <v>76</v>
      </c>
      <c r="H38" t="s">
        <v>8</v>
      </c>
    </row>
    <row r="39" spans="5:8" x14ac:dyDescent="0.25">
      <c r="E39">
        <v>39</v>
      </c>
      <c r="F39" s="1" t="s">
        <v>12</v>
      </c>
      <c r="G39" t="s">
        <v>77</v>
      </c>
      <c r="H39" t="s">
        <v>8</v>
      </c>
    </row>
    <row r="40" spans="5:8" x14ac:dyDescent="0.25">
      <c r="E40">
        <v>40</v>
      </c>
      <c r="F40" s="1" t="s">
        <v>44</v>
      </c>
      <c r="G40" t="s">
        <v>78</v>
      </c>
      <c r="H40" t="s">
        <v>8</v>
      </c>
    </row>
    <row r="41" spans="5:8" x14ac:dyDescent="0.25">
      <c r="E41">
        <v>41</v>
      </c>
      <c r="F41" s="1" t="s">
        <v>45</v>
      </c>
      <c r="G41" t="s">
        <v>79</v>
      </c>
      <c r="H41" t="s">
        <v>18</v>
      </c>
    </row>
    <row r="42" spans="5:8" x14ac:dyDescent="0.25">
      <c r="E42">
        <v>42</v>
      </c>
      <c r="F42" s="1" t="s">
        <v>46</v>
      </c>
      <c r="G42" t="s">
        <v>80</v>
      </c>
      <c r="H42" t="s">
        <v>8</v>
      </c>
    </row>
    <row r="43" spans="5:8" x14ac:dyDescent="0.25">
      <c r="E43">
        <v>43</v>
      </c>
      <c r="F43" s="1" t="s">
        <v>47</v>
      </c>
      <c r="G43" t="s">
        <v>81</v>
      </c>
      <c r="H43" t="s">
        <v>14</v>
      </c>
    </row>
    <row r="44" spans="5:8" x14ac:dyDescent="0.25">
      <c r="E44">
        <v>44</v>
      </c>
      <c r="F44" s="1" t="s">
        <v>48</v>
      </c>
      <c r="G44" t="s">
        <v>65</v>
      </c>
      <c r="H44" t="s">
        <v>8</v>
      </c>
    </row>
    <row r="45" spans="5:8" x14ac:dyDescent="0.25">
      <c r="E45">
        <v>45</v>
      </c>
      <c r="F45" s="1" t="s">
        <v>49</v>
      </c>
      <c r="G45" t="s">
        <v>66</v>
      </c>
      <c r="H45" t="s">
        <v>8</v>
      </c>
    </row>
    <row r="46" spans="5:8" x14ac:dyDescent="0.25">
      <c r="E46">
        <v>46</v>
      </c>
      <c r="F46" s="1" t="s">
        <v>50</v>
      </c>
      <c r="G46" t="s">
        <v>67</v>
      </c>
      <c r="H46" t="s">
        <v>18</v>
      </c>
    </row>
    <row r="47" spans="5:8" x14ac:dyDescent="0.25">
      <c r="E47">
        <v>47</v>
      </c>
      <c r="F47" s="1" t="s">
        <v>34</v>
      </c>
      <c r="G47" t="s">
        <v>65</v>
      </c>
      <c r="H47" t="s">
        <v>14</v>
      </c>
    </row>
    <row r="48" spans="5:8" x14ac:dyDescent="0.25">
      <c r="E48">
        <v>48</v>
      </c>
      <c r="F48" s="1" t="s">
        <v>28</v>
      </c>
      <c r="G48" t="s">
        <v>66</v>
      </c>
      <c r="H48" t="s">
        <v>8</v>
      </c>
    </row>
    <row r="49" spans="2:12" x14ac:dyDescent="0.25">
      <c r="E49">
        <v>49</v>
      </c>
      <c r="F49" s="1" t="s">
        <v>29</v>
      </c>
      <c r="G49" t="s">
        <v>67</v>
      </c>
      <c r="H49" t="s">
        <v>8</v>
      </c>
    </row>
    <row r="50" spans="2:12" x14ac:dyDescent="0.25">
      <c r="E50">
        <v>50</v>
      </c>
      <c r="F50" s="1" t="s">
        <v>30</v>
      </c>
      <c r="G50" t="s">
        <v>77</v>
      </c>
      <c r="H50" t="s">
        <v>14</v>
      </c>
    </row>
    <row r="51" spans="2:12" x14ac:dyDescent="0.25">
      <c r="E51">
        <v>51</v>
      </c>
      <c r="F51" s="1" t="s">
        <v>63</v>
      </c>
      <c r="G51" t="s">
        <v>78</v>
      </c>
      <c r="H51" t="s">
        <v>8</v>
      </c>
    </row>
    <row r="52" spans="2:12" x14ac:dyDescent="0.25">
      <c r="E52">
        <v>52</v>
      </c>
      <c r="F52" s="1" t="s">
        <v>64</v>
      </c>
      <c r="G52" t="s">
        <v>79</v>
      </c>
      <c r="H52" t="s">
        <v>8</v>
      </c>
    </row>
    <row r="58" spans="2:12" x14ac:dyDescent="0.25">
      <c r="I58" t="s">
        <v>87</v>
      </c>
      <c r="J58">
        <v>0.6</v>
      </c>
      <c r="K58">
        <v>0.7</v>
      </c>
      <c r="L58" t="str">
        <f>J58&amp;"-"&amp;K58</f>
        <v>0,6-0,7</v>
      </c>
    </row>
    <row r="59" spans="2:12" x14ac:dyDescent="0.25">
      <c r="I59" t="s">
        <v>9</v>
      </c>
      <c r="J59">
        <v>0.15</v>
      </c>
      <c r="K59">
        <v>0.1</v>
      </c>
      <c r="L59" t="str">
        <f t="shared" ref="L59:L62" si="0">J59&amp;"-"&amp;K59</f>
        <v>0,15-0,1</v>
      </c>
    </row>
    <row r="60" spans="2:12" x14ac:dyDescent="0.25">
      <c r="I60" t="s">
        <v>88</v>
      </c>
      <c r="J60">
        <v>0.1</v>
      </c>
      <c r="K60">
        <v>0.1</v>
      </c>
      <c r="L60" t="str">
        <f t="shared" si="0"/>
        <v>0,1-0,1</v>
      </c>
    </row>
    <row r="61" spans="2:12" x14ac:dyDescent="0.25">
      <c r="I61" t="s">
        <v>89</v>
      </c>
      <c r="J61">
        <v>0.1</v>
      </c>
      <c r="K61">
        <v>0.05</v>
      </c>
      <c r="L61" t="str">
        <f t="shared" si="0"/>
        <v>0,1-0,05</v>
      </c>
    </row>
    <row r="62" spans="2:12" x14ac:dyDescent="0.25">
      <c r="B62">
        <v>1</v>
      </c>
      <c r="C62" t="s">
        <v>7</v>
      </c>
      <c r="I62" t="s">
        <v>90</v>
      </c>
      <c r="J62">
        <v>0.05</v>
      </c>
      <c r="K62">
        <v>0.05</v>
      </c>
      <c r="L62" t="str">
        <f t="shared" si="0"/>
        <v>0,05-0,05</v>
      </c>
    </row>
    <row r="63" spans="2:12" x14ac:dyDescent="0.25">
      <c r="B63">
        <v>2</v>
      </c>
      <c r="C63" t="s">
        <v>17</v>
      </c>
    </row>
    <row r="64" spans="2:12" x14ac:dyDescent="0.25">
      <c r="B64">
        <v>3</v>
      </c>
      <c r="C64" t="s">
        <v>11</v>
      </c>
      <c r="G64" t="s">
        <v>65</v>
      </c>
      <c r="H64">
        <v>1</v>
      </c>
      <c r="I64" t="s">
        <v>87</v>
      </c>
      <c r="J64" t="s">
        <v>115</v>
      </c>
    </row>
    <row r="65" spans="2:10" ht="15.75" thickBot="1" x14ac:dyDescent="0.3">
      <c r="G65" t="s">
        <v>66</v>
      </c>
      <c r="H65">
        <v>2</v>
      </c>
      <c r="I65" t="s">
        <v>9</v>
      </c>
      <c r="J65" t="s">
        <v>116</v>
      </c>
    </row>
    <row r="66" spans="2:10" x14ac:dyDescent="0.25">
      <c r="B66" s="2">
        <v>1</v>
      </c>
      <c r="C66" s="3" t="s">
        <v>87</v>
      </c>
      <c r="D66" s="30">
        <v>0.6</v>
      </c>
      <c r="E66">
        <v>70</v>
      </c>
      <c r="G66" t="s">
        <v>67</v>
      </c>
      <c r="H66">
        <v>3</v>
      </c>
      <c r="I66" t="s">
        <v>88</v>
      </c>
      <c r="J66" t="s">
        <v>117</v>
      </c>
    </row>
    <row r="67" spans="2:10" x14ac:dyDescent="0.25">
      <c r="B67" s="4">
        <v>2</v>
      </c>
      <c r="C67" s="5" t="s">
        <v>9</v>
      </c>
      <c r="D67" s="30">
        <v>0.15</v>
      </c>
      <c r="E67">
        <v>10</v>
      </c>
      <c r="G67" t="s">
        <v>68</v>
      </c>
      <c r="H67">
        <v>4</v>
      </c>
      <c r="I67" t="s">
        <v>89</v>
      </c>
      <c r="J67" t="s">
        <v>118</v>
      </c>
    </row>
    <row r="68" spans="2:10" x14ac:dyDescent="0.25">
      <c r="B68" s="4">
        <v>3</v>
      </c>
      <c r="C68" s="5" t="s">
        <v>88</v>
      </c>
      <c r="D68" s="30">
        <v>0.1</v>
      </c>
      <c r="E68">
        <v>10</v>
      </c>
      <c r="G68" t="s">
        <v>69</v>
      </c>
      <c r="H68">
        <v>5</v>
      </c>
      <c r="I68" t="s">
        <v>90</v>
      </c>
      <c r="J68" t="s">
        <v>119</v>
      </c>
    </row>
    <row r="69" spans="2:10" x14ac:dyDescent="0.25">
      <c r="B69" s="4">
        <v>4</v>
      </c>
      <c r="C69" s="5" t="s">
        <v>89</v>
      </c>
      <c r="D69" s="30">
        <v>0.1</v>
      </c>
      <c r="E69">
        <v>5</v>
      </c>
      <c r="G69" t="s">
        <v>70</v>
      </c>
    </row>
    <row r="70" spans="2:10" x14ac:dyDescent="0.25">
      <c r="B70" s="4">
        <v>5</v>
      </c>
      <c r="C70" s="5" t="s">
        <v>90</v>
      </c>
      <c r="D70" s="30">
        <v>0.05</v>
      </c>
      <c r="E70">
        <v>5</v>
      </c>
      <c r="G70" t="s">
        <v>71</v>
      </c>
    </row>
    <row r="71" spans="2:10" x14ac:dyDescent="0.25">
      <c r="G71" t="s">
        <v>72</v>
      </c>
    </row>
    <row r="72" spans="2:10" x14ac:dyDescent="0.25">
      <c r="G72" t="s">
        <v>73</v>
      </c>
    </row>
    <row r="73" spans="2:10" x14ac:dyDescent="0.25">
      <c r="G73" t="s">
        <v>74</v>
      </c>
    </row>
    <row r="74" spans="2:10" x14ac:dyDescent="0.25">
      <c r="G74" t="s">
        <v>75</v>
      </c>
    </row>
    <row r="75" spans="2:10" x14ac:dyDescent="0.25">
      <c r="G75" t="s">
        <v>76</v>
      </c>
    </row>
    <row r="76" spans="2:10" x14ac:dyDescent="0.25">
      <c r="G76" t="s">
        <v>77</v>
      </c>
    </row>
    <row r="77" spans="2:10" x14ac:dyDescent="0.25">
      <c r="G77" t="s">
        <v>78</v>
      </c>
    </row>
    <row r="78" spans="2:10" x14ac:dyDescent="0.25">
      <c r="G78" t="s">
        <v>79</v>
      </c>
    </row>
    <row r="79" spans="2:10" x14ac:dyDescent="0.25">
      <c r="G79" t="s">
        <v>80</v>
      </c>
    </row>
    <row r="80" spans="2:10" x14ac:dyDescent="0.25">
      <c r="G80" t="s">
        <v>81</v>
      </c>
    </row>
    <row r="81" spans="2:12" x14ac:dyDescent="0.25">
      <c r="G81" t="s">
        <v>82</v>
      </c>
    </row>
    <row r="82" spans="2:12" x14ac:dyDescent="0.25">
      <c r="G82" t="s">
        <v>83</v>
      </c>
    </row>
    <row r="83" spans="2:12" x14ac:dyDescent="0.25">
      <c r="G83" t="s">
        <v>84</v>
      </c>
    </row>
    <row r="87" spans="2:12" ht="15.75" thickBot="1" x14ac:dyDescent="0.3"/>
    <row r="88" spans="2:12" ht="15.75" thickBot="1" x14ac:dyDescent="0.3">
      <c r="B88" s="3" t="s">
        <v>87</v>
      </c>
      <c r="C88" s="5" t="s">
        <v>9</v>
      </c>
      <c r="D88" s="5" t="s">
        <v>88</v>
      </c>
      <c r="E88" s="5" t="s">
        <v>89</v>
      </c>
      <c r="F88" s="5" t="s">
        <v>90</v>
      </c>
      <c r="G88" s="6"/>
      <c r="J88" s="16" t="s">
        <v>7</v>
      </c>
      <c r="K88" s="16" t="s">
        <v>11</v>
      </c>
      <c r="L88" s="16" t="s">
        <v>17</v>
      </c>
    </row>
    <row r="89" spans="2:12" x14ac:dyDescent="0.25">
      <c r="B89" s="15">
        <v>0.4</v>
      </c>
      <c r="C89" s="15">
        <v>0.01</v>
      </c>
      <c r="D89" s="15">
        <v>0.01</v>
      </c>
      <c r="E89" s="15">
        <v>0.01</v>
      </c>
      <c r="F89" s="15">
        <v>0.01</v>
      </c>
      <c r="G89" s="15"/>
      <c r="J89" s="15">
        <v>0.5</v>
      </c>
      <c r="K89" s="15">
        <v>0.1</v>
      </c>
      <c r="L89" s="15">
        <v>0.1</v>
      </c>
    </row>
    <row r="90" spans="2:12" x14ac:dyDescent="0.25">
      <c r="B90" s="15">
        <v>0.41</v>
      </c>
      <c r="C90" s="15">
        <v>0.02</v>
      </c>
      <c r="D90" s="15">
        <v>0.02</v>
      </c>
      <c r="E90" s="15">
        <v>0.02</v>
      </c>
      <c r="F90" s="15">
        <v>0.02</v>
      </c>
      <c r="G90" s="15"/>
      <c r="J90" s="15">
        <v>0.55000000000000004</v>
      </c>
      <c r="K90" s="15">
        <v>0.15</v>
      </c>
      <c r="L90" s="15">
        <v>0.15</v>
      </c>
    </row>
    <row r="91" spans="2:12" x14ac:dyDescent="0.25">
      <c r="B91" s="15">
        <v>0.42</v>
      </c>
      <c r="C91" s="15">
        <v>0.03</v>
      </c>
      <c r="D91" s="15">
        <v>0.03</v>
      </c>
      <c r="E91" s="15">
        <v>0.03</v>
      </c>
      <c r="F91" s="15">
        <v>0.03</v>
      </c>
      <c r="G91" s="15"/>
      <c r="J91" s="15">
        <v>0.6</v>
      </c>
      <c r="K91" s="15">
        <v>0.2</v>
      </c>
      <c r="L91" s="15">
        <v>0.2</v>
      </c>
    </row>
    <row r="92" spans="2:12" x14ac:dyDescent="0.25">
      <c r="B92" s="15">
        <v>0.43</v>
      </c>
      <c r="C92" s="15">
        <v>0.04</v>
      </c>
      <c r="D92" s="15">
        <v>0.04</v>
      </c>
      <c r="E92" s="15">
        <v>0.04</v>
      </c>
      <c r="F92" s="15">
        <v>0.04</v>
      </c>
      <c r="G92" s="15"/>
      <c r="J92" s="15">
        <v>0.65</v>
      </c>
      <c r="K92" s="15">
        <v>0.25</v>
      </c>
      <c r="L92" s="15">
        <v>0.25</v>
      </c>
    </row>
    <row r="93" spans="2:12" x14ac:dyDescent="0.25">
      <c r="B93" s="15">
        <v>0.44</v>
      </c>
      <c r="C93" s="15">
        <v>0.05</v>
      </c>
      <c r="D93" s="15">
        <v>0.05</v>
      </c>
      <c r="E93" s="15">
        <v>0.05</v>
      </c>
      <c r="F93" s="15">
        <v>0.05</v>
      </c>
      <c r="G93" s="15"/>
      <c r="J93" s="15">
        <v>0.7</v>
      </c>
      <c r="K93" s="15">
        <v>0.3</v>
      </c>
      <c r="L93" s="15">
        <v>0.3</v>
      </c>
    </row>
    <row r="94" spans="2:12" x14ac:dyDescent="0.25">
      <c r="B94" s="15">
        <v>0.45</v>
      </c>
      <c r="C94" s="15">
        <v>0.06</v>
      </c>
      <c r="D94" s="15">
        <v>0.06</v>
      </c>
      <c r="E94" s="15">
        <v>0.06</v>
      </c>
      <c r="F94" s="15">
        <v>0.06</v>
      </c>
      <c r="G94" s="15"/>
      <c r="J94" s="15">
        <v>0.75</v>
      </c>
      <c r="K94" s="15">
        <v>0.35</v>
      </c>
      <c r="L94" s="15">
        <v>0.35</v>
      </c>
    </row>
    <row r="95" spans="2:12" x14ac:dyDescent="0.25">
      <c r="B95" s="15">
        <v>0.46</v>
      </c>
      <c r="C95" s="15">
        <v>7.0000000000000007E-2</v>
      </c>
      <c r="D95" s="15">
        <v>7.0000000000000007E-2</v>
      </c>
      <c r="E95" s="15">
        <v>7.0000000000000007E-2</v>
      </c>
      <c r="F95" s="15">
        <v>7.0000000000000007E-2</v>
      </c>
      <c r="G95" s="15"/>
      <c r="J95" s="15">
        <v>0.8</v>
      </c>
      <c r="K95" s="15">
        <v>0.4</v>
      </c>
      <c r="L95" s="15">
        <v>0.4</v>
      </c>
    </row>
    <row r="96" spans="2:12" x14ac:dyDescent="0.25">
      <c r="B96" s="15">
        <v>0.47</v>
      </c>
      <c r="C96" s="15">
        <v>0.08</v>
      </c>
      <c r="D96" s="15">
        <v>0.08</v>
      </c>
      <c r="E96" s="15">
        <v>0.08</v>
      </c>
      <c r="F96" s="15">
        <v>0.08</v>
      </c>
      <c r="G96" s="15"/>
      <c r="J96" s="15">
        <v>0.85</v>
      </c>
      <c r="K96" s="15">
        <v>0.45</v>
      </c>
      <c r="L96" s="15">
        <v>0.45</v>
      </c>
    </row>
    <row r="97" spans="2:12" x14ac:dyDescent="0.25">
      <c r="B97" s="15">
        <v>0.48</v>
      </c>
      <c r="C97" s="15">
        <v>0.09</v>
      </c>
      <c r="D97" s="15">
        <v>0.09</v>
      </c>
      <c r="E97" s="15">
        <v>0.09</v>
      </c>
      <c r="F97" s="15">
        <v>0.09</v>
      </c>
      <c r="G97" s="15"/>
      <c r="J97" s="15">
        <v>0.9</v>
      </c>
      <c r="K97" s="15">
        <v>0.5</v>
      </c>
      <c r="L97" s="15">
        <v>0.5</v>
      </c>
    </row>
    <row r="98" spans="2:12" x14ac:dyDescent="0.25">
      <c r="B98" s="15">
        <v>0.49</v>
      </c>
      <c r="C98" s="15">
        <v>0.1</v>
      </c>
      <c r="D98" s="15">
        <v>0.1</v>
      </c>
      <c r="E98" s="15">
        <v>0.1</v>
      </c>
      <c r="F98" s="15">
        <v>0.1</v>
      </c>
      <c r="G98" s="15"/>
      <c r="J98" s="15">
        <v>0.95</v>
      </c>
      <c r="K98" s="15">
        <v>0.55000000000000004</v>
      </c>
      <c r="L98" s="15">
        <v>0.55000000000000004</v>
      </c>
    </row>
    <row r="99" spans="2:12" x14ac:dyDescent="0.25">
      <c r="B99" s="15">
        <v>0.51</v>
      </c>
      <c r="C99" s="15">
        <v>0.12</v>
      </c>
      <c r="D99" s="15">
        <v>0.12</v>
      </c>
      <c r="E99" s="15">
        <v>0.12</v>
      </c>
      <c r="F99" s="15"/>
      <c r="G99" s="15"/>
    </row>
    <row r="100" spans="2:12" x14ac:dyDescent="0.25">
      <c r="B100" s="15">
        <v>0.52</v>
      </c>
      <c r="C100" s="15">
        <v>0.13</v>
      </c>
      <c r="D100" s="15">
        <v>0.13</v>
      </c>
      <c r="E100" s="15">
        <v>0.13</v>
      </c>
      <c r="F100" s="15"/>
      <c r="G100" s="15"/>
    </row>
    <row r="101" spans="2:12" x14ac:dyDescent="0.25">
      <c r="B101" s="15">
        <v>0.53</v>
      </c>
      <c r="C101" s="15">
        <v>0.14000000000000001</v>
      </c>
      <c r="D101" s="15">
        <v>0.14000000000000001</v>
      </c>
      <c r="E101" s="15">
        <v>0.14000000000000001</v>
      </c>
      <c r="F101" s="15"/>
      <c r="G101" s="15"/>
    </row>
    <row r="102" spans="2:12" x14ac:dyDescent="0.25">
      <c r="B102" s="15">
        <v>0.54</v>
      </c>
      <c r="C102" s="15">
        <v>0.15</v>
      </c>
      <c r="D102" s="15">
        <v>0.15</v>
      </c>
      <c r="E102" s="15">
        <v>0.15</v>
      </c>
      <c r="F102" s="15"/>
      <c r="G102" s="15"/>
    </row>
    <row r="103" spans="2:12" x14ac:dyDescent="0.25">
      <c r="B103" s="15">
        <v>0.55000000000000004</v>
      </c>
      <c r="C103" s="15">
        <v>0.16</v>
      </c>
      <c r="D103" s="15">
        <v>0.16</v>
      </c>
      <c r="E103" s="15">
        <v>0.16</v>
      </c>
      <c r="F103" s="15"/>
      <c r="G103" s="15"/>
    </row>
    <row r="104" spans="2:12" x14ac:dyDescent="0.25">
      <c r="B104" s="15">
        <v>0.56000000000000005</v>
      </c>
      <c r="C104" s="15">
        <v>0.17</v>
      </c>
      <c r="D104" s="15">
        <v>0.17</v>
      </c>
      <c r="E104" s="15">
        <v>0.17</v>
      </c>
      <c r="F104" s="15"/>
      <c r="G104" s="15"/>
    </row>
    <row r="105" spans="2:12" x14ac:dyDescent="0.25">
      <c r="B105" s="15">
        <v>0.56999999999999995</v>
      </c>
      <c r="C105" s="15">
        <v>0.18</v>
      </c>
      <c r="D105" s="15">
        <v>0.18</v>
      </c>
      <c r="E105" s="15">
        <v>0.18</v>
      </c>
      <c r="F105" s="15"/>
      <c r="G105" s="15"/>
    </row>
    <row r="106" spans="2:12" x14ac:dyDescent="0.25">
      <c r="B106" s="15">
        <v>0.57999999999999996</v>
      </c>
      <c r="C106" s="15">
        <v>0.19</v>
      </c>
      <c r="D106" s="15">
        <v>0.19</v>
      </c>
      <c r="E106" s="15">
        <v>0.19</v>
      </c>
      <c r="F106" s="15"/>
      <c r="G106" s="15"/>
    </row>
    <row r="107" spans="2:12" x14ac:dyDescent="0.25">
      <c r="B107" s="15">
        <v>0.59</v>
      </c>
      <c r="C107" s="15">
        <v>0.2</v>
      </c>
      <c r="D107" s="15">
        <v>0.2</v>
      </c>
      <c r="E107" s="15">
        <v>0.2</v>
      </c>
      <c r="F107" s="15"/>
      <c r="G107" s="15"/>
    </row>
    <row r="108" spans="2:12" x14ac:dyDescent="0.25">
      <c r="B108" s="15">
        <v>0.6</v>
      </c>
      <c r="C108" s="15">
        <v>0.21</v>
      </c>
      <c r="D108" s="15"/>
      <c r="E108" s="15"/>
      <c r="F108" s="15"/>
      <c r="G108" s="15"/>
    </row>
    <row r="109" spans="2:12" x14ac:dyDescent="0.25">
      <c r="B109" s="15">
        <v>0.61</v>
      </c>
      <c r="C109" s="15">
        <v>0.22</v>
      </c>
      <c r="D109" s="15"/>
      <c r="E109" s="15"/>
      <c r="F109" s="15"/>
      <c r="G109" s="15"/>
    </row>
    <row r="110" spans="2:12" x14ac:dyDescent="0.25">
      <c r="B110" s="15">
        <v>0.62</v>
      </c>
      <c r="C110" s="15">
        <v>0.23</v>
      </c>
      <c r="D110" s="15"/>
      <c r="E110" s="15"/>
      <c r="F110" s="15"/>
      <c r="G110" s="15"/>
    </row>
    <row r="111" spans="2:12" x14ac:dyDescent="0.25">
      <c r="B111" s="15">
        <v>0.63</v>
      </c>
      <c r="C111" s="15">
        <v>0.24</v>
      </c>
      <c r="D111" s="15"/>
      <c r="E111" s="15"/>
      <c r="F111" s="15"/>
      <c r="G111" s="15"/>
    </row>
    <row r="112" spans="2:12" x14ac:dyDescent="0.25">
      <c r="B112" s="15">
        <v>0.64</v>
      </c>
      <c r="C112" s="15">
        <v>0.25</v>
      </c>
      <c r="D112" s="15"/>
      <c r="E112" s="15"/>
      <c r="F112" s="15"/>
      <c r="G112" s="15"/>
    </row>
    <row r="113" spans="2:7" x14ac:dyDescent="0.25">
      <c r="B113" s="15">
        <v>0.65</v>
      </c>
      <c r="C113" s="15">
        <v>0.26</v>
      </c>
      <c r="D113" s="15"/>
      <c r="E113" s="15"/>
      <c r="F113" s="15"/>
      <c r="G113" s="15"/>
    </row>
    <row r="114" spans="2:7" x14ac:dyDescent="0.25">
      <c r="B114" s="15">
        <v>0.66</v>
      </c>
      <c r="C114" s="15">
        <v>0.27</v>
      </c>
      <c r="D114" s="15"/>
      <c r="E114" s="15"/>
      <c r="F114" s="15"/>
      <c r="G114" s="15"/>
    </row>
    <row r="115" spans="2:7" x14ac:dyDescent="0.25">
      <c r="B115" s="15">
        <v>0.67</v>
      </c>
      <c r="C115" s="15">
        <v>0.28000000000000003</v>
      </c>
      <c r="D115" s="15"/>
      <c r="E115" s="15"/>
      <c r="F115" s="15"/>
      <c r="G115" s="15"/>
    </row>
    <row r="116" spans="2:7" x14ac:dyDescent="0.25">
      <c r="B116" s="15">
        <v>0.68</v>
      </c>
      <c r="C116" s="15">
        <v>0.28999999999999998</v>
      </c>
      <c r="D116" s="15"/>
      <c r="E116" s="15"/>
      <c r="F116" s="15"/>
      <c r="G116" s="15"/>
    </row>
    <row r="117" spans="2:7" x14ac:dyDescent="0.25">
      <c r="B117" s="15">
        <v>0.69</v>
      </c>
      <c r="C117" s="15">
        <v>0.3</v>
      </c>
      <c r="D117" s="15"/>
      <c r="E117" s="15"/>
      <c r="F117" s="15"/>
      <c r="G117" s="15"/>
    </row>
    <row r="118" spans="2:7" x14ac:dyDescent="0.25">
      <c r="B118" s="15">
        <v>0.7</v>
      </c>
      <c r="C118" s="15"/>
      <c r="D118" s="15"/>
      <c r="E118" s="15"/>
      <c r="F118" s="15"/>
      <c r="G118" s="15"/>
    </row>
    <row r="119" spans="2:7" x14ac:dyDescent="0.25">
      <c r="B119" s="15">
        <v>0.71</v>
      </c>
      <c r="C119" s="15"/>
      <c r="D119" s="15"/>
      <c r="E119" s="15"/>
      <c r="F119" s="15"/>
      <c r="G119" s="15"/>
    </row>
    <row r="120" spans="2:7" x14ac:dyDescent="0.25">
      <c r="B120" s="15">
        <v>0.72</v>
      </c>
      <c r="C120" s="15"/>
      <c r="D120" s="15"/>
      <c r="E120" s="15"/>
      <c r="F120" s="15"/>
      <c r="G120" s="15"/>
    </row>
    <row r="121" spans="2:7" x14ac:dyDescent="0.25">
      <c r="B121" s="15">
        <v>0.73</v>
      </c>
      <c r="C121" s="15"/>
      <c r="D121" s="15"/>
      <c r="E121" s="15"/>
      <c r="F121" s="15"/>
      <c r="G121" s="15"/>
    </row>
    <row r="122" spans="2:7" x14ac:dyDescent="0.25">
      <c r="B122" s="15">
        <v>0.74</v>
      </c>
      <c r="C122" s="15"/>
      <c r="D122" s="15"/>
      <c r="E122" s="15"/>
      <c r="F122" s="15"/>
      <c r="G122" s="15"/>
    </row>
    <row r="123" spans="2:7" x14ac:dyDescent="0.25">
      <c r="B123" s="15">
        <v>0.75</v>
      </c>
      <c r="C123" s="15"/>
      <c r="D123" s="15"/>
      <c r="E123" s="15"/>
      <c r="F123" s="15"/>
      <c r="G123" s="15"/>
    </row>
    <row r="124" spans="2:7" x14ac:dyDescent="0.25">
      <c r="B124" s="15">
        <v>0.76</v>
      </c>
      <c r="C124" s="15"/>
      <c r="D124" s="15"/>
      <c r="E124" s="15"/>
      <c r="F124" s="15"/>
      <c r="G124" s="15"/>
    </row>
    <row r="125" spans="2:7" x14ac:dyDescent="0.25">
      <c r="B125" s="15">
        <v>0.77</v>
      </c>
      <c r="C125" s="15"/>
      <c r="D125" s="15"/>
      <c r="E125" s="15"/>
      <c r="F125" s="15"/>
      <c r="G125" s="15"/>
    </row>
    <row r="126" spans="2:7" x14ac:dyDescent="0.25">
      <c r="B126" s="15">
        <v>0.78</v>
      </c>
      <c r="C126" s="15"/>
      <c r="D126" s="15"/>
      <c r="E126" s="15"/>
      <c r="F126" s="15"/>
      <c r="G126" s="15"/>
    </row>
    <row r="127" spans="2:7" x14ac:dyDescent="0.25">
      <c r="B127" s="15">
        <v>0.79</v>
      </c>
      <c r="C127" s="15"/>
      <c r="D127" s="15"/>
      <c r="E127" s="15"/>
      <c r="F127" s="15"/>
      <c r="G127" s="15"/>
    </row>
    <row r="128" spans="2:7" x14ac:dyDescent="0.25">
      <c r="B128" s="15">
        <v>0.8</v>
      </c>
      <c r="C128" s="15"/>
      <c r="D128" s="15"/>
      <c r="E128" s="15"/>
      <c r="F128" s="15"/>
      <c r="G128" s="15"/>
    </row>
    <row r="129" spans="2:7" x14ac:dyDescent="0.25">
      <c r="B129" s="15">
        <v>0.81</v>
      </c>
      <c r="C129" s="15"/>
      <c r="D129" s="15"/>
      <c r="E129" s="15"/>
      <c r="F129" s="15"/>
      <c r="G129" s="15"/>
    </row>
    <row r="130" spans="2:7" x14ac:dyDescent="0.25">
      <c r="B130" s="15">
        <v>0.82</v>
      </c>
      <c r="C130" s="15"/>
      <c r="D130" s="15"/>
      <c r="E130" s="15"/>
      <c r="F130" s="15"/>
      <c r="G130" s="15"/>
    </row>
    <row r="131" spans="2:7" x14ac:dyDescent="0.25">
      <c r="B131" s="15">
        <v>0.83</v>
      </c>
      <c r="C131" s="15"/>
      <c r="D131" s="15"/>
      <c r="E131" s="15"/>
      <c r="F131" s="15"/>
      <c r="G131" s="15"/>
    </row>
    <row r="132" spans="2:7" x14ac:dyDescent="0.25">
      <c r="B132" s="15">
        <v>0.84</v>
      </c>
      <c r="C132" s="15"/>
      <c r="D132" s="15"/>
      <c r="E132" s="15"/>
      <c r="F132" s="15"/>
      <c r="G132" s="15"/>
    </row>
    <row r="133" spans="2:7" x14ac:dyDescent="0.25">
      <c r="B133" s="15">
        <v>0.85</v>
      </c>
      <c r="C133" s="15"/>
      <c r="D133" s="15"/>
      <c r="E133" s="15"/>
      <c r="F133" s="15"/>
      <c r="G133" s="15"/>
    </row>
    <row r="134" spans="2:7" x14ac:dyDescent="0.25">
      <c r="B134" s="15">
        <v>0.86</v>
      </c>
      <c r="C134" s="15"/>
      <c r="D134" s="15"/>
      <c r="E134" s="15"/>
      <c r="F134" s="15"/>
      <c r="G134" s="15"/>
    </row>
    <row r="135" spans="2:7" x14ac:dyDescent="0.25">
      <c r="B135" s="15">
        <v>0.87</v>
      </c>
      <c r="C135" s="15"/>
      <c r="D135" s="15"/>
      <c r="E135" s="15"/>
      <c r="F135" s="15"/>
      <c r="G135" s="15"/>
    </row>
    <row r="136" spans="2:7" x14ac:dyDescent="0.25">
      <c r="B136" s="15">
        <v>0.88</v>
      </c>
      <c r="C136" s="15"/>
      <c r="D136" s="15"/>
      <c r="E136" s="15"/>
      <c r="F136" s="15"/>
      <c r="G136" s="15"/>
    </row>
    <row r="137" spans="2:7" x14ac:dyDescent="0.25">
      <c r="B137" s="15">
        <v>0.89</v>
      </c>
      <c r="C137" s="15"/>
      <c r="D137" s="15"/>
      <c r="E137" s="15"/>
      <c r="F137" s="15"/>
      <c r="G137" s="15"/>
    </row>
    <row r="138" spans="2:7" x14ac:dyDescent="0.25">
      <c r="B138" s="15">
        <v>0.9</v>
      </c>
      <c r="C138" s="15"/>
      <c r="D138" s="15"/>
      <c r="E138" s="15"/>
      <c r="F138" s="15"/>
      <c r="G138" s="15"/>
    </row>
    <row r="139" spans="2:7" x14ac:dyDescent="0.25">
      <c r="B139" s="15">
        <v>0.91</v>
      </c>
      <c r="C139" s="15"/>
      <c r="D139" s="15"/>
      <c r="E139" s="15"/>
      <c r="F139" s="15"/>
      <c r="G139" s="15"/>
    </row>
    <row r="140" spans="2:7" x14ac:dyDescent="0.25">
      <c r="B140" s="15">
        <v>0.92</v>
      </c>
      <c r="C140" s="15"/>
      <c r="D140" s="15"/>
      <c r="E140" s="15"/>
      <c r="F140" s="15"/>
      <c r="G140" s="15"/>
    </row>
    <row r="141" spans="2:7" x14ac:dyDescent="0.25">
      <c r="B141" s="15">
        <v>0.93</v>
      </c>
      <c r="C141" s="15"/>
      <c r="D141" s="15"/>
      <c r="E141" s="15"/>
      <c r="F141" s="15"/>
      <c r="G141" s="15"/>
    </row>
    <row r="142" spans="2:7" x14ac:dyDescent="0.25">
      <c r="B142" s="15">
        <v>0.94</v>
      </c>
      <c r="C142" s="15"/>
      <c r="D142" s="15"/>
      <c r="E142" s="15"/>
      <c r="F142" s="15"/>
      <c r="G142" s="15"/>
    </row>
    <row r="143" spans="2:7" x14ac:dyDescent="0.25">
      <c r="B143" s="15">
        <v>0.95</v>
      </c>
      <c r="C143" s="15"/>
      <c r="D143" s="15"/>
      <c r="E143" s="15"/>
      <c r="F143" s="15"/>
      <c r="G143" s="15"/>
    </row>
    <row r="144" spans="2:7" x14ac:dyDescent="0.25">
      <c r="B144" s="15">
        <v>0.96</v>
      </c>
      <c r="C144" s="15"/>
      <c r="D144" s="15"/>
      <c r="E144" s="15"/>
      <c r="F144" s="15"/>
      <c r="G144" s="15"/>
    </row>
    <row r="145" spans="2:7" x14ac:dyDescent="0.25">
      <c r="B145" s="15">
        <v>0.97</v>
      </c>
      <c r="C145" s="15"/>
      <c r="D145" s="15"/>
      <c r="E145" s="15"/>
      <c r="F145" s="15"/>
      <c r="G145" s="15"/>
    </row>
    <row r="146" spans="2:7" x14ac:dyDescent="0.25">
      <c r="B146" s="15">
        <v>0.98</v>
      </c>
      <c r="C146" s="15"/>
      <c r="D146" s="15"/>
      <c r="E146" s="15"/>
      <c r="F146" s="15"/>
      <c r="G146" s="15"/>
    </row>
    <row r="147" spans="2:7" x14ac:dyDescent="0.25">
      <c r="B147" s="15">
        <v>0.99</v>
      </c>
      <c r="C147" s="15"/>
      <c r="D147" s="15"/>
      <c r="E147" s="15"/>
      <c r="F147" s="15"/>
      <c r="G147" s="15"/>
    </row>
    <row r="148" spans="2:7" x14ac:dyDescent="0.25">
      <c r="B148" s="15">
        <v>1</v>
      </c>
      <c r="C148" s="15"/>
      <c r="D148" s="15"/>
      <c r="E148" s="15"/>
      <c r="F148" s="15"/>
      <c r="G148" s="15"/>
    </row>
    <row r="149" spans="2:7" x14ac:dyDescent="0.25">
      <c r="C149" s="15"/>
      <c r="D149" s="15"/>
      <c r="E149" s="15"/>
      <c r="F149" s="15"/>
      <c r="G149" s="15"/>
    </row>
    <row r="150" spans="2:7" x14ac:dyDescent="0.25">
      <c r="C150" s="15"/>
      <c r="D150" s="15"/>
      <c r="E150" s="15"/>
      <c r="F150" s="15"/>
      <c r="G150" s="15"/>
    </row>
    <row r="151" spans="2:7" x14ac:dyDescent="0.25">
      <c r="C151" s="15"/>
      <c r="D151" s="15"/>
      <c r="E151" s="15"/>
      <c r="F151" s="15"/>
      <c r="G151" s="15"/>
    </row>
    <row r="152" spans="2:7" x14ac:dyDescent="0.25">
      <c r="C152" s="15"/>
      <c r="D152" s="15"/>
      <c r="E152" s="15"/>
      <c r="F152" s="15"/>
      <c r="G152" s="15"/>
    </row>
    <row r="153" spans="2:7" x14ac:dyDescent="0.25">
      <c r="C153" s="15"/>
      <c r="D153" s="15"/>
      <c r="E153" s="15"/>
      <c r="F153" s="15"/>
      <c r="G153" s="15"/>
    </row>
    <row r="154" spans="2:7" x14ac:dyDescent="0.25">
      <c r="C154" s="15"/>
      <c r="D154" s="15"/>
      <c r="E154" s="15"/>
      <c r="F154" s="15"/>
      <c r="G154" s="15"/>
    </row>
    <row r="155" spans="2:7" x14ac:dyDescent="0.25">
      <c r="C155" s="15"/>
      <c r="D155" s="15"/>
      <c r="E155" s="15"/>
      <c r="F155" s="15"/>
      <c r="G155" s="15"/>
    </row>
    <row r="156" spans="2:7" x14ac:dyDescent="0.25">
      <c r="C156" s="15"/>
      <c r="D156" s="15"/>
      <c r="E156" s="15"/>
      <c r="F156" s="15"/>
      <c r="G156" s="15"/>
    </row>
    <row r="157" spans="2:7" x14ac:dyDescent="0.25">
      <c r="C157" s="15"/>
      <c r="D157" s="15"/>
      <c r="E157" s="15"/>
      <c r="F157" s="15"/>
      <c r="G157" s="15"/>
    </row>
    <row r="158" spans="2:7" x14ac:dyDescent="0.25">
      <c r="C158" s="15"/>
      <c r="D158" s="15"/>
      <c r="E158" s="15"/>
      <c r="F158" s="15"/>
      <c r="G158" s="15"/>
    </row>
    <row r="159" spans="2:7" x14ac:dyDescent="0.25">
      <c r="C159" s="15"/>
      <c r="D159" s="15"/>
      <c r="E159" s="15"/>
      <c r="F159" s="15"/>
      <c r="G159" s="15"/>
    </row>
    <row r="160" spans="2:7" x14ac:dyDescent="0.25">
      <c r="C160" s="15"/>
      <c r="D160" s="15"/>
      <c r="E160" s="15"/>
      <c r="F160" s="15"/>
      <c r="G160" s="15"/>
    </row>
    <row r="161" spans="3:7" x14ac:dyDescent="0.25">
      <c r="C161" s="15"/>
      <c r="D161" s="15"/>
      <c r="E161" s="15"/>
      <c r="F161" s="15"/>
      <c r="G161" s="15"/>
    </row>
    <row r="162" spans="3:7" x14ac:dyDescent="0.25">
      <c r="C162" s="15"/>
      <c r="D162" s="15"/>
      <c r="E162" s="15"/>
      <c r="F162" s="15"/>
      <c r="G162" s="15"/>
    </row>
    <row r="163" spans="3:7" x14ac:dyDescent="0.25">
      <c r="C163" s="15"/>
      <c r="D163" s="15"/>
      <c r="E163" s="15"/>
      <c r="F163" s="15"/>
      <c r="G163" s="15"/>
    </row>
    <row r="164" spans="3:7" x14ac:dyDescent="0.25">
      <c r="C164" s="15"/>
      <c r="D164" s="15"/>
      <c r="E164" s="15"/>
      <c r="F164" s="15"/>
      <c r="G164" s="15"/>
    </row>
    <row r="165" spans="3:7" x14ac:dyDescent="0.25">
      <c r="C165" s="15"/>
      <c r="D165" s="15"/>
      <c r="E165" s="15"/>
      <c r="F165" s="15"/>
      <c r="G165" s="15"/>
    </row>
    <row r="166" spans="3:7" x14ac:dyDescent="0.25">
      <c r="C166" s="15"/>
      <c r="D166" s="15"/>
      <c r="E166" s="15"/>
      <c r="F166" s="15"/>
      <c r="G166" s="15"/>
    </row>
    <row r="167" spans="3:7" x14ac:dyDescent="0.25">
      <c r="C167" s="15"/>
      <c r="D167" s="15"/>
      <c r="E167" s="15"/>
      <c r="F167" s="15"/>
      <c r="G167" s="15"/>
    </row>
    <row r="168" spans="3:7" x14ac:dyDescent="0.25">
      <c r="C168" s="15"/>
      <c r="D168" s="15"/>
      <c r="E168" s="15"/>
      <c r="F168" s="15"/>
      <c r="G168" s="15"/>
    </row>
    <row r="169" spans="3:7" x14ac:dyDescent="0.25">
      <c r="C169" s="15"/>
      <c r="D169" s="15"/>
      <c r="E169" s="15"/>
      <c r="F169" s="15"/>
      <c r="G169" s="15"/>
    </row>
    <row r="170" spans="3:7" x14ac:dyDescent="0.25">
      <c r="C170" s="15"/>
      <c r="D170" s="15"/>
      <c r="E170" s="15"/>
      <c r="F170" s="15"/>
      <c r="G170" s="15"/>
    </row>
    <row r="171" spans="3:7" x14ac:dyDescent="0.25">
      <c r="C171" s="15"/>
      <c r="D171" s="15"/>
      <c r="E171" s="15"/>
      <c r="F171" s="15"/>
      <c r="G171" s="15"/>
    </row>
    <row r="172" spans="3:7" x14ac:dyDescent="0.25">
      <c r="C172" s="15"/>
      <c r="D172" s="15"/>
      <c r="E172" s="15"/>
      <c r="F172" s="15"/>
      <c r="G172" s="15"/>
    </row>
    <row r="173" spans="3:7" x14ac:dyDescent="0.25">
      <c r="C173" s="15"/>
      <c r="D173" s="15"/>
      <c r="E173" s="15"/>
      <c r="F173" s="15"/>
      <c r="G173" s="15"/>
    </row>
    <row r="174" spans="3:7" x14ac:dyDescent="0.25">
      <c r="C174" s="15"/>
      <c r="D174" s="15"/>
      <c r="E174" s="15"/>
      <c r="F174" s="15"/>
      <c r="G174" s="15"/>
    </row>
    <row r="175" spans="3:7" x14ac:dyDescent="0.25">
      <c r="C175" s="15"/>
      <c r="D175" s="15"/>
      <c r="E175" s="15"/>
      <c r="F175" s="15"/>
      <c r="G175" s="15"/>
    </row>
    <row r="176" spans="3:7" x14ac:dyDescent="0.25">
      <c r="C176" s="15"/>
      <c r="D176" s="15"/>
      <c r="E176" s="15"/>
      <c r="F176" s="15"/>
      <c r="G176" s="15"/>
    </row>
    <row r="177" spans="3:7" x14ac:dyDescent="0.25">
      <c r="C177" s="15"/>
      <c r="D177" s="15"/>
      <c r="E177" s="15"/>
      <c r="F177" s="15"/>
      <c r="G177" s="15"/>
    </row>
    <row r="178" spans="3:7" x14ac:dyDescent="0.25">
      <c r="C178" s="15"/>
      <c r="D178" s="15"/>
      <c r="E178" s="15"/>
      <c r="F178" s="15"/>
      <c r="G178" s="15"/>
    </row>
    <row r="179" spans="3:7" x14ac:dyDescent="0.25">
      <c r="C179" s="15"/>
      <c r="D179" s="15"/>
      <c r="E179" s="15"/>
      <c r="F179" s="15"/>
      <c r="G179" s="15"/>
    </row>
    <row r="180" spans="3:7" x14ac:dyDescent="0.25">
      <c r="C180" s="15"/>
      <c r="D180" s="15"/>
      <c r="E180" s="15"/>
      <c r="F180" s="15"/>
      <c r="G180" s="15"/>
    </row>
    <row r="181" spans="3:7" x14ac:dyDescent="0.25">
      <c r="C181" s="15"/>
      <c r="D181" s="15"/>
      <c r="E181" s="15"/>
      <c r="F181" s="15"/>
      <c r="G181" s="15"/>
    </row>
    <row r="182" spans="3:7" x14ac:dyDescent="0.25">
      <c r="C182" s="15"/>
      <c r="D182" s="15"/>
      <c r="E182" s="15"/>
      <c r="F182" s="15"/>
      <c r="G182" s="15"/>
    </row>
    <row r="183" spans="3:7" x14ac:dyDescent="0.25">
      <c r="C183" s="15"/>
      <c r="D183" s="15"/>
      <c r="E183" s="15"/>
      <c r="F183" s="15"/>
      <c r="G183" s="15"/>
    </row>
    <row r="184" spans="3:7" x14ac:dyDescent="0.25">
      <c r="C184" s="15"/>
      <c r="D184" s="15"/>
      <c r="E184" s="15"/>
      <c r="F184" s="15"/>
      <c r="G184" s="15"/>
    </row>
    <row r="185" spans="3:7" x14ac:dyDescent="0.25">
      <c r="C185" s="15"/>
      <c r="D185" s="15"/>
      <c r="E185" s="15"/>
      <c r="F185" s="15"/>
      <c r="G185" s="15"/>
    </row>
    <row r="186" spans="3:7" x14ac:dyDescent="0.25">
      <c r="C186" s="15"/>
      <c r="D186" s="15"/>
      <c r="E186" s="15"/>
      <c r="F186" s="15"/>
      <c r="G186" s="15"/>
    </row>
  </sheetData>
  <dataValidations count="5">
    <dataValidation type="list" allowBlank="1" showInputMessage="1" showErrorMessage="1" sqref="D68" xr:uid="{72AB6F06-82DE-4F61-859C-5775D35B0CE0}">
      <formula1>$D$89:$D$107</formula1>
    </dataValidation>
    <dataValidation type="list" allowBlank="1" showInputMessage="1" showErrorMessage="1" sqref="D69" xr:uid="{2B1DC5F0-D24C-4F17-89CD-7C77E3CE6602}">
      <formula1>$E$89:$E$107</formula1>
    </dataValidation>
    <dataValidation type="list" allowBlank="1" showInputMessage="1" showErrorMessage="1" sqref="D67" xr:uid="{5A0CCC57-373C-4933-BBCF-FE120CF7715F}">
      <formula1>$C$89:$C$117</formula1>
    </dataValidation>
    <dataValidation type="list" allowBlank="1" showInputMessage="1" showErrorMessage="1" sqref="D66" xr:uid="{9920E542-4386-4E93-9DB2-C11143BD8515}">
      <formula1>$B$89:$B$148</formula1>
    </dataValidation>
    <dataValidation type="list" allowBlank="1" showInputMessage="1" showErrorMessage="1" sqref="D70" xr:uid="{AD06E04C-C5D2-42F3-86CA-799A8FA71D1E}">
      <formula1>$F$89:$F$98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D157B-5146-4440-847F-87316CE157BF}">
  <sheetPr codeName="Hoja3"/>
  <dimension ref="A1:AO362"/>
  <sheetViews>
    <sheetView topLeftCell="A6" zoomScaleNormal="100" workbookViewId="0">
      <selection activeCell="G10" sqref="G10"/>
    </sheetView>
  </sheetViews>
  <sheetFormatPr baseColWidth="10" defaultRowHeight="13.5" x14ac:dyDescent="0.25"/>
  <cols>
    <col min="1" max="1" width="11.85546875" style="31" bestFit="1" customWidth="1"/>
    <col min="2" max="2" width="10.28515625" style="31" bestFit="1" customWidth="1"/>
    <col min="3" max="3" width="10.42578125" style="31" bestFit="1" customWidth="1"/>
    <col min="4" max="4" width="10.28515625" style="31" bestFit="1" customWidth="1"/>
    <col min="5" max="5" width="8.42578125" style="31" bestFit="1" customWidth="1"/>
    <col min="6" max="6" width="16.140625" style="31" bestFit="1" customWidth="1"/>
    <col min="7" max="8" width="15.7109375" style="31" bestFit="1" customWidth="1"/>
    <col min="9" max="9" width="10.28515625" style="31" bestFit="1" customWidth="1"/>
    <col min="10" max="10" width="11" style="31" bestFit="1" customWidth="1"/>
    <col min="11" max="12" width="8.42578125" style="31" bestFit="1" customWidth="1"/>
    <col min="13" max="13" width="18.42578125" style="31" bestFit="1" customWidth="1"/>
    <col min="14" max="14" width="6.28515625" style="31" bestFit="1" customWidth="1"/>
    <col min="15" max="15" width="6.5703125" style="31" bestFit="1" customWidth="1"/>
    <col min="16" max="16" width="8.42578125" style="31" bestFit="1" customWidth="1"/>
    <col min="17" max="17" width="20.42578125" style="31" bestFit="1" customWidth="1"/>
    <col min="18" max="18" width="13" style="31" bestFit="1" customWidth="1"/>
    <col min="19" max="19" width="6.28515625" style="31" bestFit="1" customWidth="1"/>
    <col min="20" max="20" width="6.5703125" style="31" bestFit="1" customWidth="1"/>
    <col min="21" max="21" width="8.42578125" style="31" bestFit="1" customWidth="1"/>
    <col min="22" max="22" width="15" style="31" bestFit="1" customWidth="1"/>
    <col min="23" max="23" width="9.7109375" style="31" bestFit="1" customWidth="1"/>
    <col min="24" max="16384" width="11.42578125" style="31"/>
  </cols>
  <sheetData>
    <row r="1" spans="1:41" ht="15" x14ac:dyDescent="0.25">
      <c r="A1" s="36" t="s">
        <v>133</v>
      </c>
      <c r="B1" s="37" t="s">
        <v>134</v>
      </c>
      <c r="C1" s="37" t="s">
        <v>135</v>
      </c>
      <c r="D1"/>
      <c r="E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</row>
    <row r="2" spans="1:41" ht="15" x14ac:dyDescent="0.25">
      <c r="A2" s="32" t="s">
        <v>17</v>
      </c>
      <c r="B2" s="33">
        <v>77429359</v>
      </c>
      <c r="C2" s="33">
        <v>23344121.32</v>
      </c>
      <c r="D2"/>
      <c r="E2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</row>
    <row r="3" spans="1:41" ht="15" x14ac:dyDescent="0.25">
      <c r="A3" s="32" t="s">
        <v>7</v>
      </c>
      <c r="B3" s="33">
        <v>173400763</v>
      </c>
      <c r="C3" s="33">
        <v>88203608.990000069</v>
      </c>
      <c r="D3"/>
      <c r="E3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</row>
    <row r="4" spans="1:41" ht="15" x14ac:dyDescent="0.25">
      <c r="A4" s="32" t="s">
        <v>11</v>
      </c>
      <c r="B4" s="33">
        <v>27782748</v>
      </c>
      <c r="C4" s="33">
        <v>6823234.9999999981</v>
      </c>
      <c r="D4"/>
      <c r="E4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</row>
    <row r="5" spans="1:41" ht="15" x14ac:dyDescent="0.25">
      <c r="A5" s="38" t="s">
        <v>132</v>
      </c>
      <c r="B5" s="39">
        <v>278612870</v>
      </c>
      <c r="C5" s="39">
        <v>118370965.31000006</v>
      </c>
      <c r="D5"/>
      <c r="E5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</row>
    <row r="6" spans="1:41" ht="15" x14ac:dyDescent="0.25">
      <c r="A6" s="52"/>
      <c r="B6" s="53"/>
      <c r="C6" s="53"/>
      <c r="D6" s="54"/>
      <c r="E6" s="54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</row>
    <row r="7" spans="1:41" ht="15" x14ac:dyDescent="0.25">
      <c r="A7" s="52"/>
      <c r="B7" s="53"/>
      <c r="C7" s="53"/>
      <c r="D7" s="54"/>
      <c r="E7" s="54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</row>
    <row r="8" spans="1:41" ht="15" x14ac:dyDescent="0.25">
      <c r="A8" s="36" t="s">
        <v>86</v>
      </c>
      <c r="B8" s="31" t="s">
        <v>134</v>
      </c>
      <c r="C8"/>
      <c r="D8"/>
      <c r="E8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</row>
    <row r="9" spans="1:41" ht="15" x14ac:dyDescent="0.25">
      <c r="A9" s="32" t="s">
        <v>88</v>
      </c>
      <c r="B9" s="33">
        <v>17533953</v>
      </c>
      <c r="C9"/>
      <c r="D9"/>
      <c r="E9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</row>
    <row r="10" spans="1:41" ht="15" x14ac:dyDescent="0.25">
      <c r="A10" s="32" t="s">
        <v>87</v>
      </c>
      <c r="B10" s="33">
        <v>201027147</v>
      </c>
      <c r="C10" s="74">
        <f>GETPIVOTDATA("Revenue",$A$8,"Payment Status","Paid")/GETPIVOTDATA("Revenue",$A$8)</f>
        <v>0.72152857475679422</v>
      </c>
      <c r="D10"/>
      <c r="E10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</row>
    <row r="11" spans="1:41" ht="15" x14ac:dyDescent="0.25">
      <c r="A11" s="32" t="s">
        <v>9</v>
      </c>
      <c r="B11" s="33">
        <v>58662194</v>
      </c>
      <c r="C11"/>
      <c r="D11"/>
      <c r="E1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</row>
    <row r="12" spans="1:41" ht="15" x14ac:dyDescent="0.25">
      <c r="A12" s="32" t="s">
        <v>89</v>
      </c>
      <c r="B12" s="33">
        <v>1389576</v>
      </c>
      <c r="C12"/>
      <c r="D12"/>
      <c r="E12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</row>
    <row r="13" spans="1:41" ht="15" x14ac:dyDescent="0.25">
      <c r="A13" s="38" t="s">
        <v>132</v>
      </c>
      <c r="B13" s="39">
        <v>278612870</v>
      </c>
      <c r="C13"/>
      <c r="D13"/>
      <c r="E13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</row>
    <row r="14" spans="1:41" ht="15" x14ac:dyDescent="0.25">
      <c r="A14" s="52"/>
      <c r="B14" s="53"/>
      <c r="C14" s="53"/>
      <c r="D14" s="53"/>
      <c r="E14" s="54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</row>
    <row r="15" spans="1:41" ht="15" x14ac:dyDescent="0.25">
      <c r="A15" s="52"/>
      <c r="B15" s="53"/>
      <c r="C15" s="53"/>
      <c r="D15" s="53"/>
      <c r="E15" s="54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</row>
    <row r="16" spans="1:41" x14ac:dyDescent="0.25">
      <c r="A16" s="36" t="s">
        <v>92</v>
      </c>
      <c r="B16" s="37" t="s">
        <v>134</v>
      </c>
      <c r="C16" s="37" t="s">
        <v>137</v>
      </c>
      <c r="D16" s="37" t="s">
        <v>135</v>
      </c>
      <c r="E16" s="37" t="s">
        <v>136</v>
      </c>
      <c r="F16" s="31" t="s">
        <v>147</v>
      </c>
      <c r="G16" s="31" t="s">
        <v>148</v>
      </c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</row>
    <row r="17" spans="1:41" x14ac:dyDescent="0.25">
      <c r="A17" s="32" t="s">
        <v>8</v>
      </c>
      <c r="B17" s="33">
        <v>235072133</v>
      </c>
      <c r="C17" s="34">
        <v>0.84372316684437443</v>
      </c>
      <c r="D17" s="33">
        <v>100016653.57000001</v>
      </c>
      <c r="E17" s="34">
        <v>0.84494245111601363</v>
      </c>
      <c r="F17" s="33">
        <v>91.469999999999956</v>
      </c>
      <c r="G17" s="77">
        <v>0.42547218291502042</v>
      </c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</row>
    <row r="18" spans="1:41" x14ac:dyDescent="0.25">
      <c r="A18" s="32" t="s">
        <v>14</v>
      </c>
      <c r="B18" s="33">
        <v>33617854</v>
      </c>
      <c r="C18" s="34">
        <v>0.12066152579383717</v>
      </c>
      <c r="D18" s="33">
        <v>14527391.140000001</v>
      </c>
      <c r="E18" s="34">
        <v>0.1227276562453844</v>
      </c>
      <c r="F18" s="33">
        <v>37.620000000000005</v>
      </c>
      <c r="G18" s="77">
        <v>0.4321332093357298</v>
      </c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</row>
    <row r="19" spans="1:41" x14ac:dyDescent="0.25">
      <c r="A19" s="32" t="s">
        <v>18</v>
      </c>
      <c r="B19" s="33">
        <v>9922883</v>
      </c>
      <c r="C19" s="34">
        <v>3.5615307361788417E-2</v>
      </c>
      <c r="D19" s="33">
        <v>3826920.5999999996</v>
      </c>
      <c r="E19" s="34">
        <v>3.2329892638602156E-2</v>
      </c>
      <c r="F19" s="33">
        <v>24.86</v>
      </c>
      <c r="G19" s="77">
        <v>0.38566620205035168</v>
      </c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</row>
    <row r="20" spans="1:41" x14ac:dyDescent="0.25">
      <c r="A20" s="38" t="s">
        <v>132</v>
      </c>
      <c r="B20" s="39">
        <v>278612870</v>
      </c>
      <c r="C20" s="40">
        <v>1</v>
      </c>
      <c r="D20" s="39">
        <v>118370965.31</v>
      </c>
      <c r="E20" s="40">
        <v>1</v>
      </c>
      <c r="F20" s="39">
        <v>153.94999999999999</v>
      </c>
      <c r="G20" s="78">
        <v>0.42485821028296356</v>
      </c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</row>
    <row r="21" spans="1:41" ht="15" x14ac:dyDescent="0.25">
      <c r="A21" s="52"/>
      <c r="B21" s="53"/>
      <c r="C21" s="53"/>
      <c r="D21" s="53"/>
      <c r="E21" s="54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</row>
    <row r="22" spans="1:41" ht="15" x14ac:dyDescent="0.25">
      <c r="A22" s="52"/>
      <c r="B22" s="53"/>
      <c r="C22" s="53"/>
      <c r="D22" s="53"/>
      <c r="E22" s="54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</row>
    <row r="23" spans="1:41" x14ac:dyDescent="0.25">
      <c r="A23" s="36" t="s">
        <v>5</v>
      </c>
      <c r="B23" s="37" t="s">
        <v>134</v>
      </c>
      <c r="C23" s="37" t="s">
        <v>137</v>
      </c>
      <c r="D23" s="37" t="s">
        <v>135</v>
      </c>
      <c r="E23" s="37" t="s">
        <v>136</v>
      </c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</row>
    <row r="24" spans="1:41" x14ac:dyDescent="0.25">
      <c r="A24" s="32">
        <v>2024</v>
      </c>
      <c r="B24" s="33">
        <v>278612870</v>
      </c>
      <c r="C24" s="34">
        <v>1</v>
      </c>
      <c r="D24" s="33">
        <v>118370965.31000002</v>
      </c>
      <c r="E24" s="34">
        <v>1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</row>
    <row r="25" spans="1:41" x14ac:dyDescent="0.25">
      <c r="A25" s="38" t="s">
        <v>132</v>
      </c>
      <c r="B25" s="39">
        <v>278612870</v>
      </c>
      <c r="C25" s="40">
        <v>1</v>
      </c>
      <c r="D25" s="39">
        <v>118370965.31000002</v>
      </c>
      <c r="E25" s="40">
        <v>1</v>
      </c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</row>
    <row r="26" spans="1:41" ht="15" x14ac:dyDescent="0.25">
      <c r="A26"/>
      <c r="B26"/>
      <c r="C26"/>
      <c r="D26"/>
      <c r="E26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</row>
    <row r="27" spans="1:41" ht="15" x14ac:dyDescent="0.25">
      <c r="A27"/>
      <c r="B27"/>
      <c r="C27"/>
      <c r="D27"/>
      <c r="E27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</row>
    <row r="28" spans="1:41" ht="15" x14ac:dyDescent="0.25">
      <c r="A28"/>
      <c r="B28"/>
      <c r="C28"/>
      <c r="D28"/>
      <c r="E28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</row>
    <row r="29" spans="1:41" ht="15" x14ac:dyDescent="0.25">
      <c r="A29"/>
      <c r="B29"/>
      <c r="C29"/>
      <c r="D29"/>
      <c r="E29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</row>
    <row r="30" spans="1:41" ht="15" x14ac:dyDescent="0.25">
      <c r="A30"/>
      <c r="B30"/>
      <c r="C30"/>
      <c r="D30"/>
      <c r="E3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</row>
    <row r="31" spans="1:41" ht="15" x14ac:dyDescent="0.25">
      <c r="A31" s="52"/>
      <c r="B31" s="52"/>
      <c r="C31" s="52"/>
      <c r="D31" s="52"/>
      <c r="E31" s="52"/>
      <c r="F31" s="75">
        <f>GETPIVOTDATA("Profit ",$A$23)/GETPIVOTDATA("Revenue ",$A$23)</f>
        <v>0.42485821028296367</v>
      </c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</row>
    <row r="32" spans="1:41" ht="15" x14ac:dyDescent="0.25">
      <c r="A32" s="52"/>
      <c r="B32" s="52"/>
      <c r="C32" s="52"/>
      <c r="D32" s="52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</row>
    <row r="33" spans="1:41" ht="15" x14ac:dyDescent="0.25">
      <c r="A33" s="41" t="s">
        <v>1</v>
      </c>
      <c r="B33" s="42" t="s">
        <v>134</v>
      </c>
      <c r="C33" s="42" t="s">
        <v>137</v>
      </c>
      <c r="D33" s="42" t="s">
        <v>135</v>
      </c>
      <c r="E33" s="42" t="s">
        <v>136</v>
      </c>
      <c r="F33" s="51"/>
      <c r="G33" s="51"/>
      <c r="H33" s="71" t="s">
        <v>1</v>
      </c>
      <c r="I33" s="42" t="s">
        <v>134</v>
      </c>
      <c r="J33" s="31" t="s">
        <v>145</v>
      </c>
      <c r="K33"/>
      <c r="L33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</row>
    <row r="34" spans="1:41" ht="15" x14ac:dyDescent="0.25">
      <c r="A34" s="32" t="s">
        <v>46</v>
      </c>
      <c r="B34" s="33">
        <v>10971951</v>
      </c>
      <c r="C34" s="34">
        <v>9.1402771225772617E-2</v>
      </c>
      <c r="D34" s="33">
        <v>4788635.1100000003</v>
      </c>
      <c r="E34" s="34">
        <v>9.4440217779683311E-2</v>
      </c>
      <c r="F34" s="51"/>
      <c r="G34" s="51"/>
      <c r="H34" s="32" t="s">
        <v>17</v>
      </c>
      <c r="I34" s="33">
        <v>77429359</v>
      </c>
      <c r="J34" s="33">
        <v>23344121.32</v>
      </c>
      <c r="K34"/>
      <c r="L34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</row>
    <row r="35" spans="1:41" ht="15" x14ac:dyDescent="0.25">
      <c r="A35" s="32" t="s">
        <v>19</v>
      </c>
      <c r="B35" s="33">
        <v>12746021</v>
      </c>
      <c r="C35" s="34">
        <v>0.10618181228679326</v>
      </c>
      <c r="D35" s="33">
        <v>5775998.0700000012</v>
      </c>
      <c r="E35" s="34">
        <v>0.11391273360684827</v>
      </c>
      <c r="F35" s="51"/>
      <c r="G35" s="51"/>
      <c r="H35" s="32" t="s">
        <v>7</v>
      </c>
      <c r="I35" s="33">
        <v>173400763</v>
      </c>
      <c r="J35" s="33">
        <v>88203608.990000069</v>
      </c>
      <c r="K35"/>
      <c r="L35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</row>
    <row r="36" spans="1:41" ht="15" x14ac:dyDescent="0.25">
      <c r="A36" s="32" t="s">
        <v>28</v>
      </c>
      <c r="B36" s="33">
        <v>10914488</v>
      </c>
      <c r="C36" s="34">
        <v>9.0924070815704569E-2</v>
      </c>
      <c r="D36" s="33">
        <v>5365640</v>
      </c>
      <c r="E36" s="34">
        <v>0.10581975834182529</v>
      </c>
      <c r="F36" s="51"/>
      <c r="G36" s="51"/>
      <c r="H36" s="32" t="s">
        <v>11</v>
      </c>
      <c r="I36" s="33">
        <v>27782748</v>
      </c>
      <c r="J36" s="33">
        <v>6823234.9999999981</v>
      </c>
      <c r="K36"/>
      <c r="L36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</row>
    <row r="37" spans="1:41" ht="15" x14ac:dyDescent="0.25">
      <c r="A37" s="32" t="s">
        <v>33</v>
      </c>
      <c r="B37" s="33">
        <v>10691281</v>
      </c>
      <c r="C37" s="34">
        <v>8.9064625913244558E-2</v>
      </c>
      <c r="D37" s="33">
        <v>4585303.82</v>
      </c>
      <c r="E37" s="34">
        <v>9.043017089410553E-2</v>
      </c>
      <c r="F37" s="51"/>
      <c r="G37" s="51"/>
      <c r="H37" s="43" t="s">
        <v>132</v>
      </c>
      <c r="I37" s="44">
        <v>278612870</v>
      </c>
      <c r="J37" s="44">
        <v>118370965.31000006</v>
      </c>
      <c r="K37"/>
      <c r="L37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</row>
    <row r="38" spans="1:41" ht="15" x14ac:dyDescent="0.25">
      <c r="A38" s="32" t="s">
        <v>12</v>
      </c>
      <c r="B38" s="33">
        <v>11962172</v>
      </c>
      <c r="C38" s="34">
        <v>9.9651891507658297E-2</v>
      </c>
      <c r="D38" s="33">
        <v>4935610.0000000009</v>
      </c>
      <c r="E38" s="34">
        <v>9.73388183831745E-2</v>
      </c>
      <c r="F38" s="51"/>
      <c r="G38" s="51"/>
      <c r="H38"/>
      <c r="I38"/>
      <c r="J38"/>
      <c r="K38"/>
      <c r="L38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</row>
    <row r="39" spans="1:41" ht="15" x14ac:dyDescent="0.25">
      <c r="A39" s="32" t="s">
        <v>49</v>
      </c>
      <c r="B39" s="33">
        <v>11169559</v>
      </c>
      <c r="C39" s="34">
        <v>9.3048961480940773E-2</v>
      </c>
      <c r="D39" s="33">
        <v>4411882.0200000005</v>
      </c>
      <c r="E39" s="34">
        <v>8.7009991201244224E-2</v>
      </c>
      <c r="F39" s="51"/>
      <c r="G39" s="51"/>
      <c r="H39"/>
      <c r="I39"/>
      <c r="J39"/>
      <c r="K39"/>
      <c r="L39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</row>
    <row r="40" spans="1:41" ht="15" x14ac:dyDescent="0.25">
      <c r="A40" s="32" t="s">
        <v>29</v>
      </c>
      <c r="B40" s="33">
        <v>12528003</v>
      </c>
      <c r="C40" s="34">
        <v>0.10436559479027868</v>
      </c>
      <c r="D40" s="33">
        <v>5083177.5600000005</v>
      </c>
      <c r="E40" s="34">
        <v>0.10024910747045816</v>
      </c>
      <c r="F40" s="51"/>
      <c r="G40" s="51"/>
      <c r="H40"/>
      <c r="I40"/>
      <c r="J40"/>
      <c r="K40"/>
      <c r="L40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</row>
    <row r="41" spans="1:41" ht="15" x14ac:dyDescent="0.25">
      <c r="A41" s="32" t="s">
        <v>52</v>
      </c>
      <c r="B41" s="33">
        <v>15518780</v>
      </c>
      <c r="C41" s="34">
        <v>0.12928051702410043</v>
      </c>
      <c r="D41" s="33">
        <v>6939798.8400000008</v>
      </c>
      <c r="E41" s="34">
        <v>0.13686491009267851</v>
      </c>
      <c r="F41" s="51"/>
      <c r="G41" s="51"/>
      <c r="H41"/>
      <c r="I41"/>
      <c r="J41"/>
      <c r="K41"/>
      <c r="L4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</row>
    <row r="42" spans="1:41" ht="15" x14ac:dyDescent="0.25">
      <c r="A42" s="32" t="s">
        <v>44</v>
      </c>
      <c r="B42" s="33">
        <v>12564536</v>
      </c>
      <c r="C42" s="34">
        <v>0.1046699360547622</v>
      </c>
      <c r="D42" s="33">
        <v>4270620.7</v>
      </c>
      <c r="E42" s="34">
        <v>8.4224072141179204E-2</v>
      </c>
      <c r="F42" s="51"/>
      <c r="G42" s="51"/>
      <c r="H42"/>
      <c r="I42"/>
      <c r="J42"/>
      <c r="K42"/>
      <c r="L42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</row>
    <row r="43" spans="1:41" ht="15" x14ac:dyDescent="0.25">
      <c r="A43" s="32" t="s">
        <v>27</v>
      </c>
      <c r="B43" s="33">
        <v>10972797</v>
      </c>
      <c r="C43" s="34">
        <v>9.1409818900744649E-2</v>
      </c>
      <c r="D43" s="33">
        <v>4548798.3800000008</v>
      </c>
      <c r="E43" s="34">
        <v>8.9710220088803277E-2</v>
      </c>
      <c r="F43" s="51"/>
      <c r="G43" s="51"/>
      <c r="H43"/>
      <c r="I43"/>
      <c r="J43"/>
      <c r="K43"/>
      <c r="L43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</row>
    <row r="44" spans="1:41" ht="15" x14ac:dyDescent="0.25">
      <c r="A44" s="43" t="s">
        <v>132</v>
      </c>
      <c r="B44" s="44">
        <v>120039588</v>
      </c>
      <c r="C44" s="45">
        <v>1</v>
      </c>
      <c r="D44" s="44">
        <v>50705464.500000007</v>
      </c>
      <c r="E44" s="45">
        <v>1</v>
      </c>
      <c r="F44" s="51"/>
      <c r="G44" s="51"/>
      <c r="H44"/>
      <c r="I44"/>
      <c r="J44"/>
      <c r="K44"/>
      <c r="L44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</row>
    <row r="45" spans="1:41" ht="15" x14ac:dyDescent="0.25">
      <c r="A45" s="52"/>
      <c r="B45" s="52"/>
      <c r="C45" s="52"/>
      <c r="D45" s="52"/>
      <c r="E45" s="52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</row>
    <row r="46" spans="1:41" ht="15" x14ac:dyDescent="0.25">
      <c r="A46" s="52"/>
      <c r="B46" s="52"/>
      <c r="C46" s="52"/>
      <c r="D46" s="52"/>
      <c r="E46" s="52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</row>
    <row r="47" spans="1:41" ht="15" x14ac:dyDescent="0.25">
      <c r="A47" s="52"/>
      <c r="B47" s="52"/>
      <c r="C47" s="52"/>
      <c r="D47" s="52"/>
      <c r="E47" s="52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</row>
    <row r="48" spans="1:41" x14ac:dyDescent="0.25">
      <c r="A48" s="46" t="s">
        <v>1</v>
      </c>
      <c r="B48" s="47" t="s">
        <v>134</v>
      </c>
      <c r="C48" s="47" t="s">
        <v>137</v>
      </c>
      <c r="D48" s="47" t="s">
        <v>135</v>
      </c>
      <c r="E48" s="47" t="s">
        <v>136</v>
      </c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</row>
    <row r="49" spans="1:41" x14ac:dyDescent="0.25">
      <c r="A49" s="32" t="s">
        <v>31</v>
      </c>
      <c r="B49" s="33">
        <v>802766</v>
      </c>
      <c r="C49" s="34">
        <v>8.9039186776477444E-2</v>
      </c>
      <c r="D49" s="33">
        <v>276741.3</v>
      </c>
      <c r="E49" s="34">
        <v>7.5098729236366749E-2</v>
      </c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</row>
    <row r="50" spans="1:41" x14ac:dyDescent="0.25">
      <c r="A50" s="32" t="s">
        <v>38</v>
      </c>
      <c r="B50" s="33">
        <v>515166</v>
      </c>
      <c r="C50" s="34">
        <v>5.713989094566882E-2</v>
      </c>
      <c r="D50" s="33">
        <v>183958.5</v>
      </c>
      <c r="E50" s="34">
        <v>4.9920447660787071E-2</v>
      </c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</row>
    <row r="51" spans="1:41" x14ac:dyDescent="0.25">
      <c r="A51" s="32" t="s">
        <v>50</v>
      </c>
      <c r="B51" s="33">
        <v>566401</v>
      </c>
      <c r="C51" s="34">
        <v>6.2822646237363819E-2</v>
      </c>
      <c r="D51" s="33">
        <v>248899.17000000004</v>
      </c>
      <c r="E51" s="34">
        <v>6.7543266491074588E-2</v>
      </c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</row>
    <row r="52" spans="1:41" x14ac:dyDescent="0.25">
      <c r="A52" s="32" t="s">
        <v>54</v>
      </c>
      <c r="B52" s="33">
        <v>818949</v>
      </c>
      <c r="C52" s="34">
        <v>9.0834132202172763E-2</v>
      </c>
      <c r="D52" s="33">
        <v>362512.83999999997</v>
      </c>
      <c r="E52" s="34">
        <v>9.8374379306111301E-2</v>
      </c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</row>
    <row r="53" spans="1:41" x14ac:dyDescent="0.25">
      <c r="A53" s="32" t="s">
        <v>59</v>
      </c>
      <c r="B53" s="33">
        <v>1380981</v>
      </c>
      <c r="C53" s="34">
        <v>0.15317218864995102</v>
      </c>
      <c r="D53" s="33">
        <v>545596.79</v>
      </c>
      <c r="E53" s="34">
        <v>0.14805750209470309</v>
      </c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</row>
    <row r="54" spans="1:41" x14ac:dyDescent="0.25">
      <c r="A54" s="32" t="s">
        <v>45</v>
      </c>
      <c r="B54" s="33">
        <v>1006597</v>
      </c>
      <c r="C54" s="34">
        <v>0.11164720266135071</v>
      </c>
      <c r="D54" s="33">
        <v>346009.67000000004</v>
      </c>
      <c r="E54" s="34">
        <v>9.389594729985952E-2</v>
      </c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</row>
    <row r="55" spans="1:41" x14ac:dyDescent="0.25">
      <c r="A55" s="32" t="s">
        <v>21</v>
      </c>
      <c r="B55" s="33">
        <v>780023</v>
      </c>
      <c r="C55" s="34">
        <v>8.6516635715698301E-2</v>
      </c>
      <c r="D55" s="33">
        <v>275691.27</v>
      </c>
      <c r="E55" s="34">
        <v>7.4813784709980333E-2</v>
      </c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</row>
    <row r="56" spans="1:41" x14ac:dyDescent="0.25">
      <c r="A56" s="32" t="s">
        <v>16</v>
      </c>
      <c r="B56" s="33">
        <v>451319</v>
      </c>
      <c r="C56" s="34">
        <v>5.0058269454327939E-2</v>
      </c>
      <c r="D56" s="33">
        <v>188906.37000000002</v>
      </c>
      <c r="E56" s="34">
        <v>5.1263141177897611E-2</v>
      </c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</row>
    <row r="57" spans="1:41" x14ac:dyDescent="0.25">
      <c r="A57" s="32" t="s">
        <v>56</v>
      </c>
      <c r="B57" s="33">
        <v>1436744</v>
      </c>
      <c r="C57" s="34">
        <v>0.15935716929464291</v>
      </c>
      <c r="D57" s="33">
        <v>646983.64999999991</v>
      </c>
      <c r="E57" s="34">
        <v>0.17557065010428968</v>
      </c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</row>
    <row r="58" spans="1:41" x14ac:dyDescent="0.25">
      <c r="A58" s="32" t="s">
        <v>60</v>
      </c>
      <c r="B58" s="33">
        <v>1256927</v>
      </c>
      <c r="C58" s="34">
        <v>0.13941267806234625</v>
      </c>
      <c r="D58" s="33">
        <v>609733.5</v>
      </c>
      <c r="E58" s="34">
        <v>0.16546215191893016</v>
      </c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</row>
    <row r="59" spans="1:41" x14ac:dyDescent="0.25">
      <c r="A59" s="48" t="s">
        <v>132</v>
      </c>
      <c r="B59" s="49">
        <v>9015873</v>
      </c>
      <c r="C59" s="50">
        <v>1</v>
      </c>
      <c r="D59" s="49">
        <v>3685033.06</v>
      </c>
      <c r="E59" s="50">
        <v>1</v>
      </c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</row>
    <row r="60" spans="1:41" ht="15" x14ac:dyDescent="0.25">
      <c r="A60" s="52"/>
      <c r="B60" s="52"/>
      <c r="C60" s="52"/>
      <c r="D60" s="52"/>
      <c r="E60" s="52"/>
      <c r="F60" s="51"/>
      <c r="G60" s="71" t="s">
        <v>92</v>
      </c>
      <c r="H60" s="31" t="s">
        <v>8</v>
      </c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</row>
    <row r="61" spans="1:41" ht="15" x14ac:dyDescent="0.25">
      <c r="A61" s="52"/>
      <c r="B61" s="52"/>
      <c r="C61" s="52"/>
      <c r="D61" s="52"/>
      <c r="E61" s="52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</row>
    <row r="62" spans="1:41" ht="15" x14ac:dyDescent="0.25">
      <c r="A62" s="36" t="s">
        <v>5</v>
      </c>
      <c r="B62" s="36" t="s">
        <v>134</v>
      </c>
      <c r="C62" s="36" t="s">
        <v>137</v>
      </c>
      <c r="D62" s="36" t="s">
        <v>135</v>
      </c>
      <c r="E62" s="36" t="s">
        <v>136</v>
      </c>
      <c r="F62" s="51"/>
      <c r="G62" s="36" t="s">
        <v>1</v>
      </c>
      <c r="H62" s="36" t="s">
        <v>134</v>
      </c>
      <c r="I62" s="36" t="s">
        <v>135</v>
      </c>
      <c r="J62"/>
      <c r="K62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</row>
    <row r="63" spans="1:41" ht="15" x14ac:dyDescent="0.25">
      <c r="A63" s="32" t="s">
        <v>35</v>
      </c>
      <c r="B63" s="33">
        <v>2750708</v>
      </c>
      <c r="C63" s="34">
        <v>9.8728676819559696E-3</v>
      </c>
      <c r="D63" s="33">
        <v>1181894.5799999998</v>
      </c>
      <c r="E63" s="34">
        <v>9.9846662304793558E-3</v>
      </c>
      <c r="F63" s="51"/>
      <c r="G63" s="32" t="s">
        <v>19</v>
      </c>
      <c r="H63" s="33">
        <v>12746021</v>
      </c>
      <c r="I63" s="33">
        <v>5775998.0700000012</v>
      </c>
      <c r="J63"/>
      <c r="K63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</row>
    <row r="64" spans="1:41" ht="15" x14ac:dyDescent="0.25">
      <c r="A64" s="32" t="s">
        <v>23</v>
      </c>
      <c r="B64" s="33">
        <v>6048122</v>
      </c>
      <c r="C64" s="34">
        <v>2.1707977811649549E-2</v>
      </c>
      <c r="D64" s="33">
        <v>2758271.76</v>
      </c>
      <c r="E64" s="34">
        <v>2.3301928414424966E-2</v>
      </c>
      <c r="F64" s="51"/>
      <c r="G64" s="32" t="s">
        <v>12</v>
      </c>
      <c r="H64" s="33">
        <v>11962172</v>
      </c>
      <c r="I64" s="33">
        <v>4935610.0000000009</v>
      </c>
      <c r="J64"/>
      <c r="K64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</row>
    <row r="65" spans="1:41" ht="15" x14ac:dyDescent="0.25">
      <c r="A65" s="32" t="s">
        <v>39</v>
      </c>
      <c r="B65" s="33">
        <v>6589590</v>
      </c>
      <c r="C65" s="34">
        <v>2.365141997927088E-2</v>
      </c>
      <c r="D65" s="33">
        <v>2507924.46</v>
      </c>
      <c r="E65" s="34">
        <v>2.1186990014249136E-2</v>
      </c>
      <c r="F65" s="51"/>
      <c r="G65" s="32" t="s">
        <v>29</v>
      </c>
      <c r="H65" s="33">
        <v>12528003</v>
      </c>
      <c r="I65" s="33">
        <v>5083177.5600000005</v>
      </c>
      <c r="J65"/>
      <c r="K65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</row>
    <row r="66" spans="1:41" ht="15" x14ac:dyDescent="0.25">
      <c r="A66" s="32" t="s">
        <v>31</v>
      </c>
      <c r="B66" s="33">
        <v>802766</v>
      </c>
      <c r="C66" s="34">
        <v>2.8812954692294004E-3</v>
      </c>
      <c r="D66" s="33">
        <v>276741.3</v>
      </c>
      <c r="E66" s="34">
        <v>2.3379153770964555E-3</v>
      </c>
      <c r="F66" s="51"/>
      <c r="G66" s="32" t="s">
        <v>52</v>
      </c>
      <c r="H66" s="33">
        <v>15518780</v>
      </c>
      <c r="I66" s="33">
        <v>6939798.8400000008</v>
      </c>
      <c r="J66"/>
      <c r="K66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</row>
    <row r="67" spans="1:41" ht="15" x14ac:dyDescent="0.25">
      <c r="A67" s="32" t="s">
        <v>10</v>
      </c>
      <c r="B67" s="33">
        <v>5713976</v>
      </c>
      <c r="C67" s="34">
        <v>2.0508657765881382E-2</v>
      </c>
      <c r="D67" s="33">
        <v>2605008.02</v>
      </c>
      <c r="E67" s="34">
        <v>2.2007153639220425E-2</v>
      </c>
      <c r="F67" s="51"/>
      <c r="G67" s="32" t="s">
        <v>44</v>
      </c>
      <c r="H67" s="33">
        <v>12564536</v>
      </c>
      <c r="I67" s="33">
        <v>4270620.7</v>
      </c>
      <c r="J67"/>
      <c r="K67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</row>
    <row r="68" spans="1:41" ht="15" x14ac:dyDescent="0.25">
      <c r="A68" s="32" t="s">
        <v>62</v>
      </c>
      <c r="B68" s="33">
        <v>7019609</v>
      </c>
      <c r="C68" s="34">
        <v>2.5194848321256659E-2</v>
      </c>
      <c r="D68" s="33">
        <v>3059801.27</v>
      </c>
      <c r="E68" s="34">
        <v>2.5849255026236646E-2</v>
      </c>
      <c r="F68" s="51"/>
      <c r="G68" s="38" t="s">
        <v>132</v>
      </c>
      <c r="H68" s="39">
        <v>65319512</v>
      </c>
      <c r="I68" s="39">
        <v>27005205.170000002</v>
      </c>
      <c r="J68"/>
      <c r="K68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</row>
    <row r="69" spans="1:41" ht="15" x14ac:dyDescent="0.25">
      <c r="A69" s="32" t="s">
        <v>40</v>
      </c>
      <c r="B69" s="33">
        <v>2894821</v>
      </c>
      <c r="C69" s="34">
        <v>1.0390119451409406E-2</v>
      </c>
      <c r="D69" s="33">
        <v>1244163.1299999999</v>
      </c>
      <c r="E69" s="34">
        <v>1.0510712037717015E-2</v>
      </c>
      <c r="F69" s="51"/>
      <c r="G69" s="52"/>
      <c r="H69" s="52"/>
      <c r="I69" s="52"/>
      <c r="J69" s="52"/>
      <c r="K69" s="52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</row>
    <row r="70" spans="1:41" ht="15" x14ac:dyDescent="0.25">
      <c r="A70" s="32" t="s">
        <v>46</v>
      </c>
      <c r="B70" s="33">
        <v>10971951</v>
      </c>
      <c r="C70" s="34">
        <v>3.9380632344801589E-2</v>
      </c>
      <c r="D70" s="33">
        <v>4788635.1100000003</v>
      </c>
      <c r="E70" s="34">
        <v>4.0454473759330381E-2</v>
      </c>
      <c r="F70" s="51"/>
      <c r="G70"/>
      <c r="H70"/>
      <c r="I70" s="52"/>
      <c r="J70" s="52"/>
      <c r="K70" s="52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</row>
    <row r="71" spans="1:41" ht="15" x14ac:dyDescent="0.25">
      <c r="A71" s="32" t="s">
        <v>19</v>
      </c>
      <c r="B71" s="33">
        <v>12746021</v>
      </c>
      <c r="C71" s="34">
        <v>4.5748141498273213E-2</v>
      </c>
      <c r="D71" s="33">
        <v>5775998.0700000012</v>
      </c>
      <c r="E71" s="34">
        <v>4.8795733437446642E-2</v>
      </c>
      <c r="F71" s="51"/>
      <c r="G71"/>
      <c r="H71"/>
      <c r="I71" s="52"/>
      <c r="J71" s="52"/>
      <c r="K71" s="52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</row>
    <row r="72" spans="1:41" ht="15" x14ac:dyDescent="0.25">
      <c r="A72" s="32" t="s">
        <v>37</v>
      </c>
      <c r="B72" s="33">
        <v>1440161</v>
      </c>
      <c r="C72" s="34">
        <v>5.169039750389133E-3</v>
      </c>
      <c r="D72" s="33">
        <v>500989.50000000012</v>
      </c>
      <c r="E72" s="34">
        <v>4.2323681207462162E-3</v>
      </c>
      <c r="F72" s="51"/>
      <c r="G72" s="36" t="s">
        <v>1</v>
      </c>
      <c r="H72" s="36" t="s">
        <v>134</v>
      </c>
      <c r="I72" s="52"/>
      <c r="J72" s="52"/>
      <c r="K72" s="52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</row>
    <row r="73" spans="1:41" ht="15" x14ac:dyDescent="0.25">
      <c r="A73" s="32" t="s">
        <v>32</v>
      </c>
      <c r="B73" s="33">
        <v>3816965</v>
      </c>
      <c r="C73" s="34">
        <v>1.3699887589543153E-2</v>
      </c>
      <c r="D73" s="33">
        <v>1736763.5899999999</v>
      </c>
      <c r="E73" s="34">
        <v>1.467220940077337E-2</v>
      </c>
      <c r="F73" s="51"/>
      <c r="G73" s="32" t="s">
        <v>12</v>
      </c>
      <c r="H73" s="33">
        <v>11962172</v>
      </c>
      <c r="I73" s="52"/>
      <c r="J73" s="52"/>
      <c r="K73" s="52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</row>
    <row r="74" spans="1:41" ht="15" x14ac:dyDescent="0.25">
      <c r="A74" s="32" t="s">
        <v>26</v>
      </c>
      <c r="B74" s="33">
        <v>8687265</v>
      </c>
      <c r="C74" s="34">
        <v>3.1180415319651242E-2</v>
      </c>
      <c r="D74" s="33">
        <v>4142719.13</v>
      </c>
      <c r="E74" s="34">
        <v>3.4997764182717397E-2</v>
      </c>
      <c r="F74" s="51"/>
      <c r="G74" s="32" t="s">
        <v>29</v>
      </c>
      <c r="H74" s="33">
        <v>12528003</v>
      </c>
      <c r="I74" s="52"/>
      <c r="J74" s="52"/>
      <c r="K74" s="52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</row>
    <row r="75" spans="1:41" ht="15" x14ac:dyDescent="0.25">
      <c r="A75" s="32" t="s">
        <v>58</v>
      </c>
      <c r="B75" s="33">
        <v>10345194</v>
      </c>
      <c r="C75" s="34">
        <v>3.713107007583677E-2</v>
      </c>
      <c r="D75" s="33">
        <v>3901279.33</v>
      </c>
      <c r="E75" s="34">
        <v>3.2958076499443913E-2</v>
      </c>
      <c r="F75" s="51"/>
      <c r="G75" s="32" t="s">
        <v>44</v>
      </c>
      <c r="H75" s="33">
        <v>12564536</v>
      </c>
      <c r="I75" s="52"/>
      <c r="J75" s="52"/>
      <c r="K75" s="52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</row>
    <row r="76" spans="1:41" ht="15" x14ac:dyDescent="0.25">
      <c r="A76" s="32" t="s">
        <v>48</v>
      </c>
      <c r="B76" s="33">
        <v>8090934</v>
      </c>
      <c r="C76" s="34">
        <v>2.9040058343320609E-2</v>
      </c>
      <c r="D76" s="33">
        <v>2676633.86</v>
      </c>
      <c r="E76" s="34">
        <v>2.261224999720331E-2</v>
      </c>
      <c r="F76" s="51"/>
      <c r="G76" s="32" t="s">
        <v>19</v>
      </c>
      <c r="H76" s="33">
        <v>12746021</v>
      </c>
      <c r="I76" s="52"/>
      <c r="J76" s="52"/>
      <c r="K76" s="52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</row>
    <row r="77" spans="1:41" ht="15" x14ac:dyDescent="0.25">
      <c r="A77" s="32" t="s">
        <v>13</v>
      </c>
      <c r="B77" s="33">
        <v>2919690</v>
      </c>
      <c r="C77" s="34">
        <v>1.0479379506050815E-2</v>
      </c>
      <c r="D77" s="33">
        <v>1311078.75</v>
      </c>
      <c r="E77" s="34">
        <v>1.107601637417111E-2</v>
      </c>
      <c r="F77" s="51"/>
      <c r="G77" s="32" t="s">
        <v>52</v>
      </c>
      <c r="H77" s="33">
        <v>15518780</v>
      </c>
      <c r="I77" s="52"/>
      <c r="J77" s="52"/>
      <c r="K77" s="52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</row>
    <row r="78" spans="1:41" ht="15" x14ac:dyDescent="0.25">
      <c r="A78" s="32" t="s">
        <v>38</v>
      </c>
      <c r="B78" s="33">
        <v>515166</v>
      </c>
      <c r="C78" s="34">
        <v>1.8490387755597938E-3</v>
      </c>
      <c r="D78" s="33">
        <v>183958.5</v>
      </c>
      <c r="E78" s="34">
        <v>1.5540846483614781E-3</v>
      </c>
      <c r="F78" s="51"/>
      <c r="G78" s="38" t="s">
        <v>132</v>
      </c>
      <c r="H78" s="39">
        <v>65319512</v>
      </c>
      <c r="I78" s="52"/>
      <c r="J78" s="52"/>
      <c r="K78" s="52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</row>
    <row r="79" spans="1:41" ht="15" x14ac:dyDescent="0.25">
      <c r="A79" s="32" t="s">
        <v>28</v>
      </c>
      <c r="B79" s="33">
        <v>10914488</v>
      </c>
      <c r="C79" s="34">
        <v>3.9174385591017387E-2</v>
      </c>
      <c r="D79" s="33">
        <v>5365640</v>
      </c>
      <c r="E79" s="34">
        <v>4.5329021233779798E-2</v>
      </c>
      <c r="F79" s="51"/>
      <c r="G79"/>
      <c r="H79"/>
      <c r="I79" s="52"/>
      <c r="J79" s="52"/>
      <c r="K79" s="52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</row>
    <row r="80" spans="1:41" ht="15" x14ac:dyDescent="0.25">
      <c r="A80" s="32" t="s">
        <v>33</v>
      </c>
      <c r="B80" s="33">
        <v>10691281</v>
      </c>
      <c r="C80" s="34">
        <v>3.8373248873966231E-2</v>
      </c>
      <c r="D80" s="33">
        <v>4585303.82</v>
      </c>
      <c r="E80" s="34">
        <v>3.8736727439804317E-2</v>
      </c>
      <c r="F80" s="51"/>
      <c r="G80"/>
      <c r="H80"/>
      <c r="I80" s="52"/>
      <c r="J80" s="52"/>
      <c r="K80" s="52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</row>
    <row r="81" spans="1:41" ht="15" x14ac:dyDescent="0.25">
      <c r="A81" s="32" t="s">
        <v>50</v>
      </c>
      <c r="B81" s="33">
        <v>566401</v>
      </c>
      <c r="C81" s="34">
        <v>2.0329319316799688E-3</v>
      </c>
      <c r="D81" s="33">
        <v>248899.17000000004</v>
      </c>
      <c r="E81" s="34">
        <v>2.1027045724275519E-3</v>
      </c>
      <c r="F81" s="51"/>
      <c r="G81"/>
      <c r="H81"/>
      <c r="I81" s="52"/>
      <c r="J81" s="52"/>
      <c r="K81" s="52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</row>
    <row r="82" spans="1:41" ht="15" x14ac:dyDescent="0.25">
      <c r="A82" s="32" t="s">
        <v>15</v>
      </c>
      <c r="B82" s="33">
        <v>3745381</v>
      </c>
      <c r="C82" s="34">
        <v>1.3442957606373316E-2</v>
      </c>
      <c r="D82" s="33">
        <v>2050941.7199999997</v>
      </c>
      <c r="E82" s="34">
        <v>1.7326391777145848E-2</v>
      </c>
      <c r="F82" s="51"/>
      <c r="G82" s="36" t="s">
        <v>1</v>
      </c>
      <c r="H82" s="36" t="s">
        <v>134</v>
      </c>
      <c r="I82" s="52"/>
      <c r="J82" s="52"/>
      <c r="K82" s="52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</row>
    <row r="83" spans="1:41" ht="15" x14ac:dyDescent="0.25">
      <c r="A83" s="32" t="s">
        <v>12</v>
      </c>
      <c r="B83" s="33">
        <v>11962172</v>
      </c>
      <c r="C83" s="34">
        <v>4.2934743107882992E-2</v>
      </c>
      <c r="D83" s="33">
        <v>4935610.0000000009</v>
      </c>
      <c r="E83" s="34">
        <v>4.1696120218959146E-2</v>
      </c>
      <c r="F83" s="51"/>
      <c r="G83" s="32" t="s">
        <v>31</v>
      </c>
      <c r="H83" s="33">
        <v>802766</v>
      </c>
      <c r="I83" s="52"/>
      <c r="J83" s="52"/>
      <c r="K83" s="52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</row>
    <row r="84" spans="1:41" ht="15" x14ac:dyDescent="0.25">
      <c r="A84" s="32" t="s">
        <v>54</v>
      </c>
      <c r="B84" s="33">
        <v>818949</v>
      </c>
      <c r="C84" s="34">
        <v>2.9393796489013591E-3</v>
      </c>
      <c r="D84" s="33">
        <v>362512.83999999997</v>
      </c>
      <c r="E84" s="34">
        <v>3.0625148578506604E-3</v>
      </c>
      <c r="F84" s="51"/>
      <c r="G84" s="32" t="s">
        <v>38</v>
      </c>
      <c r="H84" s="33">
        <v>515166</v>
      </c>
      <c r="I84" s="52"/>
      <c r="J84" s="52"/>
      <c r="K84" s="52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</row>
    <row r="85" spans="1:41" ht="15" x14ac:dyDescent="0.25">
      <c r="A85" s="32" t="s">
        <v>59</v>
      </c>
      <c r="B85" s="33">
        <v>1380981</v>
      </c>
      <c r="C85" s="34">
        <v>4.9566303236458532E-3</v>
      </c>
      <c r="D85" s="33">
        <v>545596.79</v>
      </c>
      <c r="E85" s="34">
        <v>4.6092112924072618E-3</v>
      </c>
      <c r="F85" s="51"/>
      <c r="G85" s="32" t="s">
        <v>50</v>
      </c>
      <c r="H85" s="33">
        <v>566401</v>
      </c>
      <c r="I85" s="52"/>
      <c r="J85" s="52"/>
      <c r="K85" s="52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</row>
    <row r="86" spans="1:41" ht="15" x14ac:dyDescent="0.25">
      <c r="A86" s="32" t="s">
        <v>25</v>
      </c>
      <c r="B86" s="33">
        <v>3809193</v>
      </c>
      <c r="C86" s="34">
        <v>1.3671992252188493E-2</v>
      </c>
      <c r="D86" s="33">
        <v>1899548.28</v>
      </c>
      <c r="E86" s="34">
        <v>1.6047417329285954E-2</v>
      </c>
      <c r="F86" s="51"/>
      <c r="G86" s="32" t="s">
        <v>21</v>
      </c>
      <c r="H86" s="33">
        <v>780023</v>
      </c>
      <c r="I86" s="52"/>
      <c r="J86" s="52"/>
      <c r="K86" s="52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</row>
    <row r="87" spans="1:41" ht="15" x14ac:dyDescent="0.25">
      <c r="A87" s="32" t="s">
        <v>47</v>
      </c>
      <c r="B87" s="33">
        <v>3129218</v>
      </c>
      <c r="C87" s="34">
        <v>1.1231419424379068E-2</v>
      </c>
      <c r="D87" s="33">
        <v>1228775.05</v>
      </c>
      <c r="E87" s="34">
        <v>1.0380713266821634E-2</v>
      </c>
      <c r="F87" s="51"/>
      <c r="G87" s="32" t="s">
        <v>16</v>
      </c>
      <c r="H87" s="33">
        <v>451319</v>
      </c>
      <c r="I87" s="52"/>
      <c r="J87" s="52"/>
      <c r="K87" s="52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</row>
    <row r="88" spans="1:41" ht="15" x14ac:dyDescent="0.25">
      <c r="A88" s="32" t="s">
        <v>57</v>
      </c>
      <c r="B88" s="33">
        <v>1503799</v>
      </c>
      <c r="C88" s="34">
        <v>5.3974498737262211E-3</v>
      </c>
      <c r="D88" s="33">
        <v>526322.80999999994</v>
      </c>
      <c r="E88" s="34">
        <v>4.4463843698631751E-3</v>
      </c>
      <c r="F88" s="51"/>
      <c r="G88" s="38" t="s">
        <v>132</v>
      </c>
      <c r="H88" s="39">
        <v>3115675</v>
      </c>
      <c r="I88" s="52"/>
      <c r="J88" s="52"/>
      <c r="K88" s="52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</row>
    <row r="89" spans="1:41" ht="15" x14ac:dyDescent="0.25">
      <c r="A89" s="32" t="s">
        <v>6</v>
      </c>
      <c r="B89" s="33">
        <v>10081142</v>
      </c>
      <c r="C89" s="34">
        <v>3.6183332090868596E-2</v>
      </c>
      <c r="D89" s="33">
        <v>5128718.1400000006</v>
      </c>
      <c r="E89" s="34">
        <v>4.332750118720817E-2</v>
      </c>
      <c r="F89" s="51"/>
      <c r="G89" s="52"/>
      <c r="H89" s="52"/>
      <c r="I89" s="52"/>
      <c r="J89" s="52"/>
      <c r="K89" s="52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</row>
    <row r="90" spans="1:41" ht="15" x14ac:dyDescent="0.25">
      <c r="A90" s="32" t="s">
        <v>41</v>
      </c>
      <c r="B90" s="33">
        <v>2265978</v>
      </c>
      <c r="C90" s="34">
        <v>8.1330700911268032E-3</v>
      </c>
      <c r="D90" s="33">
        <v>798934.17</v>
      </c>
      <c r="E90" s="34">
        <v>6.7494099410922541E-3</v>
      </c>
      <c r="F90" s="51"/>
      <c r="G90" s="52"/>
      <c r="H90" s="52"/>
      <c r="I90" s="52"/>
      <c r="J90" s="52"/>
      <c r="K90" s="52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</row>
    <row r="91" spans="1:41" ht="15" x14ac:dyDescent="0.25">
      <c r="A91" s="32" t="s">
        <v>30</v>
      </c>
      <c r="B91" s="33">
        <v>3925586</v>
      </c>
      <c r="C91" s="34">
        <v>1.4089751130304928E-2</v>
      </c>
      <c r="D91" s="33">
        <v>1587134.33</v>
      </c>
      <c r="E91" s="34">
        <v>1.340813877662886E-2</v>
      </c>
      <c r="F91" s="51"/>
      <c r="G91" s="52"/>
      <c r="H91" s="52"/>
      <c r="I91" s="52"/>
      <c r="J91" s="52"/>
      <c r="K91" s="52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</row>
    <row r="92" spans="1:41" ht="15" x14ac:dyDescent="0.25">
      <c r="A92" s="32" t="s">
        <v>22</v>
      </c>
      <c r="B92" s="33">
        <v>3654334</v>
      </c>
      <c r="C92" s="34">
        <v>1.3116170835898571E-2</v>
      </c>
      <c r="D92" s="33">
        <v>1845543.56</v>
      </c>
      <c r="E92" s="34">
        <v>1.559118450345263E-2</v>
      </c>
      <c r="F92" s="51"/>
      <c r="G92" s="52"/>
      <c r="H92" s="52"/>
      <c r="I92" s="52"/>
      <c r="J92" s="52"/>
      <c r="K92" s="52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</row>
    <row r="93" spans="1:41" ht="15" x14ac:dyDescent="0.25">
      <c r="A93" s="32" t="s">
        <v>55</v>
      </c>
      <c r="B93" s="33">
        <v>2579548</v>
      </c>
      <c r="C93" s="34">
        <v>9.2585385592560739E-3</v>
      </c>
      <c r="D93" s="33">
        <v>1095696.48</v>
      </c>
      <c r="E93" s="34">
        <v>9.2564631633314538E-3</v>
      </c>
      <c r="F93" s="51"/>
      <c r="G93" s="71" t="s">
        <v>144</v>
      </c>
      <c r="H93" s="71" t="s">
        <v>143</v>
      </c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</row>
    <row r="94" spans="1:41" ht="15" x14ac:dyDescent="0.25">
      <c r="A94" s="32" t="s">
        <v>51</v>
      </c>
      <c r="B94" s="33">
        <v>8222998</v>
      </c>
      <c r="C94" s="34">
        <v>2.9514063725771176E-2</v>
      </c>
      <c r="D94" s="33">
        <v>3558636.9999999995</v>
      </c>
      <c r="E94" s="34">
        <v>3.0063428060084989E-2</v>
      </c>
      <c r="F94" s="51"/>
      <c r="G94" s="71" t="s">
        <v>5</v>
      </c>
      <c r="H94" s="31" t="s">
        <v>88</v>
      </c>
      <c r="I94" s="31" t="s">
        <v>87</v>
      </c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</row>
    <row r="95" spans="1:41" ht="15" x14ac:dyDescent="0.25">
      <c r="A95" s="32" t="s">
        <v>45</v>
      </c>
      <c r="B95" s="33">
        <v>1006597</v>
      </c>
      <c r="C95" s="34">
        <v>3.6128876602146915E-3</v>
      </c>
      <c r="D95" s="33">
        <v>346009.67000000004</v>
      </c>
      <c r="E95" s="34">
        <v>2.9230957869933768E-3</v>
      </c>
      <c r="F95" s="51"/>
      <c r="G95" s="32" t="s">
        <v>8</v>
      </c>
      <c r="H95" s="34">
        <v>0.85482275445816469</v>
      </c>
      <c r="I95" s="34">
        <v>0.83536470325572498</v>
      </c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</row>
    <row r="96" spans="1:41" ht="15" x14ac:dyDescent="0.25">
      <c r="A96" s="32" t="s">
        <v>43</v>
      </c>
      <c r="B96" s="33">
        <v>6204397</v>
      </c>
      <c r="C96" s="34">
        <v>2.2268881548795645E-2</v>
      </c>
      <c r="D96" s="33">
        <v>2544775.66</v>
      </c>
      <c r="E96" s="34">
        <v>2.1498309600969503E-2</v>
      </c>
      <c r="F96" s="51"/>
      <c r="G96" s="32" t="s">
        <v>14</v>
      </c>
      <c r="H96" s="34">
        <v>9.9327687259113784E-2</v>
      </c>
      <c r="I96" s="34">
        <v>0.12876105235677449</v>
      </c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</row>
    <row r="97" spans="1:41" ht="15" x14ac:dyDescent="0.25">
      <c r="A97" s="32" t="s">
        <v>21</v>
      </c>
      <c r="B97" s="33">
        <v>780023</v>
      </c>
      <c r="C97" s="34">
        <v>2.7996660742915431E-3</v>
      </c>
      <c r="D97" s="33">
        <v>275691.27</v>
      </c>
      <c r="E97" s="34">
        <v>2.3290447051605625E-3</v>
      </c>
      <c r="F97" s="51"/>
      <c r="G97" s="32" t="s">
        <v>18</v>
      </c>
      <c r="H97" s="34">
        <v>4.5849558282721532E-2</v>
      </c>
      <c r="I97" s="34">
        <v>3.5874244387500559E-2</v>
      </c>
      <c r="J97"/>
      <c r="K97"/>
      <c r="L97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</row>
    <row r="98" spans="1:41" ht="15" x14ac:dyDescent="0.25">
      <c r="A98" s="32" t="s">
        <v>16</v>
      </c>
      <c r="B98" s="33">
        <v>451319</v>
      </c>
      <c r="C98" s="34">
        <v>1.6198785074070699E-3</v>
      </c>
      <c r="D98" s="33">
        <v>188906.37000000002</v>
      </c>
      <c r="E98" s="34">
        <v>1.5958843412763929E-3</v>
      </c>
      <c r="F98" s="51"/>
      <c r="G98" s="72" t="s">
        <v>132</v>
      </c>
      <c r="H98" s="40">
        <v>1</v>
      </c>
      <c r="I98" s="40">
        <v>1</v>
      </c>
      <c r="J98"/>
      <c r="K98"/>
      <c r="L98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</row>
    <row r="99" spans="1:41" ht="15" x14ac:dyDescent="0.25">
      <c r="A99" s="32" t="s">
        <v>49</v>
      </c>
      <c r="B99" s="33">
        <v>11169559</v>
      </c>
      <c r="C99" s="34">
        <v>4.0089888884171074E-2</v>
      </c>
      <c r="D99" s="33">
        <v>4411882.0200000005</v>
      </c>
      <c r="E99" s="34">
        <v>3.7271657018642948E-2</v>
      </c>
      <c r="F99" s="51"/>
      <c r="G99"/>
      <c r="H99"/>
      <c r="I99"/>
      <c r="J99"/>
      <c r="K99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</row>
    <row r="100" spans="1:41" ht="15" x14ac:dyDescent="0.25">
      <c r="A100" s="32" t="s">
        <v>56</v>
      </c>
      <c r="B100" s="33">
        <v>1436744</v>
      </c>
      <c r="C100" s="34">
        <v>5.1567754210349289E-3</v>
      </c>
      <c r="D100" s="33">
        <v>646983.64999999991</v>
      </c>
      <c r="E100" s="34">
        <v>5.4657292715795981E-3</v>
      </c>
      <c r="F100" s="51"/>
      <c r="G100"/>
      <c r="H100"/>
      <c r="I100"/>
      <c r="J100"/>
      <c r="K100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</row>
    <row r="101" spans="1:41" ht="15" x14ac:dyDescent="0.25">
      <c r="A101" s="32" t="s">
        <v>60</v>
      </c>
      <c r="B101" s="33">
        <v>1256927</v>
      </c>
      <c r="C101" s="34">
        <v>4.5113745104452645E-3</v>
      </c>
      <c r="D101" s="33">
        <v>609733.5</v>
      </c>
      <c r="E101" s="34">
        <v>5.1510393482318744E-3</v>
      </c>
      <c r="F101" s="51"/>
      <c r="G101" s="71" t="s">
        <v>144</v>
      </c>
      <c r="H101" s="71" t="s">
        <v>143</v>
      </c>
      <c r="I101"/>
      <c r="J101"/>
      <c r="K101"/>
      <c r="L10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</row>
    <row r="102" spans="1:41" ht="15" x14ac:dyDescent="0.25">
      <c r="A102" s="32" t="s">
        <v>36</v>
      </c>
      <c r="B102" s="33">
        <v>1461998</v>
      </c>
      <c r="C102" s="34">
        <v>5.2474173213893525E-3</v>
      </c>
      <c r="D102" s="33">
        <v>654472.12</v>
      </c>
      <c r="E102" s="34">
        <v>5.5289919980462503E-3</v>
      </c>
      <c r="F102" s="51"/>
      <c r="G102" s="71" t="s">
        <v>5</v>
      </c>
      <c r="H102" s="31" t="s">
        <v>88</v>
      </c>
      <c r="I102"/>
      <c r="J102"/>
      <c r="K102"/>
      <c r="L102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</row>
    <row r="103" spans="1:41" ht="15" x14ac:dyDescent="0.25">
      <c r="A103" s="32" t="s">
        <v>34</v>
      </c>
      <c r="B103" s="33">
        <v>2797399</v>
      </c>
      <c r="C103" s="34">
        <v>1.0040451469452937E-2</v>
      </c>
      <c r="D103" s="33">
        <v>1124893.81</v>
      </c>
      <c r="E103" s="34">
        <v>9.5031227214717098E-3</v>
      </c>
      <c r="F103" s="51"/>
      <c r="G103" s="32" t="s">
        <v>8</v>
      </c>
      <c r="H103" s="34">
        <v>0.85482275445816469</v>
      </c>
      <c r="I103"/>
      <c r="J103"/>
      <c r="K103"/>
      <c r="L103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</row>
    <row r="104" spans="1:41" ht="15" x14ac:dyDescent="0.25">
      <c r="A104" s="32" t="s">
        <v>61</v>
      </c>
      <c r="B104" s="33">
        <v>10244900</v>
      </c>
      <c r="C104" s="34">
        <v>3.6771093883782184E-2</v>
      </c>
      <c r="D104" s="33">
        <v>3978071.49</v>
      </c>
      <c r="E104" s="34">
        <v>3.3606818019789632E-2</v>
      </c>
      <c r="F104" s="51"/>
      <c r="G104" s="32" t="s">
        <v>14</v>
      </c>
      <c r="H104" s="34">
        <v>9.9327687259113784E-2</v>
      </c>
      <c r="I104"/>
      <c r="J104"/>
      <c r="K104"/>
      <c r="L104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</row>
    <row r="105" spans="1:41" ht="15" x14ac:dyDescent="0.25">
      <c r="A105" s="32" t="s">
        <v>29</v>
      </c>
      <c r="B105" s="33">
        <v>12528003</v>
      </c>
      <c r="C105" s="34">
        <v>4.4965629190065769E-2</v>
      </c>
      <c r="D105" s="33">
        <v>5083177.5600000005</v>
      </c>
      <c r="E105" s="34">
        <v>4.2942773565187567E-2</v>
      </c>
      <c r="F105" s="51"/>
      <c r="G105" s="32" t="s">
        <v>18</v>
      </c>
      <c r="H105" s="34">
        <v>4.5849558282721532E-2</v>
      </c>
      <c r="I105"/>
      <c r="J105"/>
      <c r="K105"/>
      <c r="L105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</row>
    <row r="106" spans="1:41" ht="15" x14ac:dyDescent="0.25">
      <c r="A106" s="32" t="s">
        <v>42</v>
      </c>
      <c r="B106" s="33">
        <v>10412328</v>
      </c>
      <c r="C106" s="34">
        <v>3.7372028076089955E-2</v>
      </c>
      <c r="D106" s="33">
        <v>4345287.8999999994</v>
      </c>
      <c r="E106" s="34">
        <v>3.6709068719851946E-2</v>
      </c>
      <c r="F106" s="51"/>
      <c r="G106" s="72" t="s">
        <v>132</v>
      </c>
      <c r="H106" s="40">
        <v>1</v>
      </c>
      <c r="I106"/>
      <c r="J106"/>
      <c r="K106"/>
      <c r="L106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</row>
    <row r="107" spans="1:41" ht="15" x14ac:dyDescent="0.25">
      <c r="A107" s="32" t="s">
        <v>52</v>
      </c>
      <c r="B107" s="33">
        <v>15518780</v>
      </c>
      <c r="C107" s="34">
        <v>5.5700154842093258E-2</v>
      </c>
      <c r="D107" s="33">
        <v>6939798.8400000008</v>
      </c>
      <c r="E107" s="34">
        <v>5.8627542842330169E-2</v>
      </c>
      <c r="F107" s="51"/>
      <c r="G107"/>
      <c r="H107"/>
      <c r="I107"/>
      <c r="J107"/>
      <c r="K107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</row>
    <row r="108" spans="1:41" ht="15" x14ac:dyDescent="0.25">
      <c r="A108" s="32" t="s">
        <v>44</v>
      </c>
      <c r="B108" s="33">
        <v>12564536</v>
      </c>
      <c r="C108" s="34">
        <v>4.5096753785997035E-2</v>
      </c>
      <c r="D108" s="33">
        <v>4270620.7</v>
      </c>
      <c r="E108" s="34">
        <v>3.6078278899016623E-2</v>
      </c>
      <c r="F108" s="51"/>
      <c r="G108"/>
      <c r="H108"/>
      <c r="I108"/>
      <c r="J108"/>
      <c r="K108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</row>
    <row r="109" spans="1:41" ht="15" x14ac:dyDescent="0.25">
      <c r="A109" s="32" t="s">
        <v>24</v>
      </c>
      <c r="B109" s="33">
        <v>2784668</v>
      </c>
      <c r="C109" s="34">
        <v>9.9947572414727289E-3</v>
      </c>
      <c r="D109" s="33">
        <v>1086754.23</v>
      </c>
      <c r="E109" s="34">
        <v>9.1809188778170011E-3</v>
      </c>
      <c r="F109" s="51"/>
      <c r="G109"/>
      <c r="H109"/>
      <c r="I109"/>
      <c r="J109"/>
      <c r="K109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</row>
    <row r="110" spans="1:41" ht="15" x14ac:dyDescent="0.25">
      <c r="A110" s="32" t="s">
        <v>53</v>
      </c>
      <c r="B110" s="33">
        <v>3220730</v>
      </c>
      <c r="C110" s="34">
        <v>1.1559875177338362E-2</v>
      </c>
      <c r="D110" s="33">
        <v>1521391.13</v>
      </c>
      <c r="E110" s="34">
        <v>1.2852739064986513E-2</v>
      </c>
      <c r="F110" s="51"/>
      <c r="G110"/>
      <c r="H110"/>
      <c r="I110"/>
      <c r="J110"/>
      <c r="K110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</row>
    <row r="111" spans="1:41" ht="15" x14ac:dyDescent="0.25">
      <c r="A111" s="32" t="s">
        <v>27</v>
      </c>
      <c r="B111" s="33">
        <v>10972797</v>
      </c>
      <c r="C111" s="34">
        <v>3.9383668816160573E-2</v>
      </c>
      <c r="D111" s="33">
        <v>4548798.3800000008</v>
      </c>
      <c r="E111" s="34">
        <v>3.8428328839654392E-2</v>
      </c>
      <c r="F111" s="51"/>
      <c r="G111"/>
      <c r="H111"/>
      <c r="I111"/>
      <c r="J111"/>
      <c r="K11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</row>
    <row r="112" spans="1:41" ht="15" x14ac:dyDescent="0.25">
      <c r="A112" s="32" t="s">
        <v>20</v>
      </c>
      <c r="B112" s="33">
        <v>3196777</v>
      </c>
      <c r="C112" s="34">
        <v>1.1473902838731032E-2</v>
      </c>
      <c r="D112" s="33">
        <v>1378042.49</v>
      </c>
      <c r="E112" s="34">
        <v>1.164172722923282E-2</v>
      </c>
      <c r="F112" s="51"/>
      <c r="G112"/>
      <c r="H112"/>
      <c r="I112"/>
      <c r="J112"/>
      <c r="K112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</row>
    <row r="113" spans="1:41" ht="15" x14ac:dyDescent="0.25">
      <c r="A113" s="38" t="s">
        <v>132</v>
      </c>
      <c r="B113" s="39">
        <v>278612870</v>
      </c>
      <c r="C113" s="40">
        <v>1</v>
      </c>
      <c r="D113" s="39">
        <v>118370965.30999996</v>
      </c>
      <c r="E113" s="40">
        <v>1</v>
      </c>
      <c r="F113" s="51"/>
      <c r="G113"/>
      <c r="H113"/>
      <c r="I113"/>
      <c r="J113"/>
      <c r="K113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</row>
    <row r="114" spans="1:41" ht="15" x14ac:dyDescent="0.25">
      <c r="A114" s="52"/>
      <c r="B114" s="52"/>
      <c r="C114" s="52"/>
      <c r="D114" s="52"/>
      <c r="E114" s="52"/>
      <c r="F114" s="51"/>
      <c r="G114"/>
      <c r="H114"/>
      <c r="I114"/>
      <c r="J114"/>
      <c r="K114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</row>
    <row r="115" spans="1:41" ht="15" x14ac:dyDescent="0.25">
      <c r="A115" s="52"/>
      <c r="B115" s="52"/>
      <c r="C115" s="52"/>
      <c r="D115" s="52"/>
      <c r="E115" s="52"/>
      <c r="F115" s="51"/>
      <c r="G115"/>
      <c r="H115"/>
      <c r="I115"/>
      <c r="J115"/>
      <c r="K115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</row>
    <row r="116" spans="1:41" ht="15" x14ac:dyDescent="0.25">
      <c r="A116" s="52"/>
      <c r="B116" s="52"/>
      <c r="C116" s="52"/>
      <c r="D116" s="52"/>
      <c r="E116" s="52"/>
      <c r="F116" s="51"/>
      <c r="G116"/>
      <c r="H116"/>
      <c r="I116"/>
      <c r="J116"/>
      <c r="K116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</row>
    <row r="117" spans="1:41" ht="15" x14ac:dyDescent="0.25">
      <c r="A117" s="57" t="s">
        <v>86</v>
      </c>
      <c r="B117" s="57" t="s">
        <v>134</v>
      </c>
      <c r="C117" s="57" t="s">
        <v>137</v>
      </c>
      <c r="D117" s="52"/>
      <c r="E117" s="52"/>
      <c r="F117" s="51"/>
      <c r="G117"/>
      <c r="H117"/>
      <c r="I117"/>
      <c r="J117"/>
      <c r="K117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</row>
    <row r="118" spans="1:41" ht="15" x14ac:dyDescent="0.25">
      <c r="A118" s="58" t="s">
        <v>88</v>
      </c>
      <c r="B118" s="61">
        <v>89447502</v>
      </c>
      <c r="C118" s="55">
        <v>5.4681832070013141E-2</v>
      </c>
      <c r="D118" s="52"/>
      <c r="E118" s="52"/>
      <c r="F118" s="51"/>
      <c r="G118"/>
      <c r="H118"/>
      <c r="I118"/>
      <c r="J118"/>
      <c r="K118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</row>
    <row r="119" spans="1:41" ht="15" x14ac:dyDescent="0.25">
      <c r="A119" s="58" t="s">
        <v>87</v>
      </c>
      <c r="B119" s="61">
        <v>1155264216</v>
      </c>
      <c r="C119" s="55">
        <v>0.70624626113994093</v>
      </c>
      <c r="D119" s="52"/>
      <c r="E119" s="52"/>
      <c r="F119" s="51"/>
      <c r="G119"/>
      <c r="H119"/>
      <c r="I119"/>
      <c r="J119"/>
      <c r="K119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</row>
    <row r="120" spans="1:41" ht="15" x14ac:dyDescent="0.25">
      <c r="A120" s="58" t="s">
        <v>9</v>
      </c>
      <c r="B120" s="61">
        <v>384934358</v>
      </c>
      <c r="C120" s="55">
        <v>0.235321450588238</v>
      </c>
      <c r="D120" s="52"/>
      <c r="E120" s="52"/>
      <c r="F120" s="51"/>
      <c r="G120"/>
      <c r="H120"/>
      <c r="I120"/>
      <c r="J120"/>
      <c r="K120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</row>
    <row r="121" spans="1:41" ht="15" x14ac:dyDescent="0.25">
      <c r="A121" s="58" t="s">
        <v>89</v>
      </c>
      <c r="B121" s="61">
        <v>6134925</v>
      </c>
      <c r="C121" s="55">
        <v>3.7504562018079095E-3</v>
      </c>
      <c r="D121" s="52"/>
      <c r="E121" s="52"/>
      <c r="F121" s="51"/>
      <c r="G121"/>
      <c r="H121"/>
      <c r="I121"/>
      <c r="J121"/>
      <c r="K12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</row>
    <row r="122" spans="1:41" ht="15" x14ac:dyDescent="0.25">
      <c r="A122" s="59" t="s">
        <v>132</v>
      </c>
      <c r="B122" s="62">
        <v>1635781001</v>
      </c>
      <c r="C122" s="60">
        <v>1</v>
      </c>
      <c r="D122" s="52"/>
      <c r="E122" s="52"/>
      <c r="F122" s="51"/>
      <c r="G122"/>
      <c r="H122"/>
      <c r="I122"/>
      <c r="J122"/>
      <c r="K122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</row>
    <row r="123" spans="1:41" ht="15" x14ac:dyDescent="0.25">
      <c r="A123" s="52"/>
      <c r="B123" s="52"/>
      <c r="C123" s="52"/>
      <c r="D123" s="52"/>
      <c r="E123" s="52"/>
      <c r="F123" s="51"/>
      <c r="G123"/>
      <c r="H123"/>
      <c r="I123"/>
      <c r="J123"/>
      <c r="K123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</row>
    <row r="124" spans="1:41" ht="15" x14ac:dyDescent="0.25">
      <c r="A124" s="52"/>
      <c r="B124" s="52"/>
      <c r="C124" s="52"/>
      <c r="D124" s="52"/>
      <c r="E124" s="52"/>
      <c r="F124" s="51"/>
      <c r="G124"/>
      <c r="H124"/>
      <c r="I124"/>
      <c r="J124"/>
      <c r="K124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</row>
    <row r="125" spans="1:41" ht="15" x14ac:dyDescent="0.25">
      <c r="A125" s="52"/>
      <c r="B125" s="52"/>
      <c r="C125" s="52"/>
      <c r="D125" s="52"/>
      <c r="E125" s="52"/>
      <c r="F125" s="51"/>
      <c r="G125"/>
      <c r="H125"/>
      <c r="I125"/>
      <c r="J125"/>
      <c r="K125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</row>
    <row r="126" spans="1:41" ht="15" x14ac:dyDescent="0.25">
      <c r="A126" s="37" t="s">
        <v>85</v>
      </c>
      <c r="B126" s="37" t="s">
        <v>134</v>
      </c>
      <c r="C126" s="37" t="s">
        <v>137</v>
      </c>
      <c r="D126" s="37" t="s">
        <v>135</v>
      </c>
      <c r="E126" s="37" t="s">
        <v>136</v>
      </c>
      <c r="F126" s="51"/>
      <c r="G126"/>
      <c r="H126"/>
      <c r="I126"/>
      <c r="J126"/>
      <c r="K126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</row>
    <row r="127" spans="1:41" ht="15" x14ac:dyDescent="0.25">
      <c r="A127" s="32" t="s">
        <v>78</v>
      </c>
      <c r="B127" s="33">
        <v>21046143</v>
      </c>
      <c r="C127" s="34">
        <v>7.5539019428643051E-2</v>
      </c>
      <c r="D127" s="33">
        <v>7984894.0899999999</v>
      </c>
      <c r="E127" s="34">
        <v>6.7456525923299551E-2</v>
      </c>
      <c r="F127" s="51"/>
      <c r="G127"/>
      <c r="H127"/>
      <c r="I127"/>
      <c r="J127"/>
      <c r="K127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</row>
    <row r="128" spans="1:41" ht="15" x14ac:dyDescent="0.25">
      <c r="A128" s="32" t="s">
        <v>65</v>
      </c>
      <c r="B128" s="33">
        <v>19111331</v>
      </c>
      <c r="C128" s="34">
        <v>6.8594573538544715E-2</v>
      </c>
      <c r="D128" s="33">
        <v>7360164.6699999999</v>
      </c>
      <c r="E128" s="34">
        <v>6.2178800778760042E-2</v>
      </c>
      <c r="F128" s="51"/>
      <c r="G128"/>
      <c r="H128"/>
      <c r="I128"/>
      <c r="J128"/>
      <c r="K128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</row>
    <row r="129" spans="1:41" ht="15" x14ac:dyDescent="0.25">
      <c r="A129" s="32" t="s">
        <v>73</v>
      </c>
      <c r="B129" s="33">
        <v>3699713</v>
      </c>
      <c r="C129" s="34">
        <v>1.3279045580342359E-2</v>
      </c>
      <c r="D129" s="33">
        <v>1586770.02</v>
      </c>
      <c r="E129" s="34">
        <v>1.3405061079331679E-2</v>
      </c>
      <c r="F129" s="51"/>
      <c r="G129"/>
      <c r="H129"/>
      <c r="I129"/>
      <c r="J129"/>
      <c r="K129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</row>
    <row r="130" spans="1:41" ht="15" x14ac:dyDescent="0.25">
      <c r="A130" s="32" t="s">
        <v>67</v>
      </c>
      <c r="B130" s="33">
        <v>17818933</v>
      </c>
      <c r="C130" s="34">
        <v>6.3955886172810325E-2</v>
      </c>
      <c r="D130" s="33">
        <v>7379790.669999999</v>
      </c>
      <c r="E130" s="34">
        <v>6.2344601572464825E-2</v>
      </c>
      <c r="F130" s="51"/>
      <c r="G130"/>
      <c r="H130"/>
      <c r="I130"/>
      <c r="J130"/>
      <c r="K130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</row>
    <row r="131" spans="1:41" ht="15" x14ac:dyDescent="0.25">
      <c r="A131" s="32" t="s">
        <v>72</v>
      </c>
      <c r="B131" s="33">
        <v>3999543</v>
      </c>
      <c r="C131" s="34">
        <v>1.4355198307960433E-2</v>
      </c>
      <c r="D131" s="33">
        <v>1654783.79</v>
      </c>
      <c r="E131" s="34">
        <v>1.3979642606329282E-2</v>
      </c>
      <c r="F131" s="51"/>
      <c r="G131"/>
      <c r="H131"/>
      <c r="I131"/>
      <c r="J131"/>
      <c r="K13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</row>
    <row r="132" spans="1:41" ht="15" x14ac:dyDescent="0.25">
      <c r="A132" s="32" t="s">
        <v>70</v>
      </c>
      <c r="B132" s="33">
        <v>1436744</v>
      </c>
      <c r="C132" s="34">
        <v>5.1567754210349289E-3</v>
      </c>
      <c r="D132" s="33">
        <v>646983.64999999991</v>
      </c>
      <c r="E132" s="34">
        <v>5.4657292715796007E-3</v>
      </c>
      <c r="F132" s="51"/>
      <c r="G132"/>
      <c r="H132"/>
      <c r="I132"/>
      <c r="J132"/>
      <c r="K132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</row>
    <row r="133" spans="1:41" ht="15" x14ac:dyDescent="0.25">
      <c r="A133" s="32" t="s">
        <v>82</v>
      </c>
      <c r="B133" s="33">
        <v>2894821</v>
      </c>
      <c r="C133" s="34">
        <v>1.0390119451409406E-2</v>
      </c>
      <c r="D133" s="33">
        <v>1244163.1299999999</v>
      </c>
      <c r="E133" s="34">
        <v>1.0510712037717021E-2</v>
      </c>
      <c r="F133" s="51"/>
      <c r="G133"/>
      <c r="H133"/>
      <c r="I133"/>
      <c r="J133"/>
      <c r="K133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</row>
    <row r="134" spans="1:41" ht="15" x14ac:dyDescent="0.25">
      <c r="A134" s="32" t="s">
        <v>83</v>
      </c>
      <c r="B134" s="33">
        <v>2265978</v>
      </c>
      <c r="C134" s="34">
        <v>8.1330700911268032E-3</v>
      </c>
      <c r="D134" s="33">
        <v>798934.17</v>
      </c>
      <c r="E134" s="34">
        <v>6.7494099410922576E-3</v>
      </c>
      <c r="F134" s="51"/>
      <c r="G134"/>
      <c r="H134"/>
      <c r="I134"/>
      <c r="J134"/>
      <c r="K134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</row>
    <row r="135" spans="1:41" ht="15" x14ac:dyDescent="0.25">
      <c r="A135" s="32" t="s">
        <v>79</v>
      </c>
      <c r="B135" s="33">
        <v>8651155</v>
      </c>
      <c r="C135" s="34">
        <v>3.1050808959399472E-2</v>
      </c>
      <c r="D135" s="33">
        <v>3391774.8299999996</v>
      </c>
      <c r="E135" s="34">
        <v>2.8653773508709107E-2</v>
      </c>
      <c r="F135" s="51"/>
      <c r="G135"/>
      <c r="H135"/>
      <c r="I135"/>
      <c r="J135"/>
      <c r="K135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</row>
    <row r="136" spans="1:41" ht="15" x14ac:dyDescent="0.25">
      <c r="A136" s="32" t="s">
        <v>74</v>
      </c>
      <c r="B136" s="33">
        <v>21554102</v>
      </c>
      <c r="C136" s="34">
        <v>7.7362190770297157E-2</v>
      </c>
      <c r="D136" s="33">
        <v>9697312.8900000006</v>
      </c>
      <c r="E136" s="34">
        <v>8.1923070109328394E-2</v>
      </c>
      <c r="F136" s="51"/>
      <c r="G136"/>
      <c r="H136"/>
      <c r="I136"/>
      <c r="J136"/>
      <c r="K136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</row>
    <row r="137" spans="1:41" ht="15" x14ac:dyDescent="0.25">
      <c r="A137" s="32" t="s">
        <v>81</v>
      </c>
      <c r="B137" s="33">
        <v>12503476</v>
      </c>
      <c r="C137" s="34">
        <v>4.4877596645122676E-2</v>
      </c>
      <c r="D137" s="33">
        <v>4823453.7399999993</v>
      </c>
      <c r="E137" s="34">
        <v>4.0748622158887783E-2</v>
      </c>
      <c r="F137" s="51"/>
      <c r="G137"/>
      <c r="H137"/>
      <c r="I137"/>
      <c r="J137"/>
      <c r="K137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</row>
    <row r="138" spans="1:41" ht="15" x14ac:dyDescent="0.25">
      <c r="A138" s="32" t="s">
        <v>75</v>
      </c>
      <c r="B138" s="33">
        <v>16567687</v>
      </c>
      <c r="C138" s="34">
        <v>5.9464901962353711E-2</v>
      </c>
      <c r="D138" s="33">
        <v>7635494.0500000007</v>
      </c>
      <c r="E138" s="34">
        <v>6.450478823082606E-2</v>
      </c>
      <c r="F138" s="51"/>
      <c r="G138"/>
      <c r="H138"/>
      <c r="I138"/>
      <c r="J138"/>
      <c r="K138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</row>
    <row r="139" spans="1:41" ht="15" x14ac:dyDescent="0.25">
      <c r="A139" s="32" t="s">
        <v>68</v>
      </c>
      <c r="B139" s="33">
        <v>818949</v>
      </c>
      <c r="C139" s="34">
        <v>2.9393796489013591E-3</v>
      </c>
      <c r="D139" s="33">
        <v>362512.83999999997</v>
      </c>
      <c r="E139" s="34">
        <v>3.0625148578506617E-3</v>
      </c>
      <c r="F139" s="51"/>
      <c r="G139"/>
      <c r="H139"/>
      <c r="I139"/>
      <c r="J139"/>
      <c r="K139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</row>
    <row r="140" spans="1:41" ht="15" x14ac:dyDescent="0.25">
      <c r="A140" s="32" t="s">
        <v>71</v>
      </c>
      <c r="B140" s="33">
        <v>6567673</v>
      </c>
      <c r="C140" s="34">
        <v>2.3572755271499123E-2</v>
      </c>
      <c r="D140" s="33">
        <v>2918658.17</v>
      </c>
      <c r="E140" s="34">
        <v>2.4656875631252739E-2</v>
      </c>
      <c r="F140" s="51"/>
      <c r="G140"/>
      <c r="H140"/>
      <c r="I140"/>
      <c r="J140"/>
      <c r="K140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</row>
    <row r="141" spans="1:41" ht="15" x14ac:dyDescent="0.25">
      <c r="A141" s="32" t="s">
        <v>69</v>
      </c>
      <c r="B141" s="33">
        <v>2579548</v>
      </c>
      <c r="C141" s="34">
        <v>9.2585385592560739E-3</v>
      </c>
      <c r="D141" s="33">
        <v>1095696.48</v>
      </c>
      <c r="E141" s="34">
        <v>9.256463163331459E-3</v>
      </c>
      <c r="F141" s="51"/>
      <c r="G141"/>
      <c r="H141"/>
      <c r="I141"/>
      <c r="J141"/>
      <c r="K14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</row>
    <row r="142" spans="1:41" ht="15" x14ac:dyDescent="0.25">
      <c r="A142" s="32" t="s">
        <v>80</v>
      </c>
      <c r="B142" s="33">
        <v>22178398</v>
      </c>
      <c r="C142" s="34">
        <v>7.9602919994327614E-2</v>
      </c>
      <c r="D142" s="33">
        <v>9557897.4299999997</v>
      </c>
      <c r="E142" s="34">
        <v>8.0745285847496212E-2</v>
      </c>
      <c r="F142" s="51"/>
      <c r="G142"/>
      <c r="H142"/>
      <c r="I142"/>
      <c r="J142"/>
      <c r="K142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</row>
    <row r="143" spans="1:41" ht="15" x14ac:dyDescent="0.25">
      <c r="A143" s="32" t="s">
        <v>66</v>
      </c>
      <c r="B143" s="33">
        <v>43316803</v>
      </c>
      <c r="C143" s="34">
        <v>0.1554730870831631</v>
      </c>
      <c r="D143" s="33">
        <v>19322328.879999999</v>
      </c>
      <c r="E143" s="34">
        <v>0.1632353747339734</v>
      </c>
      <c r="F143" s="51"/>
      <c r="G143"/>
      <c r="H143"/>
      <c r="I143"/>
      <c r="J143"/>
      <c r="K143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</row>
    <row r="144" spans="1:41" ht="15" x14ac:dyDescent="0.25">
      <c r="A144" s="32" t="s">
        <v>76</v>
      </c>
      <c r="B144" s="33">
        <v>24975745</v>
      </c>
      <c r="C144" s="34">
        <v>8.9643184824879055E-2</v>
      </c>
      <c r="D144" s="33">
        <v>10934529.950000001</v>
      </c>
      <c r="E144" s="34">
        <v>9.2375101625332939E-2</v>
      </c>
      <c r="F144" s="51"/>
      <c r="G144"/>
      <c r="H144"/>
      <c r="I144"/>
      <c r="J144"/>
      <c r="K144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</row>
    <row r="145" spans="1:41" ht="15" x14ac:dyDescent="0.25">
      <c r="A145" s="32" t="s">
        <v>77</v>
      </c>
      <c r="B145" s="33">
        <v>36213800</v>
      </c>
      <c r="C145" s="34">
        <v>0.12997892021283869</v>
      </c>
      <c r="D145" s="33">
        <v>15629533.959999999</v>
      </c>
      <c r="E145" s="34">
        <v>0.13203857820258585</v>
      </c>
      <c r="F145" s="51"/>
      <c r="G145"/>
      <c r="H145"/>
      <c r="I145"/>
      <c r="J145"/>
      <c r="K145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</row>
    <row r="146" spans="1:41" ht="15" x14ac:dyDescent="0.25">
      <c r="A146" s="32" t="s">
        <v>84</v>
      </c>
      <c r="B146" s="33">
        <v>10412328</v>
      </c>
      <c r="C146" s="34">
        <v>3.7372028076089955E-2</v>
      </c>
      <c r="D146" s="33">
        <v>4345287.8999999994</v>
      </c>
      <c r="E146" s="34">
        <v>3.6709068719851967E-2</v>
      </c>
      <c r="F146" s="51"/>
      <c r="G146"/>
      <c r="H146"/>
      <c r="I146"/>
      <c r="J146"/>
      <c r="K146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</row>
    <row r="147" spans="1:41" ht="15" x14ac:dyDescent="0.25">
      <c r="A147" s="38" t="s">
        <v>132</v>
      </c>
      <c r="B147" s="39">
        <v>278612870</v>
      </c>
      <c r="C147" s="40">
        <v>1</v>
      </c>
      <c r="D147" s="39">
        <v>118370965.31</v>
      </c>
      <c r="E147" s="40">
        <v>1</v>
      </c>
      <c r="F147" s="51"/>
      <c r="G147"/>
      <c r="H147"/>
      <c r="I147"/>
      <c r="J147"/>
      <c r="K147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</row>
    <row r="148" spans="1:41" ht="15" x14ac:dyDescent="0.25">
      <c r="A148" s="52"/>
      <c r="B148" s="52"/>
      <c r="C148" s="52"/>
      <c r="D148" s="52"/>
      <c r="E148" s="52"/>
      <c r="F148" s="51"/>
      <c r="G148"/>
      <c r="H148"/>
      <c r="I148"/>
      <c r="J148"/>
      <c r="K148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</row>
    <row r="149" spans="1:41" ht="15" x14ac:dyDescent="0.25">
      <c r="A149" s="52"/>
      <c r="B149" s="52"/>
      <c r="C149" s="52"/>
      <c r="D149" s="52"/>
      <c r="E149" s="52"/>
      <c r="F149" s="51"/>
      <c r="G149"/>
      <c r="H149"/>
      <c r="I149"/>
      <c r="J149"/>
      <c r="K149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</row>
    <row r="150" spans="1:41" ht="15" x14ac:dyDescent="0.25">
      <c r="A150" s="68" t="s">
        <v>85</v>
      </c>
      <c r="B150" s="68" t="s">
        <v>134</v>
      </c>
      <c r="C150" s="68" t="s">
        <v>137</v>
      </c>
      <c r="D150" s="52"/>
      <c r="E150" s="52"/>
      <c r="F150" s="51"/>
      <c r="G150"/>
      <c r="H150"/>
      <c r="I150"/>
      <c r="J150"/>
      <c r="K150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</row>
    <row r="151" spans="1:41" ht="15" x14ac:dyDescent="0.25">
      <c r="A151" s="66" t="s">
        <v>78</v>
      </c>
      <c r="B151" s="67">
        <v>124448583</v>
      </c>
      <c r="C151" s="55">
        <v>7.6079000137500685E-2</v>
      </c>
      <c r="D151" s="52"/>
      <c r="E151" s="52"/>
      <c r="F151" s="51"/>
      <c r="G151"/>
      <c r="H151"/>
      <c r="I151"/>
      <c r="J151"/>
      <c r="K1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</row>
    <row r="152" spans="1:41" ht="15" x14ac:dyDescent="0.25">
      <c r="A152" s="66" t="s">
        <v>65</v>
      </c>
      <c r="B152" s="67">
        <v>149885331</v>
      </c>
      <c r="C152" s="55">
        <v>9.1629216202151018E-2</v>
      </c>
      <c r="D152" s="52"/>
      <c r="E152" s="52"/>
      <c r="F152" s="51"/>
      <c r="G152"/>
      <c r="H152"/>
      <c r="I152"/>
      <c r="J152"/>
      <c r="K152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</row>
    <row r="153" spans="1:41" ht="15" x14ac:dyDescent="0.25">
      <c r="A153" s="66" t="s">
        <v>73</v>
      </c>
      <c r="B153" s="67">
        <v>31645812</v>
      </c>
      <c r="C153" s="55">
        <v>1.9345995570711486E-2</v>
      </c>
      <c r="D153" s="52"/>
      <c r="E153" s="52"/>
      <c r="F153" s="51"/>
      <c r="G153"/>
      <c r="H153"/>
      <c r="I153"/>
      <c r="J153"/>
      <c r="K153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</row>
    <row r="154" spans="1:41" ht="15" x14ac:dyDescent="0.25">
      <c r="A154" s="66" t="s">
        <v>67</v>
      </c>
      <c r="B154" s="67">
        <v>81946568</v>
      </c>
      <c r="C154" s="55">
        <v>5.0096295255846413E-2</v>
      </c>
      <c r="D154" s="52"/>
      <c r="E154" s="52"/>
      <c r="F154" s="51"/>
      <c r="G154"/>
      <c r="H154"/>
      <c r="I154"/>
      <c r="J154"/>
      <c r="K154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</row>
    <row r="155" spans="1:41" ht="15" x14ac:dyDescent="0.25">
      <c r="A155" s="66" t="s">
        <v>72</v>
      </c>
      <c r="B155" s="67">
        <v>49560121</v>
      </c>
      <c r="C155" s="55">
        <v>3.029752819582968E-2</v>
      </c>
      <c r="D155" s="52"/>
      <c r="E155" s="52"/>
      <c r="F155" s="51"/>
      <c r="G155"/>
      <c r="H155"/>
      <c r="I155"/>
      <c r="J155"/>
      <c r="K155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</row>
    <row r="156" spans="1:41" ht="15" x14ac:dyDescent="0.25">
      <c r="A156" s="66" t="s">
        <v>70</v>
      </c>
      <c r="B156" s="67">
        <v>11717835</v>
      </c>
      <c r="C156" s="55">
        <v>7.1634497483688527E-3</v>
      </c>
      <c r="D156" s="52"/>
      <c r="E156" s="52"/>
      <c r="F156" s="51"/>
      <c r="G156"/>
      <c r="H156"/>
      <c r="I156"/>
      <c r="J156"/>
      <c r="K156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</row>
    <row r="157" spans="1:41" ht="15" x14ac:dyDescent="0.25">
      <c r="A157" s="66" t="s">
        <v>82</v>
      </c>
      <c r="B157" s="67">
        <v>44446028</v>
      </c>
      <c r="C157" s="55">
        <v>2.7171135972864868E-2</v>
      </c>
      <c r="D157" s="52"/>
      <c r="E157" s="52"/>
      <c r="F157" s="51"/>
      <c r="G157"/>
      <c r="H157"/>
      <c r="I157"/>
      <c r="J157"/>
      <c r="K157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</row>
    <row r="158" spans="1:41" ht="15" x14ac:dyDescent="0.25">
      <c r="A158" s="66" t="s">
        <v>83</v>
      </c>
      <c r="B158" s="67">
        <v>11139205</v>
      </c>
      <c r="C158" s="55">
        <v>6.8097165777022007E-3</v>
      </c>
      <c r="D158" s="52"/>
      <c r="E158" s="52"/>
      <c r="F158" s="51"/>
      <c r="G158"/>
      <c r="H158"/>
      <c r="I158"/>
      <c r="J158"/>
      <c r="K158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</row>
    <row r="159" spans="1:41" ht="15" x14ac:dyDescent="0.25">
      <c r="A159" s="66" t="s">
        <v>79</v>
      </c>
      <c r="B159" s="67">
        <v>61148366</v>
      </c>
      <c r="C159" s="55">
        <v>3.7381755847890545E-2</v>
      </c>
      <c r="D159" s="52"/>
      <c r="E159" s="52"/>
      <c r="F159" s="51"/>
      <c r="G159"/>
      <c r="H159"/>
      <c r="I159"/>
      <c r="J159"/>
      <c r="K159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</row>
    <row r="160" spans="1:41" ht="15" x14ac:dyDescent="0.25">
      <c r="A160" s="66" t="s">
        <v>74</v>
      </c>
      <c r="B160" s="67">
        <v>186302534</v>
      </c>
      <c r="C160" s="55">
        <v>0.11389210040103651</v>
      </c>
      <c r="D160" s="52"/>
      <c r="E160" s="52"/>
      <c r="F160" s="51"/>
      <c r="G160"/>
      <c r="H160"/>
      <c r="I160"/>
      <c r="J160"/>
      <c r="K160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</row>
    <row r="161" spans="1:41" ht="15" x14ac:dyDescent="0.25">
      <c r="A161" s="66" t="s">
        <v>81</v>
      </c>
      <c r="B161" s="67">
        <v>65624677</v>
      </c>
      <c r="C161" s="55">
        <v>4.0118253580327529E-2</v>
      </c>
      <c r="D161" s="52"/>
      <c r="E161" s="52"/>
      <c r="F161" s="51"/>
      <c r="G161"/>
      <c r="H161"/>
      <c r="I161"/>
      <c r="J161"/>
      <c r="K16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</row>
    <row r="162" spans="1:41" ht="15" x14ac:dyDescent="0.25">
      <c r="A162" s="66" t="s">
        <v>75</v>
      </c>
      <c r="B162" s="67">
        <v>105705226</v>
      </c>
      <c r="C162" s="55">
        <v>6.4620646611850463E-2</v>
      </c>
      <c r="D162" s="52"/>
      <c r="E162" s="52"/>
      <c r="F162" s="51"/>
      <c r="G162"/>
      <c r="H162"/>
      <c r="I162"/>
      <c r="J162"/>
      <c r="K162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</row>
    <row r="163" spans="1:41" ht="15" x14ac:dyDescent="0.25">
      <c r="A163" s="66" t="s">
        <v>68</v>
      </c>
      <c r="B163" s="67">
        <v>6443889</v>
      </c>
      <c r="C163" s="55">
        <v>3.9393347862951488E-3</v>
      </c>
      <c r="D163" s="52"/>
      <c r="E163" s="52"/>
      <c r="F163" s="51"/>
      <c r="G163"/>
      <c r="H163"/>
      <c r="I163"/>
      <c r="J163"/>
      <c r="K163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</row>
    <row r="164" spans="1:41" ht="15" x14ac:dyDescent="0.25">
      <c r="A164" s="66" t="s">
        <v>71</v>
      </c>
      <c r="B164" s="67">
        <v>60666532</v>
      </c>
      <c r="C164" s="55">
        <v>3.7087196857594512E-2</v>
      </c>
      <c r="D164" s="52"/>
      <c r="E164" s="52"/>
      <c r="F164" s="51"/>
      <c r="G164"/>
      <c r="H164"/>
      <c r="I164"/>
      <c r="J164"/>
      <c r="K164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</row>
    <row r="165" spans="1:41" ht="15" x14ac:dyDescent="0.25">
      <c r="A165" s="66" t="s">
        <v>69</v>
      </c>
      <c r="B165" s="67">
        <v>22174130</v>
      </c>
      <c r="C165" s="55">
        <v>1.3555683790461142E-2</v>
      </c>
      <c r="D165" s="52"/>
      <c r="E165" s="52"/>
      <c r="F165" s="51"/>
      <c r="G165"/>
      <c r="H165"/>
      <c r="I165"/>
      <c r="J165"/>
      <c r="K165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</row>
    <row r="166" spans="1:41" ht="15" x14ac:dyDescent="0.25">
      <c r="A166" s="66" t="s">
        <v>80</v>
      </c>
      <c r="B166" s="67">
        <v>95026006</v>
      </c>
      <c r="C166" s="55">
        <v>5.8092132101979339E-2</v>
      </c>
      <c r="D166" s="52"/>
      <c r="E166" s="52"/>
      <c r="F166" s="51"/>
      <c r="G166"/>
      <c r="H166"/>
      <c r="I166"/>
      <c r="J166"/>
      <c r="K166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</row>
    <row r="167" spans="1:41" ht="15" x14ac:dyDescent="0.25">
      <c r="A167" s="66" t="s">
        <v>66</v>
      </c>
      <c r="B167" s="67">
        <v>212821305</v>
      </c>
      <c r="C167" s="55">
        <v>0.13010378826376892</v>
      </c>
      <c r="D167" s="52"/>
      <c r="E167" s="52"/>
      <c r="F167" s="51"/>
      <c r="G167"/>
      <c r="H167"/>
      <c r="I167"/>
      <c r="J167"/>
      <c r="K167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</row>
    <row r="168" spans="1:41" ht="15" x14ac:dyDescent="0.25">
      <c r="A168" s="66" t="s">
        <v>76</v>
      </c>
      <c r="B168" s="67">
        <v>110237826</v>
      </c>
      <c r="C168" s="55">
        <v>6.7391555429857933E-2</v>
      </c>
      <c r="D168" s="52"/>
      <c r="E168" s="52"/>
      <c r="F168" s="51"/>
      <c r="G168"/>
      <c r="H168"/>
      <c r="I168"/>
      <c r="J168"/>
      <c r="K168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</row>
    <row r="169" spans="1:41" ht="15" x14ac:dyDescent="0.25">
      <c r="A169" s="66" t="s">
        <v>77</v>
      </c>
      <c r="B169" s="67">
        <v>165101166</v>
      </c>
      <c r="C169" s="55">
        <v>0.10093109401507225</v>
      </c>
      <c r="D169" s="52"/>
      <c r="E169" s="52"/>
      <c r="F169" s="51"/>
      <c r="G169"/>
      <c r="H169"/>
      <c r="I169"/>
      <c r="J169"/>
      <c r="K169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</row>
    <row r="170" spans="1:41" ht="15" x14ac:dyDescent="0.25">
      <c r="A170" s="66" t="s">
        <v>84</v>
      </c>
      <c r="B170" s="67">
        <v>39739861</v>
      </c>
      <c r="C170" s="55">
        <v>2.4294120652890501E-2</v>
      </c>
      <c r="D170" s="52"/>
      <c r="E170" s="52"/>
      <c r="F170" s="51"/>
      <c r="G170"/>
      <c r="H170"/>
      <c r="I170"/>
      <c r="J170"/>
      <c r="K170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</row>
    <row r="171" spans="1:41" ht="15" x14ac:dyDescent="0.25">
      <c r="A171" s="63" t="s">
        <v>132</v>
      </c>
      <c r="B171" s="64">
        <v>1635781001</v>
      </c>
      <c r="C171" s="65">
        <v>1</v>
      </c>
      <c r="D171" s="52"/>
      <c r="E171" s="52"/>
      <c r="F171" s="51"/>
      <c r="G171"/>
      <c r="H171"/>
      <c r="I171"/>
      <c r="J171"/>
      <c r="K17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</row>
    <row r="172" spans="1:41" ht="15" x14ac:dyDescent="0.25">
      <c r="A172" s="52"/>
      <c r="B172" s="52"/>
      <c r="C172" s="52"/>
      <c r="D172" s="52"/>
      <c r="E172" s="52"/>
      <c r="F172" s="51"/>
      <c r="G172"/>
      <c r="H172"/>
      <c r="I172"/>
      <c r="J172"/>
      <c r="K172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</row>
    <row r="173" spans="1:41" ht="15" x14ac:dyDescent="0.25">
      <c r="A173" s="52"/>
      <c r="B173" s="52"/>
      <c r="C173" s="52"/>
      <c r="D173" s="52"/>
      <c r="E173" s="52"/>
      <c r="F173" s="51"/>
      <c r="G173"/>
      <c r="H173"/>
      <c r="I173"/>
      <c r="J173"/>
      <c r="K173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</row>
    <row r="174" spans="1:41" ht="15" x14ac:dyDescent="0.25">
      <c r="A174" s="52"/>
      <c r="B174" s="52"/>
      <c r="C174" s="52"/>
      <c r="D174" s="52"/>
      <c r="E174" s="52"/>
      <c r="F174" s="51"/>
      <c r="G174"/>
      <c r="H174"/>
      <c r="I174"/>
      <c r="J174"/>
      <c r="K174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</row>
    <row r="175" spans="1:41" ht="15" x14ac:dyDescent="0.25">
      <c r="A175" s="52"/>
      <c r="B175" s="52"/>
      <c r="C175" s="52"/>
      <c r="D175" s="52"/>
      <c r="E175" s="52"/>
      <c r="F175" s="51"/>
      <c r="G175"/>
      <c r="H175"/>
      <c r="I175"/>
      <c r="J175"/>
      <c r="K175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</row>
    <row r="176" spans="1:41" ht="15" x14ac:dyDescent="0.25">
      <c r="A176" s="69" t="s">
        <v>146</v>
      </c>
      <c r="B176" s="73" t="s">
        <v>144</v>
      </c>
      <c r="C176" s="73" t="s">
        <v>145</v>
      </c>
      <c r="D176" s="52"/>
      <c r="E176" s="52"/>
      <c r="F176" s="51"/>
      <c r="G176"/>
      <c r="H176"/>
      <c r="I176"/>
      <c r="J176"/>
      <c r="K176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</row>
    <row r="177" spans="1:41" ht="15" x14ac:dyDescent="0.25">
      <c r="A177" s="70" t="s">
        <v>35</v>
      </c>
      <c r="B177" s="73">
        <v>21455462</v>
      </c>
      <c r="C177" s="73">
        <v>8939473.5600000005</v>
      </c>
      <c r="D177" s="52"/>
      <c r="E177" s="52"/>
      <c r="F177" s="51"/>
      <c r="G177"/>
      <c r="H177"/>
      <c r="I177"/>
      <c r="J177"/>
      <c r="K177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</row>
    <row r="178" spans="1:41" ht="15" x14ac:dyDescent="0.25">
      <c r="A178" s="70" t="s">
        <v>23</v>
      </c>
      <c r="B178" s="73">
        <v>41816113</v>
      </c>
      <c r="C178" s="73">
        <v>17746877.279999997</v>
      </c>
      <c r="D178" s="52"/>
      <c r="E178" s="52"/>
      <c r="F178" s="51"/>
      <c r="G178"/>
      <c r="H178"/>
      <c r="I178"/>
      <c r="J178"/>
      <c r="K178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</row>
    <row r="179" spans="1:41" ht="15" x14ac:dyDescent="0.25">
      <c r="A179" s="70" t="s">
        <v>39</v>
      </c>
      <c r="B179" s="73">
        <v>37971614</v>
      </c>
      <c r="C179" s="73">
        <v>15639275.329999996</v>
      </c>
      <c r="D179" s="52"/>
      <c r="E179" s="52"/>
      <c r="F179" s="51"/>
      <c r="G179"/>
      <c r="H179"/>
      <c r="I179"/>
      <c r="J179"/>
      <c r="K179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</row>
    <row r="180" spans="1:41" ht="15" x14ac:dyDescent="0.25">
      <c r="A180" s="70" t="s">
        <v>31</v>
      </c>
      <c r="B180" s="73">
        <v>8279405</v>
      </c>
      <c r="C180" s="73">
        <v>3277918.3100000005</v>
      </c>
      <c r="D180" s="52"/>
      <c r="E180" s="52"/>
      <c r="F180" s="51"/>
      <c r="G180"/>
      <c r="H180"/>
      <c r="I180"/>
      <c r="J180"/>
      <c r="K180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</row>
    <row r="181" spans="1:41" ht="15" x14ac:dyDescent="0.25">
      <c r="A181" s="70" t="s">
        <v>10</v>
      </c>
      <c r="B181" s="73">
        <v>36773022</v>
      </c>
      <c r="C181" s="73">
        <v>15059844.889999997</v>
      </c>
      <c r="D181" s="52"/>
      <c r="E181" s="52"/>
      <c r="F181" s="51"/>
      <c r="G181"/>
      <c r="H181"/>
      <c r="I181"/>
      <c r="J181"/>
      <c r="K18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</row>
    <row r="182" spans="1:41" ht="15" x14ac:dyDescent="0.25">
      <c r="A182" s="70" t="s">
        <v>62</v>
      </c>
      <c r="B182" s="73">
        <v>50468095</v>
      </c>
      <c r="C182" s="73">
        <v>21411130.100000005</v>
      </c>
      <c r="D182" s="52"/>
      <c r="E182" s="52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</row>
    <row r="183" spans="1:41" ht="15" x14ac:dyDescent="0.25">
      <c r="A183" s="70" t="s">
        <v>40</v>
      </c>
      <c r="B183" s="73">
        <v>44446028</v>
      </c>
      <c r="C183" s="73">
        <v>17903208.68</v>
      </c>
      <c r="D183" s="52"/>
      <c r="E183" s="52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</row>
    <row r="184" spans="1:41" ht="15" x14ac:dyDescent="0.25">
      <c r="A184" s="70" t="s">
        <v>46</v>
      </c>
      <c r="B184" s="73">
        <v>42311021</v>
      </c>
      <c r="C184" s="73">
        <v>18675021.250000004</v>
      </c>
      <c r="D184" s="52"/>
      <c r="E184" s="52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</row>
    <row r="185" spans="1:41" ht="15" x14ac:dyDescent="0.25">
      <c r="A185" s="70" t="s">
        <v>19</v>
      </c>
      <c r="B185" s="73">
        <v>45278308</v>
      </c>
      <c r="C185" s="73">
        <v>20079817.449999999</v>
      </c>
      <c r="D185" s="52"/>
      <c r="E185" s="52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</row>
    <row r="186" spans="1:41" ht="15" x14ac:dyDescent="0.25">
      <c r="A186" s="70" t="s">
        <v>37</v>
      </c>
      <c r="B186" s="73">
        <v>6543285</v>
      </c>
      <c r="C186" s="73">
        <v>2593280.1099999994</v>
      </c>
      <c r="D186" s="52"/>
      <c r="E186" s="52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</row>
    <row r="187" spans="1:41" ht="15" x14ac:dyDescent="0.25">
      <c r="A187" s="70" t="s">
        <v>32</v>
      </c>
      <c r="B187" s="73">
        <v>39211070</v>
      </c>
      <c r="C187" s="73">
        <v>14977075.969999999</v>
      </c>
      <c r="D187" s="52"/>
      <c r="E187" s="52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</row>
    <row r="188" spans="1:41" ht="15" x14ac:dyDescent="0.25">
      <c r="A188" s="70" t="s">
        <v>26</v>
      </c>
      <c r="B188" s="73">
        <v>49298410</v>
      </c>
      <c r="C188" s="73">
        <v>20810309.370000005</v>
      </c>
      <c r="D188" s="52"/>
      <c r="E188" s="52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</row>
    <row r="189" spans="1:41" ht="15" x14ac:dyDescent="0.25">
      <c r="A189" s="70" t="s">
        <v>58</v>
      </c>
      <c r="B189" s="73">
        <v>62620578</v>
      </c>
      <c r="C189" s="73">
        <v>25219533.510000002</v>
      </c>
      <c r="D189" s="52"/>
      <c r="E189" s="52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</row>
    <row r="190" spans="1:41" ht="15" x14ac:dyDescent="0.25">
      <c r="A190" s="70" t="s">
        <v>48</v>
      </c>
      <c r="B190" s="73">
        <v>43060483</v>
      </c>
      <c r="C190" s="73">
        <v>16879888.030000005</v>
      </c>
      <c r="D190" s="52"/>
      <c r="E190" s="52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</row>
    <row r="191" spans="1:41" ht="15" x14ac:dyDescent="0.25">
      <c r="A191" s="70" t="s">
        <v>13</v>
      </c>
      <c r="B191" s="73">
        <v>17118352</v>
      </c>
      <c r="C191" s="73">
        <v>6988675.7599999988</v>
      </c>
      <c r="D191" s="52"/>
      <c r="E191" s="52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</row>
    <row r="192" spans="1:41" ht="15" x14ac:dyDescent="0.25">
      <c r="A192" s="70" t="s">
        <v>38</v>
      </c>
      <c r="B192" s="73">
        <v>6635278</v>
      </c>
      <c r="C192" s="73">
        <v>2971027.6300000008</v>
      </c>
      <c r="D192" s="52"/>
      <c r="E192" s="52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</row>
    <row r="193" spans="1:41" ht="15" x14ac:dyDescent="0.25">
      <c r="A193" s="70" t="s">
        <v>28</v>
      </c>
      <c r="B193" s="73">
        <v>55921874</v>
      </c>
      <c r="C193" s="73">
        <v>24381001.799999993</v>
      </c>
      <c r="D193" s="52"/>
      <c r="E193" s="52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</row>
    <row r="194" spans="1:41" ht="15" x14ac:dyDescent="0.25">
      <c r="A194" s="70" t="s">
        <v>33</v>
      </c>
      <c r="B194" s="73">
        <v>46079707</v>
      </c>
      <c r="C194" s="73">
        <v>17874441.549999997</v>
      </c>
      <c r="D194" s="52"/>
      <c r="E194" s="52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</row>
    <row r="195" spans="1:41" ht="15" x14ac:dyDescent="0.25">
      <c r="A195" s="70" t="s">
        <v>50</v>
      </c>
      <c r="B195" s="73">
        <v>5072309</v>
      </c>
      <c r="C195" s="73">
        <v>2128632.6700000004</v>
      </c>
      <c r="D195" s="52"/>
      <c r="E195" s="52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</row>
    <row r="196" spans="1:41" ht="15" x14ac:dyDescent="0.25">
      <c r="A196" s="70" t="s">
        <v>15</v>
      </c>
      <c r="B196" s="73">
        <v>20594519</v>
      </c>
      <c r="C196" s="73">
        <v>9172961.0000000019</v>
      </c>
      <c r="D196" s="52"/>
      <c r="E196" s="52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</row>
    <row r="197" spans="1:41" ht="15" x14ac:dyDescent="0.25">
      <c r="A197" s="70" t="s">
        <v>12</v>
      </c>
      <c r="B197" s="73">
        <v>40419723</v>
      </c>
      <c r="C197" s="73">
        <v>16869672.330000002</v>
      </c>
      <c r="D197" s="52"/>
      <c r="E197" s="52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</row>
    <row r="198" spans="1:41" ht="15" x14ac:dyDescent="0.25">
      <c r="A198" s="70" t="s">
        <v>54</v>
      </c>
      <c r="B198" s="73">
        <v>6443889</v>
      </c>
      <c r="C198" s="73">
        <v>2730466.7799999993</v>
      </c>
      <c r="D198" s="52"/>
      <c r="E198" s="52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</row>
    <row r="199" spans="1:41" ht="15" x14ac:dyDescent="0.25">
      <c r="A199" s="70" t="s">
        <v>59</v>
      </c>
      <c r="B199" s="73">
        <v>6517623</v>
      </c>
      <c r="C199" s="73">
        <v>2564453.87</v>
      </c>
      <c r="D199" s="52"/>
      <c r="E199" s="52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</row>
    <row r="200" spans="1:41" ht="15" x14ac:dyDescent="0.25">
      <c r="A200" s="70" t="s">
        <v>25</v>
      </c>
      <c r="B200" s="73">
        <v>54542743</v>
      </c>
      <c r="C200" s="73">
        <v>21046590.949999992</v>
      </c>
      <c r="D200" s="52"/>
      <c r="E200" s="52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</row>
    <row r="201" spans="1:41" ht="15" x14ac:dyDescent="0.25">
      <c r="A201" s="70" t="s">
        <v>47</v>
      </c>
      <c r="B201" s="73">
        <v>12759775</v>
      </c>
      <c r="C201" s="73">
        <v>5680799.3099999977</v>
      </c>
      <c r="D201" s="52"/>
      <c r="E201" s="52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</row>
    <row r="202" spans="1:41" ht="15" x14ac:dyDescent="0.25">
      <c r="A202" s="70" t="s">
        <v>57</v>
      </c>
      <c r="B202" s="73">
        <v>8764949</v>
      </c>
      <c r="C202" s="73">
        <v>3723184.7600000007</v>
      </c>
      <c r="D202" s="52"/>
      <c r="E202" s="52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</row>
    <row r="203" spans="1:41" ht="15" x14ac:dyDescent="0.25">
      <c r="A203" s="70" t="s">
        <v>6</v>
      </c>
      <c r="B203" s="73">
        <v>62142342</v>
      </c>
      <c r="C203" s="73">
        <v>25331768.41</v>
      </c>
      <c r="D203" s="52"/>
      <c r="E203" s="52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</row>
    <row r="204" spans="1:41" ht="15" x14ac:dyDescent="0.25">
      <c r="A204" s="70" t="s">
        <v>41</v>
      </c>
      <c r="B204" s="73">
        <v>11139205</v>
      </c>
      <c r="C204" s="73">
        <v>4450505.4800000004</v>
      </c>
      <c r="D204" s="52"/>
      <c r="E204" s="52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</row>
    <row r="205" spans="1:41" ht="15" x14ac:dyDescent="0.25">
      <c r="A205" s="70" t="s">
        <v>30</v>
      </c>
      <c r="B205" s="73">
        <v>15554906</v>
      </c>
      <c r="C205" s="73">
        <v>6668299.4499999993</v>
      </c>
      <c r="D205" s="52"/>
      <c r="E205" s="52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</row>
    <row r="206" spans="1:41" ht="15" x14ac:dyDescent="0.25">
      <c r="A206" s="70" t="s">
        <v>22</v>
      </c>
      <c r="B206" s="73">
        <v>48544694</v>
      </c>
      <c r="C206" s="73">
        <v>21113221.23</v>
      </c>
      <c r="D206" s="52"/>
      <c r="E206" s="52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</row>
    <row r="207" spans="1:41" ht="15" x14ac:dyDescent="0.25">
      <c r="A207" s="70" t="s">
        <v>55</v>
      </c>
      <c r="B207" s="73">
        <v>22174130</v>
      </c>
      <c r="C207" s="73">
        <v>9371952.0999999996</v>
      </c>
      <c r="D207" s="52"/>
      <c r="E207" s="52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</row>
    <row r="208" spans="1:41" ht="15" x14ac:dyDescent="0.25">
      <c r="A208" s="70" t="s">
        <v>51</v>
      </c>
      <c r="B208" s="73">
        <v>91252057</v>
      </c>
      <c r="C208" s="73">
        <v>39445063.38000001</v>
      </c>
      <c r="D208" s="52"/>
      <c r="E208" s="52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</row>
    <row r="209" spans="1:41" ht="15" x14ac:dyDescent="0.25">
      <c r="A209" s="70" t="s">
        <v>45</v>
      </c>
      <c r="B209" s="73">
        <v>6153362</v>
      </c>
      <c r="C209" s="73">
        <v>2567726.6700000004</v>
      </c>
      <c r="D209" s="52"/>
      <c r="E209" s="52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</row>
    <row r="210" spans="1:41" ht="15" x14ac:dyDescent="0.25">
      <c r="A210" s="70" t="s">
        <v>43</v>
      </c>
      <c r="B210" s="73">
        <v>48451719</v>
      </c>
      <c r="C210" s="73">
        <v>19912213.049999997</v>
      </c>
      <c r="D210" s="52"/>
      <c r="E210" s="52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</row>
    <row r="211" spans="1:41" ht="15" x14ac:dyDescent="0.25">
      <c r="A211" s="70" t="s">
        <v>21</v>
      </c>
      <c r="B211" s="73">
        <v>14527460</v>
      </c>
      <c r="C211" s="73">
        <v>6239462.3099999996</v>
      </c>
      <c r="D211" s="52"/>
      <c r="E211" s="52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</row>
    <row r="212" spans="1:41" ht="15" x14ac:dyDescent="0.25">
      <c r="A212" s="70" t="s">
        <v>16</v>
      </c>
      <c r="B212" s="73">
        <v>8073080</v>
      </c>
      <c r="C212" s="73">
        <v>3315972.8000000012</v>
      </c>
      <c r="D212" s="52"/>
      <c r="E212" s="52"/>
      <c r="F212" s="51"/>
      <c r="G212" s="51"/>
    </row>
    <row r="213" spans="1:41" ht="15" x14ac:dyDescent="0.25">
      <c r="A213" s="70" t="s">
        <v>49</v>
      </c>
      <c r="B213" s="73">
        <v>62988618</v>
      </c>
      <c r="C213" s="73">
        <v>26215518.199999996</v>
      </c>
      <c r="D213" s="52"/>
      <c r="E213" s="52"/>
      <c r="F213" s="51"/>
      <c r="G213" s="51"/>
    </row>
    <row r="214" spans="1:41" ht="15" x14ac:dyDescent="0.25">
      <c r="A214" s="70" t="s">
        <v>56</v>
      </c>
      <c r="B214" s="73">
        <v>11717835</v>
      </c>
      <c r="C214" s="73">
        <v>4818964.3200000012</v>
      </c>
      <c r="D214" s="52"/>
      <c r="E214" s="52"/>
      <c r="F214" s="51"/>
      <c r="G214" s="51"/>
    </row>
    <row r="215" spans="1:41" ht="15" x14ac:dyDescent="0.25">
      <c r="A215" s="70" t="s">
        <v>60</v>
      </c>
      <c r="B215" s="73">
        <v>11034746</v>
      </c>
      <c r="C215" s="73">
        <v>4510390.03</v>
      </c>
      <c r="D215" s="52"/>
      <c r="E215" s="52"/>
      <c r="F215" s="51"/>
      <c r="G215" s="51"/>
    </row>
    <row r="216" spans="1:41" ht="15" x14ac:dyDescent="0.25">
      <c r="A216" s="70" t="s">
        <v>36</v>
      </c>
      <c r="B216" s="73">
        <v>13453520</v>
      </c>
      <c r="C216" s="73">
        <v>5759129.5199999996</v>
      </c>
      <c r="D216" s="52"/>
      <c r="E216" s="52"/>
      <c r="F216" s="51"/>
      <c r="G216" s="51"/>
    </row>
    <row r="217" spans="1:41" ht="15" x14ac:dyDescent="0.25">
      <c r="A217" s="70" t="s">
        <v>34</v>
      </c>
      <c r="B217" s="73">
        <v>15572791</v>
      </c>
      <c r="C217" s="73">
        <v>6056302.9600000009</v>
      </c>
      <c r="D217" s="52"/>
      <c r="E217" s="52"/>
      <c r="F217" s="51"/>
      <c r="G217" s="51"/>
    </row>
    <row r="218" spans="1:41" ht="15" x14ac:dyDescent="0.25">
      <c r="A218" s="70" t="s">
        <v>61</v>
      </c>
      <c r="B218" s="73">
        <v>46984195</v>
      </c>
      <c r="C218" s="73">
        <v>18326450.009999998</v>
      </c>
      <c r="D218" s="52"/>
      <c r="E218" s="52"/>
      <c r="F218" s="51"/>
      <c r="G218" s="51"/>
    </row>
    <row r="219" spans="1:41" ht="15" x14ac:dyDescent="0.25">
      <c r="A219" s="70" t="s">
        <v>29</v>
      </c>
      <c r="B219" s="73">
        <v>52348927</v>
      </c>
      <c r="C219" s="73">
        <v>22517375.719999999</v>
      </c>
      <c r="D219" s="52"/>
      <c r="E219" s="52"/>
      <c r="F219" s="51"/>
      <c r="G219" s="51"/>
    </row>
    <row r="220" spans="1:41" ht="15" x14ac:dyDescent="0.25">
      <c r="A220" s="70" t="s">
        <v>42</v>
      </c>
      <c r="B220" s="73">
        <v>39739861</v>
      </c>
      <c r="C220" s="73">
        <v>17619637.460000001</v>
      </c>
      <c r="D220" s="52"/>
      <c r="E220" s="52"/>
      <c r="F220" s="51"/>
      <c r="G220" s="51"/>
    </row>
    <row r="221" spans="1:41" ht="15" x14ac:dyDescent="0.25">
      <c r="A221" s="70" t="s">
        <v>52</v>
      </c>
      <c r="B221" s="73">
        <v>57137791</v>
      </c>
      <c r="C221" s="73">
        <v>24064446.609999996</v>
      </c>
      <c r="D221" s="52"/>
      <c r="E221" s="52"/>
      <c r="F221" s="51"/>
      <c r="G221" s="51"/>
    </row>
    <row r="222" spans="1:41" ht="15" x14ac:dyDescent="0.25">
      <c r="A222" s="70" t="s">
        <v>44</v>
      </c>
      <c r="B222" s="73">
        <v>60526968</v>
      </c>
      <c r="C222" s="73">
        <v>23685888.089999992</v>
      </c>
      <c r="D222" s="52"/>
      <c r="E222" s="52"/>
      <c r="F222" s="51"/>
      <c r="G222" s="51"/>
    </row>
    <row r="223" spans="1:41" ht="15" x14ac:dyDescent="0.25">
      <c r="A223" s="70" t="s">
        <v>24</v>
      </c>
      <c r="B223" s="73">
        <v>14893288</v>
      </c>
      <c r="C223" s="73">
        <v>5973839.4399999995</v>
      </c>
      <c r="D223" s="52"/>
      <c r="E223" s="52"/>
      <c r="F223" s="51"/>
      <c r="G223" s="51"/>
    </row>
    <row r="224" spans="1:41" ht="15" x14ac:dyDescent="0.25">
      <c r="A224" s="70" t="s">
        <v>53</v>
      </c>
      <c r="B224" s="73">
        <v>15760383</v>
      </c>
      <c r="C224" s="73">
        <v>6573685.3900000006</v>
      </c>
      <c r="D224" s="52"/>
      <c r="E224" s="52"/>
      <c r="F224" s="51"/>
      <c r="G224" s="51"/>
    </row>
    <row r="225" spans="1:7" ht="15" x14ac:dyDescent="0.25">
      <c r="A225" s="70" t="s">
        <v>27</v>
      </c>
      <c r="B225" s="73">
        <v>53924772</v>
      </c>
      <c r="C225" s="73">
        <v>21237591.899999995</v>
      </c>
      <c r="D225" s="52"/>
      <c r="E225" s="52"/>
      <c r="F225" s="51"/>
      <c r="G225" s="51"/>
    </row>
    <row r="226" spans="1:7" ht="15" x14ac:dyDescent="0.25">
      <c r="A226" s="70" t="s">
        <v>20</v>
      </c>
      <c r="B226" s="73">
        <v>41280716</v>
      </c>
      <c r="C226" s="73">
        <v>17739841.250000004</v>
      </c>
      <c r="D226" s="52"/>
      <c r="E226" s="52"/>
      <c r="F226" s="51"/>
      <c r="G226" s="51"/>
    </row>
    <row r="227" spans="1:7" ht="15" x14ac:dyDescent="0.25">
      <c r="A227" s="70" t="s">
        <v>132</v>
      </c>
      <c r="B227" s="73">
        <v>1635781001</v>
      </c>
      <c r="C227" s="73">
        <v>678859808.03000009</v>
      </c>
      <c r="D227" s="52"/>
      <c r="E227" s="52"/>
      <c r="F227" s="51"/>
      <c r="G227" s="51"/>
    </row>
    <row r="228" spans="1:7" ht="15" x14ac:dyDescent="0.25">
      <c r="A228" s="52"/>
      <c r="B228" s="52"/>
      <c r="C228" s="52"/>
      <c r="D228" s="52"/>
      <c r="E228" s="52"/>
      <c r="F228" s="51"/>
      <c r="G228" s="51"/>
    </row>
    <row r="229" spans="1:7" ht="15" x14ac:dyDescent="0.25">
      <c r="A229" s="52"/>
      <c r="B229" s="52"/>
      <c r="C229" s="52"/>
      <c r="D229" s="52"/>
      <c r="E229" s="52"/>
      <c r="F229" s="51"/>
      <c r="G229" s="51"/>
    </row>
    <row r="230" spans="1:7" ht="15" x14ac:dyDescent="0.25">
      <c r="A230" s="52"/>
      <c r="B230" s="52"/>
      <c r="C230" s="52"/>
      <c r="D230" s="52"/>
      <c r="E230" s="52"/>
      <c r="F230" s="51"/>
      <c r="G230" s="51"/>
    </row>
    <row r="231" spans="1:7" ht="15" x14ac:dyDescent="0.25">
      <c r="A231" s="52"/>
      <c r="B231" s="52"/>
      <c r="C231" s="52"/>
      <c r="D231" s="52"/>
      <c r="E231" s="52"/>
      <c r="F231" s="51"/>
      <c r="G231" s="51"/>
    </row>
    <row r="232" spans="1:7" ht="15" x14ac:dyDescent="0.25">
      <c r="A232" s="52"/>
      <c r="B232" s="52"/>
      <c r="C232" s="52"/>
      <c r="D232" s="52"/>
      <c r="E232" s="52"/>
      <c r="F232" s="51"/>
      <c r="G232" s="51"/>
    </row>
    <row r="233" spans="1:7" ht="15" x14ac:dyDescent="0.25">
      <c r="A233" s="52"/>
      <c r="B233" s="52"/>
      <c r="C233" s="52"/>
      <c r="D233" s="52"/>
      <c r="E233" s="52"/>
      <c r="F233" s="51"/>
      <c r="G233" s="51"/>
    </row>
    <row r="234" spans="1:7" ht="15" x14ac:dyDescent="0.25">
      <c r="A234" s="52"/>
      <c r="B234" s="52"/>
      <c r="C234" s="52"/>
      <c r="D234" s="52"/>
      <c r="E234" s="52"/>
      <c r="F234" s="51"/>
      <c r="G234" s="51"/>
    </row>
    <row r="235" spans="1:7" ht="15" x14ac:dyDescent="0.25">
      <c r="A235" s="52"/>
      <c r="B235" s="52"/>
      <c r="C235" s="52"/>
      <c r="D235" s="52"/>
      <c r="E235" s="52"/>
      <c r="F235" s="51"/>
      <c r="G235" s="51"/>
    </row>
    <row r="236" spans="1:7" ht="15" x14ac:dyDescent="0.25">
      <c r="A236" s="52"/>
      <c r="B236" s="52"/>
      <c r="C236" s="52"/>
      <c r="D236" s="52"/>
      <c r="E236" s="52"/>
      <c r="F236" s="51"/>
      <c r="G236" s="51"/>
    </row>
    <row r="237" spans="1:7" ht="15" x14ac:dyDescent="0.25">
      <c r="A237" s="52"/>
      <c r="B237" s="52"/>
      <c r="C237" s="52"/>
      <c r="D237" s="52"/>
      <c r="E237" s="52"/>
      <c r="F237" s="51"/>
      <c r="G237" s="51"/>
    </row>
    <row r="238" spans="1:7" ht="15" x14ac:dyDescent="0.25">
      <c r="A238" s="52"/>
      <c r="B238" s="52"/>
      <c r="C238" s="52"/>
      <c r="D238" s="52"/>
      <c r="E238" s="52"/>
      <c r="F238" s="51"/>
      <c r="G238" s="51"/>
    </row>
    <row r="239" spans="1:7" ht="15" x14ac:dyDescent="0.25">
      <c r="A239" s="52"/>
      <c r="B239" s="52"/>
      <c r="C239" s="52"/>
      <c r="D239" s="52"/>
      <c r="E239" s="52"/>
      <c r="F239" s="51"/>
      <c r="G239" s="51"/>
    </row>
    <row r="240" spans="1:7" ht="15" x14ac:dyDescent="0.25">
      <c r="A240" s="52"/>
      <c r="B240" s="52"/>
      <c r="C240" s="52"/>
      <c r="D240" s="52"/>
      <c r="E240" s="52"/>
      <c r="F240" s="51"/>
      <c r="G240" s="51"/>
    </row>
    <row r="241" spans="1:7" ht="15" x14ac:dyDescent="0.25">
      <c r="A241" s="52"/>
      <c r="B241" s="52"/>
      <c r="C241" s="52"/>
      <c r="D241" s="52"/>
      <c r="E241" s="52"/>
      <c r="F241" s="51"/>
      <c r="G241" s="51"/>
    </row>
    <row r="242" spans="1:7" ht="15" x14ac:dyDescent="0.25">
      <c r="A242" s="52"/>
      <c r="B242" s="52"/>
      <c r="C242" s="52"/>
      <c r="D242" s="52"/>
      <c r="E242" s="52"/>
      <c r="F242" s="51"/>
      <c r="G242" s="51"/>
    </row>
    <row r="243" spans="1:7" ht="15" x14ac:dyDescent="0.25">
      <c r="A243"/>
      <c r="B243"/>
      <c r="C243"/>
      <c r="D243"/>
      <c r="E243"/>
      <c r="F243" s="51"/>
    </row>
    <row r="244" spans="1:7" ht="15" x14ac:dyDescent="0.25">
      <c r="A244"/>
      <c r="B244"/>
      <c r="C244"/>
      <c r="D244"/>
      <c r="E244"/>
      <c r="F244" s="51"/>
    </row>
    <row r="245" spans="1:7" ht="15" x14ac:dyDescent="0.25">
      <c r="A245"/>
      <c r="B245"/>
      <c r="C245"/>
      <c r="D245"/>
      <c r="E245"/>
      <c r="F245" s="51"/>
    </row>
    <row r="246" spans="1:7" ht="15" x14ac:dyDescent="0.25">
      <c r="A246"/>
      <c r="B246"/>
      <c r="C246"/>
      <c r="D246"/>
      <c r="E246"/>
      <c r="F246" s="51"/>
    </row>
    <row r="247" spans="1:7" ht="15" x14ac:dyDescent="0.25">
      <c r="A247"/>
      <c r="B247"/>
      <c r="C247"/>
      <c r="D247"/>
      <c r="E247"/>
      <c r="F247" s="51"/>
    </row>
    <row r="248" spans="1:7" ht="15" x14ac:dyDescent="0.25">
      <c r="A248"/>
      <c r="B248"/>
      <c r="C248"/>
      <c r="D248"/>
      <c r="E248"/>
      <c r="F248" s="51"/>
    </row>
    <row r="249" spans="1:7" ht="15" x14ac:dyDescent="0.25">
      <c r="A249"/>
      <c r="B249"/>
      <c r="C249"/>
      <c r="D249"/>
      <c r="E249"/>
      <c r="F249" s="51"/>
    </row>
    <row r="250" spans="1:7" ht="15" x14ac:dyDescent="0.25">
      <c r="A250"/>
      <c r="B250"/>
      <c r="C250"/>
      <c r="D250"/>
      <c r="E250"/>
      <c r="F250" s="51"/>
    </row>
    <row r="251" spans="1:7" ht="15" x14ac:dyDescent="0.25">
      <c r="A251"/>
      <c r="B251"/>
      <c r="C251"/>
      <c r="D251"/>
      <c r="E251"/>
      <c r="F251" s="51"/>
    </row>
    <row r="252" spans="1:7" ht="15" x14ac:dyDescent="0.25">
      <c r="A252" s="52"/>
      <c r="B252" s="52"/>
      <c r="C252" s="52"/>
      <c r="D252" s="52"/>
      <c r="E252" s="52"/>
      <c r="F252" s="51"/>
    </row>
    <row r="253" spans="1:7" ht="15" x14ac:dyDescent="0.25">
      <c r="A253" s="52"/>
      <c r="B253" s="52"/>
      <c r="C253" s="52"/>
      <c r="D253" s="52"/>
      <c r="E253" s="52"/>
      <c r="F253" s="51"/>
    </row>
    <row r="254" spans="1:7" ht="15" x14ac:dyDescent="0.25">
      <c r="A254" s="52"/>
      <c r="B254" s="52"/>
      <c r="C254" s="52"/>
      <c r="D254" s="52"/>
      <c r="E254" s="52"/>
      <c r="F254" s="51"/>
    </row>
    <row r="255" spans="1:7" ht="15" x14ac:dyDescent="0.25">
      <c r="A255" s="52"/>
      <c r="B255" s="52"/>
      <c r="C255" s="52"/>
      <c r="D255" s="52"/>
      <c r="E255" s="52"/>
      <c r="F255" s="51"/>
    </row>
    <row r="256" spans="1:7" ht="15" x14ac:dyDescent="0.25">
      <c r="A256" s="52"/>
      <c r="B256" s="52"/>
      <c r="C256" s="52"/>
      <c r="D256" s="52"/>
      <c r="E256" s="52"/>
      <c r="F256" s="51"/>
    </row>
    <row r="257" spans="1:6" ht="15" x14ac:dyDescent="0.25">
      <c r="A257" s="52"/>
      <c r="B257" s="52"/>
      <c r="C257" s="52"/>
      <c r="D257" s="52"/>
      <c r="E257" s="52"/>
      <c r="F257" s="51"/>
    </row>
    <row r="258" spans="1:6" ht="15" x14ac:dyDescent="0.25">
      <c r="A258" s="52"/>
      <c r="B258" s="52"/>
      <c r="C258" s="52"/>
      <c r="D258" s="52"/>
      <c r="E258" s="52"/>
      <c r="F258" s="51"/>
    </row>
    <row r="259" spans="1:6" ht="15" x14ac:dyDescent="0.25">
      <c r="A259" s="52"/>
      <c r="B259" s="52"/>
      <c r="C259" s="52"/>
      <c r="D259" s="52"/>
      <c r="E259" s="52"/>
      <c r="F259" s="51"/>
    </row>
    <row r="260" spans="1:6" ht="15" x14ac:dyDescent="0.25">
      <c r="A260" s="52"/>
      <c r="B260" s="52"/>
      <c r="C260" s="52"/>
      <c r="D260" s="52"/>
      <c r="E260" s="52"/>
      <c r="F260" s="51"/>
    </row>
    <row r="261" spans="1:6" ht="15" x14ac:dyDescent="0.25">
      <c r="A261" s="52"/>
      <c r="B261" s="52"/>
      <c r="C261" s="52"/>
      <c r="D261" s="52"/>
      <c r="E261" s="52"/>
      <c r="F261" s="51"/>
    </row>
    <row r="262" spans="1:6" ht="15" x14ac:dyDescent="0.25">
      <c r="A262" s="52"/>
      <c r="B262" s="52"/>
      <c r="C262" s="52"/>
      <c r="D262" s="52"/>
      <c r="E262" s="52"/>
      <c r="F262" s="51"/>
    </row>
    <row r="263" spans="1:6" ht="15" x14ac:dyDescent="0.25">
      <c r="A263" s="52"/>
      <c r="B263" s="52"/>
      <c r="C263" s="52"/>
      <c r="D263" s="52"/>
      <c r="E263" s="52"/>
      <c r="F263" s="51"/>
    </row>
    <row r="264" spans="1:6" ht="15" x14ac:dyDescent="0.25">
      <c r="A264" s="52"/>
      <c r="B264" s="52"/>
      <c r="C264" s="52"/>
      <c r="D264" s="52"/>
      <c r="E264" s="52"/>
      <c r="F264" s="51"/>
    </row>
    <row r="265" spans="1:6" ht="15" x14ac:dyDescent="0.25">
      <c r="A265" s="52"/>
      <c r="B265" s="52"/>
      <c r="C265" s="52"/>
      <c r="D265" s="52"/>
      <c r="E265" s="52"/>
      <c r="F265" s="51"/>
    </row>
    <row r="266" spans="1:6" ht="15" x14ac:dyDescent="0.25">
      <c r="A266" s="52"/>
      <c r="B266" s="52"/>
      <c r="C266" s="52"/>
      <c r="D266" s="52"/>
      <c r="E266" s="52"/>
      <c r="F266" s="51"/>
    </row>
    <row r="267" spans="1:6" ht="15" x14ac:dyDescent="0.25">
      <c r="A267" s="52"/>
      <c r="B267" s="52"/>
      <c r="C267" s="52"/>
      <c r="D267" s="52"/>
      <c r="E267" s="52"/>
      <c r="F267" s="51"/>
    </row>
    <row r="268" spans="1:6" ht="15" x14ac:dyDescent="0.25">
      <c r="A268" s="52"/>
      <c r="B268" s="52"/>
      <c r="C268" s="52"/>
      <c r="D268" s="52"/>
      <c r="E268" s="52"/>
      <c r="F268" s="51"/>
    </row>
    <row r="269" spans="1:6" ht="15" x14ac:dyDescent="0.25">
      <c r="A269" s="52"/>
      <c r="B269" s="52"/>
      <c r="C269" s="52"/>
      <c r="D269" s="52"/>
      <c r="E269" s="52"/>
      <c r="F269" s="51"/>
    </row>
    <row r="270" spans="1:6" ht="15" x14ac:dyDescent="0.25">
      <c r="A270" s="52"/>
      <c r="B270" s="52"/>
      <c r="C270" s="52"/>
      <c r="D270" s="52"/>
      <c r="E270" s="52"/>
      <c r="F270" s="51"/>
    </row>
    <row r="271" spans="1:6" ht="15" x14ac:dyDescent="0.25">
      <c r="A271" s="52"/>
      <c r="B271" s="52"/>
      <c r="C271" s="52"/>
      <c r="D271" s="52"/>
      <c r="E271" s="52"/>
      <c r="F271" s="51"/>
    </row>
    <row r="272" spans="1:6" ht="15" x14ac:dyDescent="0.25">
      <c r="A272" s="52"/>
      <c r="B272" s="52"/>
      <c r="C272" s="52"/>
      <c r="D272" s="52"/>
      <c r="E272" s="52"/>
      <c r="F272" s="51"/>
    </row>
    <row r="273" spans="1:6" ht="15" x14ac:dyDescent="0.25">
      <c r="A273" s="52"/>
      <c r="B273" s="52"/>
      <c r="C273" s="52"/>
      <c r="D273" s="52"/>
      <c r="E273" s="52"/>
      <c r="F273" s="51"/>
    </row>
    <row r="274" spans="1:6" ht="15" x14ac:dyDescent="0.25">
      <c r="A274" s="52"/>
      <c r="B274" s="52"/>
      <c r="C274" s="52"/>
      <c r="D274" s="52"/>
      <c r="E274" s="52"/>
      <c r="F274" s="51"/>
    </row>
    <row r="275" spans="1:6" ht="15" x14ac:dyDescent="0.25">
      <c r="A275" s="52"/>
      <c r="B275" s="52"/>
      <c r="C275" s="52"/>
      <c r="D275" s="52"/>
      <c r="E275" s="52"/>
      <c r="F275" s="51"/>
    </row>
    <row r="276" spans="1:6" ht="15" x14ac:dyDescent="0.25">
      <c r="A276" s="52"/>
      <c r="B276" s="52"/>
      <c r="C276" s="52"/>
      <c r="D276" s="52"/>
      <c r="E276" s="52"/>
      <c r="F276" s="51"/>
    </row>
    <row r="277" spans="1:6" ht="15" x14ac:dyDescent="0.25">
      <c r="A277" s="52"/>
      <c r="B277" s="52"/>
      <c r="C277" s="52"/>
      <c r="D277" s="52"/>
      <c r="E277" s="52"/>
      <c r="F277" s="51"/>
    </row>
    <row r="278" spans="1:6" ht="15" x14ac:dyDescent="0.25">
      <c r="A278" s="52"/>
      <c r="B278" s="52"/>
      <c r="C278" s="52"/>
      <c r="D278" s="52"/>
      <c r="E278" s="52"/>
      <c r="F278" s="51"/>
    </row>
    <row r="279" spans="1:6" ht="15" x14ac:dyDescent="0.25">
      <c r="A279" s="52"/>
      <c r="B279" s="52"/>
      <c r="C279" s="52"/>
      <c r="D279" s="52"/>
      <c r="E279" s="52"/>
      <c r="F279" s="51"/>
    </row>
    <row r="280" spans="1:6" ht="15" x14ac:dyDescent="0.25">
      <c r="A280" s="52"/>
      <c r="B280" s="52"/>
      <c r="C280" s="52"/>
      <c r="D280" s="52"/>
      <c r="E280" s="52"/>
      <c r="F280" s="51"/>
    </row>
    <row r="281" spans="1:6" ht="15" x14ac:dyDescent="0.25">
      <c r="A281" s="52"/>
      <c r="B281" s="52"/>
      <c r="C281" s="52"/>
      <c r="D281" s="52"/>
      <c r="E281" s="52"/>
      <c r="F281" s="51"/>
    </row>
    <row r="282" spans="1:6" ht="15" x14ac:dyDescent="0.25">
      <c r="A282" s="52"/>
      <c r="B282" s="52"/>
      <c r="C282" s="52"/>
      <c r="D282" s="52"/>
      <c r="E282" s="52"/>
      <c r="F282" s="51"/>
    </row>
    <row r="283" spans="1:6" ht="15" x14ac:dyDescent="0.25">
      <c r="A283" s="52"/>
      <c r="B283" s="52"/>
      <c r="C283" s="52"/>
      <c r="D283" s="52"/>
      <c r="E283" s="52"/>
      <c r="F283" s="51"/>
    </row>
    <row r="284" spans="1:6" ht="15" x14ac:dyDescent="0.25">
      <c r="A284" s="52"/>
      <c r="B284" s="52"/>
      <c r="C284" s="52"/>
      <c r="D284" s="52"/>
      <c r="E284" s="52"/>
      <c r="F284" s="51"/>
    </row>
    <row r="285" spans="1:6" ht="15" x14ac:dyDescent="0.25">
      <c r="A285" s="52"/>
      <c r="B285" s="52"/>
      <c r="C285" s="52"/>
      <c r="D285" s="52"/>
      <c r="E285" s="52"/>
      <c r="F285" s="51"/>
    </row>
    <row r="286" spans="1:6" ht="15" x14ac:dyDescent="0.25">
      <c r="A286" s="52"/>
      <c r="B286" s="52"/>
      <c r="C286" s="52"/>
      <c r="D286" s="52"/>
      <c r="E286" s="52"/>
      <c r="F286" s="51"/>
    </row>
    <row r="287" spans="1:6" ht="15" x14ac:dyDescent="0.25">
      <c r="A287" s="52"/>
      <c r="B287" s="52"/>
      <c r="C287" s="52"/>
      <c r="D287" s="52"/>
      <c r="E287" s="52"/>
      <c r="F287" s="51"/>
    </row>
    <row r="288" spans="1:6" ht="15" x14ac:dyDescent="0.25">
      <c r="A288" s="52"/>
      <c r="B288" s="52"/>
      <c r="C288" s="52"/>
      <c r="D288" s="52"/>
      <c r="E288" s="52"/>
      <c r="F288" s="51"/>
    </row>
    <row r="289" spans="1:6" ht="15" x14ac:dyDescent="0.25">
      <c r="A289" s="52"/>
      <c r="B289" s="52"/>
      <c r="C289" s="52"/>
      <c r="D289" s="52"/>
      <c r="E289" s="52"/>
      <c r="F289" s="51"/>
    </row>
    <row r="290" spans="1:6" ht="15" x14ac:dyDescent="0.25">
      <c r="A290" s="52"/>
      <c r="B290" s="52"/>
      <c r="C290" s="52"/>
      <c r="D290" s="52"/>
      <c r="E290" s="52"/>
      <c r="F290" s="51"/>
    </row>
    <row r="291" spans="1:6" ht="15" x14ac:dyDescent="0.25">
      <c r="A291" s="52"/>
      <c r="B291" s="52"/>
      <c r="C291" s="52"/>
      <c r="D291" s="52"/>
      <c r="E291" s="52"/>
      <c r="F291" s="51"/>
    </row>
    <row r="292" spans="1:6" ht="15" x14ac:dyDescent="0.25">
      <c r="A292" s="52"/>
      <c r="B292" s="52"/>
      <c r="C292" s="52"/>
      <c r="D292" s="52"/>
      <c r="E292" s="52"/>
      <c r="F292" s="51"/>
    </row>
    <row r="293" spans="1:6" ht="15" x14ac:dyDescent="0.25">
      <c r="A293" s="52"/>
      <c r="B293" s="52"/>
      <c r="C293" s="52"/>
      <c r="D293" s="52"/>
      <c r="E293" s="52"/>
      <c r="F293" s="51"/>
    </row>
    <row r="294" spans="1:6" ht="15" x14ac:dyDescent="0.25">
      <c r="A294" s="52"/>
      <c r="B294" s="52"/>
      <c r="C294" s="52"/>
      <c r="D294" s="52"/>
      <c r="E294" s="52"/>
      <c r="F294" s="51"/>
    </row>
    <row r="295" spans="1:6" ht="15" x14ac:dyDescent="0.25">
      <c r="A295" s="52"/>
      <c r="B295" s="52"/>
      <c r="C295" s="52"/>
      <c r="D295" s="52"/>
      <c r="E295" s="52"/>
      <c r="F295" s="51"/>
    </row>
    <row r="296" spans="1:6" ht="15" x14ac:dyDescent="0.25">
      <c r="A296" s="52"/>
      <c r="B296" s="52"/>
      <c r="C296" s="52"/>
      <c r="D296" s="52"/>
      <c r="E296" s="52"/>
      <c r="F296" s="51"/>
    </row>
    <row r="297" spans="1:6" ht="15" x14ac:dyDescent="0.25">
      <c r="A297" s="52"/>
      <c r="B297" s="52"/>
      <c r="C297" s="52"/>
      <c r="D297" s="52"/>
      <c r="E297" s="52"/>
      <c r="F297" s="51"/>
    </row>
    <row r="298" spans="1:6" ht="15" x14ac:dyDescent="0.25">
      <c r="A298" s="52"/>
      <c r="B298" s="52"/>
      <c r="C298" s="52"/>
      <c r="D298" s="52"/>
      <c r="E298" s="52"/>
      <c r="F298" s="51"/>
    </row>
    <row r="299" spans="1:6" ht="15" x14ac:dyDescent="0.25">
      <c r="A299" s="52"/>
      <c r="B299" s="52"/>
      <c r="C299" s="52"/>
      <c r="D299" s="52"/>
      <c r="E299" s="52"/>
      <c r="F299" s="51"/>
    </row>
    <row r="300" spans="1:6" ht="15" x14ac:dyDescent="0.25">
      <c r="A300" s="52"/>
      <c r="B300" s="52"/>
      <c r="C300" s="52"/>
      <c r="D300" s="52"/>
      <c r="E300" s="52"/>
      <c r="F300" s="51"/>
    </row>
    <row r="301" spans="1:6" ht="15" x14ac:dyDescent="0.25">
      <c r="A301" s="52"/>
      <c r="B301" s="52"/>
      <c r="C301" s="52"/>
      <c r="D301" s="52"/>
      <c r="E301" s="52"/>
      <c r="F301" s="51"/>
    </row>
    <row r="302" spans="1:6" ht="15" x14ac:dyDescent="0.25">
      <c r="A302" s="52"/>
      <c r="B302" s="52"/>
      <c r="C302" s="52"/>
      <c r="D302" s="52"/>
      <c r="E302" s="52"/>
      <c r="F302" s="51"/>
    </row>
    <row r="303" spans="1:6" ht="15" x14ac:dyDescent="0.25">
      <c r="A303" s="52"/>
      <c r="B303" s="52"/>
      <c r="C303" s="52"/>
      <c r="D303" s="52"/>
      <c r="E303" s="52"/>
      <c r="F303" s="51"/>
    </row>
    <row r="304" spans="1:6" ht="15" x14ac:dyDescent="0.25">
      <c r="A304" s="52"/>
      <c r="B304" s="52"/>
      <c r="C304" s="52"/>
      <c r="D304" s="52"/>
      <c r="E304" s="52"/>
      <c r="F304" s="51"/>
    </row>
    <row r="305" spans="1:6" ht="15" x14ac:dyDescent="0.25">
      <c r="A305" s="52"/>
      <c r="B305" s="52"/>
      <c r="C305" s="52"/>
      <c r="D305" s="52"/>
      <c r="E305" s="52"/>
      <c r="F305" s="51"/>
    </row>
    <row r="306" spans="1:6" ht="15" x14ac:dyDescent="0.25">
      <c r="A306" s="52"/>
      <c r="B306" s="52"/>
      <c r="C306" s="52"/>
      <c r="D306" s="52"/>
      <c r="E306" s="52"/>
      <c r="F306" s="51"/>
    </row>
    <row r="307" spans="1:6" ht="15" x14ac:dyDescent="0.25">
      <c r="A307" s="52"/>
      <c r="B307" s="52"/>
      <c r="C307" s="52"/>
      <c r="D307" s="52"/>
      <c r="E307" s="52"/>
      <c r="F307" s="51"/>
    </row>
    <row r="308" spans="1:6" ht="15" x14ac:dyDescent="0.25">
      <c r="A308" s="52"/>
      <c r="B308" s="52"/>
      <c r="C308" s="52"/>
      <c r="D308" s="52"/>
      <c r="E308" s="52"/>
      <c r="F308" s="51"/>
    </row>
    <row r="309" spans="1:6" ht="15" x14ac:dyDescent="0.25">
      <c r="A309" s="52"/>
      <c r="B309" s="52"/>
      <c r="C309" s="52"/>
      <c r="D309" s="52"/>
      <c r="E309" s="52"/>
      <c r="F309" s="51"/>
    </row>
    <row r="310" spans="1:6" ht="15" x14ac:dyDescent="0.25">
      <c r="A310" s="52"/>
      <c r="B310" s="52"/>
      <c r="C310" s="52"/>
      <c r="D310" s="52"/>
      <c r="E310" s="52"/>
      <c r="F310" s="51"/>
    </row>
    <row r="311" spans="1:6" ht="15" x14ac:dyDescent="0.25">
      <c r="A311" s="52"/>
      <c r="B311" s="52"/>
      <c r="C311" s="52"/>
      <c r="D311" s="52"/>
      <c r="E311" s="52"/>
      <c r="F311" s="51"/>
    </row>
    <row r="312" spans="1:6" ht="15" x14ac:dyDescent="0.25">
      <c r="A312" s="52"/>
      <c r="B312" s="52"/>
      <c r="C312" s="52"/>
      <c r="D312" s="52"/>
      <c r="E312" s="52"/>
      <c r="F312" s="51"/>
    </row>
    <row r="313" spans="1:6" ht="15" x14ac:dyDescent="0.25">
      <c r="A313" s="52"/>
      <c r="B313" s="52"/>
      <c r="C313" s="52"/>
      <c r="D313" s="52"/>
      <c r="E313" s="52"/>
      <c r="F313" s="51"/>
    </row>
    <row r="314" spans="1:6" ht="15" x14ac:dyDescent="0.25">
      <c r="A314" s="52"/>
      <c r="B314" s="52"/>
      <c r="C314" s="52"/>
      <c r="D314" s="52"/>
      <c r="E314" s="52"/>
      <c r="F314" s="51"/>
    </row>
    <row r="315" spans="1:6" ht="15" x14ac:dyDescent="0.25">
      <c r="A315" s="52"/>
      <c r="B315" s="52"/>
      <c r="C315" s="52"/>
      <c r="D315" s="52"/>
      <c r="E315" s="52"/>
      <c r="F315" s="51"/>
    </row>
    <row r="316" spans="1:6" ht="15" x14ac:dyDescent="0.25">
      <c r="A316" s="52"/>
      <c r="B316" s="52"/>
      <c r="C316" s="52"/>
      <c r="D316" s="52"/>
      <c r="E316" s="52"/>
      <c r="F316" s="51"/>
    </row>
    <row r="317" spans="1:6" ht="15" x14ac:dyDescent="0.25">
      <c r="A317" s="52"/>
      <c r="B317" s="52"/>
      <c r="C317" s="52"/>
      <c r="D317" s="52"/>
      <c r="E317" s="52"/>
      <c r="F317" s="51"/>
    </row>
    <row r="318" spans="1:6" ht="15" x14ac:dyDescent="0.25">
      <c r="A318" s="52"/>
      <c r="B318" s="52"/>
      <c r="C318" s="52"/>
      <c r="D318" s="52"/>
      <c r="E318" s="52"/>
      <c r="F318" s="51"/>
    </row>
    <row r="319" spans="1:6" ht="15" x14ac:dyDescent="0.25">
      <c r="A319" s="52"/>
      <c r="B319" s="52"/>
      <c r="C319" s="52"/>
      <c r="D319" s="52"/>
      <c r="E319" s="52"/>
      <c r="F319" s="51"/>
    </row>
    <row r="320" spans="1:6" ht="15" x14ac:dyDescent="0.25">
      <c r="A320" s="52"/>
      <c r="B320" s="52"/>
      <c r="C320" s="52"/>
      <c r="D320" s="52"/>
      <c r="E320" s="52"/>
      <c r="F320" s="51"/>
    </row>
    <row r="321" spans="1:6" ht="15" x14ac:dyDescent="0.25">
      <c r="A321" s="52"/>
      <c r="B321" s="52"/>
      <c r="C321" s="52"/>
      <c r="D321" s="52"/>
      <c r="E321" s="52"/>
      <c r="F321" s="51"/>
    </row>
    <row r="322" spans="1:6" ht="15" x14ac:dyDescent="0.25">
      <c r="A322" s="52"/>
      <c r="B322" s="52"/>
      <c r="C322" s="52"/>
      <c r="D322" s="52"/>
      <c r="E322" s="52"/>
      <c r="F322" s="51"/>
    </row>
    <row r="323" spans="1:6" ht="15" x14ac:dyDescent="0.25">
      <c r="A323" s="52"/>
      <c r="B323" s="52"/>
      <c r="C323" s="52"/>
      <c r="D323" s="52"/>
      <c r="E323" s="52"/>
      <c r="F323" s="51"/>
    </row>
    <row r="324" spans="1:6" ht="15" x14ac:dyDescent="0.25">
      <c r="A324" s="52"/>
      <c r="B324" s="52"/>
      <c r="C324" s="52"/>
      <c r="D324" s="52"/>
      <c r="E324" s="52"/>
      <c r="F324" s="51"/>
    </row>
    <row r="325" spans="1:6" ht="15" x14ac:dyDescent="0.25">
      <c r="A325" s="52"/>
      <c r="B325" s="52"/>
      <c r="C325" s="52"/>
      <c r="D325" s="52"/>
      <c r="E325" s="52"/>
      <c r="F325" s="51"/>
    </row>
    <row r="326" spans="1:6" ht="15" x14ac:dyDescent="0.25">
      <c r="A326" s="52"/>
      <c r="B326" s="52"/>
      <c r="C326" s="52"/>
      <c r="D326" s="52"/>
      <c r="E326" s="52"/>
      <c r="F326" s="51"/>
    </row>
    <row r="327" spans="1:6" ht="15" x14ac:dyDescent="0.25">
      <c r="A327" s="52"/>
      <c r="B327" s="52"/>
      <c r="C327" s="52"/>
      <c r="D327" s="52"/>
      <c r="E327" s="52"/>
      <c r="F327" s="51"/>
    </row>
    <row r="328" spans="1:6" ht="15" x14ac:dyDescent="0.25">
      <c r="A328" s="52"/>
      <c r="B328" s="52"/>
      <c r="C328" s="52"/>
      <c r="D328" s="52"/>
      <c r="E328" s="52"/>
      <c r="F328" s="51"/>
    </row>
    <row r="329" spans="1:6" ht="15" x14ac:dyDescent="0.25">
      <c r="A329" s="52"/>
      <c r="B329" s="52"/>
      <c r="C329" s="52"/>
      <c r="D329" s="52"/>
      <c r="E329" s="52"/>
      <c r="F329" s="51"/>
    </row>
    <row r="330" spans="1:6" ht="15" x14ac:dyDescent="0.25">
      <c r="A330" s="52"/>
      <c r="B330" s="52"/>
      <c r="C330" s="52"/>
      <c r="D330" s="52"/>
      <c r="E330" s="52"/>
      <c r="F330" s="51"/>
    </row>
    <row r="331" spans="1:6" ht="15" x14ac:dyDescent="0.25">
      <c r="A331" s="52"/>
      <c r="B331" s="52"/>
      <c r="C331" s="52"/>
      <c r="D331" s="52"/>
      <c r="E331" s="52"/>
      <c r="F331" s="51"/>
    </row>
    <row r="332" spans="1:6" ht="15" x14ac:dyDescent="0.25">
      <c r="A332" s="52"/>
      <c r="B332" s="52"/>
      <c r="C332" s="52"/>
      <c r="D332" s="52"/>
      <c r="E332" s="52"/>
      <c r="F332" s="51"/>
    </row>
    <row r="333" spans="1:6" ht="15" x14ac:dyDescent="0.25">
      <c r="A333" s="52"/>
      <c r="B333" s="52"/>
      <c r="C333" s="52"/>
      <c r="D333" s="52"/>
      <c r="E333" s="52"/>
      <c r="F333" s="51"/>
    </row>
    <row r="334" spans="1:6" ht="15" x14ac:dyDescent="0.25">
      <c r="A334" s="52"/>
      <c r="B334" s="52"/>
      <c r="C334" s="52"/>
      <c r="D334" s="52"/>
      <c r="E334" s="52"/>
      <c r="F334" s="51"/>
    </row>
    <row r="335" spans="1:6" ht="15" x14ac:dyDescent="0.25">
      <c r="A335" s="52"/>
      <c r="B335" s="52"/>
      <c r="C335" s="52"/>
      <c r="D335" s="52"/>
      <c r="E335" s="52"/>
      <c r="F335" s="51"/>
    </row>
    <row r="336" spans="1:6" ht="15" x14ac:dyDescent="0.25">
      <c r="A336" s="52"/>
      <c r="B336" s="52"/>
      <c r="C336" s="52"/>
      <c r="D336" s="52"/>
      <c r="E336" s="52"/>
      <c r="F336" s="51"/>
    </row>
    <row r="337" spans="1:6" ht="15" x14ac:dyDescent="0.25">
      <c r="A337" s="52"/>
      <c r="B337" s="52"/>
      <c r="C337" s="52"/>
      <c r="D337" s="52"/>
      <c r="E337" s="52"/>
      <c r="F337" s="51"/>
    </row>
    <row r="338" spans="1:6" ht="15" x14ac:dyDescent="0.25">
      <c r="A338" s="52"/>
      <c r="B338" s="52"/>
      <c r="C338" s="52"/>
      <c r="D338" s="52"/>
      <c r="E338" s="52"/>
      <c r="F338" s="51"/>
    </row>
    <row r="339" spans="1:6" ht="15" x14ac:dyDescent="0.25">
      <c r="A339" s="52"/>
      <c r="B339" s="52"/>
      <c r="C339" s="52"/>
      <c r="D339" s="52"/>
      <c r="E339" s="52"/>
      <c r="F339" s="51"/>
    </row>
    <row r="340" spans="1:6" ht="15" x14ac:dyDescent="0.25">
      <c r="A340" s="52"/>
      <c r="B340" s="52"/>
      <c r="C340" s="52"/>
      <c r="D340" s="52"/>
      <c r="E340" s="52"/>
      <c r="F340" s="51"/>
    </row>
    <row r="341" spans="1:6" ht="15" x14ac:dyDescent="0.25">
      <c r="A341" s="52"/>
      <c r="B341" s="52"/>
      <c r="C341" s="52"/>
      <c r="D341" s="52"/>
      <c r="E341" s="52"/>
      <c r="F341" s="51"/>
    </row>
    <row r="342" spans="1:6" ht="15" x14ac:dyDescent="0.25">
      <c r="A342" s="52"/>
      <c r="B342" s="52"/>
      <c r="C342" s="52"/>
      <c r="D342" s="52"/>
      <c r="E342" s="52"/>
      <c r="F342" s="51"/>
    </row>
    <row r="343" spans="1:6" ht="15" x14ac:dyDescent="0.25">
      <c r="A343" s="52"/>
      <c r="B343" s="52"/>
      <c r="C343" s="52"/>
      <c r="D343" s="52"/>
      <c r="E343" s="52"/>
      <c r="F343" s="51"/>
    </row>
    <row r="344" spans="1:6" x14ac:dyDescent="0.25">
      <c r="A344" s="51"/>
      <c r="B344" s="51"/>
      <c r="C344" s="51"/>
      <c r="D344" s="51"/>
      <c r="E344" s="51"/>
      <c r="F344" s="51"/>
    </row>
    <row r="345" spans="1:6" x14ac:dyDescent="0.25">
      <c r="A345" s="51"/>
      <c r="B345" s="51"/>
      <c r="C345" s="51"/>
      <c r="D345" s="51"/>
      <c r="E345" s="51"/>
      <c r="F345" s="51"/>
    </row>
    <row r="346" spans="1:6" x14ac:dyDescent="0.25">
      <c r="A346" s="51"/>
      <c r="B346" s="51"/>
      <c r="C346" s="51"/>
      <c r="D346" s="51"/>
      <c r="E346" s="51"/>
      <c r="F346" s="51"/>
    </row>
    <row r="347" spans="1:6" x14ac:dyDescent="0.25">
      <c r="A347" s="51"/>
      <c r="B347" s="51"/>
      <c r="C347" s="51"/>
      <c r="D347" s="51"/>
      <c r="E347" s="51"/>
      <c r="F347" s="51"/>
    </row>
    <row r="348" spans="1:6" x14ac:dyDescent="0.25">
      <c r="A348" s="51"/>
      <c r="B348" s="51"/>
      <c r="C348" s="51"/>
      <c r="D348" s="51"/>
      <c r="E348" s="51"/>
      <c r="F348" s="51"/>
    </row>
    <row r="349" spans="1:6" x14ac:dyDescent="0.25">
      <c r="A349" s="51"/>
      <c r="B349" s="51"/>
      <c r="C349" s="51"/>
      <c r="D349" s="51"/>
      <c r="E349" s="51"/>
      <c r="F349" s="51"/>
    </row>
    <row r="350" spans="1:6" x14ac:dyDescent="0.25">
      <c r="A350" s="51"/>
      <c r="B350" s="51"/>
      <c r="C350" s="51"/>
      <c r="D350" s="51"/>
      <c r="E350" s="51"/>
      <c r="F350" s="51"/>
    </row>
    <row r="351" spans="1:6" x14ac:dyDescent="0.25">
      <c r="A351" s="51"/>
      <c r="B351" s="51"/>
      <c r="C351" s="51"/>
      <c r="D351" s="51"/>
      <c r="E351" s="51"/>
      <c r="F351" s="51"/>
    </row>
    <row r="352" spans="1:6" x14ac:dyDescent="0.25">
      <c r="A352" s="51"/>
      <c r="B352" s="51"/>
      <c r="C352" s="51"/>
      <c r="D352" s="51"/>
      <c r="E352" s="51"/>
      <c r="F352" s="51"/>
    </row>
    <row r="353" spans="1:6" x14ac:dyDescent="0.25">
      <c r="A353" s="51"/>
      <c r="B353" s="51"/>
      <c r="C353" s="51"/>
      <c r="D353" s="51"/>
      <c r="E353" s="51"/>
      <c r="F353" s="51"/>
    </row>
    <row r="354" spans="1:6" x14ac:dyDescent="0.25">
      <c r="A354" s="51"/>
      <c r="B354" s="51"/>
      <c r="C354" s="51"/>
      <c r="D354" s="51"/>
      <c r="E354" s="51"/>
      <c r="F354" s="51"/>
    </row>
    <row r="355" spans="1:6" x14ac:dyDescent="0.25">
      <c r="A355" s="51"/>
      <c r="B355" s="51"/>
      <c r="C355" s="51"/>
      <c r="D355" s="51"/>
      <c r="E355" s="51"/>
      <c r="F355" s="51"/>
    </row>
    <row r="356" spans="1:6" x14ac:dyDescent="0.25">
      <c r="A356" s="51"/>
      <c r="B356" s="51"/>
      <c r="C356" s="51"/>
      <c r="D356" s="51"/>
      <c r="E356" s="51"/>
      <c r="F356" s="51"/>
    </row>
    <row r="357" spans="1:6" x14ac:dyDescent="0.25">
      <c r="A357" s="51"/>
      <c r="B357" s="51"/>
      <c r="C357" s="51"/>
      <c r="D357" s="51"/>
      <c r="E357" s="51"/>
      <c r="F357" s="51"/>
    </row>
    <row r="358" spans="1:6" x14ac:dyDescent="0.25">
      <c r="A358" s="51"/>
      <c r="B358" s="51"/>
      <c r="C358" s="51"/>
      <c r="D358" s="51"/>
      <c r="E358" s="51"/>
      <c r="F358" s="51"/>
    </row>
    <row r="359" spans="1:6" x14ac:dyDescent="0.25">
      <c r="A359" s="51"/>
      <c r="B359" s="51"/>
      <c r="C359" s="51"/>
      <c r="D359" s="51"/>
      <c r="E359" s="51"/>
      <c r="F359" s="51"/>
    </row>
    <row r="360" spans="1:6" x14ac:dyDescent="0.25">
      <c r="A360" s="51"/>
      <c r="B360" s="51"/>
      <c r="C360" s="51"/>
      <c r="D360" s="51"/>
      <c r="E360" s="51"/>
      <c r="F360" s="51"/>
    </row>
    <row r="361" spans="1:6" x14ac:dyDescent="0.25">
      <c r="A361" s="51"/>
      <c r="B361" s="51"/>
      <c r="C361" s="51"/>
      <c r="D361" s="51"/>
      <c r="E361" s="51"/>
      <c r="F361" s="51"/>
    </row>
    <row r="362" spans="1:6" x14ac:dyDescent="0.25">
      <c r="A362" s="51"/>
      <c r="B362" s="51"/>
      <c r="C362" s="51"/>
      <c r="D362" s="51"/>
      <c r="E362" s="51"/>
      <c r="F362" s="51"/>
    </row>
  </sheetData>
  <sortState xmlns:xlrd2="http://schemas.microsoft.com/office/spreadsheetml/2017/richdata2" ref="G72:K78">
    <sortCondition ref="H73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28A3E17D-C5F0-45CF-B602-D11A41CD1364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933EB128-F506-405C-A58D-3F8044A5AE7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11387FF-5688-4DFE-90D9-3417FC9A4995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423FE97F-C431-4D1A-B9B8-4FD6FF46E02A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Data Formula</vt:lpstr>
      <vt:lpstr>Consult</vt:lpstr>
      <vt:lpstr>Dashboard X</vt:lpstr>
      <vt:lpstr>Pronostic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David Garcia Rodriguez</dc:creator>
  <cp:lastModifiedBy>Ricardo David Garcia Rodriguez</cp:lastModifiedBy>
  <dcterms:created xsi:type="dcterms:W3CDTF">2023-11-21T14:25:25Z</dcterms:created>
  <dcterms:modified xsi:type="dcterms:W3CDTF">2023-11-22T13:15:50Z</dcterms:modified>
</cp:coreProperties>
</file>