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strado Informatica\06-Prog_Conc_Distribuida\TB_V2\TP_Concorrente\"/>
    </mc:Choice>
  </mc:AlternateContent>
  <xr:revisionPtr revIDLastSave="0" documentId="13_ncr:1_{67E49B44-1869-4138-8310-8AA28A1A736E}" xr6:coauthVersionLast="43" xr6:coauthVersionMax="43" xr10:uidLastSave="{00000000-0000-0000-0000-000000000000}"/>
  <bookViews>
    <workbookView xWindow="-120" yWindow="-120" windowWidth="29040" windowHeight="15960" xr2:uid="{EC81193F-4DAE-4933-8B80-7EA4468AF4E3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Q10" i="1"/>
  <c r="P11" i="1"/>
  <c r="Q11" i="1"/>
  <c r="P12" i="1"/>
  <c r="Q12" i="1"/>
  <c r="P13" i="1"/>
  <c r="Q13" i="1"/>
  <c r="Q9" i="1"/>
  <c r="P9" i="1"/>
  <c r="R13" i="1"/>
  <c r="R12" i="1"/>
  <c r="R11" i="1"/>
  <c r="R10" i="1"/>
  <c r="R9" i="1"/>
  <c r="Q26" i="1"/>
  <c r="Q27" i="1"/>
  <c r="Q28" i="1"/>
  <c r="Q29" i="1"/>
  <c r="Q25" i="1"/>
  <c r="P26" i="1"/>
  <c r="P27" i="1"/>
  <c r="P28" i="1"/>
  <c r="P29" i="1"/>
  <c r="P25" i="1"/>
  <c r="R23" i="1"/>
  <c r="R24" i="1"/>
  <c r="R25" i="1"/>
  <c r="R26" i="1"/>
  <c r="R27" i="1"/>
  <c r="R28" i="1"/>
  <c r="R29" i="1"/>
  <c r="V40" i="1" l="1"/>
  <c r="AB40" i="1"/>
  <c r="AA40" i="1"/>
  <c r="Z40" i="1"/>
  <c r="Y40" i="1"/>
  <c r="X40" i="1"/>
  <c r="V25" i="1"/>
  <c r="Z25" i="1"/>
  <c r="W40" i="1"/>
  <c r="AB25" i="1"/>
  <c r="AA25" i="1"/>
  <c r="Y25" i="1"/>
  <c r="X25" i="1"/>
  <c r="W25" i="1"/>
</calcChain>
</file>

<file path=xl/sharedStrings.xml><?xml version="1.0" encoding="utf-8"?>
<sst xmlns="http://schemas.openxmlformats.org/spreadsheetml/2006/main" count="77" uniqueCount="21">
  <si>
    <t>MonteCarlo</t>
  </si>
  <si>
    <t>Sequencial</t>
  </si>
  <si>
    <t>PC1</t>
  </si>
  <si>
    <t>Seq</t>
  </si>
  <si>
    <t>PC2</t>
  </si>
  <si>
    <t>PC4</t>
  </si>
  <si>
    <t>PC8</t>
  </si>
  <si>
    <t>PC10</t>
  </si>
  <si>
    <t>PC20</t>
  </si>
  <si>
    <t>Tempo(s)</t>
  </si>
  <si>
    <t>NºThreads</t>
  </si>
  <si>
    <t>Lebinz</t>
  </si>
  <si>
    <t>Nº Pontos Gerados</t>
  </si>
  <si>
    <t>NºIterações</t>
  </si>
  <si>
    <t>Lei Ahmdal</t>
  </si>
  <si>
    <t>alfa=1/(1+(1-1/4))</t>
  </si>
  <si>
    <t>Speedup=60,55/18,48</t>
  </si>
  <si>
    <t>-</t>
  </si>
  <si>
    <t>F</t>
  </si>
  <si>
    <t>Nº Núcleos</t>
  </si>
  <si>
    <r>
      <t xml:space="preserve">Erro
(pi - 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) /  π *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</si>
</sst>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3" fontId="0" fillId="0" borderId="1" xfId="0" applyNumberFormat="1" applyBorder="1" applyAlignment="1">
      <alignment horizontal="center" vertical="center"/>
    </xf>
    <xf numFmtId="173" fontId="0" fillId="0" borderId="0" xfId="0" applyNumberFormat="1"/>
    <xf numFmtId="11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Gregory Lebinz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Cores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Folha1!$K$23:$K$29</c:f>
              <c:strCache>
                <c:ptCount val="7"/>
                <c:pt idx="0">
                  <c:v>Sequencial</c:v>
                </c:pt>
                <c:pt idx="1">
                  <c:v>PC1</c:v>
                </c:pt>
                <c:pt idx="2">
                  <c:v>PC2</c:v>
                </c:pt>
                <c:pt idx="3">
                  <c:v>PC4</c:v>
                </c:pt>
                <c:pt idx="4">
                  <c:v>PC8</c:v>
                </c:pt>
                <c:pt idx="5">
                  <c:v>PC10</c:v>
                </c:pt>
                <c:pt idx="6">
                  <c:v>PC20</c:v>
                </c:pt>
              </c:strCache>
            </c:strRef>
          </c:cat>
          <c:val>
            <c:numRef>
              <c:f>Folha1!$J$23:$J$29</c:f>
              <c:numCache>
                <c:formatCode>General</c:formatCode>
                <c:ptCount val="7"/>
                <c:pt idx="0">
                  <c:v>60.38</c:v>
                </c:pt>
                <c:pt idx="1">
                  <c:v>49.79</c:v>
                </c:pt>
                <c:pt idx="2">
                  <c:v>29.72</c:v>
                </c:pt>
                <c:pt idx="3">
                  <c:v>18.66</c:v>
                </c:pt>
                <c:pt idx="4">
                  <c:v>18.87</c:v>
                </c:pt>
                <c:pt idx="5">
                  <c:v>18.670000000000002</c:v>
                </c:pt>
                <c:pt idx="6">
                  <c:v>17.329999999999998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1-47A7-9C01-2FDEEFE30EA5}"/>
            </c:ext>
          </c:extLst>
        </c:ser>
        <c:ser>
          <c:idx val="3"/>
          <c:order val="1"/>
          <c:tx>
            <c:v>12 Cores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Folha1!$M$23:$M$29</c:f>
              <c:strCache>
                <c:ptCount val="7"/>
                <c:pt idx="0">
                  <c:v>Sequencial</c:v>
                </c:pt>
                <c:pt idx="1">
                  <c:v>PC1</c:v>
                </c:pt>
                <c:pt idx="2">
                  <c:v>PC2</c:v>
                </c:pt>
                <c:pt idx="3">
                  <c:v>PC4</c:v>
                </c:pt>
                <c:pt idx="4">
                  <c:v>PC8</c:v>
                </c:pt>
                <c:pt idx="5">
                  <c:v>PC10</c:v>
                </c:pt>
                <c:pt idx="6">
                  <c:v>PC20</c:v>
                </c:pt>
              </c:strCache>
            </c:strRef>
          </c:cat>
          <c:val>
            <c:numRef>
              <c:f>Folha1!$O$23:$O$29</c:f>
              <c:numCache>
                <c:formatCode>0.00</c:formatCode>
                <c:ptCount val="7"/>
                <c:pt idx="0">
                  <c:v>90.15</c:v>
                </c:pt>
                <c:pt idx="1">
                  <c:v>37.299999999999997</c:v>
                </c:pt>
                <c:pt idx="2">
                  <c:v>18.68</c:v>
                </c:pt>
                <c:pt idx="3">
                  <c:v>9.4595649999999996</c:v>
                </c:pt>
                <c:pt idx="4">
                  <c:v>5.931737</c:v>
                </c:pt>
                <c:pt idx="5">
                  <c:v>5.0071630000000003</c:v>
                </c:pt>
                <c:pt idx="6">
                  <c:v>4.9244159999999999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8-43D8-B323-05FB014D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9626936"/>
        <c:axId val="589627920"/>
      </c:barChart>
      <c:lineChart>
        <c:grouping val="standard"/>
        <c:varyColors val="0"/>
        <c:ser>
          <c:idx val="2"/>
          <c:order val="2"/>
          <c:tx>
            <c:v>F - 4 Cores</c:v>
          </c:tx>
          <c:spPr>
            <a:ln w="2222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Folha1!$P$23:$P$29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">
                  <c:v>3.0632570659488563</c:v>
                </c:pt>
                <c:pt idx="3" formatCode="0.00">
                  <c:v>3.9810646659521258</c:v>
                </c:pt>
                <c:pt idx="4" formatCode="0.00">
                  <c:v>3.5140434552199258</c:v>
                </c:pt>
                <c:pt idx="5" formatCode="0.00">
                  <c:v>3.482294828304469</c:v>
                </c:pt>
                <c:pt idx="6" formatCode="0.00">
                  <c:v>3.6148753302760657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8-43D8-B323-05FB014D1A3E}"/>
            </c:ext>
          </c:extLst>
        </c:ser>
        <c:ser>
          <c:idx val="1"/>
          <c:order val="3"/>
          <c:tx>
            <c:v>F - 12 Cores</c:v>
          </c:tx>
          <c:spPr>
            <a:ln w="222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Folha1!$Q$23:$Q$29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">
                  <c:v>8.6520342612419707</c:v>
                </c:pt>
                <c:pt idx="3" formatCode="0.00">
                  <c:v>12.373382038885158</c:v>
                </c:pt>
                <c:pt idx="4" formatCode="0.00">
                  <c:v>17.226181880378618</c:v>
                </c:pt>
                <c:pt idx="5" formatCode="0.00">
                  <c:v>19.893563525338045</c:v>
                </c:pt>
                <c:pt idx="6" formatCode="0.00">
                  <c:v>19.217620333585053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8-43D8-B323-05FB014D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91504"/>
        <c:axId val="746987984"/>
      </c:lineChart>
      <c:catAx>
        <c:axId val="58962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7920"/>
        <c:crosses val="autoZero"/>
        <c:auto val="1"/>
        <c:lblAlgn val="ctr"/>
        <c:lblOffset val="100"/>
        <c:noMultiLvlLbl val="0"/>
      </c:catAx>
      <c:valAx>
        <c:axId val="589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6936"/>
        <c:crosses val="autoZero"/>
        <c:crossBetween val="between"/>
      </c:valAx>
      <c:valAx>
        <c:axId val="74698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91504"/>
        <c:crosses val="max"/>
        <c:crossBetween val="between"/>
      </c:valAx>
      <c:catAx>
        <c:axId val="74699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746987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Monte</a:t>
            </a:r>
            <a:r>
              <a:rPr lang="pt-PT" baseline="0"/>
              <a:t> Carlo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Cores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Folha1!$K$23:$K$29</c:f>
              <c:strCache>
                <c:ptCount val="7"/>
                <c:pt idx="0">
                  <c:v>Sequencial</c:v>
                </c:pt>
                <c:pt idx="1">
                  <c:v>PC1</c:v>
                </c:pt>
                <c:pt idx="2">
                  <c:v>PC2</c:v>
                </c:pt>
                <c:pt idx="3">
                  <c:v>PC4</c:v>
                </c:pt>
                <c:pt idx="4">
                  <c:v>PC8</c:v>
                </c:pt>
                <c:pt idx="5">
                  <c:v>PC10</c:v>
                </c:pt>
                <c:pt idx="6">
                  <c:v>PC20</c:v>
                </c:pt>
              </c:strCache>
            </c:strRef>
          </c:cat>
          <c:val>
            <c:numRef>
              <c:f>Folha1!$N$7:$N$13</c:f>
              <c:numCache>
                <c:formatCode>0.00</c:formatCode>
                <c:ptCount val="7"/>
                <c:pt idx="0">
                  <c:v>60.55</c:v>
                </c:pt>
                <c:pt idx="1">
                  <c:v>59.43</c:v>
                </c:pt>
                <c:pt idx="2">
                  <c:v>32.47</c:v>
                </c:pt>
                <c:pt idx="3">
                  <c:v>18.48</c:v>
                </c:pt>
                <c:pt idx="4">
                  <c:v>19.135000000000002</c:v>
                </c:pt>
                <c:pt idx="5">
                  <c:v>19.331</c:v>
                </c:pt>
                <c:pt idx="6">
                  <c:v>20.614000000000001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A8B-958B-EAF50A264443}"/>
            </c:ext>
          </c:extLst>
        </c:ser>
        <c:ser>
          <c:idx val="3"/>
          <c:order val="1"/>
          <c:tx>
            <c:v>12 Cores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Folha1!$M$23:$M$29</c:f>
              <c:strCache>
                <c:ptCount val="7"/>
                <c:pt idx="0">
                  <c:v>Sequencial</c:v>
                </c:pt>
                <c:pt idx="1">
                  <c:v>PC1</c:v>
                </c:pt>
                <c:pt idx="2">
                  <c:v>PC2</c:v>
                </c:pt>
                <c:pt idx="3">
                  <c:v>PC4</c:v>
                </c:pt>
                <c:pt idx="4">
                  <c:v>PC8</c:v>
                </c:pt>
                <c:pt idx="5">
                  <c:v>PC10</c:v>
                </c:pt>
                <c:pt idx="6">
                  <c:v>PC20</c:v>
                </c:pt>
              </c:strCache>
            </c:strRef>
          </c:cat>
          <c:val>
            <c:numRef>
              <c:f>Folha1!$O$7:$O$13</c:f>
              <c:numCache>
                <c:formatCode>0.00</c:formatCode>
                <c:ptCount val="7"/>
                <c:pt idx="0">
                  <c:v>56.167101000000002</c:v>
                </c:pt>
                <c:pt idx="1">
                  <c:v>41.419688999999998</c:v>
                </c:pt>
                <c:pt idx="2">
                  <c:v>20.816845000000001</c:v>
                </c:pt>
                <c:pt idx="3">
                  <c:v>10.453537000000001</c:v>
                </c:pt>
                <c:pt idx="4">
                  <c:v>5.8672440000000003</c:v>
                </c:pt>
                <c:pt idx="5">
                  <c:v>4.8116630000000002</c:v>
                </c:pt>
                <c:pt idx="6">
                  <c:v>15.736326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7-4A8B-958B-EAF50A26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9626936"/>
        <c:axId val="589627920"/>
      </c:barChart>
      <c:lineChart>
        <c:grouping val="standard"/>
        <c:varyColors val="0"/>
        <c:ser>
          <c:idx val="2"/>
          <c:order val="2"/>
          <c:tx>
            <c:v>F - 4 Cores</c:v>
          </c:tx>
          <c:spPr>
            <a:ln w="222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Folha1!$P$7:$P$13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">
                  <c:v>2.7295965506621496</c:v>
                </c:pt>
                <c:pt idx="3" formatCode="0.00">
                  <c:v>4.0353535353535355</c:v>
                </c:pt>
                <c:pt idx="4" formatCode="0.00">
                  <c:v>3.4735525775504872</c:v>
                </c:pt>
                <c:pt idx="5" formatCode="0.00">
                  <c:v>3.3691939831818778</c:v>
                </c:pt>
                <c:pt idx="6" formatCode="0.00">
                  <c:v>3.0392885775124725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7-4A8B-958B-EAF50A264443}"/>
            </c:ext>
          </c:extLst>
        </c:ser>
        <c:ser>
          <c:idx val="1"/>
          <c:order val="3"/>
          <c:tx>
            <c:v>F - 12 Cores</c:v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Folha1!$Q$7:$Q$13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">
                  <c:v>4.3963125536074266</c:v>
                </c:pt>
                <c:pt idx="3" formatCode="0.00">
                  <c:v>6.830698132762782</c:v>
                </c:pt>
                <c:pt idx="4" formatCode="0.00">
                  <c:v>10.797709257897379</c:v>
                </c:pt>
                <c:pt idx="5" formatCode="0.00">
                  <c:v>12.859017927435438</c:v>
                </c:pt>
                <c:pt idx="6" formatCode="0.00">
                  <c:v>3.7044883619159763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7-4A8B-958B-EAF50A26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91504"/>
        <c:axId val="746987984"/>
      </c:lineChart>
      <c:catAx>
        <c:axId val="58962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7920"/>
        <c:crosses val="autoZero"/>
        <c:auto val="1"/>
        <c:lblAlgn val="ctr"/>
        <c:lblOffset val="100"/>
        <c:noMultiLvlLbl val="0"/>
      </c:catAx>
      <c:valAx>
        <c:axId val="589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6936"/>
        <c:crosses val="autoZero"/>
        <c:crossBetween val="between"/>
      </c:valAx>
      <c:valAx>
        <c:axId val="74698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91504"/>
        <c:crosses val="max"/>
        <c:crossBetween val="between"/>
      </c:valAx>
      <c:catAx>
        <c:axId val="74699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74698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19</xdr:row>
      <xdr:rowOff>19050</xdr:rowOff>
    </xdr:from>
    <xdr:to>
      <xdr:col>11</xdr:col>
      <xdr:colOff>171450</xdr:colOff>
      <xdr:row>37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B5D424-E381-476F-B718-31A7CB42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76200</xdr:rowOff>
    </xdr:from>
    <xdr:to>
      <xdr:col>11</xdr:col>
      <xdr:colOff>161926</xdr:colOff>
      <xdr:row>18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FC38A5C-FBC8-4EA0-858D-78CE4B59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7047-C280-497B-A972-BCF308C0EC5B}" name="Tabela1" displayName="Tabela1" ref="J5:K12" totalsRowShown="0">
  <autoFilter ref="J5:K12" xr:uid="{DF887B73-53C3-43FD-B6CD-D8491568E585}"/>
  <tableColumns count="2">
    <tableColumn id="1" xr3:uid="{B074A2FE-65E7-4016-B20D-D2EFEEF171A8}" name="Tempo(s)"/>
    <tableColumn id="2" xr3:uid="{A4B48730-F66F-4833-84B9-AAEB0E5C72B0}" name="NºThrea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A82CFB-6923-4C76-BF63-70B9EEAFD479}" name="Tabela2" displayName="Tabela2" ref="J22:K29" totalsRowShown="0">
  <autoFilter ref="J22:K29" xr:uid="{3AB16016-C746-4087-BD33-2E3D2957FC25}"/>
  <tableColumns count="2">
    <tableColumn id="1" xr3:uid="{0D8C7489-DFAF-4D78-9922-31322CBE425D}" name="Tempo(s)"/>
    <tableColumn id="2" xr3:uid="{09593DC7-4395-4461-9773-2B4177301292}" name="NºThrea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CD7D-4490-47BD-936C-5BD5C7C6DB13}">
  <dimension ref="J1:AB40"/>
  <sheetViews>
    <sheetView tabSelected="1" workbookViewId="0">
      <selection activeCell="S7" sqref="S7"/>
    </sheetView>
  </sheetViews>
  <sheetFormatPr defaultRowHeight="15" x14ac:dyDescent="0.25"/>
  <cols>
    <col min="10" max="10" width="11.5703125" customWidth="1"/>
    <col min="11" max="11" width="12.5703125" customWidth="1"/>
    <col min="13" max="13" width="11.7109375" bestFit="1" customWidth="1"/>
    <col min="14" max="14" width="12.7109375" bestFit="1" customWidth="1"/>
    <col min="15" max="15" width="11.85546875" customWidth="1"/>
    <col min="16" max="17" width="11.42578125" customWidth="1"/>
    <col min="18" max="18" width="17" customWidth="1"/>
    <col min="19" max="19" width="12" bestFit="1" customWidth="1"/>
  </cols>
  <sheetData>
    <row r="1" spans="10:28" x14ac:dyDescent="0.25">
      <c r="P1" s="4" t="s">
        <v>12</v>
      </c>
      <c r="Q1" s="4" t="s">
        <v>13</v>
      </c>
    </row>
    <row r="2" spans="10:28" x14ac:dyDescent="0.25">
      <c r="P2" s="4">
        <v>1100000000</v>
      </c>
      <c r="Q2" s="4">
        <v>16000000000</v>
      </c>
    </row>
    <row r="4" spans="10:28" x14ac:dyDescent="0.25">
      <c r="N4" s="7" t="s">
        <v>19</v>
      </c>
      <c r="O4" s="7"/>
      <c r="P4" s="7" t="s">
        <v>19</v>
      </c>
      <c r="Q4" s="7"/>
    </row>
    <row r="5" spans="10:28" x14ac:dyDescent="0.25">
      <c r="J5" t="s">
        <v>9</v>
      </c>
      <c r="K5" t="s">
        <v>10</v>
      </c>
      <c r="N5" s="5">
        <v>4</v>
      </c>
      <c r="O5" s="5">
        <v>12</v>
      </c>
      <c r="P5" s="5">
        <v>4</v>
      </c>
      <c r="Q5" s="5">
        <v>12</v>
      </c>
    </row>
    <row r="6" spans="10:28" ht="30" x14ac:dyDescent="0.25">
      <c r="J6">
        <v>60.55</v>
      </c>
      <c r="K6" t="s">
        <v>1</v>
      </c>
      <c r="M6" s="4" t="s">
        <v>10</v>
      </c>
      <c r="N6" s="4" t="s">
        <v>9</v>
      </c>
      <c r="O6" s="4" t="s">
        <v>9</v>
      </c>
      <c r="P6" s="4" t="s">
        <v>18</v>
      </c>
      <c r="Q6" s="4" t="s">
        <v>18</v>
      </c>
      <c r="R6" s="9" t="s">
        <v>20</v>
      </c>
    </row>
    <row r="7" spans="10:28" x14ac:dyDescent="0.25">
      <c r="J7">
        <v>59.43</v>
      </c>
      <c r="K7" t="s">
        <v>2</v>
      </c>
      <c r="M7" s="4" t="s">
        <v>1</v>
      </c>
      <c r="N7" s="6">
        <v>60.55</v>
      </c>
      <c r="O7" s="6">
        <v>56.167101000000002</v>
      </c>
      <c r="P7" s="4" t="s">
        <v>17</v>
      </c>
      <c r="Q7" s="4" t="s">
        <v>17</v>
      </c>
      <c r="R7" s="12">
        <v>2.5976705890087899E-3</v>
      </c>
      <c r="V7" t="s">
        <v>14</v>
      </c>
    </row>
    <row r="8" spans="10:28" x14ac:dyDescent="0.25">
      <c r="J8">
        <v>32.47</v>
      </c>
      <c r="K8" t="s">
        <v>4</v>
      </c>
      <c r="M8" s="4" t="s">
        <v>2</v>
      </c>
      <c r="N8" s="6">
        <v>59.43</v>
      </c>
      <c r="O8" s="6">
        <v>41.419688999999998</v>
      </c>
      <c r="P8" s="4" t="s">
        <v>17</v>
      </c>
      <c r="Q8" s="4" t="s">
        <v>17</v>
      </c>
      <c r="R8" s="12">
        <v>-1.1816516269195301E-3</v>
      </c>
      <c r="X8" t="s">
        <v>16</v>
      </c>
    </row>
    <row r="9" spans="10:28" x14ac:dyDescent="0.25">
      <c r="J9">
        <v>18.48</v>
      </c>
      <c r="K9" t="s">
        <v>5</v>
      </c>
      <c r="L9">
        <v>2</v>
      </c>
      <c r="M9" s="4" t="s">
        <v>4</v>
      </c>
      <c r="N9" s="6">
        <v>32.47</v>
      </c>
      <c r="O9" s="6">
        <v>20.816845000000001</v>
      </c>
      <c r="P9" s="8">
        <f>(L9-(N9/$N$7))/((N9/$N$7)*(L9-1))</f>
        <v>2.7295965506621496</v>
      </c>
      <c r="Q9" s="8">
        <f>(L9-(O9/$O$7))/((O9/$O$7)*(L9-1))</f>
        <v>4.3963125536074266</v>
      </c>
      <c r="R9" s="12">
        <f>5.6222355316791*10^-4</f>
        <v>5.6222355316790996E-4</v>
      </c>
      <c r="V9" t="s">
        <v>15</v>
      </c>
    </row>
    <row r="10" spans="10:28" x14ac:dyDescent="0.25">
      <c r="J10">
        <v>19.135000000000002</v>
      </c>
      <c r="K10" t="s">
        <v>6</v>
      </c>
      <c r="L10">
        <v>4</v>
      </c>
      <c r="M10" s="4" t="s">
        <v>5</v>
      </c>
      <c r="N10" s="6">
        <v>18.48</v>
      </c>
      <c r="O10" s="6">
        <v>10.453537000000001</v>
      </c>
      <c r="P10" s="8">
        <f t="shared" ref="P10:P13" si="0">(L10-(N10/$N$7))/((N10/$N$7)*(L10-1))</f>
        <v>4.0353535353535355</v>
      </c>
      <c r="Q10" s="8">
        <f t="shared" ref="Q10:Q13" si="1">(L10-(O10/$O$7))/((O10/$O$7)*(L10-1))</f>
        <v>6.830698132762782</v>
      </c>
      <c r="R10" s="12">
        <f>3.87673986489021*10^-4</f>
        <v>3.87673986489021E-4</v>
      </c>
    </row>
    <row r="11" spans="10:28" x14ac:dyDescent="0.25">
      <c r="J11">
        <v>19.331</v>
      </c>
      <c r="K11" t="s">
        <v>7</v>
      </c>
      <c r="L11">
        <v>8</v>
      </c>
      <c r="M11" s="4" t="s">
        <v>6</v>
      </c>
      <c r="N11" s="6">
        <v>19.135000000000002</v>
      </c>
      <c r="O11" s="6">
        <v>5.8672440000000003</v>
      </c>
      <c r="P11" s="8">
        <f t="shared" si="0"/>
        <v>3.4735525775504872</v>
      </c>
      <c r="Q11" s="8">
        <f t="shared" si="1"/>
        <v>10.797709257897379</v>
      </c>
      <c r="R11" s="12">
        <f>-0.00143838301874747</f>
        <v>-1.43838301874747E-3</v>
      </c>
    </row>
    <row r="12" spans="10:28" x14ac:dyDescent="0.25">
      <c r="J12">
        <v>20.614000000000001</v>
      </c>
      <c r="K12" t="s">
        <v>8</v>
      </c>
      <c r="L12">
        <v>10</v>
      </c>
      <c r="M12" s="4" t="s">
        <v>7</v>
      </c>
      <c r="N12" s="6">
        <v>19.331</v>
      </c>
      <c r="O12" s="6">
        <v>4.8116630000000002</v>
      </c>
      <c r="P12" s="8">
        <f t="shared" si="0"/>
        <v>3.3691939831818778</v>
      </c>
      <c r="Q12" s="8">
        <f t="shared" si="1"/>
        <v>12.859017927435438</v>
      </c>
      <c r="R12" s="12">
        <f>-2.77651550152778*10^-4</f>
        <v>-2.77651550152778E-4</v>
      </c>
    </row>
    <row r="13" spans="10:28" x14ac:dyDescent="0.25">
      <c r="L13">
        <v>20</v>
      </c>
      <c r="M13" s="4" t="s">
        <v>8</v>
      </c>
      <c r="N13" s="6">
        <v>20.614000000000001</v>
      </c>
      <c r="O13" s="6">
        <v>15.736326</v>
      </c>
      <c r="P13" s="8">
        <f t="shared" si="0"/>
        <v>3.0392885775124725</v>
      </c>
      <c r="Q13" s="8">
        <f t="shared" si="1"/>
        <v>3.7044883619159763</v>
      </c>
      <c r="R13" s="12">
        <f>1.65320062357906*10^-4</f>
        <v>1.65320062357906E-4</v>
      </c>
    </row>
    <row r="14" spans="10:28" x14ac:dyDescent="0.25">
      <c r="V14" t="s">
        <v>3</v>
      </c>
      <c r="W14" t="s">
        <v>2</v>
      </c>
      <c r="X14" t="s">
        <v>4</v>
      </c>
      <c r="Y14" t="s">
        <v>5</v>
      </c>
      <c r="Z14" t="s">
        <v>6</v>
      </c>
      <c r="AA14" t="s">
        <v>7</v>
      </c>
      <c r="AB14" t="s">
        <v>8</v>
      </c>
    </row>
    <row r="15" spans="10:28" x14ac:dyDescent="0.25">
      <c r="V15">
        <v>60.51</v>
      </c>
      <c r="W15">
        <v>59.43</v>
      </c>
      <c r="X15">
        <v>33.06</v>
      </c>
      <c r="Y15">
        <v>18.420000000000002</v>
      </c>
      <c r="Z15">
        <v>21.46</v>
      </c>
      <c r="AA15">
        <v>21.99</v>
      </c>
      <c r="AB15">
        <v>18.309999999999999</v>
      </c>
    </row>
    <row r="16" spans="10:28" x14ac:dyDescent="0.25">
      <c r="V16">
        <v>60.65</v>
      </c>
      <c r="W16">
        <v>59.43</v>
      </c>
      <c r="X16">
        <v>33.17</v>
      </c>
      <c r="Y16">
        <v>17.88</v>
      </c>
      <c r="Z16">
        <v>22.56</v>
      </c>
      <c r="AA16">
        <v>18.14</v>
      </c>
      <c r="AB16">
        <v>18.86</v>
      </c>
    </row>
    <row r="17" spans="10:28" x14ac:dyDescent="0.25">
      <c r="V17">
        <v>60.51</v>
      </c>
      <c r="W17">
        <v>59.43</v>
      </c>
      <c r="X17">
        <v>32.299999999999997</v>
      </c>
      <c r="Y17">
        <v>19.14</v>
      </c>
      <c r="Z17">
        <v>20.05</v>
      </c>
      <c r="AA17">
        <v>21.52</v>
      </c>
      <c r="AB17">
        <v>18.100000000000001</v>
      </c>
    </row>
    <row r="18" spans="10:28" x14ac:dyDescent="0.25">
      <c r="V18">
        <v>60.52</v>
      </c>
      <c r="W18">
        <v>59.43</v>
      </c>
      <c r="X18">
        <v>32.159999999999997</v>
      </c>
      <c r="Y18">
        <v>18.149999999999999</v>
      </c>
      <c r="Z18">
        <v>17.89</v>
      </c>
      <c r="AA18">
        <v>20.329999999999998</v>
      </c>
      <c r="AB18">
        <v>17.98</v>
      </c>
    </row>
    <row r="19" spans="10:28" x14ac:dyDescent="0.25">
      <c r="T19" t="s">
        <v>0</v>
      </c>
      <c r="V19">
        <v>60.59</v>
      </c>
      <c r="W19">
        <v>59.43</v>
      </c>
      <c r="X19">
        <v>33.21</v>
      </c>
      <c r="Y19">
        <v>17.84</v>
      </c>
      <c r="Z19">
        <v>18.07</v>
      </c>
      <c r="AA19">
        <v>17.850000000000001</v>
      </c>
      <c r="AB19">
        <v>18.170000000000002</v>
      </c>
    </row>
    <row r="20" spans="10:28" x14ac:dyDescent="0.25">
      <c r="N20" s="7" t="s">
        <v>19</v>
      </c>
      <c r="O20" s="7"/>
      <c r="P20" s="7" t="s">
        <v>19</v>
      </c>
      <c r="Q20" s="7"/>
      <c r="V20">
        <v>60.51</v>
      </c>
      <c r="W20">
        <v>59.43</v>
      </c>
      <c r="X20">
        <v>32.14</v>
      </c>
      <c r="Y20">
        <v>19.3</v>
      </c>
      <c r="Z20">
        <v>18.46</v>
      </c>
      <c r="AA20">
        <v>18.440000000000001</v>
      </c>
      <c r="AB20">
        <v>18.12</v>
      </c>
    </row>
    <row r="21" spans="10:28" x14ac:dyDescent="0.25">
      <c r="N21" s="5">
        <v>4</v>
      </c>
      <c r="O21" s="5">
        <v>12</v>
      </c>
      <c r="P21" s="5">
        <v>4</v>
      </c>
      <c r="Q21" s="5">
        <v>12</v>
      </c>
      <c r="V21" s="1">
        <v>60.4</v>
      </c>
      <c r="W21">
        <v>59.43</v>
      </c>
      <c r="X21">
        <v>32.4</v>
      </c>
      <c r="Y21">
        <v>19.3</v>
      </c>
      <c r="Z21">
        <v>18.32</v>
      </c>
      <c r="AA21">
        <v>17.95</v>
      </c>
      <c r="AB21">
        <v>20.6</v>
      </c>
    </row>
    <row r="22" spans="10:28" ht="30" x14ac:dyDescent="0.25">
      <c r="J22" t="s">
        <v>9</v>
      </c>
      <c r="K22" t="s">
        <v>10</v>
      </c>
      <c r="M22" s="4" t="s">
        <v>10</v>
      </c>
      <c r="N22" s="4" t="s">
        <v>9</v>
      </c>
      <c r="O22" s="4" t="s">
        <v>9</v>
      </c>
      <c r="P22" s="4" t="s">
        <v>18</v>
      </c>
      <c r="Q22" s="4" t="s">
        <v>18</v>
      </c>
      <c r="R22" s="9" t="s">
        <v>20</v>
      </c>
      <c r="V22">
        <v>60.44</v>
      </c>
      <c r="W22">
        <v>59.43</v>
      </c>
      <c r="X22">
        <v>32</v>
      </c>
      <c r="Y22">
        <v>19.04</v>
      </c>
      <c r="Z22">
        <v>18</v>
      </c>
      <c r="AA22">
        <v>18</v>
      </c>
      <c r="AB22">
        <v>18</v>
      </c>
    </row>
    <row r="23" spans="10:28" x14ac:dyDescent="0.25">
      <c r="J23">
        <v>60.38</v>
      </c>
      <c r="K23" t="s">
        <v>1</v>
      </c>
      <c r="M23" s="4" t="s">
        <v>1</v>
      </c>
      <c r="N23" s="4">
        <v>60.38</v>
      </c>
      <c r="O23" s="6">
        <v>90.15</v>
      </c>
      <c r="P23" s="4" t="s">
        <v>17</v>
      </c>
      <c r="Q23" s="4" t="s">
        <v>17</v>
      </c>
      <c r="R23" s="10">
        <f>-2.03610629228143*10^-9</f>
        <v>-2.03610629228143E-9</v>
      </c>
      <c r="V23">
        <v>61.01</v>
      </c>
      <c r="W23">
        <v>59.43</v>
      </c>
      <c r="X23">
        <v>32.17</v>
      </c>
      <c r="Y23">
        <v>17.920000000000002</v>
      </c>
      <c r="Z23">
        <v>18.14</v>
      </c>
      <c r="AA23">
        <v>18.02</v>
      </c>
      <c r="AB23">
        <v>40</v>
      </c>
    </row>
    <row r="24" spans="10:28" x14ac:dyDescent="0.25">
      <c r="J24">
        <v>49.79</v>
      </c>
      <c r="K24" t="s">
        <v>2</v>
      </c>
      <c r="L24">
        <v>2</v>
      </c>
      <c r="M24" s="4" t="s">
        <v>2</v>
      </c>
      <c r="N24" s="4">
        <v>49.79</v>
      </c>
      <c r="O24" s="6">
        <v>37.299999999999997</v>
      </c>
      <c r="P24" s="4" t="s">
        <v>17</v>
      </c>
      <c r="Q24" s="4" t="s">
        <v>17</v>
      </c>
      <c r="R24" s="10">
        <f>-2.03610629228143*10^-9</f>
        <v>-2.03610629228143E-9</v>
      </c>
      <c r="V24">
        <v>60.4</v>
      </c>
      <c r="W24">
        <v>59.43</v>
      </c>
      <c r="X24">
        <v>32.119999999999997</v>
      </c>
      <c r="Y24">
        <v>17.82</v>
      </c>
      <c r="Z24">
        <v>18.399999999999999</v>
      </c>
      <c r="AA24">
        <v>21.07</v>
      </c>
      <c r="AB24">
        <v>18</v>
      </c>
    </row>
    <row r="25" spans="10:28" x14ac:dyDescent="0.25">
      <c r="J25">
        <v>29.72</v>
      </c>
      <c r="K25" t="s">
        <v>4</v>
      </c>
      <c r="L25">
        <v>2</v>
      </c>
      <c r="M25" s="4" t="s">
        <v>4</v>
      </c>
      <c r="N25" s="4">
        <v>29.72</v>
      </c>
      <c r="O25" s="6">
        <v>18.68</v>
      </c>
      <c r="P25" s="8">
        <f>(L25-(N25/$N$23))/((N25/$N$23)*(L25-1))</f>
        <v>3.0632570659488563</v>
      </c>
      <c r="Q25" s="8">
        <f>(L25-(O25/$O$23))/((O25/$O$23)*(L25-1))</f>
        <v>8.6520342612419707</v>
      </c>
      <c r="R25" s="10">
        <f>-2.03825493366624*10^-9</f>
        <v>-2.0382549336662402E-9</v>
      </c>
      <c r="V25" s="1">
        <f>AVERAGE(V15:V24)</f>
        <v>60.553999999999995</v>
      </c>
      <c r="W25" s="1">
        <f>AVERAGE(W15:W24)</f>
        <v>59.429999999999993</v>
      </c>
      <c r="X25" s="1">
        <f>AVERAGE(X15:X24)</f>
        <v>32.473000000000006</v>
      </c>
      <c r="Y25" s="1">
        <f>AVERAGE(Y15:Y24)</f>
        <v>18.481000000000002</v>
      </c>
      <c r="Z25" s="1">
        <f>AVERAGE(Z15:Z24)</f>
        <v>19.134999999999998</v>
      </c>
      <c r="AA25" s="1">
        <f>AVERAGE(AA15:AA24)</f>
        <v>19.330999999999996</v>
      </c>
      <c r="AB25" s="2">
        <f>AVERAGE(AB15:AB24)</f>
        <v>20.614000000000001</v>
      </c>
    </row>
    <row r="26" spans="10:28" x14ac:dyDescent="0.25">
      <c r="J26">
        <v>18.66</v>
      </c>
      <c r="K26" t="s">
        <v>5</v>
      </c>
      <c r="L26">
        <v>4</v>
      </c>
      <c r="M26" s="4" t="s">
        <v>5</v>
      </c>
      <c r="N26" s="4">
        <v>18.66</v>
      </c>
      <c r="O26" s="6">
        <v>9.4595649999999996</v>
      </c>
      <c r="P26" s="8">
        <f t="shared" ref="P26:P29" si="2">(L26-(N26/$N$23))/((N26/$N$23)*(L26-1))</f>
        <v>3.9810646659521258</v>
      </c>
      <c r="Q26" s="8">
        <f t="shared" ref="Q26:Q29" si="3">(L26-(O26/$O$23))/((O26/$O$23)*(L26-1))</f>
        <v>12.373382038885158</v>
      </c>
      <c r="R26" s="10">
        <f>-2.04844684444551*10^-9</f>
        <v>-2.0484468444455104E-9</v>
      </c>
    </row>
    <row r="27" spans="10:28" x14ac:dyDescent="0.25">
      <c r="J27">
        <v>18.87</v>
      </c>
      <c r="K27" t="s">
        <v>6</v>
      </c>
      <c r="L27">
        <v>8</v>
      </c>
      <c r="M27" s="4" t="s">
        <v>6</v>
      </c>
      <c r="N27" s="4">
        <v>18.87</v>
      </c>
      <c r="O27" s="6">
        <v>5.931737</v>
      </c>
      <c r="P27" s="8">
        <f t="shared" si="2"/>
        <v>3.5140434552199258</v>
      </c>
      <c r="Q27" s="8">
        <f t="shared" si="3"/>
        <v>17.226181880378618</v>
      </c>
      <c r="R27" s="10">
        <f>-2.04407888268297*10^-9</f>
        <v>-2.04407888268297E-9</v>
      </c>
    </row>
    <row r="28" spans="10:28" x14ac:dyDescent="0.25">
      <c r="J28">
        <v>18.670000000000002</v>
      </c>
      <c r="K28" t="s">
        <v>7</v>
      </c>
      <c r="L28">
        <v>10</v>
      </c>
      <c r="M28" s="4" t="s">
        <v>7</v>
      </c>
      <c r="N28" s="4">
        <v>18.670000000000002</v>
      </c>
      <c r="O28" s="6">
        <v>5.0071630000000003</v>
      </c>
      <c r="P28" s="8">
        <f t="shared" si="2"/>
        <v>3.482294828304469</v>
      </c>
      <c r="Q28" s="8">
        <f t="shared" si="3"/>
        <v>19.893563525338045</v>
      </c>
      <c r="R28" s="10">
        <f>-2.04559141313149*10^-9</f>
        <v>-2.0455914131314899E-9</v>
      </c>
    </row>
    <row r="29" spans="10:28" x14ac:dyDescent="0.25">
      <c r="J29">
        <v>17.329999999999998</v>
      </c>
      <c r="K29" t="s">
        <v>8</v>
      </c>
      <c r="L29">
        <v>20</v>
      </c>
      <c r="M29" s="4" t="s">
        <v>8</v>
      </c>
      <c r="N29" s="4">
        <v>17.329999999999998</v>
      </c>
      <c r="O29" s="6">
        <v>4.9244159999999999</v>
      </c>
      <c r="P29" s="8">
        <f t="shared" si="2"/>
        <v>3.6148753302760657</v>
      </c>
      <c r="Q29" s="8">
        <f t="shared" si="3"/>
        <v>19.217620333585053</v>
      </c>
      <c r="R29" s="10">
        <f>-2.03689789700215*10^-9</f>
        <v>-2.0368978970021502E-9</v>
      </c>
      <c r="V29" t="s">
        <v>3</v>
      </c>
      <c r="W29" t="s">
        <v>2</v>
      </c>
      <c r="X29" t="s">
        <v>4</v>
      </c>
      <c r="Y29" t="s">
        <v>5</v>
      </c>
      <c r="Z29" t="s">
        <v>6</v>
      </c>
      <c r="AA29" t="s">
        <v>7</v>
      </c>
      <c r="AB29" t="s">
        <v>8</v>
      </c>
    </row>
    <row r="30" spans="10:28" x14ac:dyDescent="0.25">
      <c r="R30" s="11"/>
      <c r="V30">
        <v>60.23</v>
      </c>
      <c r="W30">
        <v>50.24</v>
      </c>
      <c r="X30">
        <v>29.67</v>
      </c>
      <c r="Y30">
        <v>19.22</v>
      </c>
      <c r="Z30">
        <v>19.88</v>
      </c>
      <c r="AA30">
        <v>18.53</v>
      </c>
      <c r="AB30">
        <v>17.28</v>
      </c>
    </row>
    <row r="31" spans="10:28" x14ac:dyDescent="0.25">
      <c r="V31">
        <v>60.7</v>
      </c>
      <c r="W31">
        <v>51.34</v>
      </c>
      <c r="X31">
        <v>29.35</v>
      </c>
      <c r="Y31">
        <v>18.55</v>
      </c>
      <c r="Z31">
        <v>18.73</v>
      </c>
      <c r="AA31">
        <v>18.46</v>
      </c>
      <c r="AB31">
        <v>17.18</v>
      </c>
    </row>
    <row r="32" spans="10:28" x14ac:dyDescent="0.25">
      <c r="O32" s="3"/>
      <c r="V32">
        <v>60.4</v>
      </c>
      <c r="W32">
        <v>49.53</v>
      </c>
      <c r="X32">
        <v>30.83</v>
      </c>
      <c r="Y32">
        <v>18.420000000000002</v>
      </c>
      <c r="Z32">
        <v>19.28</v>
      </c>
      <c r="AA32">
        <v>19.12</v>
      </c>
      <c r="AB32">
        <v>17.27</v>
      </c>
    </row>
    <row r="33" spans="20:28" x14ac:dyDescent="0.25">
      <c r="T33" t="s">
        <v>11</v>
      </c>
      <c r="V33">
        <v>60.18</v>
      </c>
      <c r="W33">
        <v>49.67</v>
      </c>
      <c r="X33">
        <v>29.42</v>
      </c>
      <c r="Y33">
        <v>18.66</v>
      </c>
      <c r="Z33">
        <v>18.72</v>
      </c>
      <c r="AA33">
        <v>18.399999999999999</v>
      </c>
      <c r="AB33">
        <v>17.32</v>
      </c>
    </row>
    <row r="34" spans="20:28" x14ac:dyDescent="0.25">
      <c r="V34">
        <v>60.25</v>
      </c>
      <c r="W34">
        <v>49.37</v>
      </c>
      <c r="X34">
        <v>29.45</v>
      </c>
      <c r="Y34">
        <v>18.510000000000002</v>
      </c>
      <c r="Z34">
        <v>18.440000000000001</v>
      </c>
      <c r="AA34">
        <v>19.329999999999998</v>
      </c>
      <c r="AB34">
        <v>17.45</v>
      </c>
    </row>
    <row r="35" spans="20:28" x14ac:dyDescent="0.25">
      <c r="V35">
        <v>60.46</v>
      </c>
      <c r="W35">
        <v>50</v>
      </c>
      <c r="X35">
        <v>29.69</v>
      </c>
      <c r="Y35">
        <v>18.36</v>
      </c>
      <c r="Z35">
        <v>18.46</v>
      </c>
      <c r="AA35">
        <v>18.399999999999999</v>
      </c>
      <c r="AB35">
        <v>17.45</v>
      </c>
    </row>
    <row r="36" spans="20:28" x14ac:dyDescent="0.25">
      <c r="V36">
        <v>60.31</v>
      </c>
      <c r="W36">
        <v>49.2</v>
      </c>
      <c r="X36">
        <v>29.53</v>
      </c>
      <c r="Y36">
        <v>18.420000000000002</v>
      </c>
      <c r="Z36">
        <v>18.66</v>
      </c>
      <c r="AA36">
        <v>18.41</v>
      </c>
      <c r="AB36">
        <v>17.32</v>
      </c>
    </row>
    <row r="37" spans="20:28" x14ac:dyDescent="0.25">
      <c r="V37">
        <v>60.52</v>
      </c>
      <c r="W37">
        <v>49.16</v>
      </c>
      <c r="X37">
        <v>30.57</v>
      </c>
      <c r="Y37">
        <v>18.760000000000002</v>
      </c>
      <c r="Z37">
        <v>18.64</v>
      </c>
      <c r="AA37">
        <v>18.46</v>
      </c>
      <c r="AB37">
        <v>17.54</v>
      </c>
    </row>
    <row r="38" spans="20:28" x14ac:dyDescent="0.25">
      <c r="V38">
        <v>60.33</v>
      </c>
      <c r="W38">
        <v>49.46</v>
      </c>
      <c r="X38">
        <v>28.94</v>
      </c>
      <c r="Y38">
        <v>18.64</v>
      </c>
      <c r="Z38">
        <v>18.8</v>
      </c>
      <c r="AA38">
        <v>18.600000000000001</v>
      </c>
      <c r="AB38">
        <v>17.13</v>
      </c>
    </row>
    <row r="39" spans="20:28" x14ac:dyDescent="0.25">
      <c r="V39">
        <v>60.4</v>
      </c>
      <c r="W39">
        <v>49.95</v>
      </c>
      <c r="X39">
        <v>29.8</v>
      </c>
      <c r="Y39">
        <v>19.04</v>
      </c>
      <c r="Z39">
        <v>19.04</v>
      </c>
      <c r="AA39">
        <v>19</v>
      </c>
      <c r="AB39">
        <v>17.32</v>
      </c>
    </row>
    <row r="40" spans="20:28" x14ac:dyDescent="0.25">
      <c r="V40" s="1">
        <f t="shared" ref="V40:AB40" si="4">AVERAGE(V30:V39)</f>
        <v>60.378</v>
      </c>
      <c r="W40" s="1">
        <f t="shared" si="4"/>
        <v>49.791999999999994</v>
      </c>
      <c r="X40" s="1">
        <f t="shared" si="4"/>
        <v>29.725000000000001</v>
      </c>
      <c r="Y40" s="1">
        <f t="shared" si="4"/>
        <v>18.657999999999994</v>
      </c>
      <c r="Z40" s="1">
        <f t="shared" si="4"/>
        <v>18.865000000000002</v>
      </c>
      <c r="AA40" s="1">
        <f t="shared" si="4"/>
        <v>18.670999999999999</v>
      </c>
      <c r="AB40" s="1">
        <f t="shared" si="4"/>
        <v>17.326000000000001</v>
      </c>
    </row>
  </sheetData>
  <mergeCells count="4">
    <mergeCell ref="N20:O20"/>
    <mergeCell ref="P20:Q20"/>
    <mergeCell ref="N4:O4"/>
    <mergeCell ref="P4:Q4"/>
  </mergeCells>
  <phoneticPr fontId="3" type="noConversion"/>
  <conditionalFormatting sqref="R23:R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</cp:lastModifiedBy>
  <dcterms:created xsi:type="dcterms:W3CDTF">2019-06-15T16:07:39Z</dcterms:created>
  <dcterms:modified xsi:type="dcterms:W3CDTF">2019-06-22T23:52:01Z</dcterms:modified>
</cp:coreProperties>
</file>